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12EEBB9-03DD-43E1-998E-7B03D6765A1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26">'Hygiene Data'!$JB$1:$JK$2</definedName>
    <definedName name="myrangeH27">'Hygiene Data'!$JL$1:$JU$2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26">'Sanitation Data'!$JB$1:$JK$2</definedName>
    <definedName name="myrangeS27">'Sanitation Data'!$JL$1:$JU$2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26">'Water Data'!$JB$1:$JK$2</definedName>
    <definedName name="myrangeW27">'Water Data'!$JL$1:$JU$2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<sst xmlns="http://schemas.openxmlformats.org/spreadsheetml/2006/main" xmlns:r="http://schemas.openxmlformats.org/officeDocument/2006/relationships" xmlns:xdr="http://schemas.openxmlformats.org/drawingml/2006/spreadsheetDrawing" count="4038" uniqueCount="426">
  <si>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</si>
  <si>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</si>
  <si>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</si>
  <si>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</si>
  <si>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</si>
  <si>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</si>
  <si>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</si>
  <si>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</si>
  <si>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</si>
  <si>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</si>
  <si>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</si>
  <si>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</si>
  <si>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</si>
  <si>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</si>
  <si>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</si>
  <si>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</si>
  <si>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</si>
  <si>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</si>
  <si>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</si>
  <si>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</si>
  <si>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</si>
  <si>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</si>
  <si>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</si>
  <si>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</si>
  <si>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</si>
  <si>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</si>
  <si>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</si>
  <si>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</si>
  <si>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</si>
  <si>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</si>
  <si>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</si>
  <si>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</si>
  <si>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</si>
  <si>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</si>
  <si>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</si>
  <si>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</si>
  <si>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</si>
  <si>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</si>
  <si>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</si>
  <si>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</si>
  <si>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</si>
  <si>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</si>
  <si>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</si>
  <si>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</si>
  <si>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</si>
  <si>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</si>
  <si>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</si>
  <si>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</si>
  <si>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</si>
  <si>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</si>
  <si>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</si>
  <si>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</si>
  <si>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</si>
  <si>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</si>
  <si>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</si>
  <si>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</si>
  <si>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</si>
  <si>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</si>
  <si>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</si>
  <si>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</si>
  <si>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</si>
  <si>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</si>
  <si>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</si>
  <si>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</si>
  <si>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</si>
  <si>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</si>
  <si>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</si>
  <si>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</si>
  <si>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</si>
  <si>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</si>
  <si>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</si>
  <si>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</si>
  <si>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</si>
  <si>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</si>
  <si>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</si>
  <si>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</si>
  <si>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</si>
  <si>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</si>
  <si>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</si>
  <si>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</si>
  <si>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</si>
  <si>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</si>
  <si>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</si>
  <si>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</si>
  <si>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</si>
  <si>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</si>
  <si>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</si>
  <si>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</si>
  <si>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</si>
  <si>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</si>
  <si>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</si>
  <si>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</si>
  <si>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</si>
  <si>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</si>
  <si>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</si>
  <si>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</si>
  <si>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</si>
  <si>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</si>
  <si>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</si>
  <si>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</si>
  <si>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</si>
  <si>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</si>
  <si>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</si>
  <si>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</si>
  <si>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</si>
  <si>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</si>
  <si>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</si>
  <si>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</si>
  <si>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</si>
  <si>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</si>
  <si>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</si>
  <si>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</si>
  <si>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</si>
  <si>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</si>
  <si>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</si>
  <si>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</si>
  <si>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</si>
  <si>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</si>
  <si>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</si>
  <si>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</si>
  <si>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</si>
  <si>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</si>
  <si>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</si>
  <si>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</si>
  <si>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</si>
  <si>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</si>
  <si>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</si>
  <si>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</si>
  <si>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</si>
  <si>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</si>
  <si>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</si>
  <si>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</si>
  <si>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</si>
  <si>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</si>
  <si>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</si>
  <si>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</si>
  <si>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</si>
  <si>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</si>
  <si>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</si>
  <si>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</si>
  <si>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</si>
  <si>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</si>
  <si>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</si>
  <si>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Ethiopia</t>
  </si>
  <si>
    <t>UNESCO UIS (http://data.uis.unesco.org/)</t>
  </si>
  <si>
    <t>MoE Education Statistics Annual Abstract 2003 E.C / 2010-2011  G.C</t>
  </si>
  <si>
    <t>MoE Education Statistics Annual Abstract 2004 E.C / 2011-12 G.C</t>
  </si>
  <si>
    <t>MoE Education Statistics Annual Abstract 2005 E.C / 2012-13 G.C</t>
  </si>
  <si>
    <t>Potable water</t>
  </si>
  <si>
    <t>Tap</t>
  </si>
  <si>
    <t>Well</t>
  </si>
  <si>
    <t>Not Tap or Well</t>
  </si>
  <si>
    <t>Not tap or well</t>
  </si>
  <si>
    <t xml:space="preserve">The national estimate is calculated based on the number of primary and secondary schools from the 2011 EMIS report. These data are not used since EMIS data are available from reports. </t>
  </si>
  <si>
    <t>The estimates assume unimproved sources for those schools with water, but not included in the well or tap estimates. Includes public and private schools. Data are collected from Kindergartens but not reported. The national estimate therefore includes only primary and secondary schools and was calculated from primary and secondary school data.</t>
  </si>
  <si>
    <t xml:space="preserve">Missing data (8.3% for primary schools) are excluded from the analysis. The national estimate is calculated based on the number of primary and secondary schools from the 2012 EMIS report. These data are not used since EMIS data are available from reports. </t>
  </si>
  <si>
    <t xml:space="preserve">The national estimate is calculated based on the number of primary and secondary schools from the 2013 EMIS report. These data are not used since EMIS data are available from reports. </t>
  </si>
  <si>
    <t>Yes</t>
  </si>
  <si>
    <t>No</t>
  </si>
  <si>
    <t>No sanitation data</t>
  </si>
  <si>
    <t xml:space="preserve">The number of toilets for boys, girls and mixed are also collected, but reported by number of total toilets at regional and national level, not at the school level. Includes public and private schools. Data are collected from Kindergartens but not reported. The national estimate therefore includes only primary and secondary schools and is calculated from data reported for those settings. </t>
  </si>
  <si>
    <t xml:space="preserve">The national estimate is calculated based on the number of primary and secondary schools from the 2012 EMIS report. These data are not used since EMIS data are available from reports. </t>
  </si>
  <si>
    <t xml:space="preserve">These data are not used since EMIS data are available from reports. </t>
  </si>
  <si>
    <t>No handwashing data</t>
  </si>
  <si>
    <t>MoE Education Statistics Annual Abstract 2008 E.C / 2015-16 G.C</t>
  </si>
  <si>
    <t>Improved latrine</t>
  </si>
  <si>
    <t>Traditional latrine</t>
  </si>
  <si>
    <t>Soap or ash always available</t>
  </si>
  <si>
    <t>Improved source onsite</t>
  </si>
  <si>
    <t>Girls-only toilets</t>
  </si>
  <si>
    <t>Have handwash facility</t>
  </si>
  <si>
    <t xml:space="preserve">National estimates are based on the proportion of schools of each level. Government and non-government schools are included. No information is available on water availability from improved water sources; an estimate for basic can therefore not be calculated.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</si>
  <si>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</si>
  <si>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</si>
  <si>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</si>
  <si>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</si>
  <si>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</si>
  <si>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</si>
  <si>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</si>
  <si>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</si>
  <si>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</si>
  <si>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</si>
  <si>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</si>
  <si>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</si>
  <si>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</si>
  <si>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</si>
  <si>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</si>
  <si>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t>Government and non-government schools are included.  National estimates are based on the proportion of schools of each level. In the absence of information on facilities with water, the proportion with soap available are used to estimate basic service.</t>
  </si>
  <si>
    <t>Estimated from soap or ash always available</t>
  </si>
  <si>
    <t>National estimates are based on the proportion of schools of each level. Government and non-government schools are included. An estimate for basic cannot be made due to lack of information on toilet usability.</t>
  </si>
  <si>
    <t>MoE Education Statistics Annual Abstract 2007 E.C / 2014-15 G.C</t>
  </si>
  <si>
    <t>National estimates are based on the weighted proportion of schools of each level. Government and non-government schools are included. Information on single-sex toilets is not reported at the school level. An estimate for basic cannot be made due to lack of information on toilet usability.</t>
  </si>
  <si>
    <t>No handwashing facility data</t>
  </si>
  <si>
    <t>No drinking water data.</t>
  </si>
  <si>
    <t>MoE Education Statistics Annual Abstract 2006 E.C / 2013-14 G.C</t>
  </si>
  <si>
    <t>National estimates are based on the proportion of schools of each level. Government and non-government schools are included. The estimates assume unimproved sources for those schools with water, but not included in the well or tap estimates. No information is available on water availability from improved water sources; an estimate for basic can therefore not be calculated.</t>
  </si>
  <si>
    <t>Additional information on latrines is not reported at the school level (only the number of total latrines in each region and nationally). National estimate is based on weighted proportions of primary and secondary schools.</t>
  </si>
  <si>
    <t>No data on handwashing facilities.</t>
  </si>
  <si>
    <t>Education Statistics Annual Abstract 1992 E.C. / 1999-2000</t>
  </si>
  <si>
    <t>Education Statistics Annual Abstract 1993 E.C. / 2000-2001</t>
  </si>
  <si>
    <t>Education Statistics Annual Abstract 1994 E.C. / 2001-2002</t>
  </si>
  <si>
    <t>Education Statistics Annual Abstract 1995 E.C. / 2002-2003</t>
  </si>
  <si>
    <t>Education Statistics Annual Abstract 1996 E.C. / 2003-2004</t>
  </si>
  <si>
    <t>Education Statistics Annual Abstract 1997 E.C. / 2004-2005</t>
  </si>
  <si>
    <t>Education Statistics Annual Abstract 1998 E.C. / 2005-2006</t>
  </si>
  <si>
    <t>Education Statistics Annual Abstract 1999 E.C. / 2006-2007</t>
  </si>
  <si>
    <t>Education Statistics Annual Abstract 2000 E.C. / 2007-2008</t>
  </si>
  <si>
    <t>Education Statistics Annual Abstract 2001 E.C. / 2008-2009</t>
  </si>
  <si>
    <t>Government (10964 primary and 366 secondary) and non-government (526 primary and 44 secondary) schools are included. Primary school data includes schools that offer grades 1-4 or grades 1-8, secondary school data includes schools that offer grades 9-12. Schools that offer grades 1-12 are included in both primary and secondary school esiimates.</t>
  </si>
  <si>
    <t>Government (11222 primary and 378 secondary) and non-government (558 primary and 46 secondary) schools are included. Primary school data includes schools that offer grades 1-4 or grades 1-8, secondary school data includes schools that offer grades 9-12. Schools that offer grades 1-12 are included in both primary and secondary school esiimates.</t>
  </si>
  <si>
    <t>Government (11470 primary and 401 secondary) and non-government (619 primary and 54 secondary) schools are included. Primary school data includes schools that offer grades 1-4 or grades 1-8, secondary school data includes schools that offer grades 9-10 and grades 9-12. Schools that offer grades 1-12 are included in both primary and secondary school esiimates.</t>
  </si>
  <si>
    <t>Government (11790 primary and 427 secondary) and non-government (681 primary and 64 secondary) schools are included. Primary school data includes schools that offer grades 1-4 or grades 1-8, secondary school data includes schools that offer grades 9-10 and grades 9-12. Schools that offer grades 1-12 are included in both primary and secondary school esiimates.</t>
  </si>
  <si>
    <t>Government (12415 primary and 506 secondary) and non-government (766 primary and 89 secondary) schools are included. Primary school data includes schools that offer grades 1-4 or grades 1-8, secondary school data includes schools that offer grades 9-10 and grades 9-12. Schools that offer grades 1-12 are included in both primary and secondary school esiimates.</t>
  </si>
  <si>
    <t>Government (15639 primary and 601 secondary) and non-government (874 primary and 105 secondary) schools are included. Primary school data includes schools that offer grades 1-4 or grades 1-8, secondary school data includes schools that offer grades 9-10 and grades 9-12. Schools that offer grades 1-12 are included in both primary and secondary school esiimates.</t>
  </si>
  <si>
    <t>Government (18075 primary and 694 secondary) and non-government (1337 primary and 141 secondary) schools are included. Primary school data includes schools that offer grades 1-4 or grades 1-8, secondary school data includes schools that offer grades 9-10 and grades 9-12. Schools that offer grades 1-12 are included in both primary and secondary school esiimates. The same estimates are reported from the 2005 EMIS; these estimates are therefore not used.</t>
  </si>
  <si>
    <t xml:space="preserve">Government (23421 primary and 996 secondary) and non-government (1791 primary and 201 secondary) schools are included. Primary school data includes schools that offer grades 1-8, secondary school data includes schools that offer grades 9-12. National estimates are based on weighted coverage in primary and secondary schools.  </t>
  </si>
  <si>
    <t>Government (23421 primary and 996 secondary) and non-government (1791 primary and 201 secondary) schools are included. Primary school data includes schools that offer grades 1-8, secondary school data includes schools that offer grades 9-12. National estimates are based on weighted coverage in primary and secondary schools.  In the absence of additional information, 50% of wells are considered improved (protected/covered).</t>
  </si>
  <si>
    <t>Government (21734 primary and 897 secondary) and non-government (1620 primary and 190 secondary) schools are included. Primary school data includes schools that offer grades 1-8, secondary school data includes schools that offer grades 9-12. National estimates are based on weighted coverage in primary and secondary schools. Some schools have more than one source of water; to compensate for this in the facility estimates, the proportion reporting access to wells was reduced so the total reporting access to tap or wells equals the total number with a water source. In the absence of additional information, 50% of wells are considered improved (protected/covered).</t>
  </si>
  <si>
    <t>Government (19070 primary and 777 secondary) and non-government (1590 primary and 175 secondary) schools are included. Primary school data includes schools that offer grades 1-8, secondary school data includes schools that offer grades9-12. National estimates are based on weighted coverage in primary and secondary schools. Some schools have more than one source of water; to compensate for this in the facility estimates, the proportion reporting access to wells was reduced so the total reporting access to tap or wells equals the total number with a water source. In the absence of additional information, 50% of wells are considered improved (protected/covered).</t>
  </si>
  <si>
    <t xml:space="preserve">Government (21734 primary and 897 secondary) and non-government (1620 primary and 190 secondary) schools are included. Primary school data includes schools that offer grades 1-8, secondary school data includes schools that offer grades 9-12. National estimates are based on weighted coverage in primary and secondary schools. </t>
  </si>
  <si>
    <t xml:space="preserve">Government (19070 primary and 777 secondary) and non-government (1590 primary and 175 secondary) schools are included. Primary school data includes schools that offer grades 1-8, secondary school data includes schools that offer grades9-12. The national estimate is based on weighted coverage in primary and secondary schools. </t>
  </si>
  <si>
    <t>Education Statistics Annual Abstract 2002 E.C. / 2009-2010</t>
  </si>
  <si>
    <t>Government (22860 primary and 1055 secondary) and non-government (4091 primary and 296 secondary) schools are included. Primary school data includes schools that offer grades 1-8, secondary school data includes schools that offer grades 9-12. National estimates are based on weighted coverage in primary and secondary schools.  In the absence of additional information, 50% of wells are considered improved (protected/covered).</t>
  </si>
  <si>
    <t xml:space="preserve">Government (22860 primary and 1055 secondary) and non-government (4091 primary and 296 secondary) schools are included. Primary school data includes schools that offer grades 1-8, secondary school data includes schools that offer grades 9-12. National estimates are based on weighted coverage in primary and secondary schools.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</si>
  <si>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</si>
  <si>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</si>
  <si>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</si>
  <si>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</si>
  <si>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</si>
  <si>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</si>
  <si>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</si>
  <si>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</si>
  <si>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</si>
  <si>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</si>
  <si>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</si>
  <si>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</si>
  <si>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</si>
  <si>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</si>
  <si>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</si>
  <si>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</si>
  <si>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</si>
  <si>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</si>
  <si>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</si>
  <si>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</si>
  <si>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</si>
  <si>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</si>
  <si>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</si>
  <si>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Young Lives Ethiopia School Survey 2012-13 (University of Oxford)</t>
  </si>
  <si>
    <t>Survey</t>
  </si>
  <si>
    <t xml:space="preserve">94 schools, including public (75) and private (19) focusing on grades 4 and 5. Not nationally representative. </t>
  </si>
  <si>
    <t>Water available from 'improved' source on day of survey</t>
  </si>
  <si>
    <t>Flush toilet or pit latrines</t>
  </si>
  <si>
    <t>Young Lives School Survey 2016-17: Evidence from Ethiopia (University of Oxford)</t>
  </si>
  <si>
    <t xml:space="preserve">63 schools, including public (51) and private (12) focusing on grades 7 and 8. Not nationally representative. </t>
  </si>
  <si>
    <t>Water available at the time of survey</t>
  </si>
  <si>
    <t>Separate toilets for girls/boys</t>
  </si>
  <si>
    <t>Place to wash hands</t>
  </si>
  <si>
    <t>Protected water sources</t>
  </si>
  <si>
    <t>Unprotected water sources</t>
  </si>
  <si>
    <t>[other]</t>
  </si>
  <si>
    <t xml:space="preserve">Water available 5-7 days per week </t>
  </si>
  <si>
    <t>Protected and available 5-7 days/week</t>
  </si>
  <si>
    <t>Education statistics annual abstract 2009 E.C. (2016/17) (MoE)</t>
  </si>
  <si>
    <t xml:space="preserve">National estimates are based on the proportion of schools of each level. Government and non-government schools are included. As reported in the EMIS report - excludes missing data (2% primary, 4% secondary). Basic estimated by multiplying the proportion of schools with a protected water source by the proportion of those with water of which is available 5-7 days per week. </t>
  </si>
  <si>
    <t xml:space="preserve">National estimates are based on the proportion of schools of each level. Government and non-government schools are included.  As reported in the EMIS report - excludes missing data (2% primary, 4% secondary). </t>
  </si>
  <si>
    <t>Improved toilets</t>
  </si>
  <si>
    <t>Traditional toilets</t>
  </si>
  <si>
    <t>Sewer system</t>
  </si>
  <si>
    <t>(included in improved)</t>
  </si>
  <si>
    <t>Functioning student toilets</t>
  </si>
  <si>
    <t>Male and female toilets far from each other</t>
  </si>
  <si>
    <t>Functioning &amp; male and female far from each other</t>
  </si>
  <si>
    <t>National estimates are based on the proportion of schools of each level. Government and non-government schools are included.  As reported in the EMIS report - excludes missing data (2% primary, 4% secondary). Basic estimated by multiplying the ratio of schools with functional toilet to schools with any toilet by the proportion of schools with single-sex toilets</t>
  </si>
  <si>
    <t>With handwash</t>
  </si>
  <si>
    <t>functional handwash</t>
  </si>
  <si>
    <t>soap always available</t>
  </si>
  <si>
    <t>Values in grey text are imputed based on linear regression</t>
  </si>
  <si>
    <t>World Vision Assessment</t>
  </si>
  <si>
    <t>Piped water</t>
  </si>
  <si>
    <t>Borehole</t>
  </si>
  <si>
    <t>Protected dug well</t>
  </si>
  <si>
    <t>Unprotected dug well</t>
  </si>
  <si>
    <t>Protected spring</t>
  </si>
  <si>
    <t>Unprotected spring</t>
  </si>
  <si>
    <t>Rainwater</t>
  </si>
  <si>
    <t>Cart/Truck</t>
  </si>
  <si>
    <t>Bottled or sachet</t>
  </si>
  <si>
    <t xml:space="preserve">World Vision evaluation conducted in 2017 randomly selected schools in intervention and control areas. Schools in control areas are considered representative of rural schools given that intervention areas represent a small proportion of districts. </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</si>
  <si>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</si>
  <si>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</si>
  <si>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</si>
  <si>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</si>
  <si>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</si>
  <si>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</si>
  <si>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</si>
  <si>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</si>
  <si>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</si>
  <si>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</si>
  <si>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Facility with water </t>
  </si>
  <si>
    <t xml:space="preserve">Facility with soap </t>
  </si>
  <si>
    <t>Basic handwashing facilities</t>
  </si>
  <si>
    <t>Surface water</t>
  </si>
  <si>
    <t xml:space="preserve">World Vision evaluation conducted in 2017 randomly selected schools in intervention and control areas. Schools in control areas are considered representative of rural schools given that intervention areas represent a small proportion of districts. Data on no drinking water includes schools where children bring water from home (5.1%). </t>
  </si>
  <si>
    <t>ETH_2000_EMIS</t>
  </si>
  <si>
    <t>ETH_2001_EMIS</t>
  </si>
  <si>
    <t>ETH_2002_EMIS</t>
  </si>
  <si>
    <t>ETH_2003_EMIS</t>
  </si>
  <si>
    <t>ETH_2004_EMIS</t>
  </si>
  <si>
    <t>ETH_2005_EMIS</t>
  </si>
  <si>
    <t>ETH_2006_EMIS</t>
  </si>
  <si>
    <t>ETH_2007_EMIS</t>
  </si>
  <si>
    <t>ETH_2008_EMIS</t>
  </si>
  <si>
    <t>ETH_2009_EMIS</t>
  </si>
  <si>
    <t>ETH_2010_EMIS</t>
  </si>
  <si>
    <t>ETH_2010_UIS</t>
  </si>
  <si>
    <t>ETH_2011_EMIS</t>
  </si>
  <si>
    <t>ETH_2011_UIS</t>
  </si>
  <si>
    <t>ETH_2012_EMIS</t>
  </si>
  <si>
    <t>ETH_2012_UIS</t>
  </si>
  <si>
    <t>ETH_2013_EMIS</t>
  </si>
  <si>
    <t>ETH_2013_YL</t>
  </si>
  <si>
    <t>ETH_2014_UIS</t>
  </si>
  <si>
    <t>ETH_2014_EMIS</t>
  </si>
  <si>
    <t>ETH_2015_EMIS</t>
  </si>
  <si>
    <t>ETH_2016_EMIS</t>
  </si>
  <si>
    <t>ETH_2017_YL</t>
  </si>
  <si>
    <t>ETH_2017_EMIS</t>
  </si>
  <si>
    <t>ETH_2017_WV</t>
  </si>
  <si>
    <t>2000</t>
  </si>
  <si>
    <t>2001</t>
  </si>
  <si>
    <t>2002</t>
  </si>
  <si>
    <t>2003</t>
  </si>
  <si>
    <t>2004</t>
  </si>
  <si>
    <t>2005</t>
  </si>
  <si>
    <t>2006</t>
  </si>
  <si>
    <t>2007</t>
  </si>
  <si>
    <t>2008</t>
  </si>
  <si>
    <t>2009</t>
  </si>
  <si>
    <t>2010</t>
  </si>
  <si>
    <t>2011</t>
  </si>
  <si>
    <t>2012</t>
  </si>
  <si>
    <t>2013</t>
  </si>
  <si>
    <t>2014</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</si>
  <si>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</si>
  <si>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</si>
  <si>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</si>
  <si>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</si>
  <si>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</si>
  <si>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</si>
  <si>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</si>
  <si>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</si>
  <si>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</si>
  <si>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</si>
  <si>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</si>
  <si>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</si>
  <si>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</si>
  <si>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</si>
  <si>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</si>
  <si>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</si>
  <si>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</si>
  <si>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</si>
  <si>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</si>
  <si>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ETH_2020_UIS</t>
  </si>
  <si>
    <t>No data</t>
  </si>
  <si>
    <t>The JMP releases updated estimates every 2 years following consultations with national authorities: https://washdata.org/how-we-work/jmp-country-consultation</t>
  </si>
  <si>
    <t>country</t>
  </si>
  <si>
    <t>Ethiopia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</si>
  <si>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</si>
  <si>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</si>
  <si>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</si>
  <si>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</si>
  <si>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</si>
  <si>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</si>
  <si>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</si>
  <si>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</si>
  <si>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</si>
  <si>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</si>
  <si>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</si>
  <si>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</si>
  <si>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</si>
  <si>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</si>
  <si>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</si>
  <si>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</si>
  <si>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</si>
  <si>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</si>
  <si>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</si>
  <si>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</si>
  <si>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</si>
  <si>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</si>
  <si>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</si>
  <si>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</si>
  <si>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</si>
  <si>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</si>
  <si>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</si>
  <si>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</si>
  <si>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</si>
  <si>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</si>
  <si>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</si>
  <si>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</si>
  <si>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ETH_2022_EMIS</t>
  </si>
  <si>
    <t>2021/22 Academic Year Education Statistics Annual Abstract</t>
  </si>
  <si>
    <t>Rain water reserved</t>
  </si>
  <si>
    <t>Non protected reserved water</t>
  </si>
  <si>
    <t>Car/Cart transported water</t>
  </si>
  <si>
    <t>Well/Drill</t>
  </si>
  <si>
    <t>Schools with water supply functional</t>
  </si>
  <si>
    <t>In this edition, due to the situation in the northern part of Ethiopia, teaching-learning is not yet started in Tigray region and hence DATA FROM TIGRAY REGION IS NOT INCLUDED.
In addition to the above, data from some schools in Afar and Amhara also not included due to the same reason.
We consider that 50% of the well/drill are improved.</t>
  </si>
  <si>
    <t xml:space="preserve">Basic estimate used </t>
  </si>
  <si>
    <t/>
  </si>
  <si>
    <t>Schools with functional toilets</t>
  </si>
  <si>
    <t>In this edition, due to the situation in the northern part of Ethiopia, teaching-learning is not yet started in Tigray region and hence DATA FROM TIGRAY REGION IS NOT INCLUDED.
In addition to the above, data from some schools in Afar and Amhara also not included due to the same reason.</t>
  </si>
  <si>
    <t>Availabilty</t>
  </si>
  <si>
    <t>Functionality</t>
  </si>
  <si>
    <t>ETH_2021_UIS</t>
  </si>
  <si>
    <t>National estimates are based on primary, lower and upper secondry schools.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</si>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</sst>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theme="0" tint="-0.048982207708975"/>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dotted">
        <color theme="0" tint="-0.048982207708975"/>
      </left>
      <right/>
      <top/>
      <bottom/>
      <diagonal/>
    </border>
    <border>
      <left style="thin">
        <color theme="0" tint="-0.34998626667074"/>
      </left>
      <right/>
      <top/>
      <bottom style="thin">
        <color theme="0" tint="-0.24994659260842"/>
      </bottom>
      <diagonal/>
    </border>
    <border>
      <left style="dotted">
        <color theme="0" tint="-0.048982207708975"/>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9"/>
    <xf numFmtId="0" fontId="15" fillId="0" borderId="59"/>
    <xf numFmtId="0" fontId="15" fillId="0" borderId="59"/>
    <xf numFmtId="0" fontId="19" fillId="0" borderId="76"/>
    <xf numFmtId="0" fontId="15" fillId="0" borderId="76"/>
    <xf numFmtId="0" fontId="15" fillId="0" borderId="76"/>
    <xf numFmtId="0" fontId="19" fillId="0" borderId="76"/>
    <xf numFmtId="0" fontId="50" fillId="0" borderId="76" applyNumberFormat="false" applyFill="false" applyBorder="false" applyAlignment="false" applyProtection="false"/>
    <xf numFmtId="0" fontId="22" fillId="0" borderId="76" applyNumberFormat="false" applyFill="false" applyBorder="false" applyAlignment="false" applyProtection="false"/>
    <xf numFmtId="0" fontId="58" fillId="20" borderId="76">
      <alignment horizontal="center" vertical="center"/>
    </xf>
    <xf numFmtId="0" fontId="85" fillId="0" borderId="0" applyNumberFormat="false" applyFill="false" applyBorder="false" applyAlignment="false" applyProtection="false"/>
    <xf numFmtId="0" fontId="19" fillId="0" borderId="239"/>
    <xf numFmtId="0" fontId="15" fillId="0" borderId="239"/>
    <xf numFmtId="0" fontId="19" fillId="0" borderId="239"/>
  </cellStyleXfs>
  <cellXfs count="108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0" fontId="4" fillId="2" borderId="13" xfId="0" applyFont="true" applyFill="true" applyBorder="true" applyAlignment="true">
      <alignment horizontal="left" vertical="center" indent="1"/>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5" xfId="0" applyFont="true" applyBorder="true" applyAlignment="true">
      <alignment horizontal="center" vertical="center" wrapText="true"/>
    </xf>
    <xf numFmtId="1" fontId="3" fillId="2" borderId="10" xfId="0" applyNumberFormat="true" applyFont="true" applyFill="true" applyBorder="true" applyAlignment="true">
      <alignment horizontal="center" vertical="center"/>
    </xf>
    <xf numFmtId="1" fontId="3" fillId="2" borderId="24" xfId="0" applyNumberFormat="true" applyFont="true" applyFill="true" applyBorder="true" applyAlignment="true">
      <alignment horizontal="center" vertical="center"/>
    </xf>
    <xf numFmtId="0" fontId="3" fillId="2" borderId="28" xfId="0" applyFont="true" applyFill="true" applyBorder="true" applyAlignment="true">
      <alignment horizontal="center" vertical="center"/>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6"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13" xfId="0" applyFont="true" applyBorder="true" applyAlignment="true">
      <alignment horizontal="left" vertical="center" wrapText="true"/>
    </xf>
    <xf numFmtId="0" fontId="3" fillId="0" borderId="22" xfId="0" applyFont="true" applyBorder="true" applyAlignment="true">
      <alignment horizontal="center" vertical="center" wrapText="true"/>
    </xf>
    <xf numFmtId="0" fontId="0" fillId="0" borderId="2" xfId="0" applyBorder="true" applyAlignment="true">
      <alignment vertical="center"/>
    </xf>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4" fillId="0" borderId="2" xfId="0"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23" xfId="0" applyBorder="true" applyAlignment="true">
      <alignment horizontal="left" vertical="center"/>
    </xf>
    <xf numFmtId="0" fontId="4" fillId="22"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10" fillId="25" borderId="49" xfId="3" applyFont="true" applyFill="true" applyBorder="true" applyAlignment="true">
      <alignment horizontal="center" textRotation="90"/>
    </xf>
    <xf numFmtId="0" fontId="4" fillId="18"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10" fillId="26" borderId="53" xfId="3" applyFont="true" applyFill="true" applyBorder="true" applyAlignment="true">
      <alignment horizontal="center" textRotation="90"/>
    </xf>
    <xf numFmtId="0" fontId="4" fillId="19"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10" fillId="27" borderId="56" xfId="3" applyFont="true" applyFill="true" applyBorder="true" applyAlignment="true">
      <alignment horizontal="center" textRotation="90"/>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3" fillId="0" borderId="57" xfId="0" applyNumberFormat="true" applyFont="true" applyFill="true" applyBorder="true" applyAlignment="true">
      <alignment horizontal="center" vertical="center"/>
    </xf>
    <xf numFmtId="1" fontId="3" fillId="0" borderId="58" xfId="0" applyNumberFormat="true" applyFont="true" applyFill="true" applyBorder="true" applyAlignment="true">
      <alignment horizontal="center" vertical="center"/>
    </xf>
    <xf numFmtId="1" fontId="3" fillId="0" borderId="24" xfId="0" applyNumberFormat="true" applyFont="true" applyFill="true" applyBorder="true" applyAlignment="true">
      <alignment horizontal="center" vertical="center"/>
    </xf>
    <xf numFmtId="0" fontId="13" fillId="17" borderId="59" xfId="11" applyFont="true" applyFill="true" applyBorder="true"/>
    <xf numFmtId="0" fontId="7" fillId="17" borderId="59" xfId="11" applyFont="true" applyFill="true" applyBorder="true" applyAlignment="true">
      <alignment horizontal="center"/>
    </xf>
    <xf numFmtId="0" fontId="7" fillId="17" borderId="59" xfId="11" applyFont="true" applyFill="true" applyBorder="true" applyAlignment="true"/>
    <xf numFmtId="0" fontId="15" fillId="17" borderId="59" xfId="11" applyFill="true" applyBorder="true"/>
    <xf numFmtId="0" fontId="19" fillId="0" borderId="59" xfId="9"/>
    <xf numFmtId="0" fontId="24" fillId="2" borderId="59" xfId="9" applyFont="true" applyFill="true"/>
    <xf numFmtId="0" fontId="19" fillId="2" borderId="59" xfId="9" applyFill="true" applyAlignment="true">
      <alignment horizontal="center"/>
    </xf>
    <xf numFmtId="0" fontId="19" fillId="2" borderId="59" xfId="9" applyFill="true"/>
    <xf numFmtId="0" fontId="7" fillId="2" borderId="59" xfId="11" applyFont="true" applyFill="true" applyBorder="true" applyAlignment="true">
      <alignment horizontal="center"/>
    </xf>
    <xf numFmtId="0" fontId="9" fillId="2" borderId="59" xfId="11" applyFont="true" applyFill="true" applyBorder="true" applyAlignment="true">
      <alignment horizontal="left"/>
    </xf>
    <xf numFmtId="0" fontId="7" fillId="2" borderId="59" xfId="11" applyFont="true" applyFill="true" applyBorder="true" applyAlignment="true"/>
    <xf numFmtId="0" fontId="15" fillId="2" borderId="59" xfId="11" applyFill="true" applyBorder="true"/>
    <xf numFmtId="0" fontId="32" fillId="2" borderId="59" xfId="11" applyFont="true" applyFill="true" applyBorder="true" applyAlignment="true">
      <alignment horizontal="left"/>
    </xf>
    <xf numFmtId="0" fontId="19" fillId="2" borderId="59" xfId="9" applyFont="true" applyFill="true" applyBorder="true" applyAlignment="true">
      <alignment horizontal="center"/>
    </xf>
    <xf numFmtId="0" fontId="19" fillId="2" borderId="59" xfId="9" applyFill="true" applyBorder="true"/>
    <xf numFmtId="0" fontId="32" fillId="2" borderId="59" xfId="11" applyFont="true" applyFill="true" applyBorder="true" applyAlignment="true">
      <alignment horizontal="left" wrapText="true"/>
    </xf>
    <xf numFmtId="0" fontId="32" fillId="2" borderId="59" xfId="9" applyFont="true" applyFill="true" applyBorder="true"/>
    <xf numFmtId="0" fontId="15" fillId="2" borderId="59" xfId="11" applyFill="true"/>
    <xf numFmtId="0" fontId="42" fillId="2" borderId="59" xfId="9" applyFont="true" applyFill="true"/>
    <xf numFmtId="0" fontId="7" fillId="2" borderId="59" xfId="11" applyFont="true" applyFill="true" applyAlignment="true">
      <alignment horizontal="center"/>
    </xf>
    <xf numFmtId="0" fontId="42" fillId="2" borderId="59" xfId="11" applyFont="true" applyFill="true" applyAlignment="true">
      <alignment horizontal="left"/>
    </xf>
    <xf numFmtId="0" fontId="42" fillId="2" borderId="59" xfId="11" applyFont="true" applyFill="true"/>
    <xf numFmtId="0" fontId="15" fillId="2" borderId="59" xfId="11" applyFill="true" applyAlignment="true">
      <alignment horizontal="center"/>
    </xf>
    <xf numFmtId="0" fontId="13" fillId="17" borderId="59" xfId="11" applyFont="true" applyFill="true"/>
    <xf numFmtId="0" fontId="15" fillId="17" borderId="59" xfId="11" applyFill="true" applyAlignment="true">
      <alignment horizontal="center"/>
    </xf>
    <xf numFmtId="0" fontId="15" fillId="17" borderId="59" xfId="11" applyFill="true"/>
    <xf numFmtId="0" fontId="19" fillId="17" borderId="59" xfId="9" applyFill="true"/>
    <xf numFmtId="0" fontId="14" fillId="2" borderId="59" xfId="11" applyFont="true" applyFill="true"/>
    <xf numFmtId="0" fontId="14" fillId="2" borderId="59" xfId="11" applyFont="true" applyFill="true" applyAlignment="true">
      <alignment horizontal="left"/>
    </xf>
    <xf numFmtId="0" fontId="25" fillId="0" borderId="59" xfId="9" applyFont="true"/>
    <xf numFmtId="0" fontId="14" fillId="0" borderId="59" xfId="10" applyFont="true"/>
    <xf numFmtId="0" fontId="24" fillId="0" borderId="59" xfId="9" applyFont="true"/>
    <xf numFmtId="0" fontId="34" fillId="0" borderId="59" xfId="9" applyFont="true" applyFill="true"/>
    <xf numFmtId="0" fontId="16" fillId="0" borderId="59" xfId="11" applyFont="true" applyFill="true"/>
    <xf numFmtId="0" fontId="34" fillId="0" borderId="59" xfId="9" applyFont="true"/>
    <xf numFmtId="0" fontId="16" fillId="2" borderId="59" xfId="11" applyFont="true" applyFill="true"/>
    <xf numFmtId="0" fontId="16" fillId="0" borderId="59" xfId="11" applyFont="true"/>
    <xf numFmtId="0" fontId="17" fillId="0" borderId="59" xfId="11" applyFont="true"/>
    <xf numFmtId="0" fontId="15" fillId="0" borderId="59" xfId="11"/>
    <xf numFmtId="0" fontId="15" fillId="0" borderId="59" xfId="11" applyAlignment="true">
      <alignment horizontal="center"/>
    </xf>
    <xf numFmtId="0" fontId="19" fillId="0" borderId="59" xfId="9" applyAlignment="true">
      <alignment horizontal="center"/>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164" fontId="3" fillId="0" borderId="2" xfId="0" applyNumberFormat="true" applyFont="true" applyBorder="true" applyAlignment="true">
      <alignment horizontal="center" vertical="center"/>
    </xf>
    <xf numFmtId="0" fontId="4" fillId="2" borderId="67" xfId="0" applyFont="true" applyFill="true" applyBorder="true" applyAlignment="true">
      <alignment vertical="center"/>
    </xf>
    <xf numFmtId="0" fontId="4" fillId="0" borderId="67" xfId="0" applyFont="true" applyFill="true" applyBorder="true" applyAlignment="true">
      <alignment vertical="center"/>
    </xf>
    <xf numFmtId="0" fontId="4" fillId="2" borderId="67" xfId="0" applyFont="true" applyFill="true" applyBorder="true" applyAlignment="true">
      <alignment horizontal="left" vertical="center"/>
    </xf>
    <xf numFmtId="164" fontId="3" fillId="2" borderId="67" xfId="0" applyNumberFormat="true" applyFont="true" applyFill="true" applyBorder="true" applyAlignment="true">
      <alignment horizontal="center" vertical="center"/>
    </xf>
    <xf numFmtId="164" fontId="3" fillId="0" borderId="67" xfId="0" applyNumberFormat="true" applyFont="true" applyFill="true" applyBorder="true" applyAlignment="true">
      <alignment horizontal="center" vertical="center"/>
    </xf>
    <xf numFmtId="0" fontId="3" fillId="2" borderId="67" xfId="0" applyFont="true" applyFill="true" applyBorder="true" applyAlignment="true">
      <alignment horizontal="center"/>
    </xf>
    <xf numFmtId="0" fontId="3" fillId="2" borderId="67" xfId="0" applyFont="true" applyFill="true" applyBorder="true" applyAlignment="true">
      <alignment horizontal="center" vertical="center"/>
    </xf>
    <xf numFmtId="0" fontId="3" fillId="0" borderId="67" xfId="0" applyFont="true" applyBorder="true" applyAlignment="true">
      <alignment horizontal="center" vertical="center" wrapText="true"/>
    </xf>
    <xf numFmtId="1" fontId="3" fillId="0" borderId="67" xfId="0" applyNumberFormat="true" applyFont="true" applyFill="true" applyBorder="true" applyAlignment="true">
      <alignment horizontal="center" vertical="center"/>
    </xf>
    <xf numFmtId="0" fontId="1" fillId="0" borderId="67" xfId="0" applyFont="true" applyBorder="true" applyAlignment="true">
      <alignment horizontal="center"/>
    </xf>
    <xf numFmtId="1" fontId="1" fillId="0" borderId="67" xfId="0" applyNumberFormat="true" applyFont="true" applyBorder="true" applyAlignment="true">
      <alignment horizontal="center"/>
    </xf>
    <xf numFmtId="0" fontId="3" fillId="0" borderId="13" xfId="0" applyFont="true" applyBorder="true" applyAlignment="true">
      <alignment horizontal="left" vertical="center" wrapText="true"/>
    </xf>
    <xf numFmtId="164" fontId="3" fillId="0" borderId="68" xfId="0" applyNumberFormat="true" applyFont="true" applyFill="true" applyBorder="true" applyAlignment="true">
      <alignment horizontal="center" vertical="center"/>
    </xf>
    <xf numFmtId="164" fontId="3" fillId="2" borderId="68" xfId="0" applyNumberFormat="true" applyFont="true" applyFill="true" applyBorder="true" applyAlignment="true">
      <alignment horizontal="center" vertical="center"/>
    </xf>
    <xf numFmtId="0" fontId="3" fillId="0" borderId="68" xfId="0" applyFont="true" applyBorder="true" applyAlignment="true">
      <alignment horizontal="center" vertical="center" wrapText="true"/>
    </xf>
    <xf numFmtId="1" fontId="3" fillId="2" borderId="68" xfId="0" applyNumberFormat="true" applyFont="true" applyFill="true" applyBorder="true" applyAlignment="true">
      <alignment horizontal="center" vertical="center"/>
    </xf>
    <xf numFmtId="0" fontId="1" fillId="0" borderId="68" xfId="0" applyFont="true" applyBorder="true" applyAlignment="true">
      <alignment horizontal="center"/>
    </xf>
    <xf numFmtId="1" fontId="1" fillId="0" borderId="68" xfId="0" applyNumberFormat="true" applyFont="true" applyBorder="true" applyAlignment="true">
      <alignment horizontal="center"/>
    </xf>
    <xf numFmtId="1" fontId="65" fillId="30" borderId="69" xfId="0" applyNumberFormat="true" applyFont="true" applyFill="true" applyBorder="true" applyAlignment="true" applyProtection="true">
      <alignment horizontal="center" vertical="center"/>
    </xf>
    <xf numFmtId="1" fontId="66" fillId="31" borderId="70" xfId="0" applyNumberFormat="true" applyFont="true" applyFill="true" applyBorder="true" applyAlignment="true" applyProtection="true">
      <alignment horizontal="center" vertical="center"/>
    </xf>
    <xf numFmtId="164" fontId="72" fillId="37" borderId="71" xfId="0" applyNumberFormat="true" applyFont="true" applyFill="true" applyBorder="true" applyAlignment="true" applyProtection="true">
      <alignment horizontal="center"/>
    </xf>
    <xf numFmtId="0" fontId="73" fillId="38" borderId="72" xfId="0" applyNumberFormat="true" applyFont="true" applyFill="true" applyBorder="true" applyAlignment="true" applyProtection="true">
      <alignment horizontal="center"/>
    </xf>
    <xf numFmtId="0" fontId="74" fillId="39" borderId="73" xfId="0" applyNumberFormat="true" applyFont="true" applyFill="true" applyBorder="true" applyAlignment="true" applyProtection="true">
      <alignment horizontal="center"/>
    </xf>
    <xf numFmtId="0" fontId="75" fillId="40" borderId="74" xfId="0" applyNumberFormat="true" applyFont="true" applyFill="true" applyBorder="true" applyAlignment="true" applyProtection="true">
      <alignment horizontal="center"/>
    </xf>
    <xf numFmtId="0" fontId="76" fillId="41" borderId="75" xfId="0" applyNumberFormat="true" applyFont="true" applyFill="true" applyBorder="true" applyAlignment="true" applyProtection="true">
      <alignment horizontal="center"/>
    </xf>
    <xf numFmtId="0" fontId="19" fillId="0" borderId="76" xfId="12"/>
    <xf numFmtId="0" fontId="3" fillId="28" borderId="39" xfId="14" applyFont="true" applyFill="true" applyBorder="true" applyAlignment="true">
      <alignment horizontal="center"/>
    </xf>
    <xf numFmtId="0" fontId="3" fillId="4" borderId="76" xfId="14" applyFont="true" applyFill="true" applyBorder="true" applyAlignment="true">
      <alignment horizontal="center"/>
    </xf>
    <xf numFmtId="0" fontId="3" fillId="29" borderId="76" xfId="14" applyFont="true" applyFill="true" applyBorder="true" applyAlignment="true">
      <alignment horizontal="center"/>
    </xf>
    <xf numFmtId="0" fontId="3" fillId="28" borderId="76" xfId="14" applyFont="true" applyFill="true" applyBorder="true" applyAlignment="true">
      <alignment horizontal="center"/>
    </xf>
    <xf numFmtId="0" fontId="10" fillId="27" borderId="41" xfId="14" applyFont="true" applyFill="true" applyBorder="true" applyAlignment="true">
      <alignment vertical="center" textRotation="90" wrapText="true"/>
    </xf>
    <xf numFmtId="0" fontId="31" fillId="2" borderId="45" xfId="14" applyFont="true" applyFill="true" applyBorder="true" applyAlignment="true">
      <alignment horizontal="left"/>
    </xf>
    <xf numFmtId="0" fontId="31" fillId="2" borderId="38" xfId="14" applyFont="true" applyFill="true" applyBorder="true" applyAlignment="true">
      <alignment horizontal="center"/>
    </xf>
    <xf numFmtId="0" fontId="31" fillId="2" borderId="76"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8" borderId="42"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43" xfId="14" applyFont="true" applyFill="true" applyBorder="true" applyAlignment="true">
      <alignment horizontal="center" textRotation="90" wrapText="true"/>
    </xf>
    <xf numFmtId="0" fontId="3" fillId="2" borderId="60" xfId="14" applyFont="true" applyFill="true" applyBorder="true" applyAlignment="true">
      <alignment horizontal="right"/>
    </xf>
    <xf numFmtId="164" fontId="3" fillId="28" borderId="39" xfId="14" applyNumberFormat="true" applyFont="true" applyFill="true" applyBorder="true" applyAlignment="true">
      <alignment horizontal="center"/>
    </xf>
    <xf numFmtId="164" fontId="8" fillId="27" borderId="41" xfId="14" applyNumberFormat="true" applyFont="true" applyFill="true" applyBorder="true" applyAlignment="true">
      <alignment horizontal="center" wrapText="true"/>
    </xf>
    <xf numFmtId="0" fontId="19" fillId="0" borderId="76" xfId="12" applyFill="true"/>
    <xf numFmtId="0" fontId="19" fillId="0" borderId="76" xfId="12" applyAlignment="true">
      <alignment horizontal="left"/>
    </xf>
    <xf numFmtId="0" fontId="19" fillId="0" borderId="76" xfId="12" applyAlignment="true">
      <alignment horizontal="center"/>
    </xf>
    <xf numFmtId="0" fontId="19" fillId="0" borderId="76" xfId="12" applyAlignment="true">
      <alignment horizontal="right"/>
    </xf>
    <xf numFmtId="0" fontId="7" fillId="0" borderId="1" xfId="12" applyFont="true" applyFill="true" applyBorder="true"/>
    <xf numFmtId="0" fontId="7" fillId="0" borderId="76" xfId="12" applyFont="true" applyFill="true" applyBorder="true"/>
    <xf numFmtId="0" fontId="19" fillId="0" borderId="3" xfId="12" applyFill="true" applyBorder="true"/>
    <xf numFmtId="0" fontId="7" fillId="0" borderId="76" xfId="12" applyFont="true" applyFill="true"/>
    <xf numFmtId="0" fontId="33" fillId="0" borderId="76" xfId="12" applyFont="true" applyFill="true"/>
    <xf numFmtId="0" fontId="33" fillId="0" borderId="1" xfId="12" applyFont="true" applyFill="true" applyBorder="true"/>
    <xf numFmtId="0" fontId="33" fillId="0" borderId="3" xfId="12" applyFont="true" applyFill="true" applyBorder="true"/>
    <xf numFmtId="0" fontId="33" fillId="0" borderId="76" xfId="12" applyFont="true"/>
    <xf numFmtId="0" fontId="10" fillId="42" borderId="4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41" xfId="14" applyFont="true" applyFill="true" applyBorder="true" applyAlignment="true">
      <alignment vertical="center" textRotation="90" wrapText="true"/>
    </xf>
    <xf numFmtId="0" fontId="3" fillId="44" borderId="76" xfId="14" applyFont="true" applyFill="true" applyBorder="true" applyAlignment="true">
      <alignment horizontal="center"/>
    </xf>
    <xf numFmtId="0" fontId="10" fillId="42" borderId="43" xfId="14" applyFont="true" applyFill="true" applyBorder="true" applyAlignment="true">
      <alignment horizontal="center" textRotation="90" wrapText="true"/>
    </xf>
    <xf numFmtId="0" fontId="31" fillId="44" borderId="44" xfId="14" applyFont="true" applyFill="true" applyBorder="true" applyAlignment="true">
      <alignment horizontal="center" textRotation="90" wrapText="true"/>
    </xf>
    <xf numFmtId="0" fontId="10" fillId="43" borderId="4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4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4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10" fillId="42" borderId="49"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7" xfId="0" applyFont="true" applyFill="true" applyBorder="true" applyAlignment="true">
      <alignment vertical="center"/>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24"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8" xfId="0" applyFont="true" applyFill="true" applyBorder="true" applyAlignment="true">
      <alignmen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6" xfId="14" applyFont="true" applyFill="true"/>
    <xf numFmtId="0" fontId="11" fillId="2" borderId="76" xfId="14" applyFont="true" applyFill="true"/>
    <xf numFmtId="0" fontId="19" fillId="2" borderId="76" xfId="15" applyFill="true"/>
    <xf numFmtId="0" fontId="19" fillId="0" borderId="76" xfId="15"/>
    <xf numFmtId="0" fontId="20" fillId="2" borderId="76" xfId="14" applyFont="true" applyFill="true" applyAlignment="true">
      <alignment horizontal="center"/>
    </xf>
    <xf numFmtId="0" fontId="19" fillId="2" borderId="76" xfId="15" applyFont="true" applyFill="true"/>
    <xf numFmtId="0" fontId="38" fillId="2" borderId="76" xfId="14" applyFont="true" applyFill="true" applyAlignment="true">
      <alignment horizontal="center" vertical="center" wrapText="true"/>
    </xf>
    <xf numFmtId="0" fontId="7" fillId="2" borderId="76" xfId="14" applyFont="true" applyFill="true" applyAlignment="true">
      <alignment horizontal="left" indent="1"/>
    </xf>
    <xf numFmtId="0" fontId="47" fillId="2" borderId="76" xfId="14" applyFont="true" applyFill="true" applyAlignment="true">
      <alignment horizontal="center" vertical="center" wrapText="true"/>
    </xf>
    <xf numFmtId="0" fontId="21" fillId="2" borderId="76" xfId="14" applyFont="true" applyFill="true" applyAlignment="true">
      <alignment horizontal="center"/>
    </xf>
    <xf numFmtId="0" fontId="48" fillId="2" borderId="76" xfId="14" applyFont="true" applyFill="true" applyAlignment="true">
      <alignment horizontal="center"/>
    </xf>
    <xf numFmtId="0" fontId="64" fillId="41" borderId="76" xfId="13" applyNumberFormat="true" applyFont="true" applyFill="true" applyBorder="true" applyAlignment="true" applyProtection="true">
      <alignment horizontal="center"/>
    </xf>
    <xf numFmtId="0" fontId="19" fillId="2" borderId="76" xfId="15" applyFill="true" applyBorder="true"/>
    <xf numFmtId="0" fontId="11" fillId="2" borderId="76" xfId="14" applyFont="true" applyFill="true" applyBorder="true"/>
    <xf numFmtId="0" fontId="6" fillId="2" borderId="76" xfId="14" applyFont="true" applyFill="true" applyBorder="true" applyAlignment="true">
      <alignment horizontal="center"/>
    </xf>
    <xf numFmtId="0" fontId="28" fillId="2" borderId="76" xfId="14" applyFont="true" applyFill="true" applyBorder="true" applyAlignment="true">
      <alignment horizontal="center"/>
    </xf>
    <xf numFmtId="0" fontId="49" fillId="2" borderId="76" xfId="14" applyFont="true" applyFill="true" applyBorder="true"/>
    <xf numFmtId="0" fontId="51" fillId="2" borderId="76" xfId="16" applyFont="true" applyFill="true" applyBorder="true" applyAlignment="true">
      <alignment horizontal="center"/>
    </xf>
    <xf numFmtId="0" fontId="51" fillId="2" borderId="76" xfId="17" applyFont="true" applyFill="true" applyBorder="true" applyAlignment="true">
      <alignment horizontal="center"/>
    </xf>
    <xf numFmtId="0" fontId="23" fillId="2" borderId="76" xfId="16" applyFont="true" applyFill="true" applyBorder="true" applyAlignment="true">
      <alignment horizontal="center"/>
    </xf>
    <xf numFmtId="0" fontId="27" fillId="2" borderId="76" xfId="14" applyFont="true" applyFill="true" applyBorder="true" applyAlignment="true">
      <alignment horizontal="center"/>
    </xf>
    <xf numFmtId="0" fontId="52" fillId="2" borderId="76" xfId="14" applyFont="true" applyFill="true" applyBorder="true"/>
    <xf numFmtId="0" fontId="53" fillId="2" borderId="76" xfId="16" applyFont="true" applyFill="true" applyBorder="true" applyAlignment="true">
      <alignment horizontal="center"/>
    </xf>
    <xf numFmtId="0" fontId="54" fillId="2" borderId="76" xfId="14" applyFont="true" applyFill="true" applyBorder="true"/>
    <xf numFmtId="0" fontId="55" fillId="2" borderId="76" xfId="14" applyFont="true" applyFill="true" applyBorder="true"/>
    <xf numFmtId="0" fontId="56" fillId="2" borderId="76" xfId="14" applyFont="true" applyFill="true" applyBorder="true"/>
    <xf numFmtId="0" fontId="57" fillId="2" borderId="76" xfId="16" applyFont="true" applyFill="true" applyBorder="true" applyAlignment="true">
      <alignment horizontal="center"/>
    </xf>
    <xf numFmtId="0" fontId="58" fillId="2" borderId="76" xfId="18" applyFill="true">
      <alignment horizontal="center" vertical="center"/>
    </xf>
    <xf numFmtId="0" fontId="59" fillId="45" borderId="76" xfId="18" applyFont="true" applyFill="true">
      <alignment horizontal="center" vertical="center"/>
    </xf>
    <xf numFmtId="0" fontId="2" fillId="2" borderId="76" xfId="14" applyFont="true" applyFill="true"/>
    <xf numFmtId="0" fontId="24" fillId="2" borderId="76" xfId="14" applyFont="true" applyFill="true" applyAlignment="true">
      <alignment horizontal="left" indent="1"/>
    </xf>
    <xf numFmtId="0" fontId="23" fillId="2" borderId="76" xfId="16" applyFont="true" applyFill="true" applyAlignment="true">
      <alignment horizontal="left" indent="1"/>
    </xf>
    <xf numFmtId="0" fontId="25" fillId="2" borderId="76" xfId="14" applyFont="true" applyFill="true" applyAlignment="true">
      <alignment horizontal="left" indent="1"/>
    </xf>
    <xf numFmtId="0" fontId="23" fillId="2" borderId="76" xfId="16" applyFont="true" applyFill="true" applyAlignment="true">
      <alignment horizontal="left" indent="2"/>
    </xf>
    <xf numFmtId="0" fontId="33" fillId="0" borderId="76" xfId="15" applyFont="true"/>
    <xf numFmtId="0" fontId="81" fillId="2" borderId="76"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6" xfId="12" applyFont="true" applyFill="true" applyAlignment="true">
      <alignment horizontal="left"/>
    </xf>
    <xf numFmtId="0" fontId="3" fillId="2" borderId="76" xfId="14" applyFont="true" applyFill="true" applyAlignment="true">
      <alignment horizontal="left"/>
    </xf>
    <xf numFmtId="0" fontId="3" fillId="2" borderId="76" xfId="14" applyFont="true" applyFill="true" applyAlignment="true">
      <alignment horizontal="center"/>
    </xf>
    <xf numFmtId="1" fontId="3" fillId="2" borderId="76" xfId="14" applyNumberFormat="true" applyFont="true" applyFill="true"/>
    <xf numFmtId="164" fontId="3" fillId="4" borderId="76" xfId="14" applyNumberFormat="true" applyFont="true" applyFill="true" applyAlignment="true">
      <alignment horizontal="center"/>
    </xf>
    <xf numFmtId="164" fontId="3" fillId="29" borderId="76" xfId="14" applyNumberFormat="true" applyFont="true" applyFill="true" applyAlignment="true">
      <alignment horizontal="center"/>
    </xf>
    <xf numFmtId="164" fontId="3" fillId="28" borderId="76" xfId="14" applyNumberFormat="true" applyFont="true" applyFill="true" applyAlignment="true">
      <alignment horizontal="center"/>
    </xf>
    <xf numFmtId="0" fontId="3" fillId="2" borderId="76"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8" borderId="42"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43" xfId="14" applyNumberFormat="true" applyFont="true" applyFill="true" applyBorder="true" applyAlignment="true">
      <alignment horizontal="center" wrapText="true"/>
    </xf>
    <xf numFmtId="164" fontId="3" fillId="29" borderId="38" xfId="14" applyNumberFormat="true" applyFont="true" applyFill="true" applyBorder="true" applyAlignment="true">
      <alignment horizontal="center"/>
    </xf>
    <xf numFmtId="164" fontId="3" fillId="44" borderId="44" xfId="14" applyNumberFormat="true" applyFont="true" applyFill="true" applyBorder="true" applyAlignment="true">
      <alignment horizontal="center"/>
    </xf>
    <xf numFmtId="164" fontId="3" fillId="28" borderId="38" xfId="14" applyNumberFormat="true" applyFont="true" applyFill="true" applyBorder="true" applyAlignment="true">
      <alignment horizontal="center"/>
    </xf>
    <xf numFmtId="164" fontId="8" fillId="43" borderId="43" xfId="14" applyNumberFormat="true" applyFont="true" applyFill="true" applyBorder="true" applyAlignment="true">
      <alignment horizontal="center" wrapText="true"/>
    </xf>
    <xf numFmtId="164" fontId="8" fillId="27" borderId="43" xfId="14" applyNumberFormat="true" applyFont="true" applyFill="true" applyBorder="true" applyAlignment="true">
      <alignment horizontal="center" wrapText="true"/>
    </xf>
    <xf numFmtId="0" fontId="67" fillId="32" borderId="75" xfId="0" applyNumberFormat="true" applyFont="true" applyFill="true" applyBorder="true" applyAlignment="true" applyProtection="true">
      <alignment horizontal="center"/>
    </xf>
    <xf numFmtId="164" fontId="68" fillId="33" borderId="75" xfId="0" applyNumberFormat="true" applyFont="true" applyFill="true" applyBorder="true" applyAlignment="true" applyProtection="true">
      <alignment horizontal="center"/>
    </xf>
    <xf numFmtId="0" fontId="69" fillId="34" borderId="75" xfId="0" applyNumberFormat="true" applyFont="true" applyFill="true" applyBorder="true" applyAlignment="true" applyProtection="true">
      <alignment horizontal="center"/>
    </xf>
    <xf numFmtId="0" fontId="70" fillId="35" borderId="75" xfId="0" applyNumberFormat="true" applyFont="true" applyFill="true" applyBorder="true" applyAlignment="true" applyProtection="true">
      <alignment horizontal="center"/>
    </xf>
    <xf numFmtId="0" fontId="71" fillId="36" borderId="75"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6"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76" xfId="16" applyFont="true" applyFill="true" applyBorder="true" applyAlignment="true">
      <alignment horizontal="center"/>
    </xf>
    <xf numFmtId="0" fontId="83" fillId="2" borderId="76" xfId="16" applyFont="true" applyFill="true" applyBorder="true" applyAlignment="true">
      <alignment horizontal="center"/>
    </xf>
    <xf numFmtId="0" fontId="84" fillId="2" borderId="76"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3" xfId="0" applyFont="true" applyFill="true" applyBorder="true" applyAlignment="true">
      <alignment horizontal="center" vertical="center" wrapText="true"/>
    </xf>
    <xf numFmtId="0" fontId="3" fillId="47" borderId="93"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4"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4" xfId="12" applyBorder="true"/>
    <xf numFmtId="0" fontId="3" fillId="2" borderId="94" xfId="14" applyFont="true" applyFill="true" applyBorder="true" applyAlignment="true">
      <alignment horizontal="left"/>
    </xf>
    <xf numFmtId="0" fontId="3" fillId="2" borderId="94" xfId="14" applyFont="true" applyFill="true" applyBorder="true" applyAlignment="true">
      <alignment horizontal="center"/>
    </xf>
    <xf numFmtId="0" fontId="3" fillId="2" borderId="94" xfId="14" applyFont="true" applyFill="true" applyBorder="true" applyAlignment="true">
      <alignment horizontal="right"/>
    </xf>
    <xf numFmtId="1" fontId="3" fillId="2" borderId="94" xfId="14" applyNumberFormat="true" applyFont="true" applyFill="true" applyBorder="true"/>
    <xf numFmtId="164" fontId="3" fillId="4" borderId="94" xfId="14" applyNumberFormat="true" applyFont="true" applyFill="true" applyBorder="true" applyAlignment="true">
      <alignment horizontal="center"/>
    </xf>
    <xf numFmtId="164" fontId="3" fillId="29" borderId="94" xfId="14" applyNumberFormat="true" applyFont="true" applyFill="true" applyBorder="true" applyAlignment="true">
      <alignment horizontal="center"/>
    </xf>
    <xf numFmtId="164" fontId="3" fillId="28" borderId="94" xfId="14" applyNumberFormat="true" applyFont="true" applyFill="true" applyBorder="true" applyAlignment="true">
      <alignment horizontal="center"/>
    </xf>
    <xf numFmtId="164" fontId="8" fillId="42" borderId="94" xfId="14" applyNumberFormat="true" applyFont="true" applyFill="true" applyBorder="true" applyAlignment="true">
      <alignment horizontal="center" wrapText="true"/>
    </xf>
    <xf numFmtId="164" fontId="3" fillId="44" borderId="94" xfId="14" applyNumberFormat="true" applyFont="true" applyFill="true" applyBorder="true" applyAlignment="true">
      <alignment horizontal="center"/>
    </xf>
    <xf numFmtId="164" fontId="8" fillId="43" borderId="94" xfId="14" applyNumberFormat="true" applyFont="true" applyFill="true" applyBorder="true" applyAlignment="true">
      <alignment horizontal="center" wrapText="true"/>
    </xf>
    <xf numFmtId="164" fontId="8" fillId="27" borderId="94" xfId="14" applyNumberFormat="true" applyFont="true" applyFill="true" applyBorder="true" applyAlignment="true">
      <alignment horizontal="center" wrapText="true"/>
    </xf>
    <xf numFmtId="0" fontId="19" fillId="0" borderId="94" xfId="12" applyBorder="true" applyAlignment="true">
      <alignment horizontal="left"/>
    </xf>
    <xf numFmtId="0" fontId="19" fillId="0" borderId="94" xfId="12" applyBorder="true" applyAlignment="true">
      <alignment horizontal="center"/>
    </xf>
    <xf numFmtId="0" fontId="19" fillId="0" borderId="94" xfId="12" applyBorder="true" applyAlignment="true">
      <alignment horizontal="right"/>
    </xf>
    <xf numFmtId="0" fontId="7" fillId="0" borderId="94" xfId="12" applyFont="true" applyFill="true" applyBorder="true"/>
    <xf numFmtId="0" fontId="19" fillId="0" borderId="94" xfId="12" applyFill="true" applyBorder="true"/>
    <xf numFmtId="0" fontId="33" fillId="0" borderId="94" xfId="12" applyFont="true" applyFill="true" applyBorder="true"/>
    <xf numFmtId="0" fontId="33" fillId="0" borderId="94" xfId="12" applyFont="true" applyBorder="true"/>
    <xf numFmtId="0" fontId="3" fillId="0" borderId="13" xfId="0" applyFont="true" applyBorder="true" applyAlignment="true">
      <alignment horizontal="left" vertical="center" wrapText="true"/>
    </xf>
    <xf numFmtId="1" fontId="97" fillId="49" borderId="95" xfId="0" applyNumberFormat="true" applyFont="true" applyFill="true" applyBorder="true" applyAlignment="true" applyProtection="true">
      <alignment horizontal="center" vertical="center"/>
    </xf>
    <xf numFmtId="1" fontId="98" fillId="50" borderId="96" xfId="0" applyNumberFormat="true" applyFont="true" applyFill="true" applyBorder="true" applyAlignment="true" applyProtection="true">
      <alignment horizontal="center" vertical="center"/>
    </xf>
    <xf numFmtId="1" fontId="99" fillId="51" borderId="97" xfId="0" applyNumberFormat="true" applyFont="true" applyFill="true" applyBorder="true" applyAlignment="true" applyProtection="true">
      <alignment horizontal="center" vertical="center"/>
    </xf>
    <xf numFmtId="1" fontId="100" fillId="52" borderId="98" xfId="0" applyNumberFormat="true" applyFont="true" applyFill="true" applyBorder="true" applyAlignment="true" applyProtection="true">
      <alignment horizontal="center" vertical="center"/>
    </xf>
    <xf numFmtId="1" fontId="101" fillId="53" borderId="99" xfId="0" applyNumberFormat="true" applyFont="true" applyFill="true" applyBorder="true" applyAlignment="true" applyProtection="true">
      <alignment horizontal="center" vertical="center"/>
    </xf>
    <xf numFmtId="1" fontId="102" fillId="54" borderId="100" xfId="0" applyNumberFormat="true" applyFont="true" applyFill="true" applyBorder="true" applyAlignment="true" applyProtection="true">
      <alignment horizontal="center" vertical="center"/>
    </xf>
    <xf numFmtId="1" fontId="103" fillId="55" borderId="101" xfId="0" applyNumberFormat="true" applyFont="true" applyFill="true" applyBorder="true" applyAlignment="true" applyProtection="true">
      <alignment horizontal="center" vertical="center"/>
    </xf>
    <xf numFmtId="1" fontId="104" fillId="56" borderId="102" xfId="0" applyNumberFormat="true" applyFont="true" applyFill="true" applyBorder="true" applyAlignment="true" applyProtection="true">
      <alignment horizontal="center" vertical="center"/>
    </xf>
    <xf numFmtId="1" fontId="105" fillId="57" borderId="103" xfId="0" applyNumberFormat="true" applyFont="true" applyFill="true" applyBorder="true" applyAlignment="true" applyProtection="true">
      <alignment horizontal="center" vertical="center"/>
    </xf>
    <xf numFmtId="1" fontId="106" fillId="58" borderId="104" xfId="0" applyNumberFormat="true" applyFont="true" applyFill="true" applyBorder="true" applyAlignment="true" applyProtection="true">
      <alignment horizontal="center" vertical="center"/>
    </xf>
    <xf numFmtId="1" fontId="107" fillId="59" borderId="105" xfId="0" applyNumberFormat="true" applyFont="true" applyFill="true" applyBorder="true" applyAlignment="true" applyProtection="true">
      <alignment horizontal="center" vertical="center"/>
    </xf>
    <xf numFmtId="1" fontId="108" fillId="60" borderId="106" xfId="0" applyNumberFormat="true" applyFont="true" applyFill="true" applyBorder="true" applyAlignment="true" applyProtection="true">
      <alignment horizontal="center" vertical="center"/>
    </xf>
    <xf numFmtId="1" fontId="109" fillId="61" borderId="107" xfId="0" applyNumberFormat="true" applyFont="true" applyFill="true" applyBorder="true" applyAlignment="true" applyProtection="true">
      <alignment horizontal="center" vertical="center"/>
    </xf>
    <xf numFmtId="1" fontId="110" fillId="62" borderId="108" xfId="0" applyNumberFormat="true" applyFont="true" applyFill="true" applyBorder="true" applyAlignment="true" applyProtection="true">
      <alignment horizontal="center" vertical="center"/>
    </xf>
    <xf numFmtId="1" fontId="111" fillId="63" borderId="109" xfId="0" applyNumberFormat="true" applyFont="true" applyFill="true" applyBorder="true" applyAlignment="true" applyProtection="true">
      <alignment horizontal="center" vertical="center"/>
    </xf>
    <xf numFmtId="1" fontId="112" fillId="64" borderId="110" xfId="0" applyNumberFormat="true" applyFont="true" applyFill="true" applyBorder="true" applyAlignment="true" applyProtection="true">
      <alignment horizontal="center" vertical="center"/>
    </xf>
    <xf numFmtId="1" fontId="113" fillId="65" borderId="111" xfId="0" applyNumberFormat="true" applyFont="true" applyFill="true" applyBorder="true" applyAlignment="true" applyProtection="true">
      <alignment horizontal="center" vertical="center"/>
    </xf>
    <xf numFmtId="1" fontId="114" fillId="66" borderId="112" xfId="0" applyNumberFormat="true" applyFont="true" applyFill="true" applyBorder="true" applyAlignment="true" applyProtection="true">
      <alignment horizontal="center" vertical="center"/>
    </xf>
    <xf numFmtId="1" fontId="115" fillId="67" borderId="113" xfId="0" applyNumberFormat="true" applyFont="true" applyFill="true" applyBorder="true" applyAlignment="true" applyProtection="true">
      <alignment horizontal="center" vertical="center"/>
    </xf>
    <xf numFmtId="1" fontId="116" fillId="68" borderId="114" xfId="0" applyNumberFormat="true" applyFont="true" applyFill="true" applyBorder="true" applyAlignment="true" applyProtection="true">
      <alignment horizontal="center" vertical="center"/>
    </xf>
    <xf numFmtId="1" fontId="117" fillId="69" borderId="115" xfId="0" applyNumberFormat="true" applyFont="true" applyFill="true" applyBorder="true" applyAlignment="true" applyProtection="true">
      <alignment horizontal="center" vertical="center"/>
    </xf>
    <xf numFmtId="1" fontId="118" fillId="70" borderId="116" xfId="0" applyNumberFormat="true" applyFont="true" applyFill="true" applyBorder="true" applyAlignment="true" applyProtection="true">
      <alignment horizontal="center" vertical="center"/>
    </xf>
    <xf numFmtId="1" fontId="119" fillId="71" borderId="117" xfId="0" applyNumberFormat="true" applyFont="true" applyFill="true" applyBorder="true" applyAlignment="true" applyProtection="true">
      <alignment horizontal="center" vertical="center"/>
    </xf>
    <xf numFmtId="0" fontId="120" fillId="72" borderId="118" xfId="0" applyNumberFormat="true" applyFont="true" applyFill="true" applyBorder="true" applyAlignment="true" applyProtection="true">
      <alignment horizontal="center"/>
    </xf>
    <xf numFmtId="164" fontId="121" fillId="73" borderId="119" xfId="0" applyNumberFormat="true" applyFont="true" applyFill="true" applyBorder="true" applyAlignment="true" applyProtection="true">
      <alignment horizontal="center"/>
    </xf>
    <xf numFmtId="0" fontId="122" fillId="74" borderId="120" xfId="0" applyNumberFormat="true" applyFont="true" applyFill="true" applyBorder="true" applyAlignment="true" applyProtection="true">
      <alignment horizontal="center"/>
    </xf>
    <xf numFmtId="0" fontId="123" fillId="75" borderId="121" xfId="0" applyNumberFormat="true" applyFont="true" applyFill="true" applyBorder="true" applyAlignment="true" applyProtection="true">
      <alignment horizontal="center"/>
    </xf>
    <xf numFmtId="0" fontId="124" fillId="76" borderId="122" xfId="0" applyNumberFormat="true" applyFont="true" applyFill="true" applyBorder="true" applyAlignment="true" applyProtection="true">
      <alignment horizontal="center"/>
    </xf>
    <xf numFmtId="1" fontId="125" fillId="77" borderId="123" xfId="0" applyNumberFormat="true" applyFont="true" applyFill="true" applyBorder="true" applyAlignment="true" applyProtection="true">
      <alignment horizontal="center" vertical="center"/>
    </xf>
    <xf numFmtId="164" fontId="126" fillId="78" borderId="124" xfId="0" applyNumberFormat="true" applyFont="true" applyFill="true" applyBorder="true" applyAlignment="true" applyProtection="true">
      <alignment horizontal="center"/>
    </xf>
    <xf numFmtId="0" fontId="127" fillId="79" borderId="125" xfId="0" applyNumberFormat="true" applyFont="true" applyFill="true" applyBorder="true" applyAlignment="true" applyProtection="true">
      <alignment horizontal="center"/>
    </xf>
    <xf numFmtId="164" fontId="128" fillId="80" borderId="126" xfId="0" applyNumberFormat="true" applyFont="true" applyFill="true" applyBorder="true" applyAlignment="true" applyProtection="true">
      <alignment horizontal="center"/>
    </xf>
    <xf numFmtId="0" fontId="129" fillId="81" borderId="127" xfId="0" applyNumberFormat="true" applyFont="true" applyFill="true" applyBorder="true" applyAlignment="true" applyProtection="true">
      <alignment horizontal="center"/>
    </xf>
    <xf numFmtId="0" fontId="130" fillId="82" borderId="128" xfId="0" applyNumberFormat="true" applyFont="true" applyFill="true" applyBorder="true" applyAlignment="true" applyProtection="true">
      <alignment horizontal="center"/>
    </xf>
    <xf numFmtId="0" fontId="131" fillId="83" borderId="129" xfId="0" applyNumberFormat="true" applyFont="true" applyFill="true" applyBorder="true" applyAlignment="true" applyProtection="true">
      <alignment horizontal="center"/>
    </xf>
    <xf numFmtId="0" fontId="132" fillId="84" borderId="130" xfId="0" applyNumberFormat="true" applyFont="true" applyFill="true" applyBorder="true" applyAlignment="true" applyProtection="true">
      <alignment horizontal="center"/>
    </xf>
    <xf numFmtId="164" fontId="133" fillId="85" borderId="131" xfId="0" applyNumberFormat="true" applyFont="true" applyFill="true" applyBorder="true" applyAlignment="true" applyProtection="true">
      <alignment horizontal="center"/>
    </xf>
    <xf numFmtId="0" fontId="134" fillId="86" borderId="132" xfId="0" applyNumberFormat="true" applyFont="true" applyFill="true" applyBorder="true" applyAlignment="true" applyProtection="true">
      <alignment horizontal="center"/>
    </xf>
    <xf numFmtId="0" fontId="135" fillId="87" borderId="133" xfId="0" applyNumberFormat="true" applyFont="true" applyFill="true" applyBorder="true" applyAlignment="true" applyProtection="true">
      <alignment horizontal="center"/>
    </xf>
    <xf numFmtId="0" fontId="136" fillId="88" borderId="134" xfId="0" applyNumberFormat="true" applyFont="true" applyFill="true" applyBorder="true" applyAlignment="true" applyProtection="true">
      <alignment horizontal="center"/>
    </xf>
    <xf numFmtId="0" fontId="137" fillId="89" borderId="135" xfId="0" applyNumberFormat="true" applyFont="true" applyFill="true" applyBorder="true" applyAlignment="true" applyProtection="true">
      <alignment horizontal="center"/>
    </xf>
    <xf numFmtId="164" fontId="138" fillId="90" borderId="136" xfId="0" applyNumberFormat="true" applyFont="true" applyFill="true" applyBorder="true" applyAlignment="true" applyProtection="true">
      <alignment horizontal="center"/>
    </xf>
    <xf numFmtId="0" fontId="139" fillId="91" borderId="137" xfId="0" applyNumberFormat="true" applyFont="true" applyFill="true" applyBorder="true" applyAlignment="true" applyProtection="true">
      <alignment horizontal="center"/>
    </xf>
    <xf numFmtId="0" fontId="140" fillId="92" borderId="138" xfId="0" applyNumberFormat="true" applyFont="true" applyFill="true" applyBorder="true" applyAlignment="true" applyProtection="true">
      <alignment horizontal="center"/>
    </xf>
    <xf numFmtId="0" fontId="141" fillId="93" borderId="139" xfId="0" applyNumberFormat="true" applyFont="true" applyFill="true" applyBorder="true" applyAlignment="true" applyProtection="true">
      <alignment horizontal="center"/>
    </xf>
    <xf numFmtId="0" fontId="142" fillId="94" borderId="140" xfId="0" applyNumberFormat="true" applyFont="true" applyFill="true" applyBorder="true" applyAlignment="true" applyProtection="true">
      <alignment horizontal="center"/>
    </xf>
    <xf numFmtId="164" fontId="143" fillId="95" borderId="141" xfId="0" applyNumberFormat="true" applyFont="true" applyFill="true" applyBorder="true" applyAlignment="true" applyProtection="true">
      <alignment horizontal="center"/>
    </xf>
    <xf numFmtId="0" fontId="144" fillId="96" borderId="142" xfId="0" applyNumberFormat="true" applyFont="true" applyFill="true" applyBorder="true" applyAlignment="true" applyProtection="true">
      <alignment horizontal="center"/>
    </xf>
    <xf numFmtId="0" fontId="145" fillId="97" borderId="143" xfId="0" applyNumberFormat="true" applyFont="true" applyFill="true" applyBorder="true" applyAlignment="true" applyProtection="true">
      <alignment horizontal="center"/>
    </xf>
    <xf numFmtId="0" fontId="146" fillId="98" borderId="144" xfId="0" applyNumberFormat="true" applyFont="true" applyFill="true" applyBorder="true" applyAlignment="true" applyProtection="true">
      <alignment horizontal="center"/>
    </xf>
    <xf numFmtId="0" fontId="147" fillId="99" borderId="145" xfId="0" applyNumberFormat="true" applyFont="true" applyFill="true" applyBorder="true" applyAlignment="true" applyProtection="true">
      <alignment horizontal="center"/>
    </xf>
    <xf numFmtId="164" fontId="148" fillId="100" borderId="146" xfId="0" applyNumberFormat="true" applyFont="true" applyFill="true" applyBorder="true" applyAlignment="true" applyProtection="true">
      <alignment horizontal="center"/>
    </xf>
    <xf numFmtId="0" fontId="149" fillId="101" borderId="147" xfId="0" applyNumberFormat="true" applyFont="true" applyFill="true" applyBorder="true" applyAlignment="true" applyProtection="true">
      <alignment horizontal="center"/>
    </xf>
    <xf numFmtId="0" fontId="150" fillId="102" borderId="148" xfId="0" applyNumberFormat="true" applyFont="true" applyFill="true" applyBorder="true" applyAlignment="true" applyProtection="true">
      <alignment horizontal="center"/>
    </xf>
    <xf numFmtId="0" fontId="151" fillId="103" borderId="149" xfId="0" applyNumberFormat="true" applyFont="true" applyFill="true" applyBorder="true" applyAlignment="true" applyProtection="true">
      <alignment horizontal="center"/>
    </xf>
    <xf numFmtId="0" fontId="152" fillId="104" borderId="150" xfId="0" applyNumberFormat="true" applyFont="true" applyFill="true" applyBorder="true" applyAlignment="true" applyProtection="true">
      <alignment horizontal="center"/>
    </xf>
    <xf numFmtId="164" fontId="153" fillId="105" borderId="151" xfId="0" applyNumberFormat="true" applyFont="true" applyFill="true" applyBorder="true" applyAlignment="true" applyProtection="true">
      <alignment horizontal="center"/>
    </xf>
    <xf numFmtId="0" fontId="154" fillId="106" borderId="152" xfId="0" applyNumberFormat="true" applyFont="true" applyFill="true" applyBorder="true" applyAlignment="true" applyProtection="true">
      <alignment horizontal="center"/>
    </xf>
    <xf numFmtId="0" fontId="155" fillId="107" borderId="153" xfId="0" applyNumberFormat="true" applyFont="true" applyFill="true" applyBorder="true" applyAlignment="true" applyProtection="true">
      <alignment horizontal="center"/>
    </xf>
    <xf numFmtId="0" fontId="156" fillId="108" borderId="154" xfId="0" applyNumberFormat="true" applyFont="true" applyFill="true" applyBorder="true" applyAlignment="true" applyProtection="true">
      <alignment horizontal="center"/>
    </xf>
    <xf numFmtId="0" fontId="157" fillId="109" borderId="155" xfId="0" applyNumberFormat="true" applyFont="true" applyFill="true" applyBorder="true" applyAlignment="true" applyProtection="true">
      <alignment horizontal="center"/>
    </xf>
    <xf numFmtId="164" fontId="158" fillId="110" borderId="156" xfId="0" applyNumberFormat="true" applyFont="true" applyFill="true" applyBorder="true" applyAlignment="true" applyProtection="true">
      <alignment horizontal="center"/>
    </xf>
    <xf numFmtId="0" fontId="159" fillId="111" borderId="157" xfId="0" applyNumberFormat="true" applyFont="true" applyFill="true" applyBorder="true" applyAlignment="true" applyProtection="true">
      <alignment horizontal="center"/>
    </xf>
    <xf numFmtId="0" fontId="160" fillId="112" borderId="158" xfId="0" applyNumberFormat="true" applyFont="true" applyFill="true" applyBorder="true" applyAlignment="true" applyProtection="true">
      <alignment horizontal="center"/>
    </xf>
    <xf numFmtId="0" fontId="161" fillId="113" borderId="159" xfId="0" applyNumberFormat="true" applyFont="true" applyFill="true" applyBorder="true" applyAlignment="true" applyProtection="true">
      <alignment horizontal="center"/>
    </xf>
    <xf numFmtId="0" fontId="162" fillId="114" borderId="160" xfId="0" applyNumberFormat="true" applyFont="true" applyFill="true" applyBorder="true" applyAlignment="true" applyProtection="true">
      <alignment horizontal="center"/>
    </xf>
    <xf numFmtId="164" fontId="163" fillId="115" borderId="161" xfId="0" applyNumberFormat="true" applyFont="true" applyFill="true" applyBorder="true" applyAlignment="true" applyProtection="true">
      <alignment horizontal="center"/>
    </xf>
    <xf numFmtId="0" fontId="164" fillId="116" borderId="162" xfId="0" applyNumberFormat="true" applyFont="true" applyFill="true" applyBorder="true" applyAlignment="true" applyProtection="true">
      <alignment horizontal="center"/>
    </xf>
    <xf numFmtId="0" fontId="165" fillId="117" borderId="163" xfId="0" applyNumberFormat="true" applyFont="true" applyFill="true" applyBorder="true" applyAlignment="true" applyProtection="true">
      <alignment horizontal="center"/>
    </xf>
    <xf numFmtId="0" fontId="166" fillId="118" borderId="164" xfId="0" applyNumberFormat="true" applyFont="true" applyFill="true" applyBorder="true" applyAlignment="true" applyProtection="true">
      <alignment horizontal="center"/>
    </xf>
    <xf numFmtId="0" fontId="167" fillId="119" borderId="165" xfId="0" applyNumberFormat="true" applyFont="true" applyFill="true" applyBorder="true" applyAlignment="true" applyProtection="true">
      <alignment horizontal="center"/>
    </xf>
    <xf numFmtId="164" fontId="168" fillId="120" borderId="166" xfId="0" applyNumberFormat="true" applyFont="true" applyFill="true" applyBorder="true" applyAlignment="true" applyProtection="true">
      <alignment horizontal="center"/>
    </xf>
    <xf numFmtId="0" fontId="169" fillId="121" borderId="167" xfId="0" applyNumberFormat="true" applyFont="true" applyFill="true" applyBorder="true" applyAlignment="true" applyProtection="true">
      <alignment horizontal="center"/>
    </xf>
    <xf numFmtId="0" fontId="170" fillId="122" borderId="168" xfId="0" applyNumberFormat="true" applyFont="true" applyFill="true" applyBorder="true" applyAlignment="true" applyProtection="true">
      <alignment horizontal="center"/>
    </xf>
    <xf numFmtId="0" fontId="171" fillId="123" borderId="169" xfId="0" applyNumberFormat="true" applyFont="true" applyFill="true" applyBorder="true" applyAlignment="true" applyProtection="true">
      <alignment horizontal="center"/>
    </xf>
    <xf numFmtId="0" fontId="172" fillId="124" borderId="170" xfId="0" applyNumberFormat="true" applyFont="true" applyFill="true" applyBorder="true" applyAlignment="true" applyProtection="true">
      <alignment horizontal="center"/>
    </xf>
    <xf numFmtId="164" fontId="173" fillId="125" borderId="171" xfId="0" applyNumberFormat="true" applyFont="true" applyFill="true" applyBorder="true" applyAlignment="true" applyProtection="true">
      <alignment horizontal="center"/>
    </xf>
    <xf numFmtId="0" fontId="174" fillId="126" borderId="172" xfId="0" applyNumberFormat="true" applyFont="true" applyFill="true" applyBorder="true" applyAlignment="true" applyProtection="true">
      <alignment horizontal="center"/>
    </xf>
    <xf numFmtId="0" fontId="175" fillId="127" borderId="173" xfId="0" applyNumberFormat="true" applyFont="true" applyFill="true" applyBorder="true" applyAlignment="true" applyProtection="true">
      <alignment horizontal="center"/>
    </xf>
    <xf numFmtId="0" fontId="176" fillId="128" borderId="174" xfId="0" applyNumberFormat="true" applyFont="true" applyFill="true" applyBorder="true" applyAlignment="true" applyProtection="true">
      <alignment horizontal="center"/>
    </xf>
    <xf numFmtId="0" fontId="177" fillId="129" borderId="175" xfId="0" applyNumberFormat="true" applyFont="true" applyFill="true" applyBorder="true" applyAlignment="true" applyProtection="true">
      <alignment horizontal="center"/>
    </xf>
    <xf numFmtId="164" fontId="178" fillId="130" borderId="176" xfId="0" applyNumberFormat="true" applyFont="true" applyFill="true" applyBorder="true" applyAlignment="true" applyProtection="true">
      <alignment horizontal="center"/>
    </xf>
    <xf numFmtId="0" fontId="179" fillId="131" borderId="177" xfId="0" applyNumberFormat="true" applyFont="true" applyFill="true" applyBorder="true" applyAlignment="true" applyProtection="true">
      <alignment horizontal="center"/>
    </xf>
    <xf numFmtId="0" fontId="180" fillId="132" borderId="178" xfId="0" applyNumberFormat="true" applyFont="true" applyFill="true" applyBorder="true" applyAlignment="true" applyProtection="true">
      <alignment horizontal="center"/>
    </xf>
    <xf numFmtId="0" fontId="181" fillId="133" borderId="179" xfId="0" applyNumberFormat="true" applyFont="true" applyFill="true" applyBorder="true" applyAlignment="true" applyProtection="true">
      <alignment horizontal="center"/>
    </xf>
    <xf numFmtId="0" fontId="182" fillId="134" borderId="180" xfId="0" applyNumberFormat="true" applyFont="true" applyFill="true" applyBorder="true" applyAlignment="true" applyProtection="true">
      <alignment horizontal="center"/>
    </xf>
    <xf numFmtId="164" fontId="183" fillId="135" borderId="181" xfId="0" applyNumberFormat="true" applyFont="true" applyFill="true" applyBorder="true" applyAlignment="true" applyProtection="true">
      <alignment horizontal="center"/>
    </xf>
    <xf numFmtId="0" fontId="184" fillId="136" borderId="182" xfId="0" applyNumberFormat="true" applyFont="true" applyFill="true" applyBorder="true" applyAlignment="true" applyProtection="true">
      <alignment horizontal="center"/>
    </xf>
    <xf numFmtId="0" fontId="185" fillId="137" borderId="183" xfId="0" applyNumberFormat="true" applyFont="true" applyFill="true" applyBorder="true" applyAlignment="true" applyProtection="true">
      <alignment horizontal="center"/>
    </xf>
    <xf numFmtId="0" fontId="186" fillId="138" borderId="184" xfId="0" applyNumberFormat="true" applyFont="true" applyFill="true" applyBorder="true" applyAlignment="true" applyProtection="true">
      <alignment horizontal="center"/>
    </xf>
    <xf numFmtId="0" fontId="187" fillId="139" borderId="185" xfId="0" applyNumberFormat="true" applyFont="true" applyFill="true" applyBorder="true" applyAlignment="true" applyProtection="true">
      <alignment horizontal="center"/>
    </xf>
    <xf numFmtId="164" fontId="188" fillId="140" borderId="186" xfId="0" applyNumberFormat="true" applyFont="true" applyFill="true" applyBorder="true" applyAlignment="true" applyProtection="true">
      <alignment horizontal="center"/>
    </xf>
    <xf numFmtId="0" fontId="189" fillId="141" borderId="187" xfId="0" applyNumberFormat="true" applyFont="true" applyFill="true" applyBorder="true" applyAlignment="true" applyProtection="true">
      <alignment horizontal="center"/>
    </xf>
    <xf numFmtId="0" fontId="190" fillId="142" borderId="188" xfId="0" applyNumberFormat="true" applyFont="true" applyFill="true" applyBorder="true" applyAlignment="true" applyProtection="true">
      <alignment horizontal="center"/>
    </xf>
    <xf numFmtId="0" fontId="191" fillId="143" borderId="189" xfId="0" applyNumberFormat="true" applyFont="true" applyFill="true" applyBorder="true" applyAlignment="true" applyProtection="true">
      <alignment horizontal="center"/>
    </xf>
    <xf numFmtId="0" fontId="192" fillId="144" borderId="190" xfId="0" applyNumberFormat="true" applyFont="true" applyFill="true" applyBorder="true" applyAlignment="true" applyProtection="true">
      <alignment horizontal="center"/>
    </xf>
    <xf numFmtId="164" fontId="193" fillId="145" borderId="191" xfId="0" applyNumberFormat="true" applyFont="true" applyFill="true" applyBorder="true" applyAlignment="true" applyProtection="true">
      <alignment horizontal="center"/>
    </xf>
    <xf numFmtId="0" fontId="194" fillId="146" borderId="192" xfId="0" applyNumberFormat="true" applyFont="true" applyFill="true" applyBorder="true" applyAlignment="true" applyProtection="true">
      <alignment horizontal="center"/>
    </xf>
    <xf numFmtId="0" fontId="195" fillId="147" borderId="193" xfId="0" applyNumberFormat="true" applyFont="true" applyFill="true" applyBorder="true" applyAlignment="true" applyProtection="true">
      <alignment horizontal="center"/>
    </xf>
    <xf numFmtId="0" fontId="196" fillId="148" borderId="194" xfId="0" applyNumberFormat="true" applyFont="true" applyFill="true" applyBorder="true" applyAlignment="true" applyProtection="true">
      <alignment horizontal="center"/>
    </xf>
    <xf numFmtId="0" fontId="197" fillId="149" borderId="195" xfId="0" applyNumberFormat="true" applyFont="true" applyFill="true" applyBorder="true" applyAlignment="true" applyProtection="true">
      <alignment horizontal="center"/>
    </xf>
    <xf numFmtId="164" fontId="198" fillId="150" borderId="196" xfId="0" applyNumberFormat="true" applyFont="true" applyFill="true" applyBorder="true" applyAlignment="true" applyProtection="true">
      <alignment horizontal="center"/>
    </xf>
    <xf numFmtId="0" fontId="199" fillId="151" borderId="197" xfId="0" applyNumberFormat="true" applyFont="true" applyFill="true" applyBorder="true" applyAlignment="true" applyProtection="true">
      <alignment horizontal="center"/>
    </xf>
    <xf numFmtId="0" fontId="200" fillId="152" borderId="198" xfId="0" applyNumberFormat="true" applyFont="true" applyFill="true" applyBorder="true" applyAlignment="true" applyProtection="true">
      <alignment horizontal="center"/>
    </xf>
    <xf numFmtId="0" fontId="201" fillId="153" borderId="199" xfId="0" applyNumberFormat="true" applyFont="true" applyFill="true" applyBorder="true" applyAlignment="true" applyProtection="true">
      <alignment horizontal="center"/>
    </xf>
    <xf numFmtId="0" fontId="202" fillId="154" borderId="200" xfId="0" applyNumberFormat="true" applyFont="true" applyFill="true" applyBorder="true" applyAlignment="true" applyProtection="true">
      <alignment horizontal="center"/>
    </xf>
    <xf numFmtId="164" fontId="203" fillId="155" borderId="201" xfId="0" applyNumberFormat="true" applyFont="true" applyFill="true" applyBorder="true" applyAlignment="true" applyProtection="true">
      <alignment horizontal="center"/>
    </xf>
    <xf numFmtId="0" fontId="204" fillId="156" borderId="202" xfId="0" applyNumberFormat="true" applyFont="true" applyFill="true" applyBorder="true" applyAlignment="true" applyProtection="true">
      <alignment horizontal="center"/>
    </xf>
    <xf numFmtId="0" fontId="205" fillId="157" borderId="203" xfId="0" applyNumberFormat="true" applyFont="true" applyFill="true" applyBorder="true" applyAlignment="true" applyProtection="true">
      <alignment horizontal="center"/>
    </xf>
    <xf numFmtId="0" fontId="206" fillId="158" borderId="204" xfId="0" applyNumberFormat="true" applyFont="true" applyFill="true" applyBorder="true" applyAlignment="true" applyProtection="true">
      <alignment horizontal="center"/>
    </xf>
    <xf numFmtId="0" fontId="207" fillId="159" borderId="205" xfId="0" applyNumberFormat="true" applyFont="true" applyFill="true" applyBorder="true" applyAlignment="true" applyProtection="true">
      <alignment horizontal="center"/>
    </xf>
    <xf numFmtId="164" fontId="208" fillId="160" borderId="206" xfId="0" applyNumberFormat="true" applyFont="true" applyFill="true" applyBorder="true" applyAlignment="true" applyProtection="true">
      <alignment horizontal="center"/>
    </xf>
    <xf numFmtId="0" fontId="209" fillId="161" borderId="207" xfId="0" applyNumberFormat="true" applyFont="true" applyFill="true" applyBorder="true" applyAlignment="true" applyProtection="true">
      <alignment horizontal="center"/>
    </xf>
    <xf numFmtId="0" fontId="210" fillId="162" borderId="208" xfId="0" applyNumberFormat="true" applyFont="true" applyFill="true" applyBorder="true" applyAlignment="true" applyProtection="true">
      <alignment horizontal="center"/>
    </xf>
    <xf numFmtId="0" fontId="211" fillId="163" borderId="209" xfId="0" applyNumberFormat="true" applyFont="true" applyFill="true" applyBorder="true" applyAlignment="true" applyProtection="true">
      <alignment horizontal="center"/>
    </xf>
    <xf numFmtId="0" fontId="212" fillId="164" borderId="210" xfId="0" applyNumberFormat="true" applyFont="true" applyFill="true" applyBorder="true" applyAlignment="true" applyProtection="true">
      <alignment horizontal="center"/>
    </xf>
    <xf numFmtId="164" fontId="213" fillId="165" borderId="211" xfId="0" applyNumberFormat="true" applyFont="true" applyFill="true" applyBorder="true" applyAlignment="true" applyProtection="true">
      <alignment horizontal="center"/>
    </xf>
    <xf numFmtId="0" fontId="214" fillId="166" borderId="212" xfId="0" applyNumberFormat="true" applyFont="true" applyFill="true" applyBorder="true" applyAlignment="true" applyProtection="true">
      <alignment horizontal="center"/>
    </xf>
    <xf numFmtId="0" fontId="215" fillId="167" borderId="213" xfId="0" applyNumberFormat="true" applyFont="true" applyFill="true" applyBorder="true" applyAlignment="true" applyProtection="true">
      <alignment horizontal="center"/>
    </xf>
    <xf numFmtId="0" fontId="216" fillId="168" borderId="214" xfId="0" applyNumberFormat="true" applyFont="true" applyFill="true" applyBorder="true" applyAlignment="true" applyProtection="true">
      <alignment horizontal="center"/>
    </xf>
    <xf numFmtId="0" fontId="217" fillId="169" borderId="215" xfId="0" applyNumberFormat="true" applyFont="true" applyFill="true" applyBorder="true" applyAlignment="true" applyProtection="true">
      <alignment horizontal="center"/>
    </xf>
    <xf numFmtId="164" fontId="218" fillId="170" borderId="216" xfId="0" applyNumberFormat="true" applyFont="true" applyFill="true" applyBorder="true" applyAlignment="true" applyProtection="true">
      <alignment horizontal="center"/>
    </xf>
    <xf numFmtId="0" fontId="219" fillId="171" borderId="217" xfId="0" applyNumberFormat="true" applyFont="true" applyFill="true" applyBorder="true" applyAlignment="true" applyProtection="true">
      <alignment horizontal="center"/>
    </xf>
    <xf numFmtId="0" fontId="220" fillId="172" borderId="218" xfId="0" applyNumberFormat="true" applyFont="true" applyFill="true" applyBorder="true" applyAlignment="true" applyProtection="true">
      <alignment horizontal="center"/>
    </xf>
    <xf numFmtId="0" fontId="221" fillId="173" borderId="219" xfId="0" applyNumberFormat="true" applyFont="true" applyFill="true" applyBorder="true" applyAlignment="true" applyProtection="true">
      <alignment horizontal="center"/>
    </xf>
    <xf numFmtId="0" fontId="222" fillId="174" borderId="220" xfId="0" applyNumberFormat="true" applyFont="true" applyFill="true" applyBorder="true" applyAlignment="true" applyProtection="true">
      <alignment horizontal="center"/>
    </xf>
    <xf numFmtId="164" fontId="223" fillId="175" borderId="221" xfId="0" applyNumberFormat="true" applyFont="true" applyFill="true" applyBorder="true" applyAlignment="true" applyProtection="true">
      <alignment horizontal="center"/>
    </xf>
    <xf numFmtId="0" fontId="224" fillId="176" borderId="222" xfId="0" applyNumberFormat="true" applyFont="true" applyFill="true" applyBorder="true" applyAlignment="true" applyProtection="true">
      <alignment horizontal="center"/>
    </xf>
    <xf numFmtId="0" fontId="225" fillId="177" borderId="223" xfId="0" applyNumberFormat="true" applyFont="true" applyFill="true" applyBorder="true" applyAlignment="true" applyProtection="true">
      <alignment horizontal="center"/>
    </xf>
    <xf numFmtId="0" fontId="226" fillId="178" borderId="224" xfId="0" applyNumberFormat="true" applyFont="true" applyFill="true" applyBorder="true" applyAlignment="true" applyProtection="true">
      <alignment horizontal="center"/>
    </xf>
    <xf numFmtId="0" fontId="227" fillId="179" borderId="225" xfId="0" applyNumberFormat="true" applyFont="true" applyFill="true" applyBorder="true" applyAlignment="true" applyProtection="true">
      <alignment horizontal="center"/>
    </xf>
    <xf numFmtId="164" fontId="228" fillId="180" borderId="226" xfId="0" applyNumberFormat="true" applyFont="true" applyFill="true" applyBorder="true" applyAlignment="true" applyProtection="true">
      <alignment horizontal="center"/>
    </xf>
    <xf numFmtId="0" fontId="229" fillId="181" borderId="227" xfId="0" applyNumberFormat="true" applyFont="true" applyFill="true" applyBorder="true" applyAlignment="true" applyProtection="true">
      <alignment horizontal="center"/>
    </xf>
    <xf numFmtId="0" fontId="230" fillId="182" borderId="228" xfId="0" applyNumberFormat="true" applyFont="true" applyFill="true" applyBorder="true" applyAlignment="true" applyProtection="true">
      <alignment horizontal="center"/>
    </xf>
    <xf numFmtId="0" fontId="231" fillId="183" borderId="229" xfId="0" applyNumberFormat="true" applyFont="true" applyFill="true" applyBorder="true" applyAlignment="true" applyProtection="true">
      <alignment horizontal="center"/>
    </xf>
    <xf numFmtId="0" fontId="232" fillId="184" borderId="230" xfId="0" applyNumberFormat="true" applyFont="true" applyFill="true" applyBorder="true" applyAlignment="true" applyProtection="true">
      <alignment horizontal="center"/>
    </xf>
    <xf numFmtId="164" fontId="233" fillId="185" borderId="231" xfId="0" applyNumberFormat="true" applyFont="true" applyFill="true" applyBorder="true" applyAlignment="true" applyProtection="true">
      <alignment horizontal="center"/>
    </xf>
    <xf numFmtId="0" fontId="234" fillId="186" borderId="232" xfId="0" applyNumberFormat="true" applyFont="true" applyFill="true" applyBorder="true" applyAlignment="true" applyProtection="true">
      <alignment horizontal="center"/>
    </xf>
    <xf numFmtId="0" fontId="235" fillId="187" borderId="233" xfId="0" applyNumberFormat="true" applyFont="true" applyFill="true" applyBorder="true" applyAlignment="true" applyProtection="true">
      <alignment horizontal="center"/>
    </xf>
    <xf numFmtId="0" fontId="236" fillId="188" borderId="234" xfId="0" applyNumberFormat="true" applyFont="true" applyFill="true" applyBorder="true" applyAlignment="true" applyProtection="true">
      <alignment horizontal="center"/>
    </xf>
    <xf numFmtId="0" fontId="237" fillId="189" borderId="235" xfId="0" applyNumberFormat="true" applyFont="true" applyFill="true" applyBorder="true" applyAlignment="true" applyProtection="true">
      <alignment horizontal="center"/>
    </xf>
    <xf numFmtId="0" fontId="238" fillId="190" borderId="236" xfId="0" applyNumberFormat="true" applyFont="true" applyFill="true" applyBorder="true" applyAlignment="true" applyProtection="true">
      <alignment horizontal="center"/>
    </xf>
    <xf numFmtId="0" fontId="239" fillId="191" borderId="237" xfId="0" applyNumberFormat="true" applyFont="true" applyFill="true" applyBorder="true" applyAlignment="true" applyProtection="true">
      <alignment horizontal="center"/>
    </xf>
    <xf numFmtId="0" fontId="240" fillId="192" borderId="238" xfId="0" applyNumberFormat="true" applyFont="true" applyFill="true" applyBorder="true" applyAlignment="true" applyProtection="true">
      <alignment horizontal="center"/>
    </xf>
    <xf numFmtId="0" fontId="241" fillId="0" borderId="239"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9" xfId="11" applyFont="true" applyFill="true" applyBorder="true" applyAlignment="true">
      <alignment horizontal="center"/>
    </xf>
    <xf numFmtId="0" fontId="4" fillId="2" borderId="76" xfId="14" applyFont="true" applyFill="true" applyBorder="true" applyAlignment="true">
      <alignment horizontal="center" wrapText="true"/>
    </xf>
    <xf numFmtId="0" fontId="4" fillId="2" borderId="76"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6"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6"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6"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1" fillId="0" borderId="11" xfId="0" applyFont="true" applyBorder="true" applyAlignment="true">
      <alignment horizontal="left" vertical="center" wrapText="true"/>
    </xf>
    <xf numFmtId="0" fontId="1" fillId="0" borderId="32" xfId="0" applyFont="true" applyBorder="true" applyAlignment="true">
      <alignment horizontal="left" vertical="center" wrapText="true"/>
    </xf>
    <xf numFmtId="0" fontId="1" fillId="0" borderId="25" xfId="0" applyFont="true" applyBorder="true" applyAlignment="true">
      <alignment horizontal="left" vertical="center" wrapText="true"/>
    </xf>
    <xf numFmtId="0" fontId="3" fillId="0" borderId="68"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6" xfId="0" applyFont="true" applyBorder="true" applyAlignment="true">
      <alignment horizontal="left" vertical="top" wrapText="true"/>
    </xf>
    <xf numFmtId="0" fontId="3" fillId="0" borderId="76" xfId="0" applyFont="true" applyBorder="true" applyAlignment="true">
      <alignment horizontal="left" vertical="top" wrapText="true"/>
    </xf>
    <xf numFmtId="0" fontId="61" fillId="24" borderId="239" xfId="20" applyFont="true" applyFill="true" applyAlignment="true">
      <alignment horizontal="center" vertical="center"/>
    </xf>
    <xf numFmtId="0" fontId="11" fillId="2" borderId="239" xfId="20" applyFont="true" applyFill="true"/>
    <xf numFmtId="0" fontId="61" fillId="2" borderId="239" xfId="20" applyFont="true" applyFill="true" applyAlignment="true">
      <alignment horizontal="center" vertical="center"/>
    </xf>
    <xf numFmtId="0" fontId="77" fillId="2" borderId="239" xfId="20" applyFont="true" applyFill="true"/>
    <xf numFmtId="0" fontId="26" fillId="2" borderId="239" xfId="20" applyFont="true" applyFill="true"/>
    <xf numFmtId="0" fontId="78" fillId="2" borderId="239" xfId="20" applyFont="true" applyFill="true"/>
    <xf numFmtId="0" fontId="63" fillId="2" borderId="239" xfId="20" applyFont="true" applyFill="true"/>
    <xf numFmtId="0" fontId="11" fillId="2" borderId="239" xfId="20" applyFont="true" applyFill="true" applyAlignment="true">
      <alignment vertical="center" wrapText="true"/>
    </xf>
    <xf numFmtId="0" fontId="5" fillId="2" borderId="239" xfId="20" applyFont="true" applyFill="true" applyAlignment="true">
      <alignment vertical="center" wrapText="true"/>
    </xf>
    <xf numFmtId="0" fontId="11" fillId="0" borderId="239" xfId="20" applyFont="true"/>
    <xf numFmtId="0" fontId="7" fillId="2" borderId="239" xfId="20" applyFont="true" applyFill="true"/>
    <xf numFmtId="0" fontId="3" fillId="2" borderId="239" xfId="20" applyFont="true" applyFill="true"/>
    <xf numFmtId="0" fontId="14" fillId="0" borderId="77"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61"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62"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81" xfId="20" applyFont="true" applyFill="true" applyBorder="true" applyAlignment="true">
      <alignment horizontal="center"/>
    </xf>
    <xf numFmtId="0" fontId="16" fillId="2" borderId="239" xfId="20" applyFont="true" applyFill="true" applyAlignment="true">
      <alignment horizontal="center"/>
    </xf>
    <xf numFmtId="0" fontId="16" fillId="2" borderId="87"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91"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82" xfId="20" applyNumberFormat="true" applyFont="true" applyFill="true" applyBorder="true" applyAlignment="true">
      <alignment horizontal="center"/>
    </xf>
    <xf numFmtId="0" fontId="16" fillId="2" borderId="83" xfId="20" applyFont="true" applyFill="true" applyBorder="true" applyAlignment="true">
      <alignment horizontal="center"/>
    </xf>
    <xf numFmtId="1" fontId="16" fillId="2" borderId="88" xfId="20" applyNumberFormat="true" applyFont="true" applyFill="true" applyBorder="true" applyAlignment="true">
      <alignment horizontal="center"/>
    </xf>
    <xf numFmtId="0" fontId="16" fillId="2" borderId="89" xfId="20" applyFont="true" applyFill="true" applyBorder="true" applyAlignment="true">
      <alignment horizontal="center"/>
    </xf>
    <xf numFmtId="1" fontId="16" fillId="2" borderId="92" xfId="20" applyNumberFormat="true" applyFont="true" applyFill="true" applyBorder="true" applyAlignment="true">
      <alignment horizontal="center"/>
    </xf>
    <xf numFmtId="1" fontId="16" fillId="2" borderId="64" xfId="20" applyNumberFormat="true" applyFont="true" applyFill="true" applyBorder="true" applyAlignment="true">
      <alignment horizontal="center"/>
    </xf>
    <xf numFmtId="1" fontId="16" fillId="2" borderId="65" xfId="20" applyNumberFormat="true" applyFont="true" applyFill="true" applyBorder="true" applyAlignment="true">
      <alignment horizontal="center"/>
    </xf>
    <xf numFmtId="0" fontId="16" fillId="2" borderId="79" xfId="20" applyFont="true" applyFill="true" applyBorder="true"/>
    <xf numFmtId="165" fontId="3" fillId="2" borderId="239" xfId="21" applyNumberFormat="true" applyFont="true" applyFill="true" applyAlignment="true">
      <alignment horizontal="center"/>
    </xf>
    <xf numFmtId="0" fontId="16" fillId="2" borderId="84" xfId="20" applyFont="true" applyFill="true" applyBorder="true"/>
    <xf numFmtId="0" fontId="16" fillId="2" borderId="90" xfId="20" applyFont="true" applyFill="true" applyBorder="true"/>
    <xf numFmtId="165" fontId="3" fillId="2" borderId="18" xfId="21" applyNumberFormat="true" applyFont="true" applyFill="true" applyBorder="true" applyAlignment="true">
      <alignment horizontal="center"/>
    </xf>
    <xf numFmtId="0" fontId="16" fillId="2" borderId="78" xfId="20" applyFont="true" applyFill="true" applyBorder="true"/>
    <xf numFmtId="0" fontId="16" fillId="2" borderId="85" xfId="20" applyFont="true" applyFill="true" applyBorder="true"/>
    <xf numFmtId="0" fontId="16" fillId="2" borderId="63" xfId="20" applyFont="true" applyFill="true" applyBorder="true"/>
    <xf numFmtId="0" fontId="16" fillId="2" borderId="85" xfId="20" applyFont="true" applyFill="true" applyBorder="true" applyAlignment="true">
      <alignment horizontal="left"/>
    </xf>
    <xf numFmtId="0" fontId="16" fillId="2" borderId="63" xfId="20" applyFont="true" applyFill="true" applyBorder="true" applyAlignment="true">
      <alignment horizontal="left"/>
    </xf>
    <xf numFmtId="0" fontId="16" fillId="2" borderId="80" xfId="20" applyFont="true" applyFill="true" applyBorder="true"/>
    <xf numFmtId="165" fontId="3" fillId="2" borderId="30" xfId="20" applyNumberFormat="true" applyFont="true" applyFill="true" applyBorder="true" applyAlignment="true">
      <alignment horizontal="center"/>
    </xf>
    <xf numFmtId="0" fontId="16" fillId="2" borderId="86"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6"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9" xfId="20" applyFont="true" applyFill="true"/>
    <xf numFmtId="0" fontId="16" fillId="2" borderId="239" xfId="20" applyFont="true" applyFill="true" applyAlignment="true">
      <alignment horizontal="left" vertical="center"/>
    </xf>
    <xf numFmtId="0" fontId="242" fillId="42" borderId="239" xfId="22" applyFont="true" applyFill="true" applyAlignment="true">
      <alignment horizontal="left" vertical="center" wrapText="true"/>
    </xf>
    <xf numFmtId="0" fontId="242" fillId="43" borderId="240" xfId="22" applyFont="true" applyFill="true" applyBorder="true" applyAlignment="true">
      <alignment horizontal="left" vertical="center" wrapText="true"/>
    </xf>
    <xf numFmtId="0" fontId="242" fillId="43" borderId="239" xfId="22" applyFont="true" applyFill="true" applyAlignment="true">
      <alignment horizontal="left" vertical="center" wrapText="true"/>
    </xf>
    <xf numFmtId="0" fontId="242" fillId="27" borderId="239" xfId="22" applyFont="true" applyFill="true" applyAlignment="true">
      <alignment horizontal="left" vertical="center" wrapText="true"/>
    </xf>
    <xf numFmtId="0" fontId="16" fillId="193" borderId="239" xfId="22" applyFont="true" applyFill="true" applyAlignment="true">
      <alignment horizontal="left" vertical="center" wrapText="true"/>
    </xf>
    <xf numFmtId="0" fontId="16" fillId="44" borderId="239" xfId="22" applyFont="true" applyFill="true" applyAlignment="true">
      <alignment horizontal="left" vertical="center" wrapText="true"/>
    </xf>
    <xf numFmtId="0" fontId="16" fillId="194" borderId="239" xfId="22" applyFont="true" applyFill="true" applyAlignment="true">
      <alignment horizontal="left" vertical="center" wrapText="true"/>
    </xf>
    <xf numFmtId="1" fontId="243" fillId="195" borderId="241"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2"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3"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4"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5"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6"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7"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8"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9"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50"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51"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52"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3"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4"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5"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6"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7"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8"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9"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60"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61"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62"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3"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4"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5"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6"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7"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8"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9"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70"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71"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2"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3"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4"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5"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6"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7"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8"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9"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80"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81"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82"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3"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4"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5"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6"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7"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8"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9"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90"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91"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92"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3"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4"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5"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6"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7"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8"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9"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300"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301"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2"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3"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4"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5"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6"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7"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8"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9"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10"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11"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12"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3"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4"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5"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6"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7"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8"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9"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20"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21"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22"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3"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4"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5"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6"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7"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8"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9"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30"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31"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2"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3"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4"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5"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6"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7"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8"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9"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40"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41"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42"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3"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4"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5"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6"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7"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8"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9"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50"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51"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52"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3"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4"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5"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6"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7"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8"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9"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60"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61"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2"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3"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4"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5"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6"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7"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8"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9"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70"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71"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72"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3"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4"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5"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6"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7"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8"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9"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80"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81"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82"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3"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4"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5"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6"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7"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8"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9"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90"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91"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2"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3"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4"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5"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6"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7"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8"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9"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400"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401"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402"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3"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4"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5"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6"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7"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8"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9"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10"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11"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12"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3"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4"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5"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6"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7"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8"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9"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20"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21"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2"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3"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4"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5"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6"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7"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8"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9"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30"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31"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32"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3"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4"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5"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6"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7"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8"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9"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40"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41"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42"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3"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4"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5"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6"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7"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8"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9"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50"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51"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2"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3"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4"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5"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6"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7"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8"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9"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60"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61"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62"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3"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4"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5"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6"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7"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8"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9"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70"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71"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72"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3"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4"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5"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6"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7"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8"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9"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80"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81"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2"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3"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4"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5"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6"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7"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8"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9"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90"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91"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92"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3"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4"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5"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6"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7"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8"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9"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500"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501"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502"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3"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4"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5"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6"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7"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8"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9"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10"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11"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2"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3"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4"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5"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6"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7"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8"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9"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20"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21"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22"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3"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4"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5"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6"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7"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8"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9"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30"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31"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32"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3"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4"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5"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6"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7"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8"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9"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40"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41"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42"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3"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4"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5"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6"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7"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8"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9"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50"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51"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52"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3"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4"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5"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6"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7"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8"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9"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60"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61"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62"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3"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4"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5"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6"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7"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8"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9"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70"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71"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72"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3"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4"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5"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6"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7"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8"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9"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80"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81"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82"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3"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4"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5"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6"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7"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8"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9"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90"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91"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92"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3"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4"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5"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6"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7"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8"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9"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600"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601"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602"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3"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4"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5"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6"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7"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8"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9"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10"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11"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12"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3"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4"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5"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6"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7"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8"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9"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20"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21"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22"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3"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4"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5"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6"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7"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8"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9"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30"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31"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32"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3"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4"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5"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6"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7"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8"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9"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40"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41"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42" xfId="0" applyNumberFormat="true" applyFont="true" applyFill="true" applyBorder="true" applyAlignment="true" applyProtection="true">
      <alignment horizontal="center" vertical="bottom" textRotation="0" wrapText="false" indent="0" shrinkToFit="false"/>
      <protection locked="true" hidden="false"/>
    </xf>
    <xf numFmtId="0" fontId="794" fillId="0" borderId="643" xfId="0" applyNumberFormat="true" applyFont="true" applyBorder="true" applyAlignment="true" applyProtection="true">
      <alignment horizontal="general" vertical="bottom" textRotation="0" wrapText="false" indent="0" shrinkToFit="false"/>
      <protection locked="true" hidden="false"/>
    </xf>
    <xf numFmtId="0" fontId="796" fillId="0" borderId="644"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30.96669344</c:v>
                </c:pt>
                <c:pt idx="1">
                  <c:v>1E-10</c:v>
                </c:pt>
                <c:pt idx="2">
                  <c:v>1E-10</c:v>
                </c:pt>
                <c:pt idx="3">
                  <c:v>1E-10</c:v>
                </c:pt>
                <c:pt idx="4">
                  <c:v>18.730314709999998</c:v>
                </c:pt>
                <c:pt idx="5">
                  <c:v>22.613035379999999</c:v>
                </c:pt>
              </c:numCache>
            </c:numRef>
          </c:val>
          <c:extLst>
            <c:ext xmlns:c16="http://schemas.microsoft.com/office/drawing/2014/chart" uri="{C3380CC4-5D6E-409C-BE32-E72D297353CC}">
              <c16:uniqueId val="{00000000-ED5E-476B-B55F-8B68E5D352F3}"/>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5E-476B-B55F-8B68E5D352F3}"/>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5E-476B-B55F-8B68E5D352F3}"/>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5E-476B-B55F-8B68E5D352F3}"/>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5E-476B-B55F-8B68E5D352F3}"/>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5E-476B-B55F-8B68E5D352F3}"/>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5E-476B-B55F-8B68E5D352F3}"/>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0.69877411180000004</c:v>
                </c:pt>
                <c:pt idx="1">
                  <c:v>1E-10</c:v>
                </c:pt>
                <c:pt idx="2">
                  <c:v>1E-10</c:v>
                </c:pt>
                <c:pt idx="3">
                  <c:v>1E-10</c:v>
                </c:pt>
                <c:pt idx="4">
                  <c:v>13.97424571</c:v>
                </c:pt>
                <c:pt idx="5">
                  <c:v>0</c:v>
                </c:pt>
              </c:numCache>
            </c:numRef>
          </c:val>
          <c:extLst>
            <c:ext xmlns:c16="http://schemas.microsoft.com/office/drawing/2014/chart" uri="{C3380CC4-5D6E-409C-BE32-E72D297353CC}">
              <c16:uniqueId val="{00000007-ED5E-476B-B55F-8B68E5D352F3}"/>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ED5E-476B-B55F-8B68E5D352F3}"/>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68.334532449999998</c:v>
                </c:pt>
                <c:pt idx="1">
                  <c:v>1E-10</c:v>
                </c:pt>
                <c:pt idx="2">
                  <c:v>1E-10</c:v>
                </c:pt>
                <c:pt idx="3">
                  <c:v>1E-10</c:v>
                </c:pt>
                <c:pt idx="4">
                  <c:v>67.295439579999993</c:v>
                </c:pt>
                <c:pt idx="5">
                  <c:v>77.386964620000001</c:v>
                </c:pt>
              </c:numCache>
            </c:numRef>
          </c:val>
          <c:extLst>
            <c:ext xmlns:c16="http://schemas.microsoft.com/office/drawing/2014/chart" uri="{C3380CC4-5D6E-409C-BE32-E72D297353CC}">
              <c16:uniqueId val="{00000009-ED5E-476B-B55F-8B68E5D352F3}"/>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1E-48C8-A884-75B6EACC2AD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1E-48C8-A884-75B6EACC2AD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1E-48C8-A884-75B6EACC2AD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1E-48C8-A884-75B6EACC2AD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1E-48C8-A884-75B6EACC2AD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1E-48C8-A884-75B6EACC2AD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1E-48C8-A884-75B6EACC2AD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1E-48C8-A884-75B6EACC2AD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1E-48C8-A884-75B6EACC2A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E9-4952-AB43-278FABC791A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E9-4952-AB43-278FABC791A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E9-4952-AB43-278FABC791A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E9-4952-AB43-278FABC791A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E9-4952-AB43-278FABC791A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E9-4952-AB43-278FABC791A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E9-4952-AB43-278FABC791A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E9-4952-AB43-278FABC791A2}"/>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E9-4952-AB43-278FABC791A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E9-4952-AB43-278FABC791A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E9-4952-AB43-278FABC791A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E9-4952-AB43-278FABC791A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E9-4952-AB43-278FABC791A2}"/>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FD-449F-8F91-099A2A6958F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FD-449F-8F91-099A2A6958F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FD-449F-8F91-099A2A6958F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FD-449F-8F91-099A2A6958FC}"/>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52-4F72-A96D-6B6E5A38338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86-4FD0-8B76-90112D1BBCE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7F-4D1F-B300-2F8D17D8E3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64.075630252100837</c:v>
                </c:pt>
                <c:pt idx="8">
                  <c:v>63.983440662373503</c:v>
                </c:pt>
                <c:pt idx="9">
                  <c:v>59.690893901420218</c:v>
                </c:pt>
                <c:pt idx="10">
                  <c:v>62.066420664206639</c:v>
                </c:pt>
                <c:pt idx="11">
                  <c:v>#N/A</c:v>
                </c:pt>
                <c:pt idx="12">
                  <c:v>57.150000000000006</c:v>
                </c:pt>
                <c:pt idx="13">
                  <c:v>#N/A</c:v>
                </c:pt>
                <c:pt idx="14">
                  <c:v>60.2</c:v>
                </c:pt>
                <c:pt idx="15">
                  <c:v>#N/A</c:v>
                </c:pt>
                <c:pt idx="16">
                  <c:v>56.6</c:v>
                </c:pt>
                <c:pt idx="17">
                  <c:v>#N/A</c:v>
                </c:pt>
                <c:pt idx="18">
                  <c:v>#N/A</c:v>
                </c:pt>
                <c:pt idx="19">
                  <c:v>46.356622374624948</c:v>
                </c:pt>
                <c:pt idx="20">
                  <c:v>#N/A</c:v>
                </c:pt>
                <c:pt idx="21">
                  <c:v>60.6</c:v>
                </c:pt>
                <c:pt idx="22">
                  <c:v>#N/A</c:v>
                </c:pt>
                <c:pt idx="23">
                  <c:v>57.96</c:v>
                </c:pt>
                <c:pt idx="24">
                  <c:v>#N/A</c:v>
                </c:pt>
                <c:pt idx="25">
                  <c:v>#N/A</c:v>
                </c:pt>
                <c:pt idx="26">
                  <c:v>#N/A</c:v>
                </c:pt>
                <c:pt idx="27">
                  <c:v>56.931246506428174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62.4</c:v>
                </c:pt>
                <c:pt idx="2">
                  <c:v>62.4</c:v>
                </c:pt>
                <c:pt idx="3">
                  <c:v>62.4</c:v>
                </c:pt>
                <c:pt idx="4">
                  <c:v>62.4</c:v>
                </c:pt>
                <c:pt idx="5">
                  <c:v>62.4</c:v>
                </c:pt>
                <c:pt idx="6">
                  <c:v>62</c:v>
                </c:pt>
                <c:pt idx="7">
                  <c:v>61.5</c:v>
                </c:pt>
                <c:pt idx="8">
                  <c:v>61</c:v>
                </c:pt>
                <c:pt idx="9">
                  <c:v>60.5</c:v>
                </c:pt>
                <c:pt idx="10">
                  <c:v>60</c:v>
                </c:pt>
                <c:pt idx="11">
                  <c:v>59.5</c:v>
                </c:pt>
                <c:pt idx="12">
                  <c:v>59</c:v>
                </c:pt>
                <c:pt idx="13">
                  <c:v>58.5</c:v>
                </c:pt>
                <c:pt idx="14">
                  <c:v>58</c:v>
                </c:pt>
                <c:pt idx="15">
                  <c:v>57.5</c:v>
                </c:pt>
                <c:pt idx="16">
                  <c:v>57</c:v>
                </c:pt>
                <c:pt idx="17">
                  <c:v>56.5</c:v>
                </c:pt>
                <c:pt idx="18">
                  <c:v>56.1</c:v>
                </c:pt>
                <c:pt idx="19">
                  <c:v>55.6</c:v>
                </c:pt>
                <c:pt idx="20">
                  <c:v>55.1</c:v>
                </c:pt>
                <c:pt idx="21">
                  <c:v>54.6</c:v>
                </c:pt>
                <c:pt idx="22">
                  <c:v>54.1</c:v>
                </c:pt>
                <c:pt idx="23">
                  <c:v>53.6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11</c:v>
                </c:pt>
                <c:pt idx="12">
                  <c:v>11</c:v>
                </c:pt>
                <c:pt idx="13">
                  <c:v>11</c:v>
                </c:pt>
                <c:pt idx="14">
                  <c:v>11</c:v>
                </c:pt>
                <c:pt idx="15">
                  <c:v>11</c:v>
                </c:pt>
                <c:pt idx="16">
                  <c:v>16.7</c:v>
                </c:pt>
                <c:pt idx="17">
                  <c:v>22.3</c:v>
                </c:pt>
                <c:pt idx="18">
                  <c:v>27.9</c:v>
                </c:pt>
                <c:pt idx="19">
                  <c:v>33.5</c:v>
                </c:pt>
                <c:pt idx="20">
                  <c:v>39.1</c:v>
                </c:pt>
                <c:pt idx="21">
                  <c:v>44.7</c:v>
                </c:pt>
                <c:pt idx="22">
                  <c:v>50.3</c:v>
                </c:pt>
                <c:pt idx="23">
                  <c:v>53.6</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A9-4C50-BACC-D2EA70B26DD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A9-4C50-BACC-D2EA70B26DD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A9-4C50-BACC-D2EA70B26DD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A9-4C50-BACC-D2EA70B26DD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A9-4C50-BACC-D2EA70B26DD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A9-4C50-BACC-D2EA70B26DD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A9-4C50-BACC-D2EA70B26DD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A9-4C50-BACC-D2EA70B26DD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E9-4952-AB43-278FABC791A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7E9-4952-AB43-278FABC791A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7E9-4952-AB43-278FABC791A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7E9-4952-AB43-278FABC791A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7E9-4952-AB43-278FABC791A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7E9-4952-AB43-278FABC791A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7E9-4952-AB43-278FABC791A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7E9-4952-AB43-278FABC791A2}"/>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7E9-4952-AB43-278FABC791A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7E9-4952-AB43-278FABC791A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7E9-4952-AB43-278FABC791A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7E9-4952-AB43-278FABC791A2}"/>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7E9-4952-AB43-278FABC791A2}"/>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FD-449F-8F91-099A2A6958F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FD-449F-8F91-099A2A6958F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FD-449F-8F91-099A2A6958F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FD-449F-8F91-099A2A6958FC}"/>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52-4F72-A96D-6B6E5A38338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86-4FD0-8B76-90112D1BBCE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7F-4D1F-B300-2F8D17D8E3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22.024799999999999</c:v>
                </c:pt>
                <c:pt idx="24">
                  <c:v>#N/A</c:v>
                </c:pt>
                <c:pt idx="25">
                  <c:v>#N/A</c:v>
                </c:pt>
                <c:pt idx="26">
                  <c:v>45.789999999999992</c:v>
                </c:pt>
                <c:pt idx="27">
                  <c:v>49.350323342386822</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79.2</c:v>
                </c:pt>
                <c:pt idx="1">
                  <c:v>78.400000000000006</c:v>
                </c:pt>
                <c:pt idx="2">
                  <c:v>77.599999999999994</c:v>
                </c:pt>
                <c:pt idx="3">
                  <c:v>76.900000000000006</c:v>
                </c:pt>
                <c:pt idx="4">
                  <c:v>76.099999999999994</c:v>
                </c:pt>
                <c:pt idx="5">
                  <c:v>75.400000000000006</c:v>
                </c:pt>
                <c:pt idx="6">
                  <c:v>74.599999999999994</c:v>
                </c:pt>
                <c:pt idx="7">
                  <c:v>73.900000000000006</c:v>
                </c:pt>
                <c:pt idx="8">
                  <c:v>73.099999999999994</c:v>
                </c:pt>
                <c:pt idx="9">
                  <c:v>72.400000000000006</c:v>
                </c:pt>
                <c:pt idx="10">
                  <c:v>71.599999999999994</c:v>
                </c:pt>
                <c:pt idx="11">
                  <c:v>70.900000000000006</c:v>
                </c:pt>
                <c:pt idx="12">
                  <c:v>70.099999999999994</c:v>
                </c:pt>
                <c:pt idx="13">
                  <c:v>69.400000000000006</c:v>
                </c:pt>
                <c:pt idx="14">
                  <c:v>68.599999999999994</c:v>
                </c:pt>
                <c:pt idx="15">
                  <c:v>67.8</c:v>
                </c:pt>
                <c:pt idx="16">
                  <c:v>67.099999999999994</c:v>
                </c:pt>
                <c:pt idx="17">
                  <c:v>66.3</c:v>
                </c:pt>
                <c:pt idx="18">
                  <c:v>65.599999999999994</c:v>
                </c:pt>
                <c:pt idx="19">
                  <c:v>64.8</c:v>
                </c:pt>
                <c:pt idx="20">
                  <c:v>64.099999999999994</c:v>
                </c:pt>
                <c:pt idx="21">
                  <c:v>63.3</c:v>
                </c:pt>
                <c:pt idx="22">
                  <c:v>62.6</c:v>
                </c:pt>
                <c:pt idx="23">
                  <c:v>61.8</c:v>
                </c:pt>
              </c:numCache>
            </c:numRef>
          </c:yVal>
          <c:smooth val="0"/>
          <c:extLst>
            <c:ext xmlns:c16="http://schemas.microsoft.com/office/drawing/2014/chart" uri="{C3380CC4-5D6E-409C-BE32-E72D297353CC}">
              <c16:uniqueId val="{0000000A-061E-48C8-A884-75B6EACC2AD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1E-48C8-A884-75B6EACC2AD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1E-48C8-A884-75B6EACC2AD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1E-48C8-A884-75B6EACC2AD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1E-48C8-A884-75B6EACC2AD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1E-48C8-A884-75B6EACC2AD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61E-48C8-A884-75B6EACC2AD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61E-48C8-A884-75B6EACC2AD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61E-48C8-A884-75B6EACC2AD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61E-48C8-A884-75B6EACC2AD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7E9-4952-AB43-278FABC791A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7E9-4952-AB43-278FABC791A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7E9-4952-AB43-278FABC791A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7E9-4952-AB43-278FABC791A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7E9-4952-AB43-278FABC791A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7E9-4952-AB43-278FABC791A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7E9-4952-AB43-278FABC791A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7E9-4952-AB43-278FABC791A2}"/>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7E9-4952-AB43-278FABC791A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7E9-4952-AB43-278FABC791A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7E9-4952-AB43-278FABC791A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7E9-4952-AB43-278FABC791A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7E9-4952-AB43-278FABC791A2}"/>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FD-449F-8F91-099A2A6958F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FD-449F-8F91-099A2A6958F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FD-449F-8F91-099A2A6958F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FD-449F-8F91-099A2A6958FC}"/>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52-4F72-A96D-6B6E5A38338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86-4FD0-8B76-90112D1BBCE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7F-4D1F-B300-2F8D17D8E3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79.733414634146328</c:v>
                </c:pt>
                <c:pt idx="1">
                  <c:v>79.145518867924523</c:v>
                </c:pt>
                <c:pt idx="2">
                  <c:v>79.427272727272737</c:v>
                </c:pt>
                <c:pt idx="3">
                  <c:v>78.709014675052401</c:v>
                </c:pt>
                <c:pt idx="4">
                  <c:v>78.102753872633386</c:v>
                </c:pt>
                <c:pt idx="5">
                  <c:v>77.00254957507083</c:v>
                </c:pt>
                <c:pt idx="6">
                  <c:v>#N/A</c:v>
                </c:pt>
                <c:pt idx="7">
                  <c:v>65.441176470588232</c:v>
                </c:pt>
                <c:pt idx="8">
                  <c:v>67.893284268629245</c:v>
                </c:pt>
                <c:pt idx="9">
                  <c:v>67.836257309941516</c:v>
                </c:pt>
                <c:pt idx="10">
                  <c:v>69.889298892988933</c:v>
                </c:pt>
                <c:pt idx="11">
                  <c:v>#N/A</c:v>
                </c:pt>
                <c:pt idx="12">
                  <c:v>71.5</c:v>
                </c:pt>
                <c:pt idx="13">
                  <c:v>#N/A</c:v>
                </c:pt>
                <c:pt idx="14">
                  <c:v>72.5</c:v>
                </c:pt>
                <c:pt idx="15">
                  <c:v>#N/A</c:v>
                </c:pt>
                <c:pt idx="16">
                  <c:v>83.8</c:v>
                </c:pt>
                <c:pt idx="17">
                  <c:v>#N/A</c:v>
                </c:pt>
                <c:pt idx="18">
                  <c:v>#N/A</c:v>
                </c:pt>
                <c:pt idx="19">
                  <c:v>68.709815687955427</c:v>
                </c:pt>
                <c:pt idx="20">
                  <c:v>#N/A</c:v>
                </c:pt>
                <c:pt idx="21">
                  <c:v>62.6</c:v>
                </c:pt>
                <c:pt idx="22">
                  <c:v>#N/A</c:v>
                </c:pt>
                <c:pt idx="23">
                  <c:v>63</c:v>
                </c:pt>
                <c:pt idx="24">
                  <c:v>#N/A</c:v>
                </c:pt>
                <c:pt idx="25">
                  <c:v>#N/A</c:v>
                </c:pt>
                <c:pt idx="26">
                  <c:v>#N/A</c:v>
                </c:pt>
                <c:pt idx="27">
                  <c:v>64.225824482951367</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061E-48C8-A884-75B6EACC2AD1}"/>
            </c:ext>
          </c:extLst>
        </c:ser>
        <c:dLbls>
          <c:showLegendKey val="0"/>
          <c:showVal val="0"/>
          <c:showCatName val="0"/>
          <c:showSerName val="0"/>
          <c:showPercent val="0"/>
          <c:showBubbleSize val="0"/>
        </c:dLbls>
        <c:axId val="85886848"/>
        <c:axId val="85888384"/>
      </c:scatterChart>
      <c:valAx>
        <c:axId val="85886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8384"/>
        <c:crosses val="autoZero"/>
        <c:crossBetween val="midCat"/>
        <c:majorUnit val="5"/>
      </c:valAx>
      <c:valAx>
        <c:axId val="858883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86-4B7C-95A0-B1925A7FAB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86-4B7C-95A0-B1925A7FAB7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86-4B7C-95A0-B1925A7FAB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86-4B7C-95A0-B1925A7FAB7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86-4B7C-95A0-B1925A7FAB7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86-4B7C-95A0-B1925A7FAB7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86-4B7C-95A0-B1925A7FAB7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86-4B7C-95A0-B1925A7FAB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86-4B7C-95A0-B1925A7FAB7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BB-4980-9997-31333C5ED3F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BB-4980-9997-31333C5ED3F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BB-4980-9997-31333C5ED3F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BB-4980-9997-31333C5ED3F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BB-4980-9997-31333C5ED3F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BB-4980-9997-31333C5ED3F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BB-4980-9997-31333C5ED3F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BB-4980-9997-31333C5ED3F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BB-4980-9997-31333C5ED3F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BB-4980-9997-31333C5ED3F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BB-4980-9997-31333C5ED3F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BB-4980-9997-31333C5ED3F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BB-4980-9997-31333C5ED3F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4C-457F-B116-FB51AFA7875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4C-457F-B116-FB51AFA7875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4C-457F-B116-FB51AFA7875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04C-457F-B116-FB51AFA7875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B6-4BBD-9290-7A299C4C0FBA}"/>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00-4A18-9F3A-7CA90BA1A10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F0-4614-BAB2-5BFC485175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86-4B7C-95A0-B1925A7FAB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86-4B7C-95A0-B1925A7FAB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886-4B7C-95A0-B1925A7FAB7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886-4B7C-95A0-B1925A7FAB7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886-4B7C-95A0-B1925A7FAB7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886-4B7C-95A0-B1925A7FAB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886-4B7C-95A0-B1925A7FAB7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BB-4980-9997-31333C5ED3F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DBB-4980-9997-31333C5ED3F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BB-4980-9997-31333C5ED3F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DBB-4980-9997-31333C5ED3F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DBB-4980-9997-31333C5ED3F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DBB-4980-9997-31333C5ED3F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DBB-4980-9997-31333C5ED3F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DBB-4980-9997-31333C5ED3F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DBB-4980-9997-31333C5ED3F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DBB-4980-9997-31333C5ED3F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DBB-4980-9997-31333C5ED3F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DBB-4980-9997-31333C5ED3F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DBB-4980-9997-31333C5ED3F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04C-457F-B116-FB51AFA7875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04C-457F-B116-FB51AFA7875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04C-457F-B116-FB51AFA7875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04C-457F-B116-FB51AFA7875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B6-4BBD-9290-7A299C4C0FBA}"/>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00-4A18-9F3A-7CA90BA1A10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F0-4614-BAB2-5BFC485175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C886-4B7C-95A0-B1925A7FAB7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886-4B7C-95A0-B1925A7FAB7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886-4B7C-95A0-B1925A7FAB7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886-4B7C-95A0-B1925A7FAB7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886-4B7C-95A0-B1925A7FAB7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886-4B7C-95A0-B1925A7FAB7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886-4B7C-95A0-B1925A7FAB7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886-4B7C-95A0-B1925A7FAB7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886-4B7C-95A0-B1925A7FAB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886-4B7C-95A0-B1925A7FAB7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DBB-4980-9997-31333C5ED3F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DBB-4980-9997-31333C5ED3F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DBB-4980-9997-31333C5ED3F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DBB-4980-9997-31333C5ED3F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DBB-4980-9997-31333C5ED3F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DBB-4980-9997-31333C5ED3F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DBB-4980-9997-31333C5ED3F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DBB-4980-9997-31333C5ED3F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DBB-4980-9997-31333C5ED3F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DBB-4980-9997-31333C5ED3F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DBB-4980-9997-31333C5ED3F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DBB-4980-9997-31333C5ED3F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DBB-4980-9997-31333C5ED3F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4C-457F-B116-FB51AFA7875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4C-457F-B116-FB51AFA7875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4C-457F-B116-FB51AFA7875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4C-457F-B116-FB51AFA7875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B6-4BBD-9290-7A299C4C0FBA}"/>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00-4A18-9F3A-7CA90BA1A10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F0-4614-BAB2-5BFC485175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C886-4B7C-95A0-B1925A7FAB7F}"/>
            </c:ext>
          </c:extLst>
        </c:ser>
        <c:dLbls>
          <c:showLegendKey val="0"/>
          <c:showVal val="0"/>
          <c:showCatName val="0"/>
          <c:showSerName val="0"/>
          <c:showPercent val="0"/>
          <c:showBubbleSize val="0"/>
        </c:dLbls>
        <c:axId val="86562688"/>
        <c:axId val="86564224"/>
      </c:scatterChart>
      <c:valAx>
        <c:axId val="86562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4224"/>
        <c:crosses val="autoZero"/>
        <c:crossBetween val="midCat"/>
        <c:majorUnit val="5"/>
      </c:valAx>
      <c:valAx>
        <c:axId val="865642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26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9A-4959-81F5-9166D3F7DAD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9A-4959-81F5-9166D3F7DAD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9A-4959-81F5-9166D3F7DAD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9A-4959-81F5-9166D3F7DAD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9A-4959-81F5-9166D3F7DAD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9A-4959-81F5-9166D3F7DAD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9A-4959-81F5-9166D3F7DAD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9A-4959-81F5-9166D3F7DAD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9A-4959-81F5-9166D3F7DAD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46-43A5-94B5-A7B167D8EA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46-43A5-94B5-A7B167D8EA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46-43A5-94B5-A7B167D8EA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46-43A5-94B5-A7B167D8EA5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46-43A5-94B5-A7B167D8EA5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46-43A5-94B5-A7B167D8EA5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46-43A5-94B5-A7B167D8EA5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46-43A5-94B5-A7B167D8EA52}"/>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46-43A5-94B5-A7B167D8EA5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46-43A5-94B5-A7B167D8EA5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946-43A5-94B5-A7B167D8EA5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946-43A5-94B5-A7B167D8EA5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46-43A5-94B5-A7B167D8EA52}"/>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B2-482C-ADAF-64AA25FD5A9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B2-482C-ADAF-64AA25FD5A9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B2-482C-ADAF-64AA25FD5A9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B2-482C-ADAF-64AA25FD5A9B}"/>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36-41D9-ABE8-A1C2C533B2E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4F-485B-8055-8EE49F48E15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DBF-40FC-B292-89E1255D6B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23.949661181026137</c:v>
                </c:pt>
                <c:pt idx="8">
                  <c:v>23.816048642630815</c:v>
                </c:pt>
                <c:pt idx="9">
                  <c:v>23.256782484531179</c:v>
                </c:pt>
                <c:pt idx="10">
                  <c:v>25.876590850061223</c:v>
                </c:pt>
                <c:pt idx="11">
                  <c:v>#N/A</c:v>
                </c:pt>
                <c:pt idx="12">
                  <c:v>21.55</c:v>
                </c:pt>
                <c:pt idx="13">
                  <c:v>#N/A</c:v>
                </c:pt>
                <c:pt idx="14">
                  <c:v>19.700000000000003</c:v>
                </c:pt>
                <c:pt idx="15">
                  <c:v>#N/A</c:v>
                </c:pt>
                <c:pt idx="16">
                  <c:v>19.600000000000001</c:v>
                </c:pt>
                <c:pt idx="17">
                  <c:v>#N/A</c:v>
                </c:pt>
                <c:pt idx="18">
                  <c:v>#N/A</c:v>
                </c:pt>
                <c:pt idx="19">
                  <c:v>29.263239673701932</c:v>
                </c:pt>
                <c:pt idx="20">
                  <c:v>#N/A</c:v>
                </c:pt>
                <c:pt idx="21">
                  <c:v>16</c:v>
                </c:pt>
                <c:pt idx="22">
                  <c:v>#N/A</c:v>
                </c:pt>
                <c:pt idx="23">
                  <c:v>23.599999999999998</c:v>
                </c:pt>
                <c:pt idx="24">
                  <c:v>#N/A</c:v>
                </c:pt>
                <c:pt idx="25">
                  <c:v>#N/A</c:v>
                </c:pt>
                <c:pt idx="26">
                  <c:v>#N/A</c:v>
                </c:pt>
                <c:pt idx="27">
                  <c:v>30.140778454775617</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21.8</c:v>
                </c:pt>
                <c:pt idx="2">
                  <c:v>21.8</c:v>
                </c:pt>
                <c:pt idx="3">
                  <c:v>21.8</c:v>
                </c:pt>
                <c:pt idx="4">
                  <c:v>21.8</c:v>
                </c:pt>
                <c:pt idx="5">
                  <c:v>21.8</c:v>
                </c:pt>
                <c:pt idx="6">
                  <c:v>22</c:v>
                </c:pt>
                <c:pt idx="7">
                  <c:v>22.2</c:v>
                </c:pt>
                <c:pt idx="8">
                  <c:v>22.4</c:v>
                </c:pt>
                <c:pt idx="9">
                  <c:v>22.6</c:v>
                </c:pt>
                <c:pt idx="10">
                  <c:v>22.8</c:v>
                </c:pt>
                <c:pt idx="11">
                  <c:v>23</c:v>
                </c:pt>
                <c:pt idx="12">
                  <c:v>23.2</c:v>
                </c:pt>
                <c:pt idx="13">
                  <c:v>23.4</c:v>
                </c:pt>
                <c:pt idx="14">
                  <c:v>23.6</c:v>
                </c:pt>
                <c:pt idx="15">
                  <c:v>23.8</c:v>
                </c:pt>
                <c:pt idx="16">
                  <c:v>24</c:v>
                </c:pt>
                <c:pt idx="17">
                  <c:v>24.2</c:v>
                </c:pt>
                <c:pt idx="18">
                  <c:v>24.4</c:v>
                </c:pt>
                <c:pt idx="19">
                  <c:v>24.6</c:v>
                </c:pt>
                <c:pt idx="20">
                  <c:v>24.8</c:v>
                </c:pt>
                <c:pt idx="21">
                  <c:v>25</c:v>
                </c:pt>
                <c:pt idx="22">
                  <c:v>25.2</c:v>
                </c:pt>
                <c:pt idx="23">
                  <c:v>25.5</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10.8</c:v>
                </c:pt>
                <c:pt idx="12">
                  <c:v>10.8</c:v>
                </c:pt>
                <c:pt idx="13">
                  <c:v>10.8</c:v>
                </c:pt>
                <c:pt idx="14">
                  <c:v>10.8</c:v>
                </c:pt>
                <c:pt idx="15">
                  <c:v>10.8</c:v>
                </c:pt>
                <c:pt idx="16">
                  <c:v>12.6</c:v>
                </c:pt>
                <c:pt idx="17">
                  <c:v>14.5</c:v>
                </c:pt>
                <c:pt idx="18">
                  <c:v>16.3</c:v>
                </c:pt>
                <c:pt idx="19">
                  <c:v>18.100000000000001</c:v>
                </c:pt>
                <c:pt idx="20">
                  <c:v>20</c:v>
                </c:pt>
                <c:pt idx="21">
                  <c:v>21.8</c:v>
                </c:pt>
                <c:pt idx="22">
                  <c:v>23.6</c:v>
                </c:pt>
                <c:pt idx="23">
                  <c:v>25.5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9A-4959-81F5-9166D3F7DAD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09A-4959-81F5-9166D3F7DAD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09A-4959-81F5-9166D3F7DAD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09A-4959-81F5-9166D3F7DAD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09A-4959-81F5-9166D3F7DAD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09A-4959-81F5-9166D3F7DAD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09A-4959-81F5-9166D3F7DAD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946-43A5-94B5-A7B167D8EA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946-43A5-94B5-A7B167D8EA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946-43A5-94B5-A7B167D8EA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946-43A5-94B5-A7B167D8EA5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946-43A5-94B5-A7B167D8EA5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946-43A5-94B5-A7B167D8EA5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946-43A5-94B5-A7B167D8EA5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946-43A5-94B5-A7B167D8EA52}"/>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946-43A5-94B5-A7B167D8EA5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946-43A5-94B5-A7B167D8EA5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946-43A5-94B5-A7B167D8EA5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946-43A5-94B5-A7B167D8EA52}"/>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946-43A5-94B5-A7B167D8EA52}"/>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B2-482C-ADAF-64AA25FD5A9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3B2-482C-ADAF-64AA25FD5A9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3B2-482C-ADAF-64AA25FD5A9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B2-482C-ADAF-64AA25FD5A9B}"/>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36-41D9-ABE8-A1C2C533B2E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4F-485B-8055-8EE49F48E15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BF-40FC-B292-89E1255D6B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14.867999999999999</c:v>
                </c:pt>
                <c:pt idx="24">
                  <c:v>#N/A</c:v>
                </c:pt>
                <c:pt idx="25">
                  <c:v>#N/A</c:v>
                </c:pt>
                <c:pt idx="26">
                  <c:v>19.809999999999999</c:v>
                </c:pt>
                <c:pt idx="27">
                  <c:v>25.227184985766357</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45.3</c:v>
                </c:pt>
                <c:pt idx="1">
                  <c:v>44.8</c:v>
                </c:pt>
                <c:pt idx="2">
                  <c:v>44.4</c:v>
                </c:pt>
                <c:pt idx="3">
                  <c:v>43.9</c:v>
                </c:pt>
                <c:pt idx="4">
                  <c:v>43.4</c:v>
                </c:pt>
                <c:pt idx="5">
                  <c:v>42.9</c:v>
                </c:pt>
                <c:pt idx="6">
                  <c:v>42.5</c:v>
                </c:pt>
                <c:pt idx="7">
                  <c:v>42</c:v>
                </c:pt>
                <c:pt idx="8">
                  <c:v>41.5</c:v>
                </c:pt>
                <c:pt idx="9">
                  <c:v>41</c:v>
                </c:pt>
                <c:pt idx="10">
                  <c:v>40.6</c:v>
                </c:pt>
                <c:pt idx="11">
                  <c:v>40.1</c:v>
                </c:pt>
                <c:pt idx="12">
                  <c:v>39.6</c:v>
                </c:pt>
                <c:pt idx="13">
                  <c:v>39.1</c:v>
                </c:pt>
                <c:pt idx="14">
                  <c:v>38.700000000000003</c:v>
                </c:pt>
                <c:pt idx="15">
                  <c:v>38.200000000000003</c:v>
                </c:pt>
                <c:pt idx="16">
                  <c:v>37.700000000000003</c:v>
                </c:pt>
                <c:pt idx="17">
                  <c:v>37.200000000000003</c:v>
                </c:pt>
                <c:pt idx="18">
                  <c:v>36.799999999999997</c:v>
                </c:pt>
                <c:pt idx="19">
                  <c:v>36.299999999999997</c:v>
                </c:pt>
                <c:pt idx="20">
                  <c:v>35.799999999999997</c:v>
                </c:pt>
                <c:pt idx="21">
                  <c:v>35.299999999999997</c:v>
                </c:pt>
                <c:pt idx="22">
                  <c:v>34.9</c:v>
                </c:pt>
                <c:pt idx="23">
                  <c:v>34.4</c:v>
                </c:pt>
              </c:numCache>
            </c:numRef>
          </c:yVal>
          <c:smooth val="0"/>
          <c:extLst>
            <c:ext xmlns:c16="http://schemas.microsoft.com/office/drawing/2014/chart" uri="{C3380CC4-5D6E-409C-BE32-E72D297353CC}">
              <c16:uniqueId val="{00000013-509A-4959-81F5-9166D3F7DAD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09A-4959-81F5-9166D3F7DAD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09A-4959-81F5-9166D3F7DAD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09A-4959-81F5-9166D3F7DAD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09A-4959-81F5-9166D3F7DAD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09A-4959-81F5-9166D3F7DAD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09A-4959-81F5-9166D3F7DAD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09A-4959-81F5-9166D3F7DAD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09A-4959-81F5-9166D3F7DAD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09A-4959-81F5-9166D3F7DAD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946-43A5-94B5-A7B167D8EA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946-43A5-94B5-A7B167D8EA52}"/>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946-43A5-94B5-A7B167D8EA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946-43A5-94B5-A7B167D8EA5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946-43A5-94B5-A7B167D8EA5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946-43A5-94B5-A7B167D8EA5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946-43A5-94B5-A7B167D8EA5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946-43A5-94B5-A7B167D8EA52}"/>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946-43A5-94B5-A7B167D8EA5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946-43A5-94B5-A7B167D8EA5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946-43A5-94B5-A7B167D8EA5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4946-43A5-94B5-A7B167D8EA5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4946-43A5-94B5-A7B167D8EA52}"/>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B2-482C-ADAF-64AA25FD5A9B}"/>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B2-482C-ADAF-64AA25FD5A9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B2-482C-ADAF-64AA25FD5A9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B2-482C-ADAF-64AA25FD5A9B}"/>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36-41D9-ABE8-A1C2C533B2E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4F-485B-8055-8EE49F48E15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BF-40FC-B292-89E1255D6B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52.186805918189734</c:v>
                </c:pt>
                <c:pt idx="1">
                  <c:v>46.893989813242783</c:v>
                </c:pt>
                <c:pt idx="2">
                  <c:v>45.411063230297501</c:v>
                </c:pt>
                <c:pt idx="3">
                  <c:v>46.497124075595728</c:v>
                </c:pt>
                <c:pt idx="4">
                  <c:v>49.128204529535367</c:v>
                </c:pt>
                <c:pt idx="5">
                  <c:v>41.42809301762248</c:v>
                </c:pt>
                <c:pt idx="6">
                  <c:v>#N/A</c:v>
                </c:pt>
                <c:pt idx="7">
                  <c:v>33.025169409486935</c:v>
                </c:pt>
                <c:pt idx="8">
                  <c:v>32.302817504496019</c:v>
                </c:pt>
                <c:pt idx="9">
                  <c:v>34.245597334602564</c:v>
                </c:pt>
                <c:pt idx="10">
                  <c:v>37.36410522800638</c:v>
                </c:pt>
                <c:pt idx="11">
                  <c:v>#N/A</c:v>
                </c:pt>
                <c:pt idx="12">
                  <c:v>38.4</c:v>
                </c:pt>
                <c:pt idx="13">
                  <c:v>#N/A</c:v>
                </c:pt>
                <c:pt idx="14">
                  <c:v>36.9</c:v>
                </c:pt>
                <c:pt idx="15">
                  <c:v>#N/A</c:v>
                </c:pt>
                <c:pt idx="16">
                  <c:v>40.700000000000003</c:v>
                </c:pt>
                <c:pt idx="17">
                  <c:v>#N/A</c:v>
                </c:pt>
                <c:pt idx="18">
                  <c:v>#N/A</c:v>
                </c:pt>
                <c:pt idx="19">
                  <c:v>51.935776252751523</c:v>
                </c:pt>
                <c:pt idx="20">
                  <c:v>#N/A</c:v>
                </c:pt>
                <c:pt idx="21">
                  <c:v>30.900000000000006</c:v>
                </c:pt>
                <c:pt idx="22">
                  <c:v>#N/A</c:v>
                </c:pt>
                <c:pt idx="23">
                  <c:v>40</c:v>
                </c:pt>
                <c:pt idx="24">
                  <c:v>#N/A</c:v>
                </c:pt>
                <c:pt idx="25">
                  <c:v>#N/A</c:v>
                </c:pt>
                <c:pt idx="26">
                  <c:v>#N/A</c:v>
                </c:pt>
                <c:pt idx="27">
                  <c:v>39.8158194919734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D-509A-4959-81F5-9166D3F7DADC}"/>
            </c:ext>
          </c:extLst>
        </c:ser>
        <c:dLbls>
          <c:showLegendKey val="0"/>
          <c:showVal val="0"/>
          <c:showCatName val="0"/>
          <c:showSerName val="0"/>
          <c:showPercent val="0"/>
          <c:showBubbleSize val="0"/>
        </c:dLbls>
        <c:axId val="90729088"/>
        <c:axId val="90734976"/>
      </c:scatterChart>
      <c:valAx>
        <c:axId val="90729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4976"/>
        <c:crosses val="autoZero"/>
        <c:crossBetween val="midCat"/>
        <c:majorUnit val="5"/>
      </c:valAx>
      <c:valAx>
        <c:axId val="90734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90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A4-447E-9C29-5A6FC0E275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A4-447E-9C29-5A6FC0E275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A4-447E-9C29-5A6FC0E275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A4-447E-9C29-5A6FC0E275F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A4-447E-9C29-5A6FC0E275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47E-9C29-5A6FC0E275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47E-9C29-5A6FC0E275F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09-4657-9CE1-C777C579DC2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09-4657-9CE1-C777C579DC2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86-4A47-B590-8F2248E4C52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86-4A47-B590-8F2248E4C52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86-4A47-B590-8F2248E4C52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86-4A47-B590-8F2248E4C52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6-4A47-B590-8F2248E4C52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86-4A47-B590-8F2248E4C52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86-4A47-B590-8F2248E4C52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86-4A47-B590-8F2248E4C525}"/>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86-4A47-B590-8F2248E4C52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86-4A47-B590-8F2248E4C52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986-4A47-B590-8F2248E4C52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986-4A47-B590-8F2248E4C52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986-4A47-B590-8F2248E4C525}"/>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53-4321-A9AA-787B5FDE1E3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53-4321-A9AA-787B5FDE1E3A}"/>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53-4321-A9AA-787B5FDE1E3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53-4321-A9AA-787B5FDE1E3A}"/>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9F-4C6C-9902-7F3D66E9E99C}"/>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85-4A3A-8706-41E355966AD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37-438B-8415-C0989E06C5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70.849999999999994</c:v>
                </c:pt>
                <c:pt idx="22">
                  <c:v>#N/A</c:v>
                </c:pt>
                <c:pt idx="23">
                  <c:v>73.208955223880594</c:v>
                </c:pt>
                <c:pt idx="24">
                  <c:v>#N/A</c:v>
                </c:pt>
                <c:pt idx="25">
                  <c:v>#N/A</c:v>
                </c:pt>
                <c:pt idx="26">
                  <c:v>#N/A</c:v>
                </c:pt>
                <c:pt idx="27">
                  <c:v>62.600869025450038</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75.900000000000006</c:v>
                </c:pt>
                <c:pt idx="11">
                  <c:v>75.900000000000006</c:v>
                </c:pt>
                <c:pt idx="12">
                  <c:v>75.900000000000006</c:v>
                </c:pt>
                <c:pt idx="13">
                  <c:v>75.900000000000006</c:v>
                </c:pt>
                <c:pt idx="14">
                  <c:v>75.900000000000006</c:v>
                </c:pt>
                <c:pt idx="15">
                  <c:v>74.3</c:v>
                </c:pt>
                <c:pt idx="16">
                  <c:v>72.7</c:v>
                </c:pt>
                <c:pt idx="17">
                  <c:v>71</c:v>
                </c:pt>
                <c:pt idx="18">
                  <c:v>69.400000000000006</c:v>
                </c:pt>
                <c:pt idx="19">
                  <c:v>67.8</c:v>
                </c:pt>
                <c:pt idx="20">
                  <c:v>66.2</c:v>
                </c:pt>
                <c:pt idx="21">
                  <c:v>64.599999999999994</c:v>
                </c:pt>
                <c:pt idx="22">
                  <c:v>63</c:v>
                </c:pt>
                <c:pt idx="23">
                  <c:v>61.3</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61.2</c:v>
                </c:pt>
                <c:pt idx="14">
                  <c:v>61.2</c:v>
                </c:pt>
                <c:pt idx="15">
                  <c:v>61.2</c:v>
                </c:pt>
                <c:pt idx="16">
                  <c:v>61.2</c:v>
                </c:pt>
                <c:pt idx="17">
                  <c:v>61.2</c:v>
                </c:pt>
                <c:pt idx="18">
                  <c:v>61.2</c:v>
                </c:pt>
                <c:pt idx="19">
                  <c:v>61.2</c:v>
                </c:pt>
                <c:pt idx="20">
                  <c:v>61.2</c:v>
                </c:pt>
                <c:pt idx="21">
                  <c:v>61.2</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A4-447E-9C29-5A6FC0E275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A4-447E-9C29-5A6FC0E275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A4-447E-9C29-5A6FC0E275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FA4-447E-9C29-5A6FC0E275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FA4-447E-9C29-5A6FC0E275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FA4-447E-9C29-5A6FC0E275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FA4-447E-9C29-5A6FC0E275F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FA4-447E-9C29-5A6FC0E275F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986-4A47-B590-8F2248E4C52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986-4A47-B590-8F2248E4C52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986-4A47-B590-8F2248E4C52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986-4A47-B590-8F2248E4C52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986-4A47-B590-8F2248E4C52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986-4A47-B590-8F2248E4C52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986-4A47-B590-8F2248E4C52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986-4A47-B590-8F2248E4C525}"/>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986-4A47-B590-8F2248E4C52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986-4A47-B590-8F2248E4C52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986-4A47-B590-8F2248E4C52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986-4A47-B590-8F2248E4C525}"/>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986-4A47-B590-8F2248E4C525}"/>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53-4321-A9AA-787B5FDE1E3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53-4321-A9AA-787B5FDE1E3A}"/>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53-4321-A9AA-787B5FDE1E3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C53-4321-A9AA-787B5FDE1E3A}"/>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9F-4C6C-9902-7F3D66E9E99C}"/>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85-4A3A-8706-41E355966AD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37-438B-8415-C0989E06C5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61.155555555555559</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96.1</c:v>
                </c:pt>
                <c:pt idx="1">
                  <c:v>96.1</c:v>
                </c:pt>
                <c:pt idx="2">
                  <c:v>96</c:v>
                </c:pt>
                <c:pt idx="3">
                  <c:v>95.9</c:v>
                </c:pt>
                <c:pt idx="4">
                  <c:v>95.8</c:v>
                </c:pt>
                <c:pt idx="5">
                  <c:v>95.8</c:v>
                </c:pt>
                <c:pt idx="6">
                  <c:v>95.7</c:v>
                </c:pt>
                <c:pt idx="7">
                  <c:v>95.6</c:v>
                </c:pt>
                <c:pt idx="8">
                  <c:v>95.5</c:v>
                </c:pt>
                <c:pt idx="9">
                  <c:v>95.5</c:v>
                </c:pt>
                <c:pt idx="10">
                  <c:v>95.4</c:v>
                </c:pt>
                <c:pt idx="11">
                  <c:v>95.3</c:v>
                </c:pt>
                <c:pt idx="12">
                  <c:v>95.2</c:v>
                </c:pt>
                <c:pt idx="13">
                  <c:v>95.2</c:v>
                </c:pt>
                <c:pt idx="14">
                  <c:v>95.1</c:v>
                </c:pt>
                <c:pt idx="15">
                  <c:v>95</c:v>
                </c:pt>
                <c:pt idx="16">
                  <c:v>95</c:v>
                </c:pt>
                <c:pt idx="17">
                  <c:v>94.9</c:v>
                </c:pt>
                <c:pt idx="18">
                  <c:v>94.8</c:v>
                </c:pt>
                <c:pt idx="19">
                  <c:v>94.7</c:v>
                </c:pt>
                <c:pt idx="20">
                  <c:v>94.7</c:v>
                </c:pt>
                <c:pt idx="21">
                  <c:v>94.7</c:v>
                </c:pt>
                <c:pt idx="22">
                  <c:v>94.7</c:v>
                </c:pt>
                <c:pt idx="23">
                  <c:v>94.7</c:v>
                </c:pt>
              </c:numCache>
            </c:numRef>
          </c:yVal>
          <c:smooth val="0"/>
          <c:extLst>
            <c:ext xmlns:c16="http://schemas.microsoft.com/office/drawing/2014/chart" uri="{C3380CC4-5D6E-409C-BE32-E72D297353CC}">
              <c16:uniqueId val="{00000010-6FA4-447E-9C29-5A6FC0E275F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FA4-447E-9C29-5A6FC0E275F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FA4-447E-9C29-5A6FC0E275F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FA4-447E-9C29-5A6FC0E275F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FA4-447E-9C29-5A6FC0E275F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FA4-447E-9C29-5A6FC0E275F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FA4-447E-9C29-5A6FC0E275F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FA4-447E-9C29-5A6FC0E275F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FA4-447E-9C29-5A6FC0E275F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FA4-447E-9C29-5A6FC0E275F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986-4A47-B590-8F2248E4C52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986-4A47-B590-8F2248E4C52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986-4A47-B590-8F2248E4C52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986-4A47-B590-8F2248E4C52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986-4A47-B590-8F2248E4C52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986-4A47-B590-8F2248E4C52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986-4A47-B590-8F2248E4C52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986-4A47-B590-8F2248E4C525}"/>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986-4A47-B590-8F2248E4C52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986-4A47-B590-8F2248E4C52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986-4A47-B590-8F2248E4C52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986-4A47-B590-8F2248E4C52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986-4A47-B590-8F2248E4C525}"/>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53-4321-A9AA-787B5FDE1E3A}"/>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53-4321-A9AA-787B5FDE1E3A}"/>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53-4321-A9AA-787B5FDE1E3A}"/>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53-4321-A9AA-787B5FDE1E3A}"/>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9F-4C6C-9902-7F3D66E9E99C}"/>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85-4A3A-8706-41E355966AD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37-438B-8415-C0989E06C5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96.137073170731696</c:v>
                </c:pt>
                <c:pt idx="1">
                  <c:v>97.314622641509416</c:v>
                </c:pt>
                <c:pt idx="2">
                  <c:v>89.321286031042135</c:v>
                </c:pt>
                <c:pt idx="3">
                  <c:v>92.619706498951786</c:v>
                </c:pt>
                <c:pt idx="4">
                  <c:v>92.888812392426857</c:v>
                </c:pt>
                <c:pt idx="5">
                  <c:v>91.679745042492925</c:v>
                </c:pt>
                <c:pt idx="6">
                  <c:v>#N/A</c:v>
                </c:pt>
                <c:pt idx="7">
                  <c:v>100</c:v>
                </c:pt>
                <c:pt idx="8">
                  <c:v>100</c:v>
                </c:pt>
                <c:pt idx="9">
                  <c:v>100</c:v>
                </c:pt>
                <c:pt idx="10">
                  <c:v>100</c:v>
                </c:pt>
                <c:pt idx="11">
                  <c:v>#N/A</c:v>
                </c:pt>
                <c:pt idx="12">
                  <c:v>100</c:v>
                </c:pt>
                <c:pt idx="13">
                  <c:v>#N/A</c:v>
                </c:pt>
                <c:pt idx="14">
                  <c:v>100</c:v>
                </c:pt>
                <c:pt idx="15">
                  <c:v>#N/A</c:v>
                </c:pt>
                <c:pt idx="16">
                  <c:v>100</c:v>
                </c:pt>
                <c:pt idx="17">
                  <c:v>#N/A</c:v>
                </c:pt>
                <c:pt idx="18">
                  <c:v>#N/A</c:v>
                </c:pt>
                <c:pt idx="19">
                  <c:v>100</c:v>
                </c:pt>
                <c:pt idx="20">
                  <c:v>86.042402826855124</c:v>
                </c:pt>
                <c:pt idx="21">
                  <c:v>87.4</c:v>
                </c:pt>
                <c:pt idx="22">
                  <c:v>#N/A</c:v>
                </c:pt>
                <c:pt idx="23">
                  <c:v>90</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6FA4-447E-9C29-5A6FC0E275F0}"/>
            </c:ext>
          </c:extLst>
        </c:ser>
        <c:dLbls>
          <c:showLegendKey val="0"/>
          <c:showVal val="0"/>
          <c:showCatName val="0"/>
          <c:showSerName val="0"/>
          <c:showPercent val="0"/>
          <c:showBubbleSize val="0"/>
        </c:dLbls>
        <c:axId val="93010560"/>
        <c:axId val="93606272"/>
      </c:scatterChart>
      <c:valAx>
        <c:axId val="9301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6272"/>
        <c:crosses val="autoZero"/>
        <c:crossBetween val="midCat"/>
        <c:majorUnit val="5"/>
      </c:valAx>
      <c:valAx>
        <c:axId val="936062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10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31-40B0-9797-0D19491618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31-40B0-9797-0D194916180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31-40B0-9797-0D194916180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31-40B0-9797-0D194916180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31-40B0-9797-0D194916180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31-40B0-9797-0D194916180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31-40B0-9797-0D194916180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AB-4BA0-8517-EFEF38C2244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AB-4BA0-8517-EFEF38C2244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0D-4682-92FF-E0A085E0342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0D-4682-92FF-E0A085E034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0D-4682-92FF-E0A085E0342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0D-4682-92FF-E0A085E0342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0D-4682-92FF-E0A085E0342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0D-4682-92FF-E0A085E0342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0D-4682-92FF-E0A085E0342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0D-4682-92FF-E0A085E03426}"/>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0D-4682-92FF-E0A085E0342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0D-4682-92FF-E0A085E0342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0D-4682-92FF-E0A085E0342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0D-4682-92FF-E0A085E03426}"/>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0D-4682-92FF-E0A085E03426}"/>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BC-4E77-A303-EF2B8EB6E7BE}"/>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BC-4E77-A303-EF2B8EB6E7B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BC-4E77-A303-EF2B8EB6E7B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BC-4E77-A303-EF2B8EB6E7B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11-4FCE-9782-6DE2CFA603B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38-499D-95B8-92C4ECC07E6C}"/>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66-4732-96FF-15D747EE96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31-40B0-9797-0D19491618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31-40B0-9797-0D194916180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31-40B0-9797-0D194916180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31-40B0-9797-0D194916180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31-40B0-9797-0D194916180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931-40B0-9797-0D194916180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931-40B0-9797-0D194916180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10D-4682-92FF-E0A085E0342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10D-4682-92FF-E0A085E034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10D-4682-92FF-E0A085E0342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10D-4682-92FF-E0A085E0342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10D-4682-92FF-E0A085E0342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10D-4682-92FF-E0A085E0342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10D-4682-92FF-E0A085E0342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10D-4682-92FF-E0A085E03426}"/>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10D-4682-92FF-E0A085E0342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10D-4682-92FF-E0A085E0342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10D-4682-92FF-E0A085E0342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10D-4682-92FF-E0A085E03426}"/>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10D-4682-92FF-E0A085E03426}"/>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BC-4E77-A303-EF2B8EB6E7BE}"/>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BC-4E77-A303-EF2B8EB6E7B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BC-4E77-A303-EF2B8EB6E7B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BC-4E77-A303-EF2B8EB6E7B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11-4FCE-9782-6DE2CFA603B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8-499D-95B8-92C4ECC07E6C}"/>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66-4732-96FF-15D747EE96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0-6931-40B0-9797-0D194916180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931-40B0-9797-0D194916180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931-40B0-9797-0D194916180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931-40B0-9797-0D194916180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931-40B0-9797-0D194916180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931-40B0-9797-0D194916180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931-40B0-9797-0D194916180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931-40B0-9797-0D194916180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931-40B0-9797-0D194916180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931-40B0-9797-0D194916180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10D-4682-92FF-E0A085E0342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10D-4682-92FF-E0A085E0342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10D-4682-92FF-E0A085E0342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10D-4682-92FF-E0A085E0342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10D-4682-92FF-E0A085E0342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10D-4682-92FF-E0A085E0342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10D-4682-92FF-E0A085E0342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10D-4682-92FF-E0A085E03426}"/>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10D-4682-92FF-E0A085E0342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10D-4682-92FF-E0A085E0342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10D-4682-92FF-E0A085E0342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10D-4682-92FF-E0A085E03426}"/>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10D-4682-92FF-E0A085E03426}"/>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BC-4E77-A303-EF2B8EB6E7BE}"/>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BC-4E77-A303-EF2B8EB6E7B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BC-4E77-A303-EF2B8EB6E7B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BC-4E77-A303-EF2B8EB6E7B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11-4FCE-9782-6DE2CFA603B0}"/>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38-499D-95B8-92C4ECC07E6C}"/>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66-4732-96FF-15D747EE96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6931-40B0-9797-0D194916180C}"/>
            </c:ext>
          </c:extLst>
        </c:ser>
        <c:dLbls>
          <c:showLegendKey val="0"/>
          <c:showVal val="0"/>
          <c:showCatName val="0"/>
          <c:showSerName val="0"/>
          <c:showPercent val="0"/>
          <c:showBubbleSize val="0"/>
        </c:dLbls>
        <c:axId val="94358528"/>
        <c:axId val="94372608"/>
      </c:scatterChart>
      <c:valAx>
        <c:axId val="94358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72608"/>
        <c:crosses val="autoZero"/>
        <c:crossBetween val="midCat"/>
        <c:majorUnit val="5"/>
      </c:valAx>
      <c:valAx>
        <c:axId val="943726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585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98-4132-A9B8-D26CF58BBA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98-4132-A9B8-D26CF58BBA2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98-4132-A9B8-D26CF58BBA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98-4132-A9B8-D26CF58BBA2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98-4132-A9B8-D26CF58BBA2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98-4132-A9B8-D26CF58BBA2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DD-401B-90B6-09A45E4F53F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DD-401B-90B6-09A45E4F53F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4F-41A2-A828-9572A610D41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4F-41A2-A828-9572A610D41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4F-41A2-A828-9572A610D41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4F-41A2-A828-9572A610D41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4F-41A2-A828-9572A610D41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4F-41A2-A828-9572A610D4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4F-41A2-A828-9572A610D41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4F-41A2-A828-9572A610D41E}"/>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4F-41A2-A828-9572A610D41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C4F-41A2-A828-9572A610D41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C4F-41A2-A828-9572A610D41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C4F-41A2-A828-9572A610D41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C4F-41A2-A828-9572A610D41E}"/>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DE-4A71-9016-572F1E8FA4A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DE-4A71-9016-572F1E8FA4A0}"/>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DE-4A71-9016-572F1E8FA4A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DE-4A71-9016-572F1E8FA4A0}"/>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11-49ED-AC43-EC11DA6231D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7-4671-A3E0-5B1C730124D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D8-4916-8F1C-7330650874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62.150000000000006</c:v>
                </c:pt>
                <c:pt idx="22">
                  <c:v>#N/A</c:v>
                </c:pt>
                <c:pt idx="23">
                  <c:v>56.855000000000004</c:v>
                </c:pt>
                <c:pt idx="24">
                  <c:v>#N/A</c:v>
                </c:pt>
                <c:pt idx="25">
                  <c:v>#N/A</c:v>
                </c:pt>
                <c:pt idx="26">
                  <c:v>#N/A</c:v>
                </c:pt>
                <c:pt idx="27">
                  <c:v>48.635658327971839</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64.8</c:v>
                </c:pt>
                <c:pt idx="11">
                  <c:v>64.8</c:v>
                </c:pt>
                <c:pt idx="12">
                  <c:v>64.8</c:v>
                </c:pt>
                <c:pt idx="13">
                  <c:v>64.8</c:v>
                </c:pt>
                <c:pt idx="14">
                  <c:v>64.8</c:v>
                </c:pt>
                <c:pt idx="15">
                  <c:v>62.7</c:v>
                </c:pt>
                <c:pt idx="16">
                  <c:v>60.7</c:v>
                </c:pt>
                <c:pt idx="17">
                  <c:v>58.6</c:v>
                </c:pt>
                <c:pt idx="18">
                  <c:v>56.6</c:v>
                </c:pt>
                <c:pt idx="19">
                  <c:v>54.5</c:v>
                </c:pt>
                <c:pt idx="20">
                  <c:v>52.5</c:v>
                </c:pt>
                <c:pt idx="21">
                  <c:v>50.4</c:v>
                </c:pt>
                <c:pt idx="22">
                  <c:v>48.3</c:v>
                </c:pt>
                <c:pt idx="23">
                  <c:v>46.3</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38.5</c:v>
                </c:pt>
                <c:pt idx="14">
                  <c:v>38.5</c:v>
                </c:pt>
                <c:pt idx="15">
                  <c:v>38.5</c:v>
                </c:pt>
                <c:pt idx="16">
                  <c:v>38.5</c:v>
                </c:pt>
                <c:pt idx="17">
                  <c:v>38.5</c:v>
                </c:pt>
                <c:pt idx="18">
                  <c:v>38.5</c:v>
                </c:pt>
                <c:pt idx="19">
                  <c:v>38.5</c:v>
                </c:pt>
                <c:pt idx="20">
                  <c:v>38.5</c:v>
                </c:pt>
                <c:pt idx="21">
                  <c:v>38.5</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98-4132-A9B8-D26CF58BBA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98-4132-A9B8-D26CF58BBA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98-4132-A9B8-D26CF58BBA2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98-4132-A9B8-D26CF58BBA2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98-4132-A9B8-D26CF58BBA2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B98-4132-A9B8-D26CF58BBA2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98-4132-A9B8-D26CF58BBA2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C4F-41A2-A828-9572A610D41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C4F-41A2-A828-9572A610D41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C4F-41A2-A828-9572A610D41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C4F-41A2-A828-9572A610D41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C4F-41A2-A828-9572A610D41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C4F-41A2-A828-9572A610D4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C4F-41A2-A828-9572A610D41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C4F-41A2-A828-9572A610D41E}"/>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C4F-41A2-A828-9572A610D41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C4F-41A2-A828-9572A610D41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C4F-41A2-A828-9572A610D41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C4F-41A2-A828-9572A610D41E}"/>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C4F-41A2-A828-9572A610D41E}"/>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DE-4A71-9016-572F1E8FA4A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DE-4A71-9016-572F1E8FA4A0}"/>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DE-4A71-9016-572F1E8FA4A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DE-4A71-9016-572F1E8FA4A0}"/>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11-49ED-AC43-EC11DA6231D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07-4671-A3E0-5B1C730124D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D8-4916-8F1C-7330650874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38.53012048192771</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72.2</c:v>
                </c:pt>
                <c:pt idx="1">
                  <c:v>73.5</c:v>
                </c:pt>
                <c:pt idx="2">
                  <c:v>74.8</c:v>
                </c:pt>
                <c:pt idx="3">
                  <c:v>76.099999999999994</c:v>
                </c:pt>
                <c:pt idx="4">
                  <c:v>77.400000000000006</c:v>
                </c:pt>
                <c:pt idx="5">
                  <c:v>78.7</c:v>
                </c:pt>
                <c:pt idx="6">
                  <c:v>80</c:v>
                </c:pt>
                <c:pt idx="7">
                  <c:v>81.3</c:v>
                </c:pt>
                <c:pt idx="8">
                  <c:v>82.5</c:v>
                </c:pt>
                <c:pt idx="9">
                  <c:v>83.8</c:v>
                </c:pt>
                <c:pt idx="10">
                  <c:v>85.1</c:v>
                </c:pt>
                <c:pt idx="11">
                  <c:v>86.4</c:v>
                </c:pt>
                <c:pt idx="12">
                  <c:v>87.7</c:v>
                </c:pt>
                <c:pt idx="13">
                  <c:v>89</c:v>
                </c:pt>
                <c:pt idx="14">
                  <c:v>90.3</c:v>
                </c:pt>
                <c:pt idx="15">
                  <c:v>91.6</c:v>
                </c:pt>
                <c:pt idx="16">
                  <c:v>92.9</c:v>
                </c:pt>
                <c:pt idx="17">
                  <c:v>94.2</c:v>
                </c:pt>
                <c:pt idx="18">
                  <c:v>95.5</c:v>
                </c:pt>
                <c:pt idx="19">
                  <c:v>96.8</c:v>
                </c:pt>
                <c:pt idx="20">
                  <c:v>96.8</c:v>
                </c:pt>
                <c:pt idx="21">
                  <c:v>96.8</c:v>
                </c:pt>
                <c:pt idx="22">
                  <c:v>96.8</c:v>
                </c:pt>
                <c:pt idx="23">
                  <c:v>96.8</c:v>
                </c:pt>
              </c:numCache>
            </c:numRef>
          </c:yVal>
          <c:smooth val="0"/>
          <c:extLst>
            <c:ext xmlns:c16="http://schemas.microsoft.com/office/drawing/2014/chart" uri="{C3380CC4-5D6E-409C-BE32-E72D297353CC}">
              <c16:uniqueId val="{00000010-0B98-4132-A9B8-D26CF58BBA2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98-4132-A9B8-D26CF58BBA2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98-4132-A9B8-D26CF58BBA2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B98-4132-A9B8-D26CF58BBA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B98-4132-A9B8-D26CF58BBA2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B98-4132-A9B8-D26CF58BBA2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B98-4132-A9B8-D26CF58BBA2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B98-4132-A9B8-D26CF58BBA2F}"/>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B98-4132-A9B8-D26CF58BBA2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B98-4132-A9B8-D26CF58BBA2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C4F-41A2-A828-9572A610D41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C4F-41A2-A828-9572A610D41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C4F-41A2-A828-9572A610D41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C4F-41A2-A828-9572A610D41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C4F-41A2-A828-9572A610D41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C4F-41A2-A828-9572A610D41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C4F-41A2-A828-9572A610D41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C4F-41A2-A828-9572A610D41E}"/>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C4F-41A2-A828-9572A610D41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C4F-41A2-A828-9572A610D41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C4F-41A2-A828-9572A610D41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9C4F-41A2-A828-9572A610D41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9C4F-41A2-A828-9572A610D41E}"/>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DE-4A71-9016-572F1E8FA4A0}"/>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DE-4A71-9016-572F1E8FA4A0}"/>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DE-4A71-9016-572F1E8FA4A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DE-4A71-9016-572F1E8FA4A0}"/>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11-49ED-AC43-EC11DA6231D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07-4671-A3E0-5B1C730124D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D8-4916-8F1C-7330650874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52.763255004351613</c:v>
                </c:pt>
                <c:pt idx="1">
                  <c:v>76.978089983022073</c:v>
                </c:pt>
                <c:pt idx="2">
                  <c:v>74.549631225656768</c:v>
                </c:pt>
                <c:pt idx="3">
                  <c:v>78.314905505341002</c:v>
                </c:pt>
                <c:pt idx="4">
                  <c:v>79.33752821231225</c:v>
                </c:pt>
                <c:pt idx="5">
                  <c:v>73.199775934112523</c:v>
                </c:pt>
                <c:pt idx="6">
                  <c:v>#N/A</c:v>
                </c:pt>
                <c:pt idx="7">
                  <c:v>90.5</c:v>
                </c:pt>
                <c:pt idx="8">
                  <c:v>90.6</c:v>
                </c:pt>
                <c:pt idx="9">
                  <c:v>90.5</c:v>
                </c:pt>
                <c:pt idx="10">
                  <c:v>90</c:v>
                </c:pt>
                <c:pt idx="11">
                  <c:v>#N/A</c:v>
                </c:pt>
                <c:pt idx="12">
                  <c:v>90</c:v>
                </c:pt>
                <c:pt idx="13">
                  <c:v>#N/A</c:v>
                </c:pt>
                <c:pt idx="14">
                  <c:v>90</c:v>
                </c:pt>
                <c:pt idx="15">
                  <c:v>#N/A</c:v>
                </c:pt>
                <c:pt idx="16">
                  <c:v>92</c:v>
                </c:pt>
                <c:pt idx="17">
                  <c:v>#N/A</c:v>
                </c:pt>
                <c:pt idx="18">
                  <c:v>#N/A</c:v>
                </c:pt>
                <c:pt idx="19">
                  <c:v>92</c:v>
                </c:pt>
                <c:pt idx="20">
                  <c:v>88.077188146106138</c:v>
                </c:pt>
                <c:pt idx="21">
                  <c:v>85.7</c:v>
                </c:pt>
                <c:pt idx="22">
                  <c:v>#N/A</c:v>
                </c:pt>
                <c:pt idx="23">
                  <c:v>83</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0B98-4132-A9B8-D26CF58BBA2F}"/>
            </c:ext>
          </c:extLst>
        </c:ser>
        <c:dLbls>
          <c:showLegendKey val="0"/>
          <c:showVal val="0"/>
          <c:showCatName val="0"/>
          <c:showSerName val="0"/>
          <c:showPercent val="0"/>
          <c:showBubbleSize val="0"/>
        </c:dLbls>
        <c:axId val="97058816"/>
        <c:axId val="97060352"/>
      </c:scatterChart>
      <c:valAx>
        <c:axId val="970588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60352"/>
        <c:crosses val="autoZero"/>
        <c:crossBetween val="midCat"/>
        <c:majorUnit val="5"/>
      </c:valAx>
      <c:valAx>
        <c:axId val="970603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588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18.399999999999999</c:v>
                </c:pt>
                <c:pt idx="11">
                  <c:v>18.399999999999999</c:v>
                </c:pt>
                <c:pt idx="12">
                  <c:v>18.399999999999999</c:v>
                </c:pt>
                <c:pt idx="13">
                  <c:v>18.399999999999999</c:v>
                </c:pt>
                <c:pt idx="14">
                  <c:v>18.399999999999999</c:v>
                </c:pt>
                <c:pt idx="15">
                  <c:v>20.8</c:v>
                </c:pt>
                <c:pt idx="16">
                  <c:v>23.1</c:v>
                </c:pt>
                <c:pt idx="17">
                  <c:v>25.4</c:v>
                </c:pt>
                <c:pt idx="18">
                  <c:v>27.8</c:v>
                </c:pt>
                <c:pt idx="19">
                  <c:v>30.1</c:v>
                </c:pt>
                <c:pt idx="20">
                  <c:v>32.5</c:v>
                </c:pt>
                <c:pt idx="21">
                  <c:v>34.799999999999997</c:v>
                </c:pt>
                <c:pt idx="22">
                  <c:v>37.1</c:v>
                </c:pt>
                <c:pt idx="23">
                  <c:v>39.5</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A3-4530-B4C4-066C3F306F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A3-4530-B4C4-066C3F306FD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A3-4530-B4C4-066C3F306F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A3-4530-B4C4-066C3F306FD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A3-4530-B4C4-066C3F306FD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A3-4530-B4C4-066C3F306FD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A3-4530-B4C4-066C3F306FD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A3-4530-B4C4-066C3F306FD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A3-4530-B4C4-066C3F306F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37-43D5-8F87-38E708183F1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37-43D5-8F87-38E708183F1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37-43D5-8F87-38E708183F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37-43D5-8F87-38E708183F1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37-43D5-8F87-38E708183F1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37-43D5-8F87-38E708183F1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37-43D5-8F87-38E708183F1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37-43D5-8F87-38E708183F1F}"/>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37-43D5-8F87-38E708183F1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37-43D5-8F87-38E708183F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37-43D5-8F87-38E708183F1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37-43D5-8F87-38E708183F1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837-43D5-8F87-38E708183F1F}"/>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6D-4D53-A31A-B6933A72F0D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6D-4D53-A31A-B6933A72F0D1}"/>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6D-4D53-A31A-B6933A72F0D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6D-4D53-A31A-B6933A72F0D1}"/>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78-4FF0-B678-06C46AF82A77}"/>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E7-403F-B41C-E0EA00F9EF6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EA-402D-80D8-8E6FACF69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23.075059832206822</c:v>
                </c:pt>
                <c:pt idx="22">
                  <c:v>#N/A</c:v>
                </c:pt>
                <c:pt idx="23">
                  <c:v>25.470291351227345</c:v>
                </c:pt>
                <c:pt idx="24">
                  <c:v>#N/A</c:v>
                </c:pt>
                <c:pt idx="25">
                  <c:v>#N/A</c:v>
                </c:pt>
                <c:pt idx="26">
                  <c:v>#N/A</c:v>
                </c:pt>
                <c:pt idx="27">
                  <c:v>37.132737392477651</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16.3</c:v>
                </c:pt>
                <c:pt idx="12">
                  <c:v>16.3</c:v>
                </c:pt>
                <c:pt idx="13">
                  <c:v>16.3</c:v>
                </c:pt>
                <c:pt idx="14">
                  <c:v>16.3</c:v>
                </c:pt>
                <c:pt idx="15">
                  <c:v>16.3</c:v>
                </c:pt>
                <c:pt idx="16">
                  <c:v>18.2</c:v>
                </c:pt>
                <c:pt idx="17">
                  <c:v>20.100000000000001</c:v>
                </c:pt>
                <c:pt idx="18">
                  <c:v>22</c:v>
                </c:pt>
                <c:pt idx="19">
                  <c:v>24</c:v>
                </c:pt>
                <c:pt idx="20">
                  <c:v>25.9</c:v>
                </c:pt>
                <c:pt idx="21">
                  <c:v>27.8</c:v>
                </c:pt>
                <c:pt idx="22">
                  <c:v>29.7</c:v>
                </c:pt>
                <c:pt idx="23">
                  <c:v>31.7</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A3-4530-B4C4-066C3F306F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A3-4530-B4C4-066C3F306FD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A3-4530-B4C4-066C3F306F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A3-4530-B4C4-066C3F306FD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9A3-4530-B4C4-066C3F306FD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9A3-4530-B4C4-066C3F306FD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9A3-4530-B4C4-066C3F306FD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9A3-4530-B4C4-066C3F306FD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9A3-4530-B4C4-066C3F306F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837-43D5-8F87-38E708183F1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837-43D5-8F87-38E708183F1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837-43D5-8F87-38E708183F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837-43D5-8F87-38E708183F1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837-43D5-8F87-38E708183F1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837-43D5-8F87-38E708183F1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837-43D5-8F87-38E708183F1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837-43D5-8F87-38E708183F1F}"/>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837-43D5-8F87-38E708183F1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837-43D5-8F87-38E708183F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837-43D5-8F87-38E708183F1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837-43D5-8F87-38E708183F1F}"/>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837-43D5-8F87-38E708183F1F}"/>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56D-4D53-A31A-B6933A72F0D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56D-4D53-A31A-B6933A72F0D1}"/>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56D-4D53-A31A-B6933A72F0D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56D-4D53-A31A-B6933A72F0D1}"/>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78-4FF0-B678-06C46AF82A77}"/>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E7-403F-B41C-E0EA00F9EF6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EA-402D-80D8-8E6FACF69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20.124340445056205</c:v>
                </c:pt>
                <c:pt idx="24">
                  <c:v>#N/A</c:v>
                </c:pt>
                <c:pt idx="25">
                  <c:v>#N/A</c:v>
                </c:pt>
                <c:pt idx="26">
                  <c:v>#N/A</c:v>
                </c:pt>
                <c:pt idx="27">
                  <c:v>29.741946365322985</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3.6</c:v>
                </c:pt>
                <c:pt idx="17">
                  <c:v>7.5</c:v>
                </c:pt>
                <c:pt idx="18">
                  <c:v>11.4</c:v>
                </c:pt>
                <c:pt idx="19">
                  <c:v>15.3</c:v>
                </c:pt>
                <c:pt idx="20">
                  <c:v>19.3</c:v>
                </c:pt>
                <c:pt idx="21">
                  <c:v>23.2</c:v>
                </c:pt>
                <c:pt idx="22">
                  <c:v>27.1</c:v>
                </c:pt>
                <c:pt idx="23">
                  <c:v>31</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9A3-4530-B4C4-066C3F306FD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9A3-4530-B4C4-066C3F306FD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9A3-4530-B4C4-066C3F306F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9A3-4530-B4C4-066C3F306FD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9A3-4530-B4C4-066C3F306FD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9A3-4530-B4C4-066C3F306FD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9A3-4530-B4C4-066C3F306FD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9A3-4530-B4C4-066C3F306FD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9A3-4530-B4C4-066C3F306FD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837-43D5-8F87-38E708183F1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837-43D5-8F87-38E708183F1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837-43D5-8F87-38E708183F1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837-43D5-8F87-38E708183F1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837-43D5-8F87-38E708183F1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837-43D5-8F87-38E708183F1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837-43D5-8F87-38E708183F1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837-43D5-8F87-38E708183F1F}"/>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837-43D5-8F87-38E708183F1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837-43D5-8F87-38E708183F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837-43D5-8F87-38E708183F1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837-43D5-8F87-38E708183F1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1837-43D5-8F87-38E708183F1F}"/>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6D-4D53-A31A-B6933A72F0D1}"/>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6D-4D53-A31A-B6933A72F0D1}"/>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6D-4D53-A31A-B6933A72F0D1}"/>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6D-4D53-A31A-B6933A72F0D1}"/>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78-4FF0-B678-06C46AF82A77}"/>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E7-403F-B41C-E0EA00F9EF6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EA-402D-80D8-8E6FACF69CE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5.5328038292612378</c:v>
                </c:pt>
                <c:pt idx="22">
                  <c:v>#N/A</c:v>
                </c:pt>
                <c:pt idx="23">
                  <c:v>5.2594631796283551</c:v>
                </c:pt>
                <c:pt idx="24">
                  <c:v>#N/A</c:v>
                </c:pt>
                <c:pt idx="25">
                  <c:v>18.872571246181632</c:v>
                </c:pt>
                <c:pt idx="26">
                  <c:v>23.917018676437703</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9118080"/>
        <c:axId val="99148544"/>
      </c:scatterChart>
      <c:valAx>
        <c:axId val="991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148544"/>
        <c:crosses val="autoZero"/>
        <c:crossBetween val="midCat"/>
        <c:majorUnit val="5"/>
      </c:valAx>
      <c:valAx>
        <c:axId val="99148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1180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62-45F3-A36D-F58DA407A1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62-45F3-A36D-F58DA407A15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62-45F3-A36D-F58DA407A1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62-45F3-A36D-F58DA407A15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62-45F3-A36D-F58DA407A15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62-45F3-A36D-F58DA407A15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62-45F3-A36D-F58DA407A15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C0-4111-841E-36DFD9C3499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C0-4111-841E-36DFD9C3499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C0-4111-841E-36DFD9C349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C0-4111-841E-36DFD9C349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7C0-4111-841E-36DFD9C349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7C0-4111-841E-36DFD9C3499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7C0-4111-841E-36DFD9C349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7C0-4111-841E-36DFD9C3499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7C0-4111-841E-36DFD9C349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7C0-4111-841E-36DFD9C349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7C0-4111-841E-36DFD9C3499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7C0-4111-841E-36DFD9C3499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7C0-4111-841E-36DFD9C3499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6C-4B32-BFE7-584B64495BB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6C-4B32-BFE7-584B64495BB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6C-4B32-BFE7-584B64495BB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6C-4B32-BFE7-584B64495BB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CC-4AC1-A866-5030AFD6ECB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11-41EA-88D8-CC95D294B2A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93-4C60-9687-D7FBA6FC6D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62-45F3-A36D-F58DA407A1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62-45F3-A36D-F58DA407A15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62-45F3-A36D-F58DA407A15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62-45F3-A36D-F58DA407A15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862-45F3-A36D-F58DA407A1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862-45F3-A36D-F58DA407A15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862-45F3-A36D-F58DA407A15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862-45F3-A36D-F58DA407A15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862-45F3-A36D-F58DA407A15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7C0-4111-841E-36DFD9C3499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7C0-4111-841E-36DFD9C3499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7C0-4111-841E-36DFD9C349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7C0-4111-841E-36DFD9C349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7C0-4111-841E-36DFD9C349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7C0-4111-841E-36DFD9C3499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7C0-4111-841E-36DFD9C349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7C0-4111-841E-36DFD9C3499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7C0-4111-841E-36DFD9C349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7C0-4111-841E-36DFD9C349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7C0-4111-841E-36DFD9C3499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7C0-4111-841E-36DFD9C3499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7C0-4111-841E-36DFD9C3499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6C-4B32-BFE7-584B64495BB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6C-4B32-BFE7-584B64495BB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6C-4B32-BFE7-584B64495BB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6C-4B32-BFE7-584B64495BB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C-4AC1-A866-5030AFD6ECB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11-41EA-88D8-CC95D294B2A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93-4C60-9687-D7FBA6FC6D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862-45F3-A36D-F58DA407A15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862-45F3-A36D-F58DA407A15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862-45F3-A36D-F58DA407A1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862-45F3-A36D-F58DA407A15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862-45F3-A36D-F58DA407A15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862-45F3-A36D-F58DA407A15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862-45F3-A36D-F58DA407A15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7C0-4111-841E-36DFD9C3499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7C0-4111-841E-36DFD9C3499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7C0-4111-841E-36DFD9C349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7C0-4111-841E-36DFD9C349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7C0-4111-841E-36DFD9C349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7C0-4111-841E-36DFD9C3499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7C0-4111-841E-36DFD9C349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7C0-4111-841E-36DFD9C3499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7C0-4111-841E-36DFD9C349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7C0-4111-841E-36DFD9C349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7C0-4111-841E-36DFD9C3499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7C0-4111-841E-36DFD9C3499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7C0-4111-841E-36DFD9C3499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6C-4B32-BFE7-584B64495BB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6C-4B32-BFE7-584B64495BB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6C-4B32-BFE7-584B64495BB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6C-4B32-BFE7-584B64495BB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CC-4AC1-A866-5030AFD6ECB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11-41EA-88D8-CC95D294B2A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93-4C60-9687-D7FBA6FC6D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113652480"/>
        <c:axId val="113654016"/>
      </c:scatterChart>
      <c:valAx>
        <c:axId val="113652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54016"/>
        <c:crosses val="autoZero"/>
        <c:crossBetween val="midCat"/>
        <c:majorUnit val="5"/>
      </c:valAx>
      <c:valAx>
        <c:axId val="113654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52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3.1</c:v>
                </c:pt>
                <c:pt idx="14">
                  <c:v>3.1</c:v>
                </c:pt>
                <c:pt idx="15">
                  <c:v>3.1</c:v>
                </c:pt>
                <c:pt idx="16">
                  <c:v>3.1</c:v>
                </c:pt>
                <c:pt idx="17">
                  <c:v>3.1</c:v>
                </c:pt>
                <c:pt idx="18">
                  <c:v>3.1</c:v>
                </c:pt>
                <c:pt idx="19">
                  <c:v>3.1</c:v>
                </c:pt>
                <c:pt idx="20">
                  <c:v>3.1</c:v>
                </c:pt>
                <c:pt idx="21">
                  <c:v>3.1</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c:v>
                </c:pt>
                <c:pt idx="14">
                  <c:v>1</c:v>
                </c:pt>
                <c:pt idx="15">
                  <c:v>1</c:v>
                </c:pt>
                <c:pt idx="16">
                  <c:v>1</c:v>
                </c:pt>
                <c:pt idx="17">
                  <c:v>1</c:v>
                </c:pt>
                <c:pt idx="18">
                  <c:v>1</c:v>
                </c:pt>
                <c:pt idx="19">
                  <c:v>1</c:v>
                </c:pt>
                <c:pt idx="20">
                  <c:v>1</c:v>
                </c:pt>
                <c:pt idx="21">
                  <c:v>1</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E2-48FB-AF9F-583D7A88DD4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E2-48FB-AF9F-583D7A88DD4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E2-48FB-AF9F-583D7A88DD4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E2-48FB-AF9F-583D7A88DD4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E2-48FB-AF9F-583D7A88DD4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E2-48FB-AF9F-583D7A88DD4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E2-48FB-AF9F-583D7A88DD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92-4799-82CF-DE440F04E34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92-4799-82CF-DE440F04E34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92-4799-82CF-DE440F04E34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92-4799-82CF-DE440F04E34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92-4799-82CF-DE440F04E34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92-4799-82CF-DE440F04E34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92-4799-82CF-DE440F04E34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92-4799-82CF-DE440F04E34F}"/>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92-4799-82CF-DE440F04E34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92-4799-82CF-DE440F04E34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92-4799-82CF-DE440F04E34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92-4799-82CF-DE440F04E34F}"/>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92-4799-82CF-DE440F04E34F}"/>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A8A-4A68-A583-7BD235CF5205}"/>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A8A-4A68-A583-7BD235CF5205}"/>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A8A-4A68-A583-7BD235CF520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A8A-4A68-A583-7BD235CF5205}"/>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FC-4001-A71D-490C66375A6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40-4530-968B-3DBE934F20F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73F-448D-957C-F27997FDC7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3.0612200000000001</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E2-48FB-AF9F-583D7A88DD4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E2-48FB-AF9F-583D7A88DD4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E2-48FB-AF9F-583D7A88DD4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E2-48FB-AF9F-583D7A88DD4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E2-48FB-AF9F-583D7A88DD4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E2-48FB-AF9F-583D7A88DD4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E2-48FB-AF9F-583D7A88DD4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6E2-48FB-AF9F-583D7A88DD4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6E2-48FB-AF9F-583D7A88DD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92-4799-82CF-DE440F04E34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792-4799-82CF-DE440F04E34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792-4799-82CF-DE440F04E34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792-4799-82CF-DE440F04E34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792-4799-82CF-DE440F04E34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792-4799-82CF-DE440F04E34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792-4799-82CF-DE440F04E34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792-4799-82CF-DE440F04E34F}"/>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792-4799-82CF-DE440F04E34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792-4799-82CF-DE440F04E34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792-4799-82CF-DE440F04E34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792-4799-82CF-DE440F04E34F}"/>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792-4799-82CF-DE440F04E34F}"/>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8A-4A68-A583-7BD235CF5205}"/>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8A-4A68-A583-7BD235CF5205}"/>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8A-4A68-A583-7BD235CF520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8A-4A68-A583-7BD235CF5205}"/>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FC-4001-A71D-490C66375A6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40-4530-968B-3DBE934F20F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73F-448D-957C-F27997FDC7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1.02041</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4.0999999999999996</c:v>
                </c:pt>
                <c:pt idx="14">
                  <c:v>4.0999999999999996</c:v>
                </c:pt>
                <c:pt idx="15">
                  <c:v>4.0999999999999996</c:v>
                </c:pt>
                <c:pt idx="16">
                  <c:v>4.0999999999999996</c:v>
                </c:pt>
                <c:pt idx="17">
                  <c:v>4.0999999999999996</c:v>
                </c:pt>
                <c:pt idx="18">
                  <c:v>4.0999999999999996</c:v>
                </c:pt>
                <c:pt idx="19">
                  <c:v>4.0999999999999996</c:v>
                </c:pt>
                <c:pt idx="20">
                  <c:v>4.0999999999999996</c:v>
                </c:pt>
                <c:pt idx="21">
                  <c:v>4.0999999999999996</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6E2-48FB-AF9F-583D7A88DD4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6E2-48FB-AF9F-583D7A88DD4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6E2-48FB-AF9F-583D7A88DD4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6E2-48FB-AF9F-583D7A88DD4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6E2-48FB-AF9F-583D7A88DD4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6E2-48FB-AF9F-583D7A88DD4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6E2-48FB-AF9F-583D7A88DD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792-4799-82CF-DE440F04E34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792-4799-82CF-DE440F04E34F}"/>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792-4799-82CF-DE440F04E34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792-4799-82CF-DE440F04E34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792-4799-82CF-DE440F04E34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792-4799-82CF-DE440F04E34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792-4799-82CF-DE440F04E34F}"/>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792-4799-82CF-DE440F04E34F}"/>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792-4799-82CF-DE440F04E34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792-4799-82CF-DE440F04E34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9792-4799-82CF-DE440F04E34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9792-4799-82CF-DE440F04E34F}"/>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9792-4799-82CF-DE440F04E34F}"/>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8A-4A68-A583-7BD235CF5205}"/>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8A-4A68-A583-7BD235CF5205}"/>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8A-4A68-A583-7BD235CF520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8A-4A68-A583-7BD235CF5205}"/>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FC-4001-A71D-490C66375A6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40-4530-968B-3DBE934F20F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3F-448D-957C-F27997FDC7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4.0816299999999996</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114132864"/>
        <c:axId val="114134400"/>
      </c:scatterChart>
      <c:valAx>
        <c:axId val="114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34400"/>
        <c:crosses val="autoZero"/>
        <c:crossBetween val="midCat"/>
        <c:majorUnit val="5"/>
      </c:valAx>
      <c:valAx>
        <c:axId val="114134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32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35.1</c:v>
                </c:pt>
                <c:pt idx="12">
                  <c:v>35.1</c:v>
                </c:pt>
                <c:pt idx="13">
                  <c:v>35.1</c:v>
                </c:pt>
                <c:pt idx="14">
                  <c:v>35.1</c:v>
                </c:pt>
                <c:pt idx="15">
                  <c:v>35.1</c:v>
                </c:pt>
                <c:pt idx="16">
                  <c:v>33.6</c:v>
                </c:pt>
                <c:pt idx="17">
                  <c:v>32</c:v>
                </c:pt>
                <c:pt idx="18">
                  <c:v>30.4</c:v>
                </c:pt>
                <c:pt idx="19">
                  <c:v>28.9</c:v>
                </c:pt>
                <c:pt idx="20">
                  <c:v>27.3</c:v>
                </c:pt>
                <c:pt idx="21">
                  <c:v>25.7</c:v>
                </c:pt>
                <c:pt idx="22">
                  <c:v>24.2</c:v>
                </c:pt>
                <c:pt idx="23">
                  <c:v>22.6</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4.7</c:v>
                </c:pt>
                <c:pt idx="17">
                  <c:v>10.3</c:v>
                </c:pt>
                <c:pt idx="18">
                  <c:v>15.8</c:v>
                </c:pt>
                <c:pt idx="19">
                  <c:v>21.3</c:v>
                </c:pt>
                <c:pt idx="20">
                  <c:v>26.9</c:v>
                </c:pt>
                <c:pt idx="21">
                  <c:v>25.7</c:v>
                </c:pt>
                <c:pt idx="22">
                  <c:v>24.2</c:v>
                </c:pt>
                <c:pt idx="23">
                  <c:v>22.6</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17-459D-803A-D6FB8750EC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17-459D-803A-D6FB8750EC3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17-459D-803A-D6FB8750EC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17-459D-803A-D6FB8750EC3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17-459D-803A-D6FB8750EC3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17-459D-803A-D6FB8750EC3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17-459D-803A-D6FB8750EC3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17-459D-803A-D6FB8750EC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07-4AF3-AECD-CCE16975FD2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07-4AF3-AECD-CCE16975FD2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07-4AF3-AECD-CCE16975FD2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07-4AF3-AECD-CCE16975FD2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07-4AF3-AECD-CCE16975FD2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07-4AF3-AECD-CCE16975FD2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07-4AF3-AECD-CCE16975FD2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07-4AF3-AECD-CCE16975FD24}"/>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07-4AF3-AECD-CCE16975FD2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07-4AF3-AECD-CCE16975FD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07-4AF3-AECD-CCE16975FD2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07-4AF3-AECD-CCE16975FD24}"/>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07-4AF3-AECD-CCE16975FD24}"/>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31-477D-9BBD-27D24F9CAE8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31-477D-9BBD-27D24F9CAE8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31-477D-9BBD-27D24F9CAE8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E31-477D-9BBD-27D24F9CAE8C}"/>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A5-438F-BAA3-893E75E9326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D6-4C33-A215-E90E10703EE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82-48DC-B96F-B7AE4A1184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32</c:v>
                </c:pt>
                <c:pt idx="24">
                  <c:v>#N/A</c:v>
                </c:pt>
                <c:pt idx="25">
                  <c:v>#N/A</c:v>
                </c:pt>
                <c:pt idx="26">
                  <c:v>#N/A</c:v>
                </c:pt>
                <c:pt idx="27">
                  <c:v>24.177529484792053</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17-459D-803A-D6FB8750EC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17-459D-803A-D6FB8750EC3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17-459D-803A-D6FB8750EC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17-459D-803A-D6FB8750EC3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E17-459D-803A-D6FB8750EC3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E17-459D-803A-D6FB8750EC3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E17-459D-803A-D6FB8750EC3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E17-459D-803A-D6FB8750EC3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E17-459D-803A-D6FB8750EC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07-4AF3-AECD-CCE16975FD2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07-4AF3-AECD-CCE16975FD2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07-4AF3-AECD-CCE16975FD2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07-4AF3-AECD-CCE16975FD2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07-4AF3-AECD-CCE16975FD2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307-4AF3-AECD-CCE16975FD2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307-4AF3-AECD-CCE16975FD2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307-4AF3-AECD-CCE16975FD24}"/>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307-4AF3-AECD-CCE16975FD2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307-4AF3-AECD-CCE16975FD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307-4AF3-AECD-CCE16975FD2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307-4AF3-AECD-CCE16975FD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307-4AF3-AECD-CCE16975FD24}"/>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31-477D-9BBD-27D24F9CAE8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31-477D-9BBD-27D24F9CAE8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31-477D-9BBD-27D24F9CAE8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31-477D-9BBD-27D24F9CAE8C}"/>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A5-438F-BAA3-893E75E9326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D6-4C33-A215-E90E10703EE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82-48DC-B96F-B7AE4A1184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7</c:v>
                </c:pt>
                <c:pt idx="22">
                  <c:v>#N/A</c:v>
                </c:pt>
                <c:pt idx="23">
                  <c:v>8</c:v>
                </c:pt>
                <c:pt idx="24">
                  <c:v>#N/A</c:v>
                </c:pt>
                <c:pt idx="25">
                  <c:v>24.484820000000003</c:v>
                </c:pt>
                <c:pt idx="26">
                  <c:v>34.730000000000004</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40.5</c:v>
                </c:pt>
                <c:pt idx="11">
                  <c:v>40.5</c:v>
                </c:pt>
                <c:pt idx="12">
                  <c:v>40.5</c:v>
                </c:pt>
                <c:pt idx="13">
                  <c:v>40.5</c:v>
                </c:pt>
                <c:pt idx="14">
                  <c:v>40.5</c:v>
                </c:pt>
                <c:pt idx="15">
                  <c:v>41.8</c:v>
                </c:pt>
                <c:pt idx="16">
                  <c:v>43.1</c:v>
                </c:pt>
                <c:pt idx="17">
                  <c:v>44.4</c:v>
                </c:pt>
                <c:pt idx="18">
                  <c:v>45.8</c:v>
                </c:pt>
                <c:pt idx="19">
                  <c:v>47.1</c:v>
                </c:pt>
                <c:pt idx="20">
                  <c:v>48.4</c:v>
                </c:pt>
                <c:pt idx="21">
                  <c:v>49.7</c:v>
                </c:pt>
                <c:pt idx="22">
                  <c:v>51</c:v>
                </c:pt>
                <c:pt idx="23">
                  <c:v>52.4</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E17-459D-803A-D6FB8750EC3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E17-459D-803A-D6FB8750EC3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E17-459D-803A-D6FB8750EC3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E17-459D-803A-D6FB8750EC3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E17-459D-803A-D6FB8750EC3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E17-459D-803A-D6FB8750EC3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E17-459D-803A-D6FB8750EC3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E17-459D-803A-D6FB8750EC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307-4AF3-AECD-CCE16975FD2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307-4AF3-AECD-CCE16975FD2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307-4AF3-AECD-CCE16975FD2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307-4AF3-AECD-CCE16975FD2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307-4AF3-AECD-CCE16975FD2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307-4AF3-AECD-CCE16975FD2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307-4AF3-AECD-CCE16975FD2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307-4AF3-AECD-CCE16975FD24}"/>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307-4AF3-AECD-CCE16975FD2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307-4AF3-AECD-CCE16975FD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307-4AF3-AECD-CCE16975FD2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307-4AF3-AECD-CCE16975FD24}"/>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7307-4AF3-AECD-CCE16975FD24}"/>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31-477D-9BBD-27D24F9CAE8C}"/>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31-477D-9BBD-27D24F9CAE8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31-477D-9BBD-27D24F9CAE8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31-477D-9BBD-27D24F9CAE8C}"/>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A5-438F-BAA3-893E75E9326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D6-4C33-A215-E90E10703EE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82-48DC-B96F-B7AE4A1184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46</c:v>
                </c:pt>
                <c:pt idx="22">
                  <c:v>#N/A</c:v>
                </c:pt>
                <c:pt idx="23">
                  <c:v>41</c:v>
                </c:pt>
                <c:pt idx="24">
                  <c:v>#N/A</c:v>
                </c:pt>
                <c:pt idx="25">
                  <c:v>#N/A</c:v>
                </c:pt>
                <c:pt idx="26">
                  <c:v>#N/A</c:v>
                </c:pt>
                <c:pt idx="27">
                  <c:v>51.613904407200494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121977088"/>
        <c:axId val="122007552"/>
      </c:scatterChart>
      <c:valAx>
        <c:axId val="121977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007552"/>
        <c:crosses val="autoZero"/>
        <c:crossBetween val="midCat"/>
        <c:majorUnit val="5"/>
      </c:valAx>
      <c:valAx>
        <c:axId val="122007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77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0359-4B6F-83E4-DCE7DAF688C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28.503673939999999</c:v>
                </c:pt>
                <c:pt idx="1">
                  <c:v>1E-10</c:v>
                </c:pt>
                <c:pt idx="2">
                  <c:v>1E-10</c:v>
                </c:pt>
                <c:pt idx="3">
                  <c:v>1E-10</c:v>
                </c:pt>
                <c:pt idx="4">
                  <c:v>25.453507519999999</c:v>
                </c:pt>
                <c:pt idx="5">
                  <c:v>53.593991969999998</c:v>
                </c:pt>
              </c:numCache>
            </c:numRef>
          </c:val>
          <c:extLst>
            <c:ext xmlns:c16="http://schemas.microsoft.com/office/drawing/2014/chart" uri="{C3380CC4-5D6E-409C-BE32-E72D297353CC}">
              <c16:uniqueId val="{00000002-0359-4B6F-83E4-DCE7DAF688C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0359-4B6F-83E4-DCE7DAF688C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0359-4B6F-83E4-DCE7DAF688C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71.496326060000001</c:v>
                </c:pt>
                <c:pt idx="1">
                  <c:v>1E-10</c:v>
                </c:pt>
                <c:pt idx="2">
                  <c:v>1E-10</c:v>
                </c:pt>
                <c:pt idx="3">
                  <c:v>1E-10</c:v>
                </c:pt>
                <c:pt idx="4">
                  <c:v>74.546492479999998</c:v>
                </c:pt>
                <c:pt idx="5">
                  <c:v>46.406008030000002</c:v>
                </c:pt>
              </c:numCache>
            </c:numRef>
          </c:val>
          <c:extLst>
            <c:ext xmlns:c16="http://schemas.microsoft.com/office/drawing/2014/chart" uri="{C3380CC4-5D6E-409C-BE32-E72D297353CC}">
              <c16:uniqueId val="{00000005-0359-4B6F-83E4-DCE7DAF688C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63-442C-BD56-7968EDF8A6D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63-442C-BD56-7968EDF8A6D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63-442C-BD56-7968EDF8A6D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63-442C-BD56-7968EDF8A6D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63-442C-BD56-7968EDF8A6D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63-442C-BD56-7968EDF8A6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63-442C-BD56-7968EDF8A6D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7C-4376-A6B3-49B0724D077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7C-4376-A6B3-49B0724D07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7C-4376-A6B3-49B0724D077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7C-4376-A6B3-49B0724D077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7C-4376-A6B3-49B0724D077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7C-4376-A6B3-49B0724D077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7C-4376-A6B3-49B0724D077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7C-4376-A6B3-49B0724D077E}"/>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7C-4376-A6B3-49B0724D077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7C-4376-A6B3-49B0724D077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7C-4376-A6B3-49B0724D07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7C-4376-A6B3-49B0724D077E}"/>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7C-4376-A6B3-49B0724D077E}"/>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3B-4BD8-9DEB-91AFFC985F6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23B-4BD8-9DEB-91AFFC985F6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23B-4BD8-9DEB-91AFFC985F6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23B-4BD8-9DEB-91AFFC985F6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82-40FC-A5A2-0F0A1532768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A8-497D-A7FC-F94C67B475B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E5B-422A-BC73-7D1B9A3C2F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63-442C-BD56-7968EDF8A6D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63-442C-BD56-7968EDF8A6D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63-442C-BD56-7968EDF8A6D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63-442C-BD56-7968EDF8A6D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63-442C-BD56-7968EDF8A6D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963-442C-BD56-7968EDF8A6D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963-442C-BD56-7968EDF8A6D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963-442C-BD56-7968EDF8A6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963-442C-BD56-7968EDF8A6D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7C-4376-A6B3-49B0724D077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7C-4376-A6B3-49B0724D07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17C-4376-A6B3-49B0724D077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17C-4376-A6B3-49B0724D077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17C-4376-A6B3-49B0724D077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17C-4376-A6B3-49B0724D077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17C-4376-A6B3-49B0724D077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17C-4376-A6B3-49B0724D077E}"/>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17C-4376-A6B3-49B0724D077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17C-4376-A6B3-49B0724D077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17C-4376-A6B3-49B0724D07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17C-4376-A6B3-49B0724D077E}"/>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17C-4376-A6B3-49B0724D077E}"/>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3B-4BD8-9DEB-91AFFC985F6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3B-4BD8-9DEB-91AFFC985F6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3B-4BD8-9DEB-91AFFC985F6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3B-4BD8-9DEB-91AFFC985F6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82-40FC-A5A2-0F0A1532768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A8-497D-A7FC-F94C67B475B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5B-422A-BC73-7D1B9A3C2F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963-442C-BD56-7968EDF8A6D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963-442C-BD56-7968EDF8A6D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963-442C-BD56-7968EDF8A6D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963-442C-BD56-7968EDF8A6D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963-442C-BD56-7968EDF8A6D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963-442C-BD56-7968EDF8A6D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963-442C-BD56-7968EDF8A6D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17C-4376-A6B3-49B0724D077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17C-4376-A6B3-49B0724D077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17C-4376-A6B3-49B0724D077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17C-4376-A6B3-49B0724D077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17C-4376-A6B3-49B0724D077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17C-4376-A6B3-49B0724D077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17C-4376-A6B3-49B0724D077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17C-4376-A6B3-49B0724D077E}"/>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17C-4376-A6B3-49B0724D077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17C-4376-A6B3-49B0724D077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17C-4376-A6B3-49B0724D07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17C-4376-A6B3-49B0724D077E}"/>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17C-4376-A6B3-49B0724D077E}"/>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3B-4BD8-9DEB-91AFFC985F66}"/>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3B-4BD8-9DEB-91AFFC985F6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3B-4BD8-9DEB-91AFFC985F6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3B-4BD8-9DEB-91AFFC985F66}"/>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82-40FC-A5A2-0F0A1532768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A8-497D-A7FC-F94C67B475BF}"/>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5B-422A-BC73-7D1B9A3C2F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29187840"/>
        <c:axId val="129189376"/>
      </c:scatterChart>
      <c:valAx>
        <c:axId val="129187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189376"/>
        <c:crosses val="autoZero"/>
        <c:crossBetween val="midCat"/>
        <c:majorUnit val="5"/>
      </c:valAx>
      <c:valAx>
        <c:axId val="129189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1878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14.4</c:v>
                </c:pt>
                <c:pt idx="12">
                  <c:v>14.4</c:v>
                </c:pt>
                <c:pt idx="13">
                  <c:v>14.4</c:v>
                </c:pt>
                <c:pt idx="14">
                  <c:v>14.4</c:v>
                </c:pt>
                <c:pt idx="15">
                  <c:v>14.4</c:v>
                </c:pt>
                <c:pt idx="16">
                  <c:v>16.7</c:v>
                </c:pt>
                <c:pt idx="17">
                  <c:v>19</c:v>
                </c:pt>
                <c:pt idx="18">
                  <c:v>21.3</c:v>
                </c:pt>
                <c:pt idx="19">
                  <c:v>23.6</c:v>
                </c:pt>
                <c:pt idx="20">
                  <c:v>25.9</c:v>
                </c:pt>
                <c:pt idx="21">
                  <c:v>28.1</c:v>
                </c:pt>
                <c:pt idx="22">
                  <c:v>30.4</c:v>
                </c:pt>
                <c:pt idx="23">
                  <c:v>32.700000000000003</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0.4</c:v>
                </c:pt>
                <c:pt idx="1">
                  <c:v>0.4</c:v>
                </c:pt>
                <c:pt idx="2">
                  <c:v>0.4</c:v>
                </c:pt>
                <c:pt idx="3">
                  <c:v>0.4</c:v>
                </c:pt>
                <c:pt idx="4">
                  <c:v>0.4</c:v>
                </c:pt>
                <c:pt idx="5">
                  <c:v>0.4</c:v>
                </c:pt>
                <c:pt idx="6">
                  <c:v>0.4</c:v>
                </c:pt>
                <c:pt idx="7">
                  <c:v>0.4</c:v>
                </c:pt>
                <c:pt idx="8">
                  <c:v>0.4</c:v>
                </c:pt>
                <c:pt idx="9">
                  <c:v>0.4</c:v>
                </c:pt>
                <c:pt idx="10">
                  <c:v>0.4</c:v>
                </c:pt>
                <c:pt idx="11">
                  <c:v>0.4</c:v>
                </c:pt>
                <c:pt idx="12">
                  <c:v>0.4</c:v>
                </c:pt>
                <c:pt idx="13">
                  <c:v>0.4</c:v>
                </c:pt>
                <c:pt idx="14">
                  <c:v>0.4</c:v>
                </c:pt>
                <c:pt idx="15">
                  <c:v>2.4</c:v>
                </c:pt>
                <c:pt idx="16">
                  <c:v>4.4000000000000004</c:v>
                </c:pt>
                <c:pt idx="17">
                  <c:v>6.5</c:v>
                </c:pt>
                <c:pt idx="18">
                  <c:v>8.5</c:v>
                </c:pt>
                <c:pt idx="19">
                  <c:v>10.6</c:v>
                </c:pt>
                <c:pt idx="20">
                  <c:v>12.6</c:v>
                </c:pt>
                <c:pt idx="21">
                  <c:v>14.6</c:v>
                </c:pt>
                <c:pt idx="22">
                  <c:v>16.7</c:v>
                </c:pt>
                <c:pt idx="23">
                  <c:v>18.7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6F-446E-9C97-FE6E2EABAA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6F-446E-9C97-FE6E2EABAA0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6F-446E-9C97-FE6E2EABAA0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6F-446E-9C97-FE6E2EABAA0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6F-446E-9C97-FE6E2EABAA0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6F-446E-9C97-FE6E2EABAA0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6F-446E-9C97-FE6E2EABAA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18-43C3-A219-340EF0E328C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18-43C3-A219-340EF0E328C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18-43C3-A219-340EF0E328C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18-43C3-A219-340EF0E328C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18-43C3-A219-340EF0E328C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18-43C3-A219-340EF0E328C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18-43C3-A219-340EF0E328C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18-43C3-A219-340EF0E328C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18-43C3-A219-340EF0E328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18-43C3-A219-340EF0E328C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18-43C3-A219-340EF0E328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18-43C3-A219-340EF0E328C3}"/>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B18-43C3-A219-340EF0E328C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1F-4E2F-9AA9-E2FEB5400C6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1F-4E2F-9AA9-E2FEB5400C6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61F-4E2F-9AA9-E2FEB5400C6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61F-4E2F-9AA9-E2FEB5400C6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E2-46D7-B107-5F9D581FEEC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FC-40E9-9A1F-BD52E7B3300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50-43AB-B0A3-F0646263A5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19</c:v>
                </c:pt>
                <c:pt idx="24">
                  <c:v>#N/A</c:v>
                </c:pt>
                <c:pt idx="25">
                  <c:v>#N/A</c:v>
                </c:pt>
                <c:pt idx="26">
                  <c:v>#N/A</c:v>
                </c:pt>
                <c:pt idx="27">
                  <c:v>30.420467017371227</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6F-446E-9C97-FE6E2EABAA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6F-446E-9C97-FE6E2EABAA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6F-446E-9C97-FE6E2EABAA0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6F-446E-9C97-FE6E2EABAA0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6F-446E-9C97-FE6E2EABAA0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6F-446E-9C97-FE6E2EABAA0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6F-446E-9C97-FE6E2EABAA0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6F-446E-9C97-FE6E2EABAA0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6F-446E-9C97-FE6E2EABAA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18-43C3-A219-340EF0E328C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18-43C3-A219-340EF0E328C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18-43C3-A219-340EF0E328C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18-43C3-A219-340EF0E328C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B18-43C3-A219-340EF0E328C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B18-43C3-A219-340EF0E328C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B18-43C3-A219-340EF0E328C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B18-43C3-A219-340EF0E328C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B18-43C3-A219-340EF0E328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B18-43C3-A219-340EF0E328C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B18-43C3-A219-340EF0E328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B18-43C3-A219-340EF0E328C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B18-43C3-A219-340EF0E328C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1F-4E2F-9AA9-E2FEB5400C6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1F-4E2F-9AA9-E2FEB5400C6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1F-4E2F-9AA9-E2FEB5400C6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1F-4E2F-9AA9-E2FEB5400C6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E2-46D7-B107-5F9D581FEEC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FC-40E9-9A1F-BD52E7B3300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50-43AB-B0A3-F0646263A5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5.4</c:v>
                </c:pt>
                <c:pt idx="22">
                  <c:v>#N/A</c:v>
                </c:pt>
                <c:pt idx="23">
                  <c:v>5</c:v>
                </c:pt>
                <c:pt idx="24">
                  <c:v>#N/A</c:v>
                </c:pt>
                <c:pt idx="25">
                  <c:v>13.72185</c:v>
                </c:pt>
                <c:pt idx="26">
                  <c:v>14.05</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16.600000000000001</c:v>
                </c:pt>
                <c:pt idx="11">
                  <c:v>16.600000000000001</c:v>
                </c:pt>
                <c:pt idx="12">
                  <c:v>16.600000000000001</c:v>
                </c:pt>
                <c:pt idx="13">
                  <c:v>16.600000000000001</c:v>
                </c:pt>
                <c:pt idx="14">
                  <c:v>16.600000000000001</c:v>
                </c:pt>
                <c:pt idx="15">
                  <c:v>18.899999999999999</c:v>
                </c:pt>
                <c:pt idx="16">
                  <c:v>21.3</c:v>
                </c:pt>
                <c:pt idx="17">
                  <c:v>23.6</c:v>
                </c:pt>
                <c:pt idx="18">
                  <c:v>26</c:v>
                </c:pt>
                <c:pt idx="19">
                  <c:v>28.4</c:v>
                </c:pt>
                <c:pt idx="20">
                  <c:v>30.7</c:v>
                </c:pt>
                <c:pt idx="21">
                  <c:v>33.1</c:v>
                </c:pt>
                <c:pt idx="22">
                  <c:v>35.4</c:v>
                </c:pt>
                <c:pt idx="23">
                  <c:v>37.799999999999997</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86F-446E-9C97-FE6E2EABAA0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86F-446E-9C97-FE6E2EABAA0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86F-446E-9C97-FE6E2EABAA0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86F-446E-9C97-FE6E2EABAA0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86F-446E-9C97-FE6E2EABAA0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86F-446E-9C97-FE6E2EABAA0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86F-446E-9C97-FE6E2EABAA0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86F-446E-9C97-FE6E2EABAA0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B18-43C3-A219-340EF0E328C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B18-43C3-A219-340EF0E328C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B18-43C3-A219-340EF0E328C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B18-43C3-A219-340EF0E328C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B18-43C3-A219-340EF0E328C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B18-43C3-A219-340EF0E328C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B18-43C3-A219-340EF0E328C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B18-43C3-A219-340EF0E328C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B18-43C3-A219-340EF0E328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B18-43C3-A219-340EF0E328C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B18-43C3-A219-340EF0E328C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B18-43C3-A219-340EF0E328C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0B18-43C3-A219-340EF0E328C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1F-4E2F-9AA9-E2FEB5400C6E}"/>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1F-4E2F-9AA9-E2FEB5400C6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1F-4E2F-9AA9-E2FEB5400C6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1F-4E2F-9AA9-E2FEB5400C6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E2-46D7-B107-5F9D581FEEC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FC-40E9-9A1F-BD52E7B33002}"/>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50-43AB-B0A3-F0646263A5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21</c:v>
                </c:pt>
                <c:pt idx="22">
                  <c:v>#N/A</c:v>
                </c:pt>
                <c:pt idx="23">
                  <c:v>24</c:v>
                </c:pt>
                <c:pt idx="24">
                  <c:v>#N/A</c:v>
                </c:pt>
                <c:pt idx="25">
                  <c:v>#N/A</c:v>
                </c:pt>
                <c:pt idx="26">
                  <c:v>#N/A</c:v>
                </c:pt>
                <c:pt idx="27">
                  <c:v>35.366915187526018</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30864256"/>
        <c:axId val="130865792"/>
      </c:scatterChart>
      <c:valAx>
        <c:axId val="130864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65792"/>
        <c:crosses val="autoZero"/>
        <c:crossBetween val="midCat"/>
        <c:majorUnit val="5"/>
      </c:valAx>
      <c:valAx>
        <c:axId val="13086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64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40.486942919999997</c:v>
                </c:pt>
                <c:pt idx="1">
                  <c:v>1E-10</c:v>
                </c:pt>
                <c:pt idx="2">
                  <c:v>22.91667</c:v>
                </c:pt>
                <c:pt idx="3">
                  <c:v>1E-10</c:v>
                </c:pt>
                <c:pt idx="4">
                  <c:v>38.530120480000001</c:v>
                </c:pt>
                <c:pt idx="5">
                  <c:v>61.155555560000003</c:v>
                </c:pt>
              </c:numCache>
            </c:numRef>
          </c:val>
          <c:extLst>
            <c:ext xmlns:c16="http://schemas.microsoft.com/office/drawing/2014/chart" uri="{C3380CC4-5D6E-409C-BE32-E72D297353CC}">
              <c16:uniqueId val="{00000000-515D-4EB5-908D-DEA8B42F57C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11.385840140000001</c:v>
                </c:pt>
                <c:pt idx="1">
                  <c:v>1E-10</c:v>
                </c:pt>
                <c:pt idx="2">
                  <c:v>53.645834999999998</c:v>
                </c:pt>
                <c:pt idx="3">
                  <c:v>1E-10</c:v>
                </c:pt>
                <c:pt idx="4">
                  <c:v>11.86718462</c:v>
                </c:pt>
                <c:pt idx="5">
                  <c:v>3.4223961140000001</c:v>
                </c:pt>
              </c:numCache>
            </c:numRef>
          </c:val>
          <c:extLst>
            <c:ext xmlns:c16="http://schemas.microsoft.com/office/drawing/2014/chart" uri="{C3380CC4-5D6E-409C-BE32-E72D297353CC}">
              <c16:uniqueId val="{00000001-515D-4EB5-908D-DEA8B42F57C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0</c:v>
                </c:pt>
                <c:pt idx="3">
                  <c:v>100</c:v>
                </c:pt>
                <c:pt idx="4">
                  <c:v>0</c:v>
                </c:pt>
                <c:pt idx="5">
                  <c:v>0</c:v>
                </c:pt>
              </c:numCache>
            </c:numRef>
          </c:val>
          <c:extLst>
            <c:ext xmlns:c16="http://schemas.microsoft.com/office/drawing/2014/chart" uri="{C3380CC4-5D6E-409C-BE32-E72D297353CC}">
              <c16:uniqueId val="{00000002-515D-4EB5-908D-DEA8B42F57C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48.127216939999997</c:v>
                </c:pt>
                <c:pt idx="1">
                  <c:v>1E-10</c:v>
                </c:pt>
                <c:pt idx="2">
                  <c:v>23.437494999999998</c:v>
                </c:pt>
                <c:pt idx="3">
                  <c:v>1E-10</c:v>
                </c:pt>
                <c:pt idx="4">
                  <c:v>49.602694900000003</c:v>
                </c:pt>
                <c:pt idx="5">
                  <c:v>35.422048330000003</c:v>
                </c:pt>
              </c:numCache>
            </c:numRef>
          </c:val>
          <c:extLst>
            <c:ext xmlns:c16="http://schemas.microsoft.com/office/drawing/2014/chart" uri="{C3380CC4-5D6E-409C-BE32-E72D297353CC}">
              <c16:uniqueId val="{00000003-515D-4EB5-908D-DEA8B42F57C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46.1</c:v>
                </c:pt>
                <c:pt idx="1">
                  <c:v>45.7</c:v>
                </c:pt>
                <c:pt idx="2">
                  <c:v>45.3</c:v>
                </c:pt>
                <c:pt idx="3">
                  <c:v>44.9</c:v>
                </c:pt>
                <c:pt idx="4">
                  <c:v>44.5</c:v>
                </c:pt>
                <c:pt idx="5">
                  <c:v>44.1</c:v>
                </c:pt>
                <c:pt idx="6">
                  <c:v>43.7</c:v>
                </c:pt>
                <c:pt idx="7">
                  <c:v>43.3</c:v>
                </c:pt>
                <c:pt idx="8">
                  <c:v>42.9</c:v>
                </c:pt>
                <c:pt idx="9">
                  <c:v>42.6</c:v>
                </c:pt>
                <c:pt idx="10">
                  <c:v>42.2</c:v>
                </c:pt>
                <c:pt idx="11">
                  <c:v>41.8</c:v>
                </c:pt>
                <c:pt idx="12">
                  <c:v>41.4</c:v>
                </c:pt>
                <c:pt idx="13">
                  <c:v>41</c:v>
                </c:pt>
                <c:pt idx="14">
                  <c:v>40.6</c:v>
                </c:pt>
                <c:pt idx="15">
                  <c:v>40.200000000000003</c:v>
                </c:pt>
                <c:pt idx="16">
                  <c:v>39.799999999999997</c:v>
                </c:pt>
                <c:pt idx="17">
                  <c:v>39.4</c:v>
                </c:pt>
                <c:pt idx="18">
                  <c:v>39</c:v>
                </c:pt>
                <c:pt idx="19">
                  <c:v>38.6</c:v>
                </c:pt>
                <c:pt idx="20">
                  <c:v>38.200000000000003</c:v>
                </c:pt>
                <c:pt idx="21">
                  <c:v>37.799999999999997</c:v>
                </c:pt>
                <c:pt idx="22">
                  <c:v>37.4</c:v>
                </c:pt>
                <c:pt idx="23">
                  <c:v>37</c:v>
                </c:pt>
              </c:numCache>
            </c:numRef>
          </c:yVal>
          <c:smooth val="0"/>
          <c:extLst>
            <c:ext xmlns:c16="http://schemas.microsoft.com/office/drawing/2014/chart" uri="{C3380CC4-5D6E-409C-BE32-E72D297353CC}">
              <c16:uniqueId val="{00000000-2EBD-43F8-B479-443AA238A96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BD-43F8-B479-443AA238A96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BD-43F8-B479-443AA238A96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BD-43F8-B479-443AA238A96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BD-43F8-B479-443AA238A96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BD-43F8-B479-443AA238A96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BD-43F8-B479-443AA238A96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BD-43F8-B479-443AA238A96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BD-43F8-B479-443AA238A96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BD-43F8-B479-443AA238A96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45-45D3-8782-B2A5BACECE7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45-45D3-8782-B2A5BACECE7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45-45D3-8782-B2A5BACECE7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45-45D3-8782-B2A5BACECE7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45-45D3-8782-B2A5BACECE7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45-45D3-8782-B2A5BACECE7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45-45D3-8782-B2A5BACECE7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345-45D3-8782-B2A5BACECE7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45-45D3-8782-B2A5BACECE7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45-45D3-8782-B2A5BACECE7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345-45D3-8782-B2A5BACECE7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345-45D3-8782-B2A5BACECE7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345-45D3-8782-B2A5BACECE7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48-4460-86F5-AC81616BA5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48-4460-86F5-AC81616BA5D4}"/>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48-4460-86F5-AC81616BA5D4}"/>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48-4460-86F5-AC81616BA5D4}"/>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32-41B7-9779-0F5CA6CF78A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E2-4F17-9F8B-5E3A6157B70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9F-4DE8-B6E5-3A54FFC4A8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52.92477274658058</c:v>
                </c:pt>
                <c:pt idx="1">
                  <c:v>47.75928163535545</c:v>
                </c:pt>
                <c:pt idx="2">
                  <c:v>46.401515029414128</c:v>
                </c:pt>
                <c:pt idx="3">
                  <c:v>47.435262191715225</c:v>
                </c:pt>
                <c:pt idx="4">
                  <c:v>50.065644541550512</c:v>
                </c:pt>
                <c:pt idx="5">
                  <c:v>42.535523000292997</c:v>
                </c:pt>
                <c:pt idx="6">
                  <c:v>#N/A</c:v>
                </c:pt>
                <c:pt idx="7">
                  <c:v>34.453081621321488</c:v>
                </c:pt>
                <c:pt idx="8">
                  <c:v>33.885683891821117</c:v>
                </c:pt>
                <c:pt idx="9">
                  <c:v>35.768109356658712</c:v>
                </c:pt>
                <c:pt idx="10">
                  <c:v>38.916699978956544</c:v>
                </c:pt>
                <c:pt idx="11">
                  <c:v>#N/A</c:v>
                </c:pt>
                <c:pt idx="12">
                  <c:v>40.1</c:v>
                </c:pt>
                <c:pt idx="13">
                  <c:v>#N/A</c:v>
                </c:pt>
                <c:pt idx="14">
                  <c:v>38.9</c:v>
                </c:pt>
                <c:pt idx="15">
                  <c:v>#N/A</c:v>
                </c:pt>
                <c:pt idx="16">
                  <c:v>43.2</c:v>
                </c:pt>
                <c:pt idx="17">
                  <c:v>#N/A</c:v>
                </c:pt>
                <c:pt idx="18">
                  <c:v>#N/A</c:v>
                </c:pt>
                <c:pt idx="19">
                  <c:v>53.074016385450705</c:v>
                </c:pt>
                <c:pt idx="20">
                  <c:v>#N/A</c:v>
                </c:pt>
                <c:pt idx="21">
                  <c:v>33.531175867238247</c:v>
                </c:pt>
                <c:pt idx="22">
                  <c:v>#N/A</c:v>
                </c:pt>
                <c:pt idx="23">
                  <c:v>41.989217710484056</c:v>
                </c:pt>
                <c:pt idx="24">
                  <c:v>#N/A</c:v>
                </c:pt>
                <c:pt idx="25">
                  <c:v>#N/A</c:v>
                </c:pt>
                <c:pt idx="26">
                  <c:v>#N/A</c:v>
                </c:pt>
                <c:pt idx="27">
                  <c:v>42.025758457528909</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2EBD-43F8-B479-443AA238A964}"/>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23.2</c:v>
                </c:pt>
                <c:pt idx="2">
                  <c:v>23.2</c:v>
                </c:pt>
                <c:pt idx="3">
                  <c:v>23.2</c:v>
                </c:pt>
                <c:pt idx="4">
                  <c:v>23.2</c:v>
                </c:pt>
                <c:pt idx="5">
                  <c:v>23.2</c:v>
                </c:pt>
                <c:pt idx="6">
                  <c:v>23.5</c:v>
                </c:pt>
                <c:pt idx="7">
                  <c:v>23.8</c:v>
                </c:pt>
                <c:pt idx="8">
                  <c:v>24.1</c:v>
                </c:pt>
                <c:pt idx="9">
                  <c:v>24.4</c:v>
                </c:pt>
                <c:pt idx="10">
                  <c:v>24.7</c:v>
                </c:pt>
                <c:pt idx="11">
                  <c:v>25</c:v>
                </c:pt>
                <c:pt idx="12">
                  <c:v>25.3</c:v>
                </c:pt>
                <c:pt idx="13">
                  <c:v>25.6</c:v>
                </c:pt>
                <c:pt idx="14">
                  <c:v>25.9</c:v>
                </c:pt>
                <c:pt idx="15">
                  <c:v>26.2</c:v>
                </c:pt>
                <c:pt idx="16">
                  <c:v>26.5</c:v>
                </c:pt>
                <c:pt idx="17">
                  <c:v>26.7</c:v>
                </c:pt>
                <c:pt idx="18">
                  <c:v>27</c:v>
                </c:pt>
                <c:pt idx="19">
                  <c:v>27.3</c:v>
                </c:pt>
                <c:pt idx="20">
                  <c:v>27.6</c:v>
                </c:pt>
                <c:pt idx="21">
                  <c:v>27.9</c:v>
                </c:pt>
                <c:pt idx="22">
                  <c:v>28.2</c:v>
                </c:pt>
                <c:pt idx="23">
                  <c:v>28.5</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BD-43F8-B479-443AA238A964}"/>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BD-43F8-B479-443AA238A964}"/>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345-45D3-8782-B2A5BACECE73}"/>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345-45D3-8782-B2A5BACECE7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345-45D3-8782-B2A5BACECE73}"/>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345-45D3-8782-B2A5BACECE73}"/>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345-45D3-8782-B2A5BACECE73}"/>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345-45D3-8782-B2A5BACECE73}"/>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345-45D3-8782-B2A5BACECE73}"/>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345-45D3-8782-B2A5BACECE73}"/>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345-45D3-8782-B2A5BACECE73}"/>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345-45D3-8782-B2A5BACECE73}"/>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345-45D3-8782-B2A5BACECE73}"/>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345-45D3-8782-B2A5BACECE73}"/>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345-45D3-8782-B2A5BACECE73}"/>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48-4460-86F5-AC81616BA5D4}"/>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48-4460-86F5-AC81616BA5D4}"/>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48-4460-86F5-AC81616BA5D4}"/>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48-4460-86F5-AC81616BA5D4}"/>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32-41B7-9779-0F5CA6CF78A9}"/>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E2-4F17-9F8B-5E3A6157B70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9F-4DE8-B6E5-3A54FFC4A8A2}"/>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25.717194151397372</c:v>
                </c:pt>
                <c:pt idx="8">
                  <c:v>25.602471257313532</c:v>
                </c:pt>
                <c:pt idx="9">
                  <c:v>24.908175243288277</c:v>
                </c:pt>
                <c:pt idx="10">
                  <c:v>27.60411752940934</c:v>
                </c:pt>
                <c:pt idx="11">
                  <c:v>#N/A</c:v>
                </c:pt>
                <c:pt idx="12">
                  <c:v>23.3</c:v>
                </c:pt>
                <c:pt idx="13">
                  <c:v>#N/A</c:v>
                </c:pt>
                <c:pt idx="14">
                  <c:v>21.95</c:v>
                </c:pt>
                <c:pt idx="15">
                  <c:v>#N/A</c:v>
                </c:pt>
                <c:pt idx="16">
                  <c:v>21.85</c:v>
                </c:pt>
                <c:pt idx="17">
                  <c:v>#N/A</c:v>
                </c:pt>
                <c:pt idx="18">
                  <c:v>#N/A</c:v>
                </c:pt>
                <c:pt idx="19">
                  <c:v>30.423149561176217</c:v>
                </c:pt>
                <c:pt idx="20">
                  <c:v>#N/A</c:v>
                </c:pt>
                <c:pt idx="21">
                  <c:v>19.701906740656973</c:v>
                </c:pt>
                <c:pt idx="22">
                  <c:v>#N/A</c:v>
                </c:pt>
                <c:pt idx="23">
                  <c:v>26.571718284010093</c:v>
                </c:pt>
                <c:pt idx="24">
                  <c:v>#N/A</c:v>
                </c:pt>
                <c:pt idx="25">
                  <c:v>#N/A</c:v>
                </c:pt>
                <c:pt idx="26">
                  <c:v>#N/A</c:v>
                </c:pt>
                <c:pt idx="27">
                  <c:v>32.566230611573594</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10.6</c:v>
                </c:pt>
                <c:pt idx="12">
                  <c:v>10.6</c:v>
                </c:pt>
                <c:pt idx="13">
                  <c:v>10.6</c:v>
                </c:pt>
                <c:pt idx="14">
                  <c:v>10.6</c:v>
                </c:pt>
                <c:pt idx="15">
                  <c:v>10.6</c:v>
                </c:pt>
                <c:pt idx="16">
                  <c:v>13.4</c:v>
                </c:pt>
                <c:pt idx="17">
                  <c:v>16.3</c:v>
                </c:pt>
                <c:pt idx="18">
                  <c:v>19.2</c:v>
                </c:pt>
                <c:pt idx="19">
                  <c:v>22.1</c:v>
                </c:pt>
                <c:pt idx="20">
                  <c:v>25</c:v>
                </c:pt>
                <c:pt idx="21">
                  <c:v>27.9</c:v>
                </c:pt>
                <c:pt idx="22">
                  <c:v>28.2</c:v>
                </c:pt>
                <c:pt idx="23">
                  <c:v>28.5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BD-43F8-B479-443AA238A96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BD-43F8-B479-443AA238A96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BD-43F8-B479-443AA238A96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BD-43F8-B479-443AA238A96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BD-43F8-B479-443AA238A96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BD-43F8-B479-443AA238A96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BD-43F8-B479-443AA238A96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BD-43F8-B479-443AA238A96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EBD-43F8-B479-443AA238A96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345-45D3-8782-B2A5BACECE7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345-45D3-8782-B2A5BACECE7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345-45D3-8782-B2A5BACECE7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345-45D3-8782-B2A5BACECE7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345-45D3-8782-B2A5BACECE7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345-45D3-8782-B2A5BACECE7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345-45D3-8782-B2A5BACECE7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345-45D3-8782-B2A5BACECE7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345-45D3-8782-B2A5BACECE7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345-45D3-8782-B2A5BACECE7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345-45D3-8782-B2A5BACECE7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345-45D3-8782-B2A5BACECE73}"/>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345-45D3-8782-B2A5BACECE7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48-4460-86F5-AC81616BA5D4}"/>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48-4460-86F5-AC81616BA5D4}"/>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48-4460-86F5-AC81616BA5D4}"/>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48-4460-86F5-AC81616BA5D4}"/>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32-41B7-9779-0F5CA6CF78A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E2-4F17-9F8B-5E3A6157B70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9F-4DE8-B6E5-3A54FFC4A8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15.486975361321402</c:v>
                </c:pt>
                <c:pt idx="24">
                  <c:v>#N/A</c:v>
                </c:pt>
                <c:pt idx="25">
                  <c:v>#N/A</c:v>
                </c:pt>
                <c:pt idx="26">
                  <c:v>32.205800058696873</c:v>
                </c:pt>
                <c:pt idx="27">
                  <c:v>27.391790092340486</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13707648"/>
        <c:axId val="121989376"/>
      </c:scatterChart>
      <c:valAx>
        <c:axId val="113707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376"/>
        <c:crosses val="autoZero"/>
        <c:crossBetween val="midCat"/>
        <c:majorUnit val="5"/>
      </c:valAx>
      <c:valAx>
        <c:axId val="121989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1370764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93-48E1-BC93-3084F4DA15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93-48E1-BC93-3084F4DA15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93-48E1-BC93-3084F4DA15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93-48E1-BC93-3084F4DA153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93-48E1-BC93-3084F4DA153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93-48E1-BC93-3084F4DA153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93-48E1-BC93-3084F4DA153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93-48E1-BC93-3084F4DA153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93-48E1-BC93-3084F4DA15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65-4BB9-B886-C7551F985AE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65-4BB9-B886-C7551F985AE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65-4BB9-B886-C7551F985A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65-4BB9-B886-C7551F985AE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65-4BB9-B886-C7551F985A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65-4BB9-B886-C7551F985AE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65-4BB9-B886-C7551F985AE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65-4BB9-B886-C7551F985AE4}"/>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65-4BB9-B886-C7551F985AE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65-4BB9-B886-C7551F985AE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65-4BB9-B886-C7551F985AE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65-4BB9-B886-C7551F985AE4}"/>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65-4BB9-B886-C7551F985AE4}"/>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6C-403B-89D2-59F98DE0FFA8}"/>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6C-403B-89D2-59F98DE0FFA8}"/>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6C-403B-89D2-59F98DE0FFA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6C-403B-89D2-59F98DE0FFA8}"/>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C9-416A-9927-CB77A9A6D83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36-4301-822D-D30399CA549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C6-4E69-B166-5DE77D2052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93-48E1-BC93-3084F4DA15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93-48E1-BC93-3084F4DA15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93-48E1-BC93-3084F4DA15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693-48E1-BC93-3084F4DA153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693-48E1-BC93-3084F4DA153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693-48E1-BC93-3084F4DA153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693-48E1-BC93-3084F4DA153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693-48E1-BC93-3084F4DA153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693-48E1-BC93-3084F4DA15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65-4BB9-B886-C7551F985AE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65-4BB9-B886-C7551F985AE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A65-4BB9-B886-C7551F985A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A65-4BB9-B886-C7551F985AE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A65-4BB9-B886-C7551F985A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A65-4BB9-B886-C7551F985AE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A65-4BB9-B886-C7551F985AE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A65-4BB9-B886-C7551F985AE4}"/>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A65-4BB9-B886-C7551F985AE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A65-4BB9-B886-C7551F985AE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A65-4BB9-B886-C7551F985AE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A65-4BB9-B886-C7551F985AE4}"/>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A65-4BB9-B886-C7551F985AE4}"/>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A6C-403B-89D2-59F98DE0FFA8}"/>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6C-403B-89D2-59F98DE0FFA8}"/>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6C-403B-89D2-59F98DE0FFA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6C-403B-89D2-59F98DE0FFA8}"/>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C9-416A-9927-CB77A9A6D83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36-4301-822D-D30399CA549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C6-4E69-B166-5DE77D2052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5693-48E1-BC93-3084F4DA153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693-48E1-BC93-3084F4DA153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693-48E1-BC93-3084F4DA153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693-48E1-BC93-3084F4DA153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693-48E1-BC93-3084F4DA153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693-48E1-BC93-3084F4DA153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693-48E1-BC93-3084F4DA153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693-48E1-BC93-3084F4DA153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693-48E1-BC93-3084F4DA153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693-48E1-BC93-3084F4DA15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A65-4BB9-B886-C7551F985AE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A65-4BB9-B886-C7551F985AE4}"/>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A65-4BB9-B886-C7551F985AE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A65-4BB9-B886-C7551F985AE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A65-4BB9-B886-C7551F985A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A65-4BB9-B886-C7551F985AE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A65-4BB9-B886-C7551F985AE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A65-4BB9-B886-C7551F985AE4}"/>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A65-4BB9-B886-C7551F985AE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A65-4BB9-B886-C7551F985AE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A65-4BB9-B886-C7551F985AE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A65-4BB9-B886-C7551F985AE4}"/>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A65-4BB9-B886-C7551F985AE4}"/>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A6C-403B-89D2-59F98DE0FFA8}"/>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6C-403B-89D2-59F98DE0FFA8}"/>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6C-403B-89D2-59F98DE0FFA8}"/>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6C-403B-89D2-59F98DE0FFA8}"/>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C9-416A-9927-CB77A9A6D83F}"/>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36-4301-822D-D30399CA549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C6-4E69-B166-5DE77D20524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5693-48E1-BC93-3084F4DA1538}"/>
            </c:ext>
          </c:extLst>
        </c:ser>
        <c:dLbls>
          <c:showLegendKey val="0"/>
          <c:showVal val="0"/>
          <c:showCatName val="0"/>
          <c:showSerName val="0"/>
          <c:showPercent val="0"/>
          <c:showBubbleSize val="0"/>
        </c:dLbls>
        <c:axId val="152546688"/>
        <c:axId val="154715648"/>
      </c:scatterChart>
      <c:valAx>
        <c:axId val="152546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5648"/>
        <c:crosses val="autoZero"/>
        <c:crossBetween val="midCat"/>
        <c:majorUnit val="5"/>
      </c:valAx>
      <c:valAx>
        <c:axId val="154715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66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50</c:v>
                </c:pt>
                <c:pt idx="14">
                  <c:v>50</c:v>
                </c:pt>
                <c:pt idx="15">
                  <c:v>50</c:v>
                </c:pt>
                <c:pt idx="16">
                  <c:v>50</c:v>
                </c:pt>
                <c:pt idx="17">
                  <c:v>50</c:v>
                </c:pt>
                <c:pt idx="18">
                  <c:v>50</c:v>
                </c:pt>
                <c:pt idx="19">
                  <c:v>50</c:v>
                </c:pt>
                <c:pt idx="20">
                  <c:v>50</c:v>
                </c:pt>
                <c:pt idx="21">
                  <c:v>50</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26-4511-9EFF-3D47CFC53B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26-4511-9EFF-3D47CFC53B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26-4511-9EFF-3D47CFC53B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26-4511-9EFF-3D47CFC53B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26-4511-9EFF-3D47CFC53BD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26-4511-9EFF-3D47CFC53BD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26-4511-9EFF-3D47CFC53BD7}"/>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26-4511-9EFF-3D47CFC53BD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26-4511-9EFF-3D47CFC53BD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E8-4CEB-975F-9B7E12832FA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E8-4CEB-975F-9B7E12832FA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E8-4CEB-975F-9B7E12832FA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E8-4CEB-975F-9B7E12832FA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E8-4CEB-975F-9B7E12832FA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E8-4CEB-975F-9B7E12832FA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E8-4CEB-975F-9B7E12832FA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E8-4CEB-975F-9B7E12832FA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E8-4CEB-975F-9B7E12832FA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E8-4CEB-975F-9B7E12832FA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E8-4CEB-975F-9B7E12832FA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E8-4CEB-975F-9B7E12832FA3}"/>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E8-4CEB-975F-9B7E12832FA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F8-46D3-A4D3-0CA02246DC6E}"/>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F8-46D3-A4D3-0CA02246DC6E}"/>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F8-46D3-A4D3-0CA02246DC6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F8-46D3-A4D3-0CA02246DC6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44-4CE3-8FAD-29463422367C}"/>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CD-478D-ABB4-DC0D1339A9D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5-4AD0-96B2-BCCF38F892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50.000009999999989</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37.1</c:v>
                </c:pt>
                <c:pt idx="14">
                  <c:v>37.1</c:v>
                </c:pt>
                <c:pt idx="15">
                  <c:v>37.1</c:v>
                </c:pt>
                <c:pt idx="16">
                  <c:v>37.1</c:v>
                </c:pt>
                <c:pt idx="17">
                  <c:v>37.1</c:v>
                </c:pt>
                <c:pt idx="18">
                  <c:v>37.1</c:v>
                </c:pt>
                <c:pt idx="19">
                  <c:v>37.1</c:v>
                </c:pt>
                <c:pt idx="20">
                  <c:v>37.1</c:v>
                </c:pt>
                <c:pt idx="21">
                  <c:v>37.1</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26-4511-9EFF-3D47CFC53B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26-4511-9EFF-3D47CFC53B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26-4511-9EFF-3D47CFC53B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26-4511-9EFF-3D47CFC53B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26-4511-9EFF-3D47CFC53BD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26-4511-9EFF-3D47CFC53BD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26-4511-9EFF-3D47CFC53BD7}"/>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26-4511-9EFF-3D47CFC53BD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26-4511-9EFF-3D47CFC53BD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E8-4CEB-975F-9B7E12832FA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6E8-4CEB-975F-9B7E12832FA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6E8-4CEB-975F-9B7E12832FA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6E8-4CEB-975F-9B7E12832FA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6E8-4CEB-975F-9B7E12832FA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6E8-4CEB-975F-9B7E12832FA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6E8-4CEB-975F-9B7E12832FA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6E8-4CEB-975F-9B7E12832FA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6E8-4CEB-975F-9B7E12832FA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6E8-4CEB-975F-9B7E12832FA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6E8-4CEB-975F-9B7E12832FA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6E8-4CEB-975F-9B7E12832FA3}"/>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6E8-4CEB-975F-9B7E12832FA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F8-46D3-A4D3-0CA02246DC6E}"/>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F8-46D3-A4D3-0CA02246DC6E}"/>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F8-46D3-A4D3-0CA02246DC6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F8-46D3-A4D3-0CA02246DC6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44-4CE3-8FAD-29463422367C}"/>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CD-478D-ABB4-DC0D1339A9D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C5-4AD0-96B2-BCCF38F892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37.113399999999999</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63.3</c:v>
                </c:pt>
                <c:pt idx="14">
                  <c:v>63.3</c:v>
                </c:pt>
                <c:pt idx="15">
                  <c:v>63.3</c:v>
                </c:pt>
                <c:pt idx="16">
                  <c:v>63.3</c:v>
                </c:pt>
                <c:pt idx="17">
                  <c:v>63.3</c:v>
                </c:pt>
                <c:pt idx="18">
                  <c:v>63.3</c:v>
                </c:pt>
                <c:pt idx="19">
                  <c:v>63.3</c:v>
                </c:pt>
                <c:pt idx="20">
                  <c:v>63.3</c:v>
                </c:pt>
                <c:pt idx="21">
                  <c:v>63.3</c:v>
                </c:pt>
                <c:pt idx="22">
                  <c:v>#N/A</c:v>
                </c:pt>
                <c:pt idx="23">
                  <c:v>#N/A</c:v>
                </c:pt>
              </c:numCache>
            </c:numRef>
          </c:yVal>
          <c:smooth val="0"/>
          <c:extLst>
            <c:ext xmlns:c16="http://schemas.microsoft.com/office/drawing/2014/chart" uri="{C3380CC4-5D6E-409C-BE32-E72D297353CC}">
              <c16:uniqueId val="{00000012-E626-4511-9EFF-3D47CFC53BD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26-4511-9EFF-3D47CFC53BD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26-4511-9EFF-3D47CFC53BD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26-4511-9EFF-3D47CFC53BD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26-4511-9EFF-3D47CFC53BD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26-4511-9EFF-3D47CFC53BD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26-4511-9EFF-3D47CFC53BD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26-4511-9EFF-3D47CFC53BD7}"/>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26-4511-9EFF-3D47CFC53BD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26-4511-9EFF-3D47CFC53BD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6E8-4CEB-975F-9B7E12832FA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6E8-4CEB-975F-9B7E12832FA3}"/>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6E8-4CEB-975F-9B7E12832FA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6E8-4CEB-975F-9B7E12832FA3}"/>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6E8-4CEB-975F-9B7E12832FA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6E8-4CEB-975F-9B7E12832FA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6E8-4CEB-975F-9B7E12832FA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6E8-4CEB-975F-9B7E12832FA3}"/>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6E8-4CEB-975F-9B7E12832FA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6E8-4CEB-975F-9B7E12832FA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6E8-4CEB-975F-9B7E12832FA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6E8-4CEB-975F-9B7E12832FA3}"/>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6E8-4CEB-975F-9B7E12832FA3}"/>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F8-46D3-A4D3-0CA02246DC6E}"/>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F8-46D3-A4D3-0CA02246DC6E}"/>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F8-46D3-A4D3-0CA02246DC6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F8-46D3-A4D3-0CA02246DC6E}"/>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44-4CE3-8FAD-29463422367C}"/>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CD-478D-ABB4-DC0D1339A9D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C5-4AD0-96B2-BCCF38F892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63.265309999999999</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E626-4511-9EFF-3D47CFC53BD7}"/>
            </c:ext>
          </c:extLst>
        </c:ser>
        <c:dLbls>
          <c:showLegendKey val="0"/>
          <c:showVal val="0"/>
          <c:showCatName val="0"/>
          <c:showSerName val="0"/>
          <c:showPercent val="0"/>
          <c:showBubbleSize val="0"/>
        </c:dLbls>
        <c:axId val="300072320"/>
        <c:axId val="303985792"/>
      </c:scatterChart>
      <c:valAx>
        <c:axId val="300072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792"/>
        <c:crosses val="autoZero"/>
        <c:crossBetween val="midCat"/>
        <c:majorUnit val="5"/>
      </c:valAx>
      <c:valAx>
        <c:axId val="30398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72.8</c:v>
                </c:pt>
                <c:pt idx="1">
                  <c:v>74.099999999999994</c:v>
                </c:pt>
                <c:pt idx="2">
                  <c:v>75.400000000000006</c:v>
                </c:pt>
                <c:pt idx="3">
                  <c:v>76.599999999999994</c:v>
                </c:pt>
                <c:pt idx="4">
                  <c:v>77.900000000000006</c:v>
                </c:pt>
                <c:pt idx="5">
                  <c:v>79.2</c:v>
                </c:pt>
                <c:pt idx="6">
                  <c:v>80.5</c:v>
                </c:pt>
                <c:pt idx="7">
                  <c:v>81.7</c:v>
                </c:pt>
                <c:pt idx="8">
                  <c:v>83</c:v>
                </c:pt>
                <c:pt idx="9">
                  <c:v>84.3</c:v>
                </c:pt>
                <c:pt idx="10">
                  <c:v>85.6</c:v>
                </c:pt>
                <c:pt idx="11">
                  <c:v>86.8</c:v>
                </c:pt>
                <c:pt idx="12">
                  <c:v>88.1</c:v>
                </c:pt>
                <c:pt idx="13">
                  <c:v>89.4</c:v>
                </c:pt>
                <c:pt idx="14">
                  <c:v>90.7</c:v>
                </c:pt>
                <c:pt idx="15">
                  <c:v>91.9</c:v>
                </c:pt>
                <c:pt idx="16">
                  <c:v>93.2</c:v>
                </c:pt>
                <c:pt idx="17">
                  <c:v>94.5</c:v>
                </c:pt>
                <c:pt idx="18">
                  <c:v>95.7</c:v>
                </c:pt>
                <c:pt idx="19">
                  <c:v>97</c:v>
                </c:pt>
                <c:pt idx="20">
                  <c:v>97</c:v>
                </c:pt>
                <c:pt idx="21">
                  <c:v>97</c:v>
                </c:pt>
                <c:pt idx="22">
                  <c:v>97</c:v>
                </c:pt>
                <c:pt idx="23">
                  <c:v>97</c:v>
                </c:pt>
              </c:numCache>
            </c:numRef>
          </c:yVal>
          <c:smooth val="0"/>
          <c:extLst>
            <c:ext xmlns:c16="http://schemas.microsoft.com/office/drawing/2014/chart" uri="{C3380CC4-5D6E-409C-BE32-E72D297353CC}">
              <c16:uniqueId val="{00000000-E7C4-47C3-BEA1-51D4EC61E41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C4-47C3-BEA1-51D4EC61E4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C4-47C3-BEA1-51D4EC61E41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C4-47C3-BEA1-51D4EC61E41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C4-47C3-BEA1-51D4EC61E41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C4-47C3-BEA1-51D4EC61E41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C4-47C3-BEA1-51D4EC61E4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C4-47C3-BEA1-51D4EC61E41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C4-47C3-BEA1-51D4EC61E41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C4-47C3-BEA1-51D4EC61E41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71-4B4D-B432-20E529F33FE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71-4B4D-B432-20E529F33FE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71-4B4D-B432-20E529F33FE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71-4B4D-B432-20E529F33FE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71-4B4D-B432-20E529F33FE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71-4B4D-B432-20E529F33FE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71-4B4D-B432-20E529F33FE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71-4B4D-B432-20E529F33FE5}"/>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71-4B4D-B432-20E529F33FE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71-4B4D-B432-20E529F33FE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71-4B4D-B432-20E529F33FE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71-4B4D-B432-20E529F33FE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71-4B4D-B432-20E529F33FE5}"/>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AD-4075-A349-29D3C308E5E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AD-4075-A349-29D3C308E5E5}"/>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AD-4075-A349-29D3C308E5E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AD-4075-A349-29D3C308E5E5}"/>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21-42F9-8378-7A91C35FDE0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A9-4E8C-8955-86F7E33F244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1E-420B-BBCC-9F79160BD3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53.79760428170929</c:v>
                </c:pt>
                <c:pt idx="1">
                  <c:v>77.49521641976331</c:v>
                </c:pt>
                <c:pt idx="2">
                  <c:v>74.935853009912165</c:v>
                </c:pt>
                <c:pt idx="3">
                  <c:v>78.678825125708357</c:v>
                </c:pt>
                <c:pt idx="4">
                  <c:v>79.73953137949222</c:v>
                </c:pt>
                <c:pt idx="5">
                  <c:v>73.786533841195435</c:v>
                </c:pt>
                <c:pt idx="6">
                  <c:v>#N/A</c:v>
                </c:pt>
                <c:pt idx="7">
                  <c:v>90.918471219692762</c:v>
                </c:pt>
                <c:pt idx="8">
                  <c:v>91.018059817519742</c:v>
                </c:pt>
                <c:pt idx="9">
                  <c:v>90.930591843689655</c:v>
                </c:pt>
                <c:pt idx="10">
                  <c:v>90.477351423927644</c:v>
                </c:pt>
                <c:pt idx="11">
                  <c:v>#N/A</c:v>
                </c:pt>
                <c:pt idx="12">
                  <c:v>90.5</c:v>
                </c:pt>
                <c:pt idx="13">
                  <c:v>#N/A</c:v>
                </c:pt>
                <c:pt idx="14">
                  <c:v>90.5</c:v>
                </c:pt>
                <c:pt idx="15">
                  <c:v>#N/A</c:v>
                </c:pt>
                <c:pt idx="16">
                  <c:v>92.5</c:v>
                </c:pt>
                <c:pt idx="17">
                  <c:v>#N/A</c:v>
                </c:pt>
                <c:pt idx="18">
                  <c:v>#N/A</c:v>
                </c:pt>
                <c:pt idx="19">
                  <c:v>92.542857973880928</c:v>
                </c:pt>
                <c:pt idx="20">
                  <c:v>87.918128331906203</c:v>
                </c:pt>
                <c:pt idx="21">
                  <c:v>85.84110406859007</c:v>
                </c:pt>
                <c:pt idx="22">
                  <c:v>#N/A</c:v>
                </c:pt>
                <c:pt idx="23">
                  <c:v>83.605414085799495</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E7C4-47C3-BEA1-51D4EC61E41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65.599999999999994</c:v>
                </c:pt>
                <c:pt idx="11">
                  <c:v>65.599999999999994</c:v>
                </c:pt>
                <c:pt idx="12">
                  <c:v>65.599999999999994</c:v>
                </c:pt>
                <c:pt idx="13">
                  <c:v>65.599999999999994</c:v>
                </c:pt>
                <c:pt idx="14">
                  <c:v>65.599999999999994</c:v>
                </c:pt>
                <c:pt idx="15">
                  <c:v>63.6</c:v>
                </c:pt>
                <c:pt idx="16">
                  <c:v>61.7</c:v>
                </c:pt>
                <c:pt idx="17">
                  <c:v>59.7</c:v>
                </c:pt>
                <c:pt idx="18">
                  <c:v>57.8</c:v>
                </c:pt>
                <c:pt idx="19">
                  <c:v>55.8</c:v>
                </c:pt>
                <c:pt idx="20">
                  <c:v>53.8</c:v>
                </c:pt>
                <c:pt idx="21">
                  <c:v>51.9</c:v>
                </c:pt>
                <c:pt idx="22">
                  <c:v>49.9</c:v>
                </c:pt>
                <c:pt idx="23">
                  <c:v>48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62.872120821607979</c:v>
                </c:pt>
                <c:pt idx="22">
                  <c:v>#N/A</c:v>
                </c:pt>
                <c:pt idx="23">
                  <c:v>58.269416407295935</c:v>
                </c:pt>
                <c:pt idx="24">
                  <c:v>#N/A</c:v>
                </c:pt>
                <c:pt idx="25">
                  <c:v>#N/A</c:v>
                </c:pt>
                <c:pt idx="26">
                  <c:v>#N/A</c:v>
                </c:pt>
                <c:pt idx="27">
                  <c:v>50.153482880755611</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40.5</c:v>
                </c:pt>
                <c:pt idx="14">
                  <c:v>40.5</c:v>
                </c:pt>
                <c:pt idx="15">
                  <c:v>40.5</c:v>
                </c:pt>
                <c:pt idx="16">
                  <c:v>40.5</c:v>
                </c:pt>
                <c:pt idx="17">
                  <c:v>40.5</c:v>
                </c:pt>
                <c:pt idx="18">
                  <c:v>40.5</c:v>
                </c:pt>
                <c:pt idx="19">
                  <c:v>40.5</c:v>
                </c:pt>
                <c:pt idx="20">
                  <c:v>40.5</c:v>
                </c:pt>
                <c:pt idx="21">
                  <c:v>40.5</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C4-47C3-BEA1-51D4EC61E4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C4-47C3-BEA1-51D4EC61E41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7C4-47C3-BEA1-51D4EC61E41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7C4-47C3-BEA1-51D4EC61E41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7C4-47C3-BEA1-51D4EC61E41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7C4-47C3-BEA1-51D4EC61E41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7C4-47C3-BEA1-51D4EC61E41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7C4-47C3-BEA1-51D4EC61E41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7C4-47C3-BEA1-51D4EC61E41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71-4B4D-B432-20E529F33FE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71-4B4D-B432-20E529F33FE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71-4B4D-B432-20E529F33FE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71-4B4D-B432-20E529F33FE5}"/>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71-4B4D-B432-20E529F33FE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71-4B4D-B432-20E529F33FE5}"/>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D71-4B4D-B432-20E529F33FE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71-4B4D-B432-20E529F33FE5}"/>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71-4B4D-B432-20E529F33FE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D71-4B4D-B432-20E529F33FE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D71-4B4D-B432-20E529F33FE5}"/>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D71-4B4D-B432-20E529F33FE5}"/>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D71-4B4D-B432-20E529F33FE5}"/>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AD-4075-A349-29D3C308E5E5}"/>
                </c:ext>
              </c:extLst>
            </c:dLbl>
            <c:dLbl>
              <c:idx val="2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AD-4075-A349-29D3C308E5E5}"/>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AD-4075-A349-29D3C308E5E5}"/>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AD-4075-A349-29D3C308E5E5}"/>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21-42F9-8378-7A91C35FDE0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A9-4E8C-8955-86F7E33F244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1E-420B-BBCC-9F79160BD3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40.48694292348717</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5128192"/>
        <c:axId val="75142272"/>
      </c:scatterChart>
      <c:valAx>
        <c:axId val="75128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2272"/>
        <c:crosses val="autoZero"/>
        <c:crossBetween val="midCat"/>
        <c:majorUnit val="5"/>
      </c:valAx>
      <c:valAx>
        <c:axId val="75142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81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61-4E08-A6C1-AEDEDA5C04C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61-4E08-A6C1-AEDEDA5C04C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61-4E08-A6C1-AEDEDA5C04C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61-4E08-A6C1-AEDEDA5C04C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61-4E08-A6C1-AEDEDA5C04C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61-4E08-A6C1-AEDEDA5C04C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61-4E08-A6C1-AEDEDA5C04C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61-4E08-A6C1-AEDEDA5C04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61-4E08-A6C1-AEDEDA5C04C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E07-4258-97E6-377C04408B8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07-4258-97E6-377C04408B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07-4258-97E6-377C04408B8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07-4258-97E6-377C04408B8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07-4258-97E6-377C04408B8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07-4258-97E6-377C04408B8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07-4258-97E6-377C04408B8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07-4258-97E6-377C04408B8A}"/>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07-4258-97E6-377C04408B8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07-4258-97E6-377C04408B8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07-4258-97E6-377C04408B8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07-4258-97E6-377C04408B8A}"/>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07-4258-97E6-377C04408B8A}"/>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EE-40B8-9B02-D21DEF6F42D7}"/>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EE-40B8-9B02-D21DEF6F42D7}"/>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EE-40B8-9B02-D21DEF6F42D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EE-40B8-9B02-D21DEF6F42D7}"/>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F7-4763-9D80-8641BA00AFD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7D-4DD0-8D8D-AE35DCFA32C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9C-41FD-9684-5E4EB42B2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61-4E08-A6C1-AEDEDA5C04C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61-4E08-A6C1-AEDEDA5C04C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E61-4E08-A6C1-AEDEDA5C04C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E61-4E08-A6C1-AEDEDA5C04C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E61-4E08-A6C1-AEDEDA5C04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E61-4E08-A6C1-AEDEDA5C04C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E07-4258-97E6-377C04408B8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E07-4258-97E6-377C04408B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E07-4258-97E6-377C04408B8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E07-4258-97E6-377C04408B8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E07-4258-97E6-377C04408B8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E07-4258-97E6-377C04408B8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E07-4258-97E6-377C04408B8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E07-4258-97E6-377C04408B8A}"/>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E07-4258-97E6-377C04408B8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E07-4258-97E6-377C04408B8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E07-4258-97E6-377C04408B8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E07-4258-97E6-377C04408B8A}"/>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E07-4258-97E6-377C04408B8A}"/>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BEE-40B8-9B02-D21DEF6F42D7}"/>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BEE-40B8-9B02-D21DEF6F42D7}"/>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BEE-40B8-9B02-D21DEF6F42D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BEE-40B8-9B02-D21DEF6F42D7}"/>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F7-4763-9D80-8641BA00AFD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7D-4DD0-8D8D-AE35DCFA32C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9C-41FD-9684-5E4EB42B2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2-BE61-4E08-A6C1-AEDEDA5C04C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E61-4E08-A6C1-AEDEDA5C04C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E61-4E08-A6C1-AEDEDA5C04C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E61-4E08-A6C1-AEDEDA5C04C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E61-4E08-A6C1-AEDEDA5C04C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E61-4E08-A6C1-AEDEDA5C04C5}"/>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E61-4E08-A6C1-AEDEDA5C04C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E61-4E08-A6C1-AEDEDA5C04C5}"/>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E61-4E08-A6C1-AEDEDA5C04C5}"/>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E61-4E08-A6C1-AEDEDA5C04C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E07-4258-97E6-377C04408B8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E07-4258-97E6-377C04408B8A}"/>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E07-4258-97E6-377C04408B8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E07-4258-97E6-377C04408B8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E07-4258-97E6-377C04408B8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E07-4258-97E6-377C04408B8A}"/>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E07-4258-97E6-377C04408B8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E07-4258-97E6-377C04408B8A}"/>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E07-4258-97E6-377C04408B8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E07-4258-97E6-377C04408B8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E07-4258-97E6-377C04408B8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FE07-4258-97E6-377C04408B8A}"/>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FE07-4258-97E6-377C04408B8A}"/>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EE-40B8-9B02-D21DEF6F42D7}"/>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EE-40B8-9B02-D21DEF6F42D7}"/>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EE-40B8-9B02-D21DEF6F42D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EE-40B8-9B02-D21DEF6F42D7}"/>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F7-4763-9D80-8641BA00AFD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7D-4DD0-8D8D-AE35DCFA32C0}"/>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9C-41FD-9684-5E4EB42B2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BE61-4E08-A6C1-AEDEDA5C04C5}"/>
            </c:ext>
          </c:extLst>
        </c:ser>
        <c:dLbls>
          <c:showLegendKey val="0"/>
          <c:showVal val="0"/>
          <c:showCatName val="0"/>
          <c:showSerName val="0"/>
          <c:showPercent val="0"/>
          <c:showBubbleSize val="0"/>
        </c:dLbls>
        <c:axId val="84816640"/>
        <c:axId val="84818176"/>
      </c:scatterChart>
      <c:valAx>
        <c:axId val="84816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176"/>
        <c:crosses val="autoZero"/>
        <c:crossBetween val="midCat"/>
        <c:majorUnit val="5"/>
      </c:valAx>
      <c:valAx>
        <c:axId val="8481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6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76.599999999999994</c:v>
                </c:pt>
                <c:pt idx="14">
                  <c:v>76.599999999999994</c:v>
                </c:pt>
                <c:pt idx="15">
                  <c:v>76.599999999999994</c:v>
                </c:pt>
                <c:pt idx="16">
                  <c:v>76.599999999999994</c:v>
                </c:pt>
                <c:pt idx="17">
                  <c:v>76.599999999999994</c:v>
                </c:pt>
                <c:pt idx="18">
                  <c:v>76.599999999999994</c:v>
                </c:pt>
                <c:pt idx="19">
                  <c:v>76.599999999999994</c:v>
                </c:pt>
                <c:pt idx="20">
                  <c:v>76.599999999999994</c:v>
                </c:pt>
                <c:pt idx="21">
                  <c:v>76.599999999999994</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53-4CC9-ABDF-4F18617CDB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53-4CC9-ABDF-4F18617CDBA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53-4CC9-ABDF-4F18617CDB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53-4CC9-ABDF-4F18617CDBA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53-4CC9-ABDF-4F18617CDB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53-4CC9-ABDF-4F18617CDB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53-4CC9-ABDF-4F18617CDBA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B5-4B59-BE36-FB6133CE69E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B5-4B59-BE36-FB6133CE69E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FEA-439F-BDEA-311C6F5B579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FEA-439F-BDEA-311C6F5B579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FEA-439F-BDEA-311C6F5B57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FEA-439F-BDEA-311C6F5B57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EA-439F-BDEA-311C6F5B57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EA-439F-BDEA-311C6F5B579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FEA-439F-BDEA-311C6F5B57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EA-439F-BDEA-311C6F5B579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EA-439F-BDEA-311C6F5B57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FEA-439F-BDEA-311C6F5B57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FEA-439F-BDEA-311C6F5B579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FEA-439F-BDEA-311C6F5B579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FEA-439F-BDEA-311C6F5B579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89-4272-96D0-0AE19032507D}"/>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89-4272-96D0-0AE19032507D}"/>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89-4272-96D0-0AE19032507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89-4272-96D0-0AE19032507D}"/>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23-403E-BB67-8434419ABD7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95-40AD-854C-25104756861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53-40B8-8C4C-F32817250F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76.562505000000002</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22.9</c:v>
                </c:pt>
                <c:pt idx="14">
                  <c:v>22.9</c:v>
                </c:pt>
                <c:pt idx="15">
                  <c:v>22.9</c:v>
                </c:pt>
                <c:pt idx="16">
                  <c:v>22.9</c:v>
                </c:pt>
                <c:pt idx="17">
                  <c:v>22.9</c:v>
                </c:pt>
                <c:pt idx="18">
                  <c:v>22.9</c:v>
                </c:pt>
                <c:pt idx="19">
                  <c:v>22.9</c:v>
                </c:pt>
                <c:pt idx="20">
                  <c:v>22.9</c:v>
                </c:pt>
                <c:pt idx="21">
                  <c:v>22.9</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53-4CC9-ABDF-4F18617CDB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53-4CC9-ABDF-4F18617CDB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53-4CC9-ABDF-4F18617CDB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853-4CC9-ABDF-4F18617CDBA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853-4CC9-ABDF-4F18617CDB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853-4CC9-ABDF-4F18617CDBA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FEA-439F-BDEA-311C6F5B579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FEA-439F-BDEA-311C6F5B579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FEA-439F-BDEA-311C6F5B57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FEA-439F-BDEA-311C6F5B57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FEA-439F-BDEA-311C6F5B57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FEA-439F-BDEA-311C6F5B579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FEA-439F-BDEA-311C6F5B57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FEA-439F-BDEA-311C6F5B579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FEA-439F-BDEA-311C6F5B57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FEA-439F-BDEA-311C6F5B57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FEA-439F-BDEA-311C6F5B579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FEA-439F-BDEA-311C6F5B579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FEA-439F-BDEA-311C6F5B579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89-4272-96D0-0AE19032507D}"/>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89-4272-96D0-0AE19032507D}"/>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89-4272-96D0-0AE19032507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89-4272-96D0-0AE19032507D}"/>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23-403E-BB67-8434419ABD7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95-40AD-854C-25104756861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53-40B8-8C4C-F32817250F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22.91667</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92.7</c:v>
                </c:pt>
                <c:pt idx="14">
                  <c:v>92.7</c:v>
                </c:pt>
                <c:pt idx="15">
                  <c:v>92.7</c:v>
                </c:pt>
                <c:pt idx="16">
                  <c:v>92.7</c:v>
                </c:pt>
                <c:pt idx="17">
                  <c:v>92.7</c:v>
                </c:pt>
                <c:pt idx="18">
                  <c:v>92.7</c:v>
                </c:pt>
                <c:pt idx="19">
                  <c:v>92.7</c:v>
                </c:pt>
                <c:pt idx="20">
                  <c:v>92.7</c:v>
                </c:pt>
                <c:pt idx="21">
                  <c:v>92.7</c:v>
                </c:pt>
                <c:pt idx="22">
                  <c:v>#N/A</c:v>
                </c:pt>
                <c:pt idx="23">
                  <c:v>#N/A</c:v>
                </c:pt>
              </c:numCache>
            </c:numRef>
          </c:yVal>
          <c:smooth val="0"/>
          <c:extLst>
            <c:ext xmlns:c16="http://schemas.microsoft.com/office/drawing/2014/chart" uri="{C3380CC4-5D6E-409C-BE32-E72D297353CC}">
              <c16:uniqueId val="{00000010-D853-4CC9-ABDF-4F18617CDB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853-4CC9-ABDF-4F18617CDB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853-4CC9-ABDF-4F18617CDBA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853-4CC9-ABDF-4F18617CDB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853-4CC9-ABDF-4F18617CDBA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853-4CC9-ABDF-4F18617CDB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853-4CC9-ABDF-4F18617CDB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853-4CC9-ABDF-4F18617CDBA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853-4CC9-ABDF-4F18617CDBA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853-4CC9-ABDF-4F18617CDBA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FEA-439F-BDEA-311C6F5B579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FEA-439F-BDEA-311C6F5B579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FEA-439F-BDEA-311C6F5B5790}"/>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FEA-439F-BDEA-311C6F5B5790}"/>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FEA-439F-BDEA-311C6F5B5790}"/>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FEA-439F-BDEA-311C6F5B5790}"/>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FEA-439F-BDEA-311C6F5B57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FEA-439F-BDEA-311C6F5B5790}"/>
                </c:ext>
              </c:extLst>
            </c:dLbl>
            <c:dLbl>
              <c:idx val="17"/>
              <c:tx>
                <c:rich>
                  <a:bodyPr/>
                  <a:lstStyle/>
                  <a:p>
                    <a:pPr>
                      <a:defRPr sz="600" b="0" i="0">
                        <a:solidFill>
                          <a:srgbClr val="000000"/>
                        </a:solidFill>
                        <a:latin typeface="Arial"/>
                        <a:ea typeface="Arial"/>
                        <a:cs typeface="Arial"/>
                      </a:defRPr>
                    </a:pPr>
                    <a:r>
                      <a:rPr lang="en-US"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FEA-439F-BDEA-311C6F5B579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FEA-439F-BDEA-311C6F5B579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FEA-439F-BDEA-311C6F5B5790}"/>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0FEA-439F-BDEA-311C6F5B5790}"/>
                </c:ext>
              </c:extLst>
            </c:dLbl>
            <c:dLbl>
              <c:idx val="21"/>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0FEA-439F-BDEA-311C6F5B5790}"/>
                </c:ext>
              </c:extLst>
            </c:dLbl>
            <c:dLbl>
              <c:idx val="22"/>
              <c:tx>
                <c:rich>
                  <a:bodyPr/>
                  <a:lstStyle/>
                  <a:p>
                    <a:pPr>
                      <a:defRPr sz="600" b="0" i="0">
                        <a:solidFill>
                          <a:srgbClr val="000000"/>
                        </a:solidFill>
                        <a:latin typeface="Arial"/>
                        <a:ea typeface="Arial"/>
                        <a:cs typeface="Arial"/>
                      </a:defRPr>
                    </a:pPr>
                    <a:r>
                      <a:rPr lang="en-GB" sz="600"/>
                      <a:t>YL</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89-4272-96D0-0AE19032507D}"/>
                </c:ext>
              </c:extLst>
            </c:dLbl>
            <c:dLbl>
              <c:idx val="2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89-4272-96D0-0AE19032507D}"/>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89-4272-96D0-0AE19032507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89-4272-96D0-0AE19032507D}"/>
                </c:ext>
              </c:extLst>
            </c:dLbl>
            <c:dLbl>
              <c:idx val="2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23-403E-BB67-8434419ABD7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95-40AD-854C-25104756861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53-40B8-8C4C-F32817250F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2000</c:v>
                </c:pt>
                <c:pt idx="1">
                  <c:v>2001</c:v>
                </c:pt>
                <c:pt idx="2">
                  <c:v>2002</c:v>
                </c:pt>
                <c:pt idx="3">
                  <c:v>2003</c:v>
                </c:pt>
                <c:pt idx="4">
                  <c:v>2004</c:v>
                </c:pt>
                <c:pt idx="5">
                  <c:v>2005</c:v>
                </c:pt>
                <c:pt idx="6">
                  <c:v>2006</c:v>
                </c:pt>
                <c:pt idx="7">
                  <c:v>2007</c:v>
                </c:pt>
                <c:pt idx="8">
                  <c:v>2008</c:v>
                </c:pt>
                <c:pt idx="9">
                  <c:v>2009</c:v>
                </c:pt>
                <c:pt idx="10">
                  <c:v>2010</c:v>
                </c:pt>
                <c:pt idx="11">
                  <c:v>2010</c:v>
                </c:pt>
                <c:pt idx="12">
                  <c:v>2011</c:v>
                </c:pt>
                <c:pt idx="13">
                  <c:v>2011</c:v>
                </c:pt>
                <c:pt idx="14">
                  <c:v>2012</c:v>
                </c:pt>
                <c:pt idx="15">
                  <c:v>2012</c:v>
                </c:pt>
                <c:pt idx="16">
                  <c:v>2013</c:v>
                </c:pt>
                <c:pt idx="17">
                  <c:v>2013</c:v>
                </c:pt>
                <c:pt idx="18">
                  <c:v>2014</c:v>
                </c:pt>
                <c:pt idx="19">
                  <c:v>2014</c:v>
                </c:pt>
                <c:pt idx="20">
                  <c:v>2015</c:v>
                </c:pt>
                <c:pt idx="21">
                  <c:v>2016</c:v>
                </c:pt>
                <c:pt idx="22">
                  <c:v>2017</c:v>
                </c:pt>
                <c:pt idx="23">
                  <c:v>2017</c:v>
                </c:pt>
                <c:pt idx="24">
                  <c:v>2017</c:v>
                </c:pt>
                <c:pt idx="25">
                  <c:v>2020</c:v>
                </c:pt>
                <c:pt idx="26">
                  <c:v>2021</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92.708330000000004</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A-D853-4CC9-ABDF-4F18617CDBA2}"/>
            </c:ext>
          </c:extLst>
        </c:ser>
        <c:dLbls>
          <c:showLegendKey val="0"/>
          <c:showVal val="0"/>
          <c:showCatName val="0"/>
          <c:showSerName val="0"/>
          <c:showPercent val="0"/>
          <c:showBubbleSize val="0"/>
        </c:dLbls>
        <c:axId val="85567744"/>
        <c:axId val="85590016"/>
      </c:scatterChart>
      <c:valAx>
        <c:axId val="85567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016"/>
        <c:crosses val="autoZero"/>
        <c:crossBetween val="midCat"/>
        <c:majorUnit val="5"/>
      </c:valAx>
      <c:valAx>
        <c:axId val="85590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77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A127580-BAB3-4729-9CA6-630D58D5B90E}"/>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33895C9-D8E2-41B1-B632-A2657468621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3929649-FBEB-4AE2-A1FA-30613775F7B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0756C3F-E999-4C12-B645-F3B1195BBCC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FA38F4F-15FE-499A-91ED-57C77D82A62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8CF26B4-3E90-4E93-8E9C-6BA8E0DB7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041279D-7FAA-40D9-9697-C530CCD80B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FC8EE80-4DD5-46FE-B507-4119EA7FE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66FF553-3D80-4CE3-912C-ADA9C465CC8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5408D24-75E6-4158-B269-1E27F99F134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05E4500D-291E-4CB5-9C37-6DA4A1191CA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9EC3FAA-27D5-46A6-A665-D10E4F27E2D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340D9C6-A586-459C-AA2E-81F4626D987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FB46680-755E-4F57-A5AB-2ADAB10AA4B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8621AA5-9DA3-4894-9D08-7655C376A4F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A2C92-93B3-4A43-ADBA-722E73FDF408}">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22" customWidth="true"/>
    <col min="2" max="2" width="2.375" style="322" customWidth="true"/>
    <col min="3" max="3" width="58" style="322" customWidth="true"/>
    <col min="4" max="4" width="7.75" style="322" customWidth="true"/>
    <col min="5" max="16384" width="7.75" style="322"/>
  </cols>
  <sheetData>
    <row xmlns:x14ac="http://schemas.microsoft.com/office/spreadsheetml/2009/9/ac" r="1" ht="29.25" customHeight="true" x14ac:dyDescent="0.25">
      <c r="A1" s="319"/>
      <c r="B1" s="320"/>
      <c r="C1" s="320"/>
      <c r="D1" s="320"/>
      <c r="E1" s="321"/>
      <c r="F1" s="321"/>
      <c r="G1" s="321"/>
      <c r="H1" s="321"/>
      <c r="I1" s="321"/>
      <c r="J1" s="321"/>
      <c r="K1" s="321"/>
      <c r="L1" s="321"/>
      <c r="M1" s="321"/>
      <c r="N1" s="321"/>
      <c r="O1" s="321"/>
      <c r="P1" s="321"/>
      <c r="Q1" s="321"/>
      <c r="R1" s="321"/>
    </row>
    <row xmlns:x14ac="http://schemas.microsoft.com/office/spreadsheetml/2009/9/ac" r="2" ht="23.25" x14ac:dyDescent="0.35">
      <c r="A2" s="320"/>
      <c r="B2" s="320"/>
      <c r="C2" s="323"/>
      <c r="D2" s="320"/>
      <c r="E2" s="321"/>
      <c r="F2" s="321"/>
      <c r="G2" s="320"/>
      <c r="H2" s="321"/>
      <c r="I2" s="321"/>
      <c r="J2" s="321"/>
      <c r="K2" s="321"/>
      <c r="L2" s="321"/>
      <c r="M2" s="321"/>
      <c r="N2" s="321"/>
      <c r="O2" s="321"/>
      <c r="P2" s="321"/>
      <c r="Q2" s="321"/>
      <c r="R2" s="321"/>
    </row>
    <row xmlns:x14ac="http://schemas.microsoft.com/office/spreadsheetml/2009/9/ac" r="3" ht="15" x14ac:dyDescent="0.2">
      <c r="A3" s="320"/>
      <c r="B3" s="320"/>
      <c r="C3" s="320"/>
      <c r="D3" s="320"/>
      <c r="F3" s="320"/>
      <c r="G3" s="320"/>
      <c r="H3" s="324"/>
      <c r="I3" s="324"/>
      <c r="J3" s="324"/>
      <c r="K3" s="324"/>
      <c r="L3" s="321"/>
      <c r="M3" s="321"/>
      <c r="N3" s="321"/>
      <c r="O3" s="321"/>
      <c r="P3" s="321"/>
      <c r="Q3" s="321"/>
      <c r="R3" s="321"/>
    </row>
    <row xmlns:x14ac="http://schemas.microsoft.com/office/spreadsheetml/2009/9/ac" r="4" ht="40.5" x14ac:dyDescent="0.2">
      <c r="A4" s="320"/>
      <c r="B4" s="320"/>
      <c r="C4" s="325" t="s">
        <v>129</v>
      </c>
      <c r="D4" s="320"/>
      <c r="E4" s="326"/>
      <c r="F4" s="321"/>
      <c r="G4" s="320"/>
      <c r="H4" s="321"/>
      <c r="I4" s="321"/>
      <c r="J4" s="321"/>
      <c r="K4" s="321"/>
      <c r="L4" s="321"/>
      <c r="M4" s="321"/>
      <c r="N4" s="321"/>
      <c r="O4" s="321"/>
      <c r="P4" s="321"/>
      <c r="Q4" s="321"/>
      <c r="R4" s="321"/>
    </row>
    <row xmlns:x14ac="http://schemas.microsoft.com/office/spreadsheetml/2009/9/ac" r="5" ht="20.25" x14ac:dyDescent="0.2">
      <c r="A5" s="320"/>
      <c r="B5" s="320"/>
      <c r="C5" s="327"/>
      <c r="D5" s="320"/>
      <c r="E5" s="326"/>
      <c r="F5" s="321"/>
      <c r="G5" s="320"/>
      <c r="H5" s="321"/>
      <c r="I5" s="321"/>
      <c r="J5" s="321"/>
      <c r="K5" s="321"/>
      <c r="L5" s="321"/>
      <c r="M5" s="321"/>
      <c r="N5" s="321"/>
      <c r="O5" s="321"/>
      <c r="P5" s="321"/>
      <c r="Q5" s="321"/>
      <c r="R5" s="321"/>
    </row>
    <row xmlns:x14ac="http://schemas.microsoft.com/office/spreadsheetml/2009/9/ac" r="6" ht="15" x14ac:dyDescent="0.2">
      <c r="A6" s="320"/>
      <c r="B6" s="320"/>
      <c r="C6" s="328" t="s">
        <v>136</v>
      </c>
      <c r="D6" s="321"/>
      <c r="E6" s="321"/>
      <c r="F6" s="321"/>
      <c r="G6" s="321"/>
      <c r="H6" s="321"/>
      <c r="I6" s="321"/>
      <c r="J6" s="321"/>
      <c r="K6" s="321"/>
      <c r="L6" s="321"/>
      <c r="M6" s="321"/>
      <c r="N6" s="321"/>
      <c r="O6" s="321"/>
      <c r="P6" s="321"/>
      <c r="Q6" s="321"/>
      <c r="R6" s="321"/>
    </row>
    <row xmlns:x14ac="http://schemas.microsoft.com/office/spreadsheetml/2009/9/ac" r="7" ht="26.25" x14ac:dyDescent="0.4">
      <c r="A7" s="320"/>
      <c r="B7" s="320"/>
      <c r="C7" s="329" t="str">
        <f>+'Water Data'!D1</f>
        <v>Ethiopia</v>
      </c>
      <c r="D7" s="321"/>
      <c r="E7" s="321"/>
      <c r="F7" s="321"/>
      <c r="G7" s="321"/>
      <c r="H7" s="321"/>
      <c r="I7" s="321"/>
      <c r="J7" s="321"/>
      <c r="K7" s="321"/>
      <c r="L7" s="321"/>
      <c r="M7" s="321"/>
      <c r="N7" s="321"/>
      <c r="O7" s="321"/>
      <c r="P7" s="321"/>
      <c r="Q7" s="321"/>
      <c r="R7" s="321"/>
    </row>
    <row xmlns:x14ac="http://schemas.microsoft.com/office/spreadsheetml/2009/9/ac" r="8" ht="15" x14ac:dyDescent="0.2">
      <c r="A8" s="320"/>
      <c r="B8" s="320"/>
      <c r="C8" s="320"/>
      <c r="D8" s="321"/>
      <c r="E8" s="321"/>
      <c r="F8" s="321"/>
      <c r="G8" s="321"/>
      <c r="H8" s="321"/>
      <c r="I8" s="321"/>
      <c r="J8" s="321"/>
      <c r="K8" s="321"/>
      <c r="L8" s="321"/>
      <c r="M8" s="321"/>
      <c r="N8" s="321"/>
      <c r="O8" s="321"/>
      <c r="P8" s="321"/>
      <c r="Q8" s="321"/>
      <c r="R8" s="321"/>
    </row>
    <row xmlns:x14ac="http://schemas.microsoft.com/office/spreadsheetml/2009/9/ac" r="9" ht="15" x14ac:dyDescent="0.2">
      <c r="A9" s="320"/>
      <c r="B9" s="320"/>
      <c r="C9" s="330" t="s">
        <v>415</v>
      </c>
      <c r="D9" s="321"/>
      <c r="E9" s="321"/>
      <c r="F9" s="321"/>
      <c r="G9" s="321"/>
      <c r="H9" s="321"/>
      <c r="I9" s="321"/>
      <c r="J9" s="321"/>
      <c r="K9" s="321"/>
      <c r="L9" s="321"/>
      <c r="M9" s="321"/>
      <c r="N9" s="321"/>
      <c r="O9" s="321"/>
      <c r="P9" s="321"/>
      <c r="Q9" s="321"/>
      <c r="R9" s="321"/>
    </row>
    <row xmlns:x14ac="http://schemas.microsoft.com/office/spreadsheetml/2009/9/ac" r="10" ht="15" x14ac:dyDescent="0.2">
      <c r="A10" s="320"/>
      <c r="B10" s="320"/>
      <c r="C10" s="328"/>
      <c r="D10" s="321"/>
      <c r="E10" s="321"/>
      <c r="F10" s="321"/>
      <c r="G10" s="321"/>
      <c r="H10" s="321"/>
      <c r="I10" s="321"/>
      <c r="J10" s="321"/>
      <c r="K10" s="321"/>
      <c r="L10" s="321"/>
      <c r="M10" s="321"/>
      <c r="N10" s="321"/>
      <c r="O10" s="321"/>
      <c r="P10" s="321"/>
      <c r="Q10" s="321"/>
      <c r="R10" s="321"/>
    </row>
    <row xmlns:x14ac="http://schemas.microsoft.com/office/spreadsheetml/2009/9/ac" r="11" ht="15.95" customHeight="true" x14ac:dyDescent="0.2">
      <c r="A11" s="320"/>
      <c r="C11" s="354" t="s">
        <v>32</v>
      </c>
      <c r="D11" s="331"/>
      <c r="E11" s="332"/>
      <c r="F11" s="331"/>
      <c r="G11" s="331"/>
      <c r="H11" s="321"/>
      <c r="I11" s="321"/>
      <c r="J11" s="321"/>
      <c r="K11" s="321"/>
      <c r="L11" s="321"/>
      <c r="M11" s="321"/>
      <c r="N11" s="321"/>
      <c r="O11" s="321"/>
      <c r="P11" s="321"/>
      <c r="Q11" s="321"/>
      <c r="R11" s="321"/>
    </row>
    <row xmlns:x14ac="http://schemas.microsoft.com/office/spreadsheetml/2009/9/ac" r="12" ht="9" customHeight="true" x14ac:dyDescent="0.2">
      <c r="A12" s="320"/>
      <c r="B12" s="321"/>
      <c r="C12" s="333"/>
      <c r="D12" s="331"/>
      <c r="E12" s="332"/>
      <c r="F12" s="331"/>
      <c r="G12" s="331"/>
      <c r="H12" s="321"/>
      <c r="I12" s="321"/>
      <c r="J12" s="321"/>
      <c r="K12" s="321"/>
      <c r="L12" s="321"/>
      <c r="M12" s="321"/>
      <c r="N12" s="321"/>
      <c r="O12" s="321"/>
      <c r="P12" s="321"/>
      <c r="Q12" s="321"/>
      <c r="R12" s="321"/>
    </row>
    <row xmlns:x14ac="http://schemas.microsoft.com/office/spreadsheetml/2009/9/ac" r="13" ht="24.95" customHeight="true" x14ac:dyDescent="0.25">
      <c r="A13" s="320"/>
      <c r="B13" s="321"/>
      <c r="C13" s="334" t="s">
        <v>130</v>
      </c>
      <c r="D13" s="331"/>
      <c r="E13" s="332"/>
      <c r="F13" s="331"/>
      <c r="G13" s="331"/>
      <c r="H13" s="321"/>
      <c r="I13" s="321"/>
      <c r="J13" s="321"/>
      <c r="K13" s="321"/>
      <c r="L13" s="321"/>
      <c r="M13" s="321"/>
      <c r="N13" s="321"/>
      <c r="O13" s="321"/>
      <c r="P13" s="321"/>
      <c r="Q13" s="321"/>
      <c r="R13" s="321"/>
    </row>
    <row xmlns:x14ac="http://schemas.microsoft.com/office/spreadsheetml/2009/9/ac" r="14" ht="21.95" customHeight="true" x14ac:dyDescent="0.2">
      <c r="A14" s="320"/>
      <c r="B14" s="335"/>
      <c r="C14" s="336" t="s">
        <v>137</v>
      </c>
      <c r="D14" s="331"/>
      <c r="E14" s="332"/>
      <c r="F14" s="331"/>
      <c r="G14" s="331"/>
      <c r="H14" s="321"/>
      <c r="I14" s="321"/>
      <c r="J14" s="321"/>
      <c r="K14" s="321"/>
      <c r="L14" s="321"/>
      <c r="M14" s="321"/>
      <c r="N14" s="321"/>
      <c r="O14" s="321"/>
      <c r="P14" s="321"/>
      <c r="Q14" s="321"/>
      <c r="R14" s="321"/>
    </row>
    <row xmlns:x14ac="http://schemas.microsoft.com/office/spreadsheetml/2009/9/ac" r="15" ht="15" x14ac:dyDescent="0.2">
      <c r="A15" s="320"/>
      <c r="B15" s="335"/>
      <c r="C15" s="337" t="s">
        <v>138</v>
      </c>
      <c r="D15" s="331"/>
      <c r="E15" s="332"/>
      <c r="F15" s="331"/>
      <c r="G15" s="331"/>
      <c r="H15" s="321"/>
      <c r="I15" s="321"/>
      <c r="J15" s="321"/>
      <c r="K15" s="321"/>
      <c r="L15" s="321"/>
      <c r="M15" s="321"/>
      <c r="N15" s="321"/>
      <c r="O15" s="321"/>
      <c r="P15" s="321"/>
      <c r="Q15" s="321"/>
      <c r="R15" s="321"/>
    </row>
    <row xmlns:x14ac="http://schemas.microsoft.com/office/spreadsheetml/2009/9/ac" r="16" ht="15" x14ac:dyDescent="0.2">
      <c r="A16" s="320"/>
      <c r="B16" s="335"/>
      <c r="C16" s="336" t="s">
        <v>395</v>
      </c>
      <c r="D16" s="331"/>
      <c r="E16" s="332"/>
      <c r="F16" s="331"/>
      <c r="G16" s="331"/>
      <c r="H16" s="321"/>
      <c r="I16" s="321"/>
      <c r="J16" s="321"/>
      <c r="K16" s="321"/>
      <c r="L16" s="321"/>
      <c r="M16" s="321"/>
      <c r="N16" s="321"/>
      <c r="O16" s="321"/>
      <c r="P16" s="321"/>
      <c r="Q16" s="321"/>
      <c r="R16" s="321"/>
    </row>
    <row xmlns:x14ac="http://schemas.microsoft.com/office/spreadsheetml/2009/9/ac" r="17" ht="26.1" customHeight="true" x14ac:dyDescent="0.2">
      <c r="A17" s="320"/>
      <c r="B17" s="332"/>
      <c r="C17" s="338"/>
      <c r="D17" s="331"/>
      <c r="E17" s="335"/>
      <c r="F17" s="331"/>
      <c r="G17" s="331"/>
      <c r="H17" s="321"/>
      <c r="I17" s="321"/>
      <c r="J17" s="321"/>
      <c r="K17" s="321"/>
      <c r="L17" s="321"/>
      <c r="M17" s="321"/>
      <c r="N17" s="321"/>
      <c r="O17" s="321"/>
      <c r="P17" s="321"/>
      <c r="Q17" s="321"/>
      <c r="R17" s="321"/>
    </row>
    <row xmlns:x14ac="http://schemas.microsoft.com/office/spreadsheetml/2009/9/ac" r="18" ht="15.75" x14ac:dyDescent="0.25">
      <c r="A18" s="320"/>
      <c r="B18" s="332"/>
      <c r="C18" s="339" t="s">
        <v>33</v>
      </c>
      <c r="D18" s="331"/>
      <c r="E18" s="340"/>
      <c r="F18" s="331"/>
      <c r="G18" s="331"/>
      <c r="H18" s="321"/>
      <c r="I18" s="321"/>
      <c r="J18" s="321"/>
      <c r="K18" s="321"/>
      <c r="L18" s="321"/>
      <c r="M18" s="321"/>
      <c r="N18" s="321"/>
      <c r="O18" s="321"/>
      <c r="P18" s="321"/>
      <c r="Q18" s="321"/>
      <c r="R18" s="321"/>
    </row>
    <row xmlns:x14ac="http://schemas.microsoft.com/office/spreadsheetml/2009/9/ac" r="19" ht="15" x14ac:dyDescent="0.2">
      <c r="A19" s="320"/>
      <c r="B19" s="332"/>
      <c r="C19" s="341" t="s">
        <v>131</v>
      </c>
      <c r="D19" s="331"/>
      <c r="E19" s="342"/>
      <c r="F19" s="331"/>
      <c r="G19" s="331"/>
      <c r="H19" s="321"/>
      <c r="I19" s="321"/>
      <c r="J19" s="321"/>
      <c r="K19" s="321"/>
      <c r="L19" s="321"/>
      <c r="M19" s="321"/>
      <c r="N19" s="321"/>
      <c r="O19" s="321"/>
      <c r="P19" s="321"/>
      <c r="Q19" s="321"/>
      <c r="R19" s="321"/>
    </row>
    <row xmlns:x14ac="http://schemas.microsoft.com/office/spreadsheetml/2009/9/ac" r="20" ht="15" x14ac:dyDescent="0.2">
      <c r="A20" s="320"/>
      <c r="B20" s="332"/>
      <c r="C20" s="411" t="s">
        <v>132</v>
      </c>
      <c r="D20" s="331"/>
      <c r="E20" s="343"/>
      <c r="F20" s="331"/>
      <c r="G20" s="331"/>
      <c r="H20" s="321"/>
      <c r="I20" s="321"/>
      <c r="J20" s="321"/>
      <c r="K20" s="321"/>
      <c r="L20" s="321"/>
      <c r="M20" s="321"/>
      <c r="N20" s="321"/>
      <c r="O20" s="321"/>
      <c r="P20" s="321"/>
      <c r="Q20" s="321"/>
      <c r="R20" s="321"/>
    </row>
    <row xmlns:x14ac="http://schemas.microsoft.com/office/spreadsheetml/2009/9/ac" r="21" ht="15" x14ac:dyDescent="0.2">
      <c r="A21" s="320"/>
      <c r="B21" s="332"/>
      <c r="C21" s="412" t="s">
        <v>133</v>
      </c>
      <c r="D21" s="331"/>
      <c r="E21" s="344"/>
      <c r="F21" s="331"/>
      <c r="G21" s="331"/>
      <c r="H21" s="321"/>
      <c r="I21" s="321"/>
      <c r="J21" s="321"/>
      <c r="K21" s="321"/>
      <c r="L21" s="321"/>
      <c r="M21" s="321"/>
      <c r="N21" s="321"/>
      <c r="O21" s="321"/>
      <c r="P21" s="321"/>
      <c r="Q21" s="321"/>
      <c r="R21" s="321"/>
    </row>
    <row xmlns:x14ac="http://schemas.microsoft.com/office/spreadsheetml/2009/9/ac" r="22" ht="15" x14ac:dyDescent="0.2">
      <c r="A22" s="320"/>
      <c r="B22" s="332"/>
      <c r="C22" s="413" t="s">
        <v>134</v>
      </c>
      <c r="D22" s="331"/>
      <c r="E22" s="331"/>
      <c r="F22" s="331"/>
      <c r="G22" s="331"/>
      <c r="H22" s="321"/>
      <c r="I22" s="321"/>
      <c r="J22" s="321"/>
      <c r="K22" s="321"/>
      <c r="L22" s="321"/>
      <c r="M22" s="321"/>
      <c r="N22" s="321"/>
      <c r="O22" s="321"/>
      <c r="P22" s="321"/>
      <c r="Q22" s="321"/>
      <c r="R22" s="321"/>
    </row>
    <row xmlns:x14ac="http://schemas.microsoft.com/office/spreadsheetml/2009/9/ac" r="23" ht="15" x14ac:dyDescent="0.2">
      <c r="A23" s="320"/>
      <c r="B23" s="332"/>
      <c r="C23" s="341" t="s">
        <v>135</v>
      </c>
      <c r="D23" s="331"/>
      <c r="E23" s="331"/>
      <c r="F23" s="331"/>
      <c r="G23" s="331"/>
      <c r="H23" s="321"/>
      <c r="I23" s="321"/>
      <c r="J23" s="321"/>
      <c r="K23" s="321"/>
      <c r="L23" s="321"/>
      <c r="M23" s="321"/>
      <c r="N23" s="321"/>
      <c r="O23" s="321"/>
      <c r="P23" s="321"/>
      <c r="Q23" s="321"/>
      <c r="R23" s="321"/>
    </row>
    <row xmlns:x14ac="http://schemas.microsoft.com/office/spreadsheetml/2009/9/ac" r="24" ht="15" x14ac:dyDescent="0.2">
      <c r="A24" s="320"/>
      <c r="B24" s="332"/>
      <c r="C24" s="345"/>
      <c r="D24" s="331"/>
      <c r="E24" s="331"/>
      <c r="F24" s="331"/>
      <c r="G24" s="331"/>
      <c r="H24" s="321"/>
      <c r="I24" s="321"/>
      <c r="J24" s="321"/>
      <c r="K24" s="321"/>
      <c r="L24" s="321"/>
      <c r="M24" s="321"/>
      <c r="N24" s="321"/>
      <c r="O24" s="321"/>
      <c r="P24" s="321"/>
      <c r="Q24" s="321"/>
      <c r="R24" s="321"/>
    </row>
    <row xmlns:x14ac="http://schemas.microsoft.com/office/spreadsheetml/2009/9/ac" r="25" ht="15.95" customHeight="true" x14ac:dyDescent="0.2">
      <c r="A25" s="346"/>
      <c r="B25" s="346"/>
      <c r="C25" s="347"/>
      <c r="D25" s="320"/>
      <c r="E25" s="321"/>
      <c r="F25" s="321"/>
      <c r="G25" s="321"/>
      <c r="H25" s="321"/>
      <c r="I25" s="321"/>
      <c r="J25" s="321"/>
      <c r="K25" s="321"/>
      <c r="L25" s="321"/>
      <c r="M25" s="321"/>
      <c r="N25" s="321"/>
      <c r="O25" s="321"/>
      <c r="P25" s="321"/>
      <c r="Q25" s="321"/>
      <c r="R25" s="321"/>
    </row>
    <row xmlns:x14ac="http://schemas.microsoft.com/office/spreadsheetml/2009/9/ac" r="26" ht="23.25" x14ac:dyDescent="0.2">
      <c r="A26" s="346"/>
      <c r="B26" s="346"/>
      <c r="C26" s="346"/>
      <c r="D26" s="320"/>
      <c r="E26" s="321"/>
      <c r="F26" s="321"/>
      <c r="G26" s="321"/>
      <c r="H26" s="321"/>
      <c r="I26" s="321"/>
      <c r="J26" s="321"/>
      <c r="K26" s="321"/>
      <c r="L26" s="321"/>
      <c r="M26" s="321"/>
      <c r="N26" s="321"/>
      <c r="O26" s="321"/>
      <c r="P26" s="321"/>
      <c r="Q26" s="321"/>
      <c r="R26" s="321"/>
    </row>
    <row xmlns:x14ac="http://schemas.microsoft.com/office/spreadsheetml/2009/9/ac" r="27" ht="15" x14ac:dyDescent="0.2">
      <c r="A27" s="348"/>
      <c r="B27" s="349"/>
      <c r="C27" s="350"/>
      <c r="D27" s="320"/>
      <c r="E27" s="321"/>
      <c r="F27" s="321"/>
      <c r="G27" s="321"/>
      <c r="H27" s="321"/>
      <c r="I27" s="321"/>
      <c r="J27" s="321"/>
      <c r="K27" s="321"/>
      <c r="L27" s="321"/>
      <c r="M27" s="321"/>
      <c r="N27" s="321"/>
      <c r="O27" s="321"/>
      <c r="P27" s="321"/>
      <c r="Q27" s="321"/>
      <c r="R27" s="321"/>
    </row>
    <row xmlns:x14ac="http://schemas.microsoft.com/office/spreadsheetml/2009/9/ac" r="28" ht="15" x14ac:dyDescent="0.2">
      <c r="A28" s="348"/>
      <c r="B28" s="349"/>
      <c r="C28" s="351"/>
      <c r="D28" s="320"/>
      <c r="E28" s="321"/>
      <c r="F28" s="321"/>
      <c r="G28" s="321"/>
      <c r="H28" s="321"/>
      <c r="I28" s="321"/>
      <c r="J28" s="321"/>
      <c r="K28" s="321"/>
      <c r="L28" s="321"/>
      <c r="M28" s="321"/>
      <c r="N28" s="321"/>
      <c r="O28" s="321"/>
      <c r="P28" s="321"/>
      <c r="Q28" s="321"/>
      <c r="R28" s="321"/>
    </row>
    <row xmlns:x14ac="http://schemas.microsoft.com/office/spreadsheetml/2009/9/ac" r="29" ht="15" x14ac:dyDescent="0.2">
      <c r="A29" s="348"/>
      <c r="B29" s="349"/>
      <c r="C29" s="352"/>
      <c r="D29" s="320"/>
      <c r="E29" s="321"/>
      <c r="F29" s="321"/>
      <c r="G29" s="321"/>
      <c r="H29" s="321"/>
      <c r="I29" s="321"/>
      <c r="J29" s="321"/>
      <c r="K29" s="321"/>
      <c r="L29" s="321"/>
      <c r="M29" s="321"/>
      <c r="N29" s="321"/>
      <c r="O29" s="321"/>
      <c r="P29" s="321"/>
      <c r="Q29" s="321"/>
      <c r="R29" s="321"/>
    </row>
    <row xmlns:x14ac="http://schemas.microsoft.com/office/spreadsheetml/2009/9/ac" r="30" ht="15" x14ac:dyDescent="0.2">
      <c r="A30" s="348"/>
      <c r="B30" s="349"/>
      <c r="C30" s="352"/>
      <c r="D30" s="320"/>
      <c r="E30" s="321"/>
      <c r="F30" s="321"/>
      <c r="G30" s="321"/>
      <c r="H30" s="321"/>
      <c r="I30" s="321"/>
      <c r="J30" s="321"/>
      <c r="K30" s="321"/>
      <c r="L30" s="321"/>
      <c r="M30" s="321"/>
      <c r="N30" s="321"/>
      <c r="O30" s="321"/>
      <c r="P30" s="321"/>
      <c r="Q30" s="321"/>
      <c r="R30" s="321"/>
    </row>
    <row xmlns:x14ac="http://schemas.microsoft.com/office/spreadsheetml/2009/9/ac" r="31" ht="15" x14ac:dyDescent="0.2">
      <c r="A31" s="348"/>
      <c r="B31" s="349"/>
      <c r="C31" s="352"/>
      <c r="D31" s="320"/>
      <c r="E31" s="321"/>
      <c r="F31" s="321"/>
      <c r="G31" s="321"/>
      <c r="H31" s="321"/>
      <c r="I31" s="321"/>
      <c r="J31" s="321"/>
      <c r="K31" s="321"/>
      <c r="L31" s="321"/>
      <c r="M31" s="321"/>
      <c r="N31" s="321"/>
      <c r="O31" s="321"/>
      <c r="P31" s="321"/>
      <c r="Q31" s="321"/>
      <c r="R31" s="321"/>
    </row>
    <row xmlns:x14ac="http://schemas.microsoft.com/office/spreadsheetml/2009/9/ac" r="32" ht="15" x14ac:dyDescent="0.2">
      <c r="A32" s="348"/>
      <c r="B32" s="349"/>
      <c r="C32" s="352"/>
      <c r="D32" s="320"/>
      <c r="E32" s="321"/>
      <c r="F32" s="321"/>
      <c r="G32" s="321"/>
      <c r="H32" s="321"/>
      <c r="I32" s="321"/>
      <c r="J32" s="321"/>
      <c r="K32" s="321"/>
      <c r="L32" s="321"/>
      <c r="M32" s="321"/>
      <c r="N32" s="321"/>
      <c r="O32" s="321"/>
      <c r="P32" s="321"/>
      <c r="Q32" s="321"/>
      <c r="R32" s="321"/>
    </row>
    <row xmlns:x14ac="http://schemas.microsoft.com/office/spreadsheetml/2009/9/ac" r="33" ht="15" x14ac:dyDescent="0.2">
      <c r="A33" s="348"/>
      <c r="B33" s="349"/>
      <c r="C33" s="352"/>
      <c r="D33" s="320"/>
      <c r="E33" s="321"/>
      <c r="F33" s="321"/>
      <c r="G33" s="321"/>
      <c r="H33" s="321"/>
      <c r="I33" s="321"/>
      <c r="J33" s="321"/>
      <c r="K33" s="321"/>
      <c r="L33" s="321"/>
      <c r="M33" s="321"/>
      <c r="N33" s="321"/>
      <c r="O33" s="321"/>
      <c r="P33" s="321"/>
      <c r="Q33" s="321"/>
      <c r="R33" s="321"/>
    </row>
    <row xmlns:x14ac="http://schemas.microsoft.com/office/spreadsheetml/2009/9/ac" r="34" ht="15" x14ac:dyDescent="0.2">
      <c r="A34" s="348"/>
      <c r="B34" s="349"/>
      <c r="D34" s="320"/>
      <c r="E34" s="321"/>
      <c r="F34" s="321"/>
      <c r="G34" s="321"/>
      <c r="H34" s="321"/>
      <c r="I34" s="321"/>
      <c r="J34" s="321"/>
      <c r="K34" s="321"/>
      <c r="L34" s="321"/>
      <c r="M34" s="321"/>
      <c r="N34" s="321"/>
      <c r="O34" s="321"/>
      <c r="P34" s="321"/>
      <c r="Q34" s="321"/>
      <c r="R34" s="321"/>
    </row>
    <row xmlns:x14ac="http://schemas.microsoft.com/office/spreadsheetml/2009/9/ac" r="35" ht="15" x14ac:dyDescent="0.2">
      <c r="A35" s="320"/>
      <c r="B35" s="320"/>
      <c r="C35" s="320"/>
      <c r="D35" s="320"/>
      <c r="E35" s="321"/>
      <c r="F35" s="321"/>
      <c r="G35" s="321"/>
      <c r="H35" s="321"/>
      <c r="I35" s="321"/>
      <c r="J35" s="321"/>
      <c r="K35" s="321"/>
      <c r="L35" s="321"/>
      <c r="M35" s="321"/>
      <c r="N35" s="321"/>
      <c r="O35" s="321"/>
      <c r="P35" s="321"/>
      <c r="Q35" s="321"/>
      <c r="R35" s="321"/>
    </row>
    <row xmlns:x14ac="http://schemas.microsoft.com/office/spreadsheetml/2009/9/ac" r="36" ht="15" x14ac:dyDescent="0.2">
      <c r="A36" s="320"/>
      <c r="B36" s="320"/>
      <c r="C36" s="320"/>
      <c r="D36" s="320"/>
      <c r="E36" s="321"/>
      <c r="F36" s="321"/>
      <c r="G36" s="321"/>
      <c r="H36" s="321"/>
      <c r="I36" s="321"/>
      <c r="J36" s="321"/>
      <c r="K36" s="321"/>
      <c r="L36" s="321"/>
      <c r="M36" s="321"/>
      <c r="N36" s="321"/>
      <c r="O36" s="321"/>
      <c r="P36" s="321"/>
      <c r="Q36" s="321"/>
      <c r="R36" s="321"/>
    </row>
    <row xmlns:x14ac="http://schemas.microsoft.com/office/spreadsheetml/2009/9/ac" r="37" ht="15" x14ac:dyDescent="0.2">
      <c r="A37" s="320"/>
      <c r="B37" s="320"/>
      <c r="C37" s="320"/>
      <c r="D37" s="320"/>
    </row>
    <row xmlns:x14ac="http://schemas.microsoft.com/office/spreadsheetml/2009/9/ac" r="38" ht="15" x14ac:dyDescent="0.2">
      <c r="A38" s="320"/>
      <c r="B38" s="320"/>
      <c r="C38" s="320"/>
      <c r="D38" s="320"/>
    </row>
    <row xmlns:x14ac="http://schemas.microsoft.com/office/spreadsheetml/2009/9/ac" r="39" ht="15" x14ac:dyDescent="0.2">
      <c r="A39" s="320"/>
      <c r="B39" s="320"/>
      <c r="C39" s="320"/>
      <c r="D39" s="320"/>
    </row>
    <row xmlns:x14ac="http://schemas.microsoft.com/office/spreadsheetml/2009/9/ac" r="40" ht="15" x14ac:dyDescent="0.2">
      <c r="A40" s="320"/>
      <c r="B40" s="320"/>
      <c r="C40" s="320"/>
      <c r="D40" s="320"/>
    </row>
    <row xmlns:x14ac="http://schemas.microsoft.com/office/spreadsheetml/2009/9/ac" r="46" x14ac:dyDescent="0.2">
      <c r="L46" s="35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U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7" customWidth="true"/>
    <col min="3" max="3" width="29.75" customWidth="true"/>
    <col min="4" max="9" width="7.875" customWidth="true"/>
    <col min="10" max="11" width="1.125" customWidth="true"/>
    <col min="12" max="12" width="24.625" style="137" customWidth="true"/>
    <col min="13" max="13" width="29.75" customWidth="true"/>
    <col min="14" max="19" width="7.875" customWidth="true"/>
    <col min="20" max="21" width="1.125" customWidth="true"/>
    <col min="22" max="22" width="24.625" style="137" customWidth="true"/>
    <col min="23" max="23" width="29.75" customWidth="true"/>
    <col min="24" max="29" width="7.875" customWidth="true"/>
    <col min="30" max="31" width="1.125" customWidth="true"/>
    <col min="32" max="32" width="24.625" style="137" customWidth="true"/>
    <col min="33" max="33" width="29.75" customWidth="true"/>
    <col min="34" max="39" width="7.875" customWidth="true"/>
    <col min="40" max="41" width="1.125" customWidth="true"/>
    <col min="42" max="42" width="24.625" style="137" customWidth="true"/>
    <col min="43" max="43" width="29.75" customWidth="true"/>
    <col min="44" max="49" width="7.875" customWidth="true"/>
    <col min="50" max="51" width="1.125" customWidth="true"/>
    <col min="52" max="52" width="24.625" style="137" customWidth="true"/>
    <col min="53" max="53" width="29.75" style="137" customWidth="true"/>
    <col min="54" max="59" width="7.875" style="137" customWidth="true"/>
    <col min="60" max="61" width="1.125" customWidth="true"/>
    <col min="62" max="62" width="24.625" style="137" customWidth="true"/>
    <col min="63" max="63" width="29.75" customWidth="true"/>
    <col min="64" max="69" width="7.875" customWidth="true"/>
    <col min="70" max="71" width="1.125" customWidth="true"/>
    <col min="72" max="72" width="24.625" style="137" customWidth="true"/>
    <col min="73" max="73" width="29.75" customWidth="true"/>
    <col min="74" max="79" width="7.875" customWidth="true"/>
    <col min="80" max="81" width="1.125" customWidth="true"/>
    <col min="82" max="82" width="24.625" style="137" customWidth="true"/>
    <col min="83" max="83" width="29.75" customWidth="true"/>
    <col min="84" max="89" width="7.875" customWidth="true"/>
    <col min="90" max="91" width="1.125" customWidth="true"/>
    <col min="92" max="92" width="24.625" style="137" customWidth="true"/>
    <col min="93" max="93" width="29.75" customWidth="true"/>
    <col min="94" max="99" width="7.875" customWidth="true"/>
    <col min="100" max="101" width="1.125" customWidth="true"/>
    <col min="102" max="102" width="24.625" style="137" customWidth="true"/>
    <col min="103" max="103" width="29.75" customWidth="true"/>
    <col min="104" max="109" width="7.875" customWidth="true"/>
    <col min="110" max="111" width="1.125" customWidth="true"/>
    <col min="112" max="112" width="24.625" style="137" customWidth="true"/>
    <col min="113" max="113" width="29.75" customWidth="true"/>
    <col min="114" max="119" width="7.875" customWidth="true"/>
    <col min="120" max="121" width="1.125" customWidth="true"/>
    <col min="122" max="122" width="24.625" style="137" customWidth="true"/>
    <col min="123" max="123" width="29.75" customWidth="true"/>
    <col min="124" max="129" width="7.875" customWidth="true"/>
    <col min="130" max="131" width="1.125" customWidth="true"/>
    <col min="132" max="132" width="24.625" style="137" customWidth="true"/>
    <col min="133" max="133" width="29.75" customWidth="true"/>
    <col min="134" max="139" width="7.875" customWidth="true"/>
    <col min="140" max="141" width="1.125" customWidth="true"/>
    <col min="142" max="142" width="24.625" style="137" customWidth="true"/>
    <col min="143" max="143" width="29.75" customWidth="true"/>
    <col min="144" max="149" width="7.875" customWidth="true"/>
    <col min="150" max="151" width="1.125" customWidth="true"/>
    <col min="152" max="152" width="24.625" style="137" customWidth="true"/>
    <col min="153" max="153" width="29.75" customWidth="true"/>
    <col min="154" max="159" width="7.875" customWidth="true"/>
    <col min="160" max="161" width="1.125" customWidth="true"/>
    <col min="162" max="162" width="24.625" style="137" customWidth="true"/>
    <col min="163" max="163" width="29.75" customWidth="true"/>
    <col min="164" max="169" width="7.875" customWidth="true"/>
    <col min="170" max="171" width="1.125" customWidth="true"/>
    <col min="172" max="172" width="24.625" style="137" customWidth="true"/>
    <col min="173" max="173" width="29.75" customWidth="true"/>
    <col min="174" max="179" width="7.875" customWidth="true"/>
    <col min="180" max="181" width="1.125" customWidth="true"/>
    <col min="182" max="182" width="24.625" style="137" customWidth="true"/>
    <col min="183" max="183" width="29.75" customWidth="true"/>
    <col min="184" max="189" width="7.875" customWidth="true"/>
    <col min="190" max="191" width="1.125" customWidth="true"/>
    <col min="192" max="192" width="24.625" style="137" customWidth="true"/>
    <col min="193" max="193" width="29.75" customWidth="true"/>
    <col min="194" max="199" width="7.875" customWidth="true"/>
    <col min="200" max="201" width="1.125" customWidth="true"/>
    <col min="202" max="202" width="24.625" style="137" customWidth="true"/>
    <col min="203" max="203" width="29.75" customWidth="true"/>
    <col min="204" max="209" width="7.875" customWidth="true"/>
    <col min="210" max="211" width="1.125" customWidth="true"/>
    <col min="212" max="212" width="24.625" style="137" customWidth="true"/>
    <col min="213" max="213" width="29.75" customWidth="true"/>
    <col min="214" max="219" width="7.875" customWidth="true"/>
    <col min="220" max="221" width="1.125" customWidth="true"/>
    <col min="222" max="222" width="24.625" style="137" customWidth="true"/>
    <col min="223" max="223" width="29.75" customWidth="true"/>
    <col min="224" max="229" width="7.875" customWidth="true"/>
    <col min="230" max="231" width="1.125" customWidth="true"/>
    <col min="232" max="232" width="24.625" style="137" customWidth="true"/>
    <col min="233" max="233" width="29.75" customWidth="true"/>
    <col min="234" max="239" width="7.875" customWidth="true"/>
    <col min="240" max="241" width="1.125" customWidth="true"/>
    <col min="242" max="242" width="24.625"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style="137" customWidth="true"/>
    <col min="273" max="273" width="29.75" customWidth="true"/>
    <col min="274" max="279" width="7.875" customWidth="true"/>
    <col min="280" max="281" width="1.125" customWidth="true"/>
  </cols>
  <sheetData>
    <row xmlns:x14ac="http://schemas.microsoft.com/office/spreadsheetml/2009/9/ac" r="1" s="359" customFormat="true" ht="30" customHeight="true" x14ac:dyDescent="0.25">
      <c r="B1" s="377" t="s">
        <v>31</v>
      </c>
      <c r="C1" s="600" t="s">
        <v>328</v>
      </c>
      <c r="D1" s="365" t="s">
        <v>143</v>
      </c>
      <c r="E1" s="365"/>
      <c r="F1" s="365"/>
      <c r="G1" s="365"/>
      <c r="H1" s="365"/>
      <c r="I1" s="366"/>
      <c r="J1" s="356"/>
      <c r="K1" s="356"/>
      <c r="L1" s="377" t="s">
        <v>31</v>
      </c>
      <c r="M1" s="600" t="s">
        <v>329</v>
      </c>
      <c r="N1" s="365" t="s">
        <v>143</v>
      </c>
      <c r="O1" s="365"/>
      <c r="P1" s="365"/>
      <c r="Q1" s="365"/>
      <c r="R1" s="365"/>
      <c r="S1" s="366"/>
      <c r="T1" s="356"/>
      <c r="U1" s="356"/>
      <c r="V1" s="377" t="s">
        <v>31</v>
      </c>
      <c r="W1" s="600" t="s">
        <v>330</v>
      </c>
      <c r="X1" s="365" t="s">
        <v>143</v>
      </c>
      <c r="Y1" s="365"/>
      <c r="Z1" s="365"/>
      <c r="AA1" s="365"/>
      <c r="AB1" s="365"/>
      <c r="AC1" s="366"/>
      <c r="AD1" s="356"/>
      <c r="AE1" s="356"/>
      <c r="AF1" s="377" t="s">
        <v>31</v>
      </c>
      <c r="AG1" s="600" t="s">
        <v>331</v>
      </c>
      <c r="AH1" s="365" t="s">
        <v>143</v>
      </c>
      <c r="AI1" s="365"/>
      <c r="AJ1" s="365"/>
      <c r="AK1" s="365"/>
      <c r="AL1" s="365"/>
      <c r="AM1" s="366"/>
      <c r="AN1" s="356"/>
      <c r="AO1" s="356"/>
      <c r="AP1" s="377" t="s">
        <v>31</v>
      </c>
      <c r="AQ1" s="600" t="s">
        <v>332</v>
      </c>
      <c r="AR1" s="365" t="s">
        <v>143</v>
      </c>
      <c r="AS1" s="365"/>
      <c r="AT1" s="365"/>
      <c r="AU1" s="365"/>
      <c r="AV1" s="365"/>
      <c r="AW1" s="366"/>
      <c r="AX1" s="356"/>
      <c r="AY1" s="356"/>
      <c r="AZ1" s="377" t="s">
        <v>31</v>
      </c>
      <c r="BA1" s="600" t="s">
        <v>333</v>
      </c>
      <c r="BB1" s="365" t="s">
        <v>143</v>
      </c>
      <c r="BC1" s="365"/>
      <c r="BD1" s="365"/>
      <c r="BE1" s="365"/>
      <c r="BF1" s="365"/>
      <c r="BG1" s="366"/>
      <c r="BH1" s="356"/>
      <c r="BI1" s="356"/>
      <c r="BJ1" s="377" t="s">
        <v>31</v>
      </c>
      <c r="BK1" s="600" t="s">
        <v>334</v>
      </c>
      <c r="BL1" s="365" t="s">
        <v>143</v>
      </c>
      <c r="BM1" s="365"/>
      <c r="BN1" s="365"/>
      <c r="BO1" s="365"/>
      <c r="BP1" s="365"/>
      <c r="BQ1" s="366"/>
      <c r="BR1" s="356"/>
      <c r="BS1" s="356"/>
      <c r="BT1" s="377" t="s">
        <v>31</v>
      </c>
      <c r="BU1" s="600" t="s">
        <v>335</v>
      </c>
      <c r="BV1" s="365" t="s">
        <v>143</v>
      </c>
      <c r="BW1" s="365"/>
      <c r="BX1" s="365"/>
      <c r="BY1" s="365"/>
      <c r="BZ1" s="365"/>
      <c r="CA1" s="366"/>
      <c r="CB1" s="356"/>
      <c r="CC1" s="356"/>
      <c r="CD1" s="377" t="s">
        <v>31</v>
      </c>
      <c r="CE1" s="600" t="s">
        <v>336</v>
      </c>
      <c r="CF1" s="365" t="s">
        <v>143</v>
      </c>
      <c r="CG1" s="365"/>
      <c r="CH1" s="365"/>
      <c r="CI1" s="365"/>
      <c r="CJ1" s="365"/>
      <c r="CK1" s="366"/>
      <c r="CL1" s="356"/>
      <c r="CM1" s="356"/>
      <c r="CN1" s="377" t="s">
        <v>31</v>
      </c>
      <c r="CO1" s="600" t="s">
        <v>337</v>
      </c>
      <c r="CP1" s="365" t="s">
        <v>143</v>
      </c>
      <c r="CQ1" s="365"/>
      <c r="CR1" s="365"/>
      <c r="CS1" s="365"/>
      <c r="CT1" s="365"/>
      <c r="CU1" s="366"/>
      <c r="CV1" s="356"/>
      <c r="CW1" s="356"/>
      <c r="CX1" s="377" t="s">
        <v>31</v>
      </c>
      <c r="CY1" s="600" t="s">
        <v>338</v>
      </c>
      <c r="CZ1" s="365" t="s">
        <v>143</v>
      </c>
      <c r="DA1" s="365"/>
      <c r="DB1" s="365"/>
      <c r="DC1" s="365"/>
      <c r="DD1" s="365"/>
      <c r="DE1" s="366"/>
      <c r="DF1" s="356"/>
      <c r="DG1" s="356"/>
      <c r="DH1" s="377" t="s">
        <v>31</v>
      </c>
      <c r="DI1" s="600" t="s">
        <v>338</v>
      </c>
      <c r="DJ1" s="365" t="s">
        <v>143</v>
      </c>
      <c r="DK1" s="365"/>
      <c r="DL1" s="365"/>
      <c r="DM1" s="365"/>
      <c r="DN1" s="365"/>
      <c r="DO1" s="366"/>
      <c r="DP1" s="356"/>
      <c r="DQ1" s="356"/>
      <c r="DR1" s="377" t="s">
        <v>31</v>
      </c>
      <c r="DS1" s="600" t="s">
        <v>339</v>
      </c>
      <c r="DT1" s="365" t="s">
        <v>143</v>
      </c>
      <c r="DU1" s="365"/>
      <c r="DV1" s="365"/>
      <c r="DW1" s="365"/>
      <c r="DX1" s="365"/>
      <c r="DY1" s="366"/>
      <c r="DZ1" s="356"/>
      <c r="EA1" s="356"/>
      <c r="EB1" s="377" t="s">
        <v>31</v>
      </c>
      <c r="EC1" s="600" t="s">
        <v>339</v>
      </c>
      <c r="ED1" s="365" t="s">
        <v>143</v>
      </c>
      <c r="EE1" s="365"/>
      <c r="EF1" s="365"/>
      <c r="EG1" s="365"/>
      <c r="EH1" s="365"/>
      <c r="EI1" s="366"/>
      <c r="EJ1" s="356"/>
      <c r="EK1" s="356"/>
      <c r="EL1" s="377" t="s">
        <v>31</v>
      </c>
      <c r="EM1" s="600" t="s">
        <v>340</v>
      </c>
      <c r="EN1" s="365" t="s">
        <v>143</v>
      </c>
      <c r="EO1" s="365"/>
      <c r="EP1" s="365"/>
      <c r="EQ1" s="365"/>
      <c r="ER1" s="365"/>
      <c r="ES1" s="366"/>
      <c r="ET1" s="356"/>
      <c r="EU1" s="356"/>
      <c r="EV1" s="377" t="s">
        <v>31</v>
      </c>
      <c r="EW1" s="600" t="s">
        <v>340</v>
      </c>
      <c r="EX1" s="365" t="s">
        <v>143</v>
      </c>
      <c r="EY1" s="365"/>
      <c r="EZ1" s="365"/>
      <c r="FA1" s="365"/>
      <c r="FB1" s="365"/>
      <c r="FC1" s="366"/>
      <c r="FD1" s="356"/>
      <c r="FE1" s="356"/>
      <c r="FF1" s="377" t="s">
        <v>31</v>
      </c>
      <c r="FG1" s="600" t="s">
        <v>341</v>
      </c>
      <c r="FH1" s="365" t="s">
        <v>143</v>
      </c>
      <c r="FI1" s="365"/>
      <c r="FJ1" s="365"/>
      <c r="FK1" s="365"/>
      <c r="FL1" s="365"/>
      <c r="FM1" s="366"/>
      <c r="FN1" s="356"/>
      <c r="FO1" s="356"/>
      <c r="FP1" s="377" t="s">
        <v>31</v>
      </c>
      <c r="FQ1" s="600" t="s">
        <v>341</v>
      </c>
      <c r="FR1" s="365" t="s">
        <v>143</v>
      </c>
      <c r="FS1" s="365"/>
      <c r="FT1" s="365"/>
      <c r="FU1" s="365"/>
      <c r="FV1" s="365"/>
      <c r="FW1" s="366"/>
      <c r="FX1" s="356"/>
      <c r="FY1" s="356"/>
      <c r="FZ1" s="377" t="s">
        <v>31</v>
      </c>
      <c r="GA1" s="600" t="s">
        <v>342</v>
      </c>
      <c r="GB1" s="365" t="s">
        <v>143</v>
      </c>
      <c r="GC1" s="365"/>
      <c r="GD1" s="365"/>
      <c r="GE1" s="365"/>
      <c r="GF1" s="365"/>
      <c r="GG1" s="366"/>
      <c r="GH1" s="356"/>
      <c r="GI1" s="356"/>
      <c r="GJ1" s="377" t="s">
        <v>31</v>
      </c>
      <c r="GK1" s="600" t="s">
        <v>342</v>
      </c>
      <c r="GL1" s="365" t="s">
        <v>143</v>
      </c>
      <c r="GM1" s="365"/>
      <c r="GN1" s="365"/>
      <c r="GO1" s="365"/>
      <c r="GP1" s="365"/>
      <c r="GQ1" s="366"/>
      <c r="GR1" s="356"/>
      <c r="GS1" s="356"/>
      <c r="GT1" s="377" t="s">
        <v>31</v>
      </c>
      <c r="GU1" s="600" t="s">
        <v>343</v>
      </c>
      <c r="GV1" s="365" t="s">
        <v>143</v>
      </c>
      <c r="GW1" s="365"/>
      <c r="GX1" s="365"/>
      <c r="GY1" s="365"/>
      <c r="GZ1" s="365"/>
      <c r="HA1" s="366"/>
      <c r="HB1" s="356"/>
      <c r="HC1" s="356"/>
      <c r="HD1" s="377" t="s">
        <v>31</v>
      </c>
      <c r="HE1" s="600" t="s">
        <v>344</v>
      </c>
      <c r="HF1" s="365" t="s">
        <v>143</v>
      </c>
      <c r="HG1" s="365"/>
      <c r="HH1" s="365"/>
      <c r="HI1" s="365"/>
      <c r="HJ1" s="365"/>
      <c r="HK1" s="366"/>
      <c r="HL1" s="356"/>
      <c r="HM1" s="356"/>
      <c r="HN1" s="377" t="s">
        <v>31</v>
      </c>
      <c r="HO1" s="600" t="s">
        <v>345</v>
      </c>
      <c r="HP1" s="365" t="s">
        <v>143</v>
      </c>
      <c r="HQ1" s="365"/>
      <c r="HR1" s="365"/>
      <c r="HS1" s="365"/>
      <c r="HT1" s="365"/>
      <c r="HU1" s="366"/>
      <c r="HV1" s="356"/>
      <c r="HW1" s="356"/>
      <c r="HX1" s="377" t="s">
        <v>31</v>
      </c>
      <c r="HY1" s="600" t="s">
        <v>345</v>
      </c>
      <c r="HZ1" s="365" t="s">
        <v>143</v>
      </c>
      <c r="IA1" s="365"/>
      <c r="IB1" s="365"/>
      <c r="IC1" s="365"/>
      <c r="ID1" s="365"/>
      <c r="IE1" s="366"/>
      <c r="IF1" s="356"/>
      <c r="IG1" s="356"/>
      <c r="IH1" s="377" t="s">
        <v>31</v>
      </c>
      <c r="II1" s="600" t="s">
        <v>345</v>
      </c>
      <c r="IJ1" s="365" t="s">
        <v>143</v>
      </c>
      <c r="IK1" s="365"/>
      <c r="IL1" s="365"/>
      <c r="IM1" s="365"/>
      <c r="IN1" s="365"/>
      <c r="IO1" s="366"/>
      <c r="IP1" s="356"/>
      <c r="IQ1" s="356"/>
      <c r="IR1" s="377" t="s">
        <v>31</v>
      </c>
      <c r="IS1" s="600">
        <v>2020</v>
      </c>
      <c r="IT1" s="365" t="s">
        <v>143</v>
      </c>
      <c r="IU1" s="365"/>
      <c r="IV1" s="365"/>
      <c r="IW1" s="365"/>
      <c r="IX1" s="365"/>
      <c r="IY1" s="366"/>
      <c r="IZ1" s="356"/>
      <c r="JA1" s="356"/>
      <c r="JB1" s="377" t="s">
        <v>31</v>
      </c>
      <c r="JC1" s="600">
        <v>2021</v>
      </c>
      <c r="JD1" s="365" t="s">
        <v>143</v>
      </c>
      <c r="JE1" s="365"/>
      <c r="JF1" s="365"/>
      <c r="JG1" s="365"/>
      <c r="JH1" s="365"/>
      <c r="JI1" s="366"/>
      <c r="JJ1" s="356"/>
      <c r="JK1" s="356"/>
      <c r="JL1" s="377" t="s">
        <v>31</v>
      </c>
      <c r="JM1" s="600">
        <v>2022</v>
      </c>
      <c r="JN1" s="365" t="s">
        <v>143</v>
      </c>
      <c r="JO1" s="365"/>
      <c r="JP1" s="365"/>
      <c r="JQ1" s="365"/>
      <c r="JR1" s="365"/>
      <c r="JS1" s="366"/>
      <c r="JT1" s="356"/>
      <c r="JU1" s="356"/>
    </row>
    <row xmlns:x14ac="http://schemas.microsoft.com/office/spreadsheetml/2009/9/ac" r="2" s="359" customFormat="true" ht="30" customHeight="true" x14ac:dyDescent="0.25">
      <c r="A2" s="614" t="s">
        <v>394</v>
      </c>
      <c r="B2" s="367" t="s">
        <v>303</v>
      </c>
      <c r="C2" s="318" t="s">
        <v>184</v>
      </c>
      <c r="D2" s="318" t="s">
        <v>198</v>
      </c>
      <c r="E2" s="368"/>
      <c r="F2" s="368"/>
      <c r="G2" s="368"/>
      <c r="H2" s="368"/>
      <c r="I2" s="369"/>
      <c r="J2" s="360" t="s">
        <v>346</v>
      </c>
      <c r="K2" s="360"/>
      <c r="L2" s="367" t="s">
        <v>304</v>
      </c>
      <c r="M2" s="318" t="s">
        <v>184</v>
      </c>
      <c r="N2" s="318" t="s">
        <v>199</v>
      </c>
      <c r="O2" s="368"/>
      <c r="P2" s="368"/>
      <c r="Q2" s="368"/>
      <c r="R2" s="368"/>
      <c r="S2" s="369"/>
      <c r="T2" s="360" t="s">
        <v>346</v>
      </c>
      <c r="U2" s="360"/>
      <c r="V2" s="367" t="s">
        <v>305</v>
      </c>
      <c r="W2" s="318" t="s">
        <v>184</v>
      </c>
      <c r="X2" s="318" t="s">
        <v>200</v>
      </c>
      <c r="Y2" s="368"/>
      <c r="Z2" s="368"/>
      <c r="AA2" s="368"/>
      <c r="AB2" s="368"/>
      <c r="AC2" s="369"/>
      <c r="AD2" s="360" t="s">
        <v>346</v>
      </c>
      <c r="AE2" s="360"/>
      <c r="AF2" s="367" t="s">
        <v>306</v>
      </c>
      <c r="AG2" s="318" t="s">
        <v>184</v>
      </c>
      <c r="AH2" s="318" t="s">
        <v>201</v>
      </c>
      <c r="AI2" s="368"/>
      <c r="AJ2" s="368"/>
      <c r="AK2" s="368"/>
      <c r="AL2" s="368"/>
      <c r="AM2" s="369"/>
      <c r="AN2" s="360" t="s">
        <v>346</v>
      </c>
      <c r="AO2" s="360"/>
      <c r="AP2" s="367" t="s">
        <v>307</v>
      </c>
      <c r="AQ2" s="318" t="s">
        <v>184</v>
      </c>
      <c r="AR2" s="318" t="s">
        <v>202</v>
      </c>
      <c r="AS2" s="368"/>
      <c r="AT2" s="368"/>
      <c r="AU2" s="368"/>
      <c r="AV2" s="368"/>
      <c r="AW2" s="369"/>
      <c r="AX2" s="360" t="s">
        <v>346</v>
      </c>
      <c r="AY2" s="360"/>
      <c r="AZ2" s="367" t="s">
        <v>308</v>
      </c>
      <c r="BA2" s="318" t="s">
        <v>184</v>
      </c>
      <c r="BB2" s="318" t="s">
        <v>203</v>
      </c>
      <c r="BC2" s="368"/>
      <c r="BD2" s="368"/>
      <c r="BE2" s="368"/>
      <c r="BF2" s="368"/>
      <c r="BG2" s="369"/>
      <c r="BH2" s="360" t="s">
        <v>346</v>
      </c>
      <c r="BI2" s="360"/>
      <c r="BJ2" s="367" t="s">
        <v>309</v>
      </c>
      <c r="BK2" s="318" t="s">
        <v>184</v>
      </c>
      <c r="BL2" s="318" t="s">
        <v>204</v>
      </c>
      <c r="BM2" s="368"/>
      <c r="BN2" s="368"/>
      <c r="BO2" s="368"/>
      <c r="BP2" s="368"/>
      <c r="BQ2" s="369"/>
      <c r="BR2" s="360" t="s">
        <v>346</v>
      </c>
      <c r="BS2" s="360"/>
      <c r="BT2" s="367" t="s">
        <v>310</v>
      </c>
      <c r="BU2" s="318" t="s">
        <v>184</v>
      </c>
      <c r="BV2" s="318" t="s">
        <v>205</v>
      </c>
      <c r="BW2" s="368"/>
      <c r="BX2" s="368"/>
      <c r="BY2" s="368"/>
      <c r="BZ2" s="368"/>
      <c r="CA2" s="369"/>
      <c r="CB2" s="360" t="s">
        <v>346</v>
      </c>
      <c r="CC2" s="360"/>
      <c r="CD2" s="367" t="s">
        <v>311</v>
      </c>
      <c r="CE2" s="318" t="s">
        <v>184</v>
      </c>
      <c r="CF2" s="318" t="s">
        <v>206</v>
      </c>
      <c r="CG2" s="368"/>
      <c r="CH2" s="368"/>
      <c r="CI2" s="368"/>
      <c r="CJ2" s="368"/>
      <c r="CK2" s="369"/>
      <c r="CL2" s="360" t="s">
        <v>346</v>
      </c>
      <c r="CM2" s="360"/>
      <c r="CN2" s="367" t="s">
        <v>312</v>
      </c>
      <c r="CO2" s="318" t="s">
        <v>184</v>
      </c>
      <c r="CP2" s="318" t="s">
        <v>207</v>
      </c>
      <c r="CQ2" s="368"/>
      <c r="CR2" s="368"/>
      <c r="CS2" s="368"/>
      <c r="CT2" s="368"/>
      <c r="CU2" s="369"/>
      <c r="CV2" s="360" t="s">
        <v>346</v>
      </c>
      <c r="CW2" s="360"/>
      <c r="CX2" s="367" t="s">
        <v>313</v>
      </c>
      <c r="CY2" s="318" t="s">
        <v>184</v>
      </c>
      <c r="CZ2" s="318" t="s">
        <v>221</v>
      </c>
      <c r="DA2" s="368"/>
      <c r="DB2" s="368"/>
      <c r="DC2" s="368"/>
      <c r="DD2" s="368"/>
      <c r="DE2" s="369"/>
      <c r="DF2" s="360" t="s">
        <v>346</v>
      </c>
      <c r="DG2" s="360"/>
      <c r="DH2" s="367" t="s">
        <v>314</v>
      </c>
      <c r="DI2" s="318" t="s">
        <v>183</v>
      </c>
      <c r="DJ2" s="318" t="s">
        <v>144</v>
      </c>
      <c r="DK2" s="368"/>
      <c r="DL2" s="368"/>
      <c r="DM2" s="368"/>
      <c r="DN2" s="368"/>
      <c r="DO2" s="369"/>
      <c r="DP2" s="360" t="s">
        <v>346</v>
      </c>
      <c r="DQ2" s="360"/>
      <c r="DR2" s="367" t="s">
        <v>315</v>
      </c>
      <c r="DS2" s="318" t="s">
        <v>184</v>
      </c>
      <c r="DT2" s="318" t="s">
        <v>145</v>
      </c>
      <c r="DU2" s="368"/>
      <c r="DV2" s="368"/>
      <c r="DW2" s="368"/>
      <c r="DX2" s="368"/>
      <c r="DY2" s="369"/>
      <c r="DZ2" s="360" t="s">
        <v>346</v>
      </c>
      <c r="EA2" s="360"/>
      <c r="EB2" s="367" t="s">
        <v>316</v>
      </c>
      <c r="EC2" s="318" t="s">
        <v>183</v>
      </c>
      <c r="ED2" s="318" t="s">
        <v>144</v>
      </c>
      <c r="EE2" s="368"/>
      <c r="EF2" s="368"/>
      <c r="EG2" s="368"/>
      <c r="EH2" s="368"/>
      <c r="EI2" s="369"/>
      <c r="EJ2" s="360" t="s">
        <v>346</v>
      </c>
      <c r="EK2" s="360"/>
      <c r="EL2" s="367" t="s">
        <v>317</v>
      </c>
      <c r="EM2" s="318" t="s">
        <v>184</v>
      </c>
      <c r="EN2" s="318" t="s">
        <v>146</v>
      </c>
      <c r="EO2" s="368"/>
      <c r="EP2" s="368"/>
      <c r="EQ2" s="368"/>
      <c r="ER2" s="368"/>
      <c r="ES2" s="369"/>
      <c r="ET2" s="360" t="s">
        <v>346</v>
      </c>
      <c r="EU2" s="360"/>
      <c r="EV2" s="367" t="s">
        <v>318</v>
      </c>
      <c r="EW2" s="318" t="s">
        <v>183</v>
      </c>
      <c r="EX2" s="318" t="s">
        <v>144</v>
      </c>
      <c r="EY2" s="368"/>
      <c r="EZ2" s="368"/>
      <c r="FA2" s="368"/>
      <c r="FB2" s="368"/>
      <c r="FC2" s="369"/>
      <c r="FD2" s="360" t="s">
        <v>346</v>
      </c>
      <c r="FE2" s="360"/>
      <c r="FF2" s="367" t="s">
        <v>319</v>
      </c>
      <c r="FG2" s="318" t="s">
        <v>184</v>
      </c>
      <c r="FH2" s="318" t="s">
        <v>147</v>
      </c>
      <c r="FI2" s="368"/>
      <c r="FJ2" s="368"/>
      <c r="FK2" s="368"/>
      <c r="FL2" s="368"/>
      <c r="FM2" s="369"/>
      <c r="FN2" s="360" t="s">
        <v>346</v>
      </c>
      <c r="FO2" s="360"/>
      <c r="FP2" s="367" t="s">
        <v>320</v>
      </c>
      <c r="FQ2" s="318" t="s">
        <v>248</v>
      </c>
      <c r="FR2" s="318" t="s">
        <v>247</v>
      </c>
      <c r="FS2" s="368"/>
      <c r="FT2" s="368"/>
      <c r="FU2" s="368"/>
      <c r="FV2" s="368"/>
      <c r="FW2" s="369"/>
      <c r="FX2" s="360" t="s">
        <v>346</v>
      </c>
      <c r="FY2" s="360"/>
      <c r="FZ2" s="367" t="s">
        <v>321</v>
      </c>
      <c r="GA2" s="318" t="s">
        <v>183</v>
      </c>
      <c r="GB2" s="318" t="s">
        <v>144</v>
      </c>
      <c r="GC2" s="368"/>
      <c r="GD2" s="368"/>
      <c r="GE2" s="368"/>
      <c r="GF2" s="368"/>
      <c r="GG2" s="369"/>
      <c r="GH2" s="360" t="s">
        <v>346</v>
      </c>
      <c r="GI2" s="360"/>
      <c r="GJ2" s="367" t="s">
        <v>322</v>
      </c>
      <c r="GK2" s="318" t="s">
        <v>184</v>
      </c>
      <c r="GL2" s="318" t="s">
        <v>194</v>
      </c>
      <c r="GM2" s="368"/>
      <c r="GN2" s="368"/>
      <c r="GO2" s="368"/>
      <c r="GP2" s="368"/>
      <c r="GQ2" s="369"/>
      <c r="GR2" s="360" t="s">
        <v>346</v>
      </c>
      <c r="GS2" s="360"/>
      <c r="GT2" s="367" t="s">
        <v>323</v>
      </c>
      <c r="GU2" s="318" t="s">
        <v>184</v>
      </c>
      <c r="GV2" s="318" t="s">
        <v>190</v>
      </c>
      <c r="GW2" s="368"/>
      <c r="GX2" s="368"/>
      <c r="GY2" s="368"/>
      <c r="GZ2" s="368"/>
      <c r="HA2" s="369"/>
      <c r="HB2" s="360" t="s">
        <v>346</v>
      </c>
      <c r="HC2" s="360"/>
      <c r="HD2" s="367" t="s">
        <v>324</v>
      </c>
      <c r="HE2" s="318" t="s">
        <v>184</v>
      </c>
      <c r="HF2" s="318" t="s">
        <v>164</v>
      </c>
      <c r="HG2" s="368"/>
      <c r="HH2" s="368"/>
      <c r="HI2" s="368"/>
      <c r="HJ2" s="368"/>
      <c r="HK2" s="369"/>
      <c r="HL2" s="360" t="s">
        <v>346</v>
      </c>
      <c r="HM2" s="360"/>
      <c r="HN2" s="367" t="s">
        <v>325</v>
      </c>
      <c r="HO2" s="318" t="s">
        <v>248</v>
      </c>
      <c r="HP2" s="318" t="s">
        <v>252</v>
      </c>
      <c r="HQ2" s="368"/>
      <c r="HR2" s="368"/>
      <c r="HS2" s="368"/>
      <c r="HT2" s="368"/>
      <c r="HU2" s="369"/>
      <c r="HV2" s="360" t="s">
        <v>346</v>
      </c>
      <c r="HW2" s="360"/>
      <c r="HX2" s="367" t="s">
        <v>326</v>
      </c>
      <c r="HY2" s="318" t="s">
        <v>184</v>
      </c>
      <c r="HZ2" s="318" t="s">
        <v>262</v>
      </c>
      <c r="IA2" s="368"/>
      <c r="IB2" s="368"/>
      <c r="IC2" s="368"/>
      <c r="ID2" s="368"/>
      <c r="IE2" s="369"/>
      <c r="IF2" s="360" t="s">
        <v>346</v>
      </c>
      <c r="IG2" s="360"/>
      <c r="IH2" s="367" t="s">
        <v>327</v>
      </c>
      <c r="II2" s="318" t="s">
        <v>248</v>
      </c>
      <c r="IJ2" s="318" t="s">
        <v>277</v>
      </c>
      <c r="IK2" s="368"/>
      <c r="IL2" s="368"/>
      <c r="IM2" s="368"/>
      <c r="IN2" s="368"/>
      <c r="IO2" s="369"/>
      <c r="IP2" s="360" t="s">
        <v>346</v>
      </c>
      <c r="IQ2" s="360"/>
      <c r="IR2" s="367" t="s">
        <v>362</v>
      </c>
      <c r="IS2" s="318" t="s">
        <v>183</v>
      </c>
      <c r="IT2" s="318" t="s">
        <v>144</v>
      </c>
      <c r="IU2" s="368"/>
      <c r="IV2" s="368"/>
      <c r="IW2" s="368"/>
      <c r="IX2" s="368"/>
      <c r="IY2" s="369"/>
      <c r="IZ2" s="360" t="s">
        <v>346</v>
      </c>
      <c r="JA2" s="360"/>
      <c r="JB2" s="367" t="s">
        <v>413</v>
      </c>
      <c r="JC2" s="318" t="s">
        <v>183</v>
      </c>
      <c r="JD2" s="318" t="s">
        <v>144</v>
      </c>
      <c r="JE2" s="368"/>
      <c r="JF2" s="368"/>
      <c r="JG2" s="368"/>
      <c r="JH2" s="368"/>
      <c r="JI2" s="369"/>
      <c r="JJ2" s="360" t="s">
        <v>346</v>
      </c>
      <c r="JK2" s="360"/>
      <c r="JL2" s="367" t="s">
        <v>399</v>
      </c>
      <c r="JM2" s="318" t="s">
        <v>184</v>
      </c>
      <c r="JN2" s="318" t="s">
        <v>400</v>
      </c>
      <c r="JO2" s="368"/>
      <c r="JP2" s="368"/>
      <c r="JQ2" s="368"/>
      <c r="JR2" s="368"/>
      <c r="JS2" s="369"/>
      <c r="JT2" s="360" t="s">
        <v>346</v>
      </c>
      <c r="JU2" s="360"/>
    </row>
    <row xmlns:x14ac="http://schemas.microsoft.com/office/spreadsheetml/2009/9/ac" r="3" s="289" customFormat="true" ht="18" customHeight="true" x14ac:dyDescent="0.25">
      <c r="A3" s="614"/>
      <c r="B3" s="406" t="s">
        <v>175</v>
      </c>
      <c r="C3" s="407" t="s">
        <v>54</v>
      </c>
      <c r="D3" s="408" t="s">
        <v>7</v>
      </c>
      <c r="E3" s="408" t="s">
        <v>1</v>
      </c>
      <c r="F3" s="408" t="s">
        <v>2</v>
      </c>
      <c r="G3" s="408" t="s">
        <v>16</v>
      </c>
      <c r="H3" s="408" t="s">
        <v>17</v>
      </c>
      <c r="I3" s="409" t="s">
        <v>18</v>
      </c>
      <c r="J3" s="287"/>
      <c r="K3" s="287"/>
      <c r="L3" s="406" t="s">
        <v>175</v>
      </c>
      <c r="M3" s="407" t="s">
        <v>54</v>
      </c>
      <c r="N3" s="408" t="s">
        <v>7</v>
      </c>
      <c r="O3" s="408" t="s">
        <v>1</v>
      </c>
      <c r="P3" s="408" t="s">
        <v>2</v>
      </c>
      <c r="Q3" s="408" t="s">
        <v>16</v>
      </c>
      <c r="R3" s="408" t="s">
        <v>17</v>
      </c>
      <c r="S3" s="409" t="s">
        <v>18</v>
      </c>
      <c r="T3" s="287"/>
      <c r="U3" s="287"/>
      <c r="V3" s="406" t="s">
        <v>175</v>
      </c>
      <c r="W3" s="407" t="s">
        <v>54</v>
      </c>
      <c r="X3" s="408" t="s">
        <v>7</v>
      </c>
      <c r="Y3" s="408" t="s">
        <v>1</v>
      </c>
      <c r="Z3" s="408" t="s">
        <v>2</v>
      </c>
      <c r="AA3" s="408" t="s">
        <v>16</v>
      </c>
      <c r="AB3" s="408" t="s">
        <v>17</v>
      </c>
      <c r="AC3" s="409" t="s">
        <v>18</v>
      </c>
      <c r="AD3" s="287"/>
      <c r="AE3" s="287"/>
      <c r="AF3" s="406" t="s">
        <v>175</v>
      </c>
      <c r="AG3" s="407" t="s">
        <v>54</v>
      </c>
      <c r="AH3" s="408" t="s">
        <v>7</v>
      </c>
      <c r="AI3" s="408" t="s">
        <v>1</v>
      </c>
      <c r="AJ3" s="408" t="s">
        <v>2</v>
      </c>
      <c r="AK3" s="408" t="s">
        <v>16</v>
      </c>
      <c r="AL3" s="408" t="s">
        <v>17</v>
      </c>
      <c r="AM3" s="409" t="s">
        <v>18</v>
      </c>
      <c r="AN3" s="287"/>
      <c r="AO3" s="287"/>
      <c r="AP3" s="406" t="s">
        <v>175</v>
      </c>
      <c r="AQ3" s="407" t="s">
        <v>54</v>
      </c>
      <c r="AR3" s="408" t="s">
        <v>7</v>
      </c>
      <c r="AS3" s="408" t="s">
        <v>1</v>
      </c>
      <c r="AT3" s="408" t="s">
        <v>2</v>
      </c>
      <c r="AU3" s="408" t="s">
        <v>16</v>
      </c>
      <c r="AV3" s="408" t="s">
        <v>17</v>
      </c>
      <c r="AW3" s="409" t="s">
        <v>18</v>
      </c>
      <c r="AX3" s="287"/>
      <c r="AY3" s="287"/>
      <c r="AZ3" s="406" t="s">
        <v>175</v>
      </c>
      <c r="BA3" s="410" t="s">
        <v>54</v>
      </c>
      <c r="BB3" s="408" t="s">
        <v>7</v>
      </c>
      <c r="BC3" s="408" t="s">
        <v>1</v>
      </c>
      <c r="BD3" s="408" t="s">
        <v>2</v>
      </c>
      <c r="BE3" s="408" t="s">
        <v>16</v>
      </c>
      <c r="BF3" s="408" t="s">
        <v>17</v>
      </c>
      <c r="BG3" s="409" t="s">
        <v>18</v>
      </c>
      <c r="BH3" s="287"/>
      <c r="BI3" s="287"/>
      <c r="BJ3" s="406" t="s">
        <v>175</v>
      </c>
      <c r="BK3" s="407" t="s">
        <v>54</v>
      </c>
      <c r="BL3" s="408" t="s">
        <v>7</v>
      </c>
      <c r="BM3" s="408" t="s">
        <v>1</v>
      </c>
      <c r="BN3" s="408" t="s">
        <v>2</v>
      </c>
      <c r="BO3" s="408" t="s">
        <v>16</v>
      </c>
      <c r="BP3" s="408" t="s">
        <v>17</v>
      </c>
      <c r="BQ3" s="409" t="s">
        <v>18</v>
      </c>
      <c r="BR3" s="287"/>
      <c r="BS3" s="287"/>
      <c r="BT3" s="406" t="s">
        <v>175</v>
      </c>
      <c r="BU3" s="407" t="s">
        <v>54</v>
      </c>
      <c r="BV3" s="408" t="s">
        <v>7</v>
      </c>
      <c r="BW3" s="408" t="s">
        <v>1</v>
      </c>
      <c r="BX3" s="408" t="s">
        <v>2</v>
      </c>
      <c r="BY3" s="408" t="s">
        <v>16</v>
      </c>
      <c r="BZ3" s="408" t="s">
        <v>17</v>
      </c>
      <c r="CA3" s="409" t="s">
        <v>18</v>
      </c>
      <c r="CB3" s="287"/>
      <c r="CC3" s="287"/>
      <c r="CD3" s="406" t="s">
        <v>175</v>
      </c>
      <c r="CE3" s="407" t="s">
        <v>54</v>
      </c>
      <c r="CF3" s="408" t="s">
        <v>7</v>
      </c>
      <c r="CG3" s="408" t="s">
        <v>1</v>
      </c>
      <c r="CH3" s="408" t="s">
        <v>2</v>
      </c>
      <c r="CI3" s="408" t="s">
        <v>16</v>
      </c>
      <c r="CJ3" s="408" t="s">
        <v>17</v>
      </c>
      <c r="CK3" s="409" t="s">
        <v>18</v>
      </c>
      <c r="CL3" s="287"/>
      <c r="CM3" s="287"/>
      <c r="CN3" s="406" t="s">
        <v>175</v>
      </c>
      <c r="CO3" s="407" t="s">
        <v>54</v>
      </c>
      <c r="CP3" s="408" t="s">
        <v>7</v>
      </c>
      <c r="CQ3" s="408" t="s">
        <v>1</v>
      </c>
      <c r="CR3" s="408" t="s">
        <v>2</v>
      </c>
      <c r="CS3" s="408" t="s">
        <v>16</v>
      </c>
      <c r="CT3" s="408" t="s">
        <v>17</v>
      </c>
      <c r="CU3" s="409" t="s">
        <v>18</v>
      </c>
      <c r="CV3" s="287"/>
      <c r="CW3" s="287"/>
      <c r="CX3" s="406" t="s">
        <v>175</v>
      </c>
      <c r="CY3" s="407" t="s">
        <v>54</v>
      </c>
      <c r="CZ3" s="408" t="s">
        <v>7</v>
      </c>
      <c r="DA3" s="408" t="s">
        <v>1</v>
      </c>
      <c r="DB3" s="408" t="s">
        <v>2</v>
      </c>
      <c r="DC3" s="408" t="s">
        <v>16</v>
      </c>
      <c r="DD3" s="408" t="s">
        <v>17</v>
      </c>
      <c r="DE3" s="409" t="s">
        <v>18</v>
      </c>
      <c r="DF3" s="287"/>
      <c r="DG3" s="287"/>
      <c r="DH3" s="406" t="s">
        <v>175</v>
      </c>
      <c r="DI3" s="407" t="s">
        <v>54</v>
      </c>
      <c r="DJ3" s="408" t="s">
        <v>7</v>
      </c>
      <c r="DK3" s="408" t="s">
        <v>1</v>
      </c>
      <c r="DL3" s="408" t="s">
        <v>2</v>
      </c>
      <c r="DM3" s="408" t="s">
        <v>16</v>
      </c>
      <c r="DN3" s="408" t="s">
        <v>17</v>
      </c>
      <c r="DO3" s="409" t="s">
        <v>18</v>
      </c>
      <c r="DP3" s="287"/>
      <c r="DQ3" s="287"/>
      <c r="DR3" s="406" t="s">
        <v>175</v>
      </c>
      <c r="DS3" s="407" t="s">
        <v>54</v>
      </c>
      <c r="DT3" s="408" t="s">
        <v>7</v>
      </c>
      <c r="DU3" s="408" t="s">
        <v>1</v>
      </c>
      <c r="DV3" s="408" t="s">
        <v>2</v>
      </c>
      <c r="DW3" s="408" t="s">
        <v>16</v>
      </c>
      <c r="DX3" s="408" t="s">
        <v>17</v>
      </c>
      <c r="DY3" s="409" t="s">
        <v>18</v>
      </c>
      <c r="DZ3" s="287"/>
      <c r="EA3" s="287"/>
      <c r="EB3" s="406" t="s">
        <v>175</v>
      </c>
      <c r="EC3" s="407" t="s">
        <v>54</v>
      </c>
      <c r="ED3" s="408" t="s">
        <v>7</v>
      </c>
      <c r="EE3" s="408" t="s">
        <v>1</v>
      </c>
      <c r="EF3" s="408" t="s">
        <v>2</v>
      </c>
      <c r="EG3" s="408" t="s">
        <v>16</v>
      </c>
      <c r="EH3" s="408" t="s">
        <v>17</v>
      </c>
      <c r="EI3" s="409" t="s">
        <v>18</v>
      </c>
      <c r="EJ3" s="287"/>
      <c r="EK3" s="287"/>
      <c r="EL3" s="406" t="s">
        <v>175</v>
      </c>
      <c r="EM3" s="407" t="s">
        <v>54</v>
      </c>
      <c r="EN3" s="408" t="s">
        <v>7</v>
      </c>
      <c r="EO3" s="408" t="s">
        <v>1</v>
      </c>
      <c r="EP3" s="408" t="s">
        <v>2</v>
      </c>
      <c r="EQ3" s="408" t="s">
        <v>16</v>
      </c>
      <c r="ER3" s="408" t="s">
        <v>17</v>
      </c>
      <c r="ES3" s="409" t="s">
        <v>18</v>
      </c>
      <c r="ET3" s="287"/>
      <c r="EU3" s="287"/>
      <c r="EV3" s="406" t="s">
        <v>175</v>
      </c>
      <c r="EW3" s="407" t="s">
        <v>54</v>
      </c>
      <c r="EX3" s="408" t="s">
        <v>7</v>
      </c>
      <c r="EY3" s="408" t="s">
        <v>1</v>
      </c>
      <c r="EZ3" s="408" t="s">
        <v>2</v>
      </c>
      <c r="FA3" s="408" t="s">
        <v>16</v>
      </c>
      <c r="FB3" s="408" t="s">
        <v>17</v>
      </c>
      <c r="FC3" s="409" t="s">
        <v>18</v>
      </c>
      <c r="FD3" s="287"/>
      <c r="FE3" s="287"/>
      <c r="FF3" s="406" t="s">
        <v>175</v>
      </c>
      <c r="FG3" s="410" t="s">
        <v>54</v>
      </c>
      <c r="FH3" s="408" t="s">
        <v>7</v>
      </c>
      <c r="FI3" s="408" t="s">
        <v>1</v>
      </c>
      <c r="FJ3" s="408" t="s">
        <v>2</v>
      </c>
      <c r="FK3" s="408" t="s">
        <v>16</v>
      </c>
      <c r="FL3" s="408" t="s">
        <v>17</v>
      </c>
      <c r="FM3" s="409" t="s">
        <v>18</v>
      </c>
      <c r="FN3" s="287"/>
      <c r="FO3" s="287"/>
      <c r="FP3" s="406" t="s">
        <v>175</v>
      </c>
      <c r="FQ3" s="407" t="s">
        <v>54</v>
      </c>
      <c r="FR3" s="408" t="s">
        <v>7</v>
      </c>
      <c r="FS3" s="408" t="s">
        <v>1</v>
      </c>
      <c r="FT3" s="408" t="s">
        <v>2</v>
      </c>
      <c r="FU3" s="408" t="s">
        <v>16</v>
      </c>
      <c r="FV3" s="408" t="s">
        <v>17</v>
      </c>
      <c r="FW3" s="409" t="s">
        <v>18</v>
      </c>
      <c r="FX3" s="287"/>
      <c r="FY3" s="287"/>
      <c r="FZ3" s="406" t="s">
        <v>175</v>
      </c>
      <c r="GA3" s="407" t="s">
        <v>54</v>
      </c>
      <c r="GB3" s="408" t="s">
        <v>7</v>
      </c>
      <c r="GC3" s="408" t="s">
        <v>1</v>
      </c>
      <c r="GD3" s="408" t="s">
        <v>2</v>
      </c>
      <c r="GE3" s="408" t="s">
        <v>16</v>
      </c>
      <c r="GF3" s="408" t="s">
        <v>17</v>
      </c>
      <c r="GG3" s="409" t="s">
        <v>18</v>
      </c>
      <c r="GH3" s="287"/>
      <c r="GI3" s="287"/>
      <c r="GJ3" s="406" t="s">
        <v>175</v>
      </c>
      <c r="GK3" s="407" t="s">
        <v>54</v>
      </c>
      <c r="GL3" s="408" t="s">
        <v>7</v>
      </c>
      <c r="GM3" s="408" t="s">
        <v>1</v>
      </c>
      <c r="GN3" s="408" t="s">
        <v>2</v>
      </c>
      <c r="GO3" s="408" t="s">
        <v>16</v>
      </c>
      <c r="GP3" s="408" t="s">
        <v>17</v>
      </c>
      <c r="GQ3" s="409" t="s">
        <v>18</v>
      </c>
      <c r="GR3" s="287"/>
      <c r="GS3" s="287"/>
      <c r="GT3" s="406" t="s">
        <v>175</v>
      </c>
      <c r="GU3" s="407" t="s">
        <v>54</v>
      </c>
      <c r="GV3" s="408" t="s">
        <v>7</v>
      </c>
      <c r="GW3" s="408" t="s">
        <v>1</v>
      </c>
      <c r="GX3" s="408" t="s">
        <v>2</v>
      </c>
      <c r="GY3" s="408" t="s">
        <v>16</v>
      </c>
      <c r="GZ3" s="408" t="s">
        <v>17</v>
      </c>
      <c r="HA3" s="409" t="s">
        <v>18</v>
      </c>
      <c r="HB3" s="287"/>
      <c r="HC3" s="287"/>
      <c r="HD3" s="406" t="s">
        <v>175</v>
      </c>
      <c r="HE3" s="407" t="s">
        <v>54</v>
      </c>
      <c r="HF3" s="408" t="s">
        <v>7</v>
      </c>
      <c r="HG3" s="408" t="s">
        <v>1</v>
      </c>
      <c r="HH3" s="408" t="s">
        <v>2</v>
      </c>
      <c r="HI3" s="408" t="s">
        <v>16</v>
      </c>
      <c r="HJ3" s="408" t="s">
        <v>17</v>
      </c>
      <c r="HK3" s="409" t="s">
        <v>18</v>
      </c>
      <c r="HL3" s="287"/>
      <c r="HM3" s="287"/>
      <c r="HN3" s="406" t="s">
        <v>175</v>
      </c>
      <c r="HO3" s="407" t="s">
        <v>54</v>
      </c>
      <c r="HP3" s="408" t="s">
        <v>7</v>
      </c>
      <c r="HQ3" s="408" t="s">
        <v>1</v>
      </c>
      <c r="HR3" s="408" t="s">
        <v>2</v>
      </c>
      <c r="HS3" s="408" t="s">
        <v>16</v>
      </c>
      <c r="HT3" s="408" t="s">
        <v>17</v>
      </c>
      <c r="HU3" s="409" t="s">
        <v>18</v>
      </c>
      <c r="HV3" s="287"/>
      <c r="HW3" s="287"/>
      <c r="HX3" s="406" t="s">
        <v>175</v>
      </c>
      <c r="HY3" s="407" t="s">
        <v>54</v>
      </c>
      <c r="HZ3" s="408" t="s">
        <v>7</v>
      </c>
      <c r="IA3" s="408" t="s">
        <v>1</v>
      </c>
      <c r="IB3" s="408" t="s">
        <v>2</v>
      </c>
      <c r="IC3" s="408" t="s">
        <v>16</v>
      </c>
      <c r="ID3" s="408" t="s">
        <v>17</v>
      </c>
      <c r="IE3" s="409" t="s">
        <v>18</v>
      </c>
      <c r="IF3" s="287"/>
      <c r="IG3" s="287"/>
      <c r="IH3" s="406" t="s">
        <v>175</v>
      </c>
      <c r="II3" s="407" t="s">
        <v>54</v>
      </c>
      <c r="IJ3" s="408" t="s">
        <v>7</v>
      </c>
      <c r="IK3" s="408" t="s">
        <v>1</v>
      </c>
      <c r="IL3" s="408" t="s">
        <v>2</v>
      </c>
      <c r="IM3" s="408" t="s">
        <v>16</v>
      </c>
      <c r="IN3" s="408" t="s">
        <v>17</v>
      </c>
      <c r="IO3" s="409" t="s">
        <v>18</v>
      </c>
      <c r="IP3" s="287"/>
      <c r="IQ3" s="287"/>
      <c r="IR3" s="406" t="s">
        <v>175</v>
      </c>
      <c r="IS3" s="407" t="s">
        <v>54</v>
      </c>
      <c r="IT3" s="408" t="s">
        <v>7</v>
      </c>
      <c r="IU3" s="408" t="s">
        <v>1</v>
      </c>
      <c r="IV3" s="408" t="s">
        <v>2</v>
      </c>
      <c r="IW3" s="408" t="s">
        <v>16</v>
      </c>
      <c r="IX3" s="408" t="s">
        <v>17</v>
      </c>
      <c r="IY3" s="409" t="s">
        <v>18</v>
      </c>
      <c r="IZ3" s="287"/>
      <c r="JA3" s="287"/>
      <c r="JB3" s="406" t="s">
        <v>175</v>
      </c>
      <c r="JC3" s="407" t="s">
        <v>54</v>
      </c>
      <c r="JD3" s="408" t="s">
        <v>7</v>
      </c>
      <c r="JE3" s="408" t="s">
        <v>1</v>
      </c>
      <c r="JF3" s="408" t="s">
        <v>2</v>
      </c>
      <c r="JG3" s="408" t="s">
        <v>16</v>
      </c>
      <c r="JH3" s="408" t="s">
        <v>17</v>
      </c>
      <c r="JI3" s="409" t="s">
        <v>18</v>
      </c>
      <c r="JJ3" s="287"/>
      <c r="JK3" s="287"/>
      <c r="JL3" s="406" t="s">
        <v>175</v>
      </c>
      <c r="JM3" s="407" t="s">
        <v>54</v>
      </c>
      <c r="JN3" s="408" t="s">
        <v>7</v>
      </c>
      <c r="JO3" s="408" t="s">
        <v>1</v>
      </c>
      <c r="JP3" s="408" t="s">
        <v>2</v>
      </c>
      <c r="JQ3" s="408" t="s">
        <v>16</v>
      </c>
      <c r="JR3" s="408" t="s">
        <v>17</v>
      </c>
      <c r="JS3" s="409" t="s">
        <v>18</v>
      </c>
      <c r="JT3" s="287"/>
      <c r="JU3" s="287"/>
    </row>
    <row xmlns:x14ac="http://schemas.microsoft.com/office/spreadsheetml/2009/9/ac" r="4" s="4" customFormat="true" x14ac:dyDescent="0.25">
      <c r="A4" s="431" t="str">
        <f>IF(ISBLANK('Data Summary'!A6),"",'Data Summary'!A6)</f>
        <v>ETH_2000_EMIS</v>
      </c>
      <c r="B4" s="142"/>
      <c r="C4" s="94" t="s">
        <v>3</v>
      </c>
      <c r="D4" s="7"/>
      <c r="E4" s="7"/>
      <c r="F4" s="7"/>
      <c r="G4" s="7"/>
      <c r="H4" s="7"/>
      <c r="I4" s="26"/>
      <c r="J4" s="24"/>
      <c r="K4" s="24"/>
      <c r="L4" s="142"/>
      <c r="M4" s="94" t="s">
        <v>3</v>
      </c>
      <c r="N4" s="7"/>
      <c r="O4" s="7"/>
      <c r="P4" s="7"/>
      <c r="Q4" s="7"/>
      <c r="R4" s="7"/>
      <c r="S4" s="26"/>
      <c r="T4" s="24"/>
      <c r="U4" s="24"/>
      <c r="V4" s="142"/>
      <c r="W4" s="94" t="s">
        <v>3</v>
      </c>
      <c r="X4" s="7"/>
      <c r="Y4" s="7"/>
      <c r="Z4" s="7"/>
      <c r="AA4" s="7"/>
      <c r="AB4" s="7"/>
      <c r="AC4" s="26"/>
      <c r="AD4" s="24"/>
      <c r="AE4" s="24"/>
      <c r="AF4" s="142"/>
      <c r="AG4" s="94" t="s">
        <v>3</v>
      </c>
      <c r="AH4" s="7"/>
      <c r="AI4" s="7"/>
      <c r="AJ4" s="7"/>
      <c r="AK4" s="7"/>
      <c r="AL4" s="7"/>
      <c r="AM4" s="26"/>
      <c r="AN4" s="24"/>
      <c r="AO4" s="24"/>
      <c r="AP4" s="142"/>
      <c r="AQ4" s="94" t="s">
        <v>3</v>
      </c>
      <c r="AR4" s="7"/>
      <c r="AS4" s="7"/>
      <c r="AT4" s="7"/>
      <c r="AU4" s="7"/>
      <c r="AV4" s="7"/>
      <c r="AW4" s="26"/>
      <c r="AX4" s="24"/>
      <c r="AY4" s="24"/>
      <c r="AZ4" s="142"/>
      <c r="BA4" s="95" t="s">
        <v>3</v>
      </c>
      <c r="BB4" s="7"/>
      <c r="BC4" s="7"/>
      <c r="BD4" s="7"/>
      <c r="BE4" s="7"/>
      <c r="BF4" s="7"/>
      <c r="BG4" s="26"/>
      <c r="BH4" s="24"/>
      <c r="BI4" s="24"/>
      <c r="BJ4" s="142"/>
      <c r="BK4" s="94" t="s">
        <v>3</v>
      </c>
      <c r="BL4" s="7"/>
      <c r="BM4" s="7"/>
      <c r="BN4" s="7"/>
      <c r="BO4" s="7"/>
      <c r="BP4" s="7"/>
      <c r="BQ4" s="26"/>
      <c r="BR4" s="24"/>
      <c r="BS4" s="24"/>
      <c r="BT4" s="130"/>
      <c r="BU4" s="94" t="s">
        <v>3</v>
      </c>
      <c r="BV4" s="127"/>
      <c r="BW4" s="7"/>
      <c r="BX4" s="7"/>
      <c r="BY4" s="7"/>
      <c r="BZ4" s="7"/>
      <c r="CA4" s="26"/>
      <c r="CB4" s="24"/>
      <c r="CC4" s="24"/>
      <c r="CD4" s="130"/>
      <c r="CE4" s="94" t="s">
        <v>3</v>
      </c>
      <c r="CF4" s="127"/>
      <c r="CG4" s="7"/>
      <c r="CH4" s="7"/>
      <c r="CI4" s="7"/>
      <c r="CJ4" s="7"/>
      <c r="CK4" s="26"/>
      <c r="CL4" s="24"/>
      <c r="CM4" s="24"/>
      <c r="CN4" s="130"/>
      <c r="CO4" s="94" t="s">
        <v>3</v>
      </c>
      <c r="CP4" s="127"/>
      <c r="CQ4" s="7"/>
      <c r="CR4" s="7"/>
      <c r="CS4" s="7"/>
      <c r="CT4" s="7"/>
      <c r="CU4" s="26"/>
      <c r="CV4" s="24"/>
      <c r="CW4" s="24"/>
      <c r="CX4" s="142"/>
      <c r="CY4" s="94" t="s">
        <v>3</v>
      </c>
      <c r="CZ4" s="7"/>
      <c r="DA4" s="7"/>
      <c r="DB4" s="7"/>
      <c r="DC4" s="7"/>
      <c r="DD4" s="7"/>
      <c r="DE4" s="26"/>
      <c r="DF4" s="24"/>
      <c r="DG4" s="24"/>
      <c r="DH4" s="142"/>
      <c r="DI4" s="94" t="s">
        <v>3</v>
      </c>
      <c r="DJ4" s="7"/>
      <c r="DK4" s="7"/>
      <c r="DL4" s="7"/>
      <c r="DM4" s="7"/>
      <c r="DN4" s="7"/>
      <c r="DO4" s="26"/>
      <c r="DP4" s="24"/>
      <c r="DQ4" s="24"/>
      <c r="DR4" s="142"/>
      <c r="DS4" s="94" t="s">
        <v>3</v>
      </c>
      <c r="DT4" s="7"/>
      <c r="DU4" s="7"/>
      <c r="DV4" s="7"/>
      <c r="DW4" s="7"/>
      <c r="DX4" s="7"/>
      <c r="DY4" s="26"/>
      <c r="DZ4" s="24"/>
      <c r="EA4" s="24"/>
      <c r="EB4" s="142"/>
      <c r="EC4" s="94" t="s">
        <v>3</v>
      </c>
      <c r="ED4" s="7"/>
      <c r="EE4" s="7"/>
      <c r="EF4" s="7"/>
      <c r="EG4" s="7"/>
      <c r="EH4" s="7"/>
      <c r="EI4" s="26"/>
      <c r="EJ4" s="24"/>
      <c r="EK4" s="24"/>
      <c r="EL4" s="142"/>
      <c r="EM4" s="94" t="s">
        <v>3</v>
      </c>
      <c r="EN4" s="7"/>
      <c r="EO4" s="7"/>
      <c r="EP4" s="7"/>
      <c r="EQ4" s="7"/>
      <c r="ER4" s="7"/>
      <c r="ES4" s="26"/>
      <c r="ET4" s="24"/>
      <c r="EU4" s="24"/>
      <c r="EV4" s="142"/>
      <c r="EW4" s="94" t="s">
        <v>3</v>
      </c>
      <c r="EX4" s="7"/>
      <c r="EY4" s="7"/>
      <c r="EZ4" s="7"/>
      <c r="FA4" s="7"/>
      <c r="FB4" s="7"/>
      <c r="FC4" s="26"/>
      <c r="FD4" s="24"/>
      <c r="FE4" s="24"/>
      <c r="FF4" s="142"/>
      <c r="FG4" s="95" t="s">
        <v>3</v>
      </c>
      <c r="FH4" s="7"/>
      <c r="FI4" s="7"/>
      <c r="FJ4" s="7"/>
      <c r="FK4" s="7"/>
      <c r="FL4" s="7"/>
      <c r="FM4" s="26"/>
      <c r="FN4" s="24"/>
      <c r="FO4" s="24"/>
      <c r="FP4" s="142"/>
      <c r="FQ4" s="94" t="s">
        <v>3</v>
      </c>
      <c r="FR4" s="7"/>
      <c r="FS4" s="7"/>
      <c r="FT4" s="7"/>
      <c r="FU4" s="7"/>
      <c r="FV4" s="7"/>
      <c r="FW4" s="26"/>
      <c r="FX4" s="24"/>
      <c r="FY4" s="24"/>
      <c r="FZ4" s="142"/>
      <c r="GA4" s="94" t="s">
        <v>3</v>
      </c>
      <c r="GB4" s="7"/>
      <c r="GC4" s="7"/>
      <c r="GD4" s="7"/>
      <c r="GE4" s="7"/>
      <c r="GF4" s="7"/>
      <c r="GG4" s="26"/>
      <c r="GH4" s="24"/>
      <c r="GI4" s="24"/>
      <c r="GJ4" s="130"/>
      <c r="GK4" s="94" t="s">
        <v>3</v>
      </c>
      <c r="GL4" s="127"/>
      <c r="GM4" s="7"/>
      <c r="GN4" s="7"/>
      <c r="GO4" s="7"/>
      <c r="GP4" s="7"/>
      <c r="GQ4" s="26"/>
      <c r="GR4" s="24"/>
      <c r="GS4" s="24"/>
      <c r="GT4" s="130"/>
      <c r="GU4" s="94" t="s">
        <v>3</v>
      </c>
      <c r="GV4" s="127"/>
      <c r="GW4" s="7"/>
      <c r="GX4" s="7"/>
      <c r="GY4" s="7"/>
      <c r="GZ4" s="7"/>
      <c r="HA4" s="26"/>
      <c r="HB4" s="24"/>
      <c r="HC4" s="24"/>
      <c r="HD4" s="130"/>
      <c r="HE4" s="94" t="s">
        <v>3</v>
      </c>
      <c r="HF4" s="127"/>
      <c r="HG4" s="7"/>
      <c r="HH4" s="7"/>
      <c r="HI4" s="7"/>
      <c r="HJ4" s="7"/>
      <c r="HK4" s="26"/>
      <c r="HL4" s="24"/>
      <c r="HM4" s="24"/>
      <c r="HN4" s="130"/>
      <c r="HO4" s="94" t="s">
        <v>3</v>
      </c>
      <c r="HP4" s="208">
        <f>100-HP5</f>
        <v>71</v>
      </c>
      <c r="HQ4" s="7"/>
      <c r="HR4" s="7"/>
      <c r="HS4" s="7"/>
      <c r="HT4" s="7"/>
      <c r="HU4" s="26"/>
      <c r="HV4" s="24"/>
      <c r="HW4" s="24"/>
      <c r="HX4" s="130"/>
      <c r="HY4" s="94" t="s">
        <v>3</v>
      </c>
      <c r="HZ4" s="208">
        <f>100-HZ5</f>
        <v>74.529708648772655</v>
      </c>
      <c r="IA4" s="7"/>
      <c r="IB4" s="7"/>
      <c r="IC4" s="7"/>
      <c r="ID4" s="7">
        <f>100-ID5</f>
        <v>76</v>
      </c>
      <c r="IE4" s="26">
        <f>100-IE5</f>
        <v>59</v>
      </c>
      <c r="IF4" s="24"/>
      <c r="IG4" s="24"/>
      <c r="IH4" s="142"/>
      <c r="II4" s="94" t="s">
        <v>3</v>
      </c>
      <c r="IJ4" s="222"/>
      <c r="IK4" s="222"/>
      <c r="IL4" s="222">
        <v>95.918369999999996</v>
      </c>
      <c r="IM4" s="222"/>
      <c r="IN4" s="222"/>
      <c r="IO4" s="26"/>
      <c r="IP4" s="24"/>
      <c r="IQ4" s="24"/>
      <c r="IR4" s="142"/>
      <c r="IS4" s="94" t="s">
        <v>3</v>
      </c>
      <c r="IT4" s="7"/>
      <c r="IU4" s="7"/>
      <c r="IV4" s="7"/>
      <c r="IW4" s="7"/>
      <c r="IX4" s="7"/>
      <c r="IY4" s="26"/>
      <c r="IZ4" s="24"/>
      <c r="JA4" s="24"/>
      <c r="JB4" s="142"/>
      <c r="JC4" s="94" t="s">
        <v>3</v>
      </c>
      <c r="JD4" s="7"/>
      <c r="JE4" s="7"/>
      <c r="JF4" s="7"/>
      <c r="JG4" s="7"/>
      <c r="JH4" s="7"/>
      <c r="JI4" s="26"/>
      <c r="JJ4" s="24"/>
      <c r="JK4" s="24"/>
      <c r="JL4" s="130"/>
      <c r="JM4" s="94" t="s">
        <v>3</v>
      </c>
      <c r="JN4" s="208">
        <f>SUMPRODUCT(JR4:JS4,JR15:JS15)/SUM(JR15:JS15)</f>
        <v>62.867262607522349</v>
      </c>
      <c r="JO4" s="7"/>
      <c r="JP4" s="7"/>
      <c r="JQ4" s="7"/>
      <c r="JR4" s="7">
        <v>64.633084812473982</v>
      </c>
      <c r="JS4" s="26">
        <v>48.386095592799506</v>
      </c>
      <c r="JT4" s="24"/>
      <c r="JU4" s="24"/>
    </row>
    <row xmlns:x14ac="http://schemas.microsoft.com/office/spreadsheetml/2009/9/ac" r="5" s="4" customFormat="true" x14ac:dyDescent="0.25">
      <c r="A5" s="431" t="str">
        <f ca="true">IF(ISBLANK('Data Summary'!A7),"",'Data Summary'!A7)</f>
        <v>ETH_2001_EMIS</v>
      </c>
      <c r="B5" s="142"/>
      <c r="C5" s="94" t="s">
        <v>25</v>
      </c>
      <c r="D5" s="7"/>
      <c r="E5" s="7"/>
      <c r="F5" s="7"/>
      <c r="G5" s="7"/>
      <c r="H5" s="7"/>
      <c r="I5" s="26"/>
      <c r="J5" s="24"/>
      <c r="K5" s="24"/>
      <c r="L5" s="142"/>
      <c r="M5" s="94" t="s">
        <v>25</v>
      </c>
      <c r="N5" s="7"/>
      <c r="O5" s="7"/>
      <c r="P5" s="7"/>
      <c r="Q5" s="7"/>
      <c r="R5" s="7"/>
      <c r="S5" s="26"/>
      <c r="T5" s="24"/>
      <c r="U5" s="24"/>
      <c r="V5" s="142"/>
      <c r="W5" s="94" t="s">
        <v>25</v>
      </c>
      <c r="X5" s="7"/>
      <c r="Y5" s="7"/>
      <c r="Z5" s="7"/>
      <c r="AA5" s="7"/>
      <c r="AB5" s="7"/>
      <c r="AC5" s="26"/>
      <c r="AD5" s="24"/>
      <c r="AE5" s="24"/>
      <c r="AF5" s="142"/>
      <c r="AG5" s="94" t="s">
        <v>25</v>
      </c>
      <c r="AH5" s="7"/>
      <c r="AI5" s="7"/>
      <c r="AJ5" s="7"/>
      <c r="AK5" s="7"/>
      <c r="AL5" s="7"/>
      <c r="AM5" s="26"/>
      <c r="AN5" s="24"/>
      <c r="AO5" s="24"/>
      <c r="AP5" s="142"/>
      <c r="AQ5" s="94" t="s">
        <v>25</v>
      </c>
      <c r="AR5" s="7"/>
      <c r="AS5" s="7"/>
      <c r="AT5" s="7"/>
      <c r="AU5" s="7"/>
      <c r="AV5" s="7"/>
      <c r="AW5" s="26"/>
      <c r="AX5" s="24"/>
      <c r="AY5" s="24"/>
      <c r="AZ5" s="142"/>
      <c r="BA5" s="95" t="s">
        <v>25</v>
      </c>
      <c r="BB5" s="7"/>
      <c r="BC5" s="7"/>
      <c r="BD5" s="7"/>
      <c r="BE5" s="7"/>
      <c r="BF5" s="7"/>
      <c r="BG5" s="26"/>
      <c r="BH5" s="24"/>
      <c r="BI5" s="24"/>
      <c r="BJ5" s="130"/>
      <c r="BK5" s="94" t="s">
        <v>25</v>
      </c>
      <c r="BL5" s="7"/>
      <c r="BM5" s="7"/>
      <c r="BN5" s="7"/>
      <c r="BO5" s="7"/>
      <c r="BP5" s="7"/>
      <c r="BQ5" s="26"/>
      <c r="BR5" s="24"/>
      <c r="BS5" s="24"/>
      <c r="BT5" s="130"/>
      <c r="BU5" s="94" t="s">
        <v>25</v>
      </c>
      <c r="BV5" s="47"/>
      <c r="BW5" s="7"/>
      <c r="BX5" s="7"/>
      <c r="BY5" s="7"/>
      <c r="BZ5" s="7"/>
      <c r="CA5" s="26"/>
      <c r="CB5" s="24"/>
      <c r="CC5" s="24"/>
      <c r="CD5" s="130"/>
      <c r="CE5" s="94" t="s">
        <v>25</v>
      </c>
      <c r="CF5" s="47"/>
      <c r="CG5" s="7"/>
      <c r="CH5" s="7"/>
      <c r="CI5" s="7"/>
      <c r="CJ5" s="7"/>
      <c r="CK5" s="26"/>
      <c r="CL5" s="24"/>
      <c r="CM5" s="24"/>
      <c r="CN5" s="130"/>
      <c r="CO5" s="94" t="s">
        <v>25</v>
      </c>
      <c r="CP5" s="47"/>
      <c r="CQ5" s="7"/>
      <c r="CR5" s="7"/>
      <c r="CS5" s="7"/>
      <c r="CT5" s="7"/>
      <c r="CU5" s="26"/>
      <c r="CV5" s="24"/>
      <c r="CW5" s="24"/>
      <c r="CX5" s="142"/>
      <c r="CY5" s="94" t="s">
        <v>25</v>
      </c>
      <c r="CZ5" s="7"/>
      <c r="DA5" s="7"/>
      <c r="DB5" s="7"/>
      <c r="DC5" s="7"/>
      <c r="DD5" s="7"/>
      <c r="DE5" s="26"/>
      <c r="DF5" s="24"/>
      <c r="DG5" s="24"/>
      <c r="DH5" s="142"/>
      <c r="DI5" s="94" t="s">
        <v>25</v>
      </c>
      <c r="DJ5" s="7"/>
      <c r="DK5" s="7"/>
      <c r="DL5" s="7"/>
      <c r="DM5" s="7"/>
      <c r="DN5" s="7"/>
      <c r="DO5" s="26"/>
      <c r="DP5" s="24"/>
      <c r="DQ5" s="24"/>
      <c r="DR5" s="142"/>
      <c r="DS5" s="94" t="s">
        <v>25</v>
      </c>
      <c r="DT5" s="7"/>
      <c r="DU5" s="7"/>
      <c r="DV5" s="7"/>
      <c r="DW5" s="7"/>
      <c r="DX5" s="7"/>
      <c r="DY5" s="26"/>
      <c r="DZ5" s="24"/>
      <c r="EA5" s="24"/>
      <c r="EB5" s="142"/>
      <c r="EC5" s="94" t="s">
        <v>25</v>
      </c>
      <c r="ED5" s="7"/>
      <c r="EE5" s="7"/>
      <c r="EF5" s="7"/>
      <c r="EG5" s="7"/>
      <c r="EH5" s="7"/>
      <c r="EI5" s="26"/>
      <c r="EJ5" s="24"/>
      <c r="EK5" s="24"/>
      <c r="EL5" s="142"/>
      <c r="EM5" s="94" t="s">
        <v>25</v>
      </c>
      <c r="EN5" s="7"/>
      <c r="EO5" s="7"/>
      <c r="EP5" s="7"/>
      <c r="EQ5" s="7"/>
      <c r="ER5" s="7"/>
      <c r="ES5" s="26"/>
      <c r="ET5" s="24"/>
      <c r="EU5" s="24"/>
      <c r="EV5" s="142"/>
      <c r="EW5" s="94" t="s">
        <v>25</v>
      </c>
      <c r="EX5" s="7"/>
      <c r="EY5" s="7"/>
      <c r="EZ5" s="7"/>
      <c r="FA5" s="7"/>
      <c r="FB5" s="7"/>
      <c r="FC5" s="26"/>
      <c r="FD5" s="24"/>
      <c r="FE5" s="24"/>
      <c r="FF5" s="142"/>
      <c r="FG5" s="95" t="s">
        <v>25</v>
      </c>
      <c r="FH5" s="7"/>
      <c r="FI5" s="7"/>
      <c r="FJ5" s="7"/>
      <c r="FK5" s="7"/>
      <c r="FL5" s="7"/>
      <c r="FM5" s="26"/>
      <c r="FN5" s="24"/>
      <c r="FO5" s="24"/>
      <c r="FP5" s="130"/>
      <c r="FQ5" s="94" t="s">
        <v>25</v>
      </c>
      <c r="FR5" s="7"/>
      <c r="FS5" s="7"/>
      <c r="FT5" s="7"/>
      <c r="FU5" s="7"/>
      <c r="FV5" s="7"/>
      <c r="FW5" s="26"/>
      <c r="FX5" s="24"/>
      <c r="FY5" s="24"/>
      <c r="FZ5" s="130"/>
      <c r="GA5" s="94" t="s">
        <v>25</v>
      </c>
      <c r="GB5" s="7"/>
      <c r="GC5" s="7"/>
      <c r="GD5" s="7"/>
      <c r="GE5" s="7"/>
      <c r="GF5" s="7"/>
      <c r="GG5" s="26"/>
      <c r="GH5" s="24"/>
      <c r="GI5" s="24"/>
      <c r="GJ5" s="130"/>
      <c r="GK5" s="94" t="s">
        <v>25</v>
      </c>
      <c r="GL5" s="47"/>
      <c r="GM5" s="7"/>
      <c r="GN5" s="7"/>
      <c r="GO5" s="7"/>
      <c r="GP5" s="7"/>
      <c r="GQ5" s="26"/>
      <c r="GR5" s="24"/>
      <c r="GS5" s="24"/>
      <c r="GT5" s="130"/>
      <c r="GU5" s="94" t="s">
        <v>25</v>
      </c>
      <c r="GV5" s="47"/>
      <c r="GW5" s="7"/>
      <c r="GX5" s="7"/>
      <c r="GY5" s="7"/>
      <c r="GZ5" s="7"/>
      <c r="HA5" s="26"/>
      <c r="HB5" s="24"/>
      <c r="HC5" s="24"/>
      <c r="HD5" s="130" t="s">
        <v>170</v>
      </c>
      <c r="HE5" s="94" t="s">
        <v>25</v>
      </c>
      <c r="HF5" s="47">
        <f>(HJ5/100*(HJ$15)+HK5/100*HK$15)/(HJ$15+HK$15)*100</f>
        <v>23.075059832206822</v>
      </c>
      <c r="HG5" s="7"/>
      <c r="HH5" s="7"/>
      <c r="HI5" s="7"/>
      <c r="HJ5" s="7">
        <v>21</v>
      </c>
      <c r="HK5" s="26">
        <v>46</v>
      </c>
      <c r="HL5" s="24"/>
      <c r="HM5" s="24"/>
      <c r="HN5" s="130" t="s">
        <v>256</v>
      </c>
      <c r="HO5" s="94" t="s">
        <v>25</v>
      </c>
      <c r="HP5" s="47">
        <v>29</v>
      </c>
      <c r="HQ5" s="7"/>
      <c r="HR5" s="7"/>
      <c r="HS5" s="7"/>
      <c r="HT5" s="7"/>
      <c r="HU5" s="26"/>
      <c r="HV5" s="24"/>
      <c r="HW5" s="24"/>
      <c r="HX5" s="130" t="s">
        <v>273</v>
      </c>
      <c r="HY5" s="94" t="s">
        <v>25</v>
      </c>
      <c r="HZ5" s="47">
        <v>25.470291351227345</v>
      </c>
      <c r="IA5" s="7"/>
      <c r="IB5" s="7"/>
      <c r="IC5" s="7"/>
      <c r="ID5" s="7">
        <v>24</v>
      </c>
      <c r="IE5" s="26">
        <v>41</v>
      </c>
      <c r="IF5" s="24"/>
      <c r="IG5" s="24"/>
      <c r="IH5" s="130"/>
      <c r="II5" s="94" t="s">
        <v>25</v>
      </c>
      <c r="IJ5" s="222"/>
      <c r="IK5" s="222"/>
      <c r="IL5" s="222">
        <v>4.0816299999999996</v>
      </c>
      <c r="IM5" s="222"/>
      <c r="IN5" s="222"/>
      <c r="IO5" s="26"/>
      <c r="IP5" s="24"/>
      <c r="IQ5" s="24"/>
      <c r="IR5" s="130"/>
      <c r="IS5" s="94" t="s">
        <v>25</v>
      </c>
      <c r="IT5" s="7"/>
      <c r="IU5" s="7"/>
      <c r="IV5" s="7"/>
      <c r="IW5" s="7"/>
      <c r="IX5" s="7"/>
      <c r="IY5" s="26"/>
      <c r="IZ5" s="24"/>
      <c r="JA5" s="24"/>
      <c r="JB5" s="130"/>
      <c r="JC5" s="94" t="s">
        <v>25</v>
      </c>
      <c r="JD5" s="7"/>
      <c r="JE5" s="7"/>
      <c r="JF5" s="7"/>
      <c r="JG5" s="7"/>
      <c r="JH5" s="7"/>
      <c r="JI5" s="26"/>
      <c r="JJ5" s="24"/>
      <c r="JK5" s="24"/>
      <c r="JL5" s="130" t="s">
        <v>411</v>
      </c>
      <c r="JM5" s="94" t="s">
        <v>25</v>
      </c>
      <c r="JN5" s="208">
        <f>SUMPRODUCT(JR5:JS5,JR15:JS15)/SUM(JR15:JS15)</f>
        <v>37.132737392477651</v>
      </c>
      <c r="JO5" s="7"/>
      <c r="JP5" s="7"/>
      <c r="JQ5" s="7"/>
      <c r="JR5" s="7">
        <v>35.366915187526018</v>
      </c>
      <c r="JS5" s="26">
        <v>51.613904407200494</v>
      </c>
      <c r="JT5" s="24"/>
      <c r="JU5" s="24"/>
    </row>
    <row xmlns:x14ac="http://schemas.microsoft.com/office/spreadsheetml/2009/9/ac" r="6" s="4" customFormat="true" ht="15.6" customHeight="true" x14ac:dyDescent="0.25">
      <c r="A6" s="431" t="str">
        <f ca="true">IF(ISBLANK('Data Summary'!A8),"",'Data Summary'!A8)</f>
        <v>ETH_2002_EMIS</v>
      </c>
      <c r="B6" s="142"/>
      <c r="C6" s="95" t="s">
        <v>26</v>
      </c>
      <c r="D6" s="19"/>
      <c r="E6" s="7"/>
      <c r="F6" s="7"/>
      <c r="G6" s="7"/>
      <c r="H6" s="7"/>
      <c r="I6" s="26"/>
      <c r="J6" s="24"/>
      <c r="K6" s="24"/>
      <c r="L6" s="142"/>
      <c r="M6" s="98" t="s">
        <v>26</v>
      </c>
      <c r="N6" s="19"/>
      <c r="O6" s="7"/>
      <c r="P6" s="7"/>
      <c r="Q6" s="7"/>
      <c r="R6" s="7"/>
      <c r="S6" s="26"/>
      <c r="T6" s="24"/>
      <c r="U6" s="24"/>
      <c r="V6" s="142"/>
      <c r="W6" s="98" t="s">
        <v>26</v>
      </c>
      <c r="X6" s="19"/>
      <c r="Y6" s="7"/>
      <c r="Z6" s="7"/>
      <c r="AA6" s="7"/>
      <c r="AB6" s="7"/>
      <c r="AC6" s="26"/>
      <c r="AD6" s="24"/>
      <c r="AE6" s="24"/>
      <c r="AF6" s="142"/>
      <c r="AG6" s="98" t="s">
        <v>26</v>
      </c>
      <c r="AH6" s="19"/>
      <c r="AI6" s="7"/>
      <c r="AJ6" s="7"/>
      <c r="AK6" s="7"/>
      <c r="AL6" s="7"/>
      <c r="AM6" s="26"/>
      <c r="AN6" s="24"/>
      <c r="AO6" s="24"/>
      <c r="AP6" s="142"/>
      <c r="AQ6" s="98" t="s">
        <v>26</v>
      </c>
      <c r="AR6" s="19"/>
      <c r="AS6" s="7"/>
      <c r="AT6" s="7"/>
      <c r="AU6" s="7"/>
      <c r="AV6" s="7"/>
      <c r="AW6" s="26"/>
      <c r="AX6" s="24"/>
      <c r="AY6" s="24"/>
      <c r="AZ6" s="142"/>
      <c r="BA6" s="95" t="s">
        <v>26</v>
      </c>
      <c r="BB6" s="19"/>
      <c r="BC6" s="7"/>
      <c r="BD6" s="7"/>
      <c r="BE6" s="7"/>
      <c r="BF6" s="7"/>
      <c r="BG6" s="26"/>
      <c r="BH6" s="24"/>
      <c r="BI6" s="24"/>
      <c r="BJ6" s="142"/>
      <c r="BK6" s="95" t="s">
        <v>26</v>
      </c>
      <c r="BL6" s="19"/>
      <c r="BM6" s="7"/>
      <c r="BN6" s="7"/>
      <c r="BO6" s="7"/>
      <c r="BP6" s="7"/>
      <c r="BQ6" s="26"/>
      <c r="BR6" s="24"/>
      <c r="BS6" s="24"/>
      <c r="BT6" s="142"/>
      <c r="BU6" s="95" t="s">
        <v>26</v>
      </c>
      <c r="BV6" s="19"/>
      <c r="BW6" s="7"/>
      <c r="BX6" s="7"/>
      <c r="BY6" s="7"/>
      <c r="BZ6" s="7"/>
      <c r="CA6" s="26"/>
      <c r="CB6" s="24"/>
      <c r="CC6" s="24"/>
      <c r="CD6" s="142"/>
      <c r="CE6" s="95" t="s">
        <v>26</v>
      </c>
      <c r="CF6" s="19"/>
      <c r="CG6" s="7"/>
      <c r="CH6" s="7"/>
      <c r="CI6" s="7"/>
      <c r="CJ6" s="7"/>
      <c r="CK6" s="26"/>
      <c r="CL6" s="24"/>
      <c r="CM6" s="24"/>
      <c r="CN6" s="142"/>
      <c r="CO6" s="95" t="s">
        <v>26</v>
      </c>
      <c r="CP6" s="19"/>
      <c r="CQ6" s="7"/>
      <c r="CR6" s="7"/>
      <c r="CS6" s="7"/>
      <c r="CT6" s="7"/>
      <c r="CU6" s="26"/>
      <c r="CV6" s="24"/>
      <c r="CW6" s="24"/>
      <c r="CX6" s="142"/>
      <c r="CY6" s="95" t="s">
        <v>26</v>
      </c>
      <c r="CZ6" s="19"/>
      <c r="DA6" s="7"/>
      <c r="DB6" s="7"/>
      <c r="DC6" s="7"/>
      <c r="DD6" s="7"/>
      <c r="DE6" s="26"/>
      <c r="DF6" s="24"/>
      <c r="DG6" s="24"/>
      <c r="DH6" s="142"/>
      <c r="DI6" s="95" t="s">
        <v>26</v>
      </c>
      <c r="DJ6" s="19"/>
      <c r="DK6" s="7"/>
      <c r="DL6" s="7"/>
      <c r="DM6" s="7"/>
      <c r="DN6" s="7"/>
      <c r="DO6" s="26"/>
      <c r="DP6" s="24"/>
      <c r="DQ6" s="24"/>
      <c r="DR6" s="142"/>
      <c r="DS6" s="98" t="s">
        <v>26</v>
      </c>
      <c r="DT6" s="19"/>
      <c r="DU6" s="7"/>
      <c r="DV6" s="7"/>
      <c r="DW6" s="7"/>
      <c r="DX6" s="7"/>
      <c r="DY6" s="26"/>
      <c r="DZ6" s="24"/>
      <c r="EA6" s="24"/>
      <c r="EB6" s="142"/>
      <c r="EC6" s="98" t="s">
        <v>26</v>
      </c>
      <c r="ED6" s="19"/>
      <c r="EE6" s="7"/>
      <c r="EF6" s="7"/>
      <c r="EG6" s="7"/>
      <c r="EH6" s="7"/>
      <c r="EI6" s="26"/>
      <c r="EJ6" s="24"/>
      <c r="EK6" s="24"/>
      <c r="EL6" s="142"/>
      <c r="EM6" s="98" t="s">
        <v>26</v>
      </c>
      <c r="EN6" s="19"/>
      <c r="EO6" s="7"/>
      <c r="EP6" s="7"/>
      <c r="EQ6" s="7"/>
      <c r="ER6" s="7"/>
      <c r="ES6" s="26"/>
      <c r="ET6" s="24"/>
      <c r="EU6" s="24"/>
      <c r="EV6" s="142"/>
      <c r="EW6" s="98" t="s">
        <v>26</v>
      </c>
      <c r="EX6" s="19"/>
      <c r="EY6" s="7"/>
      <c r="EZ6" s="7"/>
      <c r="FA6" s="7"/>
      <c r="FB6" s="7"/>
      <c r="FC6" s="26"/>
      <c r="FD6" s="24"/>
      <c r="FE6" s="24"/>
      <c r="FF6" s="142"/>
      <c r="FG6" s="95" t="s">
        <v>26</v>
      </c>
      <c r="FH6" s="19"/>
      <c r="FI6" s="7"/>
      <c r="FJ6" s="7"/>
      <c r="FK6" s="7"/>
      <c r="FL6" s="7"/>
      <c r="FM6" s="26"/>
      <c r="FN6" s="24"/>
      <c r="FO6" s="24"/>
      <c r="FP6" s="142"/>
      <c r="FQ6" s="95" t="s">
        <v>26</v>
      </c>
      <c r="FR6" s="19"/>
      <c r="FS6" s="7"/>
      <c r="FT6" s="7"/>
      <c r="FU6" s="7"/>
      <c r="FV6" s="7"/>
      <c r="FW6" s="26"/>
      <c r="FX6" s="24"/>
      <c r="FY6" s="24"/>
      <c r="FZ6" s="142"/>
      <c r="GA6" s="95" t="s">
        <v>26</v>
      </c>
      <c r="GB6" s="19"/>
      <c r="GC6" s="7"/>
      <c r="GD6" s="7"/>
      <c r="GE6" s="7"/>
      <c r="GF6" s="7"/>
      <c r="GG6" s="26"/>
      <c r="GH6" s="24"/>
      <c r="GI6" s="24"/>
      <c r="GJ6" s="142"/>
      <c r="GK6" s="95" t="s">
        <v>26</v>
      </c>
      <c r="GL6" s="19"/>
      <c r="GM6" s="7"/>
      <c r="GN6" s="7"/>
      <c r="GO6" s="7"/>
      <c r="GP6" s="7"/>
      <c r="GQ6" s="26"/>
      <c r="GR6" s="24"/>
      <c r="GS6" s="24"/>
      <c r="GT6" s="142"/>
      <c r="GU6" s="95" t="s">
        <v>26</v>
      </c>
      <c r="GV6" s="19"/>
      <c r="GW6" s="7"/>
      <c r="GX6" s="7"/>
      <c r="GY6" s="7"/>
      <c r="GZ6" s="7"/>
      <c r="HA6" s="26"/>
      <c r="HB6" s="24"/>
      <c r="HC6" s="24"/>
      <c r="HD6" s="142"/>
      <c r="HE6" s="95" t="s">
        <v>26</v>
      </c>
      <c r="HF6" s="19"/>
      <c r="HG6" s="7"/>
      <c r="HH6" s="7"/>
      <c r="HI6" s="7"/>
      <c r="HJ6" s="7"/>
      <c r="HK6" s="26"/>
      <c r="HL6" s="24"/>
      <c r="HM6" s="24"/>
      <c r="HN6" s="142"/>
      <c r="HO6" s="95" t="s">
        <v>26</v>
      </c>
      <c r="HP6" s="19"/>
      <c r="HQ6" s="7"/>
      <c r="HR6" s="7"/>
      <c r="HS6" s="7"/>
      <c r="HT6" s="7"/>
      <c r="HU6" s="26"/>
      <c r="HV6" s="24"/>
      <c r="HW6" s="24"/>
      <c r="HX6" s="142"/>
      <c r="HY6" s="95" t="s">
        <v>26</v>
      </c>
      <c r="HZ6" s="19"/>
      <c r="IA6" s="7"/>
      <c r="IB6" s="7"/>
      <c r="IC6" s="7"/>
      <c r="ID6" s="7"/>
      <c r="IE6" s="26"/>
      <c r="IF6" s="24"/>
      <c r="IG6" s="24"/>
      <c r="IH6" s="142"/>
      <c r="II6" s="95" t="s">
        <v>26</v>
      </c>
      <c r="IJ6" s="221"/>
      <c r="IK6" s="222"/>
      <c r="IL6" s="222"/>
      <c r="IM6" s="222"/>
      <c r="IN6" s="222"/>
      <c r="IO6" s="26"/>
      <c r="IP6" s="24"/>
      <c r="IQ6" s="24"/>
      <c r="IR6" s="142"/>
      <c r="IS6" s="95" t="s">
        <v>26</v>
      </c>
      <c r="IT6" s="19"/>
      <c r="IU6" s="7"/>
      <c r="IV6" s="7"/>
      <c r="IW6" s="7"/>
      <c r="IX6" s="7"/>
      <c r="IY6" s="26"/>
      <c r="IZ6" s="24"/>
      <c r="JA6" s="24"/>
      <c r="JB6" s="142"/>
      <c r="JC6" s="95" t="s">
        <v>26</v>
      </c>
      <c r="JD6" s="19"/>
      <c r="JE6" s="7"/>
      <c r="JF6" s="7"/>
      <c r="JG6" s="7"/>
      <c r="JH6" s="7"/>
      <c r="JI6" s="26"/>
      <c r="JJ6" s="24"/>
      <c r="JK6" s="24"/>
      <c r="JL6" s="142"/>
      <c r="JM6" s="95" t="s">
        <v>26</v>
      </c>
      <c r="JN6" s="19"/>
      <c r="JO6" s="7"/>
      <c r="JP6" s="7"/>
      <c r="JQ6" s="7"/>
      <c r="JR6" s="7"/>
      <c r="JS6" s="26"/>
      <c r="JT6" s="24"/>
      <c r="JU6" s="24"/>
    </row>
    <row xmlns:x14ac="http://schemas.microsoft.com/office/spreadsheetml/2009/9/ac" r="7" s="4" customFormat="true" x14ac:dyDescent="0.25">
      <c r="A7" s="431" t="str">
        <f ca="true">IF(ISBLANK('Data Summary'!A9),"",'Data Summary'!A9)</f>
        <v>ETH_2003_EMIS</v>
      </c>
      <c r="B7" s="142"/>
      <c r="C7" s="95" t="s">
        <v>126</v>
      </c>
      <c r="D7" s="7"/>
      <c r="E7" s="7"/>
      <c r="F7" s="7"/>
      <c r="G7" s="7"/>
      <c r="H7" s="7"/>
      <c r="I7" s="26"/>
      <c r="J7" s="24"/>
      <c r="K7" s="24"/>
      <c r="L7" s="142"/>
      <c r="M7" s="95" t="s">
        <v>126</v>
      </c>
      <c r="N7" s="7"/>
      <c r="O7" s="7"/>
      <c r="P7" s="7"/>
      <c r="Q7" s="7"/>
      <c r="R7" s="7"/>
      <c r="S7" s="26"/>
      <c r="T7" s="24"/>
      <c r="U7" s="24"/>
      <c r="V7" s="142"/>
      <c r="W7" s="95" t="s">
        <v>126</v>
      </c>
      <c r="X7" s="7"/>
      <c r="Y7" s="7"/>
      <c r="Z7" s="7"/>
      <c r="AA7" s="7"/>
      <c r="AB7" s="7"/>
      <c r="AC7" s="26"/>
      <c r="AD7" s="24"/>
      <c r="AE7" s="24"/>
      <c r="AF7" s="142"/>
      <c r="AG7" s="95" t="s">
        <v>126</v>
      </c>
      <c r="AH7" s="7"/>
      <c r="AI7" s="7"/>
      <c r="AJ7" s="7"/>
      <c r="AK7" s="7"/>
      <c r="AL7" s="7"/>
      <c r="AM7" s="26"/>
      <c r="AN7" s="24"/>
      <c r="AO7" s="24"/>
      <c r="AP7" s="142"/>
      <c r="AQ7" s="95" t="s">
        <v>126</v>
      </c>
      <c r="AR7" s="7"/>
      <c r="AS7" s="7"/>
      <c r="AT7" s="7"/>
      <c r="AU7" s="7"/>
      <c r="AV7" s="7"/>
      <c r="AW7" s="26"/>
      <c r="AX7" s="24"/>
      <c r="AY7" s="24"/>
      <c r="AZ7" s="142"/>
      <c r="BA7" s="95" t="s">
        <v>126</v>
      </c>
      <c r="BB7" s="7"/>
      <c r="BC7" s="7"/>
      <c r="BD7" s="7"/>
      <c r="BE7" s="7"/>
      <c r="BF7" s="7"/>
      <c r="BG7" s="26"/>
      <c r="BH7" s="24"/>
      <c r="BI7" s="24"/>
      <c r="BJ7" s="130"/>
      <c r="BK7" s="95" t="s">
        <v>126</v>
      </c>
      <c r="BL7" s="7"/>
      <c r="BM7" s="7"/>
      <c r="BN7" s="7"/>
      <c r="BO7" s="7"/>
      <c r="BP7" s="7"/>
      <c r="BQ7" s="26"/>
      <c r="BR7" s="24"/>
      <c r="BS7" s="24"/>
      <c r="BT7" s="130"/>
      <c r="BU7" s="95" t="s">
        <v>126</v>
      </c>
      <c r="BV7" s="7"/>
      <c r="BW7" s="7"/>
      <c r="BX7" s="7"/>
      <c r="BY7" s="7"/>
      <c r="BZ7" s="7"/>
      <c r="CA7" s="26"/>
      <c r="CB7" s="24"/>
      <c r="CC7" s="24"/>
      <c r="CD7" s="130"/>
      <c r="CE7" s="95" t="s">
        <v>126</v>
      </c>
      <c r="CF7" s="7"/>
      <c r="CG7" s="7"/>
      <c r="CH7" s="7"/>
      <c r="CI7" s="7"/>
      <c r="CJ7" s="7"/>
      <c r="CK7" s="26"/>
      <c r="CL7" s="24"/>
      <c r="CM7" s="24"/>
      <c r="CN7" s="130"/>
      <c r="CO7" s="95" t="s">
        <v>126</v>
      </c>
      <c r="CP7" s="7"/>
      <c r="CQ7" s="7"/>
      <c r="CR7" s="7"/>
      <c r="CS7" s="7"/>
      <c r="CT7" s="7"/>
      <c r="CU7" s="26"/>
      <c r="CV7" s="24"/>
      <c r="CW7" s="24"/>
      <c r="CX7" s="142"/>
      <c r="CY7" s="95" t="s">
        <v>126</v>
      </c>
      <c r="CZ7" s="7"/>
      <c r="DA7" s="7"/>
      <c r="DB7" s="7"/>
      <c r="DC7" s="7"/>
      <c r="DD7" s="7"/>
      <c r="DE7" s="26"/>
      <c r="DF7" s="24"/>
      <c r="DG7" s="24"/>
      <c r="DH7" s="142"/>
      <c r="DI7" s="95" t="s">
        <v>126</v>
      </c>
      <c r="DJ7" s="7"/>
      <c r="DK7" s="7"/>
      <c r="DL7" s="7"/>
      <c r="DM7" s="7"/>
      <c r="DN7" s="7"/>
      <c r="DO7" s="26"/>
      <c r="DP7" s="24"/>
      <c r="DQ7" s="24"/>
      <c r="DR7" s="142"/>
      <c r="DS7" s="95" t="s">
        <v>126</v>
      </c>
      <c r="DT7" s="7"/>
      <c r="DU7" s="7"/>
      <c r="DV7" s="7"/>
      <c r="DW7" s="7"/>
      <c r="DX7" s="7"/>
      <c r="DY7" s="26"/>
      <c r="DZ7" s="24"/>
      <c r="EA7" s="24"/>
      <c r="EB7" s="142"/>
      <c r="EC7" s="95" t="s">
        <v>126</v>
      </c>
      <c r="ED7" s="7"/>
      <c r="EE7" s="7"/>
      <c r="EF7" s="7"/>
      <c r="EG7" s="7"/>
      <c r="EH7" s="7"/>
      <c r="EI7" s="26"/>
      <c r="EJ7" s="24"/>
      <c r="EK7" s="24"/>
      <c r="EL7" s="142"/>
      <c r="EM7" s="95" t="s">
        <v>126</v>
      </c>
      <c r="EN7" s="7"/>
      <c r="EO7" s="7"/>
      <c r="EP7" s="7"/>
      <c r="EQ7" s="7"/>
      <c r="ER7" s="7"/>
      <c r="ES7" s="26"/>
      <c r="ET7" s="24"/>
      <c r="EU7" s="24"/>
      <c r="EV7" s="142"/>
      <c r="EW7" s="95" t="s">
        <v>126</v>
      </c>
      <c r="EX7" s="7"/>
      <c r="EY7" s="7"/>
      <c r="EZ7" s="7"/>
      <c r="FA7" s="7"/>
      <c r="FB7" s="7"/>
      <c r="FC7" s="26"/>
      <c r="FD7" s="24"/>
      <c r="FE7" s="24"/>
      <c r="FF7" s="142"/>
      <c r="FG7" s="95" t="s">
        <v>126</v>
      </c>
      <c r="FH7" s="7"/>
      <c r="FI7" s="7"/>
      <c r="FJ7" s="7"/>
      <c r="FK7" s="7"/>
      <c r="FL7" s="7"/>
      <c r="FM7" s="26"/>
      <c r="FN7" s="24"/>
      <c r="FO7" s="24"/>
      <c r="FP7" s="130"/>
      <c r="FQ7" s="95" t="s">
        <v>126</v>
      </c>
      <c r="FR7" s="7"/>
      <c r="FS7" s="7"/>
      <c r="FT7" s="7"/>
      <c r="FU7" s="7"/>
      <c r="FV7" s="7"/>
      <c r="FW7" s="26"/>
      <c r="FX7" s="24"/>
      <c r="FY7" s="24"/>
      <c r="FZ7" s="130"/>
      <c r="GA7" s="95" t="s">
        <v>126</v>
      </c>
      <c r="GB7" s="7"/>
      <c r="GC7" s="7"/>
      <c r="GD7" s="7"/>
      <c r="GE7" s="7"/>
      <c r="GF7" s="7"/>
      <c r="GG7" s="26"/>
      <c r="GH7" s="24"/>
      <c r="GI7" s="24"/>
      <c r="GJ7" s="130"/>
      <c r="GK7" s="95" t="s">
        <v>126</v>
      </c>
      <c r="GL7" s="7"/>
      <c r="GM7" s="7"/>
      <c r="GN7" s="7"/>
      <c r="GO7" s="7"/>
      <c r="GP7" s="7"/>
      <c r="GQ7" s="26"/>
      <c r="GR7" s="24"/>
      <c r="GS7" s="24"/>
      <c r="GT7" s="130"/>
      <c r="GU7" s="95" t="s">
        <v>126</v>
      </c>
      <c r="GV7" s="7"/>
      <c r="GW7" s="7"/>
      <c r="GX7" s="7"/>
      <c r="GY7" s="7"/>
      <c r="GZ7" s="7"/>
      <c r="HA7" s="26"/>
      <c r="HB7" s="24"/>
      <c r="HC7" s="24"/>
      <c r="HD7" s="130"/>
      <c r="HE7" s="95" t="s">
        <v>126</v>
      </c>
      <c r="HF7" s="7"/>
      <c r="HG7" s="7"/>
      <c r="HH7" s="7"/>
      <c r="HI7" s="7"/>
      <c r="HJ7" s="7"/>
      <c r="HK7" s="26"/>
      <c r="HL7" s="24"/>
      <c r="HM7" s="24"/>
      <c r="HN7" s="130"/>
      <c r="HO7" s="95" t="s">
        <v>126</v>
      </c>
      <c r="HP7" s="7"/>
      <c r="HQ7" s="7"/>
      <c r="HR7" s="7"/>
      <c r="HS7" s="7"/>
      <c r="HT7" s="7"/>
      <c r="HU7" s="26"/>
      <c r="HV7" s="24"/>
      <c r="HW7" s="24"/>
      <c r="HX7" s="130" t="s">
        <v>274</v>
      </c>
      <c r="HY7" s="95" t="s">
        <v>126</v>
      </c>
      <c r="HZ7" s="7">
        <v>20.124340445056205</v>
      </c>
      <c r="IA7" s="7"/>
      <c r="IB7" s="7"/>
      <c r="IC7" s="7"/>
      <c r="ID7" s="7">
        <v>19</v>
      </c>
      <c r="IE7" s="26">
        <v>32</v>
      </c>
      <c r="IF7" s="24"/>
      <c r="IG7" s="24"/>
      <c r="IH7" s="130"/>
      <c r="II7" s="95" t="s">
        <v>298</v>
      </c>
      <c r="IJ7" s="222"/>
      <c r="IK7" s="222"/>
      <c r="IL7" s="222">
        <v>3.0612200000000001</v>
      </c>
      <c r="IM7" s="222"/>
      <c r="IN7" s="222"/>
      <c r="IO7" s="26"/>
      <c r="IP7" s="24"/>
      <c r="IQ7" s="24"/>
      <c r="IR7" s="130"/>
      <c r="IS7" s="95" t="s">
        <v>126</v>
      </c>
      <c r="IT7" s="7"/>
      <c r="IU7" s="7"/>
      <c r="IV7" s="7"/>
      <c r="IW7" s="7"/>
      <c r="IX7" s="7"/>
      <c r="IY7" s="26"/>
      <c r="IZ7" s="24"/>
      <c r="JA7" s="24"/>
      <c r="JB7" s="130"/>
      <c r="JC7" s="95" t="s">
        <v>126</v>
      </c>
      <c r="JD7" s="7"/>
      <c r="JE7" s="7"/>
      <c r="JF7" s="7"/>
      <c r="JG7" s="7"/>
      <c r="JH7" s="7"/>
      <c r="JI7" s="26"/>
      <c r="JJ7" s="24"/>
      <c r="JK7" s="24"/>
      <c r="JL7" s="130" t="s">
        <v>412</v>
      </c>
      <c r="JM7" s="95" t="s">
        <v>298</v>
      </c>
      <c r="JN7" s="7">
        <v>29.741946365322985</v>
      </c>
      <c r="JO7" s="7"/>
      <c r="JP7" s="7"/>
      <c r="JQ7" s="7"/>
      <c r="JR7" s="7">
        <v>30.420467017371227</v>
      </c>
      <c r="JS7" s="26">
        <v>24.177529484792053</v>
      </c>
      <c r="JT7" s="24"/>
      <c r="JU7" s="24"/>
    </row>
    <row xmlns:x14ac="http://schemas.microsoft.com/office/spreadsheetml/2009/9/ac" r="8" s="4" customFormat="true" x14ac:dyDescent="0.25">
      <c r="A8" s="431" t="str">
        <f ca="true">IF(ISBLANK('Data Summary'!A10),"",'Data Summary'!A10)</f>
        <v>ETH_2004_EMIS</v>
      </c>
      <c r="B8" s="142"/>
      <c r="C8" s="95" t="s">
        <v>127</v>
      </c>
      <c r="D8" s="19"/>
      <c r="E8" s="7"/>
      <c r="F8" s="7"/>
      <c r="G8" s="7"/>
      <c r="H8" s="7"/>
      <c r="I8" s="26"/>
      <c r="J8" s="24"/>
      <c r="K8" s="24"/>
      <c r="L8" s="142"/>
      <c r="M8" s="95" t="s">
        <v>127</v>
      </c>
      <c r="N8" s="19"/>
      <c r="O8" s="7"/>
      <c r="P8" s="7"/>
      <c r="Q8" s="7"/>
      <c r="R8" s="7"/>
      <c r="S8" s="26"/>
      <c r="T8" s="24"/>
      <c r="U8" s="24"/>
      <c r="V8" s="142"/>
      <c r="W8" s="95" t="s">
        <v>127</v>
      </c>
      <c r="X8" s="19"/>
      <c r="Y8" s="7"/>
      <c r="Z8" s="7"/>
      <c r="AA8" s="7"/>
      <c r="AB8" s="7"/>
      <c r="AC8" s="26"/>
      <c r="AD8" s="24"/>
      <c r="AE8" s="24"/>
      <c r="AF8" s="142"/>
      <c r="AG8" s="95" t="s">
        <v>127</v>
      </c>
      <c r="AH8" s="19"/>
      <c r="AI8" s="7"/>
      <c r="AJ8" s="7"/>
      <c r="AK8" s="7"/>
      <c r="AL8" s="7"/>
      <c r="AM8" s="26"/>
      <c r="AN8" s="24"/>
      <c r="AO8" s="24"/>
      <c r="AP8" s="142"/>
      <c r="AQ8" s="95" t="s">
        <v>127</v>
      </c>
      <c r="AR8" s="19"/>
      <c r="AS8" s="7"/>
      <c r="AT8" s="7"/>
      <c r="AU8" s="7"/>
      <c r="AV8" s="7"/>
      <c r="AW8" s="26"/>
      <c r="AX8" s="24"/>
      <c r="AY8" s="24"/>
      <c r="AZ8" s="142"/>
      <c r="BA8" s="95" t="s">
        <v>127</v>
      </c>
      <c r="BB8" s="19"/>
      <c r="BC8" s="7"/>
      <c r="BD8" s="7"/>
      <c r="BE8" s="7"/>
      <c r="BF8" s="7"/>
      <c r="BG8" s="26"/>
      <c r="BH8" s="24"/>
      <c r="BI8" s="24"/>
      <c r="BJ8" s="142"/>
      <c r="BK8" s="95" t="s">
        <v>127</v>
      </c>
      <c r="BL8" s="19"/>
      <c r="BM8" s="7"/>
      <c r="BN8" s="7"/>
      <c r="BO8" s="7"/>
      <c r="BP8" s="7"/>
      <c r="BQ8" s="26"/>
      <c r="BR8" s="24"/>
      <c r="BS8" s="24"/>
      <c r="BT8" s="130"/>
      <c r="BU8" s="95" t="s">
        <v>127</v>
      </c>
      <c r="BV8" s="19"/>
      <c r="BW8" s="7"/>
      <c r="BX8" s="7"/>
      <c r="BY8" s="7"/>
      <c r="BZ8" s="7"/>
      <c r="CA8" s="26"/>
      <c r="CB8" s="24"/>
      <c r="CC8" s="24"/>
      <c r="CD8" s="130"/>
      <c r="CE8" s="95" t="s">
        <v>127</v>
      </c>
      <c r="CF8" s="19"/>
      <c r="CG8" s="7"/>
      <c r="CH8" s="7"/>
      <c r="CI8" s="7"/>
      <c r="CJ8" s="7"/>
      <c r="CK8" s="26"/>
      <c r="CL8" s="24"/>
      <c r="CM8" s="24"/>
      <c r="CN8" s="130"/>
      <c r="CO8" s="95" t="s">
        <v>127</v>
      </c>
      <c r="CP8" s="19"/>
      <c r="CQ8" s="7"/>
      <c r="CR8" s="7"/>
      <c r="CS8" s="7"/>
      <c r="CT8" s="7"/>
      <c r="CU8" s="26"/>
      <c r="CV8" s="24"/>
      <c r="CW8" s="24"/>
      <c r="CX8" s="142"/>
      <c r="CY8" s="95" t="s">
        <v>127</v>
      </c>
      <c r="CZ8" s="19"/>
      <c r="DA8" s="7"/>
      <c r="DB8" s="7"/>
      <c r="DC8" s="7"/>
      <c r="DD8" s="7"/>
      <c r="DE8" s="26"/>
      <c r="DF8" s="24"/>
      <c r="DG8" s="24"/>
      <c r="DH8" s="142"/>
      <c r="DI8" s="95" t="s">
        <v>127</v>
      </c>
      <c r="DJ8" s="19"/>
      <c r="DK8" s="7"/>
      <c r="DL8" s="7"/>
      <c r="DM8" s="7"/>
      <c r="DN8" s="7"/>
      <c r="DO8" s="26"/>
      <c r="DP8" s="24"/>
      <c r="DQ8" s="24"/>
      <c r="DR8" s="142"/>
      <c r="DS8" s="95" t="s">
        <v>127</v>
      </c>
      <c r="DT8" s="19"/>
      <c r="DU8" s="7"/>
      <c r="DV8" s="7"/>
      <c r="DW8" s="7"/>
      <c r="DX8" s="7"/>
      <c r="DY8" s="26"/>
      <c r="DZ8" s="24"/>
      <c r="EA8" s="24"/>
      <c r="EB8" s="142"/>
      <c r="EC8" s="95" t="s">
        <v>127</v>
      </c>
      <c r="ED8" s="19"/>
      <c r="EE8" s="7"/>
      <c r="EF8" s="7"/>
      <c r="EG8" s="7"/>
      <c r="EH8" s="7"/>
      <c r="EI8" s="26"/>
      <c r="EJ8" s="24"/>
      <c r="EK8" s="24"/>
      <c r="EL8" s="142"/>
      <c r="EM8" s="95" t="s">
        <v>127</v>
      </c>
      <c r="EN8" s="19"/>
      <c r="EO8" s="7"/>
      <c r="EP8" s="7"/>
      <c r="EQ8" s="7"/>
      <c r="ER8" s="7"/>
      <c r="ES8" s="26"/>
      <c r="ET8" s="24"/>
      <c r="EU8" s="24"/>
      <c r="EV8" s="142"/>
      <c r="EW8" s="95" t="s">
        <v>127</v>
      </c>
      <c r="EX8" s="19"/>
      <c r="EY8" s="7"/>
      <c r="EZ8" s="7"/>
      <c r="FA8" s="7"/>
      <c r="FB8" s="7"/>
      <c r="FC8" s="26"/>
      <c r="FD8" s="24"/>
      <c r="FE8" s="24"/>
      <c r="FF8" s="142"/>
      <c r="FG8" s="95" t="s">
        <v>127</v>
      </c>
      <c r="FH8" s="19"/>
      <c r="FI8" s="7"/>
      <c r="FJ8" s="7"/>
      <c r="FK8" s="7"/>
      <c r="FL8" s="7"/>
      <c r="FM8" s="26"/>
      <c r="FN8" s="24"/>
      <c r="FO8" s="24"/>
      <c r="FP8" s="142"/>
      <c r="FQ8" s="95" t="s">
        <v>127</v>
      </c>
      <c r="FR8" s="19"/>
      <c r="FS8" s="7"/>
      <c r="FT8" s="7"/>
      <c r="FU8" s="7"/>
      <c r="FV8" s="7"/>
      <c r="FW8" s="26"/>
      <c r="FX8" s="24"/>
      <c r="FY8" s="24"/>
      <c r="FZ8" s="142"/>
      <c r="GA8" s="95" t="s">
        <v>127</v>
      </c>
      <c r="GB8" s="19"/>
      <c r="GC8" s="7"/>
      <c r="GD8" s="7"/>
      <c r="GE8" s="7"/>
      <c r="GF8" s="7"/>
      <c r="GG8" s="26"/>
      <c r="GH8" s="24"/>
      <c r="GI8" s="24"/>
      <c r="GJ8" s="130"/>
      <c r="GK8" s="95" t="s">
        <v>127</v>
      </c>
      <c r="GL8" s="19"/>
      <c r="GM8" s="7"/>
      <c r="GN8" s="7"/>
      <c r="GO8" s="7"/>
      <c r="GP8" s="7"/>
      <c r="GQ8" s="26"/>
      <c r="GR8" s="24"/>
      <c r="GS8" s="24"/>
      <c r="GT8" s="130"/>
      <c r="GU8" s="95" t="s">
        <v>127</v>
      </c>
      <c r="GV8" s="19"/>
      <c r="GW8" s="7"/>
      <c r="GX8" s="7"/>
      <c r="GY8" s="7"/>
      <c r="GZ8" s="7"/>
      <c r="HA8" s="26"/>
      <c r="HB8" s="24"/>
      <c r="HC8" s="24"/>
      <c r="HD8" s="130" t="s">
        <v>167</v>
      </c>
      <c r="HE8" s="95" t="s">
        <v>127</v>
      </c>
      <c r="HF8" s="19">
        <v>5.5</v>
      </c>
      <c r="HG8" s="7"/>
      <c r="HH8" s="7"/>
      <c r="HI8" s="7"/>
      <c r="HJ8" s="7">
        <v>5.4</v>
      </c>
      <c r="HK8" s="26">
        <v>7</v>
      </c>
      <c r="HL8" s="24"/>
      <c r="HM8" s="24"/>
      <c r="HN8" s="130"/>
      <c r="HO8" s="95" t="s">
        <v>127</v>
      </c>
      <c r="HP8" s="19"/>
      <c r="HQ8" s="7"/>
      <c r="HR8" s="7"/>
      <c r="HS8" s="7"/>
      <c r="HT8" s="7"/>
      <c r="HU8" s="26"/>
      <c r="HV8" s="24"/>
      <c r="HW8" s="24"/>
      <c r="HX8" s="130" t="s">
        <v>275</v>
      </c>
      <c r="HY8" s="95" t="s">
        <v>127</v>
      </c>
      <c r="HZ8" s="19">
        <v>5.2594631796283551</v>
      </c>
      <c r="IA8" s="7"/>
      <c r="IB8" s="7"/>
      <c r="IC8" s="7"/>
      <c r="ID8" s="7">
        <v>5</v>
      </c>
      <c r="IE8" s="26">
        <v>8</v>
      </c>
      <c r="IF8" s="24"/>
      <c r="IG8" s="24"/>
      <c r="IH8" s="142"/>
      <c r="II8" s="95" t="s">
        <v>299</v>
      </c>
      <c r="IJ8" s="221"/>
      <c r="IK8" s="222"/>
      <c r="IL8" s="222">
        <v>1.02041</v>
      </c>
      <c r="IM8" s="222"/>
      <c r="IN8" s="222"/>
      <c r="IO8" s="26"/>
      <c r="IP8" s="24"/>
      <c r="IQ8" s="24"/>
      <c r="IR8" s="142"/>
      <c r="IS8" s="95" t="s">
        <v>127</v>
      </c>
      <c r="IT8" s="19"/>
      <c r="IU8" s="7"/>
      <c r="IV8" s="7"/>
      <c r="IW8" s="7"/>
      <c r="IX8" s="7"/>
      <c r="IY8" s="26"/>
      <c r="IZ8" s="24"/>
      <c r="JA8" s="24"/>
      <c r="JB8" s="142"/>
      <c r="JC8" s="95" t="s">
        <v>127</v>
      </c>
      <c r="JD8" s="19"/>
      <c r="JE8" s="7"/>
      <c r="JF8" s="7"/>
      <c r="JG8" s="7"/>
      <c r="JH8" s="7"/>
      <c r="JI8" s="26"/>
      <c r="JJ8" s="24"/>
      <c r="JK8" s="24"/>
      <c r="JL8" s="130"/>
      <c r="JM8" s="95" t="s">
        <v>299</v>
      </c>
      <c r="JN8" s="19"/>
      <c r="JO8" s="7"/>
      <c r="JP8" s="7"/>
      <c r="JQ8" s="7"/>
      <c r="JR8" s="7"/>
      <c r="JS8" s="26"/>
      <c r="JT8" s="24"/>
      <c r="JU8" s="24"/>
    </row>
    <row xmlns:x14ac="http://schemas.microsoft.com/office/spreadsheetml/2009/9/ac" r="9" s="4" customFormat="true" x14ac:dyDescent="0.25">
      <c r="A9" s="431" t="str">
        <f ca="true">IF(ISBLANK('Data Summary'!A11),"",'Data Summary'!A11)</f>
        <v>ETH_2005_EMIS</v>
      </c>
      <c r="B9" s="142"/>
      <c r="C9" s="95" t="s">
        <v>178</v>
      </c>
      <c r="D9" s="19"/>
      <c r="E9" s="7"/>
      <c r="F9" s="7"/>
      <c r="G9" s="7"/>
      <c r="H9" s="7"/>
      <c r="I9" s="26"/>
      <c r="J9" s="24"/>
      <c r="K9" s="24"/>
      <c r="L9" s="142"/>
      <c r="M9" s="95" t="s">
        <v>178</v>
      </c>
      <c r="N9" s="19"/>
      <c r="O9" s="7"/>
      <c r="P9" s="7"/>
      <c r="Q9" s="7"/>
      <c r="R9" s="7"/>
      <c r="S9" s="26"/>
      <c r="T9" s="24"/>
      <c r="U9" s="24"/>
      <c r="V9" s="142"/>
      <c r="W9" s="95" t="s">
        <v>178</v>
      </c>
      <c r="X9" s="19"/>
      <c r="Y9" s="7"/>
      <c r="Z9" s="7"/>
      <c r="AA9" s="7"/>
      <c r="AB9" s="7"/>
      <c r="AC9" s="26"/>
      <c r="AD9" s="24"/>
      <c r="AE9" s="24"/>
      <c r="AF9" s="142"/>
      <c r="AG9" s="95" t="s">
        <v>178</v>
      </c>
      <c r="AH9" s="19"/>
      <c r="AI9" s="7"/>
      <c r="AJ9" s="7"/>
      <c r="AK9" s="7"/>
      <c r="AL9" s="7"/>
      <c r="AM9" s="26"/>
      <c r="AN9" s="24"/>
      <c r="AO9" s="24"/>
      <c r="AP9" s="142"/>
      <c r="AQ9" s="95" t="s">
        <v>178</v>
      </c>
      <c r="AR9" s="19"/>
      <c r="AS9" s="7"/>
      <c r="AT9" s="7"/>
      <c r="AU9" s="7"/>
      <c r="AV9" s="7"/>
      <c r="AW9" s="26"/>
      <c r="AX9" s="24"/>
      <c r="AY9" s="24"/>
      <c r="AZ9" s="142"/>
      <c r="BA9" s="111" t="s">
        <v>178</v>
      </c>
      <c r="BB9" s="112"/>
      <c r="BC9" s="69"/>
      <c r="BD9" s="69"/>
      <c r="BE9" s="69"/>
      <c r="BF9" s="69"/>
      <c r="BG9" s="70"/>
      <c r="BH9" s="24"/>
      <c r="BI9" s="24"/>
      <c r="BJ9" s="142"/>
      <c r="BK9" s="111" t="s">
        <v>178</v>
      </c>
      <c r="BL9" s="112"/>
      <c r="BM9" s="69"/>
      <c r="BN9" s="69"/>
      <c r="BO9" s="69"/>
      <c r="BP9" s="69"/>
      <c r="BQ9" s="70"/>
      <c r="BR9" s="24"/>
      <c r="BS9" s="24"/>
      <c r="BT9" s="130"/>
      <c r="BU9" s="111" t="s">
        <v>178</v>
      </c>
      <c r="BV9" s="47"/>
      <c r="BW9" s="69"/>
      <c r="BX9" s="69"/>
      <c r="BY9" s="69"/>
      <c r="BZ9" s="69"/>
      <c r="CA9" s="70"/>
      <c r="CB9" s="24"/>
      <c r="CC9" s="24"/>
      <c r="CD9" s="130"/>
      <c r="CE9" s="111" t="s">
        <v>178</v>
      </c>
      <c r="CF9" s="47"/>
      <c r="CG9" s="69"/>
      <c r="CH9" s="69"/>
      <c r="CI9" s="69"/>
      <c r="CJ9" s="69"/>
      <c r="CK9" s="70"/>
      <c r="CL9" s="24"/>
      <c r="CM9" s="24"/>
      <c r="CN9" s="130"/>
      <c r="CO9" s="111" t="s">
        <v>178</v>
      </c>
      <c r="CP9" s="47"/>
      <c r="CQ9" s="69"/>
      <c r="CR9" s="69"/>
      <c r="CS9" s="69"/>
      <c r="CT9" s="69"/>
      <c r="CU9" s="70"/>
      <c r="CV9" s="24"/>
      <c r="CW9" s="24"/>
      <c r="CX9" s="142"/>
      <c r="CY9" s="95" t="s">
        <v>178</v>
      </c>
      <c r="CZ9" s="19"/>
      <c r="DA9" s="7"/>
      <c r="DB9" s="7"/>
      <c r="DC9" s="7"/>
      <c r="DD9" s="7"/>
      <c r="DE9" s="26"/>
      <c r="DF9" s="24"/>
      <c r="DG9" s="24"/>
      <c r="DH9" s="142"/>
      <c r="DI9" s="95" t="s">
        <v>178</v>
      </c>
      <c r="DJ9" s="19"/>
      <c r="DK9" s="7"/>
      <c r="DL9" s="7"/>
      <c r="DM9" s="7"/>
      <c r="DN9" s="7"/>
      <c r="DO9" s="26"/>
      <c r="DP9" s="24"/>
      <c r="DQ9" s="24"/>
      <c r="DR9" s="142"/>
      <c r="DS9" s="95" t="s">
        <v>178</v>
      </c>
      <c r="DT9" s="19"/>
      <c r="DU9" s="7"/>
      <c r="DV9" s="7"/>
      <c r="DW9" s="7"/>
      <c r="DX9" s="7"/>
      <c r="DY9" s="26"/>
      <c r="DZ9" s="24"/>
      <c r="EA9" s="24"/>
      <c r="EB9" s="142"/>
      <c r="EC9" s="95" t="s">
        <v>178</v>
      </c>
      <c r="ED9" s="19"/>
      <c r="EE9" s="7"/>
      <c r="EF9" s="7"/>
      <c r="EG9" s="7"/>
      <c r="EH9" s="7"/>
      <c r="EI9" s="26"/>
      <c r="EJ9" s="24"/>
      <c r="EK9" s="24"/>
      <c r="EL9" s="142"/>
      <c r="EM9" s="95" t="s">
        <v>178</v>
      </c>
      <c r="EN9" s="19"/>
      <c r="EO9" s="7"/>
      <c r="EP9" s="7"/>
      <c r="EQ9" s="7"/>
      <c r="ER9" s="7"/>
      <c r="ES9" s="26"/>
      <c r="ET9" s="24"/>
      <c r="EU9" s="24"/>
      <c r="EV9" s="142"/>
      <c r="EW9" s="95" t="s">
        <v>178</v>
      </c>
      <c r="EX9" s="19"/>
      <c r="EY9" s="7"/>
      <c r="EZ9" s="7"/>
      <c r="FA9" s="7"/>
      <c r="FB9" s="7"/>
      <c r="FC9" s="26"/>
      <c r="FD9" s="24"/>
      <c r="FE9" s="24"/>
      <c r="FF9" s="142"/>
      <c r="FG9" s="111" t="s">
        <v>178</v>
      </c>
      <c r="FH9" s="112"/>
      <c r="FI9" s="69"/>
      <c r="FJ9" s="69"/>
      <c r="FK9" s="69"/>
      <c r="FL9" s="69"/>
      <c r="FM9" s="70"/>
      <c r="FN9" s="24"/>
      <c r="FO9" s="24"/>
      <c r="FP9" s="142"/>
      <c r="FQ9" s="111" t="s">
        <v>178</v>
      </c>
      <c r="FR9" s="112"/>
      <c r="FS9" s="69"/>
      <c r="FT9" s="69"/>
      <c r="FU9" s="69"/>
      <c r="FV9" s="69"/>
      <c r="FW9" s="70"/>
      <c r="FX9" s="24"/>
      <c r="FY9" s="24"/>
      <c r="FZ9" s="142"/>
      <c r="GA9" s="111" t="s">
        <v>178</v>
      </c>
      <c r="GB9" s="112"/>
      <c r="GC9" s="69"/>
      <c r="GD9" s="69"/>
      <c r="GE9" s="69"/>
      <c r="GF9" s="69"/>
      <c r="GG9" s="70"/>
      <c r="GH9" s="24"/>
      <c r="GI9" s="24"/>
      <c r="GJ9" s="130"/>
      <c r="GK9" s="111" t="s">
        <v>178</v>
      </c>
      <c r="GL9" s="47"/>
      <c r="GM9" s="69"/>
      <c r="GN9" s="69"/>
      <c r="GO9" s="69"/>
      <c r="GP9" s="69"/>
      <c r="GQ9" s="70"/>
      <c r="GR9" s="24"/>
      <c r="GS9" s="24"/>
      <c r="GT9" s="130"/>
      <c r="GU9" s="111" t="s">
        <v>178</v>
      </c>
      <c r="GV9" s="47"/>
      <c r="GW9" s="69"/>
      <c r="GX9" s="69"/>
      <c r="GY9" s="69"/>
      <c r="GZ9" s="69"/>
      <c r="HA9" s="70"/>
      <c r="HB9" s="24"/>
      <c r="HC9" s="24"/>
      <c r="HD9" s="130" t="s">
        <v>188</v>
      </c>
      <c r="HE9" s="111" t="s">
        <v>178</v>
      </c>
      <c r="HF9" s="47">
        <f>(HJ9/100*(HJ$15)+HK9/100*HK$15)/(HJ$15+HK$15)*100</f>
        <v>5.5328038292612378</v>
      </c>
      <c r="HG9" s="69"/>
      <c r="HH9" s="69"/>
      <c r="HI9" s="69"/>
      <c r="HJ9" s="69">
        <v>5.4</v>
      </c>
      <c r="HK9" s="70">
        <v>7</v>
      </c>
      <c r="HL9" s="24"/>
      <c r="HM9" s="24"/>
      <c r="HN9" s="130"/>
      <c r="HO9" s="111" t="s">
        <v>178</v>
      </c>
      <c r="HP9" s="47"/>
      <c r="HQ9" s="69"/>
      <c r="HR9" s="69"/>
      <c r="HS9" s="69"/>
      <c r="HT9" s="69"/>
      <c r="HU9" s="70"/>
      <c r="HV9" s="24"/>
      <c r="HW9" s="24"/>
      <c r="HX9" s="130" t="s">
        <v>275</v>
      </c>
      <c r="HY9" s="111" t="s">
        <v>178</v>
      </c>
      <c r="HZ9" s="47">
        <f>HZ8</f>
        <v>5.2594631796283551</v>
      </c>
      <c r="IA9" s="69"/>
      <c r="IB9" s="69"/>
      <c r="IC9" s="69"/>
      <c r="ID9" s="69">
        <f>ID8</f>
        <v>5</v>
      </c>
      <c r="IE9" s="70">
        <f>IE8</f>
        <v>8</v>
      </c>
      <c r="IF9" s="24"/>
      <c r="IG9" s="24"/>
      <c r="IH9" s="130" t="s">
        <v>300</v>
      </c>
      <c r="II9" s="95" t="s">
        <v>178</v>
      </c>
      <c r="IJ9" s="221"/>
      <c r="IK9" s="222"/>
      <c r="IL9" s="222">
        <v>1.02041</v>
      </c>
      <c r="IM9" s="222"/>
      <c r="IN9" s="222"/>
      <c r="IO9" s="26"/>
      <c r="IP9" s="24"/>
      <c r="IQ9" s="24"/>
      <c r="IR9" s="142"/>
      <c r="IS9" s="111" t="s">
        <v>178</v>
      </c>
      <c r="IT9" s="112">
        <v>18.872571246181632</v>
      </c>
      <c r="IU9" s="69"/>
      <c r="IV9" s="69"/>
      <c r="IW9" s="69"/>
      <c r="IX9" s="69">
        <v>13.72185</v>
      </c>
      <c r="IY9" s="70">
        <v>24.484820000000003</v>
      </c>
      <c r="IZ9" s="24"/>
      <c r="JA9" s="24"/>
      <c r="JB9" s="142"/>
      <c r="JC9" s="111" t="s">
        <v>178</v>
      </c>
      <c r="JD9" s="112">
        <v>23.917018676437703</v>
      </c>
      <c r="JE9" s="69"/>
      <c r="JF9" s="69"/>
      <c r="JG9" s="69"/>
      <c r="JH9" s="69">
        <v>14.05</v>
      </c>
      <c r="JI9" s="70">
        <v>34.730000000000004</v>
      </c>
      <c r="JJ9" s="24"/>
      <c r="JK9" s="24"/>
      <c r="JL9" s="130"/>
      <c r="JM9" s="111" t="s">
        <v>178</v>
      </c>
      <c r="JN9" s="47"/>
      <c r="JO9" s="69"/>
      <c r="JP9" s="69"/>
      <c r="JQ9" s="69"/>
      <c r="JR9" s="69"/>
      <c r="JS9" s="70"/>
      <c r="JT9" s="24"/>
      <c r="JU9" s="24"/>
    </row>
    <row xmlns:x14ac="http://schemas.microsoft.com/office/spreadsheetml/2009/9/ac" r="10" s="2" customFormat="true" ht="86.45" customHeight="true" x14ac:dyDescent="0.25">
      <c r="A10" s="431" t="str">
        <f ca="true">IF(ISBLANK('Data Summary'!A12),"",'Data Summary'!A12)</f>
        <v>ETH_2006_EMIS</v>
      </c>
      <c r="B10" s="133" t="s">
        <v>12</v>
      </c>
      <c r="C10" s="621" t="s">
        <v>163</v>
      </c>
      <c r="D10" s="620"/>
      <c r="E10" s="620"/>
      <c r="F10" s="620"/>
      <c r="G10" s="620"/>
      <c r="H10" s="620"/>
      <c r="I10" s="619"/>
      <c r="J10" s="11"/>
      <c r="K10" s="11"/>
      <c r="L10" s="133" t="s">
        <v>12</v>
      </c>
      <c r="M10" s="621" t="s">
        <v>163</v>
      </c>
      <c r="N10" s="620"/>
      <c r="O10" s="620"/>
      <c r="P10" s="620"/>
      <c r="Q10" s="620"/>
      <c r="R10" s="620"/>
      <c r="S10" s="619"/>
      <c r="T10" s="11"/>
      <c r="U10" s="11"/>
      <c r="V10" s="133" t="s">
        <v>12</v>
      </c>
      <c r="W10" s="621" t="s">
        <v>163</v>
      </c>
      <c r="X10" s="620"/>
      <c r="Y10" s="620"/>
      <c r="Z10" s="620"/>
      <c r="AA10" s="620"/>
      <c r="AB10" s="620"/>
      <c r="AC10" s="619"/>
      <c r="AD10" s="11"/>
      <c r="AE10" s="11"/>
      <c r="AF10" s="133" t="s">
        <v>12</v>
      </c>
      <c r="AG10" s="621" t="s">
        <v>163</v>
      </c>
      <c r="AH10" s="620"/>
      <c r="AI10" s="620"/>
      <c r="AJ10" s="620"/>
      <c r="AK10" s="620"/>
      <c r="AL10" s="620"/>
      <c r="AM10" s="619"/>
      <c r="AN10" s="11"/>
      <c r="AO10" s="11"/>
      <c r="AP10" s="133" t="s">
        <v>12</v>
      </c>
      <c r="AQ10" s="621" t="s">
        <v>163</v>
      </c>
      <c r="AR10" s="620"/>
      <c r="AS10" s="620"/>
      <c r="AT10" s="620"/>
      <c r="AU10" s="620"/>
      <c r="AV10" s="620"/>
      <c r="AW10" s="619"/>
      <c r="AX10" s="11"/>
      <c r="AY10" s="11"/>
      <c r="AZ10" s="133" t="s">
        <v>12</v>
      </c>
      <c r="BA10" s="611" t="s">
        <v>163</v>
      </c>
      <c r="BB10" s="612"/>
      <c r="BC10" s="612"/>
      <c r="BD10" s="612"/>
      <c r="BE10" s="612"/>
      <c r="BF10" s="612"/>
      <c r="BG10" s="613"/>
      <c r="BH10" s="11"/>
      <c r="BI10" s="11"/>
      <c r="BJ10" s="133" t="s">
        <v>12</v>
      </c>
      <c r="BK10" s="615" t="s">
        <v>163</v>
      </c>
      <c r="BL10" s="616"/>
      <c r="BM10" s="616"/>
      <c r="BN10" s="616"/>
      <c r="BO10" s="616"/>
      <c r="BP10" s="616"/>
      <c r="BQ10" s="617"/>
      <c r="BR10" s="11"/>
      <c r="BS10" s="11"/>
      <c r="BT10" s="133" t="s">
        <v>12</v>
      </c>
      <c r="BU10" s="615" t="s">
        <v>197</v>
      </c>
      <c r="BV10" s="616"/>
      <c r="BW10" s="616"/>
      <c r="BX10" s="616"/>
      <c r="BY10" s="616"/>
      <c r="BZ10" s="616"/>
      <c r="CA10" s="617"/>
      <c r="CB10" s="11"/>
      <c r="CC10" s="11"/>
      <c r="CD10" s="133" t="s">
        <v>12</v>
      </c>
      <c r="CE10" s="615" t="s">
        <v>192</v>
      </c>
      <c r="CF10" s="616"/>
      <c r="CG10" s="616"/>
      <c r="CH10" s="616"/>
      <c r="CI10" s="616"/>
      <c r="CJ10" s="616"/>
      <c r="CK10" s="617"/>
      <c r="CL10" s="11"/>
      <c r="CM10" s="11"/>
      <c r="CN10" s="133" t="s">
        <v>12</v>
      </c>
      <c r="CO10" s="621" t="s">
        <v>163</v>
      </c>
      <c r="CP10" s="620"/>
      <c r="CQ10" s="620"/>
      <c r="CR10" s="620"/>
      <c r="CS10" s="620"/>
      <c r="CT10" s="620"/>
      <c r="CU10" s="619"/>
      <c r="CV10" s="11"/>
      <c r="CW10" s="11"/>
      <c r="CX10" s="133" t="s">
        <v>12</v>
      </c>
      <c r="CY10" s="621" t="s">
        <v>163</v>
      </c>
      <c r="CZ10" s="620"/>
      <c r="DA10" s="620"/>
      <c r="DB10" s="620"/>
      <c r="DC10" s="620"/>
      <c r="DD10" s="620"/>
      <c r="DE10" s="619"/>
      <c r="DF10" s="11"/>
      <c r="DG10" s="11"/>
      <c r="DH10" s="133" t="s">
        <v>12</v>
      </c>
      <c r="DI10" s="621" t="s">
        <v>163</v>
      </c>
      <c r="DJ10" s="620"/>
      <c r="DK10" s="620"/>
      <c r="DL10" s="620"/>
      <c r="DM10" s="620"/>
      <c r="DN10" s="620"/>
      <c r="DO10" s="619"/>
      <c r="DP10" s="11"/>
      <c r="DQ10" s="11"/>
      <c r="DR10" s="133" t="s">
        <v>12</v>
      </c>
      <c r="DS10" s="611" t="s">
        <v>163</v>
      </c>
      <c r="DT10" s="612"/>
      <c r="DU10" s="612"/>
      <c r="DV10" s="612"/>
      <c r="DW10" s="612"/>
      <c r="DX10" s="612"/>
      <c r="DY10" s="613"/>
      <c r="DZ10" s="11"/>
      <c r="EA10" s="11"/>
      <c r="EB10" s="133" t="s">
        <v>12</v>
      </c>
      <c r="EC10" s="611" t="s">
        <v>163</v>
      </c>
      <c r="ED10" s="612"/>
      <c r="EE10" s="612"/>
      <c r="EF10" s="612"/>
      <c r="EG10" s="612"/>
      <c r="EH10" s="612"/>
      <c r="EI10" s="613"/>
      <c r="EJ10" s="11"/>
      <c r="EK10" s="11"/>
      <c r="EL10" s="133" t="s">
        <v>12</v>
      </c>
      <c r="EM10" s="611" t="s">
        <v>163</v>
      </c>
      <c r="EN10" s="612"/>
      <c r="EO10" s="612"/>
      <c r="EP10" s="612"/>
      <c r="EQ10" s="612"/>
      <c r="ER10" s="612"/>
      <c r="ES10" s="613"/>
      <c r="ET10" s="11"/>
      <c r="EU10" s="11"/>
      <c r="EV10" s="133" t="s">
        <v>12</v>
      </c>
      <c r="EW10" s="611" t="s">
        <v>163</v>
      </c>
      <c r="EX10" s="612"/>
      <c r="EY10" s="612"/>
      <c r="EZ10" s="612"/>
      <c r="FA10" s="612"/>
      <c r="FB10" s="612"/>
      <c r="FC10" s="613"/>
      <c r="FD10" s="11"/>
      <c r="FE10" s="11"/>
      <c r="FF10" s="133" t="s">
        <v>12</v>
      </c>
      <c r="FG10" s="611" t="s">
        <v>163</v>
      </c>
      <c r="FH10" s="612"/>
      <c r="FI10" s="612"/>
      <c r="FJ10" s="612"/>
      <c r="FK10" s="612"/>
      <c r="FL10" s="612"/>
      <c r="FM10" s="613"/>
      <c r="FN10" s="11"/>
      <c r="FO10" s="11"/>
      <c r="FP10" s="133" t="s">
        <v>12</v>
      </c>
      <c r="FQ10" s="615" t="s">
        <v>163</v>
      </c>
      <c r="FR10" s="616"/>
      <c r="FS10" s="616"/>
      <c r="FT10" s="616"/>
      <c r="FU10" s="616"/>
      <c r="FV10" s="616"/>
      <c r="FW10" s="617"/>
      <c r="FX10" s="11"/>
      <c r="FY10" s="11"/>
      <c r="FZ10" s="133" t="s">
        <v>12</v>
      </c>
      <c r="GA10" s="615" t="s">
        <v>163</v>
      </c>
      <c r="GB10" s="616"/>
      <c r="GC10" s="616"/>
      <c r="GD10" s="616"/>
      <c r="GE10" s="616"/>
      <c r="GF10" s="616"/>
      <c r="GG10" s="617"/>
      <c r="GH10" s="11"/>
      <c r="GI10" s="11"/>
      <c r="GJ10" s="133" t="s">
        <v>12</v>
      </c>
      <c r="GK10" s="615" t="s">
        <v>197</v>
      </c>
      <c r="GL10" s="616"/>
      <c r="GM10" s="616"/>
      <c r="GN10" s="616"/>
      <c r="GO10" s="616"/>
      <c r="GP10" s="616"/>
      <c r="GQ10" s="617"/>
      <c r="GR10" s="11"/>
      <c r="GS10" s="11"/>
      <c r="GT10" s="133" t="s">
        <v>12</v>
      </c>
      <c r="GU10" s="615" t="s">
        <v>192</v>
      </c>
      <c r="GV10" s="616"/>
      <c r="GW10" s="616"/>
      <c r="GX10" s="616"/>
      <c r="GY10" s="616"/>
      <c r="GZ10" s="616"/>
      <c r="HA10" s="617"/>
      <c r="HB10" s="11"/>
      <c r="HC10" s="11"/>
      <c r="HD10" s="133" t="s">
        <v>12</v>
      </c>
      <c r="HE10" s="615" t="s">
        <v>187</v>
      </c>
      <c r="HF10" s="616"/>
      <c r="HG10" s="616"/>
      <c r="HH10" s="616"/>
      <c r="HI10" s="616"/>
      <c r="HJ10" s="616"/>
      <c r="HK10" s="617"/>
      <c r="HL10" s="11"/>
      <c r="HM10" s="11"/>
      <c r="HN10" s="133" t="s">
        <v>12</v>
      </c>
      <c r="HO10" s="611" t="s">
        <v>253</v>
      </c>
      <c r="HP10" s="612"/>
      <c r="HQ10" s="612"/>
      <c r="HR10" s="612"/>
      <c r="HS10" s="612"/>
      <c r="HT10" s="612"/>
      <c r="HU10" s="613"/>
      <c r="HV10" s="11"/>
      <c r="HW10" s="11"/>
      <c r="HX10" s="133" t="s">
        <v>12</v>
      </c>
      <c r="HY10" s="611" t="s">
        <v>264</v>
      </c>
      <c r="HZ10" s="612"/>
      <c r="IA10" s="612"/>
      <c r="IB10" s="612"/>
      <c r="IC10" s="612"/>
      <c r="ID10" s="612"/>
      <c r="IE10" s="613"/>
      <c r="IF10" s="11"/>
      <c r="IG10" s="11"/>
      <c r="IH10" s="133" t="s">
        <v>12</v>
      </c>
      <c r="II10" s="611" t="s">
        <v>287</v>
      </c>
      <c r="IJ10" s="612"/>
      <c r="IK10" s="612"/>
      <c r="IL10" s="612"/>
      <c r="IM10" s="612"/>
      <c r="IN10" s="612"/>
      <c r="IO10" s="613"/>
      <c r="IP10" s="11"/>
      <c r="IQ10" s="11"/>
      <c r="IR10" s="133" t="s">
        <v>12</v>
      </c>
      <c r="IS10" s="615" t="s">
        <v>414</v>
      </c>
      <c r="IT10" s="616"/>
      <c r="IU10" s="616"/>
      <c r="IV10" s="616"/>
      <c r="IW10" s="616"/>
      <c r="IX10" s="616"/>
      <c r="IY10" s="617"/>
      <c r="IZ10" s="11"/>
      <c r="JA10" s="11"/>
      <c r="JB10" s="133" t="s">
        <v>12</v>
      </c>
      <c r="JC10" s="615" t="s">
        <v>414</v>
      </c>
      <c r="JD10" s="616"/>
      <c r="JE10" s="616"/>
      <c r="JF10" s="616"/>
      <c r="JG10" s="616"/>
      <c r="JH10" s="616"/>
      <c r="JI10" s="617"/>
      <c r="JJ10" s="11"/>
      <c r="JK10" s="11"/>
      <c r="JL10" s="133" t="s">
        <v>12</v>
      </c>
      <c r="JM10" s="611" t="s">
        <v>264</v>
      </c>
      <c r="JN10" s="612"/>
      <c r="JO10" s="612"/>
      <c r="JP10" s="612"/>
      <c r="JQ10" s="612"/>
      <c r="JR10" s="612"/>
      <c r="JS10" s="613"/>
      <c r="JT10" s="11"/>
      <c r="JU10" s="11"/>
    </row>
    <row xmlns:x14ac="http://schemas.microsoft.com/office/spreadsheetml/2009/9/ac" r="11" s="2" customFormat="true" ht="15.6" customHeight="true" x14ac:dyDescent="0.25">
      <c r="A11" s="431" t="str">
        <f ca="true">IF(ISBLANK('Data Summary'!A13),"",'Data Summary'!A13)</f>
        <v>ETH_2007_EMIS</v>
      </c>
      <c r="B11" s="133"/>
      <c r="C11" s="106" t="s">
        <v>106</v>
      </c>
      <c r="D11" s="104"/>
      <c r="E11" s="104"/>
      <c r="F11" s="104"/>
      <c r="G11" s="104"/>
      <c r="H11" s="104"/>
      <c r="I11" s="105"/>
      <c r="J11" s="11"/>
      <c r="K11" s="11"/>
      <c r="L11" s="133"/>
      <c r="M11" s="106" t="s">
        <v>106</v>
      </c>
      <c r="N11" s="104"/>
      <c r="O11" s="104"/>
      <c r="P11" s="104"/>
      <c r="Q11" s="104"/>
      <c r="R11" s="104"/>
      <c r="S11" s="105"/>
      <c r="T11" s="11"/>
      <c r="U11" s="11"/>
      <c r="V11" s="133"/>
      <c r="W11" s="106" t="s">
        <v>106</v>
      </c>
      <c r="X11" s="104"/>
      <c r="Y11" s="104"/>
      <c r="Z11" s="104"/>
      <c r="AA11" s="104"/>
      <c r="AB11" s="104"/>
      <c r="AC11" s="105"/>
      <c r="AD11" s="11"/>
      <c r="AE11" s="11"/>
      <c r="AF11" s="133"/>
      <c r="AG11" s="106" t="s">
        <v>106</v>
      </c>
      <c r="AH11" s="104"/>
      <c r="AI11" s="104"/>
      <c r="AJ11" s="104"/>
      <c r="AK11" s="104"/>
      <c r="AL11" s="104"/>
      <c r="AM11" s="105"/>
      <c r="AN11" s="11"/>
      <c r="AO11" s="11"/>
      <c r="AP11" s="133"/>
      <c r="AQ11" s="106" t="s">
        <v>106</v>
      </c>
      <c r="AR11" s="104"/>
      <c r="AS11" s="104"/>
      <c r="AT11" s="104"/>
      <c r="AU11" s="104"/>
      <c r="AV11" s="104"/>
      <c r="AW11" s="105"/>
      <c r="AX11" s="11"/>
      <c r="AY11" s="11"/>
      <c r="AZ11" s="133"/>
      <c r="BA11" s="113" t="s">
        <v>106</v>
      </c>
      <c r="BB11" s="54"/>
      <c r="BC11" s="54"/>
      <c r="BD11" s="54"/>
      <c r="BE11" s="54"/>
      <c r="BF11" s="54"/>
      <c r="BG11" s="126"/>
      <c r="BH11" s="11"/>
      <c r="BI11" s="11"/>
      <c r="BJ11" s="133"/>
      <c r="BK11" s="106" t="s">
        <v>106</v>
      </c>
      <c r="BL11" s="114"/>
      <c r="BM11" s="114"/>
      <c r="BN11" s="114"/>
      <c r="BO11" s="114"/>
      <c r="BP11" s="114"/>
      <c r="BQ11" s="115"/>
      <c r="BR11" s="11"/>
      <c r="BS11" s="11"/>
      <c r="BT11" s="133"/>
      <c r="BU11" s="125" t="s">
        <v>106</v>
      </c>
      <c r="BV11" s="54"/>
      <c r="BW11" s="54"/>
      <c r="BX11" s="54"/>
      <c r="BY11" s="54"/>
      <c r="BZ11" s="54"/>
      <c r="CA11" s="126"/>
      <c r="CB11" s="11"/>
      <c r="CC11" s="11"/>
      <c r="CD11" s="133"/>
      <c r="CE11" s="155" t="s">
        <v>106</v>
      </c>
      <c r="CF11" s="54"/>
      <c r="CG11" s="54"/>
      <c r="CH11" s="54"/>
      <c r="CI11" s="54"/>
      <c r="CJ11" s="54"/>
      <c r="CK11" s="126"/>
      <c r="CL11" s="11"/>
      <c r="CM11" s="11"/>
      <c r="CN11" s="133"/>
      <c r="CO11" s="155" t="s">
        <v>106</v>
      </c>
      <c r="CP11" s="54"/>
      <c r="CQ11" s="54"/>
      <c r="CR11" s="54"/>
      <c r="CS11" s="54"/>
      <c r="CT11" s="54"/>
      <c r="CU11" s="126"/>
      <c r="CV11" s="11"/>
      <c r="CW11" s="11"/>
      <c r="CX11" s="133"/>
      <c r="CY11" s="158" t="s">
        <v>106</v>
      </c>
      <c r="CZ11" s="156"/>
      <c r="DA11" s="156"/>
      <c r="DB11" s="156"/>
      <c r="DC11" s="156"/>
      <c r="DD11" s="156"/>
      <c r="DE11" s="157"/>
      <c r="DF11" s="11"/>
      <c r="DG11" s="11"/>
      <c r="DH11" s="133"/>
      <c r="DI11" s="161" t="s">
        <v>106</v>
      </c>
      <c r="DJ11" s="159"/>
      <c r="DK11" s="159"/>
      <c r="DL11" s="159"/>
      <c r="DM11" s="159"/>
      <c r="DN11" s="159"/>
      <c r="DO11" s="160"/>
      <c r="DP11" s="11"/>
      <c r="DQ11" s="11"/>
      <c r="DR11" s="133"/>
      <c r="DS11" s="161" t="s">
        <v>106</v>
      </c>
      <c r="DT11" s="159"/>
      <c r="DU11" s="159"/>
      <c r="DV11" s="159"/>
      <c r="DW11" s="159"/>
      <c r="DX11" s="159"/>
      <c r="DY11" s="160"/>
      <c r="DZ11" s="11"/>
      <c r="EA11" s="11"/>
      <c r="EB11" s="133"/>
      <c r="EC11" s="161" t="s">
        <v>106</v>
      </c>
      <c r="ED11" s="159"/>
      <c r="EE11" s="159"/>
      <c r="EF11" s="159"/>
      <c r="EG11" s="159"/>
      <c r="EH11" s="159"/>
      <c r="EI11" s="160"/>
      <c r="EJ11" s="11"/>
      <c r="EK11" s="11"/>
      <c r="EL11" s="133"/>
      <c r="EM11" s="161" t="s">
        <v>106</v>
      </c>
      <c r="EN11" s="159"/>
      <c r="EO11" s="159"/>
      <c r="EP11" s="159"/>
      <c r="EQ11" s="159"/>
      <c r="ER11" s="159"/>
      <c r="ES11" s="160"/>
      <c r="ET11" s="11"/>
      <c r="EU11" s="11"/>
      <c r="EV11" s="133"/>
      <c r="EW11" s="161" t="s">
        <v>106</v>
      </c>
      <c r="EX11" s="159"/>
      <c r="EY11" s="159"/>
      <c r="EZ11" s="159"/>
      <c r="FA11" s="159"/>
      <c r="FB11" s="159"/>
      <c r="FC11" s="160"/>
      <c r="FD11" s="11"/>
      <c r="FE11" s="11"/>
      <c r="FF11" s="133"/>
      <c r="FG11" s="113" t="s">
        <v>106</v>
      </c>
      <c r="FH11" s="54"/>
      <c r="FI11" s="54"/>
      <c r="FJ11" s="54"/>
      <c r="FK11" s="54"/>
      <c r="FL11" s="54"/>
      <c r="FM11" s="126"/>
      <c r="FN11" s="11"/>
      <c r="FO11" s="11"/>
      <c r="FP11" s="133"/>
      <c r="FQ11" s="161" t="s">
        <v>106</v>
      </c>
      <c r="FR11" s="114"/>
      <c r="FS11" s="114"/>
      <c r="FT11" s="114"/>
      <c r="FU11" s="114"/>
      <c r="FV11" s="114"/>
      <c r="FW11" s="115"/>
      <c r="FX11" s="11"/>
      <c r="FY11" s="11"/>
      <c r="FZ11" s="133"/>
      <c r="GA11" s="206" t="s">
        <v>106</v>
      </c>
      <c r="GB11" s="114"/>
      <c r="GC11" s="114"/>
      <c r="GD11" s="114"/>
      <c r="GE11" s="114"/>
      <c r="GF11" s="114"/>
      <c r="GG11" s="115"/>
      <c r="GH11" s="11"/>
      <c r="GI11" s="11"/>
      <c r="GJ11" s="133"/>
      <c r="GK11" s="206" t="s">
        <v>106</v>
      </c>
      <c r="GL11" s="54"/>
      <c r="GM11" s="54"/>
      <c r="GN11" s="54"/>
      <c r="GO11" s="54"/>
      <c r="GP11" s="54"/>
      <c r="GQ11" s="126"/>
      <c r="GR11" s="11"/>
      <c r="GS11" s="11"/>
      <c r="GT11" s="133"/>
      <c r="GU11" s="206" t="s">
        <v>106</v>
      </c>
      <c r="GV11" s="54"/>
      <c r="GW11" s="54"/>
      <c r="GX11" s="54"/>
      <c r="GY11" s="54"/>
      <c r="GZ11" s="54"/>
      <c r="HA11" s="126"/>
      <c r="HB11" s="11"/>
      <c r="HC11" s="11"/>
      <c r="HD11" s="133"/>
      <c r="HE11" s="206" t="s">
        <v>106</v>
      </c>
      <c r="HF11" s="54" t="s">
        <v>157</v>
      </c>
      <c r="HG11" s="54"/>
      <c r="HH11" s="54"/>
      <c r="HI11" s="54"/>
      <c r="HJ11" s="54" t="s">
        <v>157</v>
      </c>
      <c r="HK11" s="126" t="s">
        <v>157</v>
      </c>
      <c r="HL11" s="11"/>
      <c r="HM11" s="11"/>
      <c r="HN11" s="133"/>
      <c r="HO11" s="206" t="s">
        <v>106</v>
      </c>
      <c r="HP11" s="54" t="s">
        <v>158</v>
      </c>
      <c r="HQ11" s="54"/>
      <c r="HR11" s="54"/>
      <c r="HS11" s="54"/>
      <c r="HT11" s="54"/>
      <c r="HU11" s="126"/>
      <c r="HV11" s="11"/>
      <c r="HW11" s="11"/>
      <c r="HX11" s="133"/>
      <c r="HY11" s="207" t="s">
        <v>106</v>
      </c>
      <c r="HZ11" s="54" t="s">
        <v>157</v>
      </c>
      <c r="IA11" s="54"/>
      <c r="IB11" s="54"/>
      <c r="IC11" s="54"/>
      <c r="ID11" s="54" t="s">
        <v>157</v>
      </c>
      <c r="IE11" s="126" t="s">
        <v>157</v>
      </c>
      <c r="IF11" s="11"/>
      <c r="IG11" s="11"/>
      <c r="IH11" s="133"/>
      <c r="II11" s="220" t="s">
        <v>106</v>
      </c>
      <c r="IJ11" s="223"/>
      <c r="IK11" s="223"/>
      <c r="IL11" s="223" t="s">
        <v>157</v>
      </c>
      <c r="IM11" s="223"/>
      <c r="IN11" s="223"/>
      <c r="IO11" s="103"/>
      <c r="IP11" s="11"/>
      <c r="IQ11" s="11"/>
      <c r="IR11" s="133"/>
      <c r="IS11" s="424" t="s">
        <v>106</v>
      </c>
      <c r="IT11" s="114"/>
      <c r="IU11" s="114"/>
      <c r="IV11" s="114"/>
      <c r="IW11" s="114"/>
      <c r="IX11" s="114"/>
      <c r="IY11" s="115"/>
      <c r="IZ11" s="11"/>
      <c r="JA11" s="11"/>
      <c r="JB11" s="133"/>
      <c r="JC11" s="452" t="s">
        <v>106</v>
      </c>
      <c r="JD11" s="114"/>
      <c r="JE11" s="114"/>
      <c r="JF11" s="114"/>
      <c r="JG11" s="114"/>
      <c r="JH11" s="114"/>
      <c r="JI11" s="115"/>
      <c r="JJ11" s="11"/>
      <c r="JK11" s="11"/>
      <c r="JL11" s="133"/>
      <c r="JM11" s="425" t="s">
        <v>106</v>
      </c>
      <c r="JN11" s="54" t="s">
        <v>157</v>
      </c>
      <c r="JO11" s="54"/>
      <c r="JP11" s="54"/>
      <c r="JQ11" s="54"/>
      <c r="JR11" s="54" t="s">
        <v>157</v>
      </c>
      <c r="JS11" s="126" t="s">
        <v>157</v>
      </c>
      <c r="JT11" s="11"/>
      <c r="JU11" s="11"/>
    </row>
    <row xmlns:x14ac="http://schemas.microsoft.com/office/spreadsheetml/2009/9/ac" r="12" s="2" customFormat="true" ht="15" customHeight="true" x14ac:dyDescent="0.25">
      <c r="A12" s="431" t="str">
        <f ca="true">IF(ISBLANK('Data Summary'!A14),"",'Data Summary'!A14)</f>
        <v>ETH_2008_EMIS</v>
      </c>
      <c r="B12" s="133"/>
      <c r="C12" s="106" t="s">
        <v>111</v>
      </c>
      <c r="D12" s="55"/>
      <c r="E12" s="55"/>
      <c r="F12" s="55"/>
      <c r="G12" s="55"/>
      <c r="H12" s="55"/>
      <c r="I12" s="103"/>
      <c r="J12" s="11"/>
      <c r="K12" s="11"/>
      <c r="L12" s="133"/>
      <c r="M12" s="106" t="s">
        <v>111</v>
      </c>
      <c r="N12" s="55"/>
      <c r="O12" s="55"/>
      <c r="P12" s="55"/>
      <c r="Q12" s="55"/>
      <c r="R12" s="55"/>
      <c r="S12" s="103"/>
      <c r="T12" s="11"/>
      <c r="U12" s="11"/>
      <c r="V12" s="133"/>
      <c r="W12" s="106" t="s">
        <v>111</v>
      </c>
      <c r="X12" s="55"/>
      <c r="Y12" s="55"/>
      <c r="Z12" s="55"/>
      <c r="AA12" s="55"/>
      <c r="AB12" s="55"/>
      <c r="AC12" s="103"/>
      <c r="AD12" s="11"/>
      <c r="AE12" s="11"/>
      <c r="AF12" s="133"/>
      <c r="AG12" s="106" t="s">
        <v>111</v>
      </c>
      <c r="AH12" s="55"/>
      <c r="AI12" s="55"/>
      <c r="AJ12" s="55"/>
      <c r="AK12" s="55"/>
      <c r="AL12" s="55"/>
      <c r="AM12" s="103"/>
      <c r="AN12" s="11"/>
      <c r="AO12" s="11"/>
      <c r="AP12" s="133"/>
      <c r="AQ12" s="106" t="s">
        <v>111</v>
      </c>
      <c r="AR12" s="55"/>
      <c r="AS12" s="55"/>
      <c r="AT12" s="55"/>
      <c r="AU12" s="55"/>
      <c r="AV12" s="55"/>
      <c r="AW12" s="103"/>
      <c r="AX12" s="11"/>
      <c r="AY12" s="11"/>
      <c r="AZ12" s="133"/>
      <c r="BA12" s="128" t="s">
        <v>111</v>
      </c>
      <c r="BB12" s="55"/>
      <c r="BC12" s="55"/>
      <c r="BD12" s="55"/>
      <c r="BE12" s="55"/>
      <c r="BF12" s="55"/>
      <c r="BG12" s="103"/>
      <c r="BH12" s="11"/>
      <c r="BI12" s="11"/>
      <c r="BJ12" s="133"/>
      <c r="BK12" s="106" t="s">
        <v>111</v>
      </c>
      <c r="BL12" s="55"/>
      <c r="BM12" s="55"/>
      <c r="BN12" s="55"/>
      <c r="BO12" s="55"/>
      <c r="BP12" s="55"/>
      <c r="BQ12" s="103"/>
      <c r="BR12" s="11"/>
      <c r="BS12" s="11"/>
      <c r="BT12" s="133"/>
      <c r="BU12" s="125" t="s">
        <v>111</v>
      </c>
      <c r="BV12" s="55"/>
      <c r="BW12" s="55"/>
      <c r="BX12" s="55"/>
      <c r="BY12" s="55"/>
      <c r="BZ12" s="55"/>
      <c r="CA12" s="103"/>
      <c r="CB12" s="11"/>
      <c r="CC12" s="11"/>
      <c r="CD12" s="133"/>
      <c r="CE12" s="155" t="s">
        <v>111</v>
      </c>
      <c r="CF12" s="55"/>
      <c r="CG12" s="55"/>
      <c r="CH12" s="55"/>
      <c r="CI12" s="55"/>
      <c r="CJ12" s="55"/>
      <c r="CK12" s="103"/>
      <c r="CL12" s="11"/>
      <c r="CM12" s="11"/>
      <c r="CN12" s="133"/>
      <c r="CO12" s="155" t="s">
        <v>111</v>
      </c>
      <c r="CP12" s="55"/>
      <c r="CQ12" s="55"/>
      <c r="CR12" s="55"/>
      <c r="CS12" s="55"/>
      <c r="CT12" s="55"/>
      <c r="CU12" s="103"/>
      <c r="CV12" s="11"/>
      <c r="CW12" s="11"/>
      <c r="CX12" s="133"/>
      <c r="CY12" s="158" t="s">
        <v>111</v>
      </c>
      <c r="CZ12" s="55"/>
      <c r="DA12" s="55"/>
      <c r="DB12" s="55"/>
      <c r="DC12" s="55"/>
      <c r="DD12" s="55"/>
      <c r="DE12" s="103"/>
      <c r="DF12" s="11"/>
      <c r="DG12" s="11"/>
      <c r="DH12" s="133"/>
      <c r="DI12" s="161" t="s">
        <v>111</v>
      </c>
      <c r="DJ12" s="55"/>
      <c r="DK12" s="55"/>
      <c r="DL12" s="55"/>
      <c r="DM12" s="55"/>
      <c r="DN12" s="55"/>
      <c r="DO12" s="103"/>
      <c r="DP12" s="11"/>
      <c r="DQ12" s="11"/>
      <c r="DR12" s="133"/>
      <c r="DS12" s="161" t="s">
        <v>111</v>
      </c>
      <c r="DT12" s="55"/>
      <c r="DU12" s="55"/>
      <c r="DV12" s="55"/>
      <c r="DW12" s="55"/>
      <c r="DX12" s="55"/>
      <c r="DY12" s="103"/>
      <c r="DZ12" s="11"/>
      <c r="EA12" s="11"/>
      <c r="EB12" s="133"/>
      <c r="EC12" s="161" t="s">
        <v>111</v>
      </c>
      <c r="ED12" s="55"/>
      <c r="EE12" s="55"/>
      <c r="EF12" s="55"/>
      <c r="EG12" s="55"/>
      <c r="EH12" s="55"/>
      <c r="EI12" s="103"/>
      <c r="EJ12" s="11"/>
      <c r="EK12" s="11"/>
      <c r="EL12" s="133"/>
      <c r="EM12" s="161" t="s">
        <v>111</v>
      </c>
      <c r="EN12" s="55"/>
      <c r="EO12" s="55"/>
      <c r="EP12" s="55"/>
      <c r="EQ12" s="55"/>
      <c r="ER12" s="55"/>
      <c r="ES12" s="103"/>
      <c r="ET12" s="11"/>
      <c r="EU12" s="11"/>
      <c r="EV12" s="133"/>
      <c r="EW12" s="161" t="s">
        <v>111</v>
      </c>
      <c r="EX12" s="55"/>
      <c r="EY12" s="55"/>
      <c r="EZ12" s="55"/>
      <c r="FA12" s="55"/>
      <c r="FB12" s="55"/>
      <c r="FC12" s="103"/>
      <c r="FD12" s="11"/>
      <c r="FE12" s="11"/>
      <c r="FF12" s="133"/>
      <c r="FG12" s="161" t="s">
        <v>111</v>
      </c>
      <c r="FH12" s="55"/>
      <c r="FI12" s="55"/>
      <c r="FJ12" s="55"/>
      <c r="FK12" s="55"/>
      <c r="FL12" s="55"/>
      <c r="FM12" s="103"/>
      <c r="FN12" s="11"/>
      <c r="FO12" s="11"/>
      <c r="FP12" s="133"/>
      <c r="FQ12" s="161" t="s">
        <v>111</v>
      </c>
      <c r="FR12" s="55"/>
      <c r="FS12" s="55"/>
      <c r="FT12" s="55"/>
      <c r="FU12" s="55"/>
      <c r="FV12" s="55"/>
      <c r="FW12" s="103"/>
      <c r="FX12" s="11"/>
      <c r="FY12" s="11"/>
      <c r="FZ12" s="133"/>
      <c r="GA12" s="206" t="s">
        <v>111</v>
      </c>
      <c r="GB12" s="55"/>
      <c r="GC12" s="55"/>
      <c r="GD12" s="55"/>
      <c r="GE12" s="55"/>
      <c r="GF12" s="55"/>
      <c r="GG12" s="103"/>
      <c r="GH12" s="11"/>
      <c r="GI12" s="11"/>
      <c r="GJ12" s="133"/>
      <c r="GK12" s="206" t="s">
        <v>111</v>
      </c>
      <c r="GL12" s="55"/>
      <c r="GM12" s="55"/>
      <c r="GN12" s="55"/>
      <c r="GO12" s="55"/>
      <c r="GP12" s="55"/>
      <c r="GQ12" s="103"/>
      <c r="GR12" s="11"/>
      <c r="GS12" s="11"/>
      <c r="GT12" s="133"/>
      <c r="GU12" s="206" t="s">
        <v>111</v>
      </c>
      <c r="GV12" s="55"/>
      <c r="GW12" s="55"/>
      <c r="GX12" s="55"/>
      <c r="GY12" s="55"/>
      <c r="GZ12" s="55"/>
      <c r="HA12" s="103"/>
      <c r="HB12" s="11"/>
      <c r="HC12" s="11"/>
      <c r="HD12" s="133"/>
      <c r="HE12" s="206" t="s">
        <v>111</v>
      </c>
      <c r="HF12" s="55"/>
      <c r="HG12" s="55"/>
      <c r="HH12" s="55"/>
      <c r="HI12" s="55"/>
      <c r="HJ12" s="55"/>
      <c r="HK12" s="103"/>
      <c r="HL12" s="11"/>
      <c r="HM12" s="11"/>
      <c r="HN12" s="133"/>
      <c r="HO12" s="206" t="s">
        <v>111</v>
      </c>
      <c r="HP12" s="55"/>
      <c r="HQ12" s="55"/>
      <c r="HR12" s="55"/>
      <c r="HS12" s="55"/>
      <c r="HT12" s="55"/>
      <c r="HU12" s="103"/>
      <c r="HV12" s="11"/>
      <c r="HW12" s="11"/>
      <c r="HX12" s="133"/>
      <c r="HY12" s="207" t="s">
        <v>111</v>
      </c>
      <c r="HZ12" s="55" t="s">
        <v>157</v>
      </c>
      <c r="IA12" s="55"/>
      <c r="IB12" s="55"/>
      <c r="IC12" s="55"/>
      <c r="ID12" s="55" t="s">
        <v>157</v>
      </c>
      <c r="IE12" s="103" t="s">
        <v>157</v>
      </c>
      <c r="IF12" s="11"/>
      <c r="IG12" s="11"/>
      <c r="IH12" s="133"/>
      <c r="II12" s="220" t="s">
        <v>111</v>
      </c>
      <c r="IJ12" s="223"/>
      <c r="IK12" s="223"/>
      <c r="IL12" s="223" t="s">
        <v>157</v>
      </c>
      <c r="IM12" s="223"/>
      <c r="IN12" s="223"/>
      <c r="IO12" s="103"/>
      <c r="IP12" s="11"/>
      <c r="IQ12" s="11"/>
      <c r="IR12" s="133"/>
      <c r="IS12" s="424" t="s">
        <v>111</v>
      </c>
      <c r="IT12" s="55"/>
      <c r="IU12" s="55"/>
      <c r="IV12" s="55"/>
      <c r="IW12" s="55"/>
      <c r="IX12" s="55"/>
      <c r="IY12" s="103"/>
      <c r="IZ12" s="11"/>
      <c r="JA12" s="11"/>
      <c r="JB12" s="133"/>
      <c r="JC12" s="452" t="s">
        <v>111</v>
      </c>
      <c r="JD12" s="55"/>
      <c r="JE12" s="55"/>
      <c r="JF12" s="55"/>
      <c r="JG12" s="55"/>
      <c r="JH12" s="55"/>
      <c r="JI12" s="103"/>
      <c r="JJ12" s="11"/>
      <c r="JK12" s="11"/>
      <c r="JL12" s="133"/>
      <c r="JM12" s="425" t="s">
        <v>111</v>
      </c>
      <c r="JN12" s="54" t="s">
        <v>157</v>
      </c>
      <c r="JO12" s="55"/>
      <c r="JP12" s="55"/>
      <c r="JQ12" s="55"/>
      <c r="JR12" s="55" t="s">
        <v>157</v>
      </c>
      <c r="JS12" s="103" t="s">
        <v>157</v>
      </c>
      <c r="JT12" s="11"/>
      <c r="JU12" s="11"/>
    </row>
    <row xmlns:x14ac="http://schemas.microsoft.com/office/spreadsheetml/2009/9/ac" r="13" s="2" customFormat="true" ht="15" customHeight="true" x14ac:dyDescent="0.25">
      <c r="A13" s="431" t="str">
        <f ca="true">IF(ISBLANK('Data Summary'!A15),"",'Data Summary'!A15)</f>
        <v>ETH_2009_EMIS</v>
      </c>
      <c r="B13" s="133"/>
      <c r="C13" s="106" t="s">
        <v>89</v>
      </c>
      <c r="D13" s="55"/>
      <c r="E13" s="55"/>
      <c r="F13" s="55"/>
      <c r="G13" s="55"/>
      <c r="H13" s="55"/>
      <c r="I13" s="103"/>
      <c r="J13" s="11"/>
      <c r="K13" s="11"/>
      <c r="L13" s="133"/>
      <c r="M13" s="106" t="s">
        <v>89</v>
      </c>
      <c r="N13" s="55"/>
      <c r="O13" s="55"/>
      <c r="P13" s="55"/>
      <c r="Q13" s="55"/>
      <c r="R13" s="55"/>
      <c r="S13" s="103"/>
      <c r="T13" s="11"/>
      <c r="U13" s="11"/>
      <c r="V13" s="133"/>
      <c r="W13" s="106" t="s">
        <v>89</v>
      </c>
      <c r="X13" s="55"/>
      <c r="Y13" s="55"/>
      <c r="Z13" s="55"/>
      <c r="AA13" s="55"/>
      <c r="AB13" s="55"/>
      <c r="AC13" s="103"/>
      <c r="AD13" s="11"/>
      <c r="AE13" s="11"/>
      <c r="AF13" s="133"/>
      <c r="AG13" s="106" t="s">
        <v>89</v>
      </c>
      <c r="AH13" s="55"/>
      <c r="AI13" s="55"/>
      <c r="AJ13" s="55"/>
      <c r="AK13" s="55"/>
      <c r="AL13" s="55"/>
      <c r="AM13" s="103"/>
      <c r="AN13" s="11"/>
      <c r="AO13" s="11"/>
      <c r="AP13" s="133"/>
      <c r="AQ13" s="106" t="s">
        <v>89</v>
      </c>
      <c r="AR13" s="55"/>
      <c r="AS13" s="55"/>
      <c r="AT13" s="55"/>
      <c r="AU13" s="55"/>
      <c r="AV13" s="55"/>
      <c r="AW13" s="103"/>
      <c r="AX13" s="11"/>
      <c r="AY13" s="11"/>
      <c r="AZ13" s="133"/>
      <c r="BA13" s="128" t="s">
        <v>89</v>
      </c>
      <c r="BB13" s="55"/>
      <c r="BC13" s="55"/>
      <c r="BD13" s="55"/>
      <c r="BE13" s="55"/>
      <c r="BF13" s="55"/>
      <c r="BG13" s="103"/>
      <c r="BH13" s="11"/>
      <c r="BI13" s="11"/>
      <c r="BJ13" s="133"/>
      <c r="BK13" s="106" t="s">
        <v>89</v>
      </c>
      <c r="BL13" s="55"/>
      <c r="BM13" s="55"/>
      <c r="BN13" s="55"/>
      <c r="BO13" s="55"/>
      <c r="BP13" s="55"/>
      <c r="BQ13" s="103"/>
      <c r="BR13" s="11"/>
      <c r="BS13" s="11"/>
      <c r="BT13" s="133"/>
      <c r="BU13" s="125" t="s">
        <v>89</v>
      </c>
      <c r="BV13" s="55"/>
      <c r="BW13" s="55"/>
      <c r="BX13" s="55"/>
      <c r="BY13" s="55"/>
      <c r="BZ13" s="55"/>
      <c r="CA13" s="103"/>
      <c r="CB13" s="11"/>
      <c r="CC13" s="11"/>
      <c r="CD13" s="133"/>
      <c r="CE13" s="155" t="s">
        <v>89</v>
      </c>
      <c r="CF13" s="55"/>
      <c r="CG13" s="55"/>
      <c r="CH13" s="55"/>
      <c r="CI13" s="55"/>
      <c r="CJ13" s="55"/>
      <c r="CK13" s="103"/>
      <c r="CL13" s="11"/>
      <c r="CM13" s="11"/>
      <c r="CN13" s="133"/>
      <c r="CO13" s="155" t="s">
        <v>89</v>
      </c>
      <c r="CP13" s="55"/>
      <c r="CQ13" s="55"/>
      <c r="CR13" s="55"/>
      <c r="CS13" s="55"/>
      <c r="CT13" s="55"/>
      <c r="CU13" s="103"/>
      <c r="CV13" s="11"/>
      <c r="CW13" s="11"/>
      <c r="CX13" s="133"/>
      <c r="CY13" s="158" t="s">
        <v>89</v>
      </c>
      <c r="CZ13" s="55"/>
      <c r="DA13" s="55"/>
      <c r="DB13" s="55"/>
      <c r="DC13" s="55"/>
      <c r="DD13" s="55"/>
      <c r="DE13" s="103"/>
      <c r="DF13" s="11"/>
      <c r="DG13" s="11"/>
      <c r="DH13" s="133"/>
      <c r="DI13" s="161" t="s">
        <v>89</v>
      </c>
      <c r="DJ13" s="55"/>
      <c r="DK13" s="55"/>
      <c r="DL13" s="55"/>
      <c r="DM13" s="55"/>
      <c r="DN13" s="55"/>
      <c r="DO13" s="103"/>
      <c r="DP13" s="11"/>
      <c r="DQ13" s="11"/>
      <c r="DR13" s="133"/>
      <c r="DS13" s="161" t="s">
        <v>89</v>
      </c>
      <c r="DT13" s="55"/>
      <c r="DU13" s="55"/>
      <c r="DV13" s="55"/>
      <c r="DW13" s="55"/>
      <c r="DX13" s="55"/>
      <c r="DY13" s="103"/>
      <c r="DZ13" s="11"/>
      <c r="EA13" s="11"/>
      <c r="EB13" s="133"/>
      <c r="EC13" s="161" t="s">
        <v>89</v>
      </c>
      <c r="ED13" s="55"/>
      <c r="EE13" s="55"/>
      <c r="EF13" s="55"/>
      <c r="EG13" s="55"/>
      <c r="EH13" s="55"/>
      <c r="EI13" s="103"/>
      <c r="EJ13" s="11"/>
      <c r="EK13" s="11"/>
      <c r="EL13" s="133"/>
      <c r="EM13" s="161" t="s">
        <v>89</v>
      </c>
      <c r="EN13" s="55"/>
      <c r="EO13" s="55"/>
      <c r="EP13" s="55"/>
      <c r="EQ13" s="55"/>
      <c r="ER13" s="55"/>
      <c r="ES13" s="103"/>
      <c r="ET13" s="11"/>
      <c r="EU13" s="11"/>
      <c r="EV13" s="133"/>
      <c r="EW13" s="161" t="s">
        <v>89</v>
      </c>
      <c r="EX13" s="55"/>
      <c r="EY13" s="55"/>
      <c r="EZ13" s="55"/>
      <c r="FA13" s="55"/>
      <c r="FB13" s="55"/>
      <c r="FC13" s="103"/>
      <c r="FD13" s="11"/>
      <c r="FE13" s="11"/>
      <c r="FF13" s="133"/>
      <c r="FG13" s="161" t="s">
        <v>89</v>
      </c>
      <c r="FH13" s="55"/>
      <c r="FI13" s="55"/>
      <c r="FJ13" s="55"/>
      <c r="FK13" s="55"/>
      <c r="FL13" s="55"/>
      <c r="FM13" s="103"/>
      <c r="FN13" s="11"/>
      <c r="FO13" s="11"/>
      <c r="FP13" s="133"/>
      <c r="FQ13" s="161" t="s">
        <v>89</v>
      </c>
      <c r="FR13" s="55"/>
      <c r="FS13" s="55"/>
      <c r="FT13" s="55"/>
      <c r="FU13" s="55"/>
      <c r="FV13" s="55"/>
      <c r="FW13" s="103"/>
      <c r="FX13" s="11"/>
      <c r="FY13" s="11"/>
      <c r="FZ13" s="133"/>
      <c r="GA13" s="206" t="s">
        <v>89</v>
      </c>
      <c r="GB13" s="55"/>
      <c r="GC13" s="55"/>
      <c r="GD13" s="55"/>
      <c r="GE13" s="55"/>
      <c r="GF13" s="55"/>
      <c r="GG13" s="103"/>
      <c r="GH13" s="11"/>
      <c r="GI13" s="11"/>
      <c r="GJ13" s="133"/>
      <c r="GK13" s="206" t="s">
        <v>89</v>
      </c>
      <c r="GL13" s="55"/>
      <c r="GM13" s="55"/>
      <c r="GN13" s="55"/>
      <c r="GO13" s="55"/>
      <c r="GP13" s="55"/>
      <c r="GQ13" s="103"/>
      <c r="GR13" s="11"/>
      <c r="GS13" s="11"/>
      <c r="GT13" s="133"/>
      <c r="GU13" s="206" t="s">
        <v>89</v>
      </c>
      <c r="GV13" s="55"/>
      <c r="GW13" s="55"/>
      <c r="GX13" s="55"/>
      <c r="GY13" s="55"/>
      <c r="GZ13" s="55"/>
      <c r="HA13" s="103"/>
      <c r="HB13" s="11"/>
      <c r="HC13" s="11"/>
      <c r="HD13" s="133"/>
      <c r="HE13" s="206" t="s">
        <v>89</v>
      </c>
      <c r="HF13" s="55" t="s">
        <v>157</v>
      </c>
      <c r="HG13" s="55"/>
      <c r="HH13" s="55"/>
      <c r="HI13" s="55"/>
      <c r="HJ13" s="55" t="s">
        <v>157</v>
      </c>
      <c r="HK13" s="103" t="s">
        <v>157</v>
      </c>
      <c r="HL13" s="11"/>
      <c r="HM13" s="11"/>
      <c r="HN13" s="133"/>
      <c r="HO13" s="206" t="s">
        <v>89</v>
      </c>
      <c r="HP13" s="55"/>
      <c r="HQ13" s="55"/>
      <c r="HR13" s="55"/>
      <c r="HS13" s="55"/>
      <c r="HT13" s="55"/>
      <c r="HU13" s="103"/>
      <c r="HV13" s="11"/>
      <c r="HW13" s="11"/>
      <c r="HX13" s="133"/>
      <c r="HY13" s="207" t="s">
        <v>89</v>
      </c>
      <c r="HZ13" s="55" t="s">
        <v>157</v>
      </c>
      <c r="IA13" s="55"/>
      <c r="IB13" s="55"/>
      <c r="IC13" s="55"/>
      <c r="ID13" s="55" t="s">
        <v>157</v>
      </c>
      <c r="IE13" s="103" t="s">
        <v>157</v>
      </c>
      <c r="IF13" s="11"/>
      <c r="IG13" s="11"/>
      <c r="IH13" s="133"/>
      <c r="II13" s="220" t="s">
        <v>89</v>
      </c>
      <c r="IJ13" s="223"/>
      <c r="IK13" s="223"/>
      <c r="IL13" s="223" t="s">
        <v>157</v>
      </c>
      <c r="IM13" s="223"/>
      <c r="IN13" s="223"/>
      <c r="IO13" s="103"/>
      <c r="IP13" s="11"/>
      <c r="IQ13" s="11"/>
      <c r="IR13" s="133"/>
      <c r="IS13" s="424" t="s">
        <v>89</v>
      </c>
      <c r="IT13" s="55" t="s">
        <v>157</v>
      </c>
      <c r="IU13" s="55"/>
      <c r="IV13" s="55"/>
      <c r="IW13" s="55"/>
      <c r="IX13" s="55" t="s">
        <v>157</v>
      </c>
      <c r="IY13" s="103" t="s">
        <v>157</v>
      </c>
      <c r="IZ13" s="11"/>
      <c r="JA13" s="11"/>
      <c r="JB13" s="133"/>
      <c r="JC13" s="452" t="s">
        <v>89</v>
      </c>
      <c r="JD13" s="55" t="s">
        <v>157</v>
      </c>
      <c r="JE13" s="55"/>
      <c r="JF13" s="55"/>
      <c r="JG13" s="55"/>
      <c r="JH13" s="55" t="s">
        <v>157</v>
      </c>
      <c r="JI13" s="103" t="s">
        <v>157</v>
      </c>
      <c r="JJ13" s="11"/>
      <c r="JK13" s="11"/>
      <c r="JL13" s="133"/>
      <c r="JM13" s="425" t="s">
        <v>89</v>
      </c>
      <c r="JN13" s="55"/>
      <c r="JO13" s="55"/>
      <c r="JP13" s="55"/>
      <c r="JQ13" s="55"/>
      <c r="JR13" s="55"/>
      <c r="JS13" s="103"/>
      <c r="JT13" s="11"/>
      <c r="JU13" s="11"/>
    </row>
    <row xmlns:x14ac="http://schemas.microsoft.com/office/spreadsheetml/2009/9/ac" r="14" ht="15.75" customHeight="true" x14ac:dyDescent="0.25">
      <c r="A14" s="431" t="str">
        <f ca="true">IF(ISBLANK('Data Summary'!A16),"",'Data Summary'!A16)</f>
        <v>ETH_2010_EMIS</v>
      </c>
      <c r="B14" s="134"/>
      <c r="C14" s="96" t="s">
        <v>23</v>
      </c>
      <c r="D14" s="73"/>
      <c r="E14" s="73"/>
      <c r="F14" s="73"/>
      <c r="G14" s="74"/>
      <c r="H14" s="75">
        <v>11490</v>
      </c>
      <c r="I14" s="76">
        <v>410</v>
      </c>
      <c r="J14" s="11"/>
      <c r="K14" s="11"/>
      <c r="L14" s="134"/>
      <c r="M14" s="96" t="s">
        <v>23</v>
      </c>
      <c r="N14" s="73"/>
      <c r="O14" s="73"/>
      <c r="P14" s="73"/>
      <c r="Q14" s="73"/>
      <c r="R14" s="73">
        <v>11780</v>
      </c>
      <c r="S14" s="164">
        <v>424</v>
      </c>
      <c r="T14" s="11"/>
      <c r="U14" s="11"/>
      <c r="V14" s="134"/>
      <c r="W14" s="96" t="s">
        <v>23</v>
      </c>
      <c r="X14" s="73"/>
      <c r="Y14" s="73"/>
      <c r="Z14" s="73"/>
      <c r="AA14" s="74"/>
      <c r="AB14" s="75">
        <v>12089</v>
      </c>
      <c r="AC14" s="76">
        <v>455</v>
      </c>
      <c r="AD14" s="11"/>
      <c r="AE14" s="11"/>
      <c r="AF14" s="134"/>
      <c r="AG14" s="96" t="s">
        <v>23</v>
      </c>
      <c r="AH14" s="73"/>
      <c r="AI14" s="73"/>
      <c r="AJ14" s="73"/>
      <c r="AK14" s="74"/>
      <c r="AL14" s="75">
        <v>12471</v>
      </c>
      <c r="AM14" s="76">
        <v>491</v>
      </c>
      <c r="AN14" s="11"/>
      <c r="AO14" s="11"/>
      <c r="AP14" s="134"/>
      <c r="AQ14" s="96" t="s">
        <v>23</v>
      </c>
      <c r="AR14" s="73"/>
      <c r="AS14" s="73"/>
      <c r="AT14" s="73"/>
      <c r="AU14" s="74"/>
      <c r="AV14" s="75">
        <v>13181</v>
      </c>
      <c r="AW14" s="76">
        <v>595</v>
      </c>
      <c r="AX14" s="11"/>
      <c r="AY14" s="11"/>
      <c r="AZ14" s="134"/>
      <c r="BA14" s="96" t="s">
        <v>23</v>
      </c>
      <c r="BB14" s="73"/>
      <c r="BC14" s="73"/>
      <c r="BD14" s="73"/>
      <c r="BE14" s="74"/>
      <c r="BF14" s="75">
        <v>16513</v>
      </c>
      <c r="BG14" s="76">
        <v>706</v>
      </c>
      <c r="BH14" s="11"/>
      <c r="BI14" s="11"/>
      <c r="BJ14" s="134"/>
      <c r="BK14" s="96" t="s">
        <v>23</v>
      </c>
      <c r="BL14" s="73"/>
      <c r="BM14" s="73"/>
      <c r="BN14" s="73"/>
      <c r="BO14" s="74"/>
      <c r="BP14" s="75">
        <v>19412</v>
      </c>
      <c r="BQ14" s="76">
        <v>835</v>
      </c>
      <c r="BR14" s="11"/>
      <c r="BS14" s="11"/>
      <c r="BT14" s="134"/>
      <c r="BU14" s="96" t="s">
        <v>23</v>
      </c>
      <c r="BV14" s="73"/>
      <c r="BW14" s="73"/>
      <c r="BX14" s="73"/>
      <c r="BY14" s="74"/>
      <c r="BZ14" s="75">
        <v>20660</v>
      </c>
      <c r="CA14" s="76">
        <v>952</v>
      </c>
      <c r="CB14" s="11"/>
      <c r="CC14" s="11"/>
      <c r="CD14" s="134"/>
      <c r="CE14" s="96" t="s">
        <v>23</v>
      </c>
      <c r="CF14" s="73"/>
      <c r="CG14" s="73"/>
      <c r="CH14" s="73"/>
      <c r="CI14" s="74"/>
      <c r="CJ14" s="75">
        <v>23354</v>
      </c>
      <c r="CK14" s="76">
        <v>1087</v>
      </c>
      <c r="CL14" s="11"/>
      <c r="CM14" s="11"/>
      <c r="CN14" s="134"/>
      <c r="CO14" s="96" t="s">
        <v>23</v>
      </c>
      <c r="CP14" s="73"/>
      <c r="CQ14" s="73"/>
      <c r="CR14" s="73"/>
      <c r="CS14" s="74"/>
      <c r="CT14" s="75">
        <v>25212</v>
      </c>
      <c r="CU14" s="76">
        <v>1197</v>
      </c>
      <c r="CV14" s="11"/>
      <c r="CW14" s="11"/>
      <c r="CX14" s="134"/>
      <c r="CY14" s="96" t="s">
        <v>23</v>
      </c>
      <c r="CZ14" s="73"/>
      <c r="DA14" s="73"/>
      <c r="DB14" s="73"/>
      <c r="DC14" s="74"/>
      <c r="DD14" s="75">
        <v>26951</v>
      </c>
      <c r="DE14" s="76">
        <v>1351</v>
      </c>
      <c r="DF14" s="11"/>
      <c r="DG14" s="11"/>
      <c r="DH14" s="134"/>
      <c r="DI14" s="96" t="s">
        <v>23</v>
      </c>
      <c r="DJ14" s="10"/>
      <c r="DK14" s="10"/>
      <c r="DL14" s="10"/>
      <c r="DM14" s="74"/>
      <c r="DN14" s="75"/>
      <c r="DO14" s="76"/>
      <c r="DP14" s="11"/>
      <c r="DQ14" s="11"/>
      <c r="DR14" s="134"/>
      <c r="DS14" s="96" t="s">
        <v>23</v>
      </c>
      <c r="DT14" s="10"/>
      <c r="DU14" s="10"/>
      <c r="DV14" s="10"/>
      <c r="DW14" s="74"/>
      <c r="DX14" s="75"/>
      <c r="DY14" s="76"/>
      <c r="DZ14" s="11"/>
      <c r="EA14" s="11"/>
      <c r="EB14" s="134"/>
      <c r="EC14" s="96" t="s">
        <v>23</v>
      </c>
      <c r="ED14" s="10"/>
      <c r="EE14" s="10"/>
      <c r="EF14" s="10"/>
      <c r="EG14" s="74"/>
      <c r="EH14" s="75"/>
      <c r="EI14" s="76"/>
      <c r="EJ14" s="11"/>
      <c r="EK14" s="11"/>
      <c r="EL14" s="134"/>
      <c r="EM14" s="96" t="s">
        <v>23</v>
      </c>
      <c r="EN14" s="10"/>
      <c r="EO14" s="10"/>
      <c r="EP14" s="10"/>
      <c r="EQ14" s="74"/>
      <c r="ER14" s="75"/>
      <c r="ES14" s="76"/>
      <c r="ET14" s="11"/>
      <c r="EU14" s="11"/>
      <c r="EV14" s="134"/>
      <c r="EW14" s="96" t="s">
        <v>23</v>
      </c>
      <c r="EX14" s="10"/>
      <c r="EY14" s="10"/>
      <c r="EZ14" s="10"/>
      <c r="FA14" s="74"/>
      <c r="FB14" s="75"/>
      <c r="FC14" s="76"/>
      <c r="FD14" s="11"/>
      <c r="FE14" s="11"/>
      <c r="FF14" s="134"/>
      <c r="FG14" s="96" t="s">
        <v>23</v>
      </c>
      <c r="FH14" s="10"/>
      <c r="FI14" s="10"/>
      <c r="FJ14" s="10"/>
      <c r="FK14" s="74"/>
      <c r="FL14" s="75"/>
      <c r="FM14" s="76"/>
      <c r="FN14" s="11"/>
      <c r="FO14" s="11"/>
      <c r="FP14" s="134"/>
      <c r="FQ14" s="96" t="s">
        <v>23</v>
      </c>
      <c r="FR14" s="10"/>
      <c r="FS14" s="10"/>
      <c r="FT14" s="10"/>
      <c r="FU14" s="74"/>
      <c r="FV14" s="75"/>
      <c r="FW14" s="76"/>
      <c r="FX14" s="11"/>
      <c r="FY14" s="11"/>
      <c r="FZ14" s="134"/>
      <c r="GA14" s="96" t="s">
        <v>23</v>
      </c>
      <c r="GB14" s="10"/>
      <c r="GC14" s="10"/>
      <c r="GD14" s="10"/>
      <c r="GE14" s="74"/>
      <c r="GF14" s="75"/>
      <c r="GG14" s="76"/>
      <c r="GH14" s="11"/>
      <c r="GI14" s="11"/>
      <c r="GJ14" s="134"/>
      <c r="GK14" s="96" t="s">
        <v>23</v>
      </c>
      <c r="GL14" s="10"/>
      <c r="GM14" s="10"/>
      <c r="GN14" s="10"/>
      <c r="GO14" s="74"/>
      <c r="GP14" s="75"/>
      <c r="GQ14" s="76"/>
      <c r="GR14" s="11"/>
      <c r="GS14" s="11"/>
      <c r="GT14" s="134"/>
      <c r="GU14" s="96" t="s">
        <v>23</v>
      </c>
      <c r="GV14" s="10"/>
      <c r="GW14" s="10"/>
      <c r="GX14" s="10"/>
      <c r="GY14" s="74"/>
      <c r="GZ14" s="75"/>
      <c r="HA14" s="76"/>
      <c r="HB14" s="11"/>
      <c r="HC14" s="11"/>
      <c r="HD14" s="134"/>
      <c r="HE14" s="96" t="s">
        <v>23</v>
      </c>
      <c r="HF14" s="10"/>
      <c r="HG14" s="10"/>
      <c r="HH14" s="10"/>
      <c r="HI14" s="74"/>
      <c r="HJ14" s="75"/>
      <c r="HK14" s="76"/>
      <c r="HL14" s="11"/>
      <c r="HM14" s="11"/>
      <c r="HN14" s="134"/>
      <c r="HO14" s="96" t="s">
        <v>23</v>
      </c>
      <c r="HP14" s="10"/>
      <c r="HQ14" s="10"/>
      <c r="HR14" s="10"/>
      <c r="HS14" s="74"/>
      <c r="HT14" s="75"/>
      <c r="HU14" s="76"/>
      <c r="HV14" s="11"/>
      <c r="HW14" s="11"/>
      <c r="HX14" s="134"/>
      <c r="HY14" s="96" t="s">
        <v>23</v>
      </c>
      <c r="HZ14" s="217"/>
      <c r="IA14" s="217"/>
      <c r="IB14" s="217"/>
      <c r="IC14" s="218"/>
      <c r="ID14" s="219">
        <v>35838</v>
      </c>
      <c r="IE14" s="76">
        <v>3393</v>
      </c>
      <c r="IF14" s="11"/>
      <c r="IG14" s="11"/>
      <c r="IH14" s="134"/>
      <c r="II14" s="96" t="s">
        <v>23</v>
      </c>
      <c r="IJ14" s="224"/>
      <c r="IK14" s="224"/>
      <c r="IL14" s="224"/>
      <c r="IM14" s="225"/>
      <c r="IN14" s="226"/>
      <c r="IO14" s="76"/>
      <c r="IP14" s="11"/>
      <c r="IQ14" s="11"/>
      <c r="IR14" s="134"/>
      <c r="IS14" s="96" t="s">
        <v>23</v>
      </c>
      <c r="IT14" s="10"/>
      <c r="IU14" s="10"/>
      <c r="IV14" s="10"/>
      <c r="IW14" s="74"/>
      <c r="IX14" s="75"/>
      <c r="IY14" s="76"/>
      <c r="IZ14" s="11"/>
      <c r="JA14" s="11"/>
      <c r="JB14" s="134"/>
      <c r="JC14" s="96" t="s">
        <v>23</v>
      </c>
      <c r="JD14" s="10"/>
      <c r="JE14" s="10"/>
      <c r="JF14" s="10"/>
      <c r="JG14" s="74"/>
      <c r="JH14" s="75"/>
      <c r="JI14" s="76"/>
      <c r="JJ14" s="11"/>
      <c r="JK14" s="11"/>
      <c r="JL14" s="134"/>
      <c r="JM14" s="96" t="s">
        <v>23</v>
      </c>
      <c r="JN14" s="217">
        <v>44968</v>
      </c>
      <c r="JO14" s="217" t="s">
        <v>408</v>
      </c>
      <c r="JP14" s="217" t="s">
        <v>408</v>
      </c>
      <c r="JQ14" s="218">
        <v>4840</v>
      </c>
      <c r="JR14" s="219">
        <v>36492</v>
      </c>
      <c r="JS14" s="76">
        <v>3636</v>
      </c>
      <c r="JT14" s="11"/>
      <c r="JU14" s="11"/>
    </row>
    <row xmlns:x14ac="http://schemas.microsoft.com/office/spreadsheetml/2009/9/ac" r="15" ht="15.75" customHeight="true" thickBot="true" x14ac:dyDescent="0.3">
      <c r="A15" s="431" t="str">
        <f ca="true">IF(ISBLANK('Data Summary'!A17),"",'Data Summary'!A17)</f>
        <v>ETH_2010_UIS</v>
      </c>
      <c r="B15" s="135"/>
      <c r="C15" s="97" t="s">
        <v>20</v>
      </c>
      <c r="D15" s="78">
        <f>11490+410</f>
        <v>11900</v>
      </c>
      <c r="E15" s="78">
        <f>1745+381</f>
        <v>2126</v>
      </c>
      <c r="F15" s="78">
        <f>9745+29</f>
        <v>9774</v>
      </c>
      <c r="G15" s="78"/>
      <c r="H15" s="78">
        <v>11490</v>
      </c>
      <c r="I15" s="79">
        <v>410</v>
      </c>
      <c r="J15" s="25"/>
      <c r="K15" s="25"/>
      <c r="L15" s="135"/>
      <c r="M15" s="97" t="s">
        <v>20</v>
      </c>
      <c r="N15" s="78">
        <f>SUM(R15:S15)</f>
        <v>12204</v>
      </c>
      <c r="O15" s="162">
        <f>1793+395</f>
        <v>2188</v>
      </c>
      <c r="P15" s="162">
        <f>9987+29</f>
        <v>10016</v>
      </c>
      <c r="Q15" s="162"/>
      <c r="R15" s="162">
        <v>11780</v>
      </c>
      <c r="S15" s="163">
        <v>424</v>
      </c>
      <c r="T15" s="25"/>
      <c r="U15" s="25"/>
      <c r="V15" s="135"/>
      <c r="W15" s="97" t="s">
        <v>20</v>
      </c>
      <c r="X15" s="78">
        <f>SUM(AB15:AC15)</f>
        <v>12544</v>
      </c>
      <c r="Y15" s="78">
        <f>1930+426</f>
        <v>2356</v>
      </c>
      <c r="Z15" s="78">
        <f>10159+29</f>
        <v>10188</v>
      </c>
      <c r="AA15" s="78"/>
      <c r="AB15" s="78">
        <v>12089</v>
      </c>
      <c r="AC15" s="79">
        <v>455</v>
      </c>
      <c r="AD15" s="25"/>
      <c r="AE15" s="25"/>
      <c r="AF15" s="135"/>
      <c r="AG15" s="97" t="s">
        <v>20</v>
      </c>
      <c r="AH15" s="78">
        <f>SUM(AL15:AM15)</f>
        <v>12962</v>
      </c>
      <c r="AI15" s="78">
        <f>1998+449</f>
        <v>2447</v>
      </c>
      <c r="AJ15" s="78">
        <f>10473+42</f>
        <v>10515</v>
      </c>
      <c r="AK15" s="78"/>
      <c r="AL15" s="78">
        <v>12471</v>
      </c>
      <c r="AM15" s="79">
        <v>491</v>
      </c>
      <c r="AN15" s="25"/>
      <c r="AO15" s="25"/>
      <c r="AP15" s="135"/>
      <c r="AQ15" s="97" t="s">
        <v>20</v>
      </c>
      <c r="AR15" s="78">
        <f>SUM(AV15:AW15)</f>
        <v>13776</v>
      </c>
      <c r="AS15" s="78">
        <f>2134+533</f>
        <v>2667</v>
      </c>
      <c r="AT15" s="78">
        <f>11047+62</f>
        <v>11109</v>
      </c>
      <c r="AU15" s="78"/>
      <c r="AV15" s="78">
        <v>13181</v>
      </c>
      <c r="AW15" s="79">
        <v>595</v>
      </c>
      <c r="AX15" s="25"/>
      <c r="AY15" s="25"/>
      <c r="AZ15" s="135"/>
      <c r="BA15" s="97" t="s">
        <v>20</v>
      </c>
      <c r="BB15" s="78">
        <f>SUM(BF15:BG15)</f>
        <v>17219</v>
      </c>
      <c r="BC15" s="78">
        <f>2428+617</f>
        <v>3045</v>
      </c>
      <c r="BD15" s="78">
        <f>14085+89</f>
        <v>14174</v>
      </c>
      <c r="BE15" s="78"/>
      <c r="BF15" s="78">
        <v>16513</v>
      </c>
      <c r="BG15" s="79">
        <v>706</v>
      </c>
      <c r="BH15" s="25"/>
      <c r="BI15" s="25"/>
      <c r="BJ15" s="135"/>
      <c r="BK15" s="97" t="s">
        <v>20</v>
      </c>
      <c r="BL15" s="78">
        <f>SUM(BP15:BQ15)</f>
        <v>20247</v>
      </c>
      <c r="BM15" s="78">
        <f>2676+707</f>
        <v>3383</v>
      </c>
      <c r="BN15" s="78">
        <f>16736+128</f>
        <v>16864</v>
      </c>
      <c r="BO15" s="78"/>
      <c r="BP15" s="78">
        <v>19412</v>
      </c>
      <c r="BQ15" s="79">
        <v>835</v>
      </c>
      <c r="BR15" s="25"/>
      <c r="BS15" s="25"/>
      <c r="BT15" s="135"/>
      <c r="BU15" s="97" t="s">
        <v>20</v>
      </c>
      <c r="BV15" s="83">
        <f>SUM(BZ15:CA15)</f>
        <v>21612</v>
      </c>
      <c r="BW15" s="83">
        <f>2680+803</f>
        <v>3483</v>
      </c>
      <c r="BX15" s="83">
        <f>17980+149</f>
        <v>18129</v>
      </c>
      <c r="BY15" s="84"/>
      <c r="BZ15" s="78">
        <v>20660</v>
      </c>
      <c r="CA15" s="79">
        <v>952</v>
      </c>
      <c r="CB15" s="25"/>
      <c r="CC15" s="25"/>
      <c r="CD15" s="135"/>
      <c r="CE15" s="97" t="s">
        <v>20</v>
      </c>
      <c r="CF15" s="83">
        <f>SUM(CJ15:CK15)</f>
        <v>24441</v>
      </c>
      <c r="CG15" s="83">
        <f>3100+904</f>
        <v>4004</v>
      </c>
      <c r="CH15" s="83">
        <f>20254+183</f>
        <v>20437</v>
      </c>
      <c r="CI15" s="84"/>
      <c r="CJ15" s="78">
        <v>23354</v>
      </c>
      <c r="CK15" s="79">
        <v>1087</v>
      </c>
      <c r="CL15" s="25"/>
      <c r="CM15" s="25"/>
      <c r="CN15" s="135"/>
      <c r="CO15" s="97" t="s">
        <v>20</v>
      </c>
      <c r="CP15" s="78">
        <f>SUM(CT15:CU15)</f>
        <v>26409</v>
      </c>
      <c r="CQ15" s="78">
        <f>3206+976</f>
        <v>4182</v>
      </c>
      <c r="CR15" s="78">
        <f>21886+209</f>
        <v>22095</v>
      </c>
      <c r="CS15" s="78"/>
      <c r="CT15" s="78">
        <v>25212</v>
      </c>
      <c r="CU15" s="79">
        <v>1197</v>
      </c>
      <c r="CV15" s="25"/>
      <c r="CW15" s="25"/>
      <c r="CX15" s="135"/>
      <c r="CY15" s="97" t="s">
        <v>20</v>
      </c>
      <c r="CZ15" s="78">
        <f>SUM(DD15:DE15)</f>
        <v>28302</v>
      </c>
      <c r="DA15" s="78">
        <f>3206+1053</f>
        <v>4259</v>
      </c>
      <c r="DB15" s="78">
        <f>23745+298</f>
        <v>24043</v>
      </c>
      <c r="DC15" s="78"/>
      <c r="DD15" s="78">
        <v>26951</v>
      </c>
      <c r="DE15" s="79">
        <v>1351</v>
      </c>
      <c r="DF15" s="25"/>
      <c r="DG15" s="25"/>
      <c r="DH15" s="135"/>
      <c r="DI15" s="97" t="s">
        <v>20</v>
      </c>
      <c r="DJ15" s="29"/>
      <c r="DK15" s="29"/>
      <c r="DL15" s="29"/>
      <c r="DM15" s="29"/>
      <c r="DN15" s="29"/>
      <c r="DO15" s="30"/>
      <c r="DP15" s="25"/>
      <c r="DQ15" s="25"/>
      <c r="DR15" s="135"/>
      <c r="DS15" s="97" t="s">
        <v>20</v>
      </c>
      <c r="DT15" s="29"/>
      <c r="DU15" s="29"/>
      <c r="DV15" s="29"/>
      <c r="DW15" s="29"/>
      <c r="DX15" s="29"/>
      <c r="DY15" s="30"/>
      <c r="DZ15" s="25"/>
      <c r="EA15" s="25"/>
      <c r="EB15" s="135"/>
      <c r="EC15" s="97" t="s">
        <v>20</v>
      </c>
      <c r="ED15" s="78"/>
      <c r="EE15" s="78"/>
      <c r="EF15" s="78"/>
      <c r="EG15" s="78"/>
      <c r="EH15" s="78"/>
      <c r="EI15" s="30"/>
      <c r="EJ15" s="25"/>
      <c r="EK15" s="25"/>
      <c r="EL15" s="135"/>
      <c r="EM15" s="97" t="s">
        <v>20</v>
      </c>
      <c r="EN15" s="78"/>
      <c r="EO15" s="78"/>
      <c r="EP15" s="78"/>
      <c r="EQ15" s="78"/>
      <c r="ER15" s="78"/>
      <c r="ES15" s="30"/>
      <c r="ET15" s="25"/>
      <c r="EU15" s="25"/>
      <c r="EV15" s="135"/>
      <c r="EW15" s="97" t="s">
        <v>20</v>
      </c>
      <c r="EX15" s="29"/>
      <c r="EY15" s="29"/>
      <c r="EZ15" s="29"/>
      <c r="FA15" s="29"/>
      <c r="FB15" s="29"/>
      <c r="FC15" s="30"/>
      <c r="FD15" s="25"/>
      <c r="FE15" s="25"/>
      <c r="FF15" s="135"/>
      <c r="FG15" s="97" t="s">
        <v>20</v>
      </c>
      <c r="FH15" s="29"/>
      <c r="FI15" s="29"/>
      <c r="FJ15" s="29"/>
      <c r="FK15" s="29"/>
      <c r="FL15" s="29"/>
      <c r="FM15" s="30"/>
      <c r="FN15" s="25"/>
      <c r="FO15" s="25"/>
      <c r="FP15" s="135"/>
      <c r="FQ15" s="97" t="s">
        <v>20</v>
      </c>
      <c r="FR15" s="29"/>
      <c r="FS15" s="29"/>
      <c r="FT15" s="29"/>
      <c r="FU15" s="29"/>
      <c r="FV15" s="29"/>
      <c r="FW15" s="30"/>
      <c r="FX15" s="25"/>
      <c r="FY15" s="25"/>
      <c r="FZ15" s="135"/>
      <c r="GA15" s="97" t="s">
        <v>20</v>
      </c>
      <c r="GB15" s="29"/>
      <c r="GC15" s="29"/>
      <c r="GD15" s="29"/>
      <c r="GE15" s="29"/>
      <c r="GF15" s="29"/>
      <c r="GG15" s="30"/>
      <c r="GH15" s="25"/>
      <c r="GI15" s="25"/>
      <c r="GJ15" s="135"/>
      <c r="GK15" s="97" t="s">
        <v>20</v>
      </c>
      <c r="GL15" s="83">
        <f>SUM(GP15:GQ15)</f>
        <v>34381</v>
      </c>
      <c r="GM15" s="83"/>
      <c r="GN15" s="83"/>
      <c r="GO15" s="84"/>
      <c r="GP15" s="78">
        <v>32048</v>
      </c>
      <c r="GQ15" s="79">
        <v>2333</v>
      </c>
      <c r="GR15" s="25"/>
      <c r="GS15" s="25"/>
      <c r="GT15" s="135"/>
      <c r="GU15" s="97" t="s">
        <v>20</v>
      </c>
      <c r="GV15" s="83">
        <f>SUM(GZ15:HA15)</f>
        <v>36203</v>
      </c>
      <c r="GW15" s="83"/>
      <c r="GX15" s="83"/>
      <c r="GY15" s="84"/>
      <c r="GZ15" s="78">
        <v>33373</v>
      </c>
      <c r="HA15" s="79">
        <v>2830</v>
      </c>
      <c r="HB15" s="25"/>
      <c r="HC15" s="25"/>
      <c r="HD15" s="135"/>
      <c r="HE15" s="97" t="s">
        <v>20</v>
      </c>
      <c r="HF15" s="29">
        <f>SUM(HJ15:HK15)</f>
        <v>38023</v>
      </c>
      <c r="HG15" s="29"/>
      <c r="HH15" s="29"/>
      <c r="HI15" s="29"/>
      <c r="HJ15" s="78">
        <v>34867</v>
      </c>
      <c r="HK15" s="79">
        <v>3156</v>
      </c>
      <c r="HL15" s="25"/>
      <c r="HM15" s="25"/>
      <c r="HN15" s="135"/>
      <c r="HO15" s="97" t="s">
        <v>20</v>
      </c>
      <c r="HP15" s="29">
        <v>63</v>
      </c>
      <c r="HQ15" s="29"/>
      <c r="HR15" s="29"/>
      <c r="HS15" s="29"/>
      <c r="HT15" s="78"/>
      <c r="HU15" s="79"/>
      <c r="HV15" s="25"/>
      <c r="HW15" s="25"/>
      <c r="HX15" s="135"/>
      <c r="HY15" s="97" t="s">
        <v>20</v>
      </c>
      <c r="HZ15" s="78"/>
      <c r="IA15" s="78"/>
      <c r="IB15" s="78"/>
      <c r="IC15" s="78"/>
      <c r="ID15" s="78">
        <v>35838</v>
      </c>
      <c r="IE15" s="79">
        <v>3393</v>
      </c>
      <c r="IF15" s="25"/>
      <c r="IG15" s="25"/>
      <c r="IH15" s="135"/>
      <c r="II15" s="97" t="s">
        <v>20</v>
      </c>
      <c r="IJ15" s="78"/>
      <c r="IK15" s="83"/>
      <c r="IL15" s="83">
        <v>98</v>
      </c>
      <c r="IM15" s="84"/>
      <c r="IN15" s="83"/>
      <c r="IO15" s="85"/>
      <c r="IP15" s="25"/>
      <c r="IQ15" s="25"/>
      <c r="IR15" s="135"/>
      <c r="IS15" s="97" t="s">
        <v>20</v>
      </c>
      <c r="IT15" s="29"/>
      <c r="IU15" s="29"/>
      <c r="IV15" s="29"/>
      <c r="IW15" s="29"/>
      <c r="IX15" s="29"/>
      <c r="IY15" s="30"/>
      <c r="IZ15" s="25"/>
      <c r="JA15" s="25"/>
      <c r="JB15" s="135"/>
      <c r="JC15" s="97" t="s">
        <v>20</v>
      </c>
      <c r="JD15" s="29"/>
      <c r="JE15" s="29"/>
      <c r="JF15" s="29"/>
      <c r="JG15" s="29"/>
      <c r="JH15" s="29"/>
      <c r="JI15" s="30"/>
      <c r="JJ15" s="25"/>
      <c r="JK15" s="25"/>
      <c r="JL15" s="135"/>
      <c r="JM15" s="97" t="s">
        <v>20</v>
      </c>
      <c r="JN15" s="78">
        <v>29645</v>
      </c>
      <c r="JO15" s="78" t="s">
        <v>408</v>
      </c>
      <c r="JP15" s="78" t="s">
        <v>408</v>
      </c>
      <c r="JQ15" s="78">
        <v>4840</v>
      </c>
      <c r="JR15" s="78">
        <v>26423</v>
      </c>
      <c r="JS15" s="79">
        <v>3222</v>
      </c>
      <c r="JT15" s="25"/>
      <c r="JU15" s="25"/>
    </row>
    <row xmlns:x14ac="http://schemas.microsoft.com/office/spreadsheetml/2009/9/ac" r="16" s="3" customFormat="true" x14ac:dyDescent="0.25">
      <c r="A16" s="431" t="str">
        <f ca="true">IF(ISBLANK('Data Summary'!A18),"",'Data Summary'!A18)</f>
        <v>ETH_2011_EMIS</v>
      </c>
      <c r="B16" s="136"/>
      <c r="L16" s="136"/>
      <c r="V16" s="136"/>
      <c r="AF16" s="136"/>
      <c r="AP16" s="136"/>
      <c r="AZ16" s="136"/>
      <c r="BA16" s="136"/>
      <c r="BB16" s="136"/>
      <c r="BC16" s="136"/>
      <c r="BD16" s="136"/>
      <c r="BE16" s="136"/>
      <c r="BF16" s="136"/>
      <c r="BG16" s="136"/>
      <c r="BJ16" s="136"/>
      <c r="BT16" s="136"/>
      <c r="CD16" s="136"/>
      <c r="CN16" s="136"/>
      <c r="CX16" s="136"/>
      <c r="DH16" s="136"/>
      <c r="DR16" s="136"/>
      <c r="EB16" s="136"/>
      <c r="EL16" s="136"/>
      <c r="EV16" s="136"/>
      <c r="FF16" s="136"/>
      <c r="FP16" s="136"/>
      <c r="FZ16" s="136"/>
      <c r="GJ16" s="136"/>
      <c r="GT16" s="136"/>
      <c r="HD16" s="136"/>
      <c r="HN16" s="136"/>
      <c r="HX16" s="136"/>
      <c r="JL16" s="136"/>
    </row>
    <row xmlns:x14ac="http://schemas.microsoft.com/office/spreadsheetml/2009/9/ac" r="17" s="3" customFormat="true" x14ac:dyDescent="0.25">
      <c r="A17" s="431" t="str">
        <f ca="true">IF(ISBLANK('Data Summary'!A19),"",'Data Summary'!A19)</f>
        <v>ETH_2011_UIS</v>
      </c>
      <c r="B17" s="136"/>
      <c r="L17" s="136"/>
      <c r="V17" s="136"/>
      <c r="AF17" s="136"/>
      <c r="AP17" s="136"/>
      <c r="AZ17" s="136"/>
      <c r="BA17" s="136"/>
      <c r="BB17" s="136"/>
      <c r="BC17" s="136"/>
      <c r="BD17" s="136"/>
      <c r="BE17" s="136"/>
      <c r="BF17" s="136"/>
      <c r="BG17" s="136"/>
      <c r="BJ17" s="136"/>
      <c r="BT17" s="136"/>
      <c r="CD17" s="136"/>
      <c r="CN17" s="136"/>
      <c r="CX17" s="136"/>
      <c r="DH17" s="136"/>
      <c r="DR17" s="136"/>
      <c r="EB17" s="136"/>
      <c r="EL17" s="136"/>
      <c r="EV17" s="136"/>
      <c r="FF17" s="136"/>
      <c r="FP17" s="136"/>
      <c r="FZ17" s="136"/>
      <c r="GJ17" s="136"/>
      <c r="GT17" s="136"/>
      <c r="HD17" s="136"/>
      <c r="HN17" s="136"/>
      <c r="HX17" s="136"/>
      <c r="JL17" s="136"/>
    </row>
    <row xmlns:x14ac="http://schemas.microsoft.com/office/spreadsheetml/2009/9/ac" r="18" s="3" customFormat="true" x14ac:dyDescent="0.25">
      <c r="A18" s="431" t="str">
        <f ca="true">IF(ISBLANK('Data Summary'!A20),"",'Data Summary'!A20)</f>
        <v>ETH_2012_EMIS</v>
      </c>
      <c r="B18" s="136"/>
      <c r="L18" s="136"/>
      <c r="V18" s="136"/>
      <c r="AF18" s="136"/>
      <c r="AP18" s="136"/>
      <c r="AZ18" s="136"/>
      <c r="BA18" s="136"/>
      <c r="BB18" s="136"/>
      <c r="BC18" s="136"/>
      <c r="BD18" s="136"/>
      <c r="BE18" s="136"/>
      <c r="BF18" s="136"/>
      <c r="BG18" s="136"/>
      <c r="BJ18" s="136"/>
      <c r="BT18" s="136"/>
      <c r="CD18" s="136"/>
      <c r="CN18" s="136"/>
      <c r="CX18" s="136"/>
      <c r="DH18" s="136"/>
      <c r="DR18" s="136"/>
      <c r="EB18" s="136"/>
      <c r="EL18" s="136"/>
      <c r="EV18" s="136"/>
      <c r="FF18" s="136"/>
      <c r="FP18" s="136"/>
      <c r="FZ18" s="136"/>
      <c r="GJ18" s="136"/>
      <c r="GT18" s="136"/>
      <c r="HD18" s="136"/>
      <c r="HN18" s="136"/>
      <c r="HX18" s="136"/>
      <c r="JL18" s="136"/>
    </row>
    <row xmlns:x14ac="http://schemas.microsoft.com/office/spreadsheetml/2009/9/ac" r="19" s="3" customFormat="true" x14ac:dyDescent="0.25">
      <c r="A19" s="431" t="str">
        <f ca="true">IF(ISBLANK('Data Summary'!A21),"",'Data Summary'!A21)</f>
        <v>ETH_2012_UIS</v>
      </c>
      <c r="B19" s="136"/>
      <c r="L19" s="136"/>
      <c r="V19" s="136"/>
      <c r="AF19" s="136"/>
      <c r="AP19" s="136"/>
      <c r="AZ19" s="136"/>
      <c r="BA19" s="136"/>
      <c r="BB19" s="136"/>
      <c r="BC19" s="136"/>
      <c r="BD19" s="136"/>
      <c r="BE19" s="136"/>
      <c r="BF19" s="136"/>
      <c r="BG19" s="136"/>
      <c r="BJ19" s="136"/>
      <c r="BT19" s="136"/>
      <c r="CD19" s="136"/>
      <c r="CN19" s="136"/>
      <c r="CX19" s="136"/>
      <c r="DH19" s="136"/>
      <c r="DR19" s="136"/>
      <c r="EB19" s="136"/>
      <c r="EL19" s="136"/>
      <c r="EV19" s="136"/>
      <c r="FF19" s="136"/>
      <c r="FP19" s="136"/>
      <c r="FZ19" s="136"/>
      <c r="GJ19" s="136"/>
      <c r="GT19" s="136"/>
      <c r="HD19" s="136"/>
      <c r="HN19" s="136"/>
      <c r="HX19" s="136"/>
      <c r="JL19" s="136"/>
    </row>
    <row xmlns:x14ac="http://schemas.microsoft.com/office/spreadsheetml/2009/9/ac" r="20" s="3" customFormat="true" x14ac:dyDescent="0.25">
      <c r="A20" s="431" t="str">
        <f ca="true">IF(ISBLANK('Data Summary'!A22),"",'Data Summary'!A22)</f>
        <v>ETH_2013_EMIS</v>
      </c>
      <c r="B20" s="136"/>
      <c r="L20" s="136"/>
      <c r="V20" s="136"/>
      <c r="AF20" s="136"/>
      <c r="AP20" s="136"/>
      <c r="AZ20" s="136"/>
      <c r="BA20" s="136"/>
      <c r="BB20" s="136"/>
      <c r="BC20" s="136"/>
      <c r="BD20" s="136"/>
      <c r="BE20" s="136"/>
      <c r="BF20" s="136"/>
      <c r="BG20" s="136"/>
      <c r="BJ20" s="136"/>
      <c r="BT20" s="136"/>
      <c r="CD20" s="136"/>
      <c r="CN20" s="136"/>
      <c r="CX20" s="136"/>
      <c r="DH20" s="136"/>
      <c r="DR20" s="136"/>
      <c r="EB20" s="136"/>
      <c r="EL20" s="136"/>
      <c r="EV20" s="136"/>
      <c r="FF20" s="136"/>
      <c r="FP20" s="136"/>
      <c r="FZ20" s="136"/>
      <c r="GJ20" s="136"/>
      <c r="GT20" s="136"/>
      <c r="HD20" s="136"/>
      <c r="HN20" s="136"/>
      <c r="HX20" s="136"/>
      <c r="JL20" s="136"/>
    </row>
    <row xmlns:x14ac="http://schemas.microsoft.com/office/spreadsheetml/2009/9/ac" r="21" s="3" customFormat="true" x14ac:dyDescent="0.25">
      <c r="A21" s="431" t="str">
        <f ca="true">IF(ISBLANK('Data Summary'!A23),"",'Data Summary'!A23)</f>
        <v>ETH_2013_YL</v>
      </c>
      <c r="B21" s="136"/>
      <c r="L21" s="136"/>
      <c r="V21" s="136"/>
      <c r="AF21" s="136"/>
      <c r="AP21" s="136"/>
      <c r="AZ21" s="136"/>
      <c r="BA21" s="136"/>
      <c r="BB21" s="136"/>
      <c r="BC21" s="136"/>
      <c r="BD21" s="136"/>
      <c r="BE21" s="136"/>
      <c r="BF21" s="136"/>
      <c r="BG21" s="136"/>
      <c r="BJ21" s="136"/>
      <c r="BT21" s="136"/>
      <c r="CD21" s="136"/>
      <c r="CN21" s="136"/>
      <c r="CX21" s="136"/>
      <c r="DH21" s="136"/>
      <c r="DR21" s="136"/>
      <c r="EB21" s="136"/>
      <c r="EL21" s="136"/>
      <c r="EV21" s="136"/>
      <c r="FF21" s="136"/>
      <c r="FP21" s="136"/>
      <c r="FZ21" s="136"/>
      <c r="GJ21" s="136"/>
      <c r="GT21" s="136"/>
      <c r="HD21" s="136"/>
      <c r="HN21" s="136"/>
      <c r="HX21" s="136"/>
      <c r="JL21" s="136"/>
    </row>
    <row xmlns:x14ac="http://schemas.microsoft.com/office/spreadsheetml/2009/9/ac" r="22" s="3" customFormat="true" x14ac:dyDescent="0.25">
      <c r="A22" s="431" t="str">
        <f ca="true">IF(ISBLANK('Data Summary'!A24),"",'Data Summary'!A24)</f>
        <v>ETH_2014_UIS</v>
      </c>
      <c r="B22" s="136"/>
      <c r="L22" s="136"/>
      <c r="V22" s="136"/>
      <c r="AF22" s="136"/>
      <c r="AP22" s="136"/>
      <c r="AZ22" s="136"/>
      <c r="BA22" s="136"/>
      <c r="BB22" s="136"/>
      <c r="BC22" s="136"/>
      <c r="BD22" s="136"/>
      <c r="BE22" s="136"/>
      <c r="BF22" s="136"/>
      <c r="BG22" s="136"/>
      <c r="BJ22" s="136"/>
      <c r="BT22" s="136"/>
      <c r="CD22" s="136"/>
      <c r="CN22" s="136"/>
      <c r="CX22" s="136"/>
      <c r="DH22" s="136"/>
      <c r="DR22" s="136"/>
      <c r="EB22" s="136"/>
      <c r="EL22" s="136"/>
      <c r="EV22" s="136"/>
      <c r="FF22" s="136"/>
      <c r="FP22" s="136"/>
      <c r="FZ22" s="136"/>
      <c r="GJ22" s="136"/>
      <c r="GT22" s="136"/>
      <c r="HD22" s="136"/>
      <c r="HN22" s="136"/>
      <c r="HX22" s="136"/>
      <c r="JL22" s="136"/>
    </row>
    <row xmlns:x14ac="http://schemas.microsoft.com/office/spreadsheetml/2009/9/ac" r="23" s="3" customFormat="true" x14ac:dyDescent="0.25">
      <c r="A23" s="431" t="str">
        <f ca="true">IF(ISBLANK('Data Summary'!A25),"",'Data Summary'!A25)</f>
        <v>ETH_2014_EMIS</v>
      </c>
      <c r="B23" s="136"/>
      <c r="L23" s="136"/>
      <c r="V23" s="136"/>
      <c r="AF23" s="136"/>
      <c r="AP23" s="136"/>
      <c r="AZ23" s="136"/>
      <c r="BA23" s="136"/>
      <c r="BB23" s="136"/>
      <c r="BC23" s="136"/>
      <c r="BD23" s="136"/>
      <c r="BE23" s="136"/>
      <c r="BF23" s="136"/>
      <c r="BG23" s="136"/>
      <c r="BJ23" s="136"/>
      <c r="BT23" s="136"/>
      <c r="CD23" s="136"/>
      <c r="CN23" s="136"/>
      <c r="CX23" s="136"/>
      <c r="DH23" s="136"/>
      <c r="DR23" s="136"/>
      <c r="EB23" s="136"/>
      <c r="EL23" s="136"/>
      <c r="EV23" s="136"/>
      <c r="FF23" s="136"/>
      <c r="FP23" s="136"/>
      <c r="FZ23" s="136"/>
      <c r="GJ23" s="136"/>
      <c r="GT23" s="136"/>
      <c r="HD23" s="136"/>
      <c r="HN23" s="136"/>
      <c r="HX23" s="136"/>
      <c r="JL23" s="136"/>
    </row>
    <row xmlns:x14ac="http://schemas.microsoft.com/office/spreadsheetml/2009/9/ac" r="24" s="3" customFormat="true" x14ac:dyDescent="0.25">
      <c r="A24" s="431" t="str">
        <f ca="true">IF(ISBLANK('Data Summary'!A26),"",'Data Summary'!A26)</f>
        <v>ETH_2015_EMIS</v>
      </c>
      <c r="B24" s="136"/>
      <c r="L24" s="136"/>
      <c r="V24" s="136"/>
      <c r="AF24" s="136"/>
      <c r="AP24" s="136"/>
      <c r="AZ24" s="136"/>
      <c r="BA24" s="136"/>
      <c r="BB24" s="136"/>
      <c r="BC24" s="136"/>
      <c r="BD24" s="136"/>
      <c r="BE24" s="136"/>
      <c r="BF24" s="136"/>
      <c r="BG24" s="136"/>
      <c r="BJ24" s="136"/>
      <c r="BT24" s="136"/>
      <c r="CD24" s="136"/>
      <c r="CN24" s="136"/>
      <c r="CX24" s="136"/>
      <c r="DH24" s="136"/>
      <c r="DR24" s="136"/>
      <c r="EB24" s="136"/>
      <c r="EL24" s="136"/>
      <c r="EV24" s="136"/>
      <c r="FF24" s="136"/>
      <c r="FP24" s="136"/>
      <c r="FZ24" s="136"/>
      <c r="GJ24" s="136"/>
      <c r="GT24" s="136"/>
      <c r="HD24" s="136"/>
      <c r="HN24" s="136"/>
      <c r="HX24" s="136"/>
      <c r="JL24" s="136"/>
    </row>
    <row xmlns:x14ac="http://schemas.microsoft.com/office/spreadsheetml/2009/9/ac" r="25" s="3" customFormat="true" x14ac:dyDescent="0.25">
      <c r="A25" s="431" t="str">
        <f ca="true">IF(ISBLANK('Data Summary'!A27),"",'Data Summary'!A27)</f>
        <v>ETH_2016_EMIS</v>
      </c>
      <c r="B25" s="136"/>
      <c r="L25" s="136"/>
      <c r="V25" s="136"/>
      <c r="AF25" s="136"/>
      <c r="AP25" s="136"/>
      <c r="AZ25" s="136"/>
      <c r="BA25" s="136"/>
      <c r="BB25" s="136"/>
      <c r="BC25" s="136"/>
      <c r="BD25" s="136"/>
      <c r="BE25" s="136"/>
      <c r="BF25" s="136"/>
      <c r="BG25" s="136"/>
      <c r="BJ25" s="136"/>
      <c r="BT25" s="136"/>
      <c r="CD25" s="136"/>
      <c r="CN25" s="136"/>
      <c r="CX25" s="136"/>
      <c r="DH25" s="136"/>
      <c r="DR25" s="136"/>
      <c r="EB25" s="136"/>
      <c r="EL25" s="136"/>
      <c r="EV25" s="136"/>
      <c r="FF25" s="136"/>
      <c r="FP25" s="136"/>
      <c r="FZ25" s="136"/>
      <c r="GJ25" s="136"/>
      <c r="GT25" s="136"/>
      <c r="HD25" s="136"/>
      <c r="HN25" s="136"/>
      <c r="HX25" s="136"/>
      <c r="JL25" s="136"/>
    </row>
    <row xmlns:x14ac="http://schemas.microsoft.com/office/spreadsheetml/2009/9/ac" r="26" s="3" customFormat="true" x14ac:dyDescent="0.25">
      <c r="A26" s="431" t="str">
        <f ca="true">IF(ISBLANK('Data Summary'!A28),"",'Data Summary'!A28)</f>
        <v>ETH_2017_YL</v>
      </c>
      <c r="B26" s="136"/>
      <c r="L26" s="136"/>
      <c r="V26" s="136"/>
      <c r="AF26" s="136"/>
      <c r="AP26" s="136"/>
      <c r="AZ26" s="136"/>
      <c r="BA26" s="136"/>
      <c r="BB26" s="136"/>
      <c r="BC26" s="136"/>
      <c r="BD26" s="136"/>
      <c r="BE26" s="136"/>
      <c r="BF26" s="136"/>
      <c r="BG26" s="136"/>
      <c r="BJ26" s="136"/>
      <c r="BT26" s="136"/>
      <c r="CD26" s="136"/>
      <c r="CN26" s="136"/>
      <c r="CX26" s="136"/>
      <c r="DH26" s="136"/>
      <c r="DR26" s="136"/>
      <c r="EB26" s="136"/>
      <c r="EL26" s="136"/>
      <c r="EV26" s="136"/>
      <c r="FF26" s="136"/>
      <c r="FP26" s="136"/>
      <c r="FZ26" s="136"/>
      <c r="GJ26" s="136"/>
      <c r="GT26" s="136"/>
      <c r="HD26" s="136"/>
      <c r="HN26" s="136"/>
      <c r="HX26" s="136"/>
      <c r="JL26" s="136"/>
    </row>
    <row xmlns:x14ac="http://schemas.microsoft.com/office/spreadsheetml/2009/9/ac" r="27" s="3" customFormat="true" x14ac:dyDescent="0.25">
      <c r="A27" s="431" t="str">
        <f ca="true">IF(ISBLANK('Data Summary'!A29),"",'Data Summary'!A29)</f>
        <v>ETH_2017_EMIS</v>
      </c>
      <c r="B27" s="136"/>
      <c r="L27" s="136"/>
      <c r="V27" s="136"/>
      <c r="AF27" s="136"/>
      <c r="AP27" s="136"/>
      <c r="AZ27" s="136"/>
      <c r="BA27" s="136"/>
      <c r="BB27" s="136"/>
      <c r="BC27" s="136"/>
      <c r="BD27" s="136"/>
      <c r="BE27" s="136"/>
      <c r="BF27" s="136"/>
      <c r="BG27" s="136"/>
      <c r="BJ27" s="136"/>
      <c r="BT27" s="136"/>
      <c r="CD27" s="136"/>
      <c r="CN27" s="136"/>
      <c r="CX27" s="136"/>
      <c r="DH27" s="136"/>
      <c r="DR27" s="136"/>
      <c r="EB27" s="136"/>
      <c r="EL27" s="136"/>
      <c r="EV27" s="136"/>
      <c r="FF27" s="136"/>
      <c r="FP27" s="136"/>
      <c r="FZ27" s="136"/>
      <c r="GJ27" s="136"/>
      <c r="GT27" s="136"/>
      <c r="HD27" s="136"/>
      <c r="HN27" s="136"/>
      <c r="HX27" s="136"/>
      <c r="JL27" s="136"/>
    </row>
    <row xmlns:x14ac="http://schemas.microsoft.com/office/spreadsheetml/2009/9/ac" r="28" s="3" customFormat="true" x14ac:dyDescent="0.25">
      <c r="A28" s="431" t="str">
        <f ca="true">IF(ISBLANK('Data Summary'!A30),"",'Data Summary'!A30)</f>
        <v>ETH_2017_WV</v>
      </c>
      <c r="B28" s="136"/>
      <c r="L28" s="136"/>
      <c r="V28" s="136"/>
      <c r="AF28" s="136"/>
      <c r="AP28" s="136"/>
      <c r="AZ28" s="136"/>
      <c r="BA28" s="136"/>
      <c r="BB28" s="136"/>
      <c r="BC28" s="136"/>
      <c r="BD28" s="136"/>
      <c r="BE28" s="136"/>
      <c r="BF28" s="136"/>
      <c r="BG28" s="136"/>
      <c r="BJ28" s="136"/>
      <c r="BT28" s="136"/>
      <c r="CD28" s="136"/>
      <c r="CN28" s="136"/>
      <c r="CX28" s="136"/>
      <c r="DH28" s="136"/>
      <c r="DR28" s="136"/>
      <c r="EB28" s="136"/>
      <c r="EL28" s="136"/>
      <c r="EV28" s="136"/>
      <c r="FF28" s="136"/>
      <c r="FP28" s="136"/>
      <c r="FZ28" s="136"/>
      <c r="GJ28" s="136"/>
      <c r="GT28" s="136"/>
      <c r="HD28" s="136"/>
      <c r="HN28" s="136"/>
      <c r="HX28" s="136"/>
      <c r="JL28" s="136"/>
    </row>
    <row xmlns:x14ac="http://schemas.microsoft.com/office/spreadsheetml/2009/9/ac" r="29" s="3" customFormat="true" x14ac:dyDescent="0.25">
      <c r="A29" s="431" t="str">
        <f ca="true">IF(ISBLANK('Data Summary'!A31),"",'Data Summary'!A31)</f>
        <v>ETH_2020_UIS</v>
      </c>
      <c r="B29" s="136"/>
      <c r="L29" s="136"/>
      <c r="V29" s="136"/>
      <c r="AF29" s="136"/>
      <c r="AP29" s="136"/>
      <c r="AZ29" s="136"/>
      <c r="BA29" s="136"/>
      <c r="BB29" s="136"/>
      <c r="BC29" s="136"/>
      <c r="BD29" s="136"/>
      <c r="BE29" s="136"/>
      <c r="BF29" s="136"/>
      <c r="BG29" s="136"/>
      <c r="BJ29" s="136"/>
      <c r="BT29" s="136"/>
      <c r="CD29" s="136"/>
      <c r="CN29" s="136"/>
      <c r="CX29" s="136"/>
      <c r="DH29" s="136"/>
      <c r="DR29" s="136"/>
      <c r="EB29" s="136"/>
      <c r="EL29" s="136"/>
      <c r="EV29" s="136"/>
      <c r="FF29" s="136"/>
      <c r="FP29" s="136"/>
      <c r="FZ29" s="136"/>
      <c r="GJ29" s="136"/>
      <c r="GT29" s="136"/>
      <c r="HD29" s="136"/>
      <c r="HN29" s="136"/>
      <c r="HX29" s="136"/>
      <c r="JL29" s="136"/>
    </row>
    <row xmlns:x14ac="http://schemas.microsoft.com/office/spreadsheetml/2009/9/ac" r="30" s="3" customFormat="true" x14ac:dyDescent="0.25">
      <c r="A30" s="431" t="str">
        <f ca="true">IF(ISBLANK('Data Summary'!A32),"",'Data Summary'!A32)</f>
        <v>ETH_2021_UIS</v>
      </c>
      <c r="B30" s="136"/>
      <c r="L30" s="136"/>
      <c r="V30" s="136"/>
      <c r="AF30" s="136"/>
      <c r="AP30" s="136"/>
      <c r="AZ30" s="136"/>
      <c r="BA30" s="136"/>
      <c r="BB30" s="136"/>
      <c r="BC30" s="136"/>
      <c r="BD30" s="136"/>
      <c r="BE30" s="136"/>
      <c r="BF30" s="136"/>
      <c r="BG30" s="136"/>
      <c r="BJ30" s="136"/>
      <c r="BT30" s="136"/>
      <c r="CD30" s="136"/>
      <c r="CN30" s="136"/>
      <c r="CX30" s="136"/>
      <c r="DH30" s="136"/>
      <c r="DR30" s="136"/>
      <c r="EB30" s="136"/>
      <c r="EL30" s="136"/>
      <c r="EV30" s="136"/>
      <c r="FF30" s="136"/>
      <c r="FP30" s="136"/>
      <c r="FZ30" s="136"/>
      <c r="GJ30" s="136"/>
      <c r="GT30" s="136"/>
      <c r="HD30" s="136"/>
      <c r="HN30" s="136"/>
      <c r="HX30" s="136"/>
      <c r="JL30" s="136"/>
    </row>
    <row xmlns:x14ac="http://schemas.microsoft.com/office/spreadsheetml/2009/9/ac" r="31" s="3" customFormat="true" x14ac:dyDescent="0.25">
      <c r="A31" s="431" t="str">
        <f ca="true">IF(ISBLANK('Data Summary'!A33),"",'Data Summary'!A33)</f>
        <v>ETH_2022_EMIS</v>
      </c>
      <c r="B31" s="136"/>
      <c r="L31" s="136"/>
      <c r="V31" s="136"/>
      <c r="AF31" s="136"/>
      <c r="AP31" s="136"/>
      <c r="AZ31" s="136"/>
      <c r="BA31" s="136"/>
      <c r="BB31" s="136"/>
      <c r="BC31" s="136"/>
      <c r="BD31" s="136"/>
      <c r="BE31" s="136"/>
      <c r="BF31" s="136"/>
      <c r="BG31" s="136"/>
      <c r="BJ31" s="136"/>
      <c r="BT31" s="136"/>
      <c r="CD31" s="136"/>
      <c r="CN31" s="136"/>
      <c r="CX31" s="136"/>
      <c r="DH31" s="136"/>
      <c r="DR31" s="136"/>
      <c r="EB31" s="136"/>
      <c r="EL31" s="136"/>
      <c r="EV31" s="136"/>
      <c r="FF31" s="136"/>
      <c r="FP31" s="136"/>
      <c r="FZ31" s="136"/>
      <c r="GJ31" s="136"/>
      <c r="GT31" s="136"/>
      <c r="HD31" s="136"/>
      <c r="HN31" s="136"/>
      <c r="HX31" s="136"/>
      <c r="JL31" s="136"/>
    </row>
    <row xmlns:x14ac="http://schemas.microsoft.com/office/spreadsheetml/2009/9/ac" r="32" s="3" customFormat="true" x14ac:dyDescent="0.25">
      <c r="A32" s="432" t="str">
        <f ca="true">IF(ISBLANK('Data Summary'!A34),"",'Data Summary'!A34)</f>
        <v/>
      </c>
      <c r="B32" s="136"/>
      <c r="L32" s="136"/>
      <c r="V32" s="136"/>
      <c r="AF32" s="136"/>
      <c r="AP32" s="136"/>
      <c r="AZ32" s="136"/>
      <c r="BA32" s="136"/>
      <c r="BB32" s="136"/>
      <c r="BC32" s="136"/>
      <c r="BD32" s="136"/>
      <c r="BE32" s="136"/>
      <c r="BF32" s="136"/>
      <c r="BG32" s="136"/>
      <c r="BJ32" s="136"/>
      <c r="BT32" s="136"/>
      <c r="CD32" s="136"/>
      <c r="CN32" s="136"/>
      <c r="CX32" s="136"/>
      <c r="DH32" s="136"/>
      <c r="DR32" s="136"/>
      <c r="EB32" s="136"/>
      <c r="EL32" s="136"/>
      <c r="EV32" s="136"/>
      <c r="FF32" s="136"/>
      <c r="FP32" s="136"/>
      <c r="FZ32" s="136"/>
      <c r="GJ32" s="136"/>
      <c r="GT32" s="136"/>
      <c r="HD32" s="136"/>
      <c r="HN32" s="136"/>
      <c r="HX32" s="136"/>
      <c r="JL32" s="136"/>
    </row>
    <row xmlns:x14ac="http://schemas.microsoft.com/office/spreadsheetml/2009/9/ac" r="33" s="3" customFormat="true" x14ac:dyDescent="0.25">
      <c r="A33" s="432" t="str">
        <f ca="true">IF(ISBLANK('Data Summary'!A35),"",'Data Summary'!A35)</f>
        <v/>
      </c>
      <c r="B33" s="136"/>
      <c r="L33" s="136"/>
      <c r="V33" s="136"/>
      <c r="AF33" s="136"/>
      <c r="AP33" s="136"/>
      <c r="AZ33" s="136"/>
      <c r="BA33" s="136"/>
      <c r="BB33" s="136"/>
      <c r="BC33" s="136"/>
      <c r="BD33" s="136"/>
      <c r="BE33" s="136"/>
      <c r="BF33" s="136"/>
      <c r="BG33" s="136"/>
      <c r="BJ33" s="136"/>
      <c r="BT33" s="136"/>
      <c r="CD33" s="136"/>
      <c r="CN33" s="136"/>
      <c r="CX33" s="136"/>
      <c r="DH33" s="136"/>
      <c r="DR33" s="136"/>
      <c r="EB33" s="136"/>
      <c r="EL33" s="136"/>
      <c r="EV33" s="136"/>
      <c r="FF33" s="136"/>
      <c r="FP33" s="136"/>
      <c r="FZ33" s="136"/>
      <c r="GJ33" s="136"/>
      <c r="GT33" s="136"/>
      <c r="HD33" s="136"/>
      <c r="HN33" s="136"/>
      <c r="HX33" s="136"/>
      <c r="JL33" s="136"/>
    </row>
    <row xmlns:x14ac="http://schemas.microsoft.com/office/spreadsheetml/2009/9/ac" r="34" s="3" customFormat="true" x14ac:dyDescent="0.25">
      <c r="A34" s="432" t="str">
        <f ca="true">IF(ISBLANK('Data Summary'!A36),"",'Data Summary'!A36)</f>
        <v/>
      </c>
      <c r="B34" s="136"/>
      <c r="L34" s="136"/>
      <c r="V34" s="136"/>
      <c r="AF34" s="136"/>
      <c r="AP34" s="136"/>
      <c r="AZ34" s="136"/>
      <c r="BA34" s="136"/>
      <c r="BB34" s="136"/>
      <c r="BC34" s="136"/>
      <c r="BD34" s="136"/>
      <c r="BE34" s="136"/>
      <c r="BF34" s="136"/>
      <c r="BG34" s="136"/>
      <c r="BJ34" s="136"/>
      <c r="BT34" s="136"/>
      <c r="CD34" s="136"/>
      <c r="CN34" s="136"/>
      <c r="CX34" s="136"/>
      <c r="DH34" s="136"/>
      <c r="DR34" s="136"/>
      <c r="EB34" s="136"/>
      <c r="EL34" s="136"/>
      <c r="EV34" s="136"/>
      <c r="FF34" s="136"/>
      <c r="FP34" s="136"/>
      <c r="FZ34" s="136"/>
      <c r="GJ34" s="136"/>
      <c r="GT34" s="136"/>
      <c r="HD34" s="136"/>
      <c r="HN34" s="136"/>
      <c r="HX34" s="136"/>
      <c r="JL34" s="136"/>
    </row>
    <row xmlns:x14ac="http://schemas.microsoft.com/office/spreadsheetml/2009/9/ac" r="35" s="3" customFormat="true" x14ac:dyDescent="0.25">
      <c r="A35" s="432" t="str">
        <f ca="true">IF(ISBLANK('Data Summary'!A37),"",'Data Summary'!A37)</f>
        <v/>
      </c>
      <c r="B35" s="136"/>
      <c r="L35" s="136"/>
      <c r="V35" s="136"/>
      <c r="AF35" s="136"/>
      <c r="AP35" s="136"/>
      <c r="AZ35" s="136"/>
      <c r="BA35" s="136"/>
      <c r="BB35" s="136"/>
      <c r="BC35" s="136"/>
      <c r="BD35" s="136"/>
      <c r="BE35" s="136"/>
      <c r="BF35" s="136"/>
      <c r="BG35" s="136"/>
      <c r="BJ35" s="136"/>
      <c r="BT35" s="136"/>
      <c r="CD35" s="136"/>
      <c r="CN35" s="136"/>
      <c r="CX35" s="136"/>
      <c r="DH35" s="136"/>
      <c r="DR35" s="136"/>
      <c r="EB35" s="136"/>
      <c r="EL35" s="136"/>
      <c r="EV35" s="136"/>
      <c r="FF35" s="136"/>
      <c r="FP35" s="136"/>
      <c r="FZ35" s="136"/>
      <c r="GJ35" s="136"/>
      <c r="GT35" s="136"/>
      <c r="HD35" s="136"/>
      <c r="HN35" s="136"/>
      <c r="HX35" s="136"/>
      <c r="JL35" s="136"/>
    </row>
    <row xmlns:x14ac="http://schemas.microsoft.com/office/spreadsheetml/2009/9/ac" r="36" s="3" customFormat="true" x14ac:dyDescent="0.25">
      <c r="A36" s="432" t="str">
        <f ca="true">IF(ISBLANK('Data Summary'!A38),"",'Data Summary'!A38)</f>
        <v/>
      </c>
      <c r="B36" s="136"/>
      <c r="L36" s="136"/>
      <c r="V36" s="136"/>
      <c r="AF36" s="136"/>
      <c r="AP36" s="136"/>
      <c r="AZ36" s="136"/>
      <c r="BA36" s="136"/>
      <c r="BB36" s="136"/>
      <c r="BC36" s="136"/>
      <c r="BD36" s="136"/>
      <c r="BE36" s="136"/>
      <c r="BF36" s="136"/>
      <c r="BG36" s="136"/>
      <c r="BJ36" s="136"/>
      <c r="BT36" s="136"/>
      <c r="CD36" s="136"/>
      <c r="CN36" s="136"/>
      <c r="CX36" s="136"/>
      <c r="DH36" s="136"/>
      <c r="DR36" s="136"/>
      <c r="EB36" s="136"/>
      <c r="EL36" s="136"/>
      <c r="EV36" s="136"/>
      <c r="FF36" s="136"/>
      <c r="FP36" s="136"/>
      <c r="FZ36" s="136"/>
      <c r="GJ36" s="136"/>
      <c r="GT36" s="136"/>
      <c r="HD36" s="136"/>
      <c r="HN36" s="136"/>
      <c r="HX36" s="136"/>
      <c r="JL36" s="136"/>
    </row>
    <row xmlns:x14ac="http://schemas.microsoft.com/office/spreadsheetml/2009/9/ac" r="37" s="3" customFormat="true" x14ac:dyDescent="0.25">
      <c r="A37" s="432" t="str">
        <f ca="true">IF(ISBLANK('Data Summary'!A39),"",'Data Summary'!A39)</f>
        <v/>
      </c>
      <c r="B37" s="136"/>
      <c r="L37" s="136"/>
      <c r="V37" s="136"/>
      <c r="AF37" s="136"/>
      <c r="AP37" s="136"/>
      <c r="AZ37" s="136"/>
      <c r="BA37" s="136"/>
      <c r="BB37" s="136"/>
      <c r="BC37" s="136"/>
      <c r="BD37" s="136"/>
      <c r="BE37" s="136"/>
      <c r="BF37" s="136"/>
      <c r="BG37" s="136"/>
      <c r="BJ37" s="136"/>
      <c r="BT37" s="136"/>
      <c r="CD37" s="136"/>
      <c r="CN37" s="136"/>
      <c r="CX37" s="136"/>
      <c r="DH37" s="136"/>
      <c r="DR37" s="136"/>
      <c r="EB37" s="136"/>
      <c r="EL37" s="136"/>
      <c r="EV37" s="136"/>
      <c r="FF37" s="136"/>
      <c r="FP37" s="136"/>
      <c r="FZ37" s="136"/>
      <c r="GJ37" s="136"/>
      <c r="GT37" s="136"/>
      <c r="HD37" s="136"/>
      <c r="HN37" s="136"/>
      <c r="HX37" s="136"/>
      <c r="JL37" s="136"/>
    </row>
    <row xmlns:x14ac="http://schemas.microsoft.com/office/spreadsheetml/2009/9/ac" r="38" s="3" customFormat="true" x14ac:dyDescent="0.25">
      <c r="A38" s="432" t="str">
        <f ca="true">IF(ISBLANK('Data Summary'!A40),"",'Data Summary'!A40)</f>
        <v/>
      </c>
      <c r="B38" s="136"/>
      <c r="L38" s="136"/>
      <c r="V38" s="136"/>
      <c r="AF38" s="136"/>
      <c r="AP38" s="136"/>
      <c r="AZ38" s="136"/>
      <c r="BA38" s="136"/>
      <c r="BB38" s="136"/>
      <c r="BC38" s="136"/>
      <c r="BD38" s="136"/>
      <c r="BE38" s="136"/>
      <c r="BF38" s="136"/>
      <c r="BG38" s="136"/>
      <c r="BJ38" s="136"/>
      <c r="BT38" s="136"/>
      <c r="CD38" s="136"/>
      <c r="CN38" s="136"/>
      <c r="CX38" s="136"/>
      <c r="DH38" s="136"/>
      <c r="DR38" s="136"/>
      <c r="EB38" s="136"/>
      <c r="EL38" s="136"/>
      <c r="EV38" s="136"/>
      <c r="FF38" s="136"/>
      <c r="FP38" s="136"/>
      <c r="FZ38" s="136"/>
      <c r="GJ38" s="136"/>
      <c r="GT38" s="136"/>
      <c r="HD38" s="136"/>
      <c r="HN38" s="136"/>
      <c r="HX38" s="136"/>
      <c r="JL38" s="136"/>
    </row>
    <row xmlns:x14ac="http://schemas.microsoft.com/office/spreadsheetml/2009/9/ac" r="39" s="3" customFormat="true" x14ac:dyDescent="0.25">
      <c r="A39" s="432" t="str">
        <f ca="true">IF(ISBLANK('Data Summary'!A41),"",'Data Summary'!A41)</f>
        <v/>
      </c>
      <c r="B39" s="136"/>
      <c r="L39" s="136"/>
      <c r="V39" s="136"/>
      <c r="AF39" s="136"/>
      <c r="AP39" s="136"/>
      <c r="AZ39" s="136"/>
      <c r="BA39" s="136"/>
      <c r="BB39" s="136"/>
      <c r="BC39" s="136"/>
      <c r="BD39" s="136"/>
      <c r="BE39" s="136"/>
      <c r="BF39" s="136"/>
      <c r="BG39" s="136"/>
      <c r="BJ39" s="136"/>
      <c r="BT39" s="136"/>
      <c r="CD39" s="136"/>
      <c r="CN39" s="136"/>
      <c r="CX39" s="136"/>
      <c r="DH39" s="136"/>
      <c r="DR39" s="136"/>
      <c r="EB39" s="136"/>
      <c r="EL39" s="136"/>
      <c r="EV39" s="136"/>
      <c r="FF39" s="136"/>
      <c r="FP39" s="136"/>
      <c r="FZ39" s="136"/>
      <c r="GJ39" s="136"/>
      <c r="GT39" s="136"/>
      <c r="HD39" s="136"/>
      <c r="HN39" s="136"/>
      <c r="HX39" s="136"/>
      <c r="JL39" s="136"/>
    </row>
    <row xmlns:x14ac="http://schemas.microsoft.com/office/spreadsheetml/2009/9/ac" r="40" s="3" customFormat="true" x14ac:dyDescent="0.25">
      <c r="A40" s="432" t="str">
        <f ca="true">IF(ISBLANK('Data Summary'!A42),"",'Data Summary'!A42)</f>
        <v/>
      </c>
      <c r="B40" s="136"/>
      <c r="L40" s="136"/>
      <c r="V40" s="136"/>
      <c r="AF40" s="136"/>
      <c r="AP40" s="136"/>
      <c r="AZ40" s="136"/>
      <c r="BA40" s="136"/>
      <c r="BB40" s="136"/>
      <c r="BC40" s="136"/>
      <c r="BD40" s="136"/>
      <c r="BE40" s="136"/>
      <c r="BF40" s="136"/>
      <c r="BG40" s="136"/>
      <c r="BJ40" s="136"/>
      <c r="BT40" s="136"/>
      <c r="CD40" s="136"/>
      <c r="CN40" s="136"/>
      <c r="CX40" s="136"/>
      <c r="DH40" s="136"/>
      <c r="DR40" s="136"/>
      <c r="EB40" s="136"/>
      <c r="EL40" s="136"/>
      <c r="EV40" s="136"/>
      <c r="FF40" s="136"/>
      <c r="FP40" s="136"/>
      <c r="FZ40" s="136"/>
      <c r="GJ40" s="136"/>
      <c r="GT40" s="136"/>
      <c r="HD40" s="136"/>
      <c r="HN40" s="136"/>
      <c r="HX40" s="136"/>
      <c r="JL40" s="136"/>
    </row>
    <row xmlns:x14ac="http://schemas.microsoft.com/office/spreadsheetml/2009/9/ac" r="41" s="3" customFormat="true" x14ac:dyDescent="0.25">
      <c r="A41" s="432" t="str">
        <f ca="true">IF(ISBLANK('Data Summary'!A43),"",'Data Summary'!A43)</f>
        <v/>
      </c>
      <c r="B41" s="136"/>
      <c r="L41" s="136"/>
      <c r="V41" s="136"/>
      <c r="AF41" s="136"/>
      <c r="AP41" s="136"/>
      <c r="AZ41" s="136"/>
      <c r="BA41" s="136"/>
      <c r="BB41" s="136"/>
      <c r="BC41" s="136"/>
      <c r="BD41" s="136"/>
      <c r="BE41" s="136"/>
      <c r="BF41" s="136"/>
      <c r="BG41" s="136"/>
      <c r="BJ41" s="136"/>
      <c r="BT41" s="136"/>
      <c r="CD41" s="136"/>
      <c r="CN41" s="136"/>
      <c r="CX41" s="136"/>
      <c r="DH41" s="136"/>
      <c r="DR41" s="136"/>
      <c r="EB41" s="136"/>
      <c r="EL41" s="136"/>
      <c r="EV41" s="136"/>
      <c r="FF41" s="136"/>
      <c r="FP41" s="136"/>
      <c r="FZ41" s="136"/>
      <c r="GJ41" s="136"/>
      <c r="GT41" s="136"/>
      <c r="HD41" s="136"/>
      <c r="HN41" s="136"/>
      <c r="HX41" s="136"/>
      <c r="JL41" s="136"/>
    </row>
    <row xmlns:x14ac="http://schemas.microsoft.com/office/spreadsheetml/2009/9/ac" r="42" s="3" customFormat="true" x14ac:dyDescent="0.25">
      <c r="A42" s="432" t="str">
        <f ca="true">IF(ISBLANK('Data Summary'!A44),"",'Data Summary'!A44)</f>
        <v/>
      </c>
      <c r="B42" s="136"/>
      <c r="L42" s="136"/>
      <c r="V42" s="136"/>
      <c r="AF42" s="136"/>
      <c r="AP42" s="136"/>
      <c r="AZ42" s="136"/>
      <c r="BA42" s="136"/>
      <c r="BB42" s="136"/>
      <c r="BC42" s="136"/>
      <c r="BD42" s="136"/>
      <c r="BE42" s="136"/>
      <c r="BF42" s="136"/>
      <c r="BG42" s="136"/>
      <c r="BJ42" s="136"/>
      <c r="BT42" s="136"/>
      <c r="CD42" s="136"/>
      <c r="CN42" s="136"/>
      <c r="CX42" s="136"/>
      <c r="DH42" s="136"/>
      <c r="DR42" s="136"/>
      <c r="EB42" s="136"/>
      <c r="EL42" s="136"/>
      <c r="EV42" s="136"/>
      <c r="FF42" s="136"/>
      <c r="FP42" s="136"/>
      <c r="FZ42" s="136"/>
      <c r="GJ42" s="136"/>
      <c r="GT42" s="136"/>
      <c r="HD42" s="136"/>
      <c r="HN42" s="136"/>
      <c r="HX42" s="136"/>
      <c r="JL42" s="136"/>
    </row>
    <row xmlns:x14ac="http://schemas.microsoft.com/office/spreadsheetml/2009/9/ac" r="43" s="3" customFormat="true" x14ac:dyDescent="0.25">
      <c r="A43" s="432" t="str">
        <f ca="true">IF(ISBLANK('Data Summary'!A45),"",'Data Summary'!A45)</f>
        <v/>
      </c>
      <c r="B43" s="136"/>
      <c r="L43" s="136"/>
      <c r="V43" s="136"/>
      <c r="AF43" s="136"/>
      <c r="AP43" s="136"/>
      <c r="AZ43" s="136"/>
      <c r="BA43" s="136"/>
      <c r="BB43" s="136"/>
      <c r="BC43" s="136"/>
      <c r="BD43" s="136"/>
      <c r="BE43" s="136"/>
      <c r="BF43" s="136"/>
      <c r="BG43" s="136"/>
      <c r="BJ43" s="136"/>
      <c r="BT43" s="136"/>
      <c r="CD43" s="136"/>
      <c r="CN43" s="136"/>
      <c r="CX43" s="136"/>
      <c r="DH43" s="136"/>
      <c r="DR43" s="136"/>
      <c r="EB43" s="136"/>
      <c r="EL43" s="136"/>
      <c r="EV43" s="136"/>
      <c r="FF43" s="136"/>
      <c r="FP43" s="136"/>
      <c r="FZ43" s="136"/>
      <c r="GJ43" s="136"/>
      <c r="GT43" s="136"/>
      <c r="HD43" s="136"/>
      <c r="HN43" s="136"/>
      <c r="HX43" s="136"/>
      <c r="JL43" s="136"/>
    </row>
    <row xmlns:x14ac="http://schemas.microsoft.com/office/spreadsheetml/2009/9/ac" r="44" s="3" customFormat="true" x14ac:dyDescent="0.25">
      <c r="A44" s="432" t="str">
        <f ca="true">IF(ISBLANK('Data Summary'!A46),"",'Data Summary'!A46)</f>
        <v/>
      </c>
      <c r="B44" s="136"/>
      <c r="L44" s="136"/>
      <c r="V44" s="136"/>
      <c r="AF44" s="136"/>
      <c r="AP44" s="136"/>
      <c r="AZ44" s="136"/>
      <c r="BA44" s="136"/>
      <c r="BB44" s="136"/>
      <c r="BC44" s="136"/>
      <c r="BD44" s="136"/>
      <c r="BE44" s="136"/>
      <c r="BF44" s="136"/>
      <c r="BG44" s="136"/>
      <c r="BJ44" s="136"/>
      <c r="BT44" s="136"/>
      <c r="CD44" s="136"/>
      <c r="CN44" s="136"/>
      <c r="CX44" s="136"/>
      <c r="DH44" s="136"/>
      <c r="DR44" s="136"/>
      <c r="EB44" s="136"/>
      <c r="EL44" s="136"/>
      <c r="EV44" s="136"/>
      <c r="FF44" s="136"/>
      <c r="FP44" s="136"/>
      <c r="FZ44" s="136"/>
      <c r="GJ44" s="136"/>
      <c r="GT44" s="136"/>
      <c r="HD44" s="136"/>
      <c r="HN44" s="136"/>
      <c r="HX44" s="136"/>
      <c r="JL44" s="136"/>
    </row>
    <row xmlns:x14ac="http://schemas.microsoft.com/office/spreadsheetml/2009/9/ac" r="45" s="3" customFormat="true" x14ac:dyDescent="0.25">
      <c r="A45" s="432" t="str">
        <f ca="true">IF(ISBLANK('Data Summary'!A47),"",'Data Summary'!A47)</f>
        <v/>
      </c>
      <c r="B45" s="136"/>
      <c r="L45" s="136"/>
      <c r="V45" s="136"/>
      <c r="AF45" s="136"/>
      <c r="AP45" s="136"/>
      <c r="AZ45" s="136"/>
      <c r="BA45" s="136"/>
      <c r="BB45" s="136"/>
      <c r="BC45" s="136"/>
      <c r="BD45" s="136"/>
      <c r="BE45" s="136"/>
      <c r="BF45" s="136"/>
      <c r="BG45" s="136"/>
      <c r="BJ45" s="136"/>
      <c r="BT45" s="136"/>
      <c r="CD45" s="136"/>
      <c r="CN45" s="136"/>
      <c r="CX45" s="136"/>
      <c r="DH45" s="136"/>
      <c r="DR45" s="136"/>
      <c r="EB45" s="136"/>
      <c r="EL45" s="136"/>
      <c r="EV45" s="136"/>
      <c r="FF45" s="136"/>
      <c r="FP45" s="136"/>
      <c r="FZ45" s="136"/>
      <c r="GJ45" s="136"/>
      <c r="GT45" s="136"/>
      <c r="HD45" s="136"/>
      <c r="HN45" s="136"/>
      <c r="HX45" s="136"/>
      <c r="JL45" s="136"/>
    </row>
    <row xmlns:x14ac="http://schemas.microsoft.com/office/spreadsheetml/2009/9/ac" r="46" s="3" customFormat="true" x14ac:dyDescent="0.25">
      <c r="A46" s="432" t="str">
        <f ca="true">IF(ISBLANK('Data Summary'!A48),"",'Data Summary'!A48)</f>
        <v/>
      </c>
      <c r="B46" s="136"/>
      <c r="L46" s="136"/>
      <c r="V46" s="136"/>
      <c r="AF46" s="136"/>
      <c r="AP46" s="136"/>
      <c r="AZ46" s="136"/>
      <c r="BA46" s="136"/>
      <c r="BB46" s="136"/>
      <c r="BC46" s="136"/>
      <c r="BD46" s="136"/>
      <c r="BE46" s="136"/>
      <c r="BF46" s="136"/>
      <c r="BG46" s="136"/>
      <c r="BJ46" s="136"/>
      <c r="BT46" s="136"/>
      <c r="CD46" s="136"/>
      <c r="CN46" s="136"/>
      <c r="CX46" s="136"/>
      <c r="DH46" s="136"/>
      <c r="DR46" s="136"/>
      <c r="EB46" s="136"/>
      <c r="EL46" s="136"/>
      <c r="EV46" s="136"/>
      <c r="FF46" s="136"/>
      <c r="FP46" s="136"/>
      <c r="FZ46" s="136"/>
      <c r="GJ46" s="136"/>
      <c r="GT46" s="136"/>
      <c r="HD46" s="136"/>
      <c r="HN46" s="136"/>
      <c r="HX46" s="136"/>
      <c r="JL46" s="136"/>
    </row>
    <row xmlns:x14ac="http://schemas.microsoft.com/office/spreadsheetml/2009/9/ac" r="47" s="3" customFormat="true" x14ac:dyDescent="0.25">
      <c r="A47" s="432" t="str">
        <f ca="true">IF(ISBLANK('Data Summary'!A49),"",'Data Summary'!A49)</f>
        <v/>
      </c>
      <c r="B47" s="136"/>
      <c r="L47" s="136"/>
      <c r="V47" s="136"/>
      <c r="AF47" s="136"/>
      <c r="AP47" s="136"/>
      <c r="AZ47" s="136"/>
      <c r="BA47" s="136"/>
      <c r="BB47" s="136"/>
      <c r="BC47" s="136"/>
      <c r="BD47" s="136"/>
      <c r="BE47" s="136"/>
      <c r="BF47" s="136"/>
      <c r="BG47" s="136"/>
      <c r="BJ47" s="136"/>
      <c r="BT47" s="136"/>
      <c r="CD47" s="136"/>
      <c r="CN47" s="136"/>
      <c r="CX47" s="136"/>
      <c r="DH47" s="136"/>
      <c r="DR47" s="136"/>
      <c r="EB47" s="136"/>
      <c r="EL47" s="136"/>
      <c r="EV47" s="136"/>
      <c r="FF47" s="136"/>
      <c r="FP47" s="136"/>
      <c r="FZ47" s="136"/>
      <c r="GJ47" s="136"/>
      <c r="GT47" s="136"/>
      <c r="HD47" s="136"/>
      <c r="HN47" s="136"/>
      <c r="HX47" s="136"/>
      <c r="JL47" s="136"/>
    </row>
    <row xmlns:x14ac="http://schemas.microsoft.com/office/spreadsheetml/2009/9/ac" r="48" s="3" customFormat="true" x14ac:dyDescent="0.25">
      <c r="A48" s="432" t="str">
        <f ca="true">IF(ISBLANK('Data Summary'!A50),"",'Data Summary'!A50)</f>
        <v/>
      </c>
      <c r="B48" s="136"/>
      <c r="L48" s="136"/>
      <c r="V48" s="136"/>
      <c r="AF48" s="136"/>
      <c r="AP48" s="136"/>
      <c r="AZ48" s="136"/>
      <c r="BA48" s="136"/>
      <c r="BB48" s="136"/>
      <c r="BC48" s="136"/>
      <c r="BD48" s="136"/>
      <c r="BE48" s="136"/>
      <c r="BF48" s="136"/>
      <c r="BG48" s="136"/>
      <c r="BJ48" s="136"/>
      <c r="BT48" s="136"/>
      <c r="CD48" s="136"/>
      <c r="CN48" s="136"/>
      <c r="CX48" s="136"/>
      <c r="DH48" s="136"/>
      <c r="DR48" s="136"/>
      <c r="EB48" s="136"/>
      <c r="EL48" s="136"/>
      <c r="EV48" s="136"/>
      <c r="FF48" s="136"/>
      <c r="FP48" s="136"/>
      <c r="FZ48" s="136"/>
      <c r="GJ48" s="136"/>
      <c r="GT48" s="136"/>
      <c r="HD48" s="136"/>
      <c r="HN48" s="136"/>
      <c r="HX48" s="136"/>
      <c r="JL48" s="136"/>
    </row>
    <row xmlns:x14ac="http://schemas.microsoft.com/office/spreadsheetml/2009/9/ac" r="49" s="3" customFormat="true" x14ac:dyDescent="0.25">
      <c r="A49" s="432" t="str">
        <f ca="true">IF(ISBLANK('Data Summary'!A51),"",'Data Summary'!A51)</f>
        <v/>
      </c>
      <c r="B49" s="136"/>
      <c r="L49" s="136"/>
      <c r="V49" s="136"/>
      <c r="AF49" s="136"/>
      <c r="AP49" s="136"/>
      <c r="AZ49" s="136"/>
      <c r="BA49" s="136"/>
      <c r="BB49" s="136"/>
      <c r="BC49" s="136"/>
      <c r="BD49" s="136"/>
      <c r="BE49" s="136"/>
      <c r="BF49" s="136"/>
      <c r="BG49" s="136"/>
      <c r="BJ49" s="136"/>
      <c r="BT49" s="136"/>
      <c r="CD49" s="136"/>
      <c r="CN49" s="136"/>
      <c r="CX49" s="136"/>
      <c r="DH49" s="136"/>
      <c r="DR49" s="136"/>
      <c r="EB49" s="136"/>
      <c r="EL49" s="136"/>
      <c r="EV49" s="136"/>
      <c r="FF49" s="136"/>
      <c r="FP49" s="136"/>
      <c r="FZ49" s="136"/>
      <c r="GJ49" s="136"/>
      <c r="GT49" s="136"/>
      <c r="HD49" s="136"/>
      <c r="HN49" s="136"/>
      <c r="HX49" s="136"/>
      <c r="JL49" s="136"/>
    </row>
    <row xmlns:x14ac="http://schemas.microsoft.com/office/spreadsheetml/2009/9/ac" r="50" s="3" customFormat="true" x14ac:dyDescent="0.25">
      <c r="A50" s="432" t="str">
        <f ca="true">IF(ISBLANK('Data Summary'!A52),"",'Data Summary'!A52)</f>
        <v/>
      </c>
      <c r="B50" s="136"/>
      <c r="L50" s="136"/>
      <c r="V50" s="136"/>
      <c r="AF50" s="136"/>
      <c r="AP50" s="136"/>
      <c r="AZ50" s="136"/>
      <c r="BA50" s="136"/>
      <c r="BB50" s="136"/>
      <c r="BC50" s="136"/>
      <c r="BD50" s="136"/>
      <c r="BE50" s="136"/>
      <c r="BF50" s="136"/>
      <c r="BG50" s="136"/>
      <c r="BJ50" s="136"/>
      <c r="BT50" s="136"/>
      <c r="CD50" s="136"/>
      <c r="CN50" s="136"/>
      <c r="CX50" s="136"/>
      <c r="DH50" s="136"/>
      <c r="DR50" s="136"/>
      <c r="EB50" s="136"/>
      <c r="EL50" s="136"/>
      <c r="EV50" s="136"/>
      <c r="FF50" s="136"/>
      <c r="FP50" s="136"/>
      <c r="FZ50" s="136"/>
      <c r="GJ50" s="136"/>
      <c r="GT50" s="136"/>
      <c r="HD50" s="136"/>
      <c r="HN50" s="136"/>
      <c r="HX50" s="136"/>
      <c r="JL50" s="136"/>
    </row>
    <row xmlns:x14ac="http://schemas.microsoft.com/office/spreadsheetml/2009/9/ac" r="51" s="3" customFormat="true" x14ac:dyDescent="0.25">
      <c r="A51" s="432" t="str">
        <f ca="true">IF(ISBLANK('Data Summary'!A53),"",'Data Summary'!A53)</f>
        <v/>
      </c>
      <c r="B51" s="136"/>
      <c r="L51" s="136"/>
      <c r="V51" s="136"/>
      <c r="AF51" s="136"/>
      <c r="AP51" s="136"/>
      <c r="AZ51" s="136"/>
      <c r="BA51" s="136"/>
      <c r="BB51" s="136"/>
      <c r="BC51" s="136"/>
      <c r="BD51" s="136"/>
      <c r="BE51" s="136"/>
      <c r="BF51" s="136"/>
      <c r="BG51" s="136"/>
      <c r="BJ51" s="136"/>
      <c r="BT51" s="136"/>
      <c r="CD51" s="136"/>
      <c r="CN51" s="136"/>
      <c r="CX51" s="136"/>
      <c r="DH51" s="136"/>
      <c r="DR51" s="136"/>
      <c r="EB51" s="136"/>
      <c r="EL51" s="136"/>
      <c r="EV51" s="136"/>
      <c r="FF51" s="136"/>
      <c r="FP51" s="136"/>
      <c r="FZ51" s="136"/>
      <c r="GJ51" s="136"/>
      <c r="GT51" s="136"/>
      <c r="HD51" s="136"/>
      <c r="HN51" s="136"/>
      <c r="HX51" s="136"/>
      <c r="JL51" s="136"/>
    </row>
    <row xmlns:x14ac="http://schemas.microsoft.com/office/spreadsheetml/2009/9/ac" r="52" s="3" customFormat="true" x14ac:dyDescent="0.25">
      <c r="A52" s="432" t="str">
        <f ca="true">IF(ISBLANK('Data Summary'!A54),"",'Data Summary'!A54)</f>
        <v/>
      </c>
      <c r="B52" s="136"/>
      <c r="L52" s="136"/>
      <c r="V52" s="136"/>
      <c r="AF52" s="136"/>
      <c r="AP52" s="136"/>
      <c r="AZ52" s="136"/>
      <c r="BA52" s="136"/>
      <c r="BB52" s="136"/>
      <c r="BC52" s="136"/>
      <c r="BD52" s="136"/>
      <c r="BE52" s="136"/>
      <c r="BF52" s="136"/>
      <c r="BG52" s="136"/>
      <c r="BJ52" s="136"/>
      <c r="BT52" s="136"/>
      <c r="CD52" s="136"/>
      <c r="CN52" s="136"/>
      <c r="CX52" s="136"/>
      <c r="DH52" s="136"/>
      <c r="DR52" s="136"/>
      <c r="EB52" s="136"/>
      <c r="EL52" s="136"/>
      <c r="EV52" s="136"/>
      <c r="FF52" s="136"/>
      <c r="FP52" s="136"/>
      <c r="FZ52" s="136"/>
      <c r="GJ52" s="136"/>
      <c r="GT52" s="136"/>
      <c r="HD52" s="136"/>
      <c r="HN52" s="136"/>
      <c r="HX52" s="136"/>
      <c r="JL52" s="136"/>
    </row>
    <row xmlns:x14ac="http://schemas.microsoft.com/office/spreadsheetml/2009/9/ac" r="53" s="3" customFormat="true" x14ac:dyDescent="0.25">
      <c r="A53" s="432" t="str">
        <f ca="true">IF(ISBLANK('Data Summary'!A55),"",'Data Summary'!A55)</f>
        <v/>
      </c>
      <c r="B53" s="136"/>
      <c r="L53" s="136"/>
      <c r="V53" s="136"/>
      <c r="AF53" s="136"/>
      <c r="AP53" s="136"/>
      <c r="AZ53" s="136"/>
      <c r="BA53" s="136"/>
      <c r="BB53" s="136"/>
      <c r="BC53" s="136"/>
      <c r="BD53" s="136"/>
      <c r="BE53" s="136"/>
      <c r="BF53" s="136"/>
      <c r="BG53" s="136"/>
      <c r="BJ53" s="136"/>
      <c r="BT53" s="136"/>
      <c r="CD53" s="136"/>
      <c r="CN53" s="136"/>
      <c r="CX53" s="136"/>
      <c r="DH53" s="136"/>
      <c r="DR53" s="136"/>
      <c r="EB53" s="136"/>
      <c r="EL53" s="136"/>
      <c r="EV53" s="136"/>
      <c r="FF53" s="136"/>
      <c r="FP53" s="136"/>
      <c r="FZ53" s="136"/>
      <c r="GJ53" s="136"/>
      <c r="GT53" s="136"/>
      <c r="HD53" s="136"/>
      <c r="HN53" s="136"/>
      <c r="HX53" s="136"/>
      <c r="JL53" s="136"/>
    </row>
    <row xmlns:x14ac="http://schemas.microsoft.com/office/spreadsheetml/2009/9/ac" r="54" s="3" customFormat="true" x14ac:dyDescent="0.25">
      <c r="A54" s="432" t="str">
        <f ca="true">IF(ISBLANK('Data Summary'!A56),"",'Data Summary'!A56)</f>
        <v/>
      </c>
      <c r="B54" s="136"/>
      <c r="L54" s="136"/>
      <c r="V54" s="136"/>
      <c r="AF54" s="136"/>
      <c r="AP54" s="136"/>
      <c r="AZ54" s="136"/>
      <c r="BA54" s="136"/>
      <c r="BB54" s="136"/>
      <c r="BC54" s="136"/>
      <c r="BD54" s="136"/>
      <c r="BE54" s="136"/>
      <c r="BF54" s="136"/>
      <c r="BG54" s="136"/>
      <c r="BJ54" s="136"/>
      <c r="BT54" s="136"/>
      <c r="CD54" s="136"/>
      <c r="CN54" s="136"/>
      <c r="CX54" s="136"/>
      <c r="DH54" s="136"/>
      <c r="DR54" s="136"/>
      <c r="EB54" s="136"/>
      <c r="EL54" s="136"/>
      <c r="EV54" s="136"/>
      <c r="FF54" s="136"/>
      <c r="FP54" s="136"/>
      <c r="FZ54" s="136"/>
      <c r="GJ54" s="136"/>
      <c r="GT54" s="136"/>
      <c r="HD54" s="136"/>
      <c r="HN54" s="136"/>
      <c r="HX54" s="136"/>
      <c r="JL54" s="136"/>
    </row>
    <row xmlns:x14ac="http://schemas.microsoft.com/office/spreadsheetml/2009/9/ac" r="55" s="3" customFormat="true" x14ac:dyDescent="0.25">
      <c r="A55" s="432" t="str">
        <f ca="true">IF(ISBLANK('Data Summary'!A57),"",'Data Summary'!A57)</f>
        <v/>
      </c>
      <c r="B55" s="136"/>
      <c r="L55" s="136"/>
      <c r="V55" s="136"/>
      <c r="AF55" s="136"/>
      <c r="AP55" s="136"/>
      <c r="AZ55" s="136"/>
      <c r="BA55" s="136"/>
      <c r="BB55" s="136"/>
      <c r="BC55" s="136"/>
      <c r="BD55" s="136"/>
      <c r="BE55" s="136"/>
      <c r="BF55" s="136"/>
      <c r="BG55" s="136"/>
      <c r="BJ55" s="136"/>
      <c r="BT55" s="136"/>
      <c r="CD55" s="136"/>
      <c r="CN55" s="136"/>
      <c r="CX55" s="136"/>
      <c r="DH55" s="136"/>
      <c r="DR55" s="136"/>
      <c r="EB55" s="136"/>
      <c r="EL55" s="136"/>
      <c r="EV55" s="136"/>
      <c r="FF55" s="136"/>
      <c r="FP55" s="136"/>
      <c r="FZ55" s="136"/>
      <c r="GJ55" s="136"/>
      <c r="GT55" s="136"/>
      <c r="HD55" s="136"/>
      <c r="HN55" s="136"/>
      <c r="HX55" s="136"/>
      <c r="JL55" s="136"/>
    </row>
    <row xmlns:x14ac="http://schemas.microsoft.com/office/spreadsheetml/2009/9/ac" r="56" s="3" customFormat="true" x14ac:dyDescent="0.25">
      <c r="A56" s="432" t="str">
        <f ca="true">IF(ISBLANK('Data Summary'!A58),"",'Data Summary'!A58)</f>
        <v/>
      </c>
      <c r="B56" s="136"/>
      <c r="L56" s="136"/>
      <c r="V56" s="136"/>
      <c r="AF56" s="136"/>
      <c r="AP56" s="136"/>
      <c r="AZ56" s="136"/>
      <c r="BA56" s="136"/>
      <c r="BB56" s="136"/>
      <c r="BC56" s="136"/>
      <c r="BD56" s="136"/>
      <c r="BE56" s="136"/>
      <c r="BF56" s="136"/>
      <c r="BG56" s="136"/>
      <c r="BJ56" s="136"/>
      <c r="BT56" s="136"/>
      <c r="CD56" s="136"/>
      <c r="CN56" s="136"/>
      <c r="CX56" s="136"/>
      <c r="DH56" s="136"/>
      <c r="DR56" s="136"/>
      <c r="EB56" s="136"/>
      <c r="EL56" s="136"/>
      <c r="EV56" s="136"/>
      <c r="FF56" s="136"/>
      <c r="FP56" s="136"/>
      <c r="FZ56" s="136"/>
      <c r="GJ56" s="136"/>
      <c r="GT56" s="136"/>
      <c r="HD56" s="136"/>
      <c r="HN56" s="136"/>
      <c r="HX56" s="136"/>
      <c r="JL56" s="136"/>
    </row>
    <row xmlns:x14ac="http://schemas.microsoft.com/office/spreadsheetml/2009/9/ac" r="57" s="3" customFormat="true" x14ac:dyDescent="0.25">
      <c r="A57" s="432" t="str">
        <f ca="true">IF(ISBLANK('Data Summary'!A59),"",'Data Summary'!A59)</f>
        <v/>
      </c>
      <c r="B57" s="136"/>
      <c r="L57" s="136"/>
      <c r="V57" s="136"/>
      <c r="AF57" s="136"/>
      <c r="AP57" s="136"/>
      <c r="AZ57" s="136"/>
      <c r="BA57" s="136"/>
      <c r="BB57" s="136"/>
      <c r="BC57" s="136"/>
      <c r="BD57" s="136"/>
      <c r="BE57" s="136"/>
      <c r="BF57" s="136"/>
      <c r="BG57" s="136"/>
      <c r="BJ57" s="136"/>
      <c r="BT57" s="136"/>
      <c r="CD57" s="136"/>
      <c r="CN57" s="136"/>
      <c r="CX57" s="136"/>
      <c r="DH57" s="136"/>
      <c r="DR57" s="136"/>
      <c r="EB57" s="136"/>
      <c r="EL57" s="136"/>
      <c r="EV57" s="136"/>
      <c r="FF57" s="136"/>
      <c r="FP57" s="136"/>
      <c r="FZ57" s="136"/>
      <c r="GJ57" s="136"/>
      <c r="GT57" s="136"/>
      <c r="HD57" s="136"/>
      <c r="HN57" s="136"/>
      <c r="HX57" s="136"/>
      <c r="JL57" s="136"/>
    </row>
    <row xmlns:x14ac="http://schemas.microsoft.com/office/spreadsheetml/2009/9/ac" r="58" s="3" customFormat="true" x14ac:dyDescent="0.25">
      <c r="A58" s="432" t="str">
        <f ca="true">IF(ISBLANK('Data Summary'!A60),"",'Data Summary'!A60)</f>
        <v/>
      </c>
      <c r="B58" s="136"/>
      <c r="L58" s="136"/>
      <c r="V58" s="136"/>
      <c r="AF58" s="136"/>
      <c r="AP58" s="136"/>
      <c r="AZ58" s="136"/>
      <c r="BA58" s="136"/>
      <c r="BB58" s="136"/>
      <c r="BC58" s="136"/>
      <c r="BD58" s="136"/>
      <c r="BE58" s="136"/>
      <c r="BF58" s="136"/>
      <c r="BG58" s="136"/>
      <c r="BJ58" s="136"/>
      <c r="BT58" s="136"/>
      <c r="CD58" s="136"/>
      <c r="CN58" s="136"/>
      <c r="CX58" s="136"/>
      <c r="DH58" s="136"/>
      <c r="DR58" s="136"/>
      <c r="EB58" s="136"/>
      <c r="EL58" s="136"/>
      <c r="EV58" s="136"/>
      <c r="FF58" s="136"/>
      <c r="FP58" s="136"/>
      <c r="FZ58" s="136"/>
      <c r="GJ58" s="136"/>
      <c r="GT58" s="136"/>
      <c r="HD58" s="136"/>
      <c r="HN58" s="136"/>
      <c r="HX58" s="136"/>
      <c r="JL58" s="136"/>
    </row>
    <row xmlns:x14ac="http://schemas.microsoft.com/office/spreadsheetml/2009/9/ac" r="59" s="3" customFormat="true" x14ac:dyDescent="0.25">
      <c r="A59" s="432" t="str">
        <f ca="true">IF(ISBLANK('Data Summary'!A61),"",'Data Summary'!A61)</f>
        <v/>
      </c>
      <c r="B59" s="136"/>
      <c r="L59" s="136"/>
      <c r="V59" s="136"/>
      <c r="AF59" s="136"/>
      <c r="AP59" s="136"/>
      <c r="AZ59" s="136"/>
      <c r="BA59" s="136"/>
      <c r="BB59" s="136"/>
      <c r="BC59" s="136"/>
      <c r="BD59" s="136"/>
      <c r="BE59" s="136"/>
      <c r="BF59" s="136"/>
      <c r="BG59" s="136"/>
      <c r="BJ59" s="136"/>
      <c r="BT59" s="136"/>
      <c r="CD59" s="136"/>
      <c r="CN59" s="136"/>
      <c r="CX59" s="136"/>
      <c r="DH59" s="136"/>
      <c r="DR59" s="136"/>
      <c r="EB59" s="136"/>
      <c r="EL59" s="136"/>
      <c r="EV59" s="136"/>
      <c r="FF59" s="136"/>
      <c r="FP59" s="136"/>
      <c r="FZ59" s="136"/>
      <c r="GJ59" s="136"/>
      <c r="GT59" s="136"/>
      <c r="HD59" s="136"/>
      <c r="HN59" s="136"/>
      <c r="HX59" s="136"/>
      <c r="JL59" s="136"/>
    </row>
    <row xmlns:x14ac="http://schemas.microsoft.com/office/spreadsheetml/2009/9/ac" r="60" s="3" customFormat="true" x14ac:dyDescent="0.25">
      <c r="A60" s="432" t="str">
        <f ca="true">IF(ISBLANK('Data Summary'!A62),"",'Data Summary'!A62)</f>
        <v/>
      </c>
      <c r="B60" s="136"/>
      <c r="L60" s="136"/>
      <c r="V60" s="136"/>
      <c r="AF60" s="136"/>
      <c r="AP60" s="136"/>
      <c r="AZ60" s="136"/>
      <c r="BA60" s="136"/>
      <c r="BB60" s="136"/>
      <c r="BC60" s="136"/>
      <c r="BD60" s="136"/>
      <c r="BE60" s="136"/>
      <c r="BF60" s="136"/>
      <c r="BG60" s="136"/>
      <c r="BJ60" s="136"/>
      <c r="BT60" s="136"/>
      <c r="CD60" s="136"/>
      <c r="CN60" s="136"/>
      <c r="CX60" s="136"/>
      <c r="DH60" s="136"/>
      <c r="DR60" s="136"/>
      <c r="EB60" s="136"/>
      <c r="EL60" s="136"/>
      <c r="EV60" s="136"/>
      <c r="FF60" s="136"/>
      <c r="FP60" s="136"/>
      <c r="FZ60" s="136"/>
      <c r="GJ60" s="136"/>
      <c r="GT60" s="136"/>
      <c r="HD60" s="136"/>
      <c r="HN60" s="136"/>
      <c r="HX60" s="136"/>
      <c r="JL60" s="136"/>
    </row>
    <row xmlns:x14ac="http://schemas.microsoft.com/office/spreadsheetml/2009/9/ac" r="61" s="3" customFormat="true" x14ac:dyDescent="0.25">
      <c r="A61" s="432" t="str">
        <f ca="true">IF(ISBLANK('Data Summary'!A63),"",'Data Summary'!A63)</f>
        <v/>
      </c>
      <c r="B61" s="136"/>
      <c r="L61" s="136"/>
      <c r="V61" s="136"/>
      <c r="AF61" s="136"/>
      <c r="AP61" s="136"/>
      <c r="AZ61" s="136"/>
      <c r="BA61" s="136"/>
      <c r="BB61" s="136"/>
      <c r="BC61" s="136"/>
      <c r="BD61" s="136"/>
      <c r="BE61" s="136"/>
      <c r="BF61" s="136"/>
      <c r="BG61" s="136"/>
      <c r="BJ61" s="136"/>
      <c r="BT61" s="136"/>
      <c r="CD61" s="136"/>
      <c r="CN61" s="136"/>
      <c r="CX61" s="136"/>
      <c r="DH61" s="136"/>
      <c r="DR61" s="136"/>
      <c r="EB61" s="136"/>
      <c r="EL61" s="136"/>
      <c r="EV61" s="136"/>
      <c r="FF61" s="136"/>
      <c r="FP61" s="136"/>
      <c r="FZ61" s="136"/>
      <c r="GJ61" s="136"/>
      <c r="GT61" s="136"/>
      <c r="HD61" s="136"/>
      <c r="HN61" s="136"/>
      <c r="HX61" s="136"/>
      <c r="JL61" s="136"/>
    </row>
    <row xmlns:x14ac="http://schemas.microsoft.com/office/spreadsheetml/2009/9/ac" r="62" s="3" customFormat="true" x14ac:dyDescent="0.25">
      <c r="A62" s="432" t="str">
        <f ca="true">IF(ISBLANK('Data Summary'!A64),"",'Data Summary'!A64)</f>
        <v/>
      </c>
      <c r="B62" s="136"/>
      <c r="L62" s="136"/>
      <c r="V62" s="136"/>
      <c r="AF62" s="136"/>
      <c r="AP62" s="136"/>
      <c r="AZ62" s="136"/>
      <c r="BA62" s="136"/>
      <c r="BB62" s="136"/>
      <c r="BC62" s="136"/>
      <c r="BD62" s="136"/>
      <c r="BE62" s="136"/>
      <c r="BF62" s="136"/>
      <c r="BG62" s="136"/>
      <c r="BJ62" s="136"/>
      <c r="BT62" s="136"/>
      <c r="CD62" s="136"/>
      <c r="CN62" s="136"/>
      <c r="CX62" s="136"/>
      <c r="DH62" s="136"/>
      <c r="DR62" s="136"/>
      <c r="EB62" s="136"/>
      <c r="EL62" s="136"/>
      <c r="EV62" s="136"/>
      <c r="FF62" s="136"/>
      <c r="FP62" s="136"/>
      <c r="FZ62" s="136"/>
      <c r="GJ62" s="136"/>
      <c r="GT62" s="136"/>
      <c r="HD62" s="136"/>
      <c r="HN62" s="136"/>
      <c r="HX62" s="136"/>
      <c r="JL62" s="136"/>
    </row>
    <row xmlns:x14ac="http://schemas.microsoft.com/office/spreadsheetml/2009/9/ac" r="63" s="3" customFormat="true" x14ac:dyDescent="0.25">
      <c r="A63" s="432" t="str">
        <f ca="true">IF(ISBLANK('Data Summary'!A65),"",'Data Summary'!A65)</f>
        <v/>
      </c>
      <c r="B63" s="136"/>
      <c r="L63" s="136"/>
      <c r="V63" s="136"/>
      <c r="AF63" s="136"/>
      <c r="AP63" s="136"/>
      <c r="AZ63" s="136"/>
      <c r="BA63" s="136"/>
      <c r="BB63" s="136"/>
      <c r="BC63" s="136"/>
      <c r="BD63" s="136"/>
      <c r="BE63" s="136"/>
      <c r="BF63" s="136"/>
      <c r="BG63" s="136"/>
      <c r="BJ63" s="136"/>
      <c r="BT63" s="136"/>
      <c r="CD63" s="136"/>
      <c r="CN63" s="136"/>
      <c r="CX63" s="136"/>
      <c r="DH63" s="136"/>
      <c r="DR63" s="136"/>
      <c r="EB63" s="136"/>
      <c r="EL63" s="136"/>
      <c r="EV63" s="136"/>
      <c r="FF63" s="136"/>
      <c r="FP63" s="136"/>
      <c r="FZ63" s="136"/>
      <c r="GJ63" s="136"/>
      <c r="GT63" s="136"/>
      <c r="HD63" s="136"/>
      <c r="HN63" s="136"/>
      <c r="HX63" s="136"/>
      <c r="JL63" s="136"/>
    </row>
    <row xmlns:x14ac="http://schemas.microsoft.com/office/spreadsheetml/2009/9/ac" r="64" s="3" customFormat="true" x14ac:dyDescent="0.25">
      <c r="A64" s="432" t="str">
        <f ca="true">IF(ISBLANK('Data Summary'!A66),"",'Data Summary'!A66)</f>
        <v/>
      </c>
      <c r="B64" s="136"/>
      <c r="L64" s="136"/>
      <c r="V64" s="136"/>
      <c r="AF64" s="136"/>
      <c r="AP64" s="136"/>
      <c r="AZ64" s="136"/>
      <c r="BA64" s="136"/>
      <c r="BB64" s="136"/>
      <c r="BC64" s="136"/>
      <c r="BD64" s="136"/>
      <c r="BE64" s="136"/>
      <c r="BF64" s="136"/>
      <c r="BG64" s="136"/>
      <c r="BJ64" s="136"/>
      <c r="BT64" s="136"/>
      <c r="CD64" s="136"/>
      <c r="CN64" s="136"/>
      <c r="CX64" s="136"/>
      <c r="DH64" s="136"/>
      <c r="DR64" s="136"/>
      <c r="EB64" s="136"/>
      <c r="EL64" s="136"/>
      <c r="EV64" s="136"/>
      <c r="FF64" s="136"/>
      <c r="FP64" s="136"/>
      <c r="FZ64" s="136"/>
      <c r="GJ64" s="136"/>
      <c r="GT64" s="136"/>
      <c r="HD64" s="136"/>
      <c r="HN64" s="136"/>
      <c r="HX64" s="136"/>
      <c r="JL64" s="136"/>
    </row>
    <row xmlns:x14ac="http://schemas.microsoft.com/office/spreadsheetml/2009/9/ac" r="65" s="3" customFormat="true" x14ac:dyDescent="0.25">
      <c r="A65" s="432" t="str">
        <f ca="true">IF(ISBLANK('Data Summary'!A67),"",'Data Summary'!A67)</f>
        <v/>
      </c>
      <c r="B65" s="136"/>
      <c r="L65" s="136"/>
      <c r="V65" s="136"/>
      <c r="AF65" s="136"/>
      <c r="AP65" s="136"/>
      <c r="AZ65" s="136"/>
      <c r="BA65" s="136"/>
      <c r="BB65" s="136"/>
      <c r="BC65" s="136"/>
      <c r="BD65" s="136"/>
      <c r="BE65" s="136"/>
      <c r="BF65" s="136"/>
      <c r="BG65" s="136"/>
      <c r="BJ65" s="136"/>
      <c r="BT65" s="136"/>
      <c r="CD65" s="136"/>
      <c r="CN65" s="136"/>
      <c r="CX65" s="136"/>
      <c r="DH65" s="136"/>
      <c r="DR65" s="136"/>
      <c r="EB65" s="136"/>
      <c r="EL65" s="136"/>
      <c r="EV65" s="136"/>
      <c r="FF65" s="136"/>
      <c r="FP65" s="136"/>
      <c r="FZ65" s="136"/>
      <c r="GJ65" s="136"/>
      <c r="GT65" s="136"/>
      <c r="HD65" s="136"/>
      <c r="HN65" s="136"/>
      <c r="HX65" s="136"/>
      <c r="JL65" s="136"/>
    </row>
    <row xmlns:x14ac="http://schemas.microsoft.com/office/spreadsheetml/2009/9/ac" r="66" s="3" customFormat="true" x14ac:dyDescent="0.25">
      <c r="A66" s="432" t="str">
        <f ca="true">IF(ISBLANK('Data Summary'!A68),"",'Data Summary'!A68)</f>
        <v/>
      </c>
      <c r="B66" s="136"/>
      <c r="L66" s="136"/>
      <c r="V66" s="136"/>
      <c r="AF66" s="136"/>
      <c r="AP66" s="136"/>
      <c r="AZ66" s="136"/>
      <c r="BA66" s="136"/>
      <c r="BB66" s="136"/>
      <c r="BC66" s="136"/>
      <c r="BD66" s="136"/>
      <c r="BE66" s="136"/>
      <c r="BF66" s="136"/>
      <c r="BG66" s="136"/>
      <c r="BJ66" s="136"/>
      <c r="BT66" s="136"/>
      <c r="CD66" s="136"/>
      <c r="CN66" s="136"/>
      <c r="CX66" s="136"/>
      <c r="DH66" s="136"/>
      <c r="DR66" s="136"/>
      <c r="EB66" s="136"/>
      <c r="EL66" s="136"/>
      <c r="EV66" s="136"/>
      <c r="FF66" s="136"/>
      <c r="FP66" s="136"/>
      <c r="FZ66" s="136"/>
      <c r="GJ66" s="136"/>
      <c r="GT66" s="136"/>
      <c r="HD66" s="136"/>
      <c r="HN66" s="136"/>
      <c r="HX66" s="136"/>
      <c r="JL66" s="136"/>
    </row>
    <row xmlns:x14ac="http://schemas.microsoft.com/office/spreadsheetml/2009/9/ac" r="67" s="3" customFormat="true" x14ac:dyDescent="0.25">
      <c r="A67" s="432" t="str">
        <f ca="true">IF(ISBLANK('Data Summary'!A69),"",'Data Summary'!A69)</f>
        <v/>
      </c>
      <c r="B67" s="136"/>
      <c r="L67" s="136"/>
      <c r="V67" s="136"/>
      <c r="AF67" s="136"/>
      <c r="AP67" s="136"/>
      <c r="AZ67" s="136"/>
      <c r="BA67" s="136"/>
      <c r="BB67" s="136"/>
      <c r="BC67" s="136"/>
      <c r="BD67" s="136"/>
      <c r="BE67" s="136"/>
      <c r="BF67" s="136"/>
      <c r="BG67" s="136"/>
      <c r="BJ67" s="136"/>
      <c r="BT67" s="136"/>
      <c r="CD67" s="136"/>
      <c r="CN67" s="136"/>
      <c r="CX67" s="136"/>
      <c r="DH67" s="136"/>
      <c r="DR67" s="136"/>
      <c r="EB67" s="136"/>
      <c r="EL67" s="136"/>
      <c r="EV67" s="136"/>
      <c r="FF67" s="136"/>
      <c r="FP67" s="136"/>
      <c r="FZ67" s="136"/>
      <c r="GJ67" s="136"/>
      <c r="GT67" s="136"/>
      <c r="HD67" s="136"/>
      <c r="HN67" s="136"/>
      <c r="HX67" s="136"/>
      <c r="JL67" s="136"/>
    </row>
    <row xmlns:x14ac="http://schemas.microsoft.com/office/spreadsheetml/2009/9/ac" r="68" s="3" customFormat="true" x14ac:dyDescent="0.25">
      <c r="A68" s="432" t="str">
        <f ca="true">IF(ISBLANK('Data Summary'!A70),"",'Data Summary'!A70)</f>
        <v/>
      </c>
      <c r="B68" s="136"/>
      <c r="L68" s="136"/>
      <c r="V68" s="136"/>
      <c r="AF68" s="136"/>
      <c r="AP68" s="136"/>
      <c r="AZ68" s="136"/>
      <c r="BA68" s="136"/>
      <c r="BB68" s="136"/>
      <c r="BC68" s="136"/>
      <c r="BD68" s="136"/>
      <c r="BE68" s="136"/>
      <c r="BF68" s="136"/>
      <c r="BG68" s="136"/>
      <c r="BJ68" s="136"/>
      <c r="BT68" s="136"/>
      <c r="CD68" s="136"/>
      <c r="CN68" s="136"/>
      <c r="CX68" s="136"/>
      <c r="DH68" s="136"/>
      <c r="DR68" s="136"/>
      <c r="EB68" s="136"/>
      <c r="EL68" s="136"/>
      <c r="EV68" s="136"/>
      <c r="FF68" s="136"/>
      <c r="FP68" s="136"/>
      <c r="FZ68" s="136"/>
      <c r="GJ68" s="136"/>
      <c r="GT68" s="136"/>
      <c r="HD68" s="136"/>
      <c r="HN68" s="136"/>
      <c r="HX68" s="136"/>
      <c r="JL68" s="136"/>
    </row>
    <row xmlns:x14ac="http://schemas.microsoft.com/office/spreadsheetml/2009/9/ac" r="69" s="3" customFormat="true" x14ac:dyDescent="0.25">
      <c r="A69" s="432" t="str">
        <f ca="true">IF(ISBLANK('Data Summary'!A71),"",'Data Summary'!A71)</f>
        <v/>
      </c>
      <c r="B69" s="136"/>
      <c r="L69" s="136"/>
      <c r="V69" s="136"/>
      <c r="AF69" s="136"/>
      <c r="AP69" s="136"/>
      <c r="AZ69" s="136"/>
      <c r="BA69" s="136"/>
      <c r="BB69" s="136"/>
      <c r="BC69" s="136"/>
      <c r="BD69" s="136"/>
      <c r="BE69" s="136"/>
      <c r="BF69" s="136"/>
      <c r="BG69" s="136"/>
      <c r="BJ69" s="136"/>
      <c r="BT69" s="136"/>
      <c r="CD69" s="136"/>
      <c r="CN69" s="136"/>
      <c r="CX69" s="136"/>
      <c r="DH69" s="136"/>
      <c r="DR69" s="136"/>
      <c r="EB69" s="136"/>
      <c r="EL69" s="136"/>
      <c r="EV69" s="136"/>
      <c r="FF69" s="136"/>
      <c r="FP69" s="136"/>
      <c r="FZ69" s="136"/>
      <c r="GJ69" s="136"/>
      <c r="GT69" s="136"/>
      <c r="HD69" s="136"/>
      <c r="HN69" s="136"/>
      <c r="HX69" s="136"/>
      <c r="JL69" s="136"/>
    </row>
    <row xmlns:x14ac="http://schemas.microsoft.com/office/spreadsheetml/2009/9/ac" r="70" s="3" customFormat="true" x14ac:dyDescent="0.25">
      <c r="A70" s="432" t="str">
        <f ca="true">IF(ISBLANK('Data Summary'!A72),"",'Data Summary'!A72)</f>
        <v/>
      </c>
      <c r="B70" s="136"/>
      <c r="L70" s="136"/>
      <c r="V70" s="136"/>
      <c r="AF70" s="136"/>
      <c r="AP70" s="136"/>
      <c r="AZ70" s="136"/>
      <c r="BA70" s="136"/>
      <c r="BB70" s="136"/>
      <c r="BC70" s="136"/>
      <c r="BD70" s="136"/>
      <c r="BE70" s="136"/>
      <c r="BF70" s="136"/>
      <c r="BG70" s="136"/>
      <c r="BJ70" s="136"/>
      <c r="BT70" s="136"/>
      <c r="CD70" s="136"/>
      <c r="CN70" s="136"/>
      <c r="CX70" s="136"/>
      <c r="DH70" s="136"/>
      <c r="DR70" s="136"/>
      <c r="EB70" s="136"/>
      <c r="EL70" s="136"/>
      <c r="EV70" s="136"/>
      <c r="FF70" s="136"/>
      <c r="FP70" s="136"/>
      <c r="FZ70" s="136"/>
      <c r="GJ70" s="136"/>
      <c r="GT70" s="136"/>
      <c r="HD70" s="136"/>
      <c r="HN70" s="136"/>
      <c r="HX70" s="136"/>
      <c r="JL70" s="136"/>
    </row>
    <row xmlns:x14ac="http://schemas.microsoft.com/office/spreadsheetml/2009/9/ac" r="71" s="3" customFormat="true" x14ac:dyDescent="0.25">
      <c r="A71" s="432" t="str">
        <f ca="true">IF(ISBLANK('Data Summary'!A73),"",'Data Summary'!A73)</f>
        <v/>
      </c>
      <c r="B71" s="136"/>
      <c r="L71" s="136"/>
      <c r="V71" s="136"/>
      <c r="AF71" s="136"/>
      <c r="AP71" s="136"/>
      <c r="AZ71" s="136"/>
      <c r="BA71" s="136"/>
      <c r="BB71" s="136"/>
      <c r="BC71" s="136"/>
      <c r="BD71" s="136"/>
      <c r="BE71" s="136"/>
      <c r="BF71" s="136"/>
      <c r="BG71" s="136"/>
      <c r="BJ71" s="136"/>
      <c r="BT71" s="136"/>
      <c r="CD71" s="136"/>
      <c r="CN71" s="136"/>
      <c r="CX71" s="136"/>
      <c r="DH71" s="136"/>
      <c r="DR71" s="136"/>
      <c r="EB71" s="136"/>
      <c r="EL71" s="136"/>
      <c r="EV71" s="136"/>
      <c r="FF71" s="136"/>
      <c r="FP71" s="136"/>
      <c r="FZ71" s="136"/>
      <c r="GJ71" s="136"/>
      <c r="GT71" s="136"/>
      <c r="HD71" s="136"/>
      <c r="HN71" s="136"/>
      <c r="HX71" s="136"/>
      <c r="JL71" s="136"/>
    </row>
    <row xmlns:x14ac="http://schemas.microsoft.com/office/spreadsheetml/2009/9/ac" r="72" s="3" customFormat="true" x14ac:dyDescent="0.25">
      <c r="A72" s="432" t="str">
        <f ca="true">IF(ISBLANK('Data Summary'!A74),"",'Data Summary'!A74)</f>
        <v/>
      </c>
      <c r="B72" s="136"/>
      <c r="L72" s="136"/>
      <c r="V72" s="136"/>
      <c r="AF72" s="136"/>
      <c r="AP72" s="136"/>
      <c r="AZ72" s="136"/>
      <c r="BA72" s="136"/>
      <c r="BB72" s="136"/>
      <c r="BC72" s="136"/>
      <c r="BD72" s="136"/>
      <c r="BE72" s="136"/>
      <c r="BF72" s="136"/>
      <c r="BG72" s="136"/>
      <c r="BJ72" s="136"/>
      <c r="BT72" s="136"/>
      <c r="CD72" s="136"/>
      <c r="CN72" s="136"/>
      <c r="CX72" s="136"/>
      <c r="DH72" s="136"/>
      <c r="DR72" s="136"/>
      <c r="EB72" s="136"/>
      <c r="EL72" s="136"/>
      <c r="EV72" s="136"/>
      <c r="FF72" s="136"/>
      <c r="FP72" s="136"/>
      <c r="FZ72" s="136"/>
      <c r="GJ72" s="136"/>
      <c r="GT72" s="136"/>
      <c r="HD72" s="136"/>
      <c r="HN72" s="136"/>
      <c r="HX72" s="136"/>
      <c r="JL72" s="136"/>
    </row>
    <row xmlns:x14ac="http://schemas.microsoft.com/office/spreadsheetml/2009/9/ac" r="73" s="3" customFormat="true" x14ac:dyDescent="0.25">
      <c r="A73" s="432" t="str">
        <f ca="true">IF(ISBLANK('Data Summary'!A75),"",'Data Summary'!A75)</f>
        <v/>
      </c>
      <c r="B73" s="136"/>
      <c r="L73" s="136"/>
      <c r="V73" s="136"/>
      <c r="AF73" s="136"/>
      <c r="AP73" s="136"/>
      <c r="AZ73" s="136"/>
      <c r="BA73" s="136"/>
      <c r="BB73" s="136"/>
      <c r="BC73" s="136"/>
      <c r="BD73" s="136"/>
      <c r="BE73" s="136"/>
      <c r="BF73" s="136"/>
      <c r="BG73" s="136"/>
      <c r="BJ73" s="136"/>
      <c r="BT73" s="136"/>
      <c r="CD73" s="136"/>
      <c r="CN73" s="136"/>
      <c r="CX73" s="136"/>
      <c r="DH73" s="136"/>
      <c r="DR73" s="136"/>
      <c r="EB73" s="136"/>
      <c r="EL73" s="136"/>
      <c r="EV73" s="136"/>
      <c r="FF73" s="136"/>
      <c r="FP73" s="136"/>
      <c r="FZ73" s="136"/>
      <c r="GJ73" s="136"/>
      <c r="GT73" s="136"/>
      <c r="HD73" s="136"/>
      <c r="HN73" s="136"/>
      <c r="HX73" s="136"/>
      <c r="JL73" s="136"/>
    </row>
    <row xmlns:x14ac="http://schemas.microsoft.com/office/spreadsheetml/2009/9/ac" r="74" s="3" customFormat="true" x14ac:dyDescent="0.25">
      <c r="A74" s="432" t="str">
        <f ca="true">IF(ISBLANK('Data Summary'!A76),"",'Data Summary'!A76)</f>
        <v/>
      </c>
      <c r="B74" s="136"/>
      <c r="L74" s="136"/>
      <c r="V74" s="136"/>
      <c r="AF74" s="136"/>
      <c r="AP74" s="136"/>
      <c r="AZ74" s="136"/>
      <c r="BA74" s="136"/>
      <c r="BB74" s="136"/>
      <c r="BC74" s="136"/>
      <c r="BD74" s="136"/>
      <c r="BE74" s="136"/>
      <c r="BF74" s="136"/>
      <c r="BG74" s="136"/>
      <c r="BJ74" s="136"/>
      <c r="BT74" s="136"/>
      <c r="CD74" s="136"/>
      <c r="CN74" s="136"/>
      <c r="CX74" s="136"/>
      <c r="DH74" s="136"/>
      <c r="DR74" s="136"/>
      <c r="EB74" s="136"/>
      <c r="EL74" s="136"/>
      <c r="EV74" s="136"/>
      <c r="FF74" s="136"/>
      <c r="FP74" s="136"/>
      <c r="FZ74" s="136"/>
      <c r="GJ74" s="136"/>
      <c r="GT74" s="136"/>
      <c r="HD74" s="136"/>
      <c r="HN74" s="136"/>
      <c r="HX74" s="136"/>
      <c r="JL74" s="136"/>
    </row>
    <row xmlns:x14ac="http://schemas.microsoft.com/office/spreadsheetml/2009/9/ac" r="75" s="3" customFormat="true" x14ac:dyDescent="0.25">
      <c r="A75" s="432" t="str">
        <f ca="true">IF(ISBLANK('Data Summary'!A77),"",'Data Summary'!A77)</f>
        <v/>
      </c>
      <c r="B75" s="136"/>
      <c r="L75" s="136"/>
      <c r="V75" s="136"/>
      <c r="AF75" s="136"/>
      <c r="AP75" s="136"/>
      <c r="AZ75" s="136"/>
      <c r="BA75" s="136"/>
      <c r="BB75" s="136"/>
      <c r="BC75" s="136"/>
      <c r="BD75" s="136"/>
      <c r="BE75" s="136"/>
      <c r="BF75" s="136"/>
      <c r="BG75" s="136"/>
      <c r="BJ75" s="136"/>
      <c r="BT75" s="136"/>
      <c r="CD75" s="136"/>
      <c r="CN75" s="136"/>
      <c r="CX75" s="136"/>
      <c r="DH75" s="136"/>
      <c r="DR75" s="136"/>
      <c r="EB75" s="136"/>
      <c r="EL75" s="136"/>
      <c r="EV75" s="136"/>
      <c r="FF75" s="136"/>
      <c r="FP75" s="136"/>
      <c r="FZ75" s="136"/>
      <c r="GJ75" s="136"/>
      <c r="GT75" s="136"/>
      <c r="HD75" s="136"/>
      <c r="HN75" s="136"/>
      <c r="HX75" s="136"/>
      <c r="JL75" s="136"/>
    </row>
    <row xmlns:x14ac="http://schemas.microsoft.com/office/spreadsheetml/2009/9/ac" r="76" s="3" customFormat="true" x14ac:dyDescent="0.25">
      <c r="A76" s="432" t="str">
        <f ca="true">IF(ISBLANK('Data Summary'!A78),"",'Data Summary'!A78)</f>
        <v/>
      </c>
      <c r="B76" s="136"/>
      <c r="L76" s="136"/>
      <c r="V76" s="136"/>
      <c r="AF76" s="136"/>
      <c r="AP76" s="136"/>
      <c r="AZ76" s="136"/>
      <c r="BA76" s="136"/>
      <c r="BB76" s="136"/>
      <c r="BC76" s="136"/>
      <c r="BD76" s="136"/>
      <c r="BE76" s="136"/>
      <c r="BF76" s="136"/>
      <c r="BG76" s="136"/>
      <c r="BJ76" s="136"/>
      <c r="BT76" s="136"/>
      <c r="CD76" s="136"/>
      <c r="CN76" s="136"/>
      <c r="CX76" s="136"/>
      <c r="DH76" s="136"/>
      <c r="DR76" s="136"/>
      <c r="EB76" s="136"/>
      <c r="EL76" s="136"/>
      <c r="EV76" s="136"/>
      <c r="FF76" s="136"/>
      <c r="FP76" s="136"/>
      <c r="FZ76" s="136"/>
      <c r="GJ76" s="136"/>
      <c r="GT76" s="136"/>
      <c r="HD76" s="136"/>
      <c r="HN76" s="136"/>
      <c r="HX76" s="136"/>
      <c r="JL76" s="136"/>
    </row>
    <row xmlns:x14ac="http://schemas.microsoft.com/office/spreadsheetml/2009/9/ac" r="77" s="3" customFormat="true" x14ac:dyDescent="0.25">
      <c r="A77" s="432" t="str">
        <f ca="true">IF(ISBLANK('Data Summary'!A79),"",'Data Summary'!A79)</f>
        <v/>
      </c>
      <c r="B77" s="136"/>
      <c r="L77" s="136"/>
      <c r="V77" s="136"/>
      <c r="AF77" s="136"/>
      <c r="AP77" s="136"/>
      <c r="AZ77" s="136"/>
      <c r="BA77" s="136"/>
      <c r="BB77" s="136"/>
      <c r="BC77" s="136"/>
      <c r="BD77" s="136"/>
      <c r="BE77" s="136"/>
      <c r="BF77" s="136"/>
      <c r="BG77" s="136"/>
      <c r="BJ77" s="136"/>
      <c r="BT77" s="136"/>
      <c r="CD77" s="136"/>
      <c r="CN77" s="136"/>
      <c r="CX77" s="136"/>
      <c r="DH77" s="136"/>
      <c r="DR77" s="136"/>
      <c r="EB77" s="136"/>
      <c r="EL77" s="136"/>
      <c r="EV77" s="136"/>
      <c r="FF77" s="136"/>
      <c r="FP77" s="136"/>
      <c r="FZ77" s="136"/>
      <c r="GJ77" s="136"/>
      <c r="GT77" s="136"/>
      <c r="HD77" s="136"/>
      <c r="HN77" s="136"/>
      <c r="HX77" s="136"/>
      <c r="JL77" s="136"/>
    </row>
    <row xmlns:x14ac="http://schemas.microsoft.com/office/spreadsheetml/2009/9/ac" r="78" s="3" customFormat="true" x14ac:dyDescent="0.25">
      <c r="A78" s="432" t="str">
        <f ca="true">IF(ISBLANK('Data Summary'!A80),"",'Data Summary'!A80)</f>
        <v/>
      </c>
      <c r="B78" s="136"/>
      <c r="L78" s="136"/>
      <c r="V78" s="136"/>
      <c r="AF78" s="136"/>
      <c r="AP78" s="136"/>
      <c r="AZ78" s="136"/>
      <c r="BA78" s="136"/>
      <c r="BB78" s="136"/>
      <c r="BC78" s="136"/>
      <c r="BD78" s="136"/>
      <c r="BE78" s="136"/>
      <c r="BF78" s="136"/>
      <c r="BG78" s="136"/>
      <c r="BJ78" s="136"/>
      <c r="BT78" s="136"/>
      <c r="CD78" s="136"/>
      <c r="CN78" s="136"/>
      <c r="CX78" s="136"/>
      <c r="DH78" s="136"/>
      <c r="DR78" s="136"/>
      <c r="EB78" s="136"/>
      <c r="EL78" s="136"/>
      <c r="EV78" s="136"/>
      <c r="FF78" s="136"/>
      <c r="FP78" s="136"/>
      <c r="FZ78" s="136"/>
      <c r="GJ78" s="136"/>
      <c r="GT78" s="136"/>
      <c r="HD78" s="136"/>
      <c r="HN78" s="136"/>
      <c r="HX78" s="136"/>
      <c r="JL78" s="136"/>
    </row>
    <row xmlns:x14ac="http://schemas.microsoft.com/office/spreadsheetml/2009/9/ac" r="79" s="3" customFormat="true" x14ac:dyDescent="0.25">
      <c r="A79" s="432" t="str">
        <f ca="true">IF(ISBLANK('Data Summary'!A81),"",'Data Summary'!A81)</f>
        <v/>
      </c>
      <c r="B79" s="136"/>
      <c r="L79" s="136"/>
      <c r="V79" s="136"/>
      <c r="AF79" s="136"/>
      <c r="AP79" s="136"/>
      <c r="AZ79" s="136"/>
      <c r="BA79" s="136"/>
      <c r="BB79" s="136"/>
      <c r="BC79" s="136"/>
      <c r="BD79" s="136"/>
      <c r="BE79" s="136"/>
      <c r="BF79" s="136"/>
      <c r="BG79" s="136"/>
      <c r="BJ79" s="136"/>
      <c r="BT79" s="136"/>
      <c r="CD79" s="136"/>
      <c r="CN79" s="136"/>
      <c r="CX79" s="136"/>
      <c r="DH79" s="136"/>
      <c r="DR79" s="136"/>
      <c r="EB79" s="136"/>
      <c r="EL79" s="136"/>
      <c r="EV79" s="136"/>
      <c r="FF79" s="136"/>
      <c r="FP79" s="136"/>
      <c r="FZ79" s="136"/>
      <c r="GJ79" s="136"/>
      <c r="GT79" s="136"/>
      <c r="HD79" s="136"/>
      <c r="HN79" s="136"/>
      <c r="HX79" s="136"/>
      <c r="JL79" s="136"/>
    </row>
    <row xmlns:x14ac="http://schemas.microsoft.com/office/spreadsheetml/2009/9/ac" r="80" s="3" customFormat="true" x14ac:dyDescent="0.25">
      <c r="A80" s="432" t="str">
        <f ca="true">IF(ISBLANK('Data Summary'!A82),"",'Data Summary'!A82)</f>
        <v/>
      </c>
      <c r="B80" s="136"/>
      <c r="L80" s="136"/>
      <c r="V80" s="136"/>
      <c r="AF80" s="136"/>
      <c r="AP80" s="136"/>
      <c r="AZ80" s="136"/>
      <c r="BA80" s="136"/>
      <c r="BB80" s="136"/>
      <c r="BC80" s="136"/>
      <c r="BD80" s="136"/>
      <c r="BE80" s="136"/>
      <c r="BF80" s="136"/>
      <c r="BG80" s="136"/>
      <c r="BJ80" s="136"/>
      <c r="BT80" s="136"/>
      <c r="CD80" s="136"/>
      <c r="CN80" s="136"/>
      <c r="CX80" s="136"/>
      <c r="DH80" s="136"/>
      <c r="DR80" s="136"/>
      <c r="EB80" s="136"/>
      <c r="EL80" s="136"/>
      <c r="EV80" s="136"/>
      <c r="FF80" s="136"/>
      <c r="FP80" s="136"/>
      <c r="FZ80" s="136"/>
      <c r="GJ80" s="136"/>
      <c r="GT80" s="136"/>
      <c r="HD80" s="136"/>
      <c r="HN80" s="136"/>
      <c r="HX80" s="136"/>
      <c r="JL80" s="136"/>
    </row>
    <row xmlns:x14ac="http://schemas.microsoft.com/office/spreadsheetml/2009/9/ac" r="81" s="3" customFormat="true" x14ac:dyDescent="0.25">
      <c r="A81" s="432" t="str">
        <f ca="true">IF(ISBLANK('Data Summary'!A83),"",'Data Summary'!A83)</f>
        <v/>
      </c>
      <c r="B81" s="136"/>
      <c r="L81" s="136"/>
      <c r="V81" s="136"/>
      <c r="AF81" s="136"/>
      <c r="AP81" s="136"/>
      <c r="AZ81" s="136"/>
      <c r="BA81" s="136"/>
      <c r="BB81" s="136"/>
      <c r="BC81" s="136"/>
      <c r="BD81" s="136"/>
      <c r="BE81" s="136"/>
      <c r="BF81" s="136"/>
      <c r="BG81" s="136"/>
      <c r="BJ81" s="136"/>
      <c r="BT81" s="136"/>
      <c r="CD81" s="136"/>
      <c r="CN81" s="136"/>
      <c r="CX81" s="136"/>
      <c r="DH81" s="136"/>
      <c r="DR81" s="136"/>
      <c r="EB81" s="136"/>
      <c r="EL81" s="136"/>
      <c r="EV81" s="136"/>
      <c r="FF81" s="136"/>
      <c r="FP81" s="136"/>
      <c r="FZ81" s="136"/>
      <c r="GJ81" s="136"/>
      <c r="GT81" s="136"/>
      <c r="HD81" s="136"/>
      <c r="HN81" s="136"/>
      <c r="HX81" s="136"/>
      <c r="JL81" s="136"/>
    </row>
    <row xmlns:x14ac="http://schemas.microsoft.com/office/spreadsheetml/2009/9/ac" r="82" s="3" customFormat="true" x14ac:dyDescent="0.25">
      <c r="A82" s="432" t="str">
        <f ca="true">IF(ISBLANK('Data Summary'!A84),"",'Data Summary'!A84)</f>
        <v/>
      </c>
      <c r="B82" s="136"/>
      <c r="L82" s="136"/>
      <c r="V82" s="136"/>
      <c r="AF82" s="136"/>
      <c r="AP82" s="136"/>
      <c r="AZ82" s="136"/>
      <c r="BA82" s="136"/>
      <c r="BB82" s="136"/>
      <c r="BC82" s="136"/>
      <c r="BD82" s="136"/>
      <c r="BE82" s="136"/>
      <c r="BF82" s="136"/>
      <c r="BG82" s="136"/>
      <c r="BJ82" s="136"/>
      <c r="BT82" s="136"/>
      <c r="CD82" s="136"/>
      <c r="CN82" s="136"/>
      <c r="CX82" s="136"/>
      <c r="DH82" s="136"/>
      <c r="DR82" s="136"/>
      <c r="EB82" s="136"/>
      <c r="EL82" s="136"/>
      <c r="EV82" s="136"/>
      <c r="FF82" s="136"/>
      <c r="FP82" s="136"/>
      <c r="FZ82" s="136"/>
      <c r="GJ82" s="136"/>
      <c r="GT82" s="136"/>
      <c r="HD82" s="136"/>
      <c r="HN82" s="136"/>
      <c r="HX82" s="136"/>
      <c r="JL82" s="136"/>
    </row>
    <row xmlns:x14ac="http://schemas.microsoft.com/office/spreadsheetml/2009/9/ac" r="83" s="3" customFormat="true" x14ac:dyDescent="0.25">
      <c r="A83" s="432" t="str">
        <f ca="true">IF(ISBLANK('Data Summary'!A85),"",'Data Summary'!A85)</f>
        <v/>
      </c>
      <c r="B83" s="136"/>
      <c r="L83" s="136"/>
      <c r="V83" s="136"/>
      <c r="AF83" s="136"/>
      <c r="AP83" s="136"/>
      <c r="AZ83" s="136"/>
      <c r="BA83" s="136"/>
      <c r="BB83" s="136"/>
      <c r="BC83" s="136"/>
      <c r="BD83" s="136"/>
      <c r="BE83" s="136"/>
      <c r="BF83" s="136"/>
      <c r="BG83" s="136"/>
      <c r="BJ83" s="136"/>
      <c r="BT83" s="136"/>
      <c r="CD83" s="136"/>
      <c r="CN83" s="136"/>
      <c r="CX83" s="136"/>
      <c r="DH83" s="136"/>
      <c r="DR83" s="136"/>
      <c r="EB83" s="136"/>
      <c r="EL83" s="136"/>
      <c r="EV83" s="136"/>
      <c r="FF83" s="136"/>
      <c r="FP83" s="136"/>
      <c r="FZ83" s="136"/>
      <c r="GJ83" s="136"/>
      <c r="GT83" s="136"/>
      <c r="HD83" s="136"/>
      <c r="HN83" s="136"/>
      <c r="HX83" s="136"/>
      <c r="JL83" s="136"/>
    </row>
    <row xmlns:x14ac="http://schemas.microsoft.com/office/spreadsheetml/2009/9/ac" r="84" s="3" customFormat="true" x14ac:dyDescent="0.25">
      <c r="A84" s="432" t="str">
        <f ca="true">IF(ISBLANK('Data Summary'!A86),"",'Data Summary'!A86)</f>
        <v/>
      </c>
      <c r="B84" s="136"/>
      <c r="L84" s="136"/>
      <c r="V84" s="136"/>
      <c r="AF84" s="136"/>
      <c r="AP84" s="136"/>
      <c r="AZ84" s="136"/>
      <c r="BA84" s="136"/>
      <c r="BB84" s="136"/>
      <c r="BC84" s="136"/>
      <c r="BD84" s="136"/>
      <c r="BE84" s="136"/>
      <c r="BF84" s="136"/>
      <c r="BG84" s="136"/>
      <c r="BJ84" s="136"/>
      <c r="BT84" s="136"/>
      <c r="CD84" s="136"/>
      <c r="CN84" s="136"/>
      <c r="CX84" s="136"/>
      <c r="DH84" s="136"/>
      <c r="DR84" s="136"/>
      <c r="EB84" s="136"/>
      <c r="EL84" s="136"/>
      <c r="EV84" s="136"/>
      <c r="FF84" s="136"/>
      <c r="FP84" s="136"/>
      <c r="FZ84" s="136"/>
      <c r="GJ84" s="136"/>
      <c r="GT84" s="136"/>
      <c r="HD84" s="136"/>
      <c r="HN84" s="136"/>
      <c r="HX84" s="136"/>
      <c r="JL84" s="136"/>
    </row>
    <row xmlns:x14ac="http://schemas.microsoft.com/office/spreadsheetml/2009/9/ac" r="85" s="3" customFormat="true" x14ac:dyDescent="0.25">
      <c r="A85" s="432" t="str">
        <f ca="true">IF(ISBLANK('Data Summary'!A87),"",'Data Summary'!A87)</f>
        <v/>
      </c>
      <c r="B85" s="136"/>
      <c r="L85" s="136"/>
      <c r="V85" s="136"/>
      <c r="AF85" s="136"/>
      <c r="AP85" s="136"/>
      <c r="AZ85" s="136"/>
      <c r="BA85" s="136"/>
      <c r="BB85" s="136"/>
      <c r="BC85" s="136"/>
      <c r="BD85" s="136"/>
      <c r="BE85" s="136"/>
      <c r="BF85" s="136"/>
      <c r="BG85" s="136"/>
      <c r="BJ85" s="136"/>
      <c r="BT85" s="136"/>
      <c r="CD85" s="136"/>
      <c r="CN85" s="136"/>
      <c r="CX85" s="136"/>
      <c r="DH85" s="136"/>
      <c r="DR85" s="136"/>
      <c r="EB85" s="136"/>
      <c r="EL85" s="136"/>
      <c r="EV85" s="136"/>
      <c r="FF85" s="136"/>
      <c r="FP85" s="136"/>
      <c r="FZ85" s="136"/>
      <c r="GJ85" s="136"/>
      <c r="GT85" s="136"/>
      <c r="HD85" s="136"/>
      <c r="HN85" s="136"/>
      <c r="HX85" s="136"/>
      <c r="JL85" s="136"/>
    </row>
    <row xmlns:x14ac="http://schemas.microsoft.com/office/spreadsheetml/2009/9/ac" r="86" s="3" customFormat="true" x14ac:dyDescent="0.25">
      <c r="A86" s="432" t="str">
        <f ca="true">IF(ISBLANK('Data Summary'!A88),"",'Data Summary'!A88)</f>
        <v/>
      </c>
      <c r="B86" s="136"/>
      <c r="L86" s="136"/>
      <c r="V86" s="136"/>
      <c r="AF86" s="136"/>
      <c r="AP86" s="136"/>
      <c r="AZ86" s="136"/>
      <c r="BA86" s="136"/>
      <c r="BB86" s="136"/>
      <c r="BC86" s="136"/>
      <c r="BD86" s="136"/>
      <c r="BE86" s="136"/>
      <c r="BF86" s="136"/>
      <c r="BG86" s="136"/>
      <c r="BJ86" s="136"/>
      <c r="BT86" s="136"/>
      <c r="CD86" s="136"/>
      <c r="CN86" s="136"/>
      <c r="CX86" s="136"/>
      <c r="DH86" s="136"/>
      <c r="DR86" s="136"/>
      <c r="EB86" s="136"/>
      <c r="EL86" s="136"/>
      <c r="EV86" s="136"/>
      <c r="FF86" s="136"/>
      <c r="FP86" s="136"/>
      <c r="FZ86" s="136"/>
      <c r="GJ86" s="136"/>
      <c r="GT86" s="136"/>
      <c r="HD86" s="136"/>
      <c r="HN86" s="136"/>
      <c r="HX86" s="136"/>
      <c r="JL86" s="136"/>
    </row>
    <row xmlns:x14ac="http://schemas.microsoft.com/office/spreadsheetml/2009/9/ac" r="87" s="3" customFormat="true" x14ac:dyDescent="0.25">
      <c r="A87" s="432" t="str">
        <f ca="true">IF(ISBLANK('Data Summary'!A89),"",'Data Summary'!A89)</f>
        <v/>
      </c>
      <c r="B87" s="136"/>
      <c r="L87" s="136"/>
      <c r="V87" s="136"/>
      <c r="AF87" s="136"/>
      <c r="AP87" s="136"/>
      <c r="AZ87" s="136"/>
      <c r="BA87" s="136"/>
      <c r="BB87" s="136"/>
      <c r="BC87" s="136"/>
      <c r="BD87" s="136"/>
      <c r="BE87" s="136"/>
      <c r="BF87" s="136"/>
      <c r="BG87" s="136"/>
      <c r="BJ87" s="136"/>
      <c r="BT87" s="136"/>
      <c r="CD87" s="136"/>
      <c r="CN87" s="136"/>
      <c r="CX87" s="136"/>
      <c r="DH87" s="136"/>
      <c r="DR87" s="136"/>
      <c r="EB87" s="136"/>
      <c r="EL87" s="136"/>
      <c r="EV87" s="136"/>
      <c r="FF87" s="136"/>
      <c r="FP87" s="136"/>
      <c r="FZ87" s="136"/>
      <c r="GJ87" s="136"/>
      <c r="GT87" s="136"/>
      <c r="HD87" s="136"/>
      <c r="HN87" s="136"/>
      <c r="HX87" s="136"/>
      <c r="JL87" s="136"/>
    </row>
    <row xmlns:x14ac="http://schemas.microsoft.com/office/spreadsheetml/2009/9/ac" r="88" s="3" customFormat="true" x14ac:dyDescent="0.25">
      <c r="A88" s="432" t="str">
        <f ca="true">IF(ISBLANK('Data Summary'!A90),"",'Data Summary'!A90)</f>
        <v/>
      </c>
      <c r="B88" s="136"/>
      <c r="L88" s="136"/>
      <c r="V88" s="136"/>
      <c r="AF88" s="136"/>
      <c r="AP88" s="136"/>
      <c r="AZ88" s="136"/>
      <c r="BA88" s="136"/>
      <c r="BB88" s="136"/>
      <c r="BC88" s="136"/>
      <c r="BD88" s="136"/>
      <c r="BE88" s="136"/>
      <c r="BF88" s="136"/>
      <c r="BG88" s="136"/>
      <c r="BJ88" s="136"/>
      <c r="BT88" s="136"/>
      <c r="CD88" s="136"/>
      <c r="CN88" s="136"/>
      <c r="CX88" s="136"/>
      <c r="DH88" s="136"/>
      <c r="DR88" s="136"/>
      <c r="EB88" s="136"/>
      <c r="EL88" s="136"/>
      <c r="EV88" s="136"/>
      <c r="FF88" s="136"/>
      <c r="FP88" s="136"/>
      <c r="FZ88" s="136"/>
      <c r="GJ88" s="136"/>
      <c r="GT88" s="136"/>
      <c r="HD88" s="136"/>
      <c r="HN88" s="136"/>
      <c r="HX88" s="136"/>
      <c r="JL88" s="136"/>
    </row>
    <row xmlns:x14ac="http://schemas.microsoft.com/office/spreadsheetml/2009/9/ac" r="89" s="3" customFormat="true" x14ac:dyDescent="0.25">
      <c r="A89" s="432" t="str">
        <f ca="true">IF(ISBLANK('Data Summary'!A91),"",'Data Summary'!A91)</f>
        <v/>
      </c>
      <c r="B89" s="136"/>
      <c r="L89" s="136"/>
      <c r="V89" s="136"/>
      <c r="AF89" s="136"/>
      <c r="AP89" s="136"/>
      <c r="AZ89" s="136"/>
      <c r="BA89" s="136"/>
      <c r="BB89" s="136"/>
      <c r="BC89" s="136"/>
      <c r="BD89" s="136"/>
      <c r="BE89" s="136"/>
      <c r="BF89" s="136"/>
      <c r="BG89" s="136"/>
      <c r="BJ89" s="136"/>
      <c r="BT89" s="136"/>
      <c r="CD89" s="136"/>
      <c r="CN89" s="136"/>
      <c r="CX89" s="136"/>
      <c r="DH89" s="136"/>
      <c r="DR89" s="136"/>
      <c r="EB89" s="136"/>
      <c r="EL89" s="136"/>
      <c r="EV89" s="136"/>
      <c r="FF89" s="136"/>
      <c r="FP89" s="136"/>
      <c r="FZ89" s="136"/>
      <c r="GJ89" s="136"/>
      <c r="GT89" s="136"/>
      <c r="HD89" s="136"/>
      <c r="HN89" s="136"/>
      <c r="HX89" s="136"/>
      <c r="JL89" s="136"/>
    </row>
    <row xmlns:x14ac="http://schemas.microsoft.com/office/spreadsheetml/2009/9/ac" r="90" s="3" customFormat="true" x14ac:dyDescent="0.25">
      <c r="A90" s="432" t="str">
        <f ca="true">IF(ISBLANK('Data Summary'!A92),"",'Data Summary'!A92)</f>
        <v/>
      </c>
      <c r="B90" s="136"/>
      <c r="L90" s="136"/>
      <c r="V90" s="136"/>
      <c r="AF90" s="136"/>
      <c r="AP90" s="136"/>
      <c r="AZ90" s="136"/>
      <c r="BA90" s="136"/>
      <c r="BB90" s="136"/>
      <c r="BC90" s="136"/>
      <c r="BD90" s="136"/>
      <c r="BE90" s="136"/>
      <c r="BF90" s="136"/>
      <c r="BG90" s="136"/>
      <c r="BJ90" s="136"/>
      <c r="BT90" s="136"/>
      <c r="CD90" s="136"/>
      <c r="CN90" s="136"/>
      <c r="CX90" s="136"/>
      <c r="DH90" s="136"/>
      <c r="DR90" s="136"/>
      <c r="EB90" s="136"/>
      <c r="EL90" s="136"/>
      <c r="EV90" s="136"/>
      <c r="FF90" s="136"/>
      <c r="FP90" s="136"/>
      <c r="FZ90" s="136"/>
      <c r="GJ90" s="136"/>
      <c r="GT90" s="136"/>
      <c r="HD90" s="136"/>
      <c r="HN90" s="136"/>
      <c r="HX90" s="136"/>
      <c r="JL90" s="136"/>
    </row>
    <row xmlns:x14ac="http://schemas.microsoft.com/office/spreadsheetml/2009/9/ac" r="91" s="3" customFormat="true" x14ac:dyDescent="0.25">
      <c r="A91" s="432" t="str">
        <f ca="true">IF(ISBLANK('Data Summary'!A93),"",'Data Summary'!A93)</f>
        <v/>
      </c>
      <c r="B91" s="136"/>
      <c r="L91" s="136"/>
      <c r="V91" s="136"/>
      <c r="AF91" s="136"/>
      <c r="AP91" s="136"/>
      <c r="AZ91" s="136"/>
      <c r="BA91" s="136"/>
      <c r="BB91" s="136"/>
      <c r="BC91" s="136"/>
      <c r="BD91" s="136"/>
      <c r="BE91" s="136"/>
      <c r="BF91" s="136"/>
      <c r="BG91" s="136"/>
      <c r="BJ91" s="136"/>
      <c r="BT91" s="136"/>
      <c r="CD91" s="136"/>
      <c r="CN91" s="136"/>
      <c r="CX91" s="136"/>
      <c r="DH91" s="136"/>
      <c r="DR91" s="136"/>
      <c r="EB91" s="136"/>
      <c r="EL91" s="136"/>
      <c r="EV91" s="136"/>
      <c r="FF91" s="136"/>
      <c r="FP91" s="136"/>
      <c r="FZ91" s="136"/>
      <c r="GJ91" s="136"/>
      <c r="GT91" s="136"/>
      <c r="HD91" s="136"/>
      <c r="HN91" s="136"/>
      <c r="HX91" s="136"/>
      <c r="JL91" s="136"/>
    </row>
    <row xmlns:x14ac="http://schemas.microsoft.com/office/spreadsheetml/2009/9/ac" r="92" s="3" customFormat="true" x14ac:dyDescent="0.25">
      <c r="A92" s="432" t="str">
        <f ca="true">IF(ISBLANK('Data Summary'!A94),"",'Data Summary'!A94)</f>
        <v/>
      </c>
      <c r="B92" s="136"/>
      <c r="L92" s="136"/>
      <c r="V92" s="136"/>
      <c r="AF92" s="136"/>
      <c r="AP92" s="136"/>
      <c r="AZ92" s="136"/>
      <c r="BA92" s="136"/>
      <c r="BB92" s="136"/>
      <c r="BC92" s="136"/>
      <c r="BD92" s="136"/>
      <c r="BE92" s="136"/>
      <c r="BF92" s="136"/>
      <c r="BG92" s="136"/>
      <c r="BJ92" s="136"/>
      <c r="BT92" s="136"/>
      <c r="CD92" s="136"/>
      <c r="CN92" s="136"/>
      <c r="CX92" s="136"/>
      <c r="DH92" s="136"/>
      <c r="DR92" s="136"/>
      <c r="EB92" s="136"/>
      <c r="EL92" s="136"/>
      <c r="EV92" s="136"/>
      <c r="FF92" s="136"/>
      <c r="FP92" s="136"/>
      <c r="FZ92" s="136"/>
      <c r="GJ92" s="136"/>
      <c r="GT92" s="136"/>
      <c r="HD92" s="136"/>
      <c r="HN92" s="136"/>
      <c r="HX92" s="136"/>
      <c r="JL92" s="136"/>
    </row>
    <row xmlns:x14ac="http://schemas.microsoft.com/office/spreadsheetml/2009/9/ac" r="93" s="3" customFormat="true" x14ac:dyDescent="0.25">
      <c r="A93" s="432" t="str">
        <f ca="true">IF(ISBLANK('Data Summary'!A95),"",'Data Summary'!A95)</f>
        <v/>
      </c>
      <c r="B93" s="136"/>
      <c r="L93" s="136"/>
      <c r="V93" s="136"/>
      <c r="AF93" s="136"/>
      <c r="AP93" s="136"/>
      <c r="AZ93" s="136"/>
      <c r="BA93" s="136"/>
      <c r="BB93" s="136"/>
      <c r="BC93" s="136"/>
      <c r="BD93" s="136"/>
      <c r="BE93" s="136"/>
      <c r="BF93" s="136"/>
      <c r="BG93" s="136"/>
      <c r="BJ93" s="136"/>
      <c r="BT93" s="136"/>
      <c r="CD93" s="136"/>
      <c r="CN93" s="136"/>
      <c r="CX93" s="136"/>
      <c r="DH93" s="136"/>
      <c r="DR93" s="136"/>
      <c r="EB93" s="136"/>
      <c r="EL93" s="136"/>
      <c r="EV93" s="136"/>
      <c r="FF93" s="136"/>
      <c r="FP93" s="136"/>
      <c r="FZ93" s="136"/>
      <c r="GJ93" s="136"/>
      <c r="GT93" s="136"/>
      <c r="HD93" s="136"/>
      <c r="HN93" s="136"/>
      <c r="HX93" s="136"/>
      <c r="JL93" s="136"/>
    </row>
    <row xmlns:x14ac="http://schemas.microsoft.com/office/spreadsheetml/2009/9/ac" r="94" s="3" customFormat="true" x14ac:dyDescent="0.25">
      <c r="A94" s="432" t="str">
        <f ca="true">IF(ISBLANK('Data Summary'!A96),"",'Data Summary'!A96)</f>
        <v/>
      </c>
      <c r="B94" s="136"/>
      <c r="L94" s="136"/>
      <c r="V94" s="136"/>
      <c r="AF94" s="136"/>
      <c r="AP94" s="136"/>
      <c r="AZ94" s="136"/>
      <c r="BA94" s="136"/>
      <c r="BB94" s="136"/>
      <c r="BC94" s="136"/>
      <c r="BD94" s="136"/>
      <c r="BE94" s="136"/>
      <c r="BF94" s="136"/>
      <c r="BG94" s="136"/>
      <c r="BJ94" s="136"/>
      <c r="BT94" s="136"/>
      <c r="CD94" s="136"/>
      <c r="CN94" s="136"/>
      <c r="CX94" s="136"/>
      <c r="DH94" s="136"/>
      <c r="DR94" s="136"/>
      <c r="EB94" s="136"/>
      <c r="EL94" s="136"/>
      <c r="EV94" s="136"/>
      <c r="FF94" s="136"/>
      <c r="FP94" s="136"/>
      <c r="FZ94" s="136"/>
      <c r="GJ94" s="136"/>
      <c r="GT94" s="136"/>
      <c r="HD94" s="136"/>
      <c r="HN94" s="136"/>
      <c r="HX94" s="136"/>
      <c r="JL94" s="136"/>
    </row>
    <row xmlns:x14ac="http://schemas.microsoft.com/office/spreadsheetml/2009/9/ac" r="95" s="3" customFormat="true" x14ac:dyDescent="0.25">
      <c r="A95" s="432" t="str">
        <f ca="true">IF(ISBLANK('Data Summary'!A97),"",'Data Summary'!A97)</f>
        <v/>
      </c>
      <c r="B95" s="136"/>
      <c r="L95" s="136"/>
      <c r="V95" s="136"/>
      <c r="AF95" s="136"/>
      <c r="AP95" s="136"/>
      <c r="AZ95" s="136"/>
      <c r="BA95" s="136"/>
      <c r="BB95" s="136"/>
      <c r="BC95" s="136"/>
      <c r="BD95" s="136"/>
      <c r="BE95" s="136"/>
      <c r="BF95" s="136"/>
      <c r="BG95" s="136"/>
      <c r="BJ95" s="136"/>
      <c r="BT95" s="136"/>
      <c r="CD95" s="136"/>
      <c r="CN95" s="136"/>
      <c r="CX95" s="136"/>
      <c r="DH95" s="136"/>
      <c r="DR95" s="136"/>
      <c r="EB95" s="136"/>
      <c r="EL95" s="136"/>
      <c r="EV95" s="136"/>
      <c r="FF95" s="136"/>
      <c r="FP95" s="136"/>
      <c r="FZ95" s="136"/>
      <c r="GJ95" s="136"/>
      <c r="GT95" s="136"/>
      <c r="HD95" s="136"/>
      <c r="HN95" s="136"/>
      <c r="HX95" s="136"/>
      <c r="JL95" s="136"/>
    </row>
    <row xmlns:x14ac="http://schemas.microsoft.com/office/spreadsheetml/2009/9/ac" r="96" s="3" customFormat="true" x14ac:dyDescent="0.25">
      <c r="A96" s="432" t="str">
        <f ca="true">IF(ISBLANK('Data Summary'!A98),"",'Data Summary'!A98)</f>
        <v/>
      </c>
      <c r="B96" s="136"/>
      <c r="L96" s="136"/>
      <c r="V96" s="136"/>
      <c r="AF96" s="136"/>
      <c r="AP96" s="136"/>
      <c r="AZ96" s="136"/>
      <c r="BA96" s="136"/>
      <c r="BB96" s="136"/>
      <c r="BC96" s="136"/>
      <c r="BD96" s="136"/>
      <c r="BE96" s="136"/>
      <c r="BF96" s="136"/>
      <c r="BG96" s="136"/>
      <c r="BJ96" s="136"/>
      <c r="BT96" s="136"/>
      <c r="CD96" s="136"/>
      <c r="CN96" s="136"/>
      <c r="CX96" s="136"/>
      <c r="DH96" s="136"/>
      <c r="DR96" s="136"/>
      <c r="EB96" s="136"/>
      <c r="EL96" s="136"/>
      <c r="EV96" s="136"/>
      <c r="FF96" s="136"/>
      <c r="FP96" s="136"/>
      <c r="FZ96" s="136"/>
      <c r="GJ96" s="136"/>
      <c r="GT96" s="136"/>
      <c r="HD96" s="136"/>
      <c r="HN96" s="136"/>
      <c r="HX96" s="136"/>
      <c r="JL96" s="136"/>
    </row>
    <row xmlns:x14ac="http://schemas.microsoft.com/office/spreadsheetml/2009/9/ac" r="97" s="3" customFormat="true" x14ac:dyDescent="0.25">
      <c r="A97" s="432" t="str">
        <f ca="true">IF(ISBLANK('Data Summary'!A99),"",'Data Summary'!A99)</f>
        <v/>
      </c>
      <c r="B97" s="136"/>
      <c r="L97" s="136"/>
      <c r="V97" s="136"/>
      <c r="AF97" s="136"/>
      <c r="AP97" s="136"/>
      <c r="AZ97" s="136"/>
      <c r="BA97" s="136"/>
      <c r="BB97" s="136"/>
      <c r="BC97" s="136"/>
      <c r="BD97" s="136"/>
      <c r="BE97" s="136"/>
      <c r="BF97" s="136"/>
      <c r="BG97" s="136"/>
      <c r="BJ97" s="136"/>
      <c r="BT97" s="136"/>
      <c r="CD97" s="136"/>
      <c r="CN97" s="136"/>
      <c r="CX97" s="136"/>
      <c r="DH97" s="136"/>
      <c r="DR97" s="136"/>
      <c r="EB97" s="136"/>
      <c r="EL97" s="136"/>
      <c r="EV97" s="136"/>
      <c r="FF97" s="136"/>
      <c r="FP97" s="136"/>
      <c r="FZ97" s="136"/>
      <c r="GJ97" s="136"/>
      <c r="GT97" s="136"/>
      <c r="HD97" s="136"/>
      <c r="HN97" s="136"/>
      <c r="HX97" s="136"/>
      <c r="JL97" s="136"/>
    </row>
    <row xmlns:x14ac="http://schemas.microsoft.com/office/spreadsheetml/2009/9/ac" r="98" s="3" customFormat="true" x14ac:dyDescent="0.25">
      <c r="A98" s="432" t="str">
        <f ca="true">IF(ISBLANK('Data Summary'!A100),"",'Data Summary'!A100)</f>
        <v/>
      </c>
      <c r="B98" s="136"/>
      <c r="L98" s="136"/>
      <c r="V98" s="136"/>
      <c r="AF98" s="136"/>
      <c r="AP98" s="136"/>
      <c r="AZ98" s="136"/>
      <c r="BA98" s="136"/>
      <c r="BB98" s="136"/>
      <c r="BC98" s="136"/>
      <c r="BD98" s="136"/>
      <c r="BE98" s="136"/>
      <c r="BF98" s="136"/>
      <c r="BG98" s="136"/>
      <c r="BJ98" s="136"/>
      <c r="BT98" s="136"/>
      <c r="CD98" s="136"/>
      <c r="CN98" s="136"/>
      <c r="CX98" s="136"/>
      <c r="DH98" s="136"/>
      <c r="DR98" s="136"/>
      <c r="EB98" s="136"/>
      <c r="EL98" s="136"/>
      <c r="EV98" s="136"/>
      <c r="FF98" s="136"/>
      <c r="FP98" s="136"/>
      <c r="FZ98" s="136"/>
      <c r="GJ98" s="136"/>
      <c r="GT98" s="136"/>
      <c r="HD98" s="136"/>
      <c r="HN98" s="136"/>
      <c r="HX98" s="136"/>
      <c r="JL98" s="136"/>
    </row>
    <row xmlns:x14ac="http://schemas.microsoft.com/office/spreadsheetml/2009/9/ac" r="99" s="3" customFormat="true" x14ac:dyDescent="0.25">
      <c r="A99" s="432" t="str">
        <f ca="true">IF(ISBLANK('Data Summary'!A101),"",'Data Summary'!A101)</f>
        <v/>
      </c>
      <c r="B99" s="136"/>
      <c r="L99" s="136"/>
      <c r="V99" s="136"/>
      <c r="AF99" s="136"/>
      <c r="AP99" s="136"/>
      <c r="AZ99" s="136"/>
      <c r="BA99" s="136"/>
      <c r="BB99" s="136"/>
      <c r="BC99" s="136"/>
      <c r="BD99" s="136"/>
      <c r="BE99" s="136"/>
      <c r="BF99" s="136"/>
      <c r="BG99" s="136"/>
      <c r="BJ99" s="136"/>
      <c r="BT99" s="136"/>
      <c r="CD99" s="136"/>
      <c r="CN99" s="136"/>
      <c r="CX99" s="136"/>
      <c r="DH99" s="136"/>
      <c r="DR99" s="136"/>
      <c r="EB99" s="136"/>
      <c r="EL99" s="136"/>
      <c r="EV99" s="136"/>
      <c r="FF99" s="136"/>
      <c r="FP99" s="136"/>
      <c r="FZ99" s="136"/>
      <c r="GJ99" s="136"/>
      <c r="GT99" s="136"/>
      <c r="HD99" s="136"/>
      <c r="HN99" s="136"/>
      <c r="HX99" s="136"/>
      <c r="JL99" s="136"/>
    </row>
    <row xmlns:x14ac="http://schemas.microsoft.com/office/spreadsheetml/2009/9/ac" r="100" s="3" customFormat="true" x14ac:dyDescent="0.25">
      <c r="A100" s="432" t="str">
        <f ca="true">IF(ISBLANK('Data Summary'!A102),"",'Data Summary'!A102)</f>
        <v/>
      </c>
      <c r="B100" s="136"/>
      <c r="L100" s="136"/>
      <c r="V100" s="136"/>
      <c r="AF100" s="136"/>
      <c r="AP100" s="136"/>
      <c r="AZ100" s="136"/>
      <c r="BA100" s="136"/>
      <c r="BB100" s="136"/>
      <c r="BC100" s="136"/>
      <c r="BD100" s="136"/>
      <c r="BE100" s="136"/>
      <c r="BF100" s="136"/>
      <c r="BG100" s="136"/>
      <c r="BJ100" s="136"/>
      <c r="BT100" s="136"/>
      <c r="CD100" s="136"/>
      <c r="CN100" s="136"/>
      <c r="CX100" s="136"/>
      <c r="DH100" s="136"/>
      <c r="DR100" s="136"/>
      <c r="EB100" s="136"/>
      <c r="EL100" s="136"/>
      <c r="EV100" s="136"/>
      <c r="FF100" s="136"/>
      <c r="FP100" s="136"/>
      <c r="FZ100" s="136"/>
      <c r="GJ100" s="136"/>
      <c r="GT100" s="136"/>
      <c r="HD100" s="136"/>
      <c r="HN100" s="136"/>
      <c r="HX100" s="136"/>
      <c r="JL100" s="136"/>
    </row>
    <row xmlns:x14ac="http://schemas.microsoft.com/office/spreadsheetml/2009/9/ac" r="101" s="3" customFormat="true" x14ac:dyDescent="0.25">
      <c r="A101" s="432" t="str">
        <f ca="true">IF(ISBLANK('Data Summary'!A103),"",'Data Summary'!A103)</f>
        <v/>
      </c>
      <c r="B101" s="136"/>
      <c r="L101" s="136"/>
      <c r="V101" s="136"/>
      <c r="AF101" s="136"/>
      <c r="AP101" s="136"/>
      <c r="AZ101" s="136"/>
      <c r="BA101" s="136"/>
      <c r="BB101" s="136"/>
      <c r="BC101" s="136"/>
      <c r="BD101" s="136"/>
      <c r="BE101" s="136"/>
      <c r="BF101" s="136"/>
      <c r="BG101" s="136"/>
      <c r="BJ101" s="136"/>
      <c r="BT101" s="136"/>
      <c r="CD101" s="136"/>
      <c r="CN101" s="136"/>
      <c r="CX101" s="136"/>
      <c r="DH101" s="136"/>
      <c r="DR101" s="136"/>
      <c r="EB101" s="136"/>
      <c r="EL101" s="136"/>
      <c r="EV101" s="136"/>
      <c r="FF101" s="136"/>
      <c r="FP101" s="136"/>
      <c r="FZ101" s="136"/>
      <c r="GJ101" s="136"/>
      <c r="GT101" s="136"/>
      <c r="HD101" s="136"/>
      <c r="HN101" s="136"/>
      <c r="HX101" s="136"/>
      <c r="JL101" s="136"/>
    </row>
    <row xmlns:x14ac="http://schemas.microsoft.com/office/spreadsheetml/2009/9/ac" r="102" s="3" customFormat="true" x14ac:dyDescent="0.25">
      <c r="A102" s="432" t="str">
        <f ca="true">IF(ISBLANK('Data Summary'!A104),"",'Data Summary'!A104)</f>
        <v/>
      </c>
      <c r="B102" s="136"/>
      <c r="L102" s="136"/>
      <c r="V102" s="136"/>
      <c r="AF102" s="136"/>
      <c r="AP102" s="136"/>
      <c r="AZ102" s="136"/>
      <c r="BA102" s="136"/>
      <c r="BB102" s="136"/>
      <c r="BC102" s="136"/>
      <c r="BD102" s="136"/>
      <c r="BE102" s="136"/>
      <c r="BF102" s="136"/>
      <c r="BG102" s="136"/>
      <c r="BJ102" s="136"/>
      <c r="BT102" s="136"/>
      <c r="CD102" s="136"/>
      <c r="CN102" s="136"/>
      <c r="CX102" s="136"/>
      <c r="DH102" s="136"/>
      <c r="DR102" s="136"/>
      <c r="EB102" s="136"/>
      <c r="EL102" s="136"/>
      <c r="EV102" s="136"/>
      <c r="FF102" s="136"/>
      <c r="FP102" s="136"/>
      <c r="FZ102" s="136"/>
      <c r="GJ102" s="136"/>
      <c r="GT102" s="136"/>
      <c r="HD102" s="136"/>
      <c r="HN102" s="136"/>
      <c r="HX102" s="136"/>
      <c r="JL102" s="136"/>
    </row>
    <row xmlns:x14ac="http://schemas.microsoft.com/office/spreadsheetml/2009/9/ac" r="103" s="3" customFormat="true" x14ac:dyDescent="0.25">
      <c r="A103" s="432" t="str">
        <f ca="true">IF(ISBLANK('Data Summary'!A105),"",'Data Summary'!A105)</f>
        <v/>
      </c>
      <c r="B103" s="136"/>
      <c r="L103" s="136"/>
      <c r="V103" s="136"/>
      <c r="AF103" s="136"/>
      <c r="AP103" s="136"/>
      <c r="AZ103" s="136"/>
      <c r="BA103" s="136"/>
      <c r="BB103" s="136"/>
      <c r="BC103" s="136"/>
      <c r="BD103" s="136"/>
      <c r="BE103" s="136"/>
      <c r="BF103" s="136"/>
      <c r="BG103" s="136"/>
      <c r="BJ103" s="136"/>
      <c r="BT103" s="136"/>
      <c r="CD103" s="136"/>
      <c r="CN103" s="136"/>
      <c r="CX103" s="136"/>
      <c r="DH103" s="136"/>
      <c r="DR103" s="136"/>
      <c r="EB103" s="136"/>
      <c r="EL103" s="136"/>
      <c r="EV103" s="136"/>
      <c r="FF103" s="136"/>
      <c r="FP103" s="136"/>
      <c r="FZ103" s="136"/>
      <c r="GJ103" s="136"/>
      <c r="GT103" s="136"/>
      <c r="HD103" s="136"/>
      <c r="HN103" s="136"/>
      <c r="HX103" s="136"/>
      <c r="JL103" s="136"/>
    </row>
    <row xmlns:x14ac="http://schemas.microsoft.com/office/spreadsheetml/2009/9/ac" r="104" s="3" customFormat="true" x14ac:dyDescent="0.25">
      <c r="A104" s="432" t="str">
        <f ca="true">IF(ISBLANK('Data Summary'!A106),"",'Data Summary'!A106)</f>
        <v/>
      </c>
      <c r="B104" s="136"/>
      <c r="L104" s="136"/>
      <c r="V104" s="136"/>
      <c r="AF104" s="136"/>
      <c r="AP104" s="136"/>
      <c r="AZ104" s="136"/>
      <c r="BA104" s="136"/>
      <c r="BB104" s="136"/>
      <c r="BC104" s="136"/>
      <c r="BD104" s="136"/>
      <c r="BE104" s="136"/>
      <c r="BF104" s="136"/>
      <c r="BG104" s="136"/>
      <c r="BJ104" s="136"/>
      <c r="BT104" s="136"/>
      <c r="CD104" s="136"/>
      <c r="CN104" s="136"/>
      <c r="CX104" s="136"/>
      <c r="DH104" s="136"/>
      <c r="DR104" s="136"/>
      <c r="EB104" s="136"/>
      <c r="EL104" s="136"/>
      <c r="EV104" s="136"/>
      <c r="FF104" s="136"/>
      <c r="FP104" s="136"/>
      <c r="FZ104" s="136"/>
      <c r="GJ104" s="136"/>
      <c r="GT104" s="136"/>
      <c r="HD104" s="136"/>
      <c r="HN104" s="136"/>
      <c r="HX104" s="136"/>
      <c r="JL104" s="136"/>
    </row>
    <row xmlns:x14ac="http://schemas.microsoft.com/office/spreadsheetml/2009/9/ac" r="105" s="3" customFormat="true" x14ac:dyDescent="0.25">
      <c r="A105" s="432" t="str">
        <f ca="true">IF(ISBLANK('Data Summary'!A107),"",'Data Summary'!A107)</f>
        <v/>
      </c>
      <c r="B105" s="136"/>
      <c r="L105" s="136"/>
      <c r="V105" s="136"/>
      <c r="AF105" s="136"/>
      <c r="AP105" s="136"/>
      <c r="AZ105" s="136"/>
      <c r="BA105" s="136"/>
      <c r="BB105" s="136"/>
      <c r="BC105" s="136"/>
      <c r="BD105" s="136"/>
      <c r="BE105" s="136"/>
      <c r="BF105" s="136"/>
      <c r="BG105" s="136"/>
      <c r="BJ105" s="136"/>
      <c r="BT105" s="136"/>
      <c r="CD105" s="136"/>
      <c r="CN105" s="136"/>
      <c r="CX105" s="136"/>
      <c r="DH105" s="136"/>
      <c r="DR105" s="136"/>
      <c r="EB105" s="136"/>
      <c r="EL105" s="136"/>
      <c r="EV105" s="136"/>
      <c r="FF105" s="136"/>
      <c r="FP105" s="136"/>
      <c r="FZ105" s="136"/>
      <c r="GJ105" s="136"/>
      <c r="GT105" s="136"/>
      <c r="HD105" s="136"/>
      <c r="HN105" s="136"/>
      <c r="HX105" s="136"/>
      <c r="JL105" s="136"/>
    </row>
    <row xmlns:x14ac="http://schemas.microsoft.com/office/spreadsheetml/2009/9/ac" r="106" s="3" customFormat="true" x14ac:dyDescent="0.25">
      <c r="A106" s="432" t="str">
        <f ca="true">IF(ISBLANK('Data Summary'!A108),"",'Data Summary'!A108)</f>
        <v/>
      </c>
      <c r="B106" s="136"/>
      <c r="L106" s="136"/>
      <c r="V106" s="136"/>
      <c r="AF106" s="136"/>
      <c r="AP106" s="136"/>
      <c r="AZ106" s="136"/>
      <c r="BA106" s="136"/>
      <c r="BB106" s="136"/>
      <c r="BC106" s="136"/>
      <c r="BD106" s="136"/>
      <c r="BE106" s="136"/>
      <c r="BF106" s="136"/>
      <c r="BG106" s="136"/>
      <c r="BJ106" s="136"/>
      <c r="BT106" s="136"/>
      <c r="CD106" s="136"/>
      <c r="CN106" s="136"/>
      <c r="CX106" s="136"/>
      <c r="DH106" s="136"/>
      <c r="DR106" s="136"/>
      <c r="EB106" s="136"/>
      <c r="EL106" s="136"/>
      <c r="EV106" s="136"/>
      <c r="FF106" s="136"/>
      <c r="FP106" s="136"/>
      <c r="FZ106" s="136"/>
      <c r="GJ106" s="136"/>
      <c r="GT106" s="136"/>
      <c r="HD106" s="136"/>
      <c r="HN106" s="136"/>
      <c r="HX106" s="136"/>
      <c r="JL106" s="136"/>
    </row>
    <row xmlns:x14ac="http://schemas.microsoft.com/office/spreadsheetml/2009/9/ac" r="107" s="3" customFormat="true" x14ac:dyDescent="0.25">
      <c r="A107" s="432" t="str">
        <f ca="true">IF(ISBLANK('Data Summary'!A109),"",'Data Summary'!A109)</f>
        <v/>
      </c>
      <c r="B107" s="136"/>
      <c r="L107" s="136"/>
      <c r="V107" s="136"/>
      <c r="AF107" s="136"/>
      <c r="AP107" s="136"/>
      <c r="AZ107" s="136"/>
      <c r="BA107" s="136"/>
      <c r="BB107" s="136"/>
      <c r="BC107" s="136"/>
      <c r="BD107" s="136"/>
      <c r="BE107" s="136"/>
      <c r="BF107" s="136"/>
      <c r="BG107" s="136"/>
      <c r="BJ107" s="136"/>
      <c r="BT107" s="136"/>
      <c r="CD107" s="136"/>
      <c r="CN107" s="136"/>
      <c r="CX107" s="136"/>
      <c r="DH107" s="136"/>
      <c r="DR107" s="136"/>
      <c r="EB107" s="136"/>
      <c r="EL107" s="136"/>
      <c r="EV107" s="136"/>
      <c r="FF107" s="136"/>
      <c r="FP107" s="136"/>
      <c r="FZ107" s="136"/>
      <c r="GJ107" s="136"/>
      <c r="GT107" s="136"/>
      <c r="HD107" s="136"/>
      <c r="HN107" s="136"/>
      <c r="HX107" s="136"/>
      <c r="JL107" s="136"/>
    </row>
    <row xmlns:x14ac="http://schemas.microsoft.com/office/spreadsheetml/2009/9/ac" r="108" s="3" customFormat="true" x14ac:dyDescent="0.25">
      <c r="A108" s="432" t="str">
        <f ca="true">IF(ISBLANK('Data Summary'!A110),"",'Data Summary'!A110)</f>
        <v/>
      </c>
      <c r="B108" s="136"/>
      <c r="L108" s="136"/>
      <c r="V108" s="136"/>
      <c r="AF108" s="136"/>
      <c r="AP108" s="136"/>
      <c r="AZ108" s="136"/>
      <c r="BA108" s="136"/>
      <c r="BB108" s="136"/>
      <c r="BC108" s="136"/>
      <c r="BD108" s="136"/>
      <c r="BE108" s="136"/>
      <c r="BF108" s="136"/>
      <c r="BG108" s="136"/>
      <c r="BJ108" s="136"/>
      <c r="BT108" s="136"/>
      <c r="CD108" s="136"/>
      <c r="CN108" s="136"/>
      <c r="CX108" s="136"/>
      <c r="DH108" s="136"/>
      <c r="DR108" s="136"/>
      <c r="EB108" s="136"/>
      <c r="EL108" s="136"/>
      <c r="EV108" s="136"/>
      <c r="FF108" s="136"/>
      <c r="FP108" s="136"/>
      <c r="FZ108" s="136"/>
      <c r="GJ108" s="136"/>
      <c r="GT108" s="136"/>
      <c r="HD108" s="136"/>
      <c r="HN108" s="136"/>
      <c r="HX108" s="136"/>
      <c r="JL108" s="136"/>
    </row>
    <row xmlns:x14ac="http://schemas.microsoft.com/office/spreadsheetml/2009/9/ac" r="109" s="3" customFormat="true" x14ac:dyDescent="0.25">
      <c r="A109" s="432" t="str">
        <f ca="true">IF(ISBLANK('Data Summary'!A111),"",'Data Summary'!A111)</f>
        <v/>
      </c>
      <c r="B109" s="136"/>
      <c r="L109" s="136"/>
      <c r="V109" s="136"/>
      <c r="AF109" s="136"/>
      <c r="AP109" s="136"/>
      <c r="AZ109" s="136"/>
      <c r="BA109" s="136"/>
      <c r="BB109" s="136"/>
      <c r="BC109" s="136"/>
      <c r="BD109" s="136"/>
      <c r="BE109" s="136"/>
      <c r="BF109" s="136"/>
      <c r="BG109" s="136"/>
      <c r="BJ109" s="136"/>
      <c r="BT109" s="136"/>
      <c r="CD109" s="136"/>
      <c r="CN109" s="136"/>
      <c r="CX109" s="136"/>
      <c r="DH109" s="136"/>
      <c r="DR109" s="136"/>
      <c r="EB109" s="136"/>
      <c r="EL109" s="136"/>
      <c r="EV109" s="136"/>
      <c r="FF109" s="136"/>
      <c r="FP109" s="136"/>
      <c r="FZ109" s="136"/>
      <c r="GJ109" s="136"/>
      <c r="GT109" s="136"/>
      <c r="HD109" s="136"/>
      <c r="HN109" s="136"/>
      <c r="HX109" s="136"/>
      <c r="JL109" s="136"/>
    </row>
    <row xmlns:x14ac="http://schemas.microsoft.com/office/spreadsheetml/2009/9/ac" r="110" s="3" customFormat="true" x14ac:dyDescent="0.25">
      <c r="A110" s="432" t="str">
        <f ca="true">IF(ISBLANK('Data Summary'!A112),"",'Data Summary'!A112)</f>
        <v/>
      </c>
      <c r="B110" s="136"/>
      <c r="L110" s="136"/>
      <c r="V110" s="136"/>
      <c r="AF110" s="136"/>
      <c r="AP110" s="136"/>
      <c r="AZ110" s="136"/>
      <c r="BA110" s="136"/>
      <c r="BB110" s="136"/>
      <c r="BC110" s="136"/>
      <c r="BD110" s="136"/>
      <c r="BE110" s="136"/>
      <c r="BF110" s="136"/>
      <c r="BG110" s="136"/>
      <c r="BJ110" s="136"/>
      <c r="BT110" s="136"/>
      <c r="CD110" s="136"/>
      <c r="CN110" s="136"/>
      <c r="CX110" s="136"/>
      <c r="DH110" s="136"/>
      <c r="DR110" s="136"/>
      <c r="EB110" s="136"/>
      <c r="EL110" s="136"/>
      <c r="EV110" s="136"/>
      <c r="FF110" s="136"/>
      <c r="FP110" s="136"/>
      <c r="FZ110" s="136"/>
      <c r="GJ110" s="136"/>
      <c r="GT110" s="136"/>
      <c r="HD110" s="136"/>
      <c r="HN110" s="136"/>
      <c r="HX110" s="136"/>
      <c r="JL110" s="136"/>
    </row>
    <row xmlns:x14ac="http://schemas.microsoft.com/office/spreadsheetml/2009/9/ac" r="111" s="3" customFormat="true" x14ac:dyDescent="0.25">
      <c r="A111" s="432" t="str">
        <f ca="true">IF(ISBLANK('Data Summary'!A113),"",'Data Summary'!A113)</f>
        <v/>
      </c>
      <c r="B111" s="136"/>
      <c r="L111" s="136"/>
      <c r="V111" s="136"/>
      <c r="AF111" s="136"/>
      <c r="AP111" s="136"/>
      <c r="AZ111" s="136"/>
      <c r="BA111" s="136"/>
      <c r="BB111" s="136"/>
      <c r="BC111" s="136"/>
      <c r="BD111" s="136"/>
      <c r="BE111" s="136"/>
      <c r="BF111" s="136"/>
      <c r="BG111" s="136"/>
      <c r="BJ111" s="136"/>
      <c r="BT111" s="136"/>
      <c r="CD111" s="136"/>
      <c r="CN111" s="136"/>
      <c r="CX111" s="136"/>
      <c r="DH111" s="136"/>
      <c r="DR111" s="136"/>
      <c r="EB111" s="136"/>
      <c r="EL111" s="136"/>
      <c r="EV111" s="136"/>
      <c r="FF111" s="136"/>
      <c r="FP111" s="136"/>
      <c r="FZ111" s="136"/>
      <c r="GJ111" s="136"/>
      <c r="GT111" s="136"/>
      <c r="HD111" s="136"/>
      <c r="HN111" s="136"/>
      <c r="HX111" s="136"/>
      <c r="JL111" s="136"/>
    </row>
    <row xmlns:x14ac="http://schemas.microsoft.com/office/spreadsheetml/2009/9/ac" r="112" s="3" customFormat="true" x14ac:dyDescent="0.25">
      <c r="A112" s="432" t="str">
        <f ca="true">IF(ISBLANK('Data Summary'!A114),"",'Data Summary'!A114)</f>
        <v/>
      </c>
      <c r="B112" s="136"/>
      <c r="L112" s="136"/>
      <c r="V112" s="136"/>
      <c r="AF112" s="136"/>
      <c r="AP112" s="136"/>
      <c r="AZ112" s="136"/>
      <c r="BA112" s="136"/>
      <c r="BB112" s="136"/>
      <c r="BC112" s="136"/>
      <c r="BD112" s="136"/>
      <c r="BE112" s="136"/>
      <c r="BF112" s="136"/>
      <c r="BG112" s="136"/>
      <c r="BJ112" s="136"/>
      <c r="BT112" s="136"/>
      <c r="CD112" s="136"/>
      <c r="CN112" s="136"/>
      <c r="CX112" s="136"/>
      <c r="DH112" s="136"/>
      <c r="DR112" s="136"/>
      <c r="EB112" s="136"/>
      <c r="EL112" s="136"/>
      <c r="EV112" s="136"/>
      <c r="FF112" s="136"/>
      <c r="FP112" s="136"/>
      <c r="FZ112" s="136"/>
      <c r="GJ112" s="136"/>
      <c r="GT112" s="136"/>
      <c r="HD112" s="136"/>
      <c r="HN112" s="136"/>
      <c r="HX112" s="136"/>
      <c r="JL112" s="136"/>
    </row>
    <row xmlns:x14ac="http://schemas.microsoft.com/office/spreadsheetml/2009/9/ac" r="113" s="3" customFormat="true" x14ac:dyDescent="0.25">
      <c r="A113" s="432" t="str">
        <f ca="true">IF(ISBLANK('Data Summary'!A115),"",'Data Summary'!A115)</f>
        <v/>
      </c>
      <c r="B113" s="136"/>
      <c r="L113" s="136"/>
      <c r="V113" s="136"/>
      <c r="AF113" s="136"/>
      <c r="AP113" s="136"/>
      <c r="AZ113" s="136"/>
      <c r="BA113" s="136"/>
      <c r="BB113" s="136"/>
      <c r="BC113" s="136"/>
      <c r="BD113" s="136"/>
      <c r="BE113" s="136"/>
      <c r="BF113" s="136"/>
      <c r="BG113" s="136"/>
      <c r="BJ113" s="136"/>
      <c r="BT113" s="136"/>
      <c r="CD113" s="136"/>
      <c r="CN113" s="136"/>
      <c r="CX113" s="136"/>
      <c r="DH113" s="136"/>
      <c r="DR113" s="136"/>
      <c r="EB113" s="136"/>
      <c r="EL113" s="136"/>
      <c r="EV113" s="136"/>
      <c r="FF113" s="136"/>
      <c r="FP113" s="136"/>
      <c r="FZ113" s="136"/>
      <c r="GJ113" s="136"/>
      <c r="GT113" s="136"/>
      <c r="HD113" s="136"/>
      <c r="HN113" s="136"/>
      <c r="HX113" s="136"/>
      <c r="JL113" s="136"/>
    </row>
    <row xmlns:x14ac="http://schemas.microsoft.com/office/spreadsheetml/2009/9/ac" r="114" s="3" customFormat="true" x14ac:dyDescent="0.25">
      <c r="A114" s="432" t="str">
        <f ca="true">IF(ISBLANK('Data Summary'!A116),"",'Data Summary'!A116)</f>
        <v/>
      </c>
      <c r="B114" s="136"/>
      <c r="L114" s="136"/>
      <c r="V114" s="136"/>
      <c r="AF114" s="136"/>
      <c r="AP114" s="136"/>
      <c r="AZ114" s="136"/>
      <c r="BA114" s="136"/>
      <c r="BB114" s="136"/>
      <c r="BC114" s="136"/>
      <c r="BD114" s="136"/>
      <c r="BE114" s="136"/>
      <c r="BF114" s="136"/>
      <c r="BG114" s="136"/>
      <c r="BJ114" s="136"/>
      <c r="BT114" s="136"/>
      <c r="CD114" s="136"/>
      <c r="CN114" s="136"/>
      <c r="CX114" s="136"/>
      <c r="DH114" s="136"/>
      <c r="DR114" s="136"/>
      <c r="EB114" s="136"/>
      <c r="EL114" s="136"/>
      <c r="EV114" s="136"/>
      <c r="FF114" s="136"/>
      <c r="FP114" s="136"/>
      <c r="FZ114" s="136"/>
      <c r="GJ114" s="136"/>
      <c r="GT114" s="136"/>
      <c r="HD114" s="136"/>
      <c r="HN114" s="136"/>
      <c r="HX114" s="136"/>
      <c r="JL114" s="136"/>
    </row>
    <row xmlns:x14ac="http://schemas.microsoft.com/office/spreadsheetml/2009/9/ac" r="115" s="3" customFormat="true" x14ac:dyDescent="0.25">
      <c r="A115" s="432" t="str">
        <f ca="true">IF(ISBLANK('Data Summary'!A117),"",'Data Summary'!A117)</f>
        <v/>
      </c>
      <c r="B115" s="136"/>
      <c r="L115" s="136"/>
      <c r="V115" s="136"/>
      <c r="AF115" s="136"/>
      <c r="AP115" s="136"/>
      <c r="AZ115" s="136"/>
      <c r="BA115" s="136"/>
      <c r="BB115" s="136"/>
      <c r="BC115" s="136"/>
      <c r="BD115" s="136"/>
      <c r="BE115" s="136"/>
      <c r="BF115" s="136"/>
      <c r="BG115" s="136"/>
      <c r="BJ115" s="136"/>
      <c r="BT115" s="136"/>
      <c r="CD115" s="136"/>
      <c r="CN115" s="136"/>
      <c r="CX115" s="136"/>
      <c r="DH115" s="136"/>
      <c r="DR115" s="136"/>
      <c r="EB115" s="136"/>
      <c r="EL115" s="136"/>
      <c r="EV115" s="136"/>
      <c r="FF115" s="136"/>
      <c r="FP115" s="136"/>
      <c r="FZ115" s="136"/>
      <c r="GJ115" s="136"/>
      <c r="GT115" s="136"/>
      <c r="HD115" s="136"/>
      <c r="HN115" s="136"/>
      <c r="HX115" s="136"/>
      <c r="JL115" s="136"/>
    </row>
    <row xmlns:x14ac="http://schemas.microsoft.com/office/spreadsheetml/2009/9/ac" r="116" s="3" customFormat="true" x14ac:dyDescent="0.25">
      <c r="A116" s="432" t="str">
        <f ca="true">IF(ISBLANK('Data Summary'!A118),"",'Data Summary'!A118)</f>
        <v/>
      </c>
      <c r="B116" s="136"/>
      <c r="L116" s="136"/>
      <c r="V116" s="136"/>
      <c r="AF116" s="136"/>
      <c r="AP116" s="136"/>
      <c r="AZ116" s="136"/>
      <c r="BA116" s="136"/>
      <c r="BB116" s="136"/>
      <c r="BC116" s="136"/>
      <c r="BD116" s="136"/>
      <c r="BE116" s="136"/>
      <c r="BF116" s="136"/>
      <c r="BG116" s="136"/>
      <c r="BJ116" s="136"/>
      <c r="BT116" s="136"/>
      <c r="CD116" s="136"/>
      <c r="CN116" s="136"/>
      <c r="CX116" s="136"/>
      <c r="DH116" s="136"/>
      <c r="DR116" s="136"/>
      <c r="EB116" s="136"/>
      <c r="EL116" s="136"/>
      <c r="EV116" s="136"/>
      <c r="FF116" s="136"/>
      <c r="FP116" s="136"/>
      <c r="FZ116" s="136"/>
      <c r="GJ116" s="136"/>
      <c r="GT116" s="136"/>
      <c r="HD116" s="136"/>
      <c r="HN116" s="136"/>
      <c r="HX116" s="136"/>
      <c r="JL116" s="136"/>
    </row>
    <row xmlns:x14ac="http://schemas.microsoft.com/office/spreadsheetml/2009/9/ac" r="117" s="3" customFormat="true" x14ac:dyDescent="0.25">
      <c r="A117" s="432" t="str">
        <f ca="true">IF(ISBLANK('Data Summary'!A119),"",'Data Summary'!A119)</f>
        <v/>
      </c>
      <c r="B117" s="136"/>
      <c r="L117" s="136"/>
      <c r="V117" s="136"/>
      <c r="AF117" s="136"/>
      <c r="AP117" s="136"/>
      <c r="AZ117" s="136"/>
      <c r="BA117" s="136"/>
      <c r="BB117" s="136"/>
      <c r="BC117" s="136"/>
      <c r="BD117" s="136"/>
      <c r="BE117" s="136"/>
      <c r="BF117" s="136"/>
      <c r="BG117" s="136"/>
      <c r="BJ117" s="136"/>
      <c r="BT117" s="136"/>
      <c r="CD117" s="136"/>
      <c r="CN117" s="136"/>
      <c r="CX117" s="136"/>
      <c r="DH117" s="136"/>
      <c r="DR117" s="136"/>
      <c r="EB117" s="136"/>
      <c r="EL117" s="136"/>
      <c r="EV117" s="136"/>
      <c r="FF117" s="136"/>
      <c r="FP117" s="136"/>
      <c r="FZ117" s="136"/>
      <c r="GJ117" s="136"/>
      <c r="GT117" s="136"/>
      <c r="HD117" s="136"/>
      <c r="HN117" s="136"/>
      <c r="HX117" s="136"/>
      <c r="JL117" s="136"/>
    </row>
    <row xmlns:x14ac="http://schemas.microsoft.com/office/spreadsheetml/2009/9/ac" r="118" s="3" customFormat="true" x14ac:dyDescent="0.25">
      <c r="A118" s="432" t="str">
        <f ca="true">IF(ISBLANK('Data Summary'!A120),"",'Data Summary'!A120)</f>
        <v/>
      </c>
      <c r="B118" s="136"/>
      <c r="L118" s="136"/>
      <c r="V118" s="136"/>
      <c r="AF118" s="136"/>
      <c r="AP118" s="136"/>
      <c r="AZ118" s="136"/>
      <c r="BA118" s="136"/>
      <c r="BB118" s="136"/>
      <c r="BC118" s="136"/>
      <c r="BD118" s="136"/>
      <c r="BE118" s="136"/>
      <c r="BF118" s="136"/>
      <c r="BG118" s="136"/>
      <c r="BJ118" s="136"/>
      <c r="BT118" s="136"/>
      <c r="CD118" s="136"/>
      <c r="CN118" s="136"/>
      <c r="CX118" s="136"/>
      <c r="DH118" s="136"/>
      <c r="DR118" s="136"/>
      <c r="EB118" s="136"/>
      <c r="EL118" s="136"/>
      <c r="EV118" s="136"/>
      <c r="FF118" s="136"/>
      <c r="FP118" s="136"/>
      <c r="FZ118" s="136"/>
      <c r="GJ118" s="136"/>
      <c r="GT118" s="136"/>
      <c r="HD118" s="136"/>
      <c r="HN118" s="136"/>
      <c r="HX118" s="136"/>
      <c r="JL118" s="136"/>
    </row>
    <row xmlns:x14ac="http://schemas.microsoft.com/office/spreadsheetml/2009/9/ac" r="119" s="3" customFormat="true" x14ac:dyDescent="0.25">
      <c r="A119" s="432" t="str">
        <f ca="true">IF(ISBLANK('Data Summary'!A121),"",'Data Summary'!A121)</f>
        <v/>
      </c>
      <c r="B119" s="136"/>
      <c r="L119" s="136"/>
      <c r="V119" s="136"/>
      <c r="AF119" s="136"/>
      <c r="AP119" s="136"/>
      <c r="AZ119" s="136"/>
      <c r="BA119" s="136"/>
      <c r="BB119" s="136"/>
      <c r="BC119" s="136"/>
      <c r="BD119" s="136"/>
      <c r="BE119" s="136"/>
      <c r="BF119" s="136"/>
      <c r="BG119" s="136"/>
      <c r="BJ119" s="136"/>
      <c r="BT119" s="136"/>
      <c r="CD119" s="136"/>
      <c r="CN119" s="136"/>
      <c r="CX119" s="136"/>
      <c r="DH119" s="136"/>
      <c r="DR119" s="136"/>
      <c r="EB119" s="136"/>
      <c r="EL119" s="136"/>
      <c r="EV119" s="136"/>
      <c r="FF119" s="136"/>
      <c r="FP119" s="136"/>
      <c r="FZ119" s="136"/>
      <c r="GJ119" s="136"/>
      <c r="GT119" s="136"/>
      <c r="HD119" s="136"/>
      <c r="HN119" s="136"/>
      <c r="HX119" s="136"/>
      <c r="JL119" s="136"/>
    </row>
    <row xmlns:x14ac="http://schemas.microsoft.com/office/spreadsheetml/2009/9/ac" r="120" s="3" customFormat="true" x14ac:dyDescent="0.25">
      <c r="A120" s="432" t="str">
        <f ca="true">IF(ISBLANK('Data Summary'!A122),"",'Data Summary'!A122)</f>
        <v/>
      </c>
      <c r="B120" s="136"/>
      <c r="L120" s="136"/>
      <c r="V120" s="136"/>
      <c r="AF120" s="136"/>
      <c r="AP120" s="136"/>
      <c r="AZ120" s="136"/>
      <c r="BA120" s="136"/>
      <c r="BB120" s="136"/>
      <c r="BC120" s="136"/>
      <c r="BD120" s="136"/>
      <c r="BE120" s="136"/>
      <c r="BF120" s="136"/>
      <c r="BG120" s="136"/>
      <c r="BJ120" s="136"/>
      <c r="BT120" s="136"/>
      <c r="CD120" s="136"/>
      <c r="CN120" s="136"/>
      <c r="CX120" s="136"/>
      <c r="DH120" s="136"/>
      <c r="DR120" s="136"/>
      <c r="EB120" s="136"/>
      <c r="EL120" s="136"/>
      <c r="EV120" s="136"/>
      <c r="FF120" s="136"/>
      <c r="FP120" s="136"/>
      <c r="FZ120" s="136"/>
      <c r="GJ120" s="136"/>
      <c r="GT120" s="136"/>
      <c r="HD120" s="136"/>
      <c r="HN120" s="136"/>
      <c r="HX120" s="136"/>
      <c r="JL120" s="136"/>
    </row>
    <row xmlns:x14ac="http://schemas.microsoft.com/office/spreadsheetml/2009/9/ac" r="121" s="3" customFormat="true" x14ac:dyDescent="0.25">
      <c r="A121" s="432" t="str">
        <f ca="true">IF(ISBLANK('Data Summary'!A123),"",'Data Summary'!A123)</f>
        <v/>
      </c>
      <c r="B121" s="136"/>
      <c r="L121" s="136"/>
      <c r="V121" s="136"/>
      <c r="AF121" s="136"/>
      <c r="AP121" s="136"/>
      <c r="AZ121" s="136"/>
      <c r="BA121" s="136"/>
      <c r="BB121" s="136"/>
      <c r="BC121" s="136"/>
      <c r="BD121" s="136"/>
      <c r="BE121" s="136"/>
      <c r="BF121" s="136"/>
      <c r="BG121" s="136"/>
      <c r="BJ121" s="136"/>
      <c r="BT121" s="136"/>
      <c r="CD121" s="136"/>
      <c r="CN121" s="136"/>
      <c r="CX121" s="136"/>
      <c r="DH121" s="136"/>
      <c r="DR121" s="136"/>
      <c r="EB121" s="136"/>
      <c r="EL121" s="136"/>
      <c r="EV121" s="136"/>
      <c r="FF121" s="136"/>
      <c r="FP121" s="136"/>
      <c r="FZ121" s="136"/>
      <c r="GJ121" s="136"/>
      <c r="GT121" s="136"/>
      <c r="HD121" s="136"/>
      <c r="HN121" s="136"/>
      <c r="HX121" s="136"/>
      <c r="JL121" s="136"/>
    </row>
    <row xmlns:x14ac="http://schemas.microsoft.com/office/spreadsheetml/2009/9/ac" r="122" s="3" customFormat="true" x14ac:dyDescent="0.25">
      <c r="A122" s="432" t="str">
        <f ca="true">IF(ISBLANK('Data Summary'!A124),"",'Data Summary'!A124)</f>
        <v/>
      </c>
      <c r="B122" s="136"/>
      <c r="L122" s="136"/>
      <c r="V122" s="136"/>
      <c r="AF122" s="136"/>
      <c r="AP122" s="136"/>
      <c r="AZ122" s="136"/>
      <c r="BA122" s="136"/>
      <c r="BB122" s="136"/>
      <c r="BC122" s="136"/>
      <c r="BD122" s="136"/>
      <c r="BE122" s="136"/>
      <c r="BF122" s="136"/>
      <c r="BG122" s="136"/>
      <c r="BJ122" s="136"/>
      <c r="BT122" s="136"/>
      <c r="CD122" s="136"/>
      <c r="CN122" s="136"/>
      <c r="CX122" s="136"/>
      <c r="DH122" s="136"/>
      <c r="DR122" s="136"/>
      <c r="EB122" s="136"/>
      <c r="EL122" s="136"/>
      <c r="EV122" s="136"/>
      <c r="FF122" s="136"/>
      <c r="FP122" s="136"/>
      <c r="FZ122" s="136"/>
      <c r="GJ122" s="136"/>
      <c r="GT122" s="136"/>
      <c r="HD122" s="136"/>
      <c r="HN122" s="136"/>
      <c r="HX122" s="136"/>
      <c r="JL122" s="136"/>
    </row>
    <row xmlns:x14ac="http://schemas.microsoft.com/office/spreadsheetml/2009/9/ac" r="123" s="3" customFormat="true" x14ac:dyDescent="0.25">
      <c r="A123" s="432" t="str">
        <f ca="true">IF(ISBLANK('Data Summary'!A125),"",'Data Summary'!A125)</f>
        <v/>
      </c>
      <c r="B123" s="136"/>
      <c r="L123" s="136"/>
      <c r="V123" s="136"/>
      <c r="AF123" s="136"/>
      <c r="AP123" s="136"/>
      <c r="AZ123" s="136"/>
      <c r="BA123" s="136"/>
      <c r="BB123" s="136"/>
      <c r="BC123" s="136"/>
      <c r="BD123" s="136"/>
      <c r="BE123" s="136"/>
      <c r="BF123" s="136"/>
      <c r="BG123" s="136"/>
      <c r="BJ123" s="136"/>
      <c r="BT123" s="136"/>
      <c r="CD123" s="136"/>
      <c r="CN123" s="136"/>
      <c r="CX123" s="136"/>
      <c r="DH123" s="136"/>
      <c r="DR123" s="136"/>
      <c r="EB123" s="136"/>
      <c r="EL123" s="136"/>
      <c r="EV123" s="136"/>
      <c r="FF123" s="136"/>
      <c r="FP123" s="136"/>
      <c r="FZ123" s="136"/>
      <c r="GJ123" s="136"/>
      <c r="GT123" s="136"/>
      <c r="HD123" s="136"/>
      <c r="HN123" s="136"/>
      <c r="HX123" s="136"/>
      <c r="JL123" s="136"/>
    </row>
    <row xmlns:x14ac="http://schemas.microsoft.com/office/spreadsheetml/2009/9/ac" r="124" s="3" customFormat="true" x14ac:dyDescent="0.25">
      <c r="A124" s="432" t="str">
        <f ca="true">IF(ISBLANK('Data Summary'!A126),"",'Data Summary'!A126)</f>
        <v/>
      </c>
      <c r="B124" s="136"/>
      <c r="L124" s="136"/>
      <c r="V124" s="136"/>
      <c r="AF124" s="136"/>
      <c r="AP124" s="136"/>
      <c r="AZ124" s="136"/>
      <c r="BA124" s="136"/>
      <c r="BB124" s="136"/>
      <c r="BC124" s="136"/>
      <c r="BD124" s="136"/>
      <c r="BE124" s="136"/>
      <c r="BF124" s="136"/>
      <c r="BG124" s="136"/>
      <c r="BJ124" s="136"/>
      <c r="BT124" s="136"/>
      <c r="CD124" s="136"/>
      <c r="CN124" s="136"/>
      <c r="CX124" s="136"/>
      <c r="DH124" s="136"/>
      <c r="DR124" s="136"/>
      <c r="EB124" s="136"/>
      <c r="EL124" s="136"/>
      <c r="EV124" s="136"/>
      <c r="FF124" s="136"/>
      <c r="FP124" s="136"/>
      <c r="FZ124" s="136"/>
      <c r="GJ124" s="136"/>
      <c r="GT124" s="136"/>
      <c r="HD124" s="136"/>
      <c r="HN124" s="136"/>
      <c r="HX124" s="136"/>
      <c r="JL124" s="136"/>
    </row>
    <row xmlns:x14ac="http://schemas.microsoft.com/office/spreadsheetml/2009/9/ac" r="125" s="3" customFormat="true" x14ac:dyDescent="0.25">
      <c r="A125" s="432" t="str">
        <f ca="true">IF(ISBLANK('Data Summary'!A127),"",'Data Summary'!A127)</f>
        <v/>
      </c>
      <c r="B125" s="136"/>
      <c r="L125" s="136"/>
      <c r="V125" s="136"/>
      <c r="AF125" s="136"/>
      <c r="AP125" s="136"/>
      <c r="AZ125" s="136"/>
      <c r="BA125" s="136"/>
      <c r="BB125" s="136"/>
      <c r="BC125" s="136"/>
      <c r="BD125" s="136"/>
      <c r="BE125" s="136"/>
      <c r="BF125" s="136"/>
      <c r="BG125" s="136"/>
      <c r="BJ125" s="136"/>
      <c r="BT125" s="136"/>
      <c r="CD125" s="136"/>
      <c r="CN125" s="136"/>
      <c r="CX125" s="136"/>
      <c r="DH125" s="136"/>
      <c r="DR125" s="136"/>
      <c r="EB125" s="136"/>
      <c r="EL125" s="136"/>
      <c r="EV125" s="136"/>
      <c r="FF125" s="136"/>
      <c r="FP125" s="136"/>
      <c r="FZ125" s="136"/>
      <c r="GJ125" s="136"/>
      <c r="GT125" s="136"/>
      <c r="HD125" s="136"/>
      <c r="HN125" s="136"/>
      <c r="HX125" s="136"/>
      <c r="JL125" s="136"/>
    </row>
    <row xmlns:x14ac="http://schemas.microsoft.com/office/spreadsheetml/2009/9/ac" r="126" s="3" customFormat="true" x14ac:dyDescent="0.25">
      <c r="A126" s="432" t="str">
        <f ca="true">IF(ISBLANK('Data Summary'!A128),"",'Data Summary'!A128)</f>
        <v/>
      </c>
      <c r="B126" s="136"/>
      <c r="L126" s="136"/>
      <c r="V126" s="136"/>
      <c r="AF126" s="136"/>
      <c r="AP126" s="136"/>
      <c r="AZ126" s="136"/>
      <c r="BA126" s="136"/>
      <c r="BB126" s="136"/>
      <c r="BC126" s="136"/>
      <c r="BD126" s="136"/>
      <c r="BE126" s="136"/>
      <c r="BF126" s="136"/>
      <c r="BG126" s="136"/>
      <c r="BJ126" s="136"/>
      <c r="BT126" s="136"/>
      <c r="CD126" s="136"/>
      <c r="CN126" s="136"/>
      <c r="CX126" s="136"/>
      <c r="DH126" s="136"/>
      <c r="DR126" s="136"/>
      <c r="EB126" s="136"/>
      <c r="EL126" s="136"/>
      <c r="EV126" s="136"/>
      <c r="FF126" s="136"/>
      <c r="FP126" s="136"/>
      <c r="FZ126" s="136"/>
      <c r="GJ126" s="136"/>
      <c r="GT126" s="136"/>
      <c r="HD126" s="136"/>
      <c r="HN126" s="136"/>
      <c r="HX126" s="136"/>
      <c r="JL126" s="136"/>
    </row>
    <row xmlns:x14ac="http://schemas.microsoft.com/office/spreadsheetml/2009/9/ac" r="127" s="3" customFormat="true" x14ac:dyDescent="0.25">
      <c r="A127" s="432" t="str">
        <f ca="true">IF(ISBLANK('Data Summary'!A129),"",'Data Summary'!A129)</f>
        <v/>
      </c>
      <c r="B127" s="136"/>
      <c r="L127" s="136"/>
      <c r="V127" s="136"/>
      <c r="AF127" s="136"/>
      <c r="AP127" s="136"/>
      <c r="AZ127" s="136"/>
      <c r="BA127" s="136"/>
      <c r="BB127" s="136"/>
      <c r="BC127" s="136"/>
      <c r="BD127" s="136"/>
      <c r="BE127" s="136"/>
      <c r="BF127" s="136"/>
      <c r="BG127" s="136"/>
      <c r="BJ127" s="136"/>
      <c r="BT127" s="136"/>
      <c r="CD127" s="136"/>
      <c r="CN127" s="136"/>
      <c r="CX127" s="136"/>
      <c r="DH127" s="136"/>
      <c r="DR127" s="136"/>
      <c r="EB127" s="136"/>
      <c r="EL127" s="136"/>
      <c r="EV127" s="136"/>
      <c r="FF127" s="136"/>
      <c r="FP127" s="136"/>
      <c r="FZ127" s="136"/>
      <c r="GJ127" s="136"/>
      <c r="GT127" s="136"/>
      <c r="HD127" s="136"/>
      <c r="HN127" s="136"/>
      <c r="HX127" s="136"/>
      <c r="JL127" s="136"/>
    </row>
    <row xmlns:x14ac="http://schemas.microsoft.com/office/spreadsheetml/2009/9/ac" r="128" s="3" customFormat="true" x14ac:dyDescent="0.25">
      <c r="A128" s="432" t="str">
        <f ca="true">IF(ISBLANK('Data Summary'!A130),"",'Data Summary'!A130)</f>
        <v/>
      </c>
      <c r="B128" s="136"/>
      <c r="L128" s="136"/>
      <c r="V128" s="136"/>
      <c r="AF128" s="136"/>
      <c r="AP128" s="136"/>
      <c r="AZ128" s="136"/>
      <c r="BA128" s="136"/>
      <c r="BB128" s="136"/>
      <c r="BC128" s="136"/>
      <c r="BD128" s="136"/>
      <c r="BE128" s="136"/>
      <c r="BF128" s="136"/>
      <c r="BG128" s="136"/>
      <c r="BJ128" s="136"/>
      <c r="BT128" s="136"/>
      <c r="CD128" s="136"/>
      <c r="CN128" s="136"/>
      <c r="CX128" s="136"/>
      <c r="DH128" s="136"/>
      <c r="DR128" s="136"/>
      <c r="EB128" s="136"/>
      <c r="EL128" s="136"/>
      <c r="EV128" s="136"/>
      <c r="FF128" s="136"/>
      <c r="FP128" s="136"/>
      <c r="FZ128" s="136"/>
      <c r="GJ128" s="136"/>
      <c r="GT128" s="136"/>
      <c r="HD128" s="136"/>
      <c r="HN128" s="136"/>
      <c r="HX128" s="136"/>
      <c r="JL128" s="136"/>
    </row>
    <row xmlns:x14ac="http://schemas.microsoft.com/office/spreadsheetml/2009/9/ac" r="129" s="3" customFormat="true" x14ac:dyDescent="0.25">
      <c r="A129" s="432" t="str">
        <f ca="true">IF(ISBLANK('Data Summary'!A131),"",'Data Summary'!A131)</f>
        <v/>
      </c>
      <c r="B129" s="136"/>
      <c r="L129" s="136"/>
      <c r="V129" s="136"/>
      <c r="AF129" s="136"/>
      <c r="AP129" s="136"/>
      <c r="AZ129" s="136"/>
      <c r="BA129" s="136"/>
      <c r="BB129" s="136"/>
      <c r="BC129" s="136"/>
      <c r="BD129" s="136"/>
      <c r="BE129" s="136"/>
      <c r="BF129" s="136"/>
      <c r="BG129" s="136"/>
      <c r="BJ129" s="136"/>
      <c r="BT129" s="136"/>
      <c r="CD129" s="136"/>
      <c r="CN129" s="136"/>
      <c r="CX129" s="136"/>
      <c r="DH129" s="136"/>
      <c r="DR129" s="136"/>
      <c r="EB129" s="136"/>
      <c r="EL129" s="136"/>
      <c r="EV129" s="136"/>
      <c r="FF129" s="136"/>
      <c r="FP129" s="136"/>
      <c r="FZ129" s="136"/>
      <c r="GJ129" s="136"/>
      <c r="GT129" s="136"/>
      <c r="HD129" s="136"/>
      <c r="HN129" s="136"/>
      <c r="HX129" s="136"/>
      <c r="JL129" s="136"/>
    </row>
    <row xmlns:x14ac="http://schemas.microsoft.com/office/spreadsheetml/2009/9/ac" r="130" s="3" customFormat="true" x14ac:dyDescent="0.25">
      <c r="A130" s="432" t="str">
        <f ca="true">IF(ISBLANK('Data Summary'!A132),"",'Data Summary'!A132)</f>
        <v/>
      </c>
      <c r="B130" s="136"/>
      <c r="L130" s="136"/>
      <c r="V130" s="136"/>
      <c r="AF130" s="136"/>
      <c r="AP130" s="136"/>
      <c r="AZ130" s="136"/>
      <c r="BA130" s="136"/>
      <c r="BB130" s="136"/>
      <c r="BC130" s="136"/>
      <c r="BD130" s="136"/>
      <c r="BE130" s="136"/>
      <c r="BF130" s="136"/>
      <c r="BG130" s="136"/>
      <c r="BJ130" s="136"/>
      <c r="BT130" s="136"/>
      <c r="CD130" s="136"/>
      <c r="CN130" s="136"/>
      <c r="CX130" s="136"/>
      <c r="DH130" s="136"/>
      <c r="DR130" s="136"/>
      <c r="EB130" s="136"/>
      <c r="EL130" s="136"/>
      <c r="EV130" s="136"/>
      <c r="FF130" s="136"/>
      <c r="FP130" s="136"/>
      <c r="FZ130" s="136"/>
      <c r="GJ130" s="136"/>
      <c r="GT130" s="136"/>
      <c r="HD130" s="136"/>
      <c r="HN130" s="136"/>
      <c r="HX130" s="136"/>
      <c r="JL130" s="136"/>
    </row>
    <row xmlns:x14ac="http://schemas.microsoft.com/office/spreadsheetml/2009/9/ac" r="131" s="3" customFormat="true" x14ac:dyDescent="0.25">
      <c r="A131" s="432" t="str">
        <f ca="true">IF(ISBLANK('Data Summary'!A133),"",'Data Summary'!A133)</f>
        <v/>
      </c>
      <c r="B131" s="136"/>
      <c r="L131" s="136"/>
      <c r="V131" s="136"/>
      <c r="AF131" s="136"/>
      <c r="AP131" s="136"/>
      <c r="AZ131" s="136"/>
      <c r="BA131" s="136"/>
      <c r="BB131" s="136"/>
      <c r="BC131" s="136"/>
      <c r="BD131" s="136"/>
      <c r="BE131" s="136"/>
      <c r="BF131" s="136"/>
      <c r="BG131" s="136"/>
      <c r="BJ131" s="136"/>
      <c r="BT131" s="136"/>
      <c r="CD131" s="136"/>
      <c r="CN131" s="136"/>
      <c r="CX131" s="136"/>
      <c r="DH131" s="136"/>
      <c r="DR131" s="136"/>
      <c r="EB131" s="136"/>
      <c r="EL131" s="136"/>
      <c r="EV131" s="136"/>
      <c r="FF131" s="136"/>
      <c r="FP131" s="136"/>
      <c r="FZ131" s="136"/>
      <c r="GJ131" s="136"/>
      <c r="GT131" s="136"/>
      <c r="HD131" s="136"/>
      <c r="HN131" s="136"/>
      <c r="HX131" s="136"/>
      <c r="JL131" s="136"/>
    </row>
    <row xmlns:x14ac="http://schemas.microsoft.com/office/spreadsheetml/2009/9/ac" r="132" s="3" customFormat="true" x14ac:dyDescent="0.25">
      <c r="A132" s="432" t="str">
        <f ca="true">IF(ISBLANK('Data Summary'!A134),"",'Data Summary'!A134)</f>
        <v/>
      </c>
      <c r="B132" s="136"/>
      <c r="L132" s="136"/>
      <c r="V132" s="136"/>
      <c r="AF132" s="136"/>
      <c r="AP132" s="136"/>
      <c r="AZ132" s="136"/>
      <c r="BA132" s="136"/>
      <c r="BB132" s="136"/>
      <c r="BC132" s="136"/>
      <c r="BD132" s="136"/>
      <c r="BE132" s="136"/>
      <c r="BF132" s="136"/>
      <c r="BG132" s="136"/>
      <c r="BJ132" s="136"/>
      <c r="BT132" s="136"/>
      <c r="CD132" s="136"/>
      <c r="CN132" s="136"/>
      <c r="CX132" s="136"/>
      <c r="DH132" s="136"/>
      <c r="DR132" s="136"/>
      <c r="EB132" s="136"/>
      <c r="EL132" s="136"/>
      <c r="EV132" s="136"/>
      <c r="FF132" s="136"/>
      <c r="FP132" s="136"/>
      <c r="FZ132" s="136"/>
      <c r="GJ132" s="136"/>
      <c r="GT132" s="136"/>
      <c r="HD132" s="136"/>
      <c r="HN132" s="136"/>
      <c r="HX132" s="136"/>
      <c r="JL132" s="136"/>
    </row>
    <row xmlns:x14ac="http://schemas.microsoft.com/office/spreadsheetml/2009/9/ac" r="133" s="3" customFormat="true" x14ac:dyDescent="0.25">
      <c r="A133" s="432" t="str">
        <f ca="true">IF(ISBLANK('Data Summary'!A135),"",'Data Summary'!A135)</f>
        <v/>
      </c>
      <c r="B133" s="136"/>
      <c r="L133" s="136"/>
      <c r="V133" s="136"/>
      <c r="AF133" s="136"/>
      <c r="AP133" s="136"/>
      <c r="AZ133" s="136"/>
      <c r="BA133" s="136"/>
      <c r="BB133" s="136"/>
      <c r="BC133" s="136"/>
      <c r="BD133" s="136"/>
      <c r="BE133" s="136"/>
      <c r="BF133" s="136"/>
      <c r="BG133" s="136"/>
      <c r="BJ133" s="136"/>
      <c r="BT133" s="136"/>
      <c r="CD133" s="136"/>
      <c r="CN133" s="136"/>
      <c r="CX133" s="136"/>
      <c r="DH133" s="136"/>
      <c r="DR133" s="136"/>
      <c r="EB133" s="136"/>
      <c r="EL133" s="136"/>
      <c r="EV133" s="136"/>
      <c r="FF133" s="136"/>
      <c r="FP133" s="136"/>
      <c r="FZ133" s="136"/>
      <c r="GJ133" s="136"/>
      <c r="GT133" s="136"/>
      <c r="HD133" s="136"/>
      <c r="HN133" s="136"/>
      <c r="HX133" s="136"/>
      <c r="JL133" s="136"/>
    </row>
    <row xmlns:x14ac="http://schemas.microsoft.com/office/spreadsheetml/2009/9/ac" r="134" s="3" customFormat="true" x14ac:dyDescent="0.25">
      <c r="A134" s="432" t="str">
        <f ca="true">IF(ISBLANK('Data Summary'!A136),"",'Data Summary'!A136)</f>
        <v/>
      </c>
      <c r="B134" s="136"/>
      <c r="L134" s="136"/>
      <c r="V134" s="136"/>
      <c r="AF134" s="136"/>
      <c r="AP134" s="136"/>
      <c r="AZ134" s="136"/>
      <c r="BA134" s="136"/>
      <c r="BB134" s="136"/>
      <c r="BC134" s="136"/>
      <c r="BD134" s="136"/>
      <c r="BE134" s="136"/>
      <c r="BF134" s="136"/>
      <c r="BG134" s="136"/>
      <c r="BJ134" s="136"/>
      <c r="BT134" s="136"/>
      <c r="CD134" s="136"/>
      <c r="CN134" s="136"/>
      <c r="CX134" s="136"/>
      <c r="DH134" s="136"/>
      <c r="DR134" s="136"/>
      <c r="EB134" s="136"/>
      <c r="EL134" s="136"/>
      <c r="EV134" s="136"/>
      <c r="FF134" s="136"/>
      <c r="FP134" s="136"/>
      <c r="FZ134" s="136"/>
      <c r="GJ134" s="136"/>
      <c r="GT134" s="136"/>
      <c r="HD134" s="136"/>
      <c r="HN134" s="136"/>
      <c r="HX134" s="136"/>
      <c r="JL134" s="136"/>
    </row>
    <row xmlns:x14ac="http://schemas.microsoft.com/office/spreadsheetml/2009/9/ac" r="135" s="3" customFormat="true" x14ac:dyDescent="0.25">
      <c r="A135" s="432" t="str">
        <f ca="true">IF(ISBLANK('Data Summary'!A137),"",'Data Summary'!A137)</f>
        <v/>
      </c>
      <c r="B135" s="136"/>
      <c r="L135" s="136"/>
      <c r="V135" s="136"/>
      <c r="AF135" s="136"/>
      <c r="AP135" s="136"/>
      <c r="AZ135" s="136"/>
      <c r="BA135" s="136"/>
      <c r="BB135" s="136"/>
      <c r="BC135" s="136"/>
      <c r="BD135" s="136"/>
      <c r="BE135" s="136"/>
      <c r="BF135" s="136"/>
      <c r="BG135" s="136"/>
      <c r="BJ135" s="136"/>
      <c r="BT135" s="136"/>
      <c r="CD135" s="136"/>
      <c r="CN135" s="136"/>
      <c r="CX135" s="136"/>
      <c r="DH135" s="136"/>
      <c r="DR135" s="136"/>
      <c r="EB135" s="136"/>
      <c r="EL135" s="136"/>
      <c r="EV135" s="136"/>
      <c r="FF135" s="136"/>
      <c r="FP135" s="136"/>
      <c r="FZ135" s="136"/>
      <c r="GJ135" s="136"/>
      <c r="GT135" s="136"/>
      <c r="HD135" s="136"/>
      <c r="HN135" s="136"/>
      <c r="HX135" s="136"/>
      <c r="JL135" s="136"/>
    </row>
    <row xmlns:x14ac="http://schemas.microsoft.com/office/spreadsheetml/2009/9/ac" r="136" s="3" customFormat="true" x14ac:dyDescent="0.25">
      <c r="A136" s="432" t="str">
        <f ca="true">IF(ISBLANK('Data Summary'!A138),"",'Data Summary'!A138)</f>
        <v/>
      </c>
      <c r="B136" s="136"/>
      <c r="L136" s="136"/>
      <c r="V136" s="136"/>
      <c r="AF136" s="136"/>
      <c r="AP136" s="136"/>
      <c r="AZ136" s="136"/>
      <c r="BA136" s="136"/>
      <c r="BB136" s="136"/>
      <c r="BC136" s="136"/>
      <c r="BD136" s="136"/>
      <c r="BE136" s="136"/>
      <c r="BF136" s="136"/>
      <c r="BG136" s="136"/>
      <c r="BJ136" s="136"/>
      <c r="BT136" s="136"/>
      <c r="CD136" s="136"/>
      <c r="CN136" s="136"/>
      <c r="CX136" s="136"/>
      <c r="DH136" s="136"/>
      <c r="DR136" s="136"/>
      <c r="EB136" s="136"/>
      <c r="EL136" s="136"/>
      <c r="EV136" s="136"/>
      <c r="FF136" s="136"/>
      <c r="FP136" s="136"/>
      <c r="FZ136" s="136"/>
      <c r="GJ136" s="136"/>
      <c r="GT136" s="136"/>
      <c r="HD136" s="136"/>
      <c r="HN136" s="136"/>
      <c r="HX136" s="136"/>
      <c r="JL136" s="136"/>
    </row>
    <row xmlns:x14ac="http://schemas.microsoft.com/office/spreadsheetml/2009/9/ac" r="137" s="3" customFormat="true" x14ac:dyDescent="0.25">
      <c r="A137" s="432" t="str">
        <f ca="true">IF(ISBLANK('Data Summary'!A139),"",'Data Summary'!A139)</f>
        <v/>
      </c>
      <c r="B137" s="136"/>
      <c r="L137" s="136"/>
      <c r="V137" s="136"/>
      <c r="AF137" s="136"/>
      <c r="AP137" s="136"/>
      <c r="AZ137" s="136"/>
      <c r="BA137" s="136"/>
      <c r="BB137" s="136"/>
      <c r="BC137" s="136"/>
      <c r="BD137" s="136"/>
      <c r="BE137" s="136"/>
      <c r="BF137" s="136"/>
      <c r="BG137" s="136"/>
      <c r="BJ137" s="136"/>
      <c r="BT137" s="136"/>
      <c r="CD137" s="136"/>
      <c r="CN137" s="136"/>
      <c r="CX137" s="136"/>
      <c r="DH137" s="136"/>
      <c r="DR137" s="136"/>
      <c r="EB137" s="136"/>
      <c r="EL137" s="136"/>
      <c r="EV137" s="136"/>
      <c r="FF137" s="136"/>
      <c r="FP137" s="136"/>
      <c r="FZ137" s="136"/>
      <c r="GJ137" s="136"/>
      <c r="GT137" s="136"/>
      <c r="HD137" s="136"/>
      <c r="HN137" s="136"/>
      <c r="HX137" s="136"/>
      <c r="JL137" s="136"/>
    </row>
    <row xmlns:x14ac="http://schemas.microsoft.com/office/spreadsheetml/2009/9/ac" r="138" s="3" customFormat="true" x14ac:dyDescent="0.25">
      <c r="A138" s="432" t="str">
        <f ca="true">IF(ISBLANK('Data Summary'!A140),"",'Data Summary'!A140)</f>
        <v/>
      </c>
      <c r="B138" s="136"/>
      <c r="L138" s="136"/>
      <c r="V138" s="136"/>
      <c r="AF138" s="136"/>
      <c r="AP138" s="136"/>
      <c r="AZ138" s="136"/>
      <c r="BA138" s="136"/>
      <c r="BB138" s="136"/>
      <c r="BC138" s="136"/>
      <c r="BD138" s="136"/>
      <c r="BE138" s="136"/>
      <c r="BF138" s="136"/>
      <c r="BG138" s="136"/>
      <c r="BJ138" s="136"/>
      <c r="BT138" s="136"/>
      <c r="CD138" s="136"/>
      <c r="CN138" s="136"/>
      <c r="CX138" s="136"/>
      <c r="DH138" s="136"/>
      <c r="DR138" s="136"/>
      <c r="EB138" s="136"/>
      <c r="EL138" s="136"/>
      <c r="EV138" s="136"/>
      <c r="FF138" s="136"/>
      <c r="FP138" s="136"/>
      <c r="FZ138" s="136"/>
      <c r="GJ138" s="136"/>
      <c r="GT138" s="136"/>
      <c r="HD138" s="136"/>
      <c r="HN138" s="136"/>
      <c r="HX138" s="136"/>
      <c r="JL138" s="136"/>
    </row>
    <row xmlns:x14ac="http://schemas.microsoft.com/office/spreadsheetml/2009/9/ac" r="139" s="3" customFormat="true" x14ac:dyDescent="0.25">
      <c r="A139" s="432" t="str">
        <f ca="true">IF(ISBLANK('Data Summary'!A141),"",'Data Summary'!A141)</f>
        <v/>
      </c>
      <c r="B139" s="136"/>
      <c r="L139" s="136"/>
      <c r="V139" s="136"/>
      <c r="AF139" s="136"/>
      <c r="AP139" s="136"/>
      <c r="AZ139" s="136"/>
      <c r="BA139" s="136"/>
      <c r="BB139" s="136"/>
      <c r="BC139" s="136"/>
      <c r="BD139" s="136"/>
      <c r="BE139" s="136"/>
      <c r="BF139" s="136"/>
      <c r="BG139" s="136"/>
      <c r="BJ139" s="136"/>
      <c r="BT139" s="136"/>
      <c r="CD139" s="136"/>
      <c r="CN139" s="136"/>
      <c r="CX139" s="136"/>
      <c r="DH139" s="136"/>
      <c r="DR139" s="136"/>
      <c r="EB139" s="136"/>
      <c r="EL139" s="136"/>
      <c r="EV139" s="136"/>
      <c r="FF139" s="136"/>
      <c r="FP139" s="136"/>
      <c r="FZ139" s="136"/>
      <c r="GJ139" s="136"/>
      <c r="GT139" s="136"/>
      <c r="HD139" s="136"/>
      <c r="HN139" s="136"/>
      <c r="HX139" s="136"/>
      <c r="JL139" s="136"/>
    </row>
    <row xmlns:x14ac="http://schemas.microsoft.com/office/spreadsheetml/2009/9/ac" r="140" s="3" customFormat="true" x14ac:dyDescent="0.25">
      <c r="A140" s="432" t="str">
        <f ca="true">IF(ISBLANK('Data Summary'!A142),"",'Data Summary'!A142)</f>
        <v/>
      </c>
      <c r="B140" s="136"/>
      <c r="L140" s="136"/>
      <c r="V140" s="136"/>
      <c r="AF140" s="136"/>
      <c r="AP140" s="136"/>
      <c r="AZ140" s="136"/>
      <c r="BA140" s="136"/>
      <c r="BB140" s="136"/>
      <c r="BC140" s="136"/>
      <c r="BD140" s="136"/>
      <c r="BE140" s="136"/>
      <c r="BF140" s="136"/>
      <c r="BG140" s="136"/>
      <c r="BJ140" s="136"/>
      <c r="BT140" s="136"/>
      <c r="CD140" s="136"/>
      <c r="CN140" s="136"/>
      <c r="CX140" s="136"/>
      <c r="DH140" s="136"/>
      <c r="DR140" s="136"/>
      <c r="EB140" s="136"/>
      <c r="EL140" s="136"/>
      <c r="EV140" s="136"/>
      <c r="FF140" s="136"/>
      <c r="FP140" s="136"/>
      <c r="FZ140" s="136"/>
      <c r="GJ140" s="136"/>
      <c r="GT140" s="136"/>
      <c r="HD140" s="136"/>
      <c r="HN140" s="136"/>
      <c r="HX140" s="136"/>
      <c r="JL140" s="136"/>
    </row>
    <row xmlns:x14ac="http://schemas.microsoft.com/office/spreadsheetml/2009/9/ac" r="141" s="3" customFormat="true" x14ac:dyDescent="0.25">
      <c r="A141" s="432" t="str">
        <f ca="true">IF(ISBLANK('Data Summary'!A143),"",'Data Summary'!A143)</f>
        <v/>
      </c>
      <c r="B141" s="136"/>
      <c r="L141" s="136"/>
      <c r="V141" s="136"/>
      <c r="AF141" s="136"/>
      <c r="AP141" s="136"/>
      <c r="AZ141" s="136"/>
      <c r="BA141" s="136"/>
      <c r="BB141" s="136"/>
      <c r="BC141" s="136"/>
      <c r="BD141" s="136"/>
      <c r="BE141" s="136"/>
      <c r="BF141" s="136"/>
      <c r="BG141" s="136"/>
      <c r="BJ141" s="136"/>
      <c r="BT141" s="136"/>
      <c r="CD141" s="136"/>
      <c r="CN141" s="136"/>
      <c r="CX141" s="136"/>
      <c r="DH141" s="136"/>
      <c r="DR141" s="136"/>
      <c r="EB141" s="136"/>
      <c r="EL141" s="136"/>
      <c r="EV141" s="136"/>
      <c r="FF141" s="136"/>
      <c r="FP141" s="136"/>
      <c r="FZ141" s="136"/>
      <c r="GJ141" s="136"/>
      <c r="GT141" s="136"/>
      <c r="HD141" s="136"/>
      <c r="HN141" s="136"/>
      <c r="HX141" s="136"/>
      <c r="JL141" s="136"/>
    </row>
    <row xmlns:x14ac="http://schemas.microsoft.com/office/spreadsheetml/2009/9/ac" r="142" s="3" customFormat="true" x14ac:dyDescent="0.25">
      <c r="A142" s="432" t="str">
        <f ca="true">IF(ISBLANK('Data Summary'!A144),"",'Data Summary'!A144)</f>
        <v/>
      </c>
      <c r="B142" s="136"/>
      <c r="L142" s="136"/>
      <c r="V142" s="136"/>
      <c r="AF142" s="136"/>
      <c r="AP142" s="136"/>
      <c r="AZ142" s="136"/>
      <c r="BA142" s="136"/>
      <c r="BB142" s="136"/>
      <c r="BC142" s="136"/>
      <c r="BD142" s="136"/>
      <c r="BE142" s="136"/>
      <c r="BF142" s="136"/>
      <c r="BG142" s="136"/>
      <c r="BJ142" s="136"/>
      <c r="BT142" s="136"/>
      <c r="CD142" s="136"/>
      <c r="CN142" s="136"/>
      <c r="CX142" s="136"/>
      <c r="DH142" s="136"/>
      <c r="DR142" s="136"/>
      <c r="EB142" s="136"/>
      <c r="EL142" s="136"/>
      <c r="EV142" s="136"/>
      <c r="FF142" s="136"/>
      <c r="FP142" s="136"/>
      <c r="FZ142" s="136"/>
      <c r="GJ142" s="136"/>
      <c r="GT142" s="136"/>
      <c r="HD142" s="136"/>
      <c r="HN142" s="136"/>
      <c r="HX142" s="136"/>
      <c r="JL142" s="136"/>
    </row>
    <row xmlns:x14ac="http://schemas.microsoft.com/office/spreadsheetml/2009/9/ac" r="143" s="3" customFormat="true" x14ac:dyDescent="0.25">
      <c r="A143" s="432" t="str">
        <f ca="true">IF(ISBLANK('Data Summary'!A145),"",'Data Summary'!A145)</f>
        <v/>
      </c>
      <c r="B143" s="136"/>
      <c r="L143" s="136"/>
      <c r="V143" s="136"/>
      <c r="AF143" s="136"/>
      <c r="AP143" s="136"/>
      <c r="AZ143" s="136"/>
      <c r="BA143" s="136"/>
      <c r="BB143" s="136"/>
      <c r="BC143" s="136"/>
      <c r="BD143" s="136"/>
      <c r="BE143" s="136"/>
      <c r="BF143" s="136"/>
      <c r="BG143" s="136"/>
      <c r="BJ143" s="136"/>
      <c r="BT143" s="136"/>
      <c r="CD143" s="136"/>
      <c r="CN143" s="136"/>
      <c r="CX143" s="136"/>
      <c r="DH143" s="136"/>
      <c r="DR143" s="136"/>
      <c r="EB143" s="136"/>
      <c r="EL143" s="136"/>
      <c r="EV143" s="136"/>
      <c r="FF143" s="136"/>
      <c r="FP143" s="136"/>
      <c r="FZ143" s="136"/>
      <c r="GJ143" s="136"/>
      <c r="GT143" s="136"/>
      <c r="HD143" s="136"/>
      <c r="HN143" s="136"/>
      <c r="HX143" s="136"/>
      <c r="JL143" s="136"/>
    </row>
    <row xmlns:x14ac="http://schemas.microsoft.com/office/spreadsheetml/2009/9/ac" r="144" s="3" customFormat="true" x14ac:dyDescent="0.25">
      <c r="A144" s="432" t="str">
        <f ca="true">IF(ISBLANK('Data Summary'!A146),"",'Data Summary'!A146)</f>
        <v/>
      </c>
      <c r="B144" s="136"/>
      <c r="L144" s="136"/>
      <c r="V144" s="136"/>
      <c r="AF144" s="136"/>
      <c r="AP144" s="136"/>
      <c r="AZ144" s="136"/>
      <c r="BA144" s="136"/>
      <c r="BB144" s="136"/>
      <c r="BC144" s="136"/>
      <c r="BD144" s="136"/>
      <c r="BE144" s="136"/>
      <c r="BF144" s="136"/>
      <c r="BG144" s="136"/>
      <c r="BJ144" s="136"/>
      <c r="BT144" s="136"/>
      <c r="CD144" s="136"/>
      <c r="CN144" s="136"/>
      <c r="CX144" s="136"/>
      <c r="DH144" s="136"/>
      <c r="DR144" s="136"/>
      <c r="EB144" s="136"/>
      <c r="EL144" s="136"/>
      <c r="EV144" s="136"/>
      <c r="FF144" s="136"/>
      <c r="FP144" s="136"/>
      <c r="FZ144" s="136"/>
      <c r="GJ144" s="136"/>
      <c r="GT144" s="136"/>
      <c r="HD144" s="136"/>
      <c r="HN144" s="136"/>
      <c r="HX144" s="136"/>
      <c r="JL144" s="136"/>
    </row>
    <row xmlns:x14ac="http://schemas.microsoft.com/office/spreadsheetml/2009/9/ac" r="145" s="3" customFormat="true" x14ac:dyDescent="0.25">
      <c r="A145" s="432" t="str">
        <f ca="true">IF(ISBLANK('Data Summary'!A147),"",'Data Summary'!A147)</f>
        <v/>
      </c>
      <c r="B145" s="136"/>
      <c r="L145" s="136"/>
      <c r="V145" s="136"/>
      <c r="AF145" s="136"/>
      <c r="AP145" s="136"/>
      <c r="AZ145" s="136"/>
      <c r="BA145" s="136"/>
      <c r="BB145" s="136"/>
      <c r="BC145" s="136"/>
      <c r="BD145" s="136"/>
      <c r="BE145" s="136"/>
      <c r="BF145" s="136"/>
      <c r="BG145" s="136"/>
      <c r="BJ145" s="136"/>
      <c r="BT145" s="136"/>
      <c r="CD145" s="136"/>
      <c r="CN145" s="136"/>
      <c r="CX145" s="136"/>
      <c r="DH145" s="136"/>
      <c r="DR145" s="136"/>
      <c r="EB145" s="136"/>
      <c r="EL145" s="136"/>
      <c r="EV145" s="136"/>
      <c r="FF145" s="136"/>
      <c r="FP145" s="136"/>
      <c r="FZ145" s="136"/>
      <c r="GJ145" s="136"/>
      <c r="GT145" s="136"/>
      <c r="HD145" s="136"/>
      <c r="HN145" s="136"/>
      <c r="HX145" s="136"/>
      <c r="JL145" s="136"/>
    </row>
    <row xmlns:x14ac="http://schemas.microsoft.com/office/spreadsheetml/2009/9/ac" r="146" s="3" customFormat="true" x14ac:dyDescent="0.25">
      <c r="A146" s="432" t="str">
        <f ca="true">IF(ISBLANK('Data Summary'!A148),"",'Data Summary'!A148)</f>
        <v/>
      </c>
      <c r="B146" s="136"/>
      <c r="L146" s="136"/>
      <c r="V146" s="136"/>
      <c r="AF146" s="136"/>
      <c r="AP146" s="136"/>
      <c r="AZ146" s="136"/>
      <c r="BA146" s="136"/>
      <c r="BB146" s="136"/>
      <c r="BC146" s="136"/>
      <c r="BD146" s="136"/>
      <c r="BE146" s="136"/>
      <c r="BF146" s="136"/>
      <c r="BG146" s="136"/>
      <c r="BJ146" s="136"/>
      <c r="BT146" s="136"/>
      <c r="CD146" s="136"/>
      <c r="CN146" s="136"/>
      <c r="CX146" s="136"/>
      <c r="DH146" s="136"/>
      <c r="DR146" s="136"/>
      <c r="EB146" s="136"/>
      <c r="EL146" s="136"/>
      <c r="EV146" s="136"/>
      <c r="FF146" s="136"/>
      <c r="FP146" s="136"/>
      <c r="FZ146" s="136"/>
      <c r="GJ146" s="136"/>
      <c r="GT146" s="136"/>
      <c r="HD146" s="136"/>
      <c r="HN146" s="136"/>
      <c r="HX146" s="136"/>
      <c r="JL146" s="136"/>
    </row>
    <row xmlns:x14ac="http://schemas.microsoft.com/office/spreadsheetml/2009/9/ac" r="147" s="3" customFormat="true" x14ac:dyDescent="0.25">
      <c r="A147" s="432" t="str">
        <f ca="true">IF(ISBLANK('Data Summary'!A149),"",'Data Summary'!A149)</f>
        <v/>
      </c>
      <c r="B147" s="136"/>
      <c r="L147" s="136"/>
      <c r="V147" s="136"/>
      <c r="AF147" s="136"/>
      <c r="AP147" s="136"/>
      <c r="AZ147" s="136"/>
      <c r="BA147" s="136"/>
      <c r="BB147" s="136"/>
      <c r="BC147" s="136"/>
      <c r="BD147" s="136"/>
      <c r="BE147" s="136"/>
      <c r="BF147" s="136"/>
      <c r="BG147" s="136"/>
      <c r="BJ147" s="136"/>
      <c r="BT147" s="136"/>
      <c r="CD147" s="136"/>
      <c r="CN147" s="136"/>
      <c r="CX147" s="136"/>
      <c r="DH147" s="136"/>
      <c r="DR147" s="136"/>
      <c r="EB147" s="136"/>
      <c r="EL147" s="136"/>
      <c r="EV147" s="136"/>
      <c r="FF147" s="136"/>
      <c r="FP147" s="136"/>
      <c r="FZ147" s="136"/>
      <c r="GJ147" s="136"/>
      <c r="GT147" s="136"/>
      <c r="HD147" s="136"/>
      <c r="HN147" s="136"/>
      <c r="HX147" s="136"/>
      <c r="JL147" s="136"/>
    </row>
    <row xmlns:x14ac="http://schemas.microsoft.com/office/spreadsheetml/2009/9/ac" r="148" s="3" customFormat="true" x14ac:dyDescent="0.25">
      <c r="A148" s="432" t="str">
        <f ca="true">IF(ISBLANK('Data Summary'!A150),"",'Data Summary'!A150)</f>
        <v/>
      </c>
      <c r="B148" s="136"/>
      <c r="L148" s="136"/>
      <c r="V148" s="136"/>
      <c r="AF148" s="136"/>
      <c r="AP148" s="136"/>
      <c r="AZ148" s="136"/>
      <c r="BA148" s="136"/>
      <c r="BB148" s="136"/>
      <c r="BC148" s="136"/>
      <c r="BD148" s="136"/>
      <c r="BE148" s="136"/>
      <c r="BF148" s="136"/>
      <c r="BG148" s="136"/>
      <c r="BJ148" s="136"/>
      <c r="BT148" s="136"/>
      <c r="CD148" s="136"/>
      <c r="CN148" s="136"/>
      <c r="CX148" s="136"/>
      <c r="DH148" s="136"/>
      <c r="DR148" s="136"/>
      <c r="EB148" s="136"/>
      <c r="EL148" s="136"/>
      <c r="EV148" s="136"/>
      <c r="FF148" s="136"/>
      <c r="FP148" s="136"/>
      <c r="FZ148" s="136"/>
      <c r="GJ148" s="136"/>
      <c r="GT148" s="136"/>
      <c r="HD148" s="136"/>
      <c r="HN148" s="136"/>
      <c r="HX148" s="136"/>
      <c r="JL148" s="136"/>
    </row>
    <row xmlns:x14ac="http://schemas.microsoft.com/office/spreadsheetml/2009/9/ac" r="149" s="3" customFormat="true" x14ac:dyDescent="0.25">
      <c r="A149" s="432" t="str">
        <f ca="true">IF(ISBLANK('Data Summary'!A151),"",'Data Summary'!A151)</f>
        <v/>
      </c>
      <c r="B149" s="136"/>
      <c r="L149" s="136"/>
      <c r="V149" s="136"/>
      <c r="AF149" s="136"/>
      <c r="AP149" s="136"/>
      <c r="AZ149" s="136"/>
      <c r="BA149" s="136"/>
      <c r="BB149" s="136"/>
      <c r="BC149" s="136"/>
      <c r="BD149" s="136"/>
      <c r="BE149" s="136"/>
      <c r="BF149" s="136"/>
      <c r="BG149" s="136"/>
      <c r="BJ149" s="136"/>
      <c r="BT149" s="136"/>
      <c r="CD149" s="136"/>
      <c r="CN149" s="136"/>
      <c r="CX149" s="136"/>
      <c r="DH149" s="136"/>
      <c r="DR149" s="136"/>
      <c r="EB149" s="136"/>
      <c r="EL149" s="136"/>
      <c r="EV149" s="136"/>
      <c r="FF149" s="136"/>
      <c r="FP149" s="136"/>
      <c r="FZ149" s="136"/>
      <c r="GJ149" s="136"/>
      <c r="GT149" s="136"/>
      <c r="HD149" s="136"/>
      <c r="HN149" s="136"/>
      <c r="HX149" s="136"/>
      <c r="JL149" s="136"/>
    </row>
    <row xmlns:x14ac="http://schemas.microsoft.com/office/spreadsheetml/2009/9/ac" r="150" s="3" customFormat="true" x14ac:dyDescent="0.25">
      <c r="A150" s="432" t="str">
        <f ca="true">IF(ISBLANK('Data Summary'!A152),"",'Data Summary'!A152)</f>
        <v/>
      </c>
      <c r="B150" s="136"/>
      <c r="L150" s="136"/>
      <c r="V150" s="136"/>
      <c r="AF150" s="136"/>
      <c r="AP150" s="136"/>
      <c r="AZ150" s="136"/>
      <c r="BA150" s="136"/>
      <c r="BB150" s="136"/>
      <c r="BC150" s="136"/>
      <c r="BD150" s="136"/>
      <c r="BE150" s="136"/>
      <c r="BF150" s="136"/>
      <c r="BG150" s="136"/>
      <c r="BJ150" s="136"/>
      <c r="BT150" s="136"/>
      <c r="CD150" s="136"/>
      <c r="CN150" s="136"/>
      <c r="CX150" s="136"/>
      <c r="DH150" s="136"/>
      <c r="DR150" s="136"/>
      <c r="EB150" s="136"/>
      <c r="EL150" s="136"/>
      <c r="EV150" s="136"/>
      <c r="FF150" s="136"/>
      <c r="FP150" s="136"/>
      <c r="FZ150" s="136"/>
      <c r="GJ150" s="136"/>
      <c r="GT150" s="136"/>
      <c r="HD150" s="136"/>
      <c r="HN150" s="136"/>
      <c r="HX150" s="136"/>
      <c r="JL150" s="136"/>
    </row>
    <row xmlns:x14ac="http://schemas.microsoft.com/office/spreadsheetml/2009/9/ac" r="151" s="3" customFormat="true" x14ac:dyDescent="0.25">
      <c r="A151" s="432" t="str">
        <f ca="true">IF(ISBLANK('Data Summary'!A153),"",'Data Summary'!A153)</f>
        <v/>
      </c>
      <c r="B151" s="136"/>
      <c r="L151" s="136"/>
      <c r="V151" s="136"/>
      <c r="AF151" s="136"/>
      <c r="AP151" s="136"/>
      <c r="AZ151" s="136"/>
      <c r="BA151" s="136"/>
      <c r="BB151" s="136"/>
      <c r="BC151" s="136"/>
      <c r="BD151" s="136"/>
      <c r="BE151" s="136"/>
      <c r="BF151" s="136"/>
      <c r="BG151" s="136"/>
      <c r="BJ151" s="136"/>
      <c r="BT151" s="136"/>
      <c r="CD151" s="136"/>
      <c r="CN151" s="136"/>
      <c r="CX151" s="136"/>
      <c r="DH151" s="136"/>
      <c r="DR151" s="136"/>
      <c r="EB151" s="136"/>
      <c r="EL151" s="136"/>
      <c r="EV151" s="136"/>
      <c r="FF151" s="136"/>
      <c r="FP151" s="136"/>
      <c r="FZ151" s="136"/>
      <c r="GJ151" s="136"/>
      <c r="GT151" s="136"/>
      <c r="HD151" s="136"/>
      <c r="HN151" s="136"/>
      <c r="HX151" s="136"/>
      <c r="JL151" s="136"/>
    </row>
    <row xmlns:x14ac="http://schemas.microsoft.com/office/spreadsheetml/2009/9/ac" r="152" s="3" customFormat="true" x14ac:dyDescent="0.25">
      <c r="A152" s="426"/>
      <c r="B152" s="136"/>
      <c r="L152" s="136"/>
      <c r="V152" s="136"/>
      <c r="AF152" s="136"/>
      <c r="AP152" s="136"/>
      <c r="AZ152" s="136"/>
      <c r="BA152" s="136"/>
      <c r="BB152" s="136"/>
      <c r="BC152" s="136"/>
      <c r="BD152" s="136"/>
      <c r="BE152" s="136"/>
      <c r="BF152" s="136"/>
      <c r="BG152" s="136"/>
      <c r="BJ152" s="136"/>
      <c r="BT152" s="136"/>
      <c r="CD152" s="136"/>
      <c r="CN152" s="136"/>
      <c r="CX152" s="136"/>
      <c r="DH152" s="136"/>
      <c r="DR152" s="136"/>
      <c r="EB152" s="136"/>
      <c r="EL152" s="136"/>
      <c r="EV152" s="136"/>
      <c r="FF152" s="136"/>
      <c r="FP152" s="136"/>
      <c r="FZ152" s="136"/>
      <c r="GJ152" s="136"/>
      <c r="GT152" s="136"/>
      <c r="HD152" s="136"/>
      <c r="HN152" s="136"/>
      <c r="HX152" s="136"/>
      <c r="JL152" s="136"/>
    </row>
    <row xmlns:x14ac="http://schemas.microsoft.com/office/spreadsheetml/2009/9/ac" r="153" s="3" customFormat="true" x14ac:dyDescent="0.25">
      <c r="A153" s="426"/>
      <c r="B153" s="136"/>
      <c r="L153" s="136"/>
      <c r="V153" s="136"/>
      <c r="AF153" s="136"/>
      <c r="AP153" s="136"/>
      <c r="AZ153" s="136"/>
      <c r="BA153" s="136"/>
      <c r="BB153" s="136"/>
      <c r="BC153" s="136"/>
      <c r="BD153" s="136"/>
      <c r="BE153" s="136"/>
      <c r="BF153" s="136"/>
      <c r="BG153" s="136"/>
      <c r="BJ153" s="136"/>
      <c r="BT153" s="136"/>
      <c r="CD153" s="136"/>
      <c r="CN153" s="136"/>
      <c r="CX153" s="136"/>
      <c r="DH153" s="136"/>
      <c r="DR153" s="136"/>
      <c r="EB153" s="136"/>
      <c r="EL153" s="136"/>
      <c r="EV153" s="136"/>
      <c r="FF153" s="136"/>
      <c r="FP153" s="136"/>
      <c r="FZ153" s="136"/>
      <c r="GJ153" s="136"/>
      <c r="GT153" s="136"/>
      <c r="HD153" s="136"/>
      <c r="HN153" s="136"/>
      <c r="HX153" s="136"/>
      <c r="JL153" s="136"/>
    </row>
    <row xmlns:x14ac="http://schemas.microsoft.com/office/spreadsheetml/2009/9/ac" r="154" s="3" customFormat="true" x14ac:dyDescent="0.25">
      <c r="A154" s="426"/>
      <c r="B154" s="136"/>
      <c r="L154" s="136"/>
      <c r="V154" s="136"/>
      <c r="AF154" s="136"/>
      <c r="AP154" s="136"/>
      <c r="AZ154" s="136"/>
      <c r="BA154" s="136"/>
      <c r="BB154" s="136"/>
      <c r="BC154" s="136"/>
      <c r="BD154" s="136"/>
      <c r="BE154" s="136"/>
      <c r="BF154" s="136"/>
      <c r="BG154" s="136"/>
      <c r="BJ154" s="136"/>
      <c r="BT154" s="136"/>
      <c r="CD154" s="136"/>
      <c r="CN154" s="136"/>
      <c r="CX154" s="136"/>
      <c r="DH154" s="136"/>
      <c r="DR154" s="136"/>
      <c r="EB154" s="136"/>
      <c r="EL154" s="136"/>
      <c r="EV154" s="136"/>
      <c r="FF154" s="136"/>
      <c r="FP154" s="136"/>
      <c r="FZ154" s="136"/>
      <c r="GJ154" s="136"/>
      <c r="GT154" s="136"/>
      <c r="HD154" s="136"/>
      <c r="HN154" s="136"/>
      <c r="HX154" s="136"/>
      <c r="JL154" s="136"/>
    </row>
    <row xmlns:x14ac="http://schemas.microsoft.com/office/spreadsheetml/2009/9/ac" r="155" s="3" customFormat="true" x14ac:dyDescent="0.25">
      <c r="A155" s="426"/>
      <c r="B155" s="136"/>
      <c r="L155" s="136"/>
      <c r="V155" s="136"/>
      <c r="AF155" s="136"/>
      <c r="AP155" s="136"/>
      <c r="AZ155" s="136"/>
      <c r="BA155" s="136"/>
      <c r="BB155" s="136"/>
      <c r="BC155" s="136"/>
      <c r="BD155" s="136"/>
      <c r="BE155" s="136"/>
      <c r="BF155" s="136"/>
      <c r="BG155" s="136"/>
      <c r="BJ155" s="136"/>
      <c r="BT155" s="136"/>
      <c r="CD155" s="136"/>
      <c r="CN155" s="136"/>
      <c r="CX155" s="136"/>
      <c r="DH155" s="136"/>
      <c r="DR155" s="136"/>
      <c r="EB155" s="136"/>
      <c r="EL155" s="136"/>
      <c r="EV155" s="136"/>
      <c r="FF155" s="136"/>
      <c r="FP155" s="136"/>
      <c r="FZ155" s="136"/>
      <c r="GJ155" s="136"/>
      <c r="GT155" s="136"/>
      <c r="HD155" s="136"/>
      <c r="HN155" s="136"/>
      <c r="HX155" s="136"/>
      <c r="JL155" s="136"/>
    </row>
    <row xmlns:x14ac="http://schemas.microsoft.com/office/spreadsheetml/2009/9/ac" r="156" s="3" customFormat="true" x14ac:dyDescent="0.25">
      <c r="A156" s="426"/>
      <c r="B156" s="136"/>
      <c r="L156" s="136"/>
      <c r="V156" s="136"/>
      <c r="AF156" s="136"/>
      <c r="AP156" s="136"/>
      <c r="AZ156" s="136"/>
      <c r="BA156" s="136"/>
      <c r="BB156" s="136"/>
      <c r="BC156" s="136"/>
      <c r="BD156" s="136"/>
      <c r="BE156" s="136"/>
      <c r="BF156" s="136"/>
      <c r="BG156" s="136"/>
      <c r="BJ156" s="136"/>
      <c r="BT156" s="136"/>
      <c r="CD156" s="136"/>
      <c r="CN156" s="136"/>
      <c r="CX156" s="136"/>
      <c r="DH156" s="136"/>
      <c r="DR156" s="136"/>
      <c r="EB156" s="136"/>
      <c r="EL156" s="136"/>
      <c r="EV156" s="136"/>
      <c r="FF156" s="136"/>
      <c r="FP156" s="136"/>
      <c r="FZ156" s="136"/>
      <c r="GJ156" s="136"/>
      <c r="GT156" s="136"/>
      <c r="HD156" s="136"/>
      <c r="HN156" s="136"/>
      <c r="HX156" s="136"/>
      <c r="JL156" s="136"/>
    </row>
    <row xmlns:x14ac="http://schemas.microsoft.com/office/spreadsheetml/2009/9/ac" r="157" s="3" customFormat="true" x14ac:dyDescent="0.25">
      <c r="A157" s="426"/>
      <c r="B157" s="136"/>
      <c r="L157" s="136"/>
      <c r="V157" s="136"/>
      <c r="AF157" s="136"/>
      <c r="AP157" s="136"/>
      <c r="AZ157" s="136"/>
      <c r="BA157" s="136"/>
      <c r="BB157" s="136"/>
      <c r="BC157" s="136"/>
      <c r="BD157" s="136"/>
      <c r="BE157" s="136"/>
      <c r="BF157" s="136"/>
      <c r="BG157" s="136"/>
      <c r="BJ157" s="136"/>
      <c r="BT157" s="136"/>
      <c r="CD157" s="136"/>
      <c r="CN157" s="136"/>
      <c r="CX157" s="136"/>
      <c r="DH157" s="136"/>
      <c r="DR157" s="136"/>
      <c r="EB157" s="136"/>
      <c r="EL157" s="136"/>
      <c r="EV157" s="136"/>
      <c r="FF157" s="136"/>
      <c r="FP157" s="136"/>
      <c r="FZ157" s="136"/>
      <c r="GJ157" s="136"/>
      <c r="GT157" s="136"/>
      <c r="HD157" s="136"/>
      <c r="HN157" s="136"/>
      <c r="HX157" s="136"/>
      <c r="JL157" s="136"/>
    </row>
    <row xmlns:x14ac="http://schemas.microsoft.com/office/spreadsheetml/2009/9/ac" r="158" s="3" customFormat="true" x14ac:dyDescent="0.25">
      <c r="A158" s="426"/>
      <c r="B158" s="136"/>
      <c r="L158" s="136"/>
      <c r="V158" s="136"/>
      <c r="AF158" s="136"/>
      <c r="AP158" s="136"/>
      <c r="AZ158" s="136"/>
      <c r="BA158" s="136"/>
      <c r="BB158" s="136"/>
      <c r="BC158" s="136"/>
      <c r="BD158" s="136"/>
      <c r="BE158" s="136"/>
      <c r="BF158" s="136"/>
      <c r="BG158" s="136"/>
      <c r="BJ158" s="136"/>
      <c r="BT158" s="136"/>
      <c r="CD158" s="136"/>
      <c r="CN158" s="136"/>
      <c r="CX158" s="136"/>
      <c r="DH158" s="136"/>
      <c r="DR158" s="136"/>
      <c r="EB158" s="136"/>
      <c r="EL158" s="136"/>
      <c r="EV158" s="136"/>
      <c r="FF158" s="136"/>
      <c r="FP158" s="136"/>
      <c r="FZ158" s="136"/>
      <c r="GJ158" s="136"/>
      <c r="GT158" s="136"/>
      <c r="HD158" s="136"/>
      <c r="HN158" s="136"/>
      <c r="HX158" s="136"/>
      <c r="JL158" s="136"/>
    </row>
    <row xmlns:x14ac="http://schemas.microsoft.com/office/spreadsheetml/2009/9/ac" r="159" s="3" customFormat="true" x14ac:dyDescent="0.25">
      <c r="A159" s="426"/>
      <c r="B159" s="136"/>
      <c r="L159" s="136"/>
      <c r="V159" s="136"/>
      <c r="AF159" s="136"/>
      <c r="AP159" s="136"/>
      <c r="AZ159" s="136"/>
      <c r="BA159" s="136"/>
      <c r="BB159" s="136"/>
      <c r="BC159" s="136"/>
      <c r="BD159" s="136"/>
      <c r="BE159" s="136"/>
      <c r="BF159" s="136"/>
      <c r="BG159" s="136"/>
      <c r="BJ159" s="136"/>
      <c r="BT159" s="136"/>
      <c r="CD159" s="136"/>
      <c r="CN159" s="136"/>
      <c r="CX159" s="136"/>
      <c r="DH159" s="136"/>
      <c r="DR159" s="136"/>
      <c r="EB159" s="136"/>
      <c r="EL159" s="136"/>
      <c r="EV159" s="136"/>
      <c r="FF159" s="136"/>
      <c r="FP159" s="136"/>
      <c r="FZ159" s="136"/>
      <c r="GJ159" s="136"/>
      <c r="GT159" s="136"/>
      <c r="HD159" s="136"/>
      <c r="HN159" s="136"/>
      <c r="HX159" s="136"/>
      <c r="JL159" s="136"/>
    </row>
    <row xmlns:x14ac="http://schemas.microsoft.com/office/spreadsheetml/2009/9/ac" r="160" s="3" customFormat="true" x14ac:dyDescent="0.25">
      <c r="A160" s="426"/>
      <c r="B160" s="136"/>
      <c r="L160" s="136"/>
      <c r="V160" s="136"/>
      <c r="AF160" s="136"/>
      <c r="AP160" s="136"/>
      <c r="AZ160" s="136"/>
      <c r="BA160" s="136"/>
      <c r="BB160" s="136"/>
      <c r="BC160" s="136"/>
      <c r="BD160" s="136"/>
      <c r="BE160" s="136"/>
      <c r="BF160" s="136"/>
      <c r="BG160" s="136"/>
      <c r="BJ160" s="136"/>
      <c r="BT160" s="136"/>
      <c r="CD160" s="136"/>
      <c r="CN160" s="136"/>
      <c r="CX160" s="136"/>
      <c r="DH160" s="136"/>
      <c r="DR160" s="136"/>
      <c r="EB160" s="136"/>
      <c r="EL160" s="136"/>
      <c r="EV160" s="136"/>
      <c r="FF160" s="136"/>
      <c r="FP160" s="136"/>
      <c r="FZ160" s="136"/>
      <c r="GJ160" s="136"/>
      <c r="GT160" s="136"/>
      <c r="HD160" s="136"/>
      <c r="HN160" s="136"/>
      <c r="HX160" s="136"/>
      <c r="JL160" s="136"/>
    </row>
    <row xmlns:x14ac="http://schemas.microsoft.com/office/spreadsheetml/2009/9/ac" r="161" s="3" customFormat="true" x14ac:dyDescent="0.25">
      <c r="A161" s="426"/>
      <c r="B161" s="136"/>
      <c r="L161" s="136"/>
      <c r="V161" s="136"/>
      <c r="AF161" s="136"/>
      <c r="AP161" s="136"/>
      <c r="AZ161" s="136"/>
      <c r="BA161" s="136"/>
      <c r="BB161" s="136"/>
      <c r="BC161" s="136"/>
      <c r="BD161" s="136"/>
      <c r="BE161" s="136"/>
      <c r="BF161" s="136"/>
      <c r="BG161" s="136"/>
      <c r="BJ161" s="136"/>
      <c r="BT161" s="136"/>
      <c r="CD161" s="136"/>
      <c r="CN161" s="136"/>
      <c r="CX161" s="136"/>
      <c r="DH161" s="136"/>
      <c r="DR161" s="136"/>
      <c r="EB161" s="136"/>
      <c r="EL161" s="136"/>
      <c r="EV161" s="136"/>
      <c r="FF161" s="136"/>
      <c r="FP161" s="136"/>
      <c r="FZ161" s="136"/>
      <c r="GJ161" s="136"/>
      <c r="GT161" s="136"/>
      <c r="HD161" s="136"/>
      <c r="HN161" s="136"/>
      <c r="HX161" s="136"/>
      <c r="JL161" s="136"/>
    </row>
    <row xmlns:x14ac="http://schemas.microsoft.com/office/spreadsheetml/2009/9/ac" r="162" s="3" customFormat="true" x14ac:dyDescent="0.25">
      <c r="A162" s="426"/>
      <c r="B162" s="136"/>
      <c r="L162" s="136"/>
      <c r="V162" s="136"/>
      <c r="AF162" s="136"/>
      <c r="AP162" s="136"/>
      <c r="AZ162" s="136"/>
      <c r="BA162" s="136"/>
      <c r="BB162" s="136"/>
      <c r="BC162" s="136"/>
      <c r="BD162" s="136"/>
      <c r="BE162" s="136"/>
      <c r="BF162" s="136"/>
      <c r="BG162" s="136"/>
      <c r="BJ162" s="136"/>
      <c r="BT162" s="136"/>
      <c r="CD162" s="136"/>
      <c r="CN162" s="136"/>
      <c r="CX162" s="136"/>
      <c r="DH162" s="136"/>
      <c r="DR162" s="136"/>
      <c r="EB162" s="136"/>
      <c r="EL162" s="136"/>
      <c r="EV162" s="136"/>
      <c r="FF162" s="136"/>
      <c r="FP162" s="136"/>
      <c r="FZ162" s="136"/>
      <c r="GJ162" s="136"/>
      <c r="GT162" s="136"/>
      <c r="HD162" s="136"/>
      <c r="HN162" s="136"/>
      <c r="HX162" s="136"/>
      <c r="JL162" s="136"/>
    </row>
    <row xmlns:x14ac="http://schemas.microsoft.com/office/spreadsheetml/2009/9/ac" r="163" s="3" customFormat="true" x14ac:dyDescent="0.25">
      <c r="A163" s="426"/>
      <c r="B163" s="136"/>
      <c r="L163" s="136"/>
      <c r="V163" s="136"/>
      <c r="AF163" s="136"/>
      <c r="AP163" s="136"/>
      <c r="AZ163" s="136"/>
      <c r="BA163" s="136"/>
      <c r="BB163" s="136"/>
      <c r="BC163" s="136"/>
      <c r="BD163" s="136"/>
      <c r="BE163" s="136"/>
      <c r="BF163" s="136"/>
      <c r="BG163" s="136"/>
      <c r="BJ163" s="136"/>
      <c r="BT163" s="136"/>
      <c r="CD163" s="136"/>
      <c r="CN163" s="136"/>
      <c r="CX163" s="136"/>
      <c r="DH163" s="136"/>
      <c r="DR163" s="136"/>
      <c r="EB163" s="136"/>
      <c r="EL163" s="136"/>
      <c r="EV163" s="136"/>
      <c r="FF163" s="136"/>
      <c r="FP163" s="136"/>
      <c r="FZ163" s="136"/>
      <c r="GJ163" s="136"/>
      <c r="GT163" s="136"/>
      <c r="HD163" s="136"/>
      <c r="HN163" s="136"/>
      <c r="HX163" s="136"/>
      <c r="JL163" s="136"/>
    </row>
    <row xmlns:x14ac="http://schemas.microsoft.com/office/spreadsheetml/2009/9/ac" r="164" s="3" customFormat="true" x14ac:dyDescent="0.25">
      <c r="A164" s="426"/>
      <c r="B164" s="136"/>
      <c r="L164" s="136"/>
      <c r="V164" s="136"/>
      <c r="AF164" s="136"/>
      <c r="AP164" s="136"/>
      <c r="AZ164" s="136"/>
      <c r="BA164" s="136"/>
      <c r="BB164" s="136"/>
      <c r="BC164" s="136"/>
      <c r="BD164" s="136"/>
      <c r="BE164" s="136"/>
      <c r="BF164" s="136"/>
      <c r="BG164" s="136"/>
      <c r="BJ164" s="136"/>
      <c r="BT164" s="136"/>
      <c r="CD164" s="136"/>
      <c r="CN164" s="136"/>
      <c r="CX164" s="136"/>
      <c r="DH164" s="136"/>
      <c r="DR164" s="136"/>
      <c r="EB164" s="136"/>
      <c r="EL164" s="136"/>
      <c r="EV164" s="136"/>
      <c r="FF164" s="136"/>
      <c r="FP164" s="136"/>
      <c r="FZ164" s="136"/>
      <c r="GJ164" s="136"/>
      <c r="GT164" s="136"/>
      <c r="HD164" s="136"/>
      <c r="HN164" s="136"/>
      <c r="HX164" s="136"/>
      <c r="JL164" s="136"/>
    </row>
    <row xmlns:x14ac="http://schemas.microsoft.com/office/spreadsheetml/2009/9/ac" r="165" s="3" customFormat="true" x14ac:dyDescent="0.25">
      <c r="A165" s="426"/>
      <c r="B165" s="136"/>
      <c r="L165" s="136"/>
      <c r="V165" s="136"/>
      <c r="AF165" s="136"/>
      <c r="AP165" s="136"/>
      <c r="AZ165" s="136"/>
      <c r="BA165" s="136"/>
      <c r="BB165" s="136"/>
      <c r="BC165" s="136"/>
      <c r="BD165" s="136"/>
      <c r="BE165" s="136"/>
      <c r="BF165" s="136"/>
      <c r="BG165" s="136"/>
      <c r="BJ165" s="136"/>
      <c r="BT165" s="136"/>
      <c r="CD165" s="136"/>
      <c r="CN165" s="136"/>
      <c r="CX165" s="136"/>
      <c r="DH165" s="136"/>
      <c r="DR165" s="136"/>
      <c r="EB165" s="136"/>
      <c r="EL165" s="136"/>
      <c r="EV165" s="136"/>
      <c r="FF165" s="136"/>
      <c r="FP165" s="136"/>
      <c r="FZ165" s="136"/>
      <c r="GJ165" s="136"/>
      <c r="GT165" s="136"/>
      <c r="HD165" s="136"/>
      <c r="HN165" s="136"/>
      <c r="HX165" s="136"/>
      <c r="JL165" s="136"/>
    </row>
    <row xmlns:x14ac="http://schemas.microsoft.com/office/spreadsheetml/2009/9/ac" r="166" s="3" customFormat="true" x14ac:dyDescent="0.25">
      <c r="A166" s="426"/>
      <c r="B166" s="136"/>
      <c r="L166" s="136"/>
      <c r="V166" s="136"/>
      <c r="AF166" s="136"/>
      <c r="AP166" s="136"/>
      <c r="AZ166" s="136"/>
      <c r="BA166" s="136"/>
      <c r="BB166" s="136"/>
      <c r="BC166" s="136"/>
      <c r="BD166" s="136"/>
      <c r="BE166" s="136"/>
      <c r="BF166" s="136"/>
      <c r="BG166" s="136"/>
      <c r="BJ166" s="136"/>
      <c r="BT166" s="136"/>
      <c r="CD166" s="136"/>
      <c r="CN166" s="136"/>
      <c r="CX166" s="136"/>
      <c r="DH166" s="136"/>
      <c r="DR166" s="136"/>
      <c r="EB166" s="136"/>
      <c r="EL166" s="136"/>
      <c r="EV166" s="136"/>
      <c r="FF166" s="136"/>
      <c r="FP166" s="136"/>
      <c r="FZ166" s="136"/>
      <c r="GJ166" s="136"/>
      <c r="GT166" s="136"/>
      <c r="HD166" s="136"/>
      <c r="HN166" s="136"/>
      <c r="HX166" s="136"/>
      <c r="JL166" s="136"/>
    </row>
    <row xmlns:x14ac="http://schemas.microsoft.com/office/spreadsheetml/2009/9/ac" r="167" s="3" customFormat="true" x14ac:dyDescent="0.25">
      <c r="A167" s="426"/>
      <c r="B167" s="136"/>
      <c r="L167" s="136"/>
      <c r="V167" s="136"/>
      <c r="AF167" s="136"/>
      <c r="AP167" s="136"/>
      <c r="AZ167" s="136"/>
      <c r="BA167" s="136"/>
      <c r="BB167" s="136"/>
      <c r="BC167" s="136"/>
      <c r="BD167" s="136"/>
      <c r="BE167" s="136"/>
      <c r="BF167" s="136"/>
      <c r="BG167" s="136"/>
      <c r="BJ167" s="136"/>
      <c r="BT167" s="136"/>
      <c r="CD167" s="136"/>
      <c r="CN167" s="136"/>
      <c r="CX167" s="136"/>
      <c r="DH167" s="136"/>
      <c r="DR167" s="136"/>
      <c r="EB167" s="136"/>
      <c r="EL167" s="136"/>
      <c r="EV167" s="136"/>
      <c r="FF167" s="136"/>
      <c r="FP167" s="136"/>
      <c r="FZ167" s="136"/>
      <c r="GJ167" s="136"/>
      <c r="GT167" s="136"/>
      <c r="HD167" s="136"/>
      <c r="HN167" s="136"/>
      <c r="HX167" s="136"/>
      <c r="JL167" s="136"/>
    </row>
    <row xmlns:x14ac="http://schemas.microsoft.com/office/spreadsheetml/2009/9/ac" r="168" s="3" customFormat="true" x14ac:dyDescent="0.25">
      <c r="A168" s="426"/>
      <c r="B168" s="136"/>
      <c r="L168" s="136"/>
      <c r="V168" s="136"/>
      <c r="AF168" s="136"/>
      <c r="AP168" s="136"/>
      <c r="AZ168" s="136"/>
      <c r="BA168" s="136"/>
      <c r="BB168" s="136"/>
      <c r="BC168" s="136"/>
      <c r="BD168" s="136"/>
      <c r="BE168" s="136"/>
      <c r="BF168" s="136"/>
      <c r="BG168" s="136"/>
      <c r="BJ168" s="136"/>
      <c r="BT168" s="136"/>
      <c r="CD168" s="136"/>
      <c r="CN168" s="136"/>
      <c r="CX168" s="136"/>
      <c r="DH168" s="136"/>
      <c r="DR168" s="136"/>
      <c r="EB168" s="136"/>
      <c r="EL168" s="136"/>
      <c r="EV168" s="136"/>
      <c r="FF168" s="136"/>
      <c r="FP168" s="136"/>
      <c r="FZ168" s="136"/>
      <c r="GJ168" s="136"/>
      <c r="GT168" s="136"/>
      <c r="HD168" s="136"/>
      <c r="HN168" s="136"/>
      <c r="HX168" s="136"/>
      <c r="JL168" s="136"/>
    </row>
    <row xmlns:x14ac="http://schemas.microsoft.com/office/spreadsheetml/2009/9/ac" r="169" s="3" customFormat="true" x14ac:dyDescent="0.25">
      <c r="A169" s="426"/>
      <c r="B169" s="136"/>
      <c r="L169" s="136"/>
      <c r="V169" s="136"/>
      <c r="AF169" s="136"/>
      <c r="AP169" s="136"/>
      <c r="AZ169" s="136"/>
      <c r="BA169" s="136"/>
      <c r="BB169" s="136"/>
      <c r="BC169" s="136"/>
      <c r="BD169" s="136"/>
      <c r="BE169" s="136"/>
      <c r="BF169" s="136"/>
      <c r="BG169" s="136"/>
      <c r="BJ169" s="136"/>
      <c r="BT169" s="136"/>
      <c r="CD169" s="136"/>
      <c r="CN169" s="136"/>
      <c r="CX169" s="136"/>
      <c r="DH169" s="136"/>
      <c r="DR169" s="136"/>
      <c r="EB169" s="136"/>
      <c r="EL169" s="136"/>
      <c r="EV169" s="136"/>
      <c r="FF169" s="136"/>
      <c r="FP169" s="136"/>
      <c r="FZ169" s="136"/>
      <c r="GJ169" s="136"/>
      <c r="GT169" s="136"/>
      <c r="HD169" s="136"/>
      <c r="HN169" s="136"/>
      <c r="HX169" s="136"/>
      <c r="JL169" s="136"/>
    </row>
    <row xmlns:x14ac="http://schemas.microsoft.com/office/spreadsheetml/2009/9/ac" r="170" s="3" customFormat="true" x14ac:dyDescent="0.25">
      <c r="A170" s="426"/>
      <c r="B170" s="136"/>
      <c r="L170" s="136"/>
      <c r="V170" s="136"/>
      <c r="AF170" s="136"/>
      <c r="AP170" s="136"/>
      <c r="AZ170" s="136"/>
      <c r="BA170" s="136"/>
      <c r="BB170" s="136"/>
      <c r="BC170" s="136"/>
      <c r="BD170" s="136"/>
      <c r="BE170" s="136"/>
      <c r="BF170" s="136"/>
      <c r="BG170" s="136"/>
      <c r="BJ170" s="136"/>
      <c r="BT170" s="136"/>
      <c r="CD170" s="136"/>
      <c r="CN170" s="136"/>
      <c r="CX170" s="136"/>
      <c r="DH170" s="136"/>
      <c r="DR170" s="136"/>
      <c r="EB170" s="136"/>
      <c r="EL170" s="136"/>
      <c r="EV170" s="136"/>
      <c r="FF170" s="136"/>
      <c r="FP170" s="136"/>
      <c r="FZ170" s="136"/>
      <c r="GJ170" s="136"/>
      <c r="GT170" s="136"/>
      <c r="HD170" s="136"/>
      <c r="HN170" s="136"/>
      <c r="HX170" s="136"/>
      <c r="JL170" s="136"/>
    </row>
    <row xmlns:x14ac="http://schemas.microsoft.com/office/spreadsheetml/2009/9/ac" r="171" s="3" customFormat="true" x14ac:dyDescent="0.25">
      <c r="A171" s="426"/>
      <c r="B171" s="136"/>
      <c r="L171" s="136"/>
      <c r="V171" s="136"/>
      <c r="AF171" s="136"/>
      <c r="AP171" s="136"/>
      <c r="AZ171" s="136"/>
      <c r="BA171" s="136"/>
      <c r="BB171" s="136"/>
      <c r="BC171" s="136"/>
      <c r="BD171" s="136"/>
      <c r="BE171" s="136"/>
      <c r="BF171" s="136"/>
      <c r="BG171" s="136"/>
      <c r="BJ171" s="136"/>
      <c r="BT171" s="136"/>
      <c r="CD171" s="136"/>
      <c r="CN171" s="136"/>
      <c r="CX171" s="136"/>
      <c r="DH171" s="136"/>
      <c r="DR171" s="136"/>
      <c r="EB171" s="136"/>
      <c r="EL171" s="136"/>
      <c r="EV171" s="136"/>
      <c r="FF171" s="136"/>
      <c r="FP171" s="136"/>
      <c r="FZ171" s="136"/>
      <c r="GJ171" s="136"/>
      <c r="GT171" s="136"/>
      <c r="HD171" s="136"/>
      <c r="HN171" s="136"/>
      <c r="HX171" s="136"/>
      <c r="JL171" s="136"/>
    </row>
    <row xmlns:x14ac="http://schemas.microsoft.com/office/spreadsheetml/2009/9/ac" r="172" s="3" customFormat="true" x14ac:dyDescent="0.25">
      <c r="A172" s="426"/>
      <c r="B172" s="136"/>
      <c r="L172" s="136"/>
      <c r="V172" s="136"/>
      <c r="AF172" s="136"/>
      <c r="AP172" s="136"/>
      <c r="AZ172" s="136"/>
      <c r="BA172" s="136"/>
      <c r="BB172" s="136"/>
      <c r="BC172" s="136"/>
      <c r="BD172" s="136"/>
      <c r="BE172" s="136"/>
      <c r="BF172" s="136"/>
      <c r="BG172" s="136"/>
      <c r="BJ172" s="136"/>
      <c r="BT172" s="136"/>
      <c r="CD172" s="136"/>
      <c r="CN172" s="136"/>
      <c r="CX172" s="136"/>
      <c r="DH172" s="136"/>
      <c r="DR172" s="136"/>
      <c r="EB172" s="136"/>
      <c r="EL172" s="136"/>
      <c r="EV172" s="136"/>
      <c r="FF172" s="136"/>
      <c r="FP172" s="136"/>
      <c r="FZ172" s="136"/>
      <c r="GJ172" s="136"/>
      <c r="GT172" s="136"/>
      <c r="HD172" s="136"/>
      <c r="HN172" s="136"/>
      <c r="HX172" s="136"/>
      <c r="JL172" s="136"/>
    </row>
    <row xmlns:x14ac="http://schemas.microsoft.com/office/spreadsheetml/2009/9/ac" r="173" s="3" customFormat="true" x14ac:dyDescent="0.25">
      <c r="A173" s="426"/>
      <c r="B173" s="136"/>
      <c r="L173" s="136"/>
      <c r="V173" s="136"/>
      <c r="AF173" s="136"/>
      <c r="AP173" s="136"/>
      <c r="AZ173" s="136"/>
      <c r="BA173" s="136"/>
      <c r="BB173" s="136"/>
      <c r="BC173" s="136"/>
      <c r="BD173" s="136"/>
      <c r="BE173" s="136"/>
      <c r="BF173" s="136"/>
      <c r="BG173" s="136"/>
      <c r="BJ173" s="136"/>
      <c r="BT173" s="136"/>
      <c r="CD173" s="136"/>
      <c r="CN173" s="136"/>
      <c r="CX173" s="136"/>
      <c r="DH173" s="136"/>
      <c r="DR173" s="136"/>
      <c r="EB173" s="136"/>
      <c r="EL173" s="136"/>
      <c r="EV173" s="136"/>
      <c r="FF173" s="136"/>
      <c r="FP173" s="136"/>
      <c r="FZ173" s="136"/>
      <c r="GJ173" s="136"/>
      <c r="GT173" s="136"/>
      <c r="HD173" s="136"/>
      <c r="HN173" s="136"/>
      <c r="HX173" s="136"/>
      <c r="JL173" s="136"/>
    </row>
    <row xmlns:x14ac="http://schemas.microsoft.com/office/spreadsheetml/2009/9/ac" r="174" s="3" customFormat="true" x14ac:dyDescent="0.25">
      <c r="A174" s="426"/>
      <c r="B174" s="136"/>
      <c r="L174" s="136"/>
      <c r="V174" s="136"/>
      <c r="AF174" s="136"/>
      <c r="AP174" s="136"/>
      <c r="AZ174" s="136"/>
      <c r="BA174" s="136"/>
      <c r="BB174" s="136"/>
      <c r="BC174" s="136"/>
      <c r="BD174" s="136"/>
      <c r="BE174" s="136"/>
      <c r="BF174" s="136"/>
      <c r="BG174" s="136"/>
      <c r="BJ174" s="136"/>
      <c r="BT174" s="136"/>
      <c r="CD174" s="136"/>
      <c r="CN174" s="136"/>
      <c r="CX174" s="136"/>
      <c r="DH174" s="136"/>
      <c r="DR174" s="136"/>
      <c r="EB174" s="136"/>
      <c r="EL174" s="136"/>
      <c r="EV174" s="136"/>
      <c r="FF174" s="136"/>
      <c r="FP174" s="136"/>
      <c r="FZ174" s="136"/>
      <c r="GJ174" s="136"/>
      <c r="GT174" s="136"/>
      <c r="HD174" s="136"/>
      <c r="HN174" s="136"/>
      <c r="HX174" s="136"/>
      <c r="JL174" s="136"/>
    </row>
    <row xmlns:x14ac="http://schemas.microsoft.com/office/spreadsheetml/2009/9/ac" r="175" s="3" customFormat="true" x14ac:dyDescent="0.25">
      <c r="A175" s="426"/>
      <c r="B175" s="136"/>
      <c r="L175" s="136"/>
      <c r="V175" s="136"/>
      <c r="AF175" s="136"/>
      <c r="AP175" s="136"/>
      <c r="AZ175" s="136"/>
      <c r="BA175" s="136"/>
      <c r="BB175" s="136"/>
      <c r="BC175" s="136"/>
      <c r="BD175" s="136"/>
      <c r="BE175" s="136"/>
      <c r="BF175" s="136"/>
      <c r="BG175" s="136"/>
      <c r="BJ175" s="136"/>
      <c r="BT175" s="136"/>
      <c r="CD175" s="136"/>
      <c r="CN175" s="136"/>
      <c r="CX175" s="136"/>
      <c r="DH175" s="136"/>
      <c r="DR175" s="136"/>
      <c r="EB175" s="136"/>
      <c r="EL175" s="136"/>
      <c r="EV175" s="136"/>
      <c r="FF175" s="136"/>
      <c r="FP175" s="136"/>
      <c r="FZ175" s="136"/>
      <c r="GJ175" s="136"/>
      <c r="GT175" s="136"/>
      <c r="HD175" s="136"/>
      <c r="HN175" s="136"/>
      <c r="HX175" s="136"/>
      <c r="JL175" s="136"/>
    </row>
    <row xmlns:x14ac="http://schemas.microsoft.com/office/spreadsheetml/2009/9/ac" r="176" s="3" customFormat="true" x14ac:dyDescent="0.25">
      <c r="A176" s="426"/>
      <c r="B176" s="136"/>
      <c r="L176" s="136"/>
      <c r="V176" s="136"/>
      <c r="AF176" s="136"/>
      <c r="AP176" s="136"/>
      <c r="AZ176" s="136"/>
      <c r="BA176" s="136"/>
      <c r="BB176" s="136"/>
      <c r="BC176" s="136"/>
      <c r="BD176" s="136"/>
      <c r="BE176" s="136"/>
      <c r="BF176" s="136"/>
      <c r="BG176" s="136"/>
      <c r="BJ176" s="136"/>
      <c r="BT176" s="136"/>
      <c r="CD176" s="136"/>
      <c r="CN176" s="136"/>
      <c r="CX176" s="136"/>
      <c r="DH176" s="136"/>
      <c r="DR176" s="136"/>
      <c r="EB176" s="136"/>
      <c r="EL176" s="136"/>
      <c r="EV176" s="136"/>
      <c r="FF176" s="136"/>
      <c r="FP176" s="136"/>
      <c r="FZ176" s="136"/>
      <c r="GJ176" s="136"/>
      <c r="GT176" s="136"/>
      <c r="HD176" s="136"/>
      <c r="HN176" s="136"/>
      <c r="HX176" s="136"/>
      <c r="JL176" s="136"/>
    </row>
    <row xmlns:x14ac="http://schemas.microsoft.com/office/spreadsheetml/2009/9/ac" r="177" s="3" customFormat="true" x14ac:dyDescent="0.25">
      <c r="A177" s="426"/>
      <c r="B177" s="136"/>
      <c r="L177" s="136"/>
      <c r="V177" s="136"/>
      <c r="AF177" s="136"/>
      <c r="AP177" s="136"/>
      <c r="AZ177" s="136"/>
      <c r="BA177" s="136"/>
      <c r="BB177" s="136"/>
      <c r="BC177" s="136"/>
      <c r="BD177" s="136"/>
      <c r="BE177" s="136"/>
      <c r="BF177" s="136"/>
      <c r="BG177" s="136"/>
      <c r="BJ177" s="136"/>
      <c r="BT177" s="136"/>
      <c r="CD177" s="136"/>
      <c r="CN177" s="136"/>
      <c r="CX177" s="136"/>
      <c r="DH177" s="136"/>
      <c r="DR177" s="136"/>
      <c r="EB177" s="136"/>
      <c r="EL177" s="136"/>
      <c r="EV177" s="136"/>
      <c r="FF177" s="136"/>
      <c r="FP177" s="136"/>
      <c r="FZ177" s="136"/>
      <c r="GJ177" s="136"/>
      <c r="GT177" s="136"/>
      <c r="HD177" s="136"/>
      <c r="HN177" s="136"/>
      <c r="HX177" s="136"/>
      <c r="JL177" s="136"/>
    </row>
    <row xmlns:x14ac="http://schemas.microsoft.com/office/spreadsheetml/2009/9/ac" r="178" s="3" customFormat="true" x14ac:dyDescent="0.25">
      <c r="A178" s="426"/>
      <c r="B178" s="136"/>
      <c r="L178" s="136"/>
      <c r="V178" s="136"/>
      <c r="AF178" s="136"/>
      <c r="AP178" s="136"/>
      <c r="AZ178" s="136"/>
      <c r="BA178" s="136"/>
      <c r="BB178" s="136"/>
      <c r="BC178" s="136"/>
      <c r="BD178" s="136"/>
      <c r="BE178" s="136"/>
      <c r="BF178" s="136"/>
      <c r="BG178" s="136"/>
      <c r="BJ178" s="136"/>
      <c r="BT178" s="136"/>
      <c r="CD178" s="136"/>
      <c r="CN178" s="136"/>
      <c r="CX178" s="136"/>
      <c r="DH178" s="136"/>
      <c r="DR178" s="136"/>
      <c r="EB178" s="136"/>
      <c r="EL178" s="136"/>
      <c r="EV178" s="136"/>
      <c r="FF178" s="136"/>
      <c r="FP178" s="136"/>
      <c r="FZ178" s="136"/>
      <c r="GJ178" s="136"/>
      <c r="GT178" s="136"/>
      <c r="HD178" s="136"/>
      <c r="HN178" s="136"/>
      <c r="HX178" s="136"/>
      <c r="JL178" s="136"/>
    </row>
    <row xmlns:x14ac="http://schemas.microsoft.com/office/spreadsheetml/2009/9/ac" r="179" s="3" customFormat="true" x14ac:dyDescent="0.25">
      <c r="A179" s="426"/>
      <c r="B179" s="136"/>
      <c r="L179" s="136"/>
      <c r="V179" s="136"/>
      <c r="AF179" s="136"/>
      <c r="AP179" s="136"/>
      <c r="AZ179" s="136"/>
      <c r="BA179" s="136"/>
      <c r="BB179" s="136"/>
      <c r="BC179" s="136"/>
      <c r="BD179" s="136"/>
      <c r="BE179" s="136"/>
      <c r="BF179" s="136"/>
      <c r="BG179" s="136"/>
      <c r="BJ179" s="136"/>
      <c r="BT179" s="136"/>
      <c r="CD179" s="136"/>
      <c r="CN179" s="136"/>
      <c r="CX179" s="136"/>
      <c r="DH179" s="136"/>
      <c r="DR179" s="136"/>
      <c r="EB179" s="136"/>
      <c r="EL179" s="136"/>
      <c r="EV179" s="136"/>
      <c r="FF179" s="136"/>
      <c r="FP179" s="136"/>
      <c r="FZ179" s="136"/>
      <c r="GJ179" s="136"/>
      <c r="GT179" s="136"/>
      <c r="HD179" s="136"/>
      <c r="HN179" s="136"/>
      <c r="HX179" s="136"/>
      <c r="JL179" s="136"/>
    </row>
    <row xmlns:x14ac="http://schemas.microsoft.com/office/spreadsheetml/2009/9/ac" r="180" s="3" customFormat="true" x14ac:dyDescent="0.25">
      <c r="A180" s="426"/>
      <c r="B180" s="136"/>
      <c r="L180" s="136"/>
      <c r="V180" s="136"/>
      <c r="AF180" s="136"/>
      <c r="AP180" s="136"/>
      <c r="AZ180" s="136"/>
      <c r="BA180" s="136"/>
      <c r="BB180" s="136"/>
      <c r="BC180" s="136"/>
      <c r="BD180" s="136"/>
      <c r="BE180" s="136"/>
      <c r="BF180" s="136"/>
      <c r="BG180" s="136"/>
      <c r="BJ180" s="136"/>
      <c r="BT180" s="136"/>
      <c r="CD180" s="136"/>
      <c r="CN180" s="136"/>
      <c r="CX180" s="136"/>
      <c r="DH180" s="136"/>
      <c r="DR180" s="136"/>
      <c r="EB180" s="136"/>
      <c r="EL180" s="136"/>
      <c r="EV180" s="136"/>
      <c r="FF180" s="136"/>
      <c r="FP180" s="136"/>
      <c r="FZ180" s="136"/>
      <c r="GJ180" s="136"/>
      <c r="GT180" s="136"/>
      <c r="HD180" s="136"/>
      <c r="HN180" s="136"/>
      <c r="HX180" s="136"/>
      <c r="JL180" s="136"/>
    </row>
    <row xmlns:x14ac="http://schemas.microsoft.com/office/spreadsheetml/2009/9/ac" r="181" s="3" customFormat="true" x14ac:dyDescent="0.25">
      <c r="A181" s="426"/>
      <c r="B181" s="136"/>
      <c r="L181" s="136"/>
      <c r="V181" s="136"/>
      <c r="AF181" s="136"/>
      <c r="AP181" s="136"/>
      <c r="AZ181" s="136"/>
      <c r="BA181" s="136"/>
      <c r="BB181" s="136"/>
      <c r="BC181" s="136"/>
      <c r="BD181" s="136"/>
      <c r="BE181" s="136"/>
      <c r="BF181" s="136"/>
      <c r="BG181" s="136"/>
      <c r="BJ181" s="136"/>
      <c r="BT181" s="136"/>
      <c r="CD181" s="136"/>
      <c r="CN181" s="136"/>
      <c r="CX181" s="136"/>
      <c r="DH181" s="136"/>
      <c r="DR181" s="136"/>
      <c r="EB181" s="136"/>
      <c r="EL181" s="136"/>
      <c r="EV181" s="136"/>
      <c r="FF181" s="136"/>
      <c r="FP181" s="136"/>
      <c r="FZ181" s="136"/>
      <c r="GJ181" s="136"/>
      <c r="GT181" s="136"/>
      <c r="HD181" s="136"/>
      <c r="HN181" s="136"/>
      <c r="HX181" s="136"/>
      <c r="JL181" s="136"/>
    </row>
    <row xmlns:x14ac="http://schemas.microsoft.com/office/spreadsheetml/2009/9/ac" r="182" s="3" customFormat="true" x14ac:dyDescent="0.25">
      <c r="A182" s="426"/>
      <c r="B182" s="136"/>
      <c r="L182" s="136"/>
      <c r="V182" s="136"/>
      <c r="AF182" s="136"/>
      <c r="AP182" s="136"/>
      <c r="AZ182" s="136"/>
      <c r="BA182" s="136"/>
      <c r="BB182" s="136"/>
      <c r="BC182" s="136"/>
      <c r="BD182" s="136"/>
      <c r="BE182" s="136"/>
      <c r="BF182" s="136"/>
      <c r="BG182" s="136"/>
      <c r="BJ182" s="136"/>
      <c r="BT182" s="136"/>
      <c r="CD182" s="136"/>
      <c r="CN182" s="136"/>
      <c r="CX182" s="136"/>
      <c r="DH182" s="136"/>
      <c r="DR182" s="136"/>
      <c r="EB182" s="136"/>
      <c r="EL182" s="136"/>
      <c r="EV182" s="136"/>
      <c r="FF182" s="136"/>
      <c r="FP182" s="136"/>
      <c r="FZ182" s="136"/>
      <c r="GJ182" s="136"/>
      <c r="GT182" s="136"/>
      <c r="HD182" s="136"/>
      <c r="HN182" s="136"/>
      <c r="HX182" s="136"/>
      <c r="JL182" s="136"/>
    </row>
    <row xmlns:x14ac="http://schemas.microsoft.com/office/spreadsheetml/2009/9/ac" r="183" s="3" customFormat="true" x14ac:dyDescent="0.25">
      <c r="A183" s="426"/>
      <c r="B183" s="136"/>
      <c r="L183" s="136"/>
      <c r="V183" s="136"/>
      <c r="AF183" s="136"/>
      <c r="AP183" s="136"/>
      <c r="AZ183" s="136"/>
      <c r="BA183" s="136"/>
      <c r="BB183" s="136"/>
      <c r="BC183" s="136"/>
      <c r="BD183" s="136"/>
      <c r="BE183" s="136"/>
      <c r="BF183" s="136"/>
      <c r="BG183" s="136"/>
      <c r="BJ183" s="136"/>
      <c r="BT183" s="136"/>
      <c r="CD183" s="136"/>
      <c r="CN183" s="136"/>
      <c r="CX183" s="136"/>
      <c r="DH183" s="136"/>
      <c r="DR183" s="136"/>
      <c r="EB183" s="136"/>
      <c r="EL183" s="136"/>
      <c r="EV183" s="136"/>
      <c r="FF183" s="136"/>
      <c r="FP183" s="136"/>
      <c r="FZ183" s="136"/>
      <c r="GJ183" s="136"/>
      <c r="GT183" s="136"/>
      <c r="HD183" s="136"/>
      <c r="HN183" s="136"/>
      <c r="HX183" s="136"/>
      <c r="JL183" s="136"/>
    </row>
    <row xmlns:x14ac="http://schemas.microsoft.com/office/spreadsheetml/2009/9/ac" r="184" s="3" customFormat="true" x14ac:dyDescent="0.25">
      <c r="A184" s="426"/>
      <c r="B184" s="136"/>
      <c r="L184" s="136"/>
      <c r="V184" s="136"/>
      <c r="AF184" s="136"/>
      <c r="AP184" s="136"/>
      <c r="AZ184" s="136"/>
      <c r="BA184" s="136"/>
      <c r="BB184" s="136"/>
      <c r="BC184" s="136"/>
      <c r="BD184" s="136"/>
      <c r="BE184" s="136"/>
      <c r="BF184" s="136"/>
      <c r="BG184" s="136"/>
      <c r="BJ184" s="136"/>
      <c r="BT184" s="136"/>
      <c r="CD184" s="136"/>
      <c r="CN184" s="136"/>
      <c r="CX184" s="136"/>
      <c r="DH184" s="136"/>
      <c r="DR184" s="136"/>
      <c r="EB184" s="136"/>
      <c r="EL184" s="136"/>
      <c r="EV184" s="136"/>
      <c r="FF184" s="136"/>
      <c r="FP184" s="136"/>
      <c r="FZ184" s="136"/>
      <c r="GJ184" s="136"/>
      <c r="GT184" s="136"/>
      <c r="HD184" s="136"/>
      <c r="HN184" s="136"/>
      <c r="HX184" s="136"/>
      <c r="JL184" s="136"/>
    </row>
    <row xmlns:x14ac="http://schemas.microsoft.com/office/spreadsheetml/2009/9/ac" r="185" s="3" customFormat="true" x14ac:dyDescent="0.25">
      <c r="A185" s="426"/>
      <c r="B185" s="136"/>
      <c r="L185" s="136"/>
      <c r="V185" s="136"/>
      <c r="AF185" s="136"/>
      <c r="AP185" s="136"/>
      <c r="AZ185" s="136"/>
      <c r="BA185" s="136"/>
      <c r="BB185" s="136"/>
      <c r="BC185" s="136"/>
      <c r="BD185" s="136"/>
      <c r="BE185" s="136"/>
      <c r="BF185" s="136"/>
      <c r="BG185" s="136"/>
      <c r="BJ185" s="136"/>
      <c r="BT185" s="136"/>
      <c r="CD185" s="136"/>
      <c r="CN185" s="136"/>
      <c r="CX185" s="136"/>
      <c r="DH185" s="136"/>
      <c r="DR185" s="136"/>
      <c r="EB185" s="136"/>
      <c r="EL185" s="136"/>
      <c r="EV185" s="136"/>
      <c r="FF185" s="136"/>
      <c r="FP185" s="136"/>
      <c r="FZ185" s="136"/>
      <c r="GJ185" s="136"/>
      <c r="GT185" s="136"/>
      <c r="HD185" s="136"/>
      <c r="HN185" s="136"/>
      <c r="HX185" s="136"/>
      <c r="JL185" s="136"/>
    </row>
    <row xmlns:x14ac="http://schemas.microsoft.com/office/spreadsheetml/2009/9/ac" r="186" s="3" customFormat="true" x14ac:dyDescent="0.25">
      <c r="A186" s="426"/>
      <c r="B186" s="136"/>
      <c r="L186" s="136"/>
      <c r="V186" s="136"/>
      <c r="AF186" s="136"/>
      <c r="AP186" s="136"/>
      <c r="AZ186" s="136"/>
      <c r="BA186" s="136"/>
      <c r="BB186" s="136"/>
      <c r="BC186" s="136"/>
      <c r="BD186" s="136"/>
      <c r="BE186" s="136"/>
      <c r="BF186" s="136"/>
      <c r="BG186" s="136"/>
      <c r="BJ186" s="136"/>
      <c r="BT186" s="136"/>
      <c r="CD186" s="136"/>
      <c r="CN186" s="136"/>
      <c r="CX186" s="136"/>
      <c r="DH186" s="136"/>
      <c r="DR186" s="136"/>
      <c r="EB186" s="136"/>
      <c r="EL186" s="136"/>
      <c r="EV186" s="136"/>
      <c r="FF186" s="136"/>
      <c r="FP186" s="136"/>
      <c r="FZ186" s="136"/>
      <c r="GJ186" s="136"/>
      <c r="GT186" s="136"/>
      <c r="HD186" s="136"/>
      <c r="HN186" s="136"/>
      <c r="HX186" s="136"/>
      <c r="JL186" s="136"/>
    </row>
    <row xmlns:x14ac="http://schemas.microsoft.com/office/spreadsheetml/2009/9/ac" r="187" s="3" customFormat="true" x14ac:dyDescent="0.25">
      <c r="A187" s="426"/>
      <c r="B187" s="136"/>
      <c r="L187" s="136"/>
      <c r="V187" s="136"/>
      <c r="AF187" s="136"/>
      <c r="AP187" s="136"/>
      <c r="AZ187" s="136"/>
      <c r="BA187" s="136"/>
      <c r="BB187" s="136"/>
      <c r="BC187" s="136"/>
      <c r="BD187" s="136"/>
      <c r="BE187" s="136"/>
      <c r="BF187" s="136"/>
      <c r="BG187" s="136"/>
      <c r="BJ187" s="136"/>
      <c r="BT187" s="136"/>
      <c r="CD187" s="136"/>
      <c r="CN187" s="136"/>
      <c r="CX187" s="136"/>
      <c r="DH187" s="136"/>
      <c r="DR187" s="136"/>
      <c r="EB187" s="136"/>
      <c r="EL187" s="136"/>
      <c r="EV187" s="136"/>
      <c r="FF187" s="136"/>
      <c r="FP187" s="136"/>
      <c r="FZ187" s="136"/>
      <c r="GJ187" s="136"/>
      <c r="GT187" s="136"/>
      <c r="HD187" s="136"/>
      <c r="HN187" s="136"/>
      <c r="HX187" s="136"/>
      <c r="JL187" s="136"/>
    </row>
    <row xmlns:x14ac="http://schemas.microsoft.com/office/spreadsheetml/2009/9/ac" r="188" s="3" customFormat="true" x14ac:dyDescent="0.25">
      <c r="A188" s="426"/>
      <c r="B188" s="136"/>
      <c r="L188" s="136"/>
      <c r="V188" s="136"/>
      <c r="AF188" s="136"/>
      <c r="AP188" s="136"/>
      <c r="AZ188" s="136"/>
      <c r="BA188" s="136"/>
      <c r="BB188" s="136"/>
      <c r="BC188" s="136"/>
      <c r="BD188" s="136"/>
      <c r="BE188" s="136"/>
      <c r="BF188" s="136"/>
      <c r="BG188" s="136"/>
      <c r="BJ188" s="136"/>
      <c r="BT188" s="136"/>
      <c r="CD188" s="136"/>
      <c r="CN188" s="136"/>
      <c r="CX188" s="136"/>
      <c r="DH188" s="136"/>
      <c r="DR188" s="136"/>
      <c r="EB188" s="136"/>
      <c r="EL188" s="136"/>
      <c r="EV188" s="136"/>
      <c r="FF188" s="136"/>
      <c r="FP188" s="136"/>
      <c r="FZ188" s="136"/>
      <c r="GJ188" s="136"/>
      <c r="GT188" s="136"/>
      <c r="HD188" s="136"/>
      <c r="HN188" s="136"/>
      <c r="HX188" s="136"/>
      <c r="JL188" s="136"/>
    </row>
    <row xmlns:x14ac="http://schemas.microsoft.com/office/spreadsheetml/2009/9/ac" r="189" s="3" customFormat="true" x14ac:dyDescent="0.25">
      <c r="A189" s="426"/>
      <c r="B189" s="136"/>
      <c r="L189" s="136"/>
      <c r="V189" s="136"/>
      <c r="AF189" s="136"/>
      <c r="AP189" s="136"/>
      <c r="AZ189" s="136"/>
      <c r="BA189" s="136"/>
      <c r="BB189" s="136"/>
      <c r="BC189" s="136"/>
      <c r="BD189" s="136"/>
      <c r="BE189" s="136"/>
      <c r="BF189" s="136"/>
      <c r="BG189" s="136"/>
      <c r="BJ189" s="136"/>
      <c r="BT189" s="136"/>
      <c r="CD189" s="136"/>
      <c r="CN189" s="136"/>
      <c r="CX189" s="136"/>
      <c r="DH189" s="136"/>
      <c r="DR189" s="136"/>
      <c r="EB189" s="136"/>
      <c r="EL189" s="136"/>
      <c r="EV189" s="136"/>
      <c r="FF189" s="136"/>
      <c r="FP189" s="136"/>
      <c r="FZ189" s="136"/>
      <c r="GJ189" s="136"/>
      <c r="GT189" s="136"/>
      <c r="HD189" s="136"/>
      <c r="HN189" s="136"/>
      <c r="HX189" s="136"/>
      <c r="JL189" s="136"/>
    </row>
    <row xmlns:x14ac="http://schemas.microsoft.com/office/spreadsheetml/2009/9/ac" r="190" s="3" customFormat="true" x14ac:dyDescent="0.25">
      <c r="A190" s="426"/>
      <c r="B190" s="136"/>
      <c r="L190" s="136"/>
      <c r="V190" s="136"/>
      <c r="AF190" s="136"/>
      <c r="AP190" s="136"/>
      <c r="AZ190" s="136"/>
      <c r="BA190" s="136"/>
      <c r="BB190" s="136"/>
      <c r="BC190" s="136"/>
      <c r="BD190" s="136"/>
      <c r="BE190" s="136"/>
      <c r="BF190" s="136"/>
      <c r="BG190" s="136"/>
      <c r="BJ190" s="136"/>
      <c r="BT190" s="136"/>
      <c r="CD190" s="136"/>
      <c r="CN190" s="136"/>
      <c r="CX190" s="136"/>
      <c r="DH190" s="136"/>
      <c r="DR190" s="136"/>
      <c r="EB190" s="136"/>
      <c r="EL190" s="136"/>
      <c r="EV190" s="136"/>
      <c r="FF190" s="136"/>
      <c r="FP190" s="136"/>
      <c r="FZ190" s="136"/>
      <c r="GJ190" s="136"/>
      <c r="GT190" s="136"/>
      <c r="HD190" s="136"/>
      <c r="HN190" s="136"/>
      <c r="HX190" s="136"/>
      <c r="JL190" s="136"/>
    </row>
    <row xmlns:x14ac="http://schemas.microsoft.com/office/spreadsheetml/2009/9/ac" r="191" s="3" customFormat="true" x14ac:dyDescent="0.25">
      <c r="A191" s="426"/>
      <c r="B191" s="136"/>
      <c r="L191" s="136"/>
      <c r="V191" s="136"/>
      <c r="AF191" s="136"/>
      <c r="AP191" s="136"/>
      <c r="AZ191" s="136"/>
      <c r="BA191" s="136"/>
      <c r="BB191" s="136"/>
      <c r="BC191" s="136"/>
      <c r="BD191" s="136"/>
      <c r="BE191" s="136"/>
      <c r="BF191" s="136"/>
      <c r="BG191" s="136"/>
      <c r="BJ191" s="136"/>
      <c r="BT191" s="136"/>
      <c r="CD191" s="136"/>
      <c r="CN191" s="136"/>
      <c r="CX191" s="136"/>
      <c r="DH191" s="136"/>
      <c r="DR191" s="136"/>
      <c r="EB191" s="136"/>
      <c r="EL191" s="136"/>
      <c r="EV191" s="136"/>
      <c r="FF191" s="136"/>
      <c r="FP191" s="136"/>
      <c r="FZ191" s="136"/>
      <c r="GJ191" s="136"/>
      <c r="GT191" s="136"/>
      <c r="HD191" s="136"/>
      <c r="HN191" s="136"/>
      <c r="HX191" s="136"/>
      <c r="JL191" s="136"/>
    </row>
    <row xmlns:x14ac="http://schemas.microsoft.com/office/spreadsheetml/2009/9/ac" r="192" s="3" customFormat="true" x14ac:dyDescent="0.25">
      <c r="A192" s="426"/>
      <c r="B192" s="136"/>
      <c r="L192" s="136"/>
      <c r="V192" s="136"/>
      <c r="AF192" s="136"/>
      <c r="AP192" s="136"/>
      <c r="AZ192" s="136"/>
      <c r="BA192" s="136"/>
      <c r="BB192" s="136"/>
      <c r="BC192" s="136"/>
      <c r="BD192" s="136"/>
      <c r="BE192" s="136"/>
      <c r="BF192" s="136"/>
      <c r="BG192" s="136"/>
      <c r="BJ192" s="136"/>
      <c r="BT192" s="136"/>
      <c r="CD192" s="136"/>
      <c r="CN192" s="136"/>
      <c r="CX192" s="136"/>
      <c r="DH192" s="136"/>
      <c r="DR192" s="136"/>
      <c r="EB192" s="136"/>
      <c r="EL192" s="136"/>
      <c r="EV192" s="136"/>
      <c r="FF192" s="136"/>
      <c r="FP192" s="136"/>
      <c r="FZ192" s="136"/>
      <c r="GJ192" s="136"/>
      <c r="GT192" s="136"/>
      <c r="HD192" s="136"/>
      <c r="HN192" s="136"/>
      <c r="HX192" s="136"/>
      <c r="JL192" s="136"/>
    </row>
    <row xmlns:x14ac="http://schemas.microsoft.com/office/spreadsheetml/2009/9/ac" r="193" s="3" customFormat="true" x14ac:dyDescent="0.25">
      <c r="A193" s="426"/>
      <c r="B193" s="136"/>
      <c r="L193" s="136"/>
      <c r="V193" s="136"/>
      <c r="AF193" s="136"/>
      <c r="AP193" s="136"/>
      <c r="AZ193" s="136"/>
      <c r="BA193" s="136"/>
      <c r="BB193" s="136"/>
      <c r="BC193" s="136"/>
      <c r="BD193" s="136"/>
      <c r="BE193" s="136"/>
      <c r="BF193" s="136"/>
      <c r="BG193" s="136"/>
      <c r="BJ193" s="136"/>
      <c r="BT193" s="136"/>
      <c r="CD193" s="136"/>
      <c r="CN193" s="136"/>
      <c r="CX193" s="136"/>
      <c r="DH193" s="136"/>
      <c r="DR193" s="136"/>
      <c r="EB193" s="136"/>
      <c r="EL193" s="136"/>
      <c r="EV193" s="136"/>
      <c r="FF193" s="136"/>
      <c r="FP193" s="136"/>
      <c r="FZ193" s="136"/>
      <c r="GJ193" s="136"/>
      <c r="GT193" s="136"/>
      <c r="HD193" s="136"/>
      <c r="HN193" s="136"/>
      <c r="HX193" s="136"/>
      <c r="JL193" s="136"/>
    </row>
    <row xmlns:x14ac="http://schemas.microsoft.com/office/spreadsheetml/2009/9/ac" r="194" s="3" customFormat="true" x14ac:dyDescent="0.25">
      <c r="A194" s="426"/>
      <c r="B194" s="136"/>
      <c r="L194" s="136"/>
      <c r="V194" s="136"/>
      <c r="AF194" s="136"/>
      <c r="AP194" s="136"/>
      <c r="AZ194" s="136"/>
      <c r="BA194" s="136"/>
      <c r="BB194" s="136"/>
      <c r="BC194" s="136"/>
      <c r="BD194" s="136"/>
      <c r="BE194" s="136"/>
      <c r="BF194" s="136"/>
      <c r="BG194" s="136"/>
      <c r="BJ194" s="136"/>
      <c r="BT194" s="136"/>
      <c r="CD194" s="136"/>
      <c r="CN194" s="136"/>
      <c r="CX194" s="136"/>
      <c r="DH194" s="136"/>
      <c r="DR194" s="136"/>
      <c r="EB194" s="136"/>
      <c r="EL194" s="136"/>
      <c r="EV194" s="136"/>
      <c r="FF194" s="136"/>
      <c r="FP194" s="136"/>
      <c r="FZ194" s="136"/>
      <c r="GJ194" s="136"/>
      <c r="GT194" s="136"/>
      <c r="HD194" s="136"/>
      <c r="HN194" s="136"/>
      <c r="HX194" s="136"/>
      <c r="JL194" s="136"/>
    </row>
    <row xmlns:x14ac="http://schemas.microsoft.com/office/spreadsheetml/2009/9/ac" r="195" s="3" customFormat="true" x14ac:dyDescent="0.25">
      <c r="A195" s="426"/>
      <c r="B195" s="136"/>
      <c r="L195" s="136"/>
      <c r="V195" s="136"/>
      <c r="AF195" s="136"/>
      <c r="AP195" s="136"/>
      <c r="AZ195" s="136"/>
      <c r="BA195" s="136"/>
      <c r="BB195" s="136"/>
      <c r="BC195" s="136"/>
      <c r="BD195" s="136"/>
      <c r="BE195" s="136"/>
      <c r="BF195" s="136"/>
      <c r="BG195" s="136"/>
      <c r="BJ195" s="136"/>
      <c r="BT195" s="136"/>
      <c r="CD195" s="136"/>
      <c r="CN195" s="136"/>
      <c r="CX195" s="136"/>
      <c r="DH195" s="136"/>
      <c r="DR195" s="136"/>
      <c r="EB195" s="136"/>
      <c r="EL195" s="136"/>
      <c r="EV195" s="136"/>
      <c r="FF195" s="136"/>
      <c r="FP195" s="136"/>
      <c r="FZ195" s="136"/>
      <c r="GJ195" s="136"/>
      <c r="GT195" s="136"/>
      <c r="HD195" s="136"/>
      <c r="HN195" s="136"/>
      <c r="HX195" s="136"/>
      <c r="JL195" s="136"/>
    </row>
    <row xmlns:x14ac="http://schemas.microsoft.com/office/spreadsheetml/2009/9/ac" r="196" s="3" customFormat="true" x14ac:dyDescent="0.25">
      <c r="A196" s="426"/>
      <c r="B196" s="136"/>
      <c r="L196" s="136"/>
      <c r="V196" s="136"/>
      <c r="AF196" s="136"/>
      <c r="AP196" s="136"/>
      <c r="AZ196" s="136"/>
      <c r="BA196" s="136"/>
      <c r="BB196" s="136"/>
      <c r="BC196" s="136"/>
      <c r="BD196" s="136"/>
      <c r="BE196" s="136"/>
      <c r="BF196" s="136"/>
      <c r="BG196" s="136"/>
      <c r="BJ196" s="136"/>
      <c r="BT196" s="136"/>
      <c r="CD196" s="136"/>
      <c r="CN196" s="136"/>
      <c r="CX196" s="136"/>
      <c r="DH196" s="136"/>
      <c r="DR196" s="136"/>
      <c r="EB196" s="136"/>
      <c r="EL196" s="136"/>
      <c r="EV196" s="136"/>
      <c r="FF196" s="136"/>
      <c r="FP196" s="136"/>
      <c r="FZ196" s="136"/>
      <c r="GJ196" s="136"/>
      <c r="GT196" s="136"/>
      <c r="HD196" s="136"/>
      <c r="HN196" s="136"/>
      <c r="HX196" s="136"/>
      <c r="JL196" s="136"/>
    </row>
    <row xmlns:x14ac="http://schemas.microsoft.com/office/spreadsheetml/2009/9/ac" r="197" s="3" customFormat="true" x14ac:dyDescent="0.25">
      <c r="A197" s="426"/>
      <c r="B197" s="136"/>
      <c r="L197" s="136"/>
      <c r="V197" s="136"/>
      <c r="AF197" s="136"/>
      <c r="AP197" s="136"/>
      <c r="AZ197" s="136"/>
      <c r="BA197" s="136"/>
      <c r="BB197" s="136"/>
      <c r="BC197" s="136"/>
      <c r="BD197" s="136"/>
      <c r="BE197" s="136"/>
      <c r="BF197" s="136"/>
      <c r="BG197" s="136"/>
      <c r="BJ197" s="136"/>
      <c r="BT197" s="136"/>
      <c r="CD197" s="136"/>
      <c r="CN197" s="136"/>
      <c r="CX197" s="136"/>
      <c r="DH197" s="136"/>
      <c r="DR197" s="136"/>
      <c r="EB197" s="136"/>
      <c r="EL197" s="136"/>
      <c r="EV197" s="136"/>
      <c r="FF197" s="136"/>
      <c r="FP197" s="136"/>
      <c r="FZ197" s="136"/>
      <c r="GJ197" s="136"/>
      <c r="GT197" s="136"/>
      <c r="HD197" s="136"/>
      <c r="HN197" s="136"/>
      <c r="HX197" s="136"/>
      <c r="JL197" s="136"/>
    </row>
    <row xmlns:x14ac="http://schemas.microsoft.com/office/spreadsheetml/2009/9/ac" r="198" s="3" customFormat="true" x14ac:dyDescent="0.25">
      <c r="A198" s="426"/>
      <c r="B198" s="136"/>
      <c r="L198" s="136"/>
      <c r="V198" s="136"/>
      <c r="AF198" s="136"/>
      <c r="AP198" s="136"/>
      <c r="AZ198" s="136"/>
      <c r="BA198" s="136"/>
      <c r="BB198" s="136"/>
      <c r="BC198" s="136"/>
      <c r="BD198" s="136"/>
      <c r="BE198" s="136"/>
      <c r="BF198" s="136"/>
      <c r="BG198" s="136"/>
      <c r="BJ198" s="136"/>
      <c r="BT198" s="136"/>
      <c r="CD198" s="136"/>
      <c r="CN198" s="136"/>
      <c r="CX198" s="136"/>
      <c r="DH198" s="136"/>
      <c r="DR198" s="136"/>
      <c r="EB198" s="136"/>
      <c r="EL198" s="136"/>
      <c r="EV198" s="136"/>
      <c r="FF198" s="136"/>
      <c r="FP198" s="136"/>
      <c r="FZ198" s="136"/>
      <c r="GJ198" s="136"/>
      <c r="GT198" s="136"/>
      <c r="HD198" s="136"/>
      <c r="HN198" s="136"/>
      <c r="HX198" s="136"/>
      <c r="JL198" s="136"/>
    </row>
    <row xmlns:x14ac="http://schemas.microsoft.com/office/spreadsheetml/2009/9/ac" r="199" s="3" customFormat="true" x14ac:dyDescent="0.25">
      <c r="A199" s="426"/>
      <c r="B199" s="136"/>
      <c r="L199" s="136"/>
      <c r="V199" s="136"/>
      <c r="AF199" s="136"/>
      <c r="AP199" s="136"/>
      <c r="AZ199" s="136"/>
      <c r="BA199" s="136"/>
      <c r="BB199" s="136"/>
      <c r="BC199" s="136"/>
      <c r="BD199" s="136"/>
      <c r="BE199" s="136"/>
      <c r="BF199" s="136"/>
      <c r="BG199" s="136"/>
      <c r="BJ199" s="136"/>
      <c r="BT199" s="136"/>
      <c r="CD199" s="136"/>
      <c r="CN199" s="136"/>
      <c r="CX199" s="136"/>
      <c r="DH199" s="136"/>
      <c r="DR199" s="136"/>
      <c r="EB199" s="136"/>
      <c r="EL199" s="136"/>
      <c r="EV199" s="136"/>
      <c r="FF199" s="136"/>
      <c r="FP199" s="136"/>
      <c r="FZ199" s="136"/>
      <c r="GJ199" s="136"/>
      <c r="GT199" s="136"/>
      <c r="HD199" s="136"/>
      <c r="HN199" s="136"/>
      <c r="HX199" s="136"/>
      <c r="JL199" s="136"/>
    </row>
    <row xmlns:x14ac="http://schemas.microsoft.com/office/spreadsheetml/2009/9/ac" r="200" s="3" customFormat="true" x14ac:dyDescent="0.25">
      <c r="A200" s="426"/>
      <c r="B200" s="136"/>
      <c r="L200" s="136"/>
      <c r="V200" s="136"/>
      <c r="AF200" s="136"/>
      <c r="AP200" s="136"/>
      <c r="AZ200" s="136"/>
      <c r="BA200" s="136"/>
      <c r="BB200" s="136"/>
      <c r="BC200" s="136"/>
      <c r="BD200" s="136"/>
      <c r="BE200" s="136"/>
      <c r="BF200" s="136"/>
      <c r="BG200" s="136"/>
      <c r="BJ200" s="136"/>
      <c r="BT200" s="136"/>
      <c r="CD200" s="136"/>
      <c r="CN200" s="136"/>
      <c r="CX200" s="136"/>
      <c r="DH200" s="136"/>
      <c r="DR200" s="136"/>
      <c r="EB200" s="136"/>
      <c r="EL200" s="136"/>
      <c r="EV200" s="136"/>
      <c r="FF200" s="136"/>
      <c r="FP200" s="136"/>
      <c r="FZ200" s="136"/>
      <c r="GJ200" s="136"/>
      <c r="GT200" s="136"/>
      <c r="HD200" s="136"/>
      <c r="HN200" s="136"/>
      <c r="HX200" s="136"/>
      <c r="JL200" s="136"/>
    </row>
    <row xmlns:x14ac="http://schemas.microsoft.com/office/spreadsheetml/2009/9/ac" r="201" s="3" customFormat="true" x14ac:dyDescent="0.25">
      <c r="A201" s="426"/>
      <c r="B201" s="136"/>
      <c r="L201" s="136"/>
      <c r="V201" s="136"/>
      <c r="AF201" s="136"/>
      <c r="AP201" s="136"/>
      <c r="AZ201" s="136"/>
      <c r="BA201" s="136"/>
      <c r="BB201" s="136"/>
      <c r="BC201" s="136"/>
      <c r="BD201" s="136"/>
      <c r="BE201" s="136"/>
      <c r="BF201" s="136"/>
      <c r="BG201" s="136"/>
      <c r="BJ201" s="136"/>
      <c r="BT201" s="136"/>
      <c r="CD201" s="136"/>
      <c r="CN201" s="136"/>
      <c r="CX201" s="136"/>
      <c r="DH201" s="136"/>
      <c r="DR201" s="136"/>
      <c r="EB201" s="136"/>
      <c r="EL201" s="136"/>
      <c r="EV201" s="136"/>
      <c r="FF201" s="136"/>
      <c r="FP201" s="136"/>
      <c r="FZ201" s="136"/>
      <c r="GJ201" s="136"/>
      <c r="GT201" s="136"/>
      <c r="HD201" s="136"/>
      <c r="HN201" s="136"/>
      <c r="HX201" s="136"/>
      <c r="JL201" s="136"/>
    </row>
    <row xmlns:x14ac="http://schemas.microsoft.com/office/spreadsheetml/2009/9/ac" r="202" s="3" customFormat="true" x14ac:dyDescent="0.25">
      <c r="A202" s="426"/>
      <c r="B202" s="136"/>
      <c r="L202" s="136"/>
      <c r="V202" s="136"/>
      <c r="AF202" s="136"/>
      <c r="AP202" s="136"/>
      <c r="AZ202" s="136"/>
      <c r="BA202" s="136"/>
      <c r="BB202" s="136"/>
      <c r="BC202" s="136"/>
      <c r="BD202" s="136"/>
      <c r="BE202" s="136"/>
      <c r="BF202" s="136"/>
      <c r="BG202" s="136"/>
      <c r="BJ202" s="136"/>
      <c r="BT202" s="136"/>
      <c r="CD202" s="136"/>
      <c r="CN202" s="136"/>
      <c r="CX202" s="136"/>
      <c r="DH202" s="136"/>
      <c r="DR202" s="136"/>
      <c r="EB202" s="136"/>
      <c r="EL202" s="136"/>
      <c r="EV202" s="136"/>
      <c r="FF202" s="136"/>
      <c r="FP202" s="136"/>
      <c r="FZ202" s="136"/>
      <c r="GJ202" s="136"/>
      <c r="GT202" s="136"/>
      <c r="HD202" s="136"/>
      <c r="HN202" s="136"/>
      <c r="HX202" s="136"/>
      <c r="JL202" s="136"/>
    </row>
    <row xmlns:x14ac="http://schemas.microsoft.com/office/spreadsheetml/2009/9/ac" r="203" s="3" customFormat="true" x14ac:dyDescent="0.25">
      <c r="A203" s="426"/>
      <c r="B203" s="136"/>
      <c r="L203" s="136"/>
      <c r="V203" s="136"/>
      <c r="AF203" s="136"/>
      <c r="AP203" s="136"/>
      <c r="AZ203" s="136"/>
      <c r="BA203" s="136"/>
      <c r="BB203" s="136"/>
      <c r="BC203" s="136"/>
      <c r="BD203" s="136"/>
      <c r="BE203" s="136"/>
      <c r="BF203" s="136"/>
      <c r="BG203" s="136"/>
      <c r="BJ203" s="136"/>
      <c r="BT203" s="136"/>
      <c r="CD203" s="136"/>
      <c r="CN203" s="136"/>
      <c r="CX203" s="136"/>
      <c r="DH203" s="136"/>
      <c r="DR203" s="136"/>
      <c r="EB203" s="136"/>
      <c r="EL203" s="136"/>
      <c r="EV203" s="136"/>
      <c r="FF203" s="136"/>
      <c r="FP203" s="136"/>
      <c r="FZ203" s="136"/>
      <c r="GJ203" s="136"/>
      <c r="GT203" s="136"/>
      <c r="HD203" s="136"/>
      <c r="HN203" s="136"/>
      <c r="HX203" s="136"/>
      <c r="JL203" s="136"/>
    </row>
    <row xmlns:x14ac="http://schemas.microsoft.com/office/spreadsheetml/2009/9/ac" r="204" s="3" customFormat="true" x14ac:dyDescent="0.25">
      <c r="A204" s="426"/>
      <c r="B204" s="136"/>
      <c r="L204" s="136"/>
      <c r="V204" s="136"/>
      <c r="AF204" s="136"/>
      <c r="AP204" s="136"/>
      <c r="AZ204" s="136"/>
      <c r="BA204" s="136"/>
      <c r="BB204" s="136"/>
      <c r="BC204" s="136"/>
      <c r="BD204" s="136"/>
      <c r="BE204" s="136"/>
      <c r="BF204" s="136"/>
      <c r="BG204" s="136"/>
      <c r="BJ204" s="136"/>
      <c r="BT204" s="136"/>
      <c r="CD204" s="136"/>
      <c r="CN204" s="136"/>
      <c r="CX204" s="136"/>
      <c r="DH204" s="136"/>
      <c r="DR204" s="136"/>
      <c r="EB204" s="136"/>
      <c r="EL204" s="136"/>
      <c r="EV204" s="136"/>
      <c r="FF204" s="136"/>
      <c r="FP204" s="136"/>
      <c r="FZ204" s="136"/>
      <c r="GJ204" s="136"/>
      <c r="GT204" s="136"/>
      <c r="HD204" s="136"/>
      <c r="HN204" s="136"/>
      <c r="HX204" s="136"/>
      <c r="JL204" s="136"/>
    </row>
    <row xmlns:x14ac="http://schemas.microsoft.com/office/spreadsheetml/2009/9/ac" r="205" s="3" customFormat="true" x14ac:dyDescent="0.25">
      <c r="A205" s="426"/>
      <c r="B205" s="136"/>
      <c r="L205" s="136"/>
      <c r="V205" s="136"/>
      <c r="AF205" s="136"/>
      <c r="AP205" s="136"/>
      <c r="AZ205" s="136"/>
      <c r="BA205" s="136"/>
      <c r="BB205" s="136"/>
      <c r="BC205" s="136"/>
      <c r="BD205" s="136"/>
      <c r="BE205" s="136"/>
      <c r="BF205" s="136"/>
      <c r="BG205" s="136"/>
      <c r="BJ205" s="136"/>
      <c r="BT205" s="136"/>
      <c r="CD205" s="136"/>
      <c r="CN205" s="136"/>
      <c r="CX205" s="136"/>
      <c r="DH205" s="136"/>
      <c r="DR205" s="136"/>
      <c r="EB205" s="136"/>
      <c r="EL205" s="136"/>
      <c r="EV205" s="136"/>
      <c r="FF205" s="136"/>
      <c r="FP205" s="136"/>
      <c r="FZ205" s="136"/>
      <c r="GJ205" s="136"/>
      <c r="GT205" s="136"/>
      <c r="HD205" s="136"/>
      <c r="HN205" s="136"/>
      <c r="HX205" s="136"/>
      <c r="JL205" s="136"/>
    </row>
    <row xmlns:x14ac="http://schemas.microsoft.com/office/spreadsheetml/2009/9/ac" r="206" s="3" customFormat="true" x14ac:dyDescent="0.25">
      <c r="A206" s="426"/>
      <c r="B206" s="136"/>
      <c r="L206" s="136"/>
      <c r="V206" s="136"/>
      <c r="AF206" s="136"/>
      <c r="AP206" s="136"/>
      <c r="AZ206" s="136"/>
      <c r="BA206" s="136"/>
      <c r="BB206" s="136"/>
      <c r="BC206" s="136"/>
      <c r="BD206" s="136"/>
      <c r="BE206" s="136"/>
      <c r="BF206" s="136"/>
      <c r="BG206" s="136"/>
      <c r="BJ206" s="136"/>
      <c r="BT206" s="136"/>
      <c r="CD206" s="136"/>
      <c r="CN206" s="136"/>
      <c r="CX206" s="136"/>
      <c r="DH206" s="136"/>
      <c r="DR206" s="136"/>
      <c r="EB206" s="136"/>
      <c r="EL206" s="136"/>
      <c r="EV206" s="136"/>
      <c r="FF206" s="136"/>
      <c r="FP206" s="136"/>
      <c r="FZ206" s="136"/>
      <c r="GJ206" s="136"/>
      <c r="GT206" s="136"/>
      <c r="HD206" s="136"/>
      <c r="HN206" s="136"/>
      <c r="HX206" s="136"/>
      <c r="JL206" s="136"/>
    </row>
    <row xmlns:x14ac="http://schemas.microsoft.com/office/spreadsheetml/2009/9/ac" r="207" s="3" customFormat="true" x14ac:dyDescent="0.25">
      <c r="A207" s="426"/>
      <c r="B207" s="136"/>
      <c r="L207" s="136"/>
      <c r="V207" s="136"/>
      <c r="AF207" s="136"/>
      <c r="AP207" s="136"/>
      <c r="AZ207" s="136"/>
      <c r="BA207" s="136"/>
      <c r="BB207" s="136"/>
      <c r="BC207" s="136"/>
      <c r="BD207" s="136"/>
      <c r="BE207" s="136"/>
      <c r="BF207" s="136"/>
      <c r="BG207" s="136"/>
      <c r="BJ207" s="136"/>
      <c r="BT207" s="136"/>
      <c r="CD207" s="136"/>
      <c r="CN207" s="136"/>
      <c r="CX207" s="136"/>
      <c r="DH207" s="136"/>
      <c r="DR207" s="136"/>
      <c r="EB207" s="136"/>
      <c r="EL207" s="136"/>
      <c r="EV207" s="136"/>
      <c r="FF207" s="136"/>
      <c r="FP207" s="136"/>
      <c r="FZ207" s="136"/>
      <c r="GJ207" s="136"/>
      <c r="GT207" s="136"/>
      <c r="HD207" s="136"/>
      <c r="HN207" s="136"/>
      <c r="HX207" s="136"/>
      <c r="JL207" s="136"/>
    </row>
    <row xmlns:x14ac="http://schemas.microsoft.com/office/spreadsheetml/2009/9/ac" r="208" s="3" customFormat="true" x14ac:dyDescent="0.25">
      <c r="A208" s="426"/>
      <c r="B208" s="136"/>
      <c r="L208" s="136"/>
      <c r="V208" s="136"/>
      <c r="AF208" s="136"/>
      <c r="AP208" s="136"/>
      <c r="AZ208" s="136"/>
      <c r="BA208" s="136"/>
      <c r="BB208" s="136"/>
      <c r="BC208" s="136"/>
      <c r="BD208" s="136"/>
      <c r="BE208" s="136"/>
      <c r="BF208" s="136"/>
      <c r="BG208" s="136"/>
      <c r="BJ208" s="136"/>
      <c r="BT208" s="136"/>
      <c r="CD208" s="136"/>
      <c r="CN208" s="136"/>
      <c r="CX208" s="136"/>
      <c r="DH208" s="136"/>
      <c r="DR208" s="136"/>
      <c r="EB208" s="136"/>
      <c r="EL208" s="136"/>
      <c r="EV208" s="136"/>
      <c r="FF208" s="136"/>
      <c r="FP208" s="136"/>
      <c r="FZ208" s="136"/>
      <c r="GJ208" s="136"/>
      <c r="GT208" s="136"/>
      <c r="HD208" s="136"/>
      <c r="HN208" s="136"/>
      <c r="HX208" s="136"/>
      <c r="JL208" s="136"/>
    </row>
    <row xmlns:x14ac="http://schemas.microsoft.com/office/spreadsheetml/2009/9/ac" r="209" s="3" customFormat="true" x14ac:dyDescent="0.25">
      <c r="A209" s="426"/>
      <c r="B209" s="136"/>
      <c r="L209" s="136"/>
      <c r="V209" s="136"/>
      <c r="AF209" s="136"/>
      <c r="AP209" s="136"/>
      <c r="AZ209" s="136"/>
      <c r="BA209" s="136"/>
      <c r="BB209" s="136"/>
      <c r="BC209" s="136"/>
      <c r="BD209" s="136"/>
      <c r="BE209" s="136"/>
      <c r="BF209" s="136"/>
      <c r="BG209" s="136"/>
      <c r="BJ209" s="136"/>
      <c r="BT209" s="136"/>
      <c r="CD209" s="136"/>
      <c r="CN209" s="136"/>
      <c r="CX209" s="136"/>
      <c r="DH209" s="136"/>
      <c r="DR209" s="136"/>
      <c r="EB209" s="136"/>
      <c r="EL209" s="136"/>
      <c r="EV209" s="136"/>
      <c r="FF209" s="136"/>
      <c r="FP209" s="136"/>
      <c r="FZ209" s="136"/>
      <c r="GJ209" s="136"/>
      <c r="GT209" s="136"/>
      <c r="HD209" s="136"/>
      <c r="HN209" s="136"/>
      <c r="HX209" s="136"/>
      <c r="JL209" s="136"/>
    </row>
    <row xmlns:x14ac="http://schemas.microsoft.com/office/spreadsheetml/2009/9/ac" r="210" s="3" customFormat="true" x14ac:dyDescent="0.25">
      <c r="A210" s="426"/>
      <c r="B210" s="136"/>
      <c r="L210" s="136"/>
      <c r="V210" s="136"/>
      <c r="AF210" s="136"/>
      <c r="AP210" s="136"/>
      <c r="AZ210" s="136"/>
      <c r="BA210" s="136"/>
      <c r="BB210" s="136"/>
      <c r="BC210" s="136"/>
      <c r="BD210" s="136"/>
      <c r="BE210" s="136"/>
      <c r="BF210" s="136"/>
      <c r="BG210" s="136"/>
      <c r="BJ210" s="136"/>
      <c r="BT210" s="136"/>
      <c r="CD210" s="136"/>
      <c r="CN210" s="136"/>
      <c r="CX210" s="136"/>
      <c r="DH210" s="136"/>
      <c r="DR210" s="136"/>
      <c r="EB210" s="136"/>
      <c r="EL210" s="136"/>
      <c r="EV210" s="136"/>
      <c r="FF210" s="136"/>
      <c r="FP210" s="136"/>
      <c r="FZ210" s="136"/>
      <c r="GJ210" s="136"/>
      <c r="GT210" s="136"/>
      <c r="HD210" s="136"/>
      <c r="HN210" s="136"/>
      <c r="HX210" s="136"/>
      <c r="JL210" s="136"/>
    </row>
    <row xmlns:x14ac="http://schemas.microsoft.com/office/spreadsheetml/2009/9/ac" r="211" s="3" customFormat="true" x14ac:dyDescent="0.25">
      <c r="A211" s="426"/>
      <c r="B211" s="136"/>
      <c r="L211" s="136"/>
      <c r="V211" s="136"/>
      <c r="AF211" s="136"/>
      <c r="AP211" s="136"/>
      <c r="AZ211" s="136"/>
      <c r="BA211" s="136"/>
      <c r="BB211" s="136"/>
      <c r="BC211" s="136"/>
      <c r="BD211" s="136"/>
      <c r="BE211" s="136"/>
      <c r="BF211" s="136"/>
      <c r="BG211" s="136"/>
      <c r="BJ211" s="136"/>
      <c r="BT211" s="136"/>
      <c r="CD211" s="136"/>
      <c r="CN211" s="136"/>
      <c r="CX211" s="136"/>
      <c r="DH211" s="136"/>
      <c r="DR211" s="136"/>
      <c r="EB211" s="136"/>
      <c r="EL211" s="136"/>
      <c r="EV211" s="136"/>
      <c r="FF211" s="136"/>
      <c r="FP211" s="136"/>
      <c r="FZ211" s="136"/>
      <c r="GJ211" s="136"/>
      <c r="GT211" s="136"/>
      <c r="HD211" s="136"/>
      <c r="HN211" s="136"/>
      <c r="HX211" s="136"/>
      <c r="JL211" s="136"/>
    </row>
    <row xmlns:x14ac="http://schemas.microsoft.com/office/spreadsheetml/2009/9/ac" r="212" s="3" customFormat="true" x14ac:dyDescent="0.25">
      <c r="A212" s="426"/>
      <c r="B212" s="136"/>
      <c r="L212" s="136"/>
      <c r="V212" s="136"/>
      <c r="AF212" s="136"/>
      <c r="AP212" s="136"/>
      <c r="AZ212" s="136"/>
      <c r="BA212" s="136"/>
      <c r="BB212" s="136"/>
      <c r="BC212" s="136"/>
      <c r="BD212" s="136"/>
      <c r="BE212" s="136"/>
      <c r="BF212" s="136"/>
      <c r="BG212" s="136"/>
      <c r="BJ212" s="136"/>
      <c r="BT212" s="136"/>
      <c r="CD212" s="136"/>
      <c r="CN212" s="136"/>
      <c r="CX212" s="136"/>
      <c r="DH212" s="136"/>
      <c r="DR212" s="136"/>
      <c r="EB212" s="136"/>
      <c r="EL212" s="136"/>
      <c r="EV212" s="136"/>
      <c r="FF212" s="136"/>
      <c r="FP212" s="136"/>
      <c r="FZ212" s="136"/>
      <c r="GJ212" s="136"/>
      <c r="GT212" s="136"/>
      <c r="HD212" s="136"/>
      <c r="HN212" s="136"/>
      <c r="HX212" s="136"/>
      <c r="JL212" s="136"/>
    </row>
    <row xmlns:x14ac="http://schemas.microsoft.com/office/spreadsheetml/2009/9/ac" r="213" s="3" customFormat="true" x14ac:dyDescent="0.25">
      <c r="A213" s="426"/>
      <c r="B213" s="136"/>
      <c r="L213" s="136"/>
      <c r="V213" s="136"/>
      <c r="AF213" s="136"/>
      <c r="AP213" s="136"/>
      <c r="AZ213" s="136"/>
      <c r="BA213" s="136"/>
      <c r="BB213" s="136"/>
      <c r="BC213" s="136"/>
      <c r="BD213" s="136"/>
      <c r="BE213" s="136"/>
      <c r="BF213" s="136"/>
      <c r="BG213" s="136"/>
      <c r="BJ213" s="136"/>
      <c r="BT213" s="136"/>
      <c r="CD213" s="136"/>
      <c r="CN213" s="136"/>
      <c r="CX213" s="136"/>
      <c r="DH213" s="136"/>
      <c r="DR213" s="136"/>
      <c r="EB213" s="136"/>
      <c r="EL213" s="136"/>
      <c r="EV213" s="136"/>
      <c r="FF213" s="136"/>
      <c r="FP213" s="136"/>
      <c r="FZ213" s="136"/>
      <c r="GJ213" s="136"/>
      <c r="GT213" s="136"/>
      <c r="HD213" s="136"/>
      <c r="HN213" s="136"/>
      <c r="HX213" s="136"/>
      <c r="JL213" s="136"/>
    </row>
    <row xmlns:x14ac="http://schemas.microsoft.com/office/spreadsheetml/2009/9/ac" r="214" s="3" customFormat="true" x14ac:dyDescent="0.25">
      <c r="A214" s="426"/>
      <c r="B214" s="136"/>
      <c r="L214" s="136"/>
      <c r="V214" s="136"/>
      <c r="AF214" s="136"/>
      <c r="AP214" s="136"/>
      <c r="AZ214" s="136"/>
      <c r="BA214" s="136"/>
      <c r="BB214" s="136"/>
      <c r="BC214" s="136"/>
      <c r="BD214" s="136"/>
      <c r="BE214" s="136"/>
      <c r="BF214" s="136"/>
      <c r="BG214" s="136"/>
      <c r="BJ214" s="136"/>
      <c r="BT214" s="136"/>
      <c r="CD214" s="136"/>
      <c r="CN214" s="136"/>
      <c r="CX214" s="136"/>
      <c r="DH214" s="136"/>
      <c r="DR214" s="136"/>
      <c r="EB214" s="136"/>
      <c r="EL214" s="136"/>
      <c r="EV214" s="136"/>
      <c r="FF214" s="136"/>
      <c r="FP214" s="136"/>
      <c r="FZ214" s="136"/>
      <c r="GJ214" s="136"/>
      <c r="GT214" s="136"/>
      <c r="HD214" s="136"/>
      <c r="HN214" s="136"/>
      <c r="HX214" s="136"/>
      <c r="JL214" s="136"/>
    </row>
    <row xmlns:x14ac="http://schemas.microsoft.com/office/spreadsheetml/2009/9/ac" r="215" s="3" customFormat="true" x14ac:dyDescent="0.25">
      <c r="A215" s="426"/>
      <c r="B215" s="136"/>
      <c r="L215" s="136"/>
      <c r="V215" s="136"/>
      <c r="AF215" s="136"/>
      <c r="AP215" s="136"/>
      <c r="AZ215" s="136"/>
      <c r="BA215" s="136"/>
      <c r="BB215" s="136"/>
      <c r="BC215" s="136"/>
      <c r="BD215" s="136"/>
      <c r="BE215" s="136"/>
      <c r="BF215" s="136"/>
      <c r="BG215" s="136"/>
      <c r="BJ215" s="136"/>
      <c r="BT215" s="136"/>
      <c r="CD215" s="136"/>
      <c r="CN215" s="136"/>
      <c r="CX215" s="136"/>
      <c r="DH215" s="136"/>
      <c r="DR215" s="136"/>
      <c r="EB215" s="136"/>
      <c r="EL215" s="136"/>
      <c r="EV215" s="136"/>
      <c r="FF215" s="136"/>
      <c r="FP215" s="136"/>
      <c r="FZ215" s="136"/>
      <c r="GJ215" s="136"/>
      <c r="GT215" s="136"/>
      <c r="HD215" s="136"/>
      <c r="HN215" s="136"/>
      <c r="HX215" s="136"/>
      <c r="JL215" s="136"/>
    </row>
    <row xmlns:x14ac="http://schemas.microsoft.com/office/spreadsheetml/2009/9/ac" r="216" s="3" customFormat="true" x14ac:dyDescent="0.25">
      <c r="A216" s="426"/>
      <c r="B216" s="136"/>
      <c r="L216" s="136"/>
      <c r="V216" s="136"/>
      <c r="AF216" s="136"/>
      <c r="AP216" s="136"/>
      <c r="AZ216" s="136"/>
      <c r="BA216" s="136"/>
      <c r="BB216" s="136"/>
      <c r="BC216" s="136"/>
      <c r="BD216" s="136"/>
      <c r="BE216" s="136"/>
      <c r="BF216" s="136"/>
      <c r="BG216" s="136"/>
      <c r="BJ216" s="136"/>
      <c r="BT216" s="136"/>
      <c r="CD216" s="136"/>
      <c r="CN216" s="136"/>
      <c r="CX216" s="136"/>
      <c r="DH216" s="136"/>
      <c r="DR216" s="136"/>
      <c r="EB216" s="136"/>
      <c r="EL216" s="136"/>
      <c r="EV216" s="136"/>
      <c r="FF216" s="136"/>
      <c r="FP216" s="136"/>
      <c r="FZ216" s="136"/>
      <c r="GJ216" s="136"/>
      <c r="GT216" s="136"/>
      <c r="HD216" s="136"/>
      <c r="HN216" s="136"/>
      <c r="HX216" s="136"/>
      <c r="JL216" s="136"/>
    </row>
    <row xmlns:x14ac="http://schemas.microsoft.com/office/spreadsheetml/2009/9/ac" r="217" s="3" customFormat="true" x14ac:dyDescent="0.25">
      <c r="A217" s="426"/>
      <c r="B217" s="136"/>
      <c r="L217" s="136"/>
      <c r="V217" s="136"/>
      <c r="AF217" s="136"/>
      <c r="AP217" s="136"/>
      <c r="AZ217" s="136"/>
      <c r="BA217" s="136"/>
      <c r="BB217" s="136"/>
      <c r="BC217" s="136"/>
      <c r="BD217" s="136"/>
      <c r="BE217" s="136"/>
      <c r="BF217" s="136"/>
      <c r="BG217" s="136"/>
      <c r="BJ217" s="136"/>
      <c r="BT217" s="136"/>
      <c r="CD217" s="136"/>
      <c r="CN217" s="136"/>
      <c r="CX217" s="136"/>
      <c r="DH217" s="136"/>
      <c r="DR217" s="136"/>
      <c r="EB217" s="136"/>
      <c r="EL217" s="136"/>
      <c r="EV217" s="136"/>
      <c r="FF217" s="136"/>
      <c r="FP217" s="136"/>
      <c r="FZ217" s="136"/>
      <c r="GJ217" s="136"/>
      <c r="GT217" s="136"/>
      <c r="HD217" s="136"/>
      <c r="HN217" s="136"/>
      <c r="HX217" s="136"/>
      <c r="JL217" s="136"/>
    </row>
    <row xmlns:x14ac="http://schemas.microsoft.com/office/spreadsheetml/2009/9/ac" r="218" s="3" customFormat="true" x14ac:dyDescent="0.25">
      <c r="A218" s="426"/>
      <c r="B218" s="136"/>
      <c r="L218" s="136"/>
      <c r="V218" s="136"/>
      <c r="AF218" s="136"/>
      <c r="AP218" s="136"/>
      <c r="AZ218" s="136"/>
      <c r="BA218" s="136"/>
      <c r="BB218" s="136"/>
      <c r="BC218" s="136"/>
      <c r="BD218" s="136"/>
      <c r="BE218" s="136"/>
      <c r="BF218" s="136"/>
      <c r="BG218" s="136"/>
      <c r="BJ218" s="136"/>
      <c r="BT218" s="136"/>
      <c r="CD218" s="136"/>
      <c r="CN218" s="136"/>
      <c r="CX218" s="136"/>
      <c r="DH218" s="136"/>
      <c r="DR218" s="136"/>
      <c r="EB218" s="136"/>
      <c r="EL218" s="136"/>
      <c r="EV218" s="136"/>
      <c r="FF218" s="136"/>
      <c r="FP218" s="136"/>
      <c r="FZ218" s="136"/>
      <c r="GJ218" s="136"/>
      <c r="GT218" s="136"/>
      <c r="HD218" s="136"/>
      <c r="HN218" s="136"/>
      <c r="HX218" s="136"/>
      <c r="JL218" s="136"/>
    </row>
    <row xmlns:x14ac="http://schemas.microsoft.com/office/spreadsheetml/2009/9/ac" r="219" s="3" customFormat="true" x14ac:dyDescent="0.25">
      <c r="A219" s="426"/>
      <c r="B219" s="136"/>
      <c r="L219" s="136"/>
      <c r="V219" s="136"/>
      <c r="AF219" s="136"/>
      <c r="AP219" s="136"/>
      <c r="AZ219" s="136"/>
      <c r="BA219" s="136"/>
      <c r="BB219" s="136"/>
      <c r="BC219" s="136"/>
      <c r="BD219" s="136"/>
      <c r="BE219" s="136"/>
      <c r="BF219" s="136"/>
      <c r="BG219" s="136"/>
      <c r="BJ219" s="136"/>
      <c r="BT219" s="136"/>
      <c r="CD219" s="136"/>
      <c r="CN219" s="136"/>
      <c r="CX219" s="136"/>
      <c r="DH219" s="136"/>
      <c r="DR219" s="136"/>
      <c r="EB219" s="136"/>
      <c r="EL219" s="136"/>
      <c r="EV219" s="136"/>
      <c r="FF219" s="136"/>
      <c r="FP219" s="136"/>
      <c r="FZ219" s="136"/>
      <c r="GJ219" s="136"/>
      <c r="GT219" s="136"/>
      <c r="HD219" s="136"/>
      <c r="HN219" s="136"/>
      <c r="HX219" s="136"/>
      <c r="JL219" s="136"/>
    </row>
    <row xmlns:x14ac="http://schemas.microsoft.com/office/spreadsheetml/2009/9/ac" r="220" s="3" customFormat="true" x14ac:dyDescent="0.25">
      <c r="A220" s="426"/>
      <c r="B220" s="136"/>
      <c r="L220" s="136"/>
      <c r="V220" s="136"/>
      <c r="AF220" s="136"/>
      <c r="AP220" s="136"/>
      <c r="AZ220" s="136"/>
      <c r="BA220" s="136"/>
      <c r="BB220" s="136"/>
      <c r="BC220" s="136"/>
      <c r="BD220" s="136"/>
      <c r="BE220" s="136"/>
      <c r="BF220" s="136"/>
      <c r="BG220" s="136"/>
      <c r="BJ220" s="136"/>
      <c r="BT220" s="136"/>
      <c r="CD220" s="136"/>
      <c r="CN220" s="136"/>
      <c r="CX220" s="136"/>
      <c r="DH220" s="136"/>
      <c r="DR220" s="136"/>
      <c r="EB220" s="136"/>
      <c r="EL220" s="136"/>
      <c r="EV220" s="136"/>
      <c r="FF220" s="136"/>
      <c r="FP220" s="136"/>
      <c r="FZ220" s="136"/>
      <c r="GJ220" s="136"/>
      <c r="GT220" s="136"/>
      <c r="HD220" s="136"/>
      <c r="HN220" s="136"/>
      <c r="HX220" s="136"/>
      <c r="JL220" s="136"/>
    </row>
    <row xmlns:x14ac="http://schemas.microsoft.com/office/spreadsheetml/2009/9/ac" r="221" s="3" customFormat="true" x14ac:dyDescent="0.25">
      <c r="A221" s="426"/>
      <c r="B221" s="136"/>
      <c r="L221" s="136"/>
      <c r="V221" s="136"/>
      <c r="AF221" s="136"/>
      <c r="AP221" s="136"/>
      <c r="AZ221" s="136"/>
      <c r="BA221" s="136"/>
      <c r="BB221" s="136"/>
      <c r="BC221" s="136"/>
      <c r="BD221" s="136"/>
      <c r="BE221" s="136"/>
      <c r="BF221" s="136"/>
      <c r="BG221" s="136"/>
      <c r="BJ221" s="136"/>
      <c r="BT221" s="136"/>
      <c r="CD221" s="136"/>
      <c r="CN221" s="136"/>
      <c r="CX221" s="136"/>
      <c r="DH221" s="136"/>
      <c r="DR221" s="136"/>
      <c r="EB221" s="136"/>
      <c r="EL221" s="136"/>
      <c r="EV221" s="136"/>
      <c r="FF221" s="136"/>
      <c r="FP221" s="136"/>
      <c r="FZ221" s="136"/>
      <c r="GJ221" s="136"/>
      <c r="GT221" s="136"/>
      <c r="HD221" s="136"/>
      <c r="HN221" s="136"/>
      <c r="HX221" s="136"/>
      <c r="JL221" s="136"/>
    </row>
    <row xmlns:x14ac="http://schemas.microsoft.com/office/spreadsheetml/2009/9/ac" r="222" s="3" customFormat="true" x14ac:dyDescent="0.25">
      <c r="A222" s="426"/>
      <c r="B222" s="136"/>
      <c r="L222" s="136"/>
      <c r="V222" s="136"/>
      <c r="AF222" s="136"/>
      <c r="AP222" s="136"/>
      <c r="AZ222" s="136"/>
      <c r="BA222" s="136"/>
      <c r="BB222" s="136"/>
      <c r="BC222" s="136"/>
      <c r="BD222" s="136"/>
      <c r="BE222" s="136"/>
      <c r="BF222" s="136"/>
      <c r="BG222" s="136"/>
      <c r="BJ222" s="136"/>
      <c r="BT222" s="136"/>
      <c r="CD222" s="136"/>
      <c r="CN222" s="136"/>
      <c r="CX222" s="136"/>
      <c r="DH222" s="136"/>
      <c r="DR222" s="136"/>
      <c r="EB222" s="136"/>
      <c r="EL222" s="136"/>
      <c r="EV222" s="136"/>
      <c r="FF222" s="136"/>
      <c r="FP222" s="136"/>
      <c r="FZ222" s="136"/>
      <c r="GJ222" s="136"/>
      <c r="GT222" s="136"/>
      <c r="HD222" s="136"/>
      <c r="HN222" s="136"/>
      <c r="HX222" s="136"/>
      <c r="JL222" s="136"/>
    </row>
    <row xmlns:x14ac="http://schemas.microsoft.com/office/spreadsheetml/2009/9/ac" r="223" s="3" customFormat="true" x14ac:dyDescent="0.25">
      <c r="A223" s="426"/>
      <c r="B223" s="136"/>
      <c r="L223" s="136"/>
      <c r="V223" s="136"/>
      <c r="AF223" s="136"/>
      <c r="AP223" s="136"/>
      <c r="AZ223" s="136"/>
      <c r="BA223" s="136"/>
      <c r="BB223" s="136"/>
      <c r="BC223" s="136"/>
      <c r="BD223" s="136"/>
      <c r="BE223" s="136"/>
      <c r="BF223" s="136"/>
      <c r="BG223" s="136"/>
      <c r="BJ223" s="136"/>
      <c r="BT223" s="136"/>
      <c r="CD223" s="136"/>
      <c r="CN223" s="136"/>
      <c r="CX223" s="136"/>
      <c r="DH223" s="136"/>
      <c r="DR223" s="136"/>
      <c r="EB223" s="136"/>
      <c r="EL223" s="136"/>
      <c r="EV223" s="136"/>
      <c r="FF223" s="136"/>
      <c r="FP223" s="136"/>
      <c r="FZ223" s="136"/>
      <c r="GJ223" s="136"/>
      <c r="GT223" s="136"/>
      <c r="HD223" s="136"/>
      <c r="HN223" s="136"/>
      <c r="HX223" s="136"/>
      <c r="JL223" s="136"/>
    </row>
    <row xmlns:x14ac="http://schemas.microsoft.com/office/spreadsheetml/2009/9/ac" r="224" s="3" customFormat="true" x14ac:dyDescent="0.25">
      <c r="A224" s="426"/>
      <c r="B224" s="136"/>
      <c r="L224" s="136"/>
      <c r="V224" s="136"/>
      <c r="AF224" s="136"/>
      <c r="AP224" s="136"/>
      <c r="AZ224" s="136"/>
      <c r="BA224" s="136"/>
      <c r="BB224" s="136"/>
      <c r="BC224" s="136"/>
      <c r="BD224" s="136"/>
      <c r="BE224" s="136"/>
      <c r="BF224" s="136"/>
      <c r="BG224" s="136"/>
      <c r="BJ224" s="136"/>
      <c r="BT224" s="136"/>
      <c r="CD224" s="136"/>
      <c r="CN224" s="136"/>
      <c r="CX224" s="136"/>
      <c r="DH224" s="136"/>
      <c r="DR224" s="136"/>
      <c r="EB224" s="136"/>
      <c r="EL224" s="136"/>
      <c r="EV224" s="136"/>
      <c r="FF224" s="136"/>
      <c r="FP224" s="136"/>
      <c r="FZ224" s="136"/>
      <c r="GJ224" s="136"/>
      <c r="GT224" s="136"/>
      <c r="HD224" s="136"/>
      <c r="HN224" s="136"/>
      <c r="HX224" s="136"/>
      <c r="JL224" s="136"/>
    </row>
    <row xmlns:x14ac="http://schemas.microsoft.com/office/spreadsheetml/2009/9/ac" r="225" s="3" customFormat="true" x14ac:dyDescent="0.25">
      <c r="A225" s="426"/>
      <c r="B225" s="136"/>
      <c r="L225" s="136"/>
      <c r="V225" s="136"/>
      <c r="AF225" s="136"/>
      <c r="AP225" s="136"/>
      <c r="AZ225" s="136"/>
      <c r="BA225" s="136"/>
      <c r="BB225" s="136"/>
      <c r="BC225" s="136"/>
      <c r="BD225" s="136"/>
      <c r="BE225" s="136"/>
      <c r="BF225" s="136"/>
      <c r="BG225" s="136"/>
      <c r="BJ225" s="136"/>
      <c r="BT225" s="136"/>
      <c r="CD225" s="136"/>
      <c r="CN225" s="136"/>
      <c r="CX225" s="136"/>
      <c r="DH225" s="136"/>
      <c r="DR225" s="136"/>
      <c r="EB225" s="136"/>
      <c r="EL225" s="136"/>
      <c r="EV225" s="136"/>
      <c r="FF225" s="136"/>
      <c r="FP225" s="136"/>
      <c r="FZ225" s="136"/>
      <c r="GJ225" s="136"/>
      <c r="GT225" s="136"/>
      <c r="HD225" s="136"/>
      <c r="HN225" s="136"/>
      <c r="HX225" s="136"/>
      <c r="JL225" s="136"/>
    </row>
    <row xmlns:x14ac="http://schemas.microsoft.com/office/spreadsheetml/2009/9/ac" r="226" s="3" customFormat="true" x14ac:dyDescent="0.25">
      <c r="A226" s="426"/>
      <c r="B226" s="136"/>
      <c r="L226" s="136"/>
      <c r="V226" s="136"/>
      <c r="AF226" s="136"/>
      <c r="AP226" s="136"/>
      <c r="AZ226" s="136"/>
      <c r="BA226" s="136"/>
      <c r="BB226" s="136"/>
      <c r="BC226" s="136"/>
      <c r="BD226" s="136"/>
      <c r="BE226" s="136"/>
      <c r="BF226" s="136"/>
      <c r="BG226" s="136"/>
      <c r="BJ226" s="136"/>
      <c r="BT226" s="136"/>
      <c r="CD226" s="136"/>
      <c r="CN226" s="136"/>
      <c r="CX226" s="136"/>
      <c r="DH226" s="136"/>
      <c r="DR226" s="136"/>
      <c r="EB226" s="136"/>
      <c r="EL226" s="136"/>
      <c r="EV226" s="136"/>
      <c r="FF226" s="136"/>
      <c r="FP226" s="136"/>
      <c r="FZ226" s="136"/>
      <c r="GJ226" s="136"/>
      <c r="GT226" s="136"/>
      <c r="HD226" s="136"/>
      <c r="HN226" s="136"/>
      <c r="HX226" s="136"/>
      <c r="JL226" s="136"/>
    </row>
    <row xmlns:x14ac="http://schemas.microsoft.com/office/spreadsheetml/2009/9/ac" r="227" s="3" customFormat="true" x14ac:dyDescent="0.25">
      <c r="A227" s="426"/>
      <c r="B227" s="136"/>
      <c r="L227" s="136"/>
      <c r="V227" s="136"/>
      <c r="AF227" s="136"/>
      <c r="AP227" s="136"/>
      <c r="AZ227" s="136"/>
      <c r="BA227" s="136"/>
      <c r="BB227" s="136"/>
      <c r="BC227" s="136"/>
      <c r="BD227" s="136"/>
      <c r="BE227" s="136"/>
      <c r="BF227" s="136"/>
      <c r="BG227" s="136"/>
      <c r="BJ227" s="136"/>
      <c r="BT227" s="136"/>
      <c r="CD227" s="136"/>
      <c r="CN227" s="136"/>
      <c r="CX227" s="136"/>
      <c r="DH227" s="136"/>
      <c r="DR227" s="136"/>
      <c r="EB227" s="136"/>
      <c r="EL227" s="136"/>
      <c r="EV227" s="136"/>
      <c r="FF227" s="136"/>
      <c r="FP227" s="136"/>
      <c r="FZ227" s="136"/>
      <c r="GJ227" s="136"/>
      <c r="GT227" s="136"/>
      <c r="HD227" s="136"/>
      <c r="HN227" s="136"/>
      <c r="HX227" s="136"/>
      <c r="JL227" s="136"/>
    </row>
    <row xmlns:x14ac="http://schemas.microsoft.com/office/spreadsheetml/2009/9/ac" r="228" s="3" customFormat="true" x14ac:dyDescent="0.25">
      <c r="A228" s="426"/>
      <c r="B228" s="136"/>
      <c r="L228" s="136"/>
      <c r="V228" s="136"/>
      <c r="AF228" s="136"/>
      <c r="AP228" s="136"/>
      <c r="AZ228" s="136"/>
      <c r="BA228" s="136"/>
      <c r="BB228" s="136"/>
      <c r="BC228" s="136"/>
      <c r="BD228" s="136"/>
      <c r="BE228" s="136"/>
      <c r="BF228" s="136"/>
      <c r="BG228" s="136"/>
      <c r="BJ228" s="136"/>
      <c r="BT228" s="136"/>
      <c r="CD228" s="136"/>
      <c r="CN228" s="136"/>
      <c r="CX228" s="136"/>
      <c r="DH228" s="136"/>
      <c r="DR228" s="136"/>
      <c r="EB228" s="136"/>
      <c r="EL228" s="136"/>
      <c r="EV228" s="136"/>
      <c r="FF228" s="136"/>
      <c r="FP228" s="136"/>
      <c r="FZ228" s="136"/>
      <c r="GJ228" s="136"/>
      <c r="GT228" s="136"/>
      <c r="HD228" s="136"/>
      <c r="HN228" s="136"/>
      <c r="HX228" s="136"/>
      <c r="JL228" s="136"/>
    </row>
    <row xmlns:x14ac="http://schemas.microsoft.com/office/spreadsheetml/2009/9/ac" r="229" s="3" customFormat="true" x14ac:dyDescent="0.25">
      <c r="A229" s="426"/>
      <c r="B229" s="136"/>
      <c r="L229" s="136"/>
      <c r="V229" s="136"/>
      <c r="AF229" s="136"/>
      <c r="AP229" s="136"/>
      <c r="AZ229" s="136"/>
      <c r="BA229" s="136"/>
      <c r="BB229" s="136"/>
      <c r="BC229" s="136"/>
      <c r="BD229" s="136"/>
      <c r="BE229" s="136"/>
      <c r="BF229" s="136"/>
      <c r="BG229" s="136"/>
      <c r="BJ229" s="136"/>
      <c r="BT229" s="136"/>
      <c r="CD229" s="136"/>
      <c r="CN229" s="136"/>
      <c r="CX229" s="136"/>
      <c r="DH229" s="136"/>
      <c r="DR229" s="136"/>
      <c r="EB229" s="136"/>
      <c r="EL229" s="136"/>
      <c r="EV229" s="136"/>
      <c r="FF229" s="136"/>
      <c r="FP229" s="136"/>
      <c r="FZ229" s="136"/>
      <c r="GJ229" s="136"/>
      <c r="GT229" s="136"/>
      <c r="HD229" s="136"/>
      <c r="HN229" s="136"/>
      <c r="HX229" s="136"/>
      <c r="JL229" s="136"/>
    </row>
    <row xmlns:x14ac="http://schemas.microsoft.com/office/spreadsheetml/2009/9/ac" r="230" s="3" customFormat="true" x14ac:dyDescent="0.25">
      <c r="A230" s="426"/>
      <c r="B230" s="136"/>
      <c r="L230" s="136"/>
      <c r="V230" s="136"/>
      <c r="AF230" s="136"/>
      <c r="AP230" s="136"/>
      <c r="AZ230" s="136"/>
      <c r="BA230" s="136"/>
      <c r="BB230" s="136"/>
      <c r="BC230" s="136"/>
      <c r="BD230" s="136"/>
      <c r="BE230" s="136"/>
      <c r="BF230" s="136"/>
      <c r="BG230" s="136"/>
      <c r="BJ230" s="136"/>
      <c r="BT230" s="136"/>
      <c r="CD230" s="136"/>
      <c r="CN230" s="136"/>
      <c r="CX230" s="136"/>
      <c r="DH230" s="136"/>
      <c r="DR230" s="136"/>
      <c r="EB230" s="136"/>
      <c r="EL230" s="136"/>
      <c r="EV230" s="136"/>
      <c r="FF230" s="136"/>
      <c r="FP230" s="136"/>
      <c r="FZ230" s="136"/>
      <c r="GJ230" s="136"/>
      <c r="GT230" s="136"/>
      <c r="HD230" s="136"/>
      <c r="HN230" s="136"/>
      <c r="HX230" s="136"/>
      <c r="JL230" s="136"/>
    </row>
    <row xmlns:x14ac="http://schemas.microsoft.com/office/spreadsheetml/2009/9/ac" r="231" s="3" customFormat="true" x14ac:dyDescent="0.25">
      <c r="A231" s="426"/>
      <c r="B231" s="136"/>
      <c r="L231" s="136"/>
      <c r="V231" s="136"/>
      <c r="AF231" s="136"/>
      <c r="AP231" s="136"/>
      <c r="AZ231" s="136"/>
      <c r="BA231" s="136"/>
      <c r="BB231" s="136"/>
      <c r="BC231" s="136"/>
      <c r="BD231" s="136"/>
      <c r="BE231" s="136"/>
      <c r="BF231" s="136"/>
      <c r="BG231" s="136"/>
      <c r="BJ231" s="136"/>
      <c r="BT231" s="136"/>
      <c r="CD231" s="136"/>
      <c r="CN231" s="136"/>
      <c r="CX231" s="136"/>
      <c r="DH231" s="136"/>
      <c r="DR231" s="136"/>
      <c r="EB231" s="136"/>
      <c r="EL231" s="136"/>
      <c r="EV231" s="136"/>
      <c r="FF231" s="136"/>
      <c r="FP231" s="136"/>
      <c r="FZ231" s="136"/>
      <c r="GJ231" s="136"/>
      <c r="GT231" s="136"/>
      <c r="HD231" s="136"/>
      <c r="HN231" s="136"/>
      <c r="HX231" s="136"/>
      <c r="JL231" s="136"/>
    </row>
    <row xmlns:x14ac="http://schemas.microsoft.com/office/spreadsheetml/2009/9/ac" r="232" s="3" customFormat="true" x14ac:dyDescent="0.25">
      <c r="A232" s="426"/>
      <c r="B232" s="136"/>
      <c r="L232" s="136"/>
      <c r="V232" s="136"/>
      <c r="AF232" s="136"/>
      <c r="AP232" s="136"/>
      <c r="AZ232" s="136"/>
      <c r="BA232" s="136"/>
      <c r="BB232" s="136"/>
      <c r="BC232" s="136"/>
      <c r="BD232" s="136"/>
      <c r="BE232" s="136"/>
      <c r="BF232" s="136"/>
      <c r="BG232" s="136"/>
      <c r="BJ232" s="136"/>
      <c r="BT232" s="136"/>
      <c r="CD232" s="136"/>
      <c r="CN232" s="136"/>
      <c r="CX232" s="136"/>
      <c r="DH232" s="136"/>
      <c r="DR232" s="136"/>
      <c r="EB232" s="136"/>
      <c r="EL232" s="136"/>
      <c r="EV232" s="136"/>
      <c r="FF232" s="136"/>
      <c r="FP232" s="136"/>
      <c r="FZ232" s="136"/>
      <c r="GJ232" s="136"/>
      <c r="GT232" s="136"/>
      <c r="HD232" s="136"/>
      <c r="HN232" s="136"/>
      <c r="HX232" s="136"/>
      <c r="JL232" s="136"/>
    </row>
    <row xmlns:x14ac="http://schemas.microsoft.com/office/spreadsheetml/2009/9/ac" r="233" s="3" customFormat="true" x14ac:dyDescent="0.25">
      <c r="A233" s="426"/>
      <c r="B233" s="136"/>
      <c r="L233" s="136"/>
      <c r="V233" s="136"/>
      <c r="AF233" s="136"/>
      <c r="AP233" s="136"/>
      <c r="AZ233" s="136"/>
      <c r="BA233" s="136"/>
      <c r="BB233" s="136"/>
      <c r="BC233" s="136"/>
      <c r="BD233" s="136"/>
      <c r="BE233" s="136"/>
      <c r="BF233" s="136"/>
      <c r="BG233" s="136"/>
      <c r="BJ233" s="136"/>
      <c r="BT233" s="136"/>
      <c r="CD233" s="136"/>
      <c r="CN233" s="136"/>
      <c r="CX233" s="136"/>
      <c r="DH233" s="136"/>
      <c r="DR233" s="136"/>
      <c r="EB233" s="136"/>
      <c r="EL233" s="136"/>
      <c r="EV233" s="136"/>
      <c r="FF233" s="136"/>
      <c r="FP233" s="136"/>
      <c r="FZ233" s="136"/>
      <c r="GJ233" s="136"/>
      <c r="GT233" s="136"/>
      <c r="HD233" s="136"/>
      <c r="HN233" s="136"/>
      <c r="HX233" s="136"/>
      <c r="JL233" s="136"/>
    </row>
    <row xmlns:x14ac="http://schemas.microsoft.com/office/spreadsheetml/2009/9/ac" r="234" s="3" customFormat="true" x14ac:dyDescent="0.25">
      <c r="A234" s="426"/>
      <c r="B234" s="136"/>
      <c r="L234" s="136"/>
      <c r="V234" s="136"/>
      <c r="AF234" s="136"/>
      <c r="AP234" s="136"/>
      <c r="AZ234" s="136"/>
      <c r="BA234" s="136"/>
      <c r="BB234" s="136"/>
      <c r="BC234" s="136"/>
      <c r="BD234" s="136"/>
      <c r="BE234" s="136"/>
      <c r="BF234" s="136"/>
      <c r="BG234" s="136"/>
      <c r="BJ234" s="136"/>
      <c r="BT234" s="136"/>
      <c r="CD234" s="136"/>
      <c r="CN234" s="136"/>
      <c r="CX234" s="136"/>
      <c r="DH234" s="136"/>
      <c r="DR234" s="136"/>
      <c r="EB234" s="136"/>
      <c r="EL234" s="136"/>
      <c r="EV234" s="136"/>
      <c r="FF234" s="136"/>
      <c r="FP234" s="136"/>
      <c r="FZ234" s="136"/>
      <c r="GJ234" s="136"/>
      <c r="GT234" s="136"/>
      <c r="HD234" s="136"/>
      <c r="HN234" s="136"/>
      <c r="HX234" s="136"/>
      <c r="JL234" s="136"/>
    </row>
    <row xmlns:x14ac="http://schemas.microsoft.com/office/spreadsheetml/2009/9/ac" r="235" s="3" customFormat="true" x14ac:dyDescent="0.25">
      <c r="A235" s="426"/>
      <c r="B235" s="136"/>
      <c r="L235" s="136"/>
      <c r="V235" s="136"/>
      <c r="AF235" s="136"/>
      <c r="AP235" s="136"/>
      <c r="AZ235" s="136"/>
      <c r="BA235" s="136"/>
      <c r="BB235" s="136"/>
      <c r="BC235" s="136"/>
      <c r="BD235" s="136"/>
      <c r="BE235" s="136"/>
      <c r="BF235" s="136"/>
      <c r="BG235" s="136"/>
      <c r="BJ235" s="136"/>
      <c r="BT235" s="136"/>
      <c r="CD235" s="136"/>
      <c r="CN235" s="136"/>
      <c r="CX235" s="136"/>
      <c r="DH235" s="136"/>
      <c r="DR235" s="136"/>
      <c r="EB235" s="136"/>
      <c r="EL235" s="136"/>
      <c r="EV235" s="136"/>
      <c r="FF235" s="136"/>
      <c r="FP235" s="136"/>
      <c r="FZ235" s="136"/>
      <c r="GJ235" s="136"/>
      <c r="GT235" s="136"/>
      <c r="HD235" s="136"/>
      <c r="HN235" s="136"/>
      <c r="HX235" s="136"/>
      <c r="JL235" s="136"/>
    </row>
    <row xmlns:x14ac="http://schemas.microsoft.com/office/spreadsheetml/2009/9/ac" r="236" s="3" customFormat="true" x14ac:dyDescent="0.25">
      <c r="A236" s="426"/>
      <c r="B236" s="136"/>
      <c r="L236" s="136"/>
      <c r="V236" s="136"/>
      <c r="AF236" s="136"/>
      <c r="AP236" s="136"/>
      <c r="AZ236" s="136"/>
      <c r="BA236" s="136"/>
      <c r="BB236" s="136"/>
      <c r="BC236" s="136"/>
      <c r="BD236" s="136"/>
      <c r="BE236" s="136"/>
      <c r="BF236" s="136"/>
      <c r="BG236" s="136"/>
      <c r="BJ236" s="136"/>
      <c r="BT236" s="136"/>
      <c r="CD236" s="136"/>
      <c r="CN236" s="136"/>
      <c r="CX236" s="136"/>
      <c r="DH236" s="136"/>
      <c r="DR236" s="136"/>
      <c r="EB236" s="136"/>
      <c r="EL236" s="136"/>
      <c r="EV236" s="136"/>
      <c r="FF236" s="136"/>
      <c r="FP236" s="136"/>
      <c r="FZ236" s="136"/>
      <c r="GJ236" s="136"/>
      <c r="GT236" s="136"/>
      <c r="HD236" s="136"/>
      <c r="HN236" s="136"/>
      <c r="HX236" s="136"/>
      <c r="JL236" s="136"/>
    </row>
    <row xmlns:x14ac="http://schemas.microsoft.com/office/spreadsheetml/2009/9/ac" r="237" s="3" customFormat="true" x14ac:dyDescent="0.25">
      <c r="A237" s="426"/>
      <c r="B237" s="136"/>
      <c r="L237" s="136"/>
      <c r="V237" s="136"/>
      <c r="AF237" s="136"/>
      <c r="AP237" s="136"/>
      <c r="AZ237" s="136"/>
      <c r="BA237" s="136"/>
      <c r="BB237" s="136"/>
      <c r="BC237" s="136"/>
      <c r="BD237" s="136"/>
      <c r="BE237" s="136"/>
      <c r="BF237" s="136"/>
      <c r="BG237" s="136"/>
      <c r="BJ237" s="136"/>
      <c r="BT237" s="136"/>
      <c r="CD237" s="136"/>
      <c r="CN237" s="136"/>
      <c r="CX237" s="136"/>
      <c r="DH237" s="136"/>
      <c r="DR237" s="136"/>
      <c r="EB237" s="136"/>
      <c r="EL237" s="136"/>
      <c r="EV237" s="136"/>
      <c r="FF237" s="136"/>
      <c r="FP237" s="136"/>
      <c r="FZ237" s="136"/>
      <c r="GJ237" s="136"/>
      <c r="GT237" s="136"/>
      <c r="HD237" s="136"/>
      <c r="HN237" s="136"/>
      <c r="HX237" s="136"/>
      <c r="JL237" s="136"/>
    </row>
    <row xmlns:x14ac="http://schemas.microsoft.com/office/spreadsheetml/2009/9/ac" r="238" s="3" customFormat="true" x14ac:dyDescent="0.25">
      <c r="A238" s="426"/>
      <c r="B238" s="136"/>
      <c r="L238" s="136"/>
      <c r="V238" s="136"/>
      <c r="AF238" s="136"/>
      <c r="AP238" s="136"/>
      <c r="AZ238" s="136"/>
      <c r="BA238" s="136"/>
      <c r="BB238" s="136"/>
      <c r="BC238" s="136"/>
      <c r="BD238" s="136"/>
      <c r="BE238" s="136"/>
      <c r="BF238" s="136"/>
      <c r="BG238" s="136"/>
      <c r="BJ238" s="136"/>
      <c r="BT238" s="136"/>
      <c r="CD238" s="136"/>
      <c r="CN238" s="136"/>
      <c r="CX238" s="136"/>
      <c r="DH238" s="136"/>
      <c r="DR238" s="136"/>
      <c r="EB238" s="136"/>
      <c r="EL238" s="136"/>
      <c r="EV238" s="136"/>
      <c r="FF238" s="136"/>
      <c r="FP238" s="136"/>
      <c r="FZ238" s="136"/>
      <c r="GJ238" s="136"/>
      <c r="GT238" s="136"/>
      <c r="HD238" s="136"/>
      <c r="HN238" s="136"/>
      <c r="HX238" s="136"/>
      <c r="JL238" s="136"/>
    </row>
    <row xmlns:x14ac="http://schemas.microsoft.com/office/spreadsheetml/2009/9/ac" r="239" s="3" customFormat="true" x14ac:dyDescent="0.25">
      <c r="A239" s="426"/>
      <c r="B239" s="136"/>
      <c r="L239" s="136"/>
      <c r="V239" s="136"/>
      <c r="AF239" s="136"/>
      <c r="AP239" s="136"/>
      <c r="AZ239" s="136"/>
      <c r="BA239" s="136"/>
      <c r="BB239" s="136"/>
      <c r="BC239" s="136"/>
      <c r="BD239" s="136"/>
      <c r="BE239" s="136"/>
      <c r="BF239" s="136"/>
      <c r="BG239" s="136"/>
      <c r="BJ239" s="136"/>
      <c r="BT239" s="136"/>
      <c r="CD239" s="136"/>
      <c r="CN239" s="136"/>
      <c r="CX239" s="136"/>
      <c r="DH239" s="136"/>
      <c r="DR239" s="136"/>
      <c r="EB239" s="136"/>
      <c r="EL239" s="136"/>
      <c r="EV239" s="136"/>
      <c r="FF239" s="136"/>
      <c r="FP239" s="136"/>
      <c r="FZ239" s="136"/>
      <c r="GJ239" s="136"/>
      <c r="GT239" s="136"/>
      <c r="HD239" s="136"/>
      <c r="HN239" s="136"/>
      <c r="HX239" s="136"/>
      <c r="JL239" s="136"/>
    </row>
    <row xmlns:x14ac="http://schemas.microsoft.com/office/spreadsheetml/2009/9/ac" r="240" s="3" customFormat="true" x14ac:dyDescent="0.25">
      <c r="A240" s="426"/>
      <c r="B240" s="136"/>
      <c r="L240" s="136"/>
      <c r="V240" s="136"/>
      <c r="AF240" s="136"/>
      <c r="AP240" s="136"/>
      <c r="AZ240" s="136"/>
      <c r="BA240" s="136"/>
      <c r="BB240" s="136"/>
      <c r="BC240" s="136"/>
      <c r="BD240" s="136"/>
      <c r="BE240" s="136"/>
      <c r="BF240" s="136"/>
      <c r="BG240" s="136"/>
      <c r="BJ240" s="136"/>
      <c r="BT240" s="136"/>
      <c r="CD240" s="136"/>
      <c r="CN240" s="136"/>
      <c r="CX240" s="136"/>
      <c r="DH240" s="136"/>
      <c r="DR240" s="136"/>
      <c r="EB240" s="136"/>
      <c r="EL240" s="136"/>
      <c r="EV240" s="136"/>
      <c r="FF240" s="136"/>
      <c r="FP240" s="136"/>
      <c r="FZ240" s="136"/>
      <c r="GJ240" s="136"/>
      <c r="GT240" s="136"/>
      <c r="HD240" s="136"/>
      <c r="HN240" s="136"/>
      <c r="HX240" s="136"/>
      <c r="JL240" s="136"/>
    </row>
    <row xmlns:x14ac="http://schemas.microsoft.com/office/spreadsheetml/2009/9/ac" r="241" s="3" customFormat="true" x14ac:dyDescent="0.25">
      <c r="A241" s="426"/>
      <c r="B241" s="136"/>
      <c r="L241" s="136"/>
      <c r="V241" s="136"/>
      <c r="AF241" s="136"/>
      <c r="AP241" s="136"/>
      <c r="AZ241" s="136"/>
      <c r="BA241" s="136"/>
      <c r="BB241" s="136"/>
      <c r="BC241" s="136"/>
      <c r="BD241" s="136"/>
      <c r="BE241" s="136"/>
      <c r="BF241" s="136"/>
      <c r="BG241" s="136"/>
      <c r="BJ241" s="136"/>
      <c r="BT241" s="136"/>
      <c r="CD241" s="136"/>
      <c r="CN241" s="136"/>
      <c r="CX241" s="136"/>
      <c r="DH241" s="136"/>
      <c r="DR241" s="136"/>
      <c r="EB241" s="136"/>
      <c r="EL241" s="136"/>
      <c r="EV241" s="136"/>
      <c r="FF241" s="136"/>
      <c r="FP241" s="136"/>
      <c r="FZ241" s="136"/>
      <c r="GJ241" s="136"/>
      <c r="GT241" s="136"/>
      <c r="HD241" s="136"/>
      <c r="HN241" s="136"/>
      <c r="HX241" s="136"/>
      <c r="JL241" s="136"/>
    </row>
    <row xmlns:x14ac="http://schemas.microsoft.com/office/spreadsheetml/2009/9/ac" r="242" s="3" customFormat="true" x14ac:dyDescent="0.25">
      <c r="A242" s="426"/>
      <c r="B242" s="136"/>
      <c r="L242" s="136"/>
      <c r="V242" s="136"/>
      <c r="AF242" s="136"/>
      <c r="AP242" s="136"/>
      <c r="AZ242" s="136"/>
      <c r="BA242" s="136"/>
      <c r="BB242" s="136"/>
      <c r="BC242" s="136"/>
      <c r="BD242" s="136"/>
      <c r="BE242" s="136"/>
      <c r="BF242" s="136"/>
      <c r="BG242" s="136"/>
      <c r="BJ242" s="136"/>
      <c r="BT242" s="136"/>
      <c r="CD242" s="136"/>
      <c r="CN242" s="136"/>
      <c r="CX242" s="136"/>
      <c r="DH242" s="136"/>
      <c r="DR242" s="136"/>
      <c r="EB242" s="136"/>
      <c r="EL242" s="136"/>
      <c r="EV242" s="136"/>
      <c r="FF242" s="136"/>
      <c r="FP242" s="136"/>
      <c r="FZ242" s="136"/>
      <c r="GJ242" s="136"/>
      <c r="GT242" s="136"/>
      <c r="HD242" s="136"/>
      <c r="HN242" s="136"/>
      <c r="HX242" s="136"/>
      <c r="JL242" s="136"/>
    </row>
    <row xmlns:x14ac="http://schemas.microsoft.com/office/spreadsheetml/2009/9/ac" r="243" s="3" customFormat="true" x14ac:dyDescent="0.25">
      <c r="A243" s="426"/>
      <c r="B243" s="136"/>
      <c r="L243" s="136"/>
      <c r="V243" s="136"/>
      <c r="AF243" s="136"/>
      <c r="AP243" s="136"/>
      <c r="AZ243" s="136"/>
      <c r="BA243" s="136"/>
      <c r="BB243" s="136"/>
      <c r="BC243" s="136"/>
      <c r="BD243" s="136"/>
      <c r="BE243" s="136"/>
      <c r="BF243" s="136"/>
      <c r="BG243" s="136"/>
      <c r="BJ243" s="136"/>
      <c r="BT243" s="136"/>
      <c r="CD243" s="136"/>
      <c r="CN243" s="136"/>
      <c r="CX243" s="136"/>
      <c r="DH243" s="136"/>
      <c r="DR243" s="136"/>
      <c r="EB243" s="136"/>
      <c r="EL243" s="136"/>
      <c r="EV243" s="136"/>
      <c r="FF243" s="136"/>
      <c r="FP243" s="136"/>
      <c r="FZ243" s="136"/>
      <c r="GJ243" s="136"/>
      <c r="GT243" s="136"/>
      <c r="HD243" s="136"/>
      <c r="HN243" s="136"/>
      <c r="HX243" s="136"/>
      <c r="JL243" s="136"/>
    </row>
    <row xmlns:x14ac="http://schemas.microsoft.com/office/spreadsheetml/2009/9/ac" r="244" s="3" customFormat="true" x14ac:dyDescent="0.25">
      <c r="A244" s="426"/>
      <c r="B244" s="136"/>
      <c r="L244" s="136"/>
      <c r="V244" s="136"/>
      <c r="AF244" s="136"/>
      <c r="AP244" s="136"/>
      <c r="AZ244" s="136"/>
      <c r="BA244" s="136"/>
      <c r="BB244" s="136"/>
      <c r="BC244" s="136"/>
      <c r="BD244" s="136"/>
      <c r="BE244" s="136"/>
      <c r="BF244" s="136"/>
      <c r="BG244" s="136"/>
      <c r="BJ244" s="136"/>
      <c r="BT244" s="136"/>
      <c r="CD244" s="136"/>
      <c r="CN244" s="136"/>
      <c r="CX244" s="136"/>
      <c r="DH244" s="136"/>
      <c r="DR244" s="136"/>
      <c r="EB244" s="136"/>
      <c r="EL244" s="136"/>
      <c r="EV244" s="136"/>
      <c r="FF244" s="136"/>
      <c r="FP244" s="136"/>
      <c r="FZ244" s="136"/>
      <c r="GJ244" s="136"/>
      <c r="GT244" s="136"/>
      <c r="HD244" s="136"/>
      <c r="HN244" s="136"/>
      <c r="HX244" s="136"/>
      <c r="JL244" s="136"/>
    </row>
    <row xmlns:x14ac="http://schemas.microsoft.com/office/spreadsheetml/2009/9/ac" r="245" s="3" customFormat="true" x14ac:dyDescent="0.25">
      <c r="A245" s="426"/>
      <c r="B245" s="136"/>
      <c r="L245" s="136"/>
      <c r="V245" s="136"/>
      <c r="AF245" s="136"/>
      <c r="AP245" s="136"/>
      <c r="AZ245" s="136"/>
      <c r="BA245" s="136"/>
      <c r="BB245" s="136"/>
      <c r="BC245" s="136"/>
      <c r="BD245" s="136"/>
      <c r="BE245" s="136"/>
      <c r="BF245" s="136"/>
      <c r="BG245" s="136"/>
      <c r="BJ245" s="136"/>
      <c r="BT245" s="136"/>
      <c r="CD245" s="136"/>
      <c r="CN245" s="136"/>
      <c r="CX245" s="136"/>
      <c r="DH245" s="136"/>
      <c r="DR245" s="136"/>
      <c r="EB245" s="136"/>
      <c r="EL245" s="136"/>
      <c r="EV245" s="136"/>
      <c r="FF245" s="136"/>
      <c r="FP245" s="136"/>
      <c r="FZ245" s="136"/>
      <c r="GJ245" s="136"/>
      <c r="GT245" s="136"/>
      <c r="HD245" s="136"/>
      <c r="HN245" s="136"/>
      <c r="HX245" s="136"/>
      <c r="JL245" s="136"/>
    </row>
    <row xmlns:x14ac="http://schemas.microsoft.com/office/spreadsheetml/2009/9/ac" r="246" s="3" customFormat="true" x14ac:dyDescent="0.25">
      <c r="A246" s="426"/>
      <c r="B246" s="136"/>
      <c r="L246" s="136"/>
      <c r="V246" s="136"/>
      <c r="AF246" s="136"/>
      <c r="AP246" s="136"/>
      <c r="AZ246" s="136"/>
      <c r="BA246" s="136"/>
      <c r="BB246" s="136"/>
      <c r="BC246" s="136"/>
      <c r="BD246" s="136"/>
      <c r="BE246" s="136"/>
      <c r="BF246" s="136"/>
      <c r="BG246" s="136"/>
      <c r="BJ246" s="136"/>
      <c r="BT246" s="136"/>
      <c r="CD246" s="136"/>
      <c r="CN246" s="136"/>
      <c r="CX246" s="136"/>
      <c r="DH246" s="136"/>
      <c r="DR246" s="136"/>
      <c r="EB246" s="136"/>
      <c r="EL246" s="136"/>
      <c r="EV246" s="136"/>
      <c r="FF246" s="136"/>
      <c r="FP246" s="136"/>
      <c r="FZ246" s="136"/>
      <c r="GJ246" s="136"/>
      <c r="GT246" s="136"/>
      <c r="HD246" s="136"/>
      <c r="HN246" s="136"/>
      <c r="HX246" s="136"/>
      <c r="JL246" s="136"/>
    </row>
    <row xmlns:x14ac="http://schemas.microsoft.com/office/spreadsheetml/2009/9/ac" r="247" s="3" customFormat="true" x14ac:dyDescent="0.25">
      <c r="A247" s="426"/>
      <c r="B247" s="136"/>
      <c r="L247" s="136"/>
      <c r="V247" s="136"/>
      <c r="AF247" s="136"/>
      <c r="AP247" s="136"/>
      <c r="AZ247" s="136"/>
      <c r="BA247" s="136"/>
      <c r="BB247" s="136"/>
      <c r="BC247" s="136"/>
      <c r="BD247" s="136"/>
      <c r="BE247" s="136"/>
      <c r="BF247" s="136"/>
      <c r="BG247" s="136"/>
      <c r="BJ247" s="136"/>
      <c r="BT247" s="136"/>
      <c r="CD247" s="136"/>
      <c r="CN247" s="136"/>
      <c r="CX247" s="136"/>
      <c r="DH247" s="136"/>
      <c r="DR247" s="136"/>
      <c r="EB247" s="136"/>
      <c r="EL247" s="136"/>
      <c r="EV247" s="136"/>
      <c r="FF247" s="136"/>
      <c r="FP247" s="136"/>
      <c r="FZ247" s="136"/>
      <c r="GJ247" s="136"/>
      <c r="GT247" s="136"/>
      <c r="HD247" s="136"/>
      <c r="HN247" s="136"/>
      <c r="HX247" s="136"/>
      <c r="JL247" s="136"/>
    </row>
    <row xmlns:x14ac="http://schemas.microsoft.com/office/spreadsheetml/2009/9/ac" r="248" s="3" customFormat="true" x14ac:dyDescent="0.25">
      <c r="A248" s="426"/>
      <c r="B248" s="136"/>
      <c r="L248" s="136"/>
      <c r="V248" s="136"/>
      <c r="AF248" s="136"/>
      <c r="AP248" s="136"/>
      <c r="AZ248" s="136"/>
      <c r="BA248" s="136"/>
      <c r="BB248" s="136"/>
      <c r="BC248" s="136"/>
      <c r="BD248" s="136"/>
      <c r="BE248" s="136"/>
      <c r="BF248" s="136"/>
      <c r="BG248" s="136"/>
      <c r="BJ248" s="136"/>
      <c r="BT248" s="136"/>
      <c r="CD248" s="136"/>
      <c r="CN248" s="136"/>
      <c r="CX248" s="136"/>
      <c r="DH248" s="136"/>
      <c r="DR248" s="136"/>
      <c r="EB248" s="136"/>
      <c r="EL248" s="136"/>
      <c r="EV248" s="136"/>
      <c r="FF248" s="136"/>
      <c r="FP248" s="136"/>
      <c r="FZ248" s="136"/>
      <c r="GJ248" s="136"/>
      <c r="GT248" s="136"/>
      <c r="HD248" s="136"/>
      <c r="HN248" s="136"/>
      <c r="HX248" s="136"/>
      <c r="JL248" s="136"/>
    </row>
    <row xmlns:x14ac="http://schemas.microsoft.com/office/spreadsheetml/2009/9/ac" r="249" s="3" customFormat="true" x14ac:dyDescent="0.25">
      <c r="A249" s="426"/>
      <c r="B249" s="136"/>
      <c r="L249" s="136"/>
      <c r="V249" s="136"/>
      <c r="AF249" s="136"/>
      <c r="AP249" s="136"/>
      <c r="AZ249" s="136"/>
      <c r="BA249" s="136"/>
      <c r="BB249" s="136"/>
      <c r="BC249" s="136"/>
      <c r="BD249" s="136"/>
      <c r="BE249" s="136"/>
      <c r="BF249" s="136"/>
      <c r="BG249" s="136"/>
      <c r="BJ249" s="136"/>
      <c r="BT249" s="136"/>
      <c r="CD249" s="136"/>
      <c r="CN249" s="136"/>
      <c r="CX249" s="136"/>
      <c r="DH249" s="136"/>
      <c r="DR249" s="136"/>
      <c r="EB249" s="136"/>
      <c r="EL249" s="136"/>
      <c r="EV249" s="136"/>
      <c r="FF249" s="136"/>
      <c r="FP249" s="136"/>
      <c r="FZ249" s="136"/>
      <c r="GJ249" s="136"/>
      <c r="GT249" s="136"/>
      <c r="HD249" s="136"/>
      <c r="HN249" s="136"/>
      <c r="HX249" s="136"/>
      <c r="JL249" s="136"/>
    </row>
    <row xmlns:x14ac="http://schemas.microsoft.com/office/spreadsheetml/2009/9/ac" r="250" s="3" customFormat="true" x14ac:dyDescent="0.25">
      <c r="A250" s="426"/>
      <c r="B250" s="136"/>
      <c r="L250" s="136"/>
      <c r="V250" s="136"/>
      <c r="AF250" s="136"/>
      <c r="AP250" s="136"/>
      <c r="AZ250" s="136"/>
      <c r="BA250" s="136"/>
      <c r="BB250" s="136"/>
      <c r="BC250" s="136"/>
      <c r="BD250" s="136"/>
      <c r="BE250" s="136"/>
      <c r="BF250" s="136"/>
      <c r="BG250" s="136"/>
      <c r="BJ250" s="136"/>
      <c r="BT250" s="136"/>
      <c r="CD250" s="136"/>
      <c r="CN250" s="136"/>
      <c r="CX250" s="136"/>
      <c r="DH250" s="136"/>
      <c r="DR250" s="136"/>
      <c r="EB250" s="136"/>
      <c r="EL250" s="136"/>
      <c r="EV250" s="136"/>
      <c r="FF250" s="136"/>
      <c r="FP250" s="136"/>
      <c r="FZ250" s="136"/>
      <c r="GJ250" s="136"/>
      <c r="GT250" s="136"/>
      <c r="HD250" s="136"/>
      <c r="HN250" s="136"/>
      <c r="HX250" s="136"/>
      <c r="JL250" s="136"/>
    </row>
    <row xmlns:x14ac="http://schemas.microsoft.com/office/spreadsheetml/2009/9/ac" r="251" s="3" customFormat="true" x14ac:dyDescent="0.25">
      <c r="A251" s="426"/>
      <c r="B251" s="136"/>
      <c r="L251" s="136"/>
      <c r="V251" s="136"/>
      <c r="AF251" s="136"/>
      <c r="AP251" s="136"/>
      <c r="AZ251" s="136"/>
      <c r="BA251" s="136"/>
      <c r="BB251" s="136"/>
      <c r="BC251" s="136"/>
      <c r="BD251" s="136"/>
      <c r="BE251" s="136"/>
      <c r="BF251" s="136"/>
      <c r="BG251" s="136"/>
      <c r="BJ251" s="136"/>
      <c r="BT251" s="136"/>
      <c r="CD251" s="136"/>
      <c r="CN251" s="136"/>
      <c r="CX251" s="136"/>
      <c r="DH251" s="136"/>
      <c r="DR251" s="136"/>
      <c r="EB251" s="136"/>
      <c r="EL251" s="136"/>
      <c r="EV251" s="136"/>
      <c r="FF251" s="136"/>
      <c r="FP251" s="136"/>
      <c r="FZ251" s="136"/>
      <c r="GJ251" s="136"/>
      <c r="GT251" s="136"/>
      <c r="HD251" s="136"/>
      <c r="HN251" s="136"/>
      <c r="HX251" s="136"/>
      <c r="JL251" s="136"/>
    </row>
    <row xmlns:x14ac="http://schemas.microsoft.com/office/spreadsheetml/2009/9/ac" r="252" s="3" customFormat="true" x14ac:dyDescent="0.25">
      <c r="A252" s="426"/>
      <c r="B252" s="136"/>
      <c r="L252" s="136"/>
      <c r="V252" s="136"/>
      <c r="AF252" s="136"/>
      <c r="AP252" s="136"/>
      <c r="AZ252" s="136"/>
      <c r="BA252" s="136"/>
      <c r="BB252" s="136"/>
      <c r="BC252" s="136"/>
      <c r="BD252" s="136"/>
      <c r="BE252" s="136"/>
      <c r="BF252" s="136"/>
      <c r="BG252" s="136"/>
      <c r="BJ252" s="136"/>
      <c r="BT252" s="136"/>
      <c r="CD252" s="136"/>
      <c r="CN252" s="136"/>
      <c r="CX252" s="136"/>
      <c r="DH252" s="136"/>
      <c r="DR252" s="136"/>
      <c r="EB252" s="136"/>
      <c r="EL252" s="136"/>
      <c r="EV252" s="136"/>
      <c r="FF252" s="136"/>
      <c r="FP252" s="136"/>
      <c r="FZ252" s="136"/>
      <c r="GJ252" s="136"/>
      <c r="GT252" s="136"/>
      <c r="HD252" s="136"/>
      <c r="HN252" s="136"/>
      <c r="HX252" s="136"/>
      <c r="JL252" s="136"/>
    </row>
    <row xmlns:x14ac="http://schemas.microsoft.com/office/spreadsheetml/2009/9/ac" r="253" s="3" customFormat="true" x14ac:dyDescent="0.25">
      <c r="A253" s="426"/>
      <c r="B253" s="136"/>
      <c r="L253" s="136"/>
      <c r="V253" s="136"/>
      <c r="AF253" s="136"/>
      <c r="AP253" s="136"/>
      <c r="AZ253" s="136"/>
      <c r="BA253" s="136"/>
      <c r="BB253" s="136"/>
      <c r="BC253" s="136"/>
      <c r="BD253" s="136"/>
      <c r="BE253" s="136"/>
      <c r="BF253" s="136"/>
      <c r="BG253" s="136"/>
      <c r="BJ253" s="136"/>
      <c r="BT253" s="136"/>
      <c r="CD253" s="136"/>
      <c r="CN253" s="136"/>
      <c r="CX253" s="136"/>
      <c r="DH253" s="136"/>
      <c r="DR253" s="136"/>
      <c r="EB253" s="136"/>
      <c r="EL253" s="136"/>
      <c r="EV253" s="136"/>
      <c r="FF253" s="136"/>
      <c r="FP253" s="136"/>
      <c r="FZ253" s="136"/>
      <c r="GJ253" s="136"/>
      <c r="GT253" s="136"/>
      <c r="HD253" s="136"/>
      <c r="HN253" s="136"/>
      <c r="HX253" s="136"/>
      <c r="JL253" s="136"/>
    </row>
    <row xmlns:x14ac="http://schemas.microsoft.com/office/spreadsheetml/2009/9/ac" r="254" s="3" customFormat="true" x14ac:dyDescent="0.25">
      <c r="A254" s="426"/>
      <c r="B254" s="136"/>
      <c r="L254" s="136"/>
      <c r="V254" s="136"/>
      <c r="AF254" s="136"/>
      <c r="AP254" s="136"/>
      <c r="AZ254" s="136"/>
      <c r="BA254" s="136"/>
      <c r="BB254" s="136"/>
      <c r="BC254" s="136"/>
      <c r="BD254" s="136"/>
      <c r="BE254" s="136"/>
      <c r="BF254" s="136"/>
      <c r="BG254" s="136"/>
      <c r="BJ254" s="136"/>
      <c r="BT254" s="136"/>
      <c r="CD254" s="136"/>
      <c r="CN254" s="136"/>
      <c r="CX254" s="136"/>
      <c r="DH254" s="136"/>
      <c r="DR254" s="136"/>
      <c r="EB254" s="136"/>
      <c r="EL254" s="136"/>
      <c r="EV254" s="136"/>
      <c r="FF254" s="136"/>
      <c r="FP254" s="136"/>
      <c r="FZ254" s="136"/>
      <c r="GJ254" s="136"/>
      <c r="GT254" s="136"/>
      <c r="HD254" s="136"/>
      <c r="HN254" s="136"/>
      <c r="HX254" s="136"/>
      <c r="JL254" s="136"/>
    </row>
    <row xmlns:x14ac="http://schemas.microsoft.com/office/spreadsheetml/2009/9/ac" r="255" s="3" customFormat="true" x14ac:dyDescent="0.25">
      <c r="A255" s="426"/>
      <c r="B255" s="136"/>
      <c r="L255" s="136"/>
      <c r="V255" s="136"/>
      <c r="AF255" s="136"/>
      <c r="AP255" s="136"/>
      <c r="AZ255" s="136"/>
      <c r="BA255" s="136"/>
      <c r="BB255" s="136"/>
      <c r="BC255" s="136"/>
      <c r="BD255" s="136"/>
      <c r="BE255" s="136"/>
      <c r="BF255" s="136"/>
      <c r="BG255" s="136"/>
      <c r="BJ255" s="136"/>
      <c r="BT255" s="136"/>
      <c r="CD255" s="136"/>
      <c r="CN255" s="136"/>
      <c r="CX255" s="136"/>
      <c r="DH255" s="136"/>
      <c r="DR255" s="136"/>
      <c r="EB255" s="136"/>
      <c r="EL255" s="136"/>
      <c r="EV255" s="136"/>
      <c r="FF255" s="136"/>
      <c r="FP255" s="136"/>
      <c r="FZ255" s="136"/>
      <c r="GJ255" s="136"/>
      <c r="GT255" s="136"/>
      <c r="HD255" s="136"/>
      <c r="HN255" s="136"/>
      <c r="HX255" s="136"/>
      <c r="JL255" s="136"/>
    </row>
    <row xmlns:x14ac="http://schemas.microsoft.com/office/spreadsheetml/2009/9/ac" r="256" s="3" customFormat="true" x14ac:dyDescent="0.25">
      <c r="A256" s="426"/>
      <c r="B256" s="136"/>
      <c r="L256" s="136"/>
      <c r="V256" s="136"/>
      <c r="AF256" s="136"/>
      <c r="AP256" s="136"/>
      <c r="AZ256" s="136"/>
      <c r="BA256" s="136"/>
      <c r="BB256" s="136"/>
      <c r="BC256" s="136"/>
      <c r="BD256" s="136"/>
      <c r="BE256" s="136"/>
      <c r="BF256" s="136"/>
      <c r="BG256" s="136"/>
      <c r="BJ256" s="136"/>
      <c r="BT256" s="136"/>
      <c r="CD256" s="136"/>
      <c r="CN256" s="136"/>
      <c r="CX256" s="136"/>
      <c r="DH256" s="136"/>
      <c r="DR256" s="136"/>
      <c r="EB256" s="136"/>
      <c r="EL256" s="136"/>
      <c r="EV256" s="136"/>
      <c r="FF256" s="136"/>
      <c r="FP256" s="136"/>
      <c r="FZ256" s="136"/>
      <c r="GJ256" s="136"/>
      <c r="GT256" s="136"/>
      <c r="HD256" s="136"/>
      <c r="HN256" s="136"/>
      <c r="HX256" s="136"/>
      <c r="JL256" s="136"/>
    </row>
    <row xmlns:x14ac="http://schemas.microsoft.com/office/spreadsheetml/2009/9/ac" r="257" s="3" customFormat="true" x14ac:dyDescent="0.25">
      <c r="A257" s="426"/>
      <c r="B257" s="136"/>
      <c r="L257" s="136"/>
      <c r="V257" s="136"/>
      <c r="AF257" s="136"/>
      <c r="AP257" s="136"/>
      <c r="AZ257" s="136"/>
      <c r="BA257" s="136"/>
      <c r="BB257" s="136"/>
      <c r="BC257" s="136"/>
      <c r="BD257" s="136"/>
      <c r="BE257" s="136"/>
      <c r="BF257" s="136"/>
      <c r="BG257" s="136"/>
      <c r="BJ257" s="136"/>
      <c r="BT257" s="136"/>
      <c r="CD257" s="136"/>
      <c r="CN257" s="136"/>
      <c r="CX257" s="136"/>
      <c r="DH257" s="136"/>
      <c r="DR257" s="136"/>
      <c r="EB257" s="136"/>
      <c r="EL257" s="136"/>
      <c r="EV257" s="136"/>
      <c r="FF257" s="136"/>
      <c r="FP257" s="136"/>
      <c r="FZ257" s="136"/>
      <c r="GJ257" s="136"/>
      <c r="GT257" s="136"/>
      <c r="HD257" s="136"/>
      <c r="HN257" s="136"/>
      <c r="HX257" s="136"/>
      <c r="JL257" s="136"/>
    </row>
    <row xmlns:x14ac="http://schemas.microsoft.com/office/spreadsheetml/2009/9/ac" r="258" s="3" customFormat="true" x14ac:dyDescent="0.25">
      <c r="A258" s="426"/>
      <c r="B258" s="136"/>
      <c r="L258" s="136"/>
      <c r="V258" s="136"/>
      <c r="AF258" s="136"/>
      <c r="AP258" s="136"/>
      <c r="AZ258" s="136"/>
      <c r="BA258" s="136"/>
      <c r="BB258" s="136"/>
      <c r="BC258" s="136"/>
      <c r="BD258" s="136"/>
      <c r="BE258" s="136"/>
      <c r="BF258" s="136"/>
      <c r="BG258" s="136"/>
      <c r="BJ258" s="136"/>
      <c r="BT258" s="136"/>
      <c r="CD258" s="136"/>
      <c r="CN258" s="136"/>
      <c r="CX258" s="136"/>
      <c r="DH258" s="136"/>
      <c r="DR258" s="136"/>
      <c r="EB258" s="136"/>
      <c r="EL258" s="136"/>
      <c r="EV258" s="136"/>
      <c r="FF258" s="136"/>
      <c r="FP258" s="136"/>
      <c r="FZ258" s="136"/>
      <c r="GJ258" s="136"/>
      <c r="GT258" s="136"/>
      <c r="HD258" s="136"/>
      <c r="HN258" s="136"/>
      <c r="HX258" s="136"/>
      <c r="JL258" s="136"/>
    </row>
    <row xmlns:x14ac="http://schemas.microsoft.com/office/spreadsheetml/2009/9/ac" r="259" s="3" customFormat="true" x14ac:dyDescent="0.25">
      <c r="A259" s="426"/>
      <c r="B259" s="136"/>
      <c r="L259" s="136"/>
      <c r="V259" s="136"/>
      <c r="AF259" s="136"/>
      <c r="AP259" s="136"/>
      <c r="AZ259" s="136"/>
      <c r="BA259" s="136"/>
      <c r="BB259" s="136"/>
      <c r="BC259" s="136"/>
      <c r="BD259" s="136"/>
      <c r="BE259" s="136"/>
      <c r="BF259" s="136"/>
      <c r="BG259" s="136"/>
      <c r="BJ259" s="136"/>
      <c r="BT259" s="136"/>
      <c r="CD259" s="136"/>
      <c r="CN259" s="136"/>
      <c r="CX259" s="136"/>
      <c r="DH259" s="136"/>
      <c r="DR259" s="136"/>
      <c r="EB259" s="136"/>
      <c r="EL259" s="136"/>
      <c r="EV259" s="136"/>
      <c r="FF259" s="136"/>
      <c r="FP259" s="136"/>
      <c r="FZ259" s="136"/>
      <c r="GJ259" s="136"/>
      <c r="GT259" s="136"/>
      <c r="HD259" s="136"/>
      <c r="HN259" s="136"/>
      <c r="HX259" s="136"/>
      <c r="JL259" s="136"/>
    </row>
    <row xmlns:x14ac="http://schemas.microsoft.com/office/spreadsheetml/2009/9/ac" r="260" s="3" customFormat="true" x14ac:dyDescent="0.25">
      <c r="A260" s="426"/>
      <c r="B260" s="136"/>
      <c r="L260" s="136"/>
      <c r="V260" s="136"/>
      <c r="AF260" s="136"/>
      <c r="AP260" s="136"/>
      <c r="AZ260" s="136"/>
      <c r="BA260" s="136"/>
      <c r="BB260" s="136"/>
      <c r="BC260" s="136"/>
      <c r="BD260" s="136"/>
      <c r="BE260" s="136"/>
      <c r="BF260" s="136"/>
      <c r="BG260" s="136"/>
      <c r="BJ260" s="136"/>
      <c r="BT260" s="136"/>
      <c r="CD260" s="136"/>
      <c r="CN260" s="136"/>
      <c r="CX260" s="136"/>
      <c r="DH260" s="136"/>
      <c r="DR260" s="136"/>
      <c r="EB260" s="136"/>
      <c r="EL260" s="136"/>
      <c r="EV260" s="136"/>
      <c r="FF260" s="136"/>
      <c r="FP260" s="136"/>
      <c r="FZ260" s="136"/>
      <c r="GJ260" s="136"/>
      <c r="GT260" s="136"/>
      <c r="HD260" s="136"/>
      <c r="HN260" s="136"/>
      <c r="HX260" s="136"/>
      <c r="JL260" s="136"/>
    </row>
    <row xmlns:x14ac="http://schemas.microsoft.com/office/spreadsheetml/2009/9/ac" r="261" s="3" customFormat="true" x14ac:dyDescent="0.25">
      <c r="A261" s="426"/>
      <c r="B261" s="136"/>
      <c r="L261" s="136"/>
      <c r="V261" s="136"/>
      <c r="AF261" s="136"/>
      <c r="AP261" s="136"/>
      <c r="AZ261" s="136"/>
      <c r="BA261" s="136"/>
      <c r="BB261" s="136"/>
      <c r="BC261" s="136"/>
      <c r="BD261" s="136"/>
      <c r="BE261" s="136"/>
      <c r="BF261" s="136"/>
      <c r="BG261" s="136"/>
      <c r="BJ261" s="136"/>
      <c r="BT261" s="136"/>
      <c r="CD261" s="136"/>
      <c r="CN261" s="136"/>
      <c r="CX261" s="136"/>
      <c r="DH261" s="136"/>
      <c r="DR261" s="136"/>
      <c r="EB261" s="136"/>
      <c r="EL261" s="136"/>
      <c r="EV261" s="136"/>
      <c r="FF261" s="136"/>
      <c r="FP261" s="136"/>
      <c r="FZ261" s="136"/>
      <c r="GJ261" s="136"/>
      <c r="GT261" s="136"/>
      <c r="HD261" s="136"/>
      <c r="HN261" s="136"/>
      <c r="HX261" s="136"/>
      <c r="JL261" s="136"/>
    </row>
    <row xmlns:x14ac="http://schemas.microsoft.com/office/spreadsheetml/2009/9/ac" r="262" s="3" customFormat="true" x14ac:dyDescent="0.25">
      <c r="A262" s="426"/>
      <c r="B262" s="136"/>
      <c r="L262" s="136"/>
      <c r="V262" s="136"/>
      <c r="AF262" s="136"/>
      <c r="AP262" s="136"/>
      <c r="AZ262" s="136"/>
      <c r="BA262" s="136"/>
      <c r="BB262" s="136"/>
      <c r="BC262" s="136"/>
      <c r="BD262" s="136"/>
      <c r="BE262" s="136"/>
      <c r="BF262" s="136"/>
      <c r="BG262" s="136"/>
      <c r="BJ262" s="136"/>
      <c r="BT262" s="136"/>
      <c r="CD262" s="136"/>
      <c r="CN262" s="136"/>
      <c r="CX262" s="136"/>
      <c r="DH262" s="136"/>
      <c r="DR262" s="136"/>
      <c r="EB262" s="136"/>
      <c r="EL262" s="136"/>
      <c r="EV262" s="136"/>
      <c r="FF262" s="136"/>
      <c r="FP262" s="136"/>
      <c r="FZ262" s="136"/>
      <c r="GJ262" s="136"/>
      <c r="GT262" s="136"/>
      <c r="HD262" s="136"/>
      <c r="HN262" s="136"/>
      <c r="HX262" s="136"/>
      <c r="JL262" s="136"/>
    </row>
    <row xmlns:x14ac="http://schemas.microsoft.com/office/spreadsheetml/2009/9/ac" r="263" s="3" customFormat="true" x14ac:dyDescent="0.25">
      <c r="A263" s="426"/>
      <c r="B263" s="136"/>
      <c r="L263" s="136"/>
      <c r="V263" s="136"/>
      <c r="AF263" s="136"/>
      <c r="AP263" s="136"/>
      <c r="AZ263" s="136"/>
      <c r="BA263" s="136"/>
      <c r="BB263" s="136"/>
      <c r="BC263" s="136"/>
      <c r="BD263" s="136"/>
      <c r="BE263" s="136"/>
      <c r="BF263" s="136"/>
      <c r="BG263" s="136"/>
      <c r="BJ263" s="136"/>
      <c r="BT263" s="136"/>
      <c r="CD263" s="136"/>
      <c r="CN263" s="136"/>
      <c r="CX263" s="136"/>
      <c r="DH263" s="136"/>
      <c r="DR263" s="136"/>
      <c r="EB263" s="136"/>
      <c r="EL263" s="136"/>
      <c r="EV263" s="136"/>
      <c r="FF263" s="136"/>
      <c r="FP263" s="136"/>
      <c r="FZ263" s="136"/>
      <c r="GJ263" s="136"/>
      <c r="GT263" s="136"/>
      <c r="HD263" s="136"/>
      <c r="HN263" s="136"/>
      <c r="HX263" s="136"/>
      <c r="JL263" s="136"/>
    </row>
    <row xmlns:x14ac="http://schemas.microsoft.com/office/spreadsheetml/2009/9/ac" r="264" s="3" customFormat="true" x14ac:dyDescent="0.25">
      <c r="A264" s="426"/>
      <c r="B264" s="136"/>
      <c r="L264" s="136"/>
      <c r="V264" s="136"/>
      <c r="AF264" s="136"/>
      <c r="AP264" s="136"/>
      <c r="AZ264" s="136"/>
      <c r="BA264" s="136"/>
      <c r="BB264" s="136"/>
      <c r="BC264" s="136"/>
      <c r="BD264" s="136"/>
      <c r="BE264" s="136"/>
      <c r="BF264" s="136"/>
      <c r="BG264" s="136"/>
      <c r="BJ264" s="136"/>
      <c r="BT264" s="136"/>
      <c r="CD264" s="136"/>
      <c r="CN264" s="136"/>
      <c r="CX264" s="136"/>
      <c r="DH264" s="136"/>
      <c r="DR264" s="136"/>
      <c r="EB264" s="136"/>
      <c r="EL264" s="136"/>
      <c r="EV264" s="136"/>
      <c r="FF264" s="136"/>
      <c r="FP264" s="136"/>
      <c r="FZ264" s="136"/>
      <c r="GJ264" s="136"/>
      <c r="GT264" s="136"/>
      <c r="HD264" s="136"/>
      <c r="HN264" s="136"/>
      <c r="HX264" s="136"/>
      <c r="JL264" s="136"/>
    </row>
    <row xmlns:x14ac="http://schemas.microsoft.com/office/spreadsheetml/2009/9/ac" r="265" s="3" customFormat="true" x14ac:dyDescent="0.25">
      <c r="A265" s="426"/>
      <c r="B265" s="136"/>
      <c r="L265" s="136"/>
      <c r="V265" s="136"/>
      <c r="AF265" s="136"/>
      <c r="AP265" s="136"/>
      <c r="AZ265" s="136"/>
      <c r="BA265" s="136"/>
      <c r="BB265" s="136"/>
      <c r="BC265" s="136"/>
      <c r="BD265" s="136"/>
      <c r="BE265" s="136"/>
      <c r="BF265" s="136"/>
      <c r="BG265" s="136"/>
      <c r="BJ265" s="136"/>
      <c r="BT265" s="136"/>
      <c r="CD265" s="136"/>
      <c r="CN265" s="136"/>
      <c r="CX265" s="136"/>
      <c r="DH265" s="136"/>
      <c r="DR265" s="136"/>
      <c r="EB265" s="136"/>
      <c r="EL265" s="136"/>
      <c r="EV265" s="136"/>
      <c r="FF265" s="136"/>
      <c r="FP265" s="136"/>
      <c r="FZ265" s="136"/>
      <c r="GJ265" s="136"/>
      <c r="GT265" s="136"/>
      <c r="HD265" s="136"/>
      <c r="HN265" s="136"/>
      <c r="HX265" s="136"/>
      <c r="JL265" s="136"/>
    </row>
    <row xmlns:x14ac="http://schemas.microsoft.com/office/spreadsheetml/2009/9/ac" r="266" s="3" customFormat="true" x14ac:dyDescent="0.25">
      <c r="A266" s="426"/>
      <c r="B266" s="136"/>
      <c r="L266" s="136"/>
      <c r="V266" s="136"/>
      <c r="AF266" s="136"/>
      <c r="AP266" s="136"/>
      <c r="AZ266" s="136"/>
      <c r="BA266" s="136"/>
      <c r="BB266" s="136"/>
      <c r="BC266" s="136"/>
      <c r="BD266" s="136"/>
      <c r="BE266" s="136"/>
      <c r="BF266" s="136"/>
      <c r="BG266" s="136"/>
      <c r="BJ266" s="136"/>
      <c r="BT266" s="136"/>
      <c r="CD266" s="136"/>
      <c r="CN266" s="136"/>
      <c r="CX266" s="136"/>
      <c r="DH266" s="136"/>
      <c r="DR266" s="136"/>
      <c r="EB266" s="136"/>
      <c r="EL266" s="136"/>
      <c r="EV266" s="136"/>
      <c r="FF266" s="136"/>
      <c r="FP266" s="136"/>
      <c r="FZ266" s="136"/>
      <c r="GJ266" s="136"/>
      <c r="GT266" s="136"/>
      <c r="HD266" s="136"/>
      <c r="HN266" s="136"/>
      <c r="HX266" s="136"/>
      <c r="JL266" s="136"/>
    </row>
    <row xmlns:x14ac="http://schemas.microsoft.com/office/spreadsheetml/2009/9/ac" r="267" s="3" customFormat="true" x14ac:dyDescent="0.25">
      <c r="A267" s="426"/>
      <c r="B267" s="136"/>
      <c r="L267" s="136"/>
      <c r="V267" s="136"/>
      <c r="AF267" s="136"/>
      <c r="AP267" s="136"/>
      <c r="AZ267" s="136"/>
      <c r="BA267" s="136"/>
      <c r="BB267" s="136"/>
      <c r="BC267" s="136"/>
      <c r="BD267" s="136"/>
      <c r="BE267" s="136"/>
      <c r="BF267" s="136"/>
      <c r="BG267" s="136"/>
      <c r="BJ267" s="136"/>
      <c r="BT267" s="136"/>
      <c r="CD267" s="136"/>
      <c r="CN267" s="136"/>
      <c r="CX267" s="136"/>
      <c r="DH267" s="136"/>
      <c r="DR267" s="136"/>
      <c r="EB267" s="136"/>
      <c r="EL267" s="136"/>
      <c r="EV267" s="136"/>
      <c r="FF267" s="136"/>
      <c r="FP267" s="136"/>
      <c r="FZ267" s="136"/>
      <c r="GJ267" s="136"/>
      <c r="GT267" s="136"/>
      <c r="HD267" s="136"/>
      <c r="HN267" s="136"/>
      <c r="HX267" s="136"/>
      <c r="JL267" s="136"/>
    </row>
    <row xmlns:x14ac="http://schemas.microsoft.com/office/spreadsheetml/2009/9/ac" r="268" s="3" customFormat="true" x14ac:dyDescent="0.25">
      <c r="A268" s="426"/>
      <c r="B268" s="136"/>
      <c r="L268" s="136"/>
      <c r="V268" s="136"/>
      <c r="AF268" s="136"/>
      <c r="AP268" s="136"/>
      <c r="AZ268" s="136"/>
      <c r="BA268" s="136"/>
      <c r="BB268" s="136"/>
      <c r="BC268" s="136"/>
      <c r="BD268" s="136"/>
      <c r="BE268" s="136"/>
      <c r="BF268" s="136"/>
      <c r="BG268" s="136"/>
      <c r="BJ268" s="136"/>
      <c r="BT268" s="136"/>
      <c r="CD268" s="136"/>
      <c r="CN268" s="136"/>
      <c r="CX268" s="136"/>
      <c r="DH268" s="136"/>
      <c r="DR268" s="136"/>
      <c r="EB268" s="136"/>
      <c r="EL268" s="136"/>
      <c r="EV268" s="136"/>
      <c r="FF268" s="136"/>
      <c r="FP268" s="136"/>
      <c r="FZ268" s="136"/>
      <c r="GJ268" s="136"/>
      <c r="GT268" s="136"/>
      <c r="HD268" s="136"/>
      <c r="HN268" s="136"/>
      <c r="HX268" s="136"/>
      <c r="JL268" s="136"/>
    </row>
    <row xmlns:x14ac="http://schemas.microsoft.com/office/spreadsheetml/2009/9/ac" r="269" s="3" customFormat="true" x14ac:dyDescent="0.25">
      <c r="A269" s="426"/>
      <c r="B269" s="136"/>
      <c r="L269" s="136"/>
      <c r="V269" s="136"/>
      <c r="AF269" s="136"/>
      <c r="AP269" s="136"/>
      <c r="AZ269" s="136"/>
      <c r="BA269" s="136"/>
      <c r="BB269" s="136"/>
      <c r="BC269" s="136"/>
      <c r="BD269" s="136"/>
      <c r="BE269" s="136"/>
      <c r="BF269" s="136"/>
      <c r="BG269" s="136"/>
      <c r="BJ269" s="136"/>
      <c r="BT269" s="136"/>
      <c r="CD269" s="136"/>
      <c r="CN269" s="136"/>
      <c r="CX269" s="136"/>
      <c r="DH269" s="136"/>
      <c r="DR269" s="136"/>
      <c r="EB269" s="136"/>
      <c r="EL269" s="136"/>
      <c r="EV269" s="136"/>
      <c r="FF269" s="136"/>
      <c r="FP269" s="136"/>
      <c r="FZ269" s="136"/>
      <c r="GJ269" s="136"/>
      <c r="GT269" s="136"/>
      <c r="HD269" s="136"/>
      <c r="HN269" s="136"/>
      <c r="HX269" s="136"/>
      <c r="JL269" s="136"/>
    </row>
    <row xmlns:x14ac="http://schemas.microsoft.com/office/spreadsheetml/2009/9/ac" r="270" s="3" customFormat="true" x14ac:dyDescent="0.25">
      <c r="A270" s="426"/>
      <c r="B270" s="136"/>
      <c r="L270" s="136"/>
      <c r="V270" s="136"/>
      <c r="AF270" s="136"/>
      <c r="AP270" s="136"/>
      <c r="AZ270" s="136"/>
      <c r="BA270" s="136"/>
      <c r="BB270" s="136"/>
      <c r="BC270" s="136"/>
      <c r="BD270" s="136"/>
      <c r="BE270" s="136"/>
      <c r="BF270" s="136"/>
      <c r="BG270" s="136"/>
      <c r="BJ270" s="136"/>
      <c r="BT270" s="136"/>
      <c r="CD270" s="136"/>
      <c r="CN270" s="136"/>
      <c r="CX270" s="136"/>
      <c r="DH270" s="136"/>
      <c r="DR270" s="136"/>
      <c r="EB270" s="136"/>
      <c r="EL270" s="136"/>
      <c r="EV270" s="136"/>
      <c r="FF270" s="136"/>
      <c r="FP270" s="136"/>
      <c r="FZ270" s="136"/>
      <c r="GJ270" s="136"/>
      <c r="GT270" s="136"/>
      <c r="HD270" s="136"/>
      <c r="HN270" s="136"/>
      <c r="HX270" s="136"/>
      <c r="JL270" s="136"/>
    </row>
    <row xmlns:x14ac="http://schemas.microsoft.com/office/spreadsheetml/2009/9/ac" r="271" s="3" customFormat="true" x14ac:dyDescent="0.25">
      <c r="A271" s="426"/>
      <c r="B271" s="136"/>
      <c r="L271" s="136"/>
      <c r="V271" s="136"/>
      <c r="AF271" s="136"/>
      <c r="AP271" s="136"/>
      <c r="AZ271" s="136"/>
      <c r="BA271" s="136"/>
      <c r="BB271" s="136"/>
      <c r="BC271" s="136"/>
      <c r="BD271" s="136"/>
      <c r="BE271" s="136"/>
      <c r="BF271" s="136"/>
      <c r="BG271" s="136"/>
      <c r="BJ271" s="136"/>
      <c r="BT271" s="136"/>
      <c r="CD271" s="136"/>
      <c r="CN271" s="136"/>
      <c r="CX271" s="136"/>
      <c r="DH271" s="136"/>
      <c r="DR271" s="136"/>
      <c r="EB271" s="136"/>
      <c r="EL271" s="136"/>
      <c r="EV271" s="136"/>
      <c r="FF271" s="136"/>
      <c r="FP271" s="136"/>
      <c r="FZ271" s="136"/>
      <c r="GJ271" s="136"/>
      <c r="GT271" s="136"/>
      <c r="HD271" s="136"/>
      <c r="HN271" s="136"/>
      <c r="HX271" s="136"/>
      <c r="JL271" s="136"/>
    </row>
    <row xmlns:x14ac="http://schemas.microsoft.com/office/spreadsheetml/2009/9/ac" r="272" s="3" customFormat="true" x14ac:dyDescent="0.25">
      <c r="A272" s="426"/>
      <c r="B272" s="136"/>
      <c r="L272" s="136"/>
      <c r="V272" s="136"/>
      <c r="AF272" s="136"/>
      <c r="AP272" s="136"/>
      <c r="AZ272" s="136"/>
      <c r="BA272" s="136"/>
      <c r="BB272" s="136"/>
      <c r="BC272" s="136"/>
      <c r="BD272" s="136"/>
      <c r="BE272" s="136"/>
      <c r="BF272" s="136"/>
      <c r="BG272" s="136"/>
      <c r="BJ272" s="136"/>
      <c r="BT272" s="136"/>
      <c r="CD272" s="136"/>
      <c r="CN272" s="136"/>
      <c r="CX272" s="136"/>
      <c r="DH272" s="136"/>
      <c r="DR272" s="136"/>
      <c r="EB272" s="136"/>
      <c r="EL272" s="136"/>
      <c r="EV272" s="136"/>
      <c r="FF272" s="136"/>
      <c r="FP272" s="136"/>
      <c r="FZ272" s="136"/>
      <c r="GJ272" s="136"/>
      <c r="GT272" s="136"/>
      <c r="HD272" s="136"/>
      <c r="HN272" s="136"/>
      <c r="HX272" s="136"/>
      <c r="JL272" s="136"/>
    </row>
    <row xmlns:x14ac="http://schemas.microsoft.com/office/spreadsheetml/2009/9/ac" r="273" s="3" customFormat="true" x14ac:dyDescent="0.25">
      <c r="A273" s="426"/>
      <c r="B273" s="136"/>
      <c r="L273" s="136"/>
      <c r="V273" s="136"/>
      <c r="AF273" s="136"/>
      <c r="AP273" s="136"/>
      <c r="AZ273" s="136"/>
      <c r="BA273" s="136"/>
      <c r="BB273" s="136"/>
      <c r="BC273" s="136"/>
      <c r="BD273" s="136"/>
      <c r="BE273" s="136"/>
      <c r="BF273" s="136"/>
      <c r="BG273" s="136"/>
      <c r="BJ273" s="136"/>
      <c r="BT273" s="136"/>
      <c r="CD273" s="136"/>
      <c r="CN273" s="136"/>
      <c r="CX273" s="136"/>
      <c r="DH273" s="136"/>
      <c r="DR273" s="136"/>
      <c r="EB273" s="136"/>
      <c r="EL273" s="136"/>
      <c r="EV273" s="136"/>
      <c r="FF273" s="136"/>
      <c r="FP273" s="136"/>
      <c r="FZ273" s="136"/>
      <c r="GJ273" s="136"/>
      <c r="GT273" s="136"/>
      <c r="HD273" s="136"/>
      <c r="HN273" s="136"/>
      <c r="HX273" s="136"/>
      <c r="JL273" s="136"/>
    </row>
    <row xmlns:x14ac="http://schemas.microsoft.com/office/spreadsheetml/2009/9/ac" r="274" s="3" customFormat="true" x14ac:dyDescent="0.25">
      <c r="A274" s="426"/>
      <c r="B274" s="136"/>
      <c r="L274" s="136"/>
      <c r="V274" s="136"/>
      <c r="AF274" s="136"/>
      <c r="AP274" s="136"/>
      <c r="AZ274" s="136"/>
      <c r="BA274" s="136"/>
      <c r="BB274" s="136"/>
      <c r="BC274" s="136"/>
      <c r="BD274" s="136"/>
      <c r="BE274" s="136"/>
      <c r="BF274" s="136"/>
      <c r="BG274" s="136"/>
      <c r="BJ274" s="136"/>
      <c r="BT274" s="136"/>
      <c r="CD274" s="136"/>
      <c r="CN274" s="136"/>
      <c r="CX274" s="136"/>
      <c r="DH274" s="136"/>
      <c r="DR274" s="136"/>
      <c r="EB274" s="136"/>
      <c r="EL274" s="136"/>
      <c r="EV274" s="136"/>
      <c r="FF274" s="136"/>
      <c r="FP274" s="136"/>
      <c r="FZ274" s="136"/>
      <c r="GJ274" s="136"/>
      <c r="GT274" s="136"/>
      <c r="HD274" s="136"/>
      <c r="HN274" s="136"/>
      <c r="HX274" s="136"/>
      <c r="JL274" s="136"/>
    </row>
    <row xmlns:x14ac="http://schemas.microsoft.com/office/spreadsheetml/2009/9/ac" r="275" s="3" customFormat="true" x14ac:dyDescent="0.25">
      <c r="A275" s="426"/>
      <c r="B275" s="136"/>
      <c r="L275" s="136"/>
      <c r="V275" s="136"/>
      <c r="AF275" s="136"/>
      <c r="AP275" s="136"/>
      <c r="AZ275" s="136"/>
      <c r="BA275" s="136"/>
      <c r="BB275" s="136"/>
      <c r="BC275" s="136"/>
      <c r="BD275" s="136"/>
      <c r="BE275" s="136"/>
      <c r="BF275" s="136"/>
      <c r="BG275" s="136"/>
      <c r="BJ275" s="136"/>
      <c r="BT275" s="136"/>
      <c r="CD275" s="136"/>
      <c r="CN275" s="136"/>
      <c r="CX275" s="136"/>
      <c r="DH275" s="136"/>
      <c r="DR275" s="136"/>
      <c r="EB275" s="136"/>
      <c r="EL275" s="136"/>
      <c r="EV275" s="136"/>
      <c r="FF275" s="136"/>
      <c r="FP275" s="136"/>
      <c r="FZ275" s="136"/>
      <c r="GJ275" s="136"/>
      <c r="GT275" s="136"/>
      <c r="HD275" s="136"/>
      <c r="HN275" s="136"/>
      <c r="HX275" s="136"/>
      <c r="JL275" s="136"/>
    </row>
    <row xmlns:x14ac="http://schemas.microsoft.com/office/spreadsheetml/2009/9/ac" r="276" s="3" customFormat="true" x14ac:dyDescent="0.25">
      <c r="A276" s="426"/>
      <c r="B276" s="136"/>
      <c r="L276" s="136"/>
      <c r="V276" s="136"/>
      <c r="AF276" s="136"/>
      <c r="AP276" s="136"/>
      <c r="AZ276" s="136"/>
      <c r="BA276" s="136"/>
      <c r="BB276" s="136"/>
      <c r="BC276" s="136"/>
      <c r="BD276" s="136"/>
      <c r="BE276" s="136"/>
      <c r="BF276" s="136"/>
      <c r="BG276" s="136"/>
      <c r="BJ276" s="136"/>
      <c r="BT276" s="136"/>
      <c r="CD276" s="136"/>
      <c r="CN276" s="136"/>
      <c r="CX276" s="136"/>
      <c r="DH276" s="136"/>
      <c r="DR276" s="136"/>
      <c r="EB276" s="136"/>
      <c r="EL276" s="136"/>
      <c r="EV276" s="136"/>
      <c r="FF276" s="136"/>
      <c r="FP276" s="136"/>
      <c r="FZ276" s="136"/>
      <c r="GJ276" s="136"/>
      <c r="GT276" s="136"/>
      <c r="HD276" s="136"/>
      <c r="HN276" s="136"/>
      <c r="HX276" s="136"/>
      <c r="JL276" s="136"/>
    </row>
    <row xmlns:x14ac="http://schemas.microsoft.com/office/spreadsheetml/2009/9/ac" r="277" s="3" customFormat="true" x14ac:dyDescent="0.25">
      <c r="A277" s="426"/>
      <c r="B277" s="136"/>
      <c r="L277" s="136"/>
      <c r="V277" s="136"/>
      <c r="AF277" s="136"/>
      <c r="AP277" s="136"/>
      <c r="AZ277" s="136"/>
      <c r="BA277" s="136"/>
      <c r="BB277" s="136"/>
      <c r="BC277" s="136"/>
      <c r="BD277" s="136"/>
      <c r="BE277" s="136"/>
      <c r="BF277" s="136"/>
      <c r="BG277" s="136"/>
      <c r="BJ277" s="136"/>
      <c r="BT277" s="136"/>
      <c r="CD277" s="136"/>
      <c r="CN277" s="136"/>
      <c r="CX277" s="136"/>
      <c r="DH277" s="136"/>
      <c r="DR277" s="136"/>
      <c r="EB277" s="136"/>
      <c r="EL277" s="136"/>
      <c r="EV277" s="136"/>
      <c r="FF277" s="136"/>
      <c r="FP277" s="136"/>
      <c r="FZ277" s="136"/>
      <c r="GJ277" s="136"/>
      <c r="GT277" s="136"/>
      <c r="HD277" s="136"/>
      <c r="HN277" s="136"/>
      <c r="HX277" s="136"/>
      <c r="JL277" s="136"/>
    </row>
    <row xmlns:x14ac="http://schemas.microsoft.com/office/spreadsheetml/2009/9/ac" r="278" s="3" customFormat="true" x14ac:dyDescent="0.25">
      <c r="A278" s="426"/>
      <c r="B278" s="136"/>
      <c r="L278" s="136"/>
      <c r="V278" s="136"/>
      <c r="AF278" s="136"/>
      <c r="AP278" s="136"/>
      <c r="AZ278" s="136"/>
      <c r="BA278" s="136"/>
      <c r="BB278" s="136"/>
      <c r="BC278" s="136"/>
      <c r="BD278" s="136"/>
      <c r="BE278" s="136"/>
      <c r="BF278" s="136"/>
      <c r="BG278" s="136"/>
      <c r="BJ278" s="136"/>
      <c r="BT278" s="136"/>
      <c r="CD278" s="136"/>
      <c r="CN278" s="136"/>
      <c r="CX278" s="136"/>
      <c r="DH278" s="136"/>
      <c r="DR278" s="136"/>
      <c r="EB278" s="136"/>
      <c r="EL278" s="136"/>
      <c r="EV278" s="136"/>
      <c r="FF278" s="136"/>
      <c r="FP278" s="136"/>
      <c r="FZ278" s="136"/>
      <c r="GJ278" s="136"/>
      <c r="GT278" s="136"/>
      <c r="HD278" s="136"/>
      <c r="HN278" s="136"/>
      <c r="HX278" s="136"/>
      <c r="JL278" s="136"/>
    </row>
    <row xmlns:x14ac="http://schemas.microsoft.com/office/spreadsheetml/2009/9/ac" r="279" s="3" customFormat="true" x14ac:dyDescent="0.25">
      <c r="A279" s="426"/>
      <c r="B279" s="136"/>
      <c r="L279" s="136"/>
      <c r="V279" s="136"/>
      <c r="AF279" s="136"/>
      <c r="AP279" s="136"/>
      <c r="AZ279" s="136"/>
      <c r="BA279" s="136"/>
      <c r="BB279" s="136"/>
      <c r="BC279" s="136"/>
      <c r="BD279" s="136"/>
      <c r="BE279" s="136"/>
      <c r="BF279" s="136"/>
      <c r="BG279" s="136"/>
      <c r="BJ279" s="136"/>
      <c r="BT279" s="136"/>
      <c r="CD279" s="136"/>
      <c r="CN279" s="136"/>
      <c r="CX279" s="136"/>
      <c r="DH279" s="136"/>
      <c r="DR279" s="136"/>
      <c r="EB279" s="136"/>
      <c r="EL279" s="136"/>
      <c r="EV279" s="136"/>
      <c r="FF279" s="136"/>
      <c r="FP279" s="136"/>
      <c r="FZ279" s="136"/>
      <c r="GJ279" s="136"/>
      <c r="GT279" s="136"/>
      <c r="HD279" s="136"/>
      <c r="HN279" s="136"/>
      <c r="HX279" s="136"/>
      <c r="JL279" s="136"/>
    </row>
    <row xmlns:x14ac="http://schemas.microsoft.com/office/spreadsheetml/2009/9/ac" r="280" s="3" customFormat="true" x14ac:dyDescent="0.25">
      <c r="A280" s="426"/>
      <c r="B280" s="136"/>
      <c r="L280" s="136"/>
      <c r="V280" s="136"/>
      <c r="AF280" s="136"/>
      <c r="AP280" s="136"/>
      <c r="AZ280" s="136"/>
      <c r="BA280" s="136"/>
      <c r="BB280" s="136"/>
      <c r="BC280" s="136"/>
      <c r="BD280" s="136"/>
      <c r="BE280" s="136"/>
      <c r="BF280" s="136"/>
      <c r="BG280" s="136"/>
      <c r="BJ280" s="136"/>
      <c r="BT280" s="136"/>
      <c r="CD280" s="136"/>
      <c r="CN280" s="136"/>
      <c r="CX280" s="136"/>
      <c r="DH280" s="136"/>
      <c r="DR280" s="136"/>
      <c r="EB280" s="136"/>
      <c r="EL280" s="136"/>
      <c r="EV280" s="136"/>
      <c r="FF280" s="136"/>
      <c r="FP280" s="136"/>
      <c r="FZ280" s="136"/>
      <c r="GJ280" s="136"/>
      <c r="GT280" s="136"/>
      <c r="HD280" s="136"/>
      <c r="HN280" s="136"/>
      <c r="HX280" s="136"/>
      <c r="JL280" s="136"/>
    </row>
    <row xmlns:x14ac="http://schemas.microsoft.com/office/spreadsheetml/2009/9/ac" r="281" s="3" customFormat="true" x14ac:dyDescent="0.25">
      <c r="A281" s="426"/>
      <c r="B281" s="136"/>
      <c r="L281" s="136"/>
      <c r="V281" s="136"/>
      <c r="AF281" s="136"/>
      <c r="AP281" s="136"/>
      <c r="AZ281" s="136"/>
      <c r="BA281" s="136"/>
      <c r="BB281" s="136"/>
      <c r="BC281" s="136"/>
      <c r="BD281" s="136"/>
      <c r="BE281" s="136"/>
      <c r="BF281" s="136"/>
      <c r="BG281" s="136"/>
      <c r="BJ281" s="136"/>
      <c r="BT281" s="136"/>
      <c r="CD281" s="136"/>
      <c r="CN281" s="136"/>
      <c r="CX281" s="136"/>
      <c r="DH281" s="136"/>
      <c r="DR281" s="136"/>
      <c r="EB281" s="136"/>
      <c r="EL281" s="136"/>
      <c r="EV281" s="136"/>
      <c r="FF281" s="136"/>
      <c r="FP281" s="136"/>
      <c r="FZ281" s="136"/>
      <c r="GJ281" s="136"/>
      <c r="GT281" s="136"/>
      <c r="HD281" s="136"/>
      <c r="HN281" s="136"/>
      <c r="HX281" s="136"/>
      <c r="JL281" s="136"/>
    </row>
    <row xmlns:x14ac="http://schemas.microsoft.com/office/spreadsheetml/2009/9/ac" r="282" s="3" customFormat="true" x14ac:dyDescent="0.25">
      <c r="A282" s="426"/>
      <c r="B282" s="136"/>
      <c r="L282" s="136"/>
      <c r="V282" s="136"/>
      <c r="AF282" s="136"/>
      <c r="AP282" s="136"/>
      <c r="AZ282" s="136"/>
      <c r="BA282" s="136"/>
      <c r="BB282" s="136"/>
      <c r="BC282" s="136"/>
      <c r="BD282" s="136"/>
      <c r="BE282" s="136"/>
      <c r="BF282" s="136"/>
      <c r="BG282" s="136"/>
      <c r="BJ282" s="136"/>
      <c r="BT282" s="136"/>
      <c r="CD282" s="136"/>
      <c r="CN282" s="136"/>
      <c r="CX282" s="136"/>
      <c r="DH282" s="136"/>
      <c r="DR282" s="136"/>
      <c r="EB282" s="136"/>
      <c r="EL282" s="136"/>
      <c r="EV282" s="136"/>
      <c r="FF282" s="136"/>
      <c r="FP282" s="136"/>
      <c r="FZ282" s="136"/>
      <c r="GJ282" s="136"/>
      <c r="GT282" s="136"/>
      <c r="HD282" s="136"/>
      <c r="HN282" s="136"/>
      <c r="HX282" s="136"/>
      <c r="JL282" s="136"/>
    </row>
    <row xmlns:x14ac="http://schemas.microsoft.com/office/spreadsheetml/2009/9/ac" r="283" s="3" customFormat="true" x14ac:dyDescent="0.25">
      <c r="A283" s="426"/>
      <c r="B283" s="136"/>
      <c r="L283" s="136"/>
      <c r="V283" s="136"/>
      <c r="AF283" s="136"/>
      <c r="AP283" s="136"/>
      <c r="AZ283" s="136"/>
      <c r="BA283" s="136"/>
      <c r="BB283" s="136"/>
      <c r="BC283" s="136"/>
      <c r="BD283" s="136"/>
      <c r="BE283" s="136"/>
      <c r="BF283" s="136"/>
      <c r="BG283" s="136"/>
      <c r="BJ283" s="136"/>
      <c r="BT283" s="136"/>
      <c r="CD283" s="136"/>
      <c r="CN283" s="136"/>
      <c r="CX283" s="136"/>
      <c r="DH283" s="136"/>
      <c r="DR283" s="136"/>
      <c r="EB283" s="136"/>
      <c r="EL283" s="136"/>
      <c r="EV283" s="136"/>
      <c r="FF283" s="136"/>
      <c r="FP283" s="136"/>
      <c r="FZ283" s="136"/>
      <c r="GJ283" s="136"/>
      <c r="GT283" s="136"/>
      <c r="HD283" s="136"/>
      <c r="HN283" s="136"/>
      <c r="HX283" s="136"/>
      <c r="JL283" s="136"/>
    </row>
    <row xmlns:x14ac="http://schemas.microsoft.com/office/spreadsheetml/2009/9/ac" r="284" s="3" customFormat="true" x14ac:dyDescent="0.25">
      <c r="A284" s="426"/>
      <c r="B284" s="136"/>
      <c r="L284" s="136"/>
      <c r="V284" s="136"/>
      <c r="AF284" s="136"/>
      <c r="AP284" s="136"/>
      <c r="AZ284" s="136"/>
      <c r="BA284" s="136"/>
      <c r="BB284" s="136"/>
      <c r="BC284" s="136"/>
      <c r="BD284" s="136"/>
      <c r="BE284" s="136"/>
      <c r="BF284" s="136"/>
      <c r="BG284" s="136"/>
      <c r="BJ284" s="136"/>
      <c r="BT284" s="136"/>
      <c r="CD284" s="136"/>
      <c r="CN284" s="136"/>
      <c r="CX284" s="136"/>
      <c r="DH284" s="136"/>
      <c r="DR284" s="136"/>
      <c r="EB284" s="136"/>
      <c r="EL284" s="136"/>
      <c r="EV284" s="136"/>
      <c r="FF284" s="136"/>
      <c r="FP284" s="136"/>
      <c r="FZ284" s="136"/>
      <c r="GJ284" s="136"/>
      <c r="GT284" s="136"/>
      <c r="HD284" s="136"/>
      <c r="HN284" s="136"/>
      <c r="HX284" s="136"/>
      <c r="JL284" s="136"/>
    </row>
    <row xmlns:x14ac="http://schemas.microsoft.com/office/spreadsheetml/2009/9/ac" r="285" s="3" customFormat="true" x14ac:dyDescent="0.25">
      <c r="A285" s="426"/>
      <c r="B285" s="136"/>
      <c r="L285" s="136"/>
      <c r="V285" s="136"/>
      <c r="AF285" s="136"/>
      <c r="AP285" s="136"/>
      <c r="AZ285" s="136"/>
      <c r="BA285" s="136"/>
      <c r="BB285" s="136"/>
      <c r="BC285" s="136"/>
      <c r="BD285" s="136"/>
      <c r="BE285" s="136"/>
      <c r="BF285" s="136"/>
      <c r="BG285" s="136"/>
      <c r="BJ285" s="136"/>
      <c r="BT285" s="136"/>
      <c r="CD285" s="136"/>
      <c r="CN285" s="136"/>
      <c r="CX285" s="136"/>
      <c r="DH285" s="136"/>
      <c r="DR285" s="136"/>
      <c r="EB285" s="136"/>
      <c r="EL285" s="136"/>
      <c r="EV285" s="136"/>
      <c r="FF285" s="136"/>
      <c r="FP285" s="136"/>
      <c r="FZ285" s="136"/>
      <c r="GJ285" s="136"/>
      <c r="GT285" s="136"/>
      <c r="HD285" s="136"/>
      <c r="HN285" s="136"/>
      <c r="HX285" s="136"/>
      <c r="JL285" s="136"/>
    </row>
    <row xmlns:x14ac="http://schemas.microsoft.com/office/spreadsheetml/2009/9/ac" r="286" s="3" customFormat="true" x14ac:dyDescent="0.25">
      <c r="A286" s="426"/>
      <c r="B286" s="136"/>
      <c r="L286" s="136"/>
      <c r="V286" s="136"/>
      <c r="AF286" s="136"/>
      <c r="AP286" s="136"/>
      <c r="AZ286" s="136"/>
      <c r="BA286" s="136"/>
      <c r="BB286" s="136"/>
      <c r="BC286" s="136"/>
      <c r="BD286" s="136"/>
      <c r="BE286" s="136"/>
      <c r="BF286" s="136"/>
      <c r="BG286" s="136"/>
      <c r="BJ286" s="136"/>
      <c r="BT286" s="136"/>
      <c r="CD286" s="136"/>
      <c r="CN286" s="136"/>
      <c r="CX286" s="136"/>
      <c r="DH286" s="136"/>
      <c r="DR286" s="136"/>
      <c r="EB286" s="136"/>
      <c r="EL286" s="136"/>
      <c r="EV286" s="136"/>
      <c r="FF286" s="136"/>
      <c r="FP286" s="136"/>
      <c r="FZ286" s="136"/>
      <c r="GJ286" s="136"/>
      <c r="GT286" s="136"/>
      <c r="HD286" s="136"/>
      <c r="HN286" s="136"/>
      <c r="HX286" s="136"/>
      <c r="JL286" s="136"/>
    </row>
    <row xmlns:x14ac="http://schemas.microsoft.com/office/spreadsheetml/2009/9/ac" r="287" s="3" customFormat="true" x14ac:dyDescent="0.25">
      <c r="A287" s="426"/>
      <c r="B287" s="136"/>
      <c r="L287" s="136"/>
      <c r="V287" s="136"/>
      <c r="AF287" s="136"/>
      <c r="AP287" s="136"/>
      <c r="AZ287" s="136"/>
      <c r="BA287" s="136"/>
      <c r="BB287" s="136"/>
      <c r="BC287" s="136"/>
      <c r="BD287" s="136"/>
      <c r="BE287" s="136"/>
      <c r="BF287" s="136"/>
      <c r="BG287" s="136"/>
      <c r="BJ287" s="136"/>
      <c r="BT287" s="136"/>
      <c r="CD287" s="136"/>
      <c r="CN287" s="136"/>
      <c r="CX287" s="136"/>
      <c r="DH287" s="136"/>
      <c r="DR287" s="136"/>
      <c r="EB287" s="136"/>
      <c r="EL287" s="136"/>
      <c r="EV287" s="136"/>
      <c r="FF287" s="136"/>
      <c r="FP287" s="136"/>
      <c r="FZ287" s="136"/>
      <c r="GJ287" s="136"/>
      <c r="GT287" s="136"/>
      <c r="HD287" s="136"/>
      <c r="HN287" s="136"/>
      <c r="HX287" s="136"/>
      <c r="JL287" s="136"/>
    </row>
    <row xmlns:x14ac="http://schemas.microsoft.com/office/spreadsheetml/2009/9/ac" r="288" s="3" customFormat="true" x14ac:dyDescent="0.25">
      <c r="A288" s="426"/>
      <c r="B288" s="136"/>
      <c r="L288" s="136"/>
      <c r="V288" s="136"/>
      <c r="AF288" s="136"/>
      <c r="AP288" s="136"/>
      <c r="AZ288" s="136"/>
      <c r="BA288" s="136"/>
      <c r="BB288" s="136"/>
      <c r="BC288" s="136"/>
      <c r="BD288" s="136"/>
      <c r="BE288" s="136"/>
      <c r="BF288" s="136"/>
      <c r="BG288" s="136"/>
      <c r="BJ288" s="136"/>
      <c r="BT288" s="136"/>
      <c r="CD288" s="136"/>
      <c r="CN288" s="136"/>
      <c r="CX288" s="136"/>
      <c r="DH288" s="136"/>
      <c r="DR288" s="136"/>
      <c r="EB288" s="136"/>
      <c r="EL288" s="136"/>
      <c r="EV288" s="136"/>
      <c r="FF288" s="136"/>
      <c r="FP288" s="136"/>
      <c r="FZ288" s="136"/>
      <c r="GJ288" s="136"/>
      <c r="GT288" s="136"/>
      <c r="HD288" s="136"/>
      <c r="HN288" s="136"/>
      <c r="HX288" s="136"/>
      <c r="JL288" s="136"/>
    </row>
    <row xmlns:x14ac="http://schemas.microsoft.com/office/spreadsheetml/2009/9/ac" r="289" s="3" customFormat="true" x14ac:dyDescent="0.25">
      <c r="A289" s="426"/>
      <c r="B289" s="136"/>
      <c r="L289" s="136"/>
      <c r="V289" s="136"/>
      <c r="AF289" s="136"/>
      <c r="AP289" s="136"/>
      <c r="AZ289" s="136"/>
      <c r="BA289" s="136"/>
      <c r="BB289" s="136"/>
      <c r="BC289" s="136"/>
      <c r="BD289" s="136"/>
      <c r="BE289" s="136"/>
      <c r="BF289" s="136"/>
      <c r="BG289" s="136"/>
      <c r="BJ289" s="136"/>
      <c r="BT289" s="136"/>
      <c r="CD289" s="136"/>
      <c r="CN289" s="136"/>
      <c r="CX289" s="136"/>
      <c r="DH289" s="136"/>
      <c r="DR289" s="136"/>
      <c r="EB289" s="136"/>
      <c r="EL289" s="136"/>
      <c r="EV289" s="136"/>
      <c r="FF289" s="136"/>
      <c r="FP289" s="136"/>
      <c r="FZ289" s="136"/>
      <c r="GJ289" s="136"/>
      <c r="GT289" s="136"/>
      <c r="HD289" s="136"/>
      <c r="HN289" s="136"/>
      <c r="HX289" s="136"/>
      <c r="JL289" s="136"/>
    </row>
    <row xmlns:x14ac="http://schemas.microsoft.com/office/spreadsheetml/2009/9/ac" r="290" s="3" customFormat="true" x14ac:dyDescent="0.25">
      <c r="A290" s="426"/>
      <c r="B290" s="136"/>
      <c r="L290" s="136"/>
      <c r="V290" s="136"/>
      <c r="AF290" s="136"/>
      <c r="AP290" s="136"/>
      <c r="AZ290" s="136"/>
      <c r="BA290" s="136"/>
      <c r="BB290" s="136"/>
      <c r="BC290" s="136"/>
      <c r="BD290" s="136"/>
      <c r="BE290" s="136"/>
      <c r="BF290" s="136"/>
      <c r="BG290" s="136"/>
      <c r="BJ290" s="136"/>
      <c r="BT290" s="136"/>
      <c r="CD290" s="136"/>
      <c r="CN290" s="136"/>
      <c r="CX290" s="136"/>
      <c r="DH290" s="136"/>
      <c r="DR290" s="136"/>
      <c r="EB290" s="136"/>
      <c r="EL290" s="136"/>
      <c r="EV290" s="136"/>
      <c r="FF290" s="136"/>
      <c r="FP290" s="136"/>
      <c r="FZ290" s="136"/>
      <c r="GJ290" s="136"/>
      <c r="GT290" s="136"/>
      <c r="HD290" s="136"/>
      <c r="HN290" s="136"/>
      <c r="HX290" s="136"/>
      <c r="JL290" s="136"/>
    </row>
    <row xmlns:x14ac="http://schemas.microsoft.com/office/spreadsheetml/2009/9/ac" r="291" s="3" customFormat="true" x14ac:dyDescent="0.25">
      <c r="A291" s="426"/>
      <c r="B291" s="136"/>
      <c r="L291" s="136"/>
      <c r="V291" s="136"/>
      <c r="AF291" s="136"/>
      <c r="AP291" s="136"/>
      <c r="AZ291" s="136"/>
      <c r="BA291" s="136"/>
      <c r="BB291" s="136"/>
      <c r="BC291" s="136"/>
      <c r="BD291" s="136"/>
      <c r="BE291" s="136"/>
      <c r="BF291" s="136"/>
      <c r="BG291" s="136"/>
      <c r="BJ291" s="136"/>
      <c r="BT291" s="136"/>
      <c r="CD291" s="136"/>
      <c r="CN291" s="136"/>
      <c r="CX291" s="136"/>
      <c r="DH291" s="136"/>
      <c r="DR291" s="136"/>
      <c r="EB291" s="136"/>
      <c r="EL291" s="136"/>
      <c r="EV291" s="136"/>
      <c r="FF291" s="136"/>
      <c r="FP291" s="136"/>
      <c r="FZ291" s="136"/>
      <c r="GJ291" s="136"/>
      <c r="GT291" s="136"/>
      <c r="HD291" s="136"/>
      <c r="HN291" s="136"/>
      <c r="HX291" s="136"/>
      <c r="JL291" s="136"/>
    </row>
    <row xmlns:x14ac="http://schemas.microsoft.com/office/spreadsheetml/2009/9/ac" r="292" s="3" customFormat="true" x14ac:dyDescent="0.25">
      <c r="A292" s="426"/>
      <c r="B292" s="136"/>
      <c r="L292" s="136"/>
      <c r="V292" s="136"/>
      <c r="AF292" s="136"/>
      <c r="AP292" s="136"/>
      <c r="AZ292" s="136"/>
      <c r="BA292" s="136"/>
      <c r="BB292" s="136"/>
      <c r="BC292" s="136"/>
      <c r="BD292" s="136"/>
      <c r="BE292" s="136"/>
      <c r="BF292" s="136"/>
      <c r="BG292" s="136"/>
      <c r="BJ292" s="136"/>
      <c r="BT292" s="136"/>
      <c r="CD292" s="136"/>
      <c r="CN292" s="136"/>
      <c r="CX292" s="136"/>
      <c r="DH292" s="136"/>
      <c r="DR292" s="136"/>
      <c r="EB292" s="136"/>
      <c r="EL292" s="136"/>
      <c r="EV292" s="136"/>
      <c r="FF292" s="136"/>
      <c r="FP292" s="136"/>
      <c r="FZ292" s="136"/>
      <c r="GJ292" s="136"/>
      <c r="GT292" s="136"/>
      <c r="HD292" s="136"/>
      <c r="HN292" s="136"/>
      <c r="HX292" s="136"/>
      <c r="JL292" s="136"/>
    </row>
    <row xmlns:x14ac="http://schemas.microsoft.com/office/spreadsheetml/2009/9/ac" r="293" s="3" customFormat="true" x14ac:dyDescent="0.25">
      <c r="A293" s="426"/>
      <c r="B293" s="136"/>
      <c r="L293" s="136"/>
      <c r="V293" s="136"/>
      <c r="AF293" s="136"/>
      <c r="AP293" s="136"/>
      <c r="AZ293" s="136"/>
      <c r="BA293" s="136"/>
      <c r="BB293" s="136"/>
      <c r="BC293" s="136"/>
      <c r="BD293" s="136"/>
      <c r="BE293" s="136"/>
      <c r="BF293" s="136"/>
      <c r="BG293" s="136"/>
      <c r="BJ293" s="136"/>
      <c r="BT293" s="136"/>
      <c r="CD293" s="136"/>
      <c r="CN293" s="136"/>
      <c r="CX293" s="136"/>
      <c r="DH293" s="136"/>
      <c r="DR293" s="136"/>
      <c r="EB293" s="136"/>
      <c r="EL293" s="136"/>
      <c r="EV293" s="136"/>
      <c r="FF293" s="136"/>
      <c r="FP293" s="136"/>
      <c r="FZ293" s="136"/>
      <c r="GJ293" s="136"/>
      <c r="GT293" s="136"/>
      <c r="HD293" s="136"/>
      <c r="HN293" s="136"/>
      <c r="HX293" s="136"/>
      <c r="JL293" s="136"/>
    </row>
    <row xmlns:x14ac="http://schemas.microsoft.com/office/spreadsheetml/2009/9/ac" r="294" s="3" customFormat="true" x14ac:dyDescent="0.25">
      <c r="A294" s="426"/>
      <c r="B294" s="136"/>
      <c r="L294" s="136"/>
      <c r="V294" s="136"/>
      <c r="AF294" s="136"/>
      <c r="AP294" s="136"/>
      <c r="AZ294" s="136"/>
      <c r="BA294" s="136"/>
      <c r="BB294" s="136"/>
      <c r="BC294" s="136"/>
      <c r="BD294" s="136"/>
      <c r="BE294" s="136"/>
      <c r="BF294" s="136"/>
      <c r="BG294" s="136"/>
      <c r="BJ294" s="136"/>
      <c r="BT294" s="136"/>
      <c r="CD294" s="136"/>
      <c r="CN294" s="136"/>
      <c r="CX294" s="136"/>
      <c r="DH294" s="136"/>
      <c r="DR294" s="136"/>
      <c r="EB294" s="136"/>
      <c r="EL294" s="136"/>
      <c r="EV294" s="136"/>
      <c r="FF294" s="136"/>
      <c r="FP294" s="136"/>
      <c r="FZ294" s="136"/>
      <c r="GJ294" s="136"/>
      <c r="GT294" s="136"/>
      <c r="HD294" s="136"/>
      <c r="HN294" s="136"/>
      <c r="HX294" s="136"/>
      <c r="JL294" s="136"/>
    </row>
    <row xmlns:x14ac="http://schemas.microsoft.com/office/spreadsheetml/2009/9/ac" r="295" s="3" customFormat="true" x14ac:dyDescent="0.25">
      <c r="A295" s="426"/>
      <c r="B295" s="136"/>
      <c r="L295" s="136"/>
      <c r="V295" s="136"/>
      <c r="AF295" s="136"/>
      <c r="AP295" s="136"/>
      <c r="AZ295" s="136"/>
      <c r="BA295" s="136"/>
      <c r="BB295" s="136"/>
      <c r="BC295" s="136"/>
      <c r="BD295" s="136"/>
      <c r="BE295" s="136"/>
      <c r="BF295" s="136"/>
      <c r="BG295" s="136"/>
      <c r="BJ295" s="136"/>
      <c r="BT295" s="136"/>
      <c r="CD295" s="136"/>
      <c r="CN295" s="136"/>
      <c r="CX295" s="136"/>
      <c r="DH295" s="136"/>
      <c r="DR295" s="136"/>
      <c r="EB295" s="136"/>
      <c r="EL295" s="136"/>
      <c r="EV295" s="136"/>
      <c r="FF295" s="136"/>
      <c r="FP295" s="136"/>
      <c r="FZ295" s="136"/>
      <c r="GJ295" s="136"/>
      <c r="GT295" s="136"/>
      <c r="HD295" s="136"/>
      <c r="HN295" s="136"/>
      <c r="HX295" s="136"/>
      <c r="JL295" s="136"/>
    </row>
    <row xmlns:x14ac="http://schemas.microsoft.com/office/spreadsheetml/2009/9/ac" r="296" s="3" customFormat="true" x14ac:dyDescent="0.25">
      <c r="A296" s="426"/>
      <c r="B296" s="136"/>
      <c r="L296" s="136"/>
      <c r="V296" s="136"/>
      <c r="AF296" s="136"/>
      <c r="AP296" s="136"/>
      <c r="AZ296" s="136"/>
      <c r="BA296" s="136"/>
      <c r="BB296" s="136"/>
      <c r="BC296" s="136"/>
      <c r="BD296" s="136"/>
      <c r="BE296" s="136"/>
      <c r="BF296" s="136"/>
      <c r="BG296" s="136"/>
      <c r="BJ296" s="136"/>
      <c r="BT296" s="136"/>
      <c r="CD296" s="136"/>
      <c r="CN296" s="136"/>
      <c r="CX296" s="136"/>
      <c r="DH296" s="136"/>
      <c r="DR296" s="136"/>
      <c r="EB296" s="136"/>
      <c r="EL296" s="136"/>
      <c r="EV296" s="136"/>
      <c r="FF296" s="136"/>
      <c r="FP296" s="136"/>
      <c r="FZ296" s="136"/>
      <c r="GJ296" s="136"/>
      <c r="GT296" s="136"/>
      <c r="HD296" s="136"/>
      <c r="HN296" s="136"/>
      <c r="HX296" s="136"/>
      <c r="JL296" s="136"/>
    </row>
    <row xmlns:x14ac="http://schemas.microsoft.com/office/spreadsheetml/2009/9/ac" r="297" s="3" customFormat="true" x14ac:dyDescent="0.25">
      <c r="A297" s="426"/>
      <c r="B297" s="136"/>
      <c r="L297" s="136"/>
      <c r="V297" s="136"/>
      <c r="AF297" s="136"/>
      <c r="AP297" s="136"/>
      <c r="AZ297" s="136"/>
      <c r="BA297" s="136"/>
      <c r="BB297" s="136"/>
      <c r="BC297" s="136"/>
      <c r="BD297" s="136"/>
      <c r="BE297" s="136"/>
      <c r="BF297" s="136"/>
      <c r="BG297" s="136"/>
      <c r="BJ297" s="136"/>
      <c r="BT297" s="136"/>
      <c r="CD297" s="136"/>
      <c r="CN297" s="136"/>
      <c r="CX297" s="136"/>
      <c r="DH297" s="136"/>
      <c r="DR297" s="136"/>
      <c r="EB297" s="136"/>
      <c r="EL297" s="136"/>
      <c r="EV297" s="136"/>
      <c r="FF297" s="136"/>
      <c r="FP297" s="136"/>
      <c r="FZ297" s="136"/>
      <c r="GJ297" s="136"/>
      <c r="GT297" s="136"/>
      <c r="HD297" s="136"/>
      <c r="HN297" s="136"/>
      <c r="HX297" s="136"/>
      <c r="JL297" s="136"/>
    </row>
    <row xmlns:x14ac="http://schemas.microsoft.com/office/spreadsheetml/2009/9/ac" r="298" s="3" customFormat="true" x14ac:dyDescent="0.25">
      <c r="A298" s="426"/>
      <c r="B298" s="136"/>
      <c r="L298" s="136"/>
      <c r="V298" s="136"/>
      <c r="AF298" s="136"/>
      <c r="AP298" s="136"/>
      <c r="AZ298" s="136"/>
      <c r="BA298" s="136"/>
      <c r="BB298" s="136"/>
      <c r="BC298" s="136"/>
      <c r="BD298" s="136"/>
      <c r="BE298" s="136"/>
      <c r="BF298" s="136"/>
      <c r="BG298" s="136"/>
      <c r="BJ298" s="136"/>
      <c r="BT298" s="136"/>
      <c r="CD298" s="136"/>
      <c r="CN298" s="136"/>
      <c r="CX298" s="136"/>
      <c r="DH298" s="136"/>
      <c r="DR298" s="136"/>
      <c r="EB298" s="136"/>
      <c r="EL298" s="136"/>
      <c r="EV298" s="136"/>
      <c r="FF298" s="136"/>
      <c r="FP298" s="136"/>
      <c r="FZ298" s="136"/>
      <c r="GJ298" s="136"/>
      <c r="GT298" s="136"/>
      <c r="HD298" s="136"/>
      <c r="HN298" s="136"/>
      <c r="HX298" s="136"/>
      <c r="JL298" s="136"/>
    </row>
    <row xmlns:x14ac="http://schemas.microsoft.com/office/spreadsheetml/2009/9/ac" r="299" s="3" customFormat="true" x14ac:dyDescent="0.25">
      <c r="A299" s="426"/>
      <c r="B299" s="136"/>
      <c r="L299" s="136"/>
      <c r="V299" s="136"/>
      <c r="AF299" s="136"/>
      <c r="AP299" s="136"/>
      <c r="AZ299" s="136"/>
      <c r="BA299" s="136"/>
      <c r="BB299" s="136"/>
      <c r="BC299" s="136"/>
      <c r="BD299" s="136"/>
      <c r="BE299" s="136"/>
      <c r="BF299" s="136"/>
      <c r="BG299" s="136"/>
      <c r="BJ299" s="136"/>
      <c r="BT299" s="136"/>
      <c r="CD299" s="136"/>
      <c r="CN299" s="136"/>
      <c r="CX299" s="136"/>
      <c r="DH299" s="136"/>
      <c r="DR299" s="136"/>
      <c r="EB299" s="136"/>
      <c r="EL299" s="136"/>
      <c r="EV299" s="136"/>
      <c r="FF299" s="136"/>
      <c r="FP299" s="136"/>
      <c r="FZ299" s="136"/>
      <c r="GJ299" s="136"/>
      <c r="GT299" s="136"/>
      <c r="HD299" s="136"/>
      <c r="HN299" s="136"/>
      <c r="HX299" s="136"/>
      <c r="JL299" s="136"/>
    </row>
    <row xmlns:x14ac="http://schemas.microsoft.com/office/spreadsheetml/2009/9/ac" r="300" s="3" customFormat="true" x14ac:dyDescent="0.25">
      <c r="A300" s="426"/>
      <c r="B300" s="136"/>
      <c r="L300" s="136"/>
      <c r="V300" s="136"/>
      <c r="AF300" s="136"/>
      <c r="AP300" s="136"/>
      <c r="AZ300" s="136"/>
      <c r="BA300" s="136"/>
      <c r="BB300" s="136"/>
      <c r="BC300" s="136"/>
      <c r="BD300" s="136"/>
      <c r="BE300" s="136"/>
      <c r="BF300" s="136"/>
      <c r="BG300" s="136"/>
      <c r="BJ300" s="136"/>
      <c r="BT300" s="136"/>
      <c r="CD300" s="136"/>
      <c r="CN300" s="136"/>
      <c r="CX300" s="136"/>
      <c r="DH300" s="136"/>
      <c r="DR300" s="136"/>
      <c r="EB300" s="136"/>
      <c r="EL300" s="136"/>
      <c r="EV300" s="136"/>
      <c r="FF300" s="136"/>
      <c r="FP300" s="136"/>
      <c r="FZ300" s="136"/>
      <c r="GJ300" s="136"/>
      <c r="GT300" s="136"/>
      <c r="HD300" s="136"/>
      <c r="HN300" s="136"/>
      <c r="HX300" s="136"/>
      <c r="JL300" s="136"/>
    </row>
    <row xmlns:x14ac="http://schemas.microsoft.com/office/spreadsheetml/2009/9/ac" r="301" s="3" customFormat="true" x14ac:dyDescent="0.25">
      <c r="A301" s="426"/>
      <c r="B301" s="136"/>
      <c r="L301" s="136"/>
      <c r="V301" s="136"/>
      <c r="AF301" s="136"/>
      <c r="AP301" s="136"/>
      <c r="AZ301" s="136"/>
      <c r="BA301" s="136"/>
      <c r="BB301" s="136"/>
      <c r="BC301" s="136"/>
      <c r="BD301" s="136"/>
      <c r="BE301" s="136"/>
      <c r="BF301" s="136"/>
      <c r="BG301" s="136"/>
      <c r="BJ301" s="136"/>
      <c r="BT301" s="136"/>
      <c r="CD301" s="136"/>
      <c r="CN301" s="136"/>
      <c r="CX301" s="136"/>
      <c r="DH301" s="136"/>
      <c r="DR301" s="136"/>
      <c r="EB301" s="136"/>
      <c r="EL301" s="136"/>
      <c r="EV301" s="136"/>
      <c r="FF301" s="136"/>
      <c r="FP301" s="136"/>
      <c r="FZ301" s="136"/>
      <c r="GJ301" s="136"/>
      <c r="GT301" s="136"/>
      <c r="HD301" s="136"/>
      <c r="HN301" s="136"/>
      <c r="HX301" s="136"/>
      <c r="JL301" s="136"/>
    </row>
    <row xmlns:x14ac="http://schemas.microsoft.com/office/spreadsheetml/2009/9/ac" r="302" s="3" customFormat="true" x14ac:dyDescent="0.25">
      <c r="A302" s="426"/>
      <c r="B302" s="136"/>
      <c r="L302" s="136"/>
      <c r="V302" s="136"/>
      <c r="AF302" s="136"/>
      <c r="AP302" s="136"/>
      <c r="AZ302" s="136"/>
      <c r="BA302" s="136"/>
      <c r="BB302" s="136"/>
      <c r="BC302" s="136"/>
      <c r="BD302" s="136"/>
      <c r="BE302" s="136"/>
      <c r="BF302" s="136"/>
      <c r="BG302" s="136"/>
      <c r="BJ302" s="136"/>
      <c r="BT302" s="136"/>
      <c r="CD302" s="136"/>
      <c r="CN302" s="136"/>
      <c r="CX302" s="136"/>
      <c r="DH302" s="136"/>
      <c r="DR302" s="136"/>
      <c r="EB302" s="136"/>
      <c r="EL302" s="136"/>
      <c r="EV302" s="136"/>
      <c r="FF302" s="136"/>
      <c r="FP302" s="136"/>
      <c r="FZ302" s="136"/>
      <c r="GJ302" s="136"/>
      <c r="GT302" s="136"/>
      <c r="HD302" s="136"/>
      <c r="HN302" s="136"/>
      <c r="HX302" s="136"/>
      <c r="JL302" s="136"/>
    </row>
    <row xmlns:x14ac="http://schemas.microsoft.com/office/spreadsheetml/2009/9/ac" r="303" s="3" customFormat="true" x14ac:dyDescent="0.25">
      <c r="A303" s="426"/>
      <c r="B303" s="136"/>
      <c r="L303" s="136"/>
      <c r="V303" s="136"/>
      <c r="AF303" s="136"/>
      <c r="AP303" s="136"/>
      <c r="AZ303" s="136"/>
      <c r="BA303" s="136"/>
      <c r="BB303" s="136"/>
      <c r="BC303" s="136"/>
      <c r="BD303" s="136"/>
      <c r="BE303" s="136"/>
      <c r="BF303" s="136"/>
      <c r="BG303" s="136"/>
      <c r="BJ303" s="136"/>
      <c r="BT303" s="136"/>
      <c r="CD303" s="136"/>
      <c r="CN303" s="136"/>
      <c r="CX303" s="136"/>
      <c r="DH303" s="136"/>
      <c r="DR303" s="136"/>
      <c r="EB303" s="136"/>
      <c r="EL303" s="136"/>
      <c r="EV303" s="136"/>
      <c r="FF303" s="136"/>
      <c r="FP303" s="136"/>
      <c r="FZ303" s="136"/>
      <c r="GJ303" s="136"/>
      <c r="GT303" s="136"/>
      <c r="HD303" s="136"/>
      <c r="HN303" s="136"/>
      <c r="HX303" s="136"/>
      <c r="JL303" s="136"/>
    </row>
    <row xmlns:x14ac="http://schemas.microsoft.com/office/spreadsheetml/2009/9/ac" r="304" s="3" customFormat="true" x14ac:dyDescent="0.25">
      <c r="A304" s="426"/>
      <c r="B304" s="136"/>
      <c r="L304" s="136"/>
      <c r="V304" s="136"/>
      <c r="AF304" s="136"/>
      <c r="AP304" s="136"/>
      <c r="AZ304" s="136"/>
      <c r="BA304" s="136"/>
      <c r="BB304" s="136"/>
      <c r="BC304" s="136"/>
      <c r="BD304" s="136"/>
      <c r="BE304" s="136"/>
      <c r="BF304" s="136"/>
      <c r="BG304" s="136"/>
      <c r="BJ304" s="136"/>
      <c r="BT304" s="136"/>
      <c r="CD304" s="136"/>
      <c r="CN304" s="136"/>
      <c r="CX304" s="136"/>
      <c r="DH304" s="136"/>
      <c r="DR304" s="136"/>
      <c r="EB304" s="136"/>
      <c r="EL304" s="136"/>
      <c r="EV304" s="136"/>
      <c r="FF304" s="136"/>
      <c r="FP304" s="136"/>
      <c r="FZ304" s="136"/>
      <c r="GJ304" s="136"/>
      <c r="GT304" s="136"/>
      <c r="HD304" s="136"/>
      <c r="HN304" s="136"/>
      <c r="HX304" s="136"/>
      <c r="JL304" s="136"/>
    </row>
    <row xmlns:x14ac="http://schemas.microsoft.com/office/spreadsheetml/2009/9/ac" r="305" s="3" customFormat="true" x14ac:dyDescent="0.25">
      <c r="A305" s="426"/>
      <c r="B305" s="136"/>
      <c r="L305" s="136"/>
      <c r="V305" s="136"/>
      <c r="AF305" s="136"/>
      <c r="AP305" s="136"/>
      <c r="AZ305" s="136"/>
      <c r="BA305" s="136"/>
      <c r="BB305" s="136"/>
      <c r="BC305" s="136"/>
      <c r="BD305" s="136"/>
      <c r="BE305" s="136"/>
      <c r="BF305" s="136"/>
      <c r="BG305" s="136"/>
      <c r="BJ305" s="136"/>
      <c r="BT305" s="136"/>
      <c r="CD305" s="136"/>
      <c r="CN305" s="136"/>
      <c r="CX305" s="136"/>
      <c r="DH305" s="136"/>
      <c r="DR305" s="136"/>
      <c r="EB305" s="136"/>
      <c r="EL305" s="136"/>
      <c r="EV305" s="136"/>
      <c r="FF305" s="136"/>
      <c r="FP305" s="136"/>
      <c r="FZ305" s="136"/>
      <c r="GJ305" s="136"/>
      <c r="GT305" s="136"/>
      <c r="HD305" s="136"/>
      <c r="HN305" s="136"/>
      <c r="HX305" s="136"/>
      <c r="JL305" s="136"/>
    </row>
    <row xmlns:x14ac="http://schemas.microsoft.com/office/spreadsheetml/2009/9/ac" r="306" s="3" customFormat="true" x14ac:dyDescent="0.25">
      <c r="A306" s="426"/>
      <c r="B306" s="136"/>
      <c r="L306" s="136"/>
      <c r="V306" s="136"/>
      <c r="AF306" s="136"/>
      <c r="AP306" s="136"/>
      <c r="AZ306" s="136"/>
      <c r="BA306" s="136"/>
      <c r="BB306" s="136"/>
      <c r="BC306" s="136"/>
      <c r="BD306" s="136"/>
      <c r="BE306" s="136"/>
      <c r="BF306" s="136"/>
      <c r="BG306" s="136"/>
      <c r="BJ306" s="136"/>
      <c r="BT306" s="136"/>
      <c r="CD306" s="136"/>
      <c r="CN306" s="136"/>
      <c r="CX306" s="136"/>
      <c r="DH306" s="136"/>
      <c r="DR306" s="136"/>
      <c r="EB306" s="136"/>
      <c r="EL306" s="136"/>
      <c r="EV306" s="136"/>
      <c r="FF306" s="136"/>
      <c r="FP306" s="136"/>
      <c r="FZ306" s="136"/>
      <c r="GJ306" s="136"/>
      <c r="GT306" s="136"/>
      <c r="HD306" s="136"/>
      <c r="HN306" s="136"/>
      <c r="HX306" s="136"/>
      <c r="JL306" s="136"/>
    </row>
    <row xmlns:x14ac="http://schemas.microsoft.com/office/spreadsheetml/2009/9/ac" r="307" s="3" customFormat="true" x14ac:dyDescent="0.25">
      <c r="A307" s="426"/>
      <c r="B307" s="136"/>
      <c r="L307" s="136"/>
      <c r="V307" s="136"/>
      <c r="AF307" s="136"/>
      <c r="AP307" s="136"/>
      <c r="AZ307" s="136"/>
      <c r="BA307" s="136"/>
      <c r="BB307" s="136"/>
      <c r="BC307" s="136"/>
      <c r="BD307" s="136"/>
      <c r="BE307" s="136"/>
      <c r="BF307" s="136"/>
      <c r="BG307" s="136"/>
      <c r="BJ307" s="136"/>
      <c r="BT307" s="136"/>
      <c r="CD307" s="136"/>
      <c r="CN307" s="136"/>
      <c r="CX307" s="136"/>
      <c r="DH307" s="136"/>
      <c r="DR307" s="136"/>
      <c r="EB307" s="136"/>
      <c r="EL307" s="136"/>
      <c r="EV307" s="136"/>
      <c r="FF307" s="136"/>
      <c r="FP307" s="136"/>
      <c r="FZ307" s="136"/>
      <c r="GJ307" s="136"/>
      <c r="GT307" s="136"/>
      <c r="HD307" s="136"/>
      <c r="HN307" s="136"/>
      <c r="HX307" s="136"/>
      <c r="JL307" s="136"/>
    </row>
    <row xmlns:x14ac="http://schemas.microsoft.com/office/spreadsheetml/2009/9/ac" r="308" s="3" customFormat="true" x14ac:dyDescent="0.25">
      <c r="A308" s="426"/>
      <c r="B308" s="136"/>
      <c r="L308" s="136"/>
      <c r="V308" s="136"/>
      <c r="AF308" s="136"/>
      <c r="AP308" s="136"/>
      <c r="AZ308" s="136"/>
      <c r="BA308" s="136"/>
      <c r="BB308" s="136"/>
      <c r="BC308" s="136"/>
      <c r="BD308" s="136"/>
      <c r="BE308" s="136"/>
      <c r="BF308" s="136"/>
      <c r="BG308" s="136"/>
      <c r="BJ308" s="136"/>
      <c r="BT308" s="136"/>
      <c r="CD308" s="136"/>
      <c r="CN308" s="136"/>
      <c r="CX308" s="136"/>
      <c r="DH308" s="136"/>
      <c r="DR308" s="136"/>
      <c r="EB308" s="136"/>
      <c r="EL308" s="136"/>
      <c r="EV308" s="136"/>
      <c r="FF308" s="136"/>
      <c r="FP308" s="136"/>
      <c r="FZ308" s="136"/>
      <c r="GJ308" s="136"/>
      <c r="GT308" s="136"/>
      <c r="HD308" s="136"/>
      <c r="HN308" s="136"/>
      <c r="HX308" s="136"/>
      <c r="JL308" s="136"/>
    </row>
    <row xmlns:x14ac="http://schemas.microsoft.com/office/spreadsheetml/2009/9/ac" r="309" s="3" customFormat="true" x14ac:dyDescent="0.25">
      <c r="A309" s="426"/>
      <c r="B309" s="136"/>
      <c r="L309" s="136"/>
      <c r="V309" s="136"/>
      <c r="AF309" s="136"/>
      <c r="AP309" s="136"/>
      <c r="AZ309" s="136"/>
      <c r="BA309" s="136"/>
      <c r="BB309" s="136"/>
      <c r="BC309" s="136"/>
      <c r="BD309" s="136"/>
      <c r="BE309" s="136"/>
      <c r="BF309" s="136"/>
      <c r="BG309" s="136"/>
      <c r="BJ309" s="136"/>
      <c r="BT309" s="136"/>
      <c r="CD309" s="136"/>
      <c r="CN309" s="136"/>
      <c r="CX309" s="136"/>
      <c r="DH309" s="136"/>
      <c r="DR309" s="136"/>
      <c r="EB309" s="136"/>
      <c r="EL309" s="136"/>
      <c r="EV309" s="136"/>
      <c r="FF309" s="136"/>
      <c r="FP309" s="136"/>
      <c r="FZ309" s="136"/>
      <c r="GJ309" s="136"/>
      <c r="GT309" s="136"/>
      <c r="HD309" s="136"/>
      <c r="HN309" s="136"/>
      <c r="HX309" s="136"/>
      <c r="JL309" s="136"/>
    </row>
    <row xmlns:x14ac="http://schemas.microsoft.com/office/spreadsheetml/2009/9/ac" r="310" s="3" customFormat="true" x14ac:dyDescent="0.25">
      <c r="A310" s="426"/>
      <c r="B310" s="136"/>
      <c r="L310" s="136"/>
      <c r="V310" s="136"/>
      <c r="AF310" s="136"/>
      <c r="AP310" s="136"/>
      <c r="AZ310" s="136"/>
      <c r="BA310" s="136"/>
      <c r="BB310" s="136"/>
      <c r="BC310" s="136"/>
      <c r="BD310" s="136"/>
      <c r="BE310" s="136"/>
      <c r="BF310" s="136"/>
      <c r="BG310" s="136"/>
      <c r="BJ310" s="136"/>
      <c r="BT310" s="136"/>
      <c r="CD310" s="136"/>
      <c r="CN310" s="136"/>
      <c r="CX310" s="136"/>
      <c r="DH310" s="136"/>
      <c r="DR310" s="136"/>
      <c r="EB310" s="136"/>
      <c r="EL310" s="136"/>
      <c r="EV310" s="136"/>
      <c r="FF310" s="136"/>
      <c r="FP310" s="136"/>
      <c r="FZ310" s="136"/>
      <c r="GJ310" s="136"/>
      <c r="GT310" s="136"/>
      <c r="HD310" s="136"/>
      <c r="HN310" s="136"/>
      <c r="HX310" s="136"/>
      <c r="JL310" s="136"/>
    </row>
    <row xmlns:x14ac="http://schemas.microsoft.com/office/spreadsheetml/2009/9/ac" r="311" s="3" customFormat="true" x14ac:dyDescent="0.25">
      <c r="A311" s="426"/>
      <c r="B311" s="136"/>
      <c r="L311" s="136"/>
      <c r="V311" s="136"/>
      <c r="AF311" s="136"/>
      <c r="AP311" s="136"/>
      <c r="AZ311" s="136"/>
      <c r="BA311" s="136"/>
      <c r="BB311" s="136"/>
      <c r="BC311" s="136"/>
      <c r="BD311" s="136"/>
      <c r="BE311" s="136"/>
      <c r="BF311" s="136"/>
      <c r="BG311" s="136"/>
      <c r="BJ311" s="136"/>
      <c r="BT311" s="136"/>
      <c r="CD311" s="136"/>
      <c r="CN311" s="136"/>
      <c r="CX311" s="136"/>
      <c r="DH311" s="136"/>
      <c r="DR311" s="136"/>
      <c r="EB311" s="136"/>
      <c r="EL311" s="136"/>
      <c r="EV311" s="136"/>
      <c r="FF311" s="136"/>
      <c r="FP311" s="136"/>
      <c r="FZ311" s="136"/>
      <c r="GJ311" s="136"/>
      <c r="GT311" s="136"/>
      <c r="HD311" s="136"/>
      <c r="HN311" s="136"/>
      <c r="HX311" s="136"/>
      <c r="JL311" s="136"/>
    </row>
    <row xmlns:x14ac="http://schemas.microsoft.com/office/spreadsheetml/2009/9/ac" r="312" s="3" customFormat="true" x14ac:dyDescent="0.25">
      <c r="A312" s="426"/>
      <c r="B312" s="136"/>
      <c r="L312" s="136"/>
      <c r="V312" s="136"/>
      <c r="AF312" s="136"/>
      <c r="AP312" s="136"/>
      <c r="AZ312" s="136"/>
      <c r="BA312" s="136"/>
      <c r="BB312" s="136"/>
      <c r="BC312" s="136"/>
      <c r="BD312" s="136"/>
      <c r="BE312" s="136"/>
      <c r="BF312" s="136"/>
      <c r="BG312" s="136"/>
      <c r="BJ312" s="136"/>
      <c r="BT312" s="136"/>
      <c r="CD312" s="136"/>
      <c r="CN312" s="136"/>
      <c r="CX312" s="136"/>
      <c r="DH312" s="136"/>
      <c r="DR312" s="136"/>
      <c r="EB312" s="136"/>
      <c r="EL312" s="136"/>
      <c r="EV312" s="136"/>
      <c r="FF312" s="136"/>
      <c r="FP312" s="136"/>
      <c r="FZ312" s="136"/>
      <c r="GJ312" s="136"/>
      <c r="GT312" s="136"/>
      <c r="HD312" s="136"/>
      <c r="HN312" s="136"/>
      <c r="HX312" s="136"/>
      <c r="JL312" s="136"/>
    </row>
    <row xmlns:x14ac="http://schemas.microsoft.com/office/spreadsheetml/2009/9/ac" r="313" s="3" customFormat="true" x14ac:dyDescent="0.25">
      <c r="A313" s="426"/>
      <c r="B313" s="136"/>
      <c r="L313" s="136"/>
      <c r="V313" s="136"/>
      <c r="AF313" s="136"/>
      <c r="AP313" s="136"/>
      <c r="AZ313" s="136"/>
      <c r="BA313" s="136"/>
      <c r="BB313" s="136"/>
      <c r="BC313" s="136"/>
      <c r="BD313" s="136"/>
      <c r="BE313" s="136"/>
      <c r="BF313" s="136"/>
      <c r="BG313" s="136"/>
      <c r="BJ313" s="136"/>
      <c r="BT313" s="136"/>
      <c r="CD313" s="136"/>
      <c r="CN313" s="136"/>
      <c r="CX313" s="136"/>
      <c r="DH313" s="136"/>
      <c r="DR313" s="136"/>
      <c r="EB313" s="136"/>
      <c r="EL313" s="136"/>
      <c r="EV313" s="136"/>
      <c r="FF313" s="136"/>
      <c r="FP313" s="136"/>
      <c r="FZ313" s="136"/>
      <c r="GJ313" s="136"/>
      <c r="GT313" s="136"/>
      <c r="HD313" s="136"/>
      <c r="HN313" s="136"/>
      <c r="HX313" s="136"/>
      <c r="JL313" s="136"/>
    </row>
    <row xmlns:x14ac="http://schemas.microsoft.com/office/spreadsheetml/2009/9/ac" r="314" s="3" customFormat="true" x14ac:dyDescent="0.25">
      <c r="A314" s="426"/>
      <c r="B314" s="136"/>
      <c r="L314" s="136"/>
      <c r="V314" s="136"/>
      <c r="AF314" s="136"/>
      <c r="AP314" s="136"/>
      <c r="AZ314" s="136"/>
      <c r="BA314" s="136"/>
      <c r="BB314" s="136"/>
      <c r="BC314" s="136"/>
      <c r="BD314" s="136"/>
      <c r="BE314" s="136"/>
      <c r="BF314" s="136"/>
      <c r="BG314" s="136"/>
      <c r="BJ314" s="136"/>
      <c r="BT314" s="136"/>
      <c r="CD314" s="136"/>
      <c r="CN314" s="136"/>
      <c r="CX314" s="136"/>
      <c r="DH314" s="136"/>
      <c r="DR314" s="136"/>
      <c r="EB314" s="136"/>
      <c r="EL314" s="136"/>
      <c r="EV314" s="136"/>
      <c r="FF314" s="136"/>
      <c r="FP314" s="136"/>
      <c r="FZ314" s="136"/>
      <c r="GJ314" s="136"/>
      <c r="GT314" s="136"/>
      <c r="HD314" s="136"/>
      <c r="HN314" s="136"/>
      <c r="HX314" s="136"/>
      <c r="JL314" s="136"/>
    </row>
    <row xmlns:x14ac="http://schemas.microsoft.com/office/spreadsheetml/2009/9/ac" r="315" s="3" customFormat="true" x14ac:dyDescent="0.25">
      <c r="A315" s="426"/>
      <c r="B315" s="136"/>
      <c r="L315" s="136"/>
      <c r="V315" s="136"/>
      <c r="AF315" s="136"/>
      <c r="AP315" s="136"/>
      <c r="AZ315" s="136"/>
      <c r="BA315" s="136"/>
      <c r="BB315" s="136"/>
      <c r="BC315" s="136"/>
      <c r="BD315" s="136"/>
      <c r="BE315" s="136"/>
      <c r="BF315" s="136"/>
      <c r="BG315" s="136"/>
      <c r="BJ315" s="136"/>
      <c r="BT315" s="136"/>
      <c r="CD315" s="136"/>
      <c r="CN315" s="136"/>
      <c r="CX315" s="136"/>
      <c r="DH315" s="136"/>
      <c r="DR315" s="136"/>
      <c r="EB315" s="136"/>
      <c r="EL315" s="136"/>
      <c r="EV315" s="136"/>
      <c r="FF315" s="136"/>
      <c r="FP315" s="136"/>
      <c r="FZ315" s="136"/>
      <c r="GJ315" s="136"/>
      <c r="GT315" s="136"/>
      <c r="HD315" s="136"/>
      <c r="HN315" s="136"/>
      <c r="HX315" s="136"/>
      <c r="JL315" s="136"/>
    </row>
    <row xmlns:x14ac="http://schemas.microsoft.com/office/spreadsheetml/2009/9/ac" r="316" s="3" customFormat="true" x14ac:dyDescent="0.25">
      <c r="A316" s="426"/>
      <c r="B316" s="136"/>
      <c r="L316" s="136"/>
      <c r="V316" s="136"/>
      <c r="AF316" s="136"/>
      <c r="AP316" s="136"/>
      <c r="AZ316" s="136"/>
      <c r="BA316" s="136"/>
      <c r="BB316" s="136"/>
      <c r="BC316" s="136"/>
      <c r="BD316" s="136"/>
      <c r="BE316" s="136"/>
      <c r="BF316" s="136"/>
      <c r="BG316" s="136"/>
      <c r="BJ316" s="136"/>
      <c r="BT316" s="136"/>
      <c r="CD316" s="136"/>
      <c r="CN316" s="136"/>
      <c r="CX316" s="136"/>
      <c r="DH316" s="136"/>
      <c r="DR316" s="136"/>
      <c r="EB316" s="136"/>
      <c r="EL316" s="136"/>
      <c r="EV316" s="136"/>
      <c r="FF316" s="136"/>
      <c r="FP316" s="136"/>
      <c r="FZ316" s="136"/>
      <c r="GJ316" s="136"/>
      <c r="GT316" s="136"/>
      <c r="HD316" s="136"/>
      <c r="HN316" s="136"/>
      <c r="HX316" s="136"/>
      <c r="JL316" s="136"/>
    </row>
    <row xmlns:x14ac="http://schemas.microsoft.com/office/spreadsheetml/2009/9/ac" r="317" s="3" customFormat="true" x14ac:dyDescent="0.25">
      <c r="A317" s="426"/>
      <c r="B317" s="136"/>
      <c r="L317" s="136"/>
      <c r="V317" s="136"/>
      <c r="AF317" s="136"/>
      <c r="AP317" s="136"/>
      <c r="AZ317" s="136"/>
      <c r="BA317" s="136"/>
      <c r="BB317" s="136"/>
      <c r="BC317" s="136"/>
      <c r="BD317" s="136"/>
      <c r="BE317" s="136"/>
      <c r="BF317" s="136"/>
      <c r="BG317" s="136"/>
      <c r="BJ317" s="136"/>
      <c r="BT317" s="136"/>
      <c r="CD317" s="136"/>
      <c r="CN317" s="136"/>
      <c r="CX317" s="136"/>
      <c r="DH317" s="136"/>
      <c r="DR317" s="136"/>
      <c r="EB317" s="136"/>
      <c r="EL317" s="136"/>
      <c r="EV317" s="136"/>
      <c r="FF317" s="136"/>
      <c r="FP317" s="136"/>
      <c r="FZ317" s="136"/>
      <c r="GJ317" s="136"/>
      <c r="GT317" s="136"/>
      <c r="HD317" s="136"/>
      <c r="HN317" s="136"/>
      <c r="HX317" s="136"/>
      <c r="JL317" s="136"/>
    </row>
    <row xmlns:x14ac="http://schemas.microsoft.com/office/spreadsheetml/2009/9/ac" r="318" s="3" customFormat="true" x14ac:dyDescent="0.25">
      <c r="A318" s="426"/>
      <c r="B318" s="136"/>
      <c r="L318" s="136"/>
      <c r="V318" s="136"/>
      <c r="AF318" s="136"/>
      <c r="AP318" s="136"/>
      <c r="AZ318" s="136"/>
      <c r="BA318" s="136"/>
      <c r="BB318" s="136"/>
      <c r="BC318" s="136"/>
      <c r="BD318" s="136"/>
      <c r="BE318" s="136"/>
      <c r="BF318" s="136"/>
      <c r="BG318" s="136"/>
      <c r="BJ318" s="136"/>
      <c r="BT318" s="136"/>
      <c r="CD318" s="136"/>
      <c r="CN318" s="136"/>
      <c r="CX318" s="136"/>
      <c r="DH318" s="136"/>
      <c r="DR318" s="136"/>
      <c r="EB318" s="136"/>
      <c r="EL318" s="136"/>
      <c r="EV318" s="136"/>
      <c r="FF318" s="136"/>
      <c r="FP318" s="136"/>
      <c r="FZ318" s="136"/>
      <c r="GJ318" s="136"/>
      <c r="GT318" s="136"/>
      <c r="HD318" s="136"/>
      <c r="HN318" s="136"/>
      <c r="HX318" s="136"/>
      <c r="JL318" s="136"/>
    </row>
    <row xmlns:x14ac="http://schemas.microsoft.com/office/spreadsheetml/2009/9/ac" r="319" s="3" customFormat="true" x14ac:dyDescent="0.25">
      <c r="A319" s="426"/>
      <c r="B319" s="136"/>
      <c r="L319" s="136"/>
      <c r="V319" s="136"/>
      <c r="AF319" s="136"/>
      <c r="AP319" s="136"/>
      <c r="AZ319" s="136"/>
      <c r="BA319" s="136"/>
      <c r="BB319" s="136"/>
      <c r="BC319" s="136"/>
      <c r="BD319" s="136"/>
      <c r="BE319" s="136"/>
      <c r="BF319" s="136"/>
      <c r="BG319" s="136"/>
      <c r="BJ319" s="136"/>
      <c r="BT319" s="136"/>
      <c r="CD319" s="136"/>
      <c r="CN319" s="136"/>
      <c r="CX319" s="136"/>
      <c r="DH319" s="136"/>
      <c r="DR319" s="136"/>
      <c r="EB319" s="136"/>
      <c r="EL319" s="136"/>
      <c r="EV319" s="136"/>
      <c r="FF319" s="136"/>
      <c r="FP319" s="136"/>
      <c r="FZ319" s="136"/>
      <c r="GJ319" s="136"/>
      <c r="GT319" s="136"/>
      <c r="HD319" s="136"/>
      <c r="HN319" s="136"/>
      <c r="HX319" s="136"/>
      <c r="JL319" s="136"/>
    </row>
    <row xmlns:x14ac="http://schemas.microsoft.com/office/spreadsheetml/2009/9/ac" r="320" s="3" customFormat="true" x14ac:dyDescent="0.25">
      <c r="A320" s="426"/>
      <c r="B320" s="136"/>
      <c r="L320" s="136"/>
      <c r="V320" s="136"/>
      <c r="AF320" s="136"/>
      <c r="AP320" s="136"/>
      <c r="AZ320" s="136"/>
      <c r="BA320" s="136"/>
      <c r="BB320" s="136"/>
      <c r="BC320" s="136"/>
      <c r="BD320" s="136"/>
      <c r="BE320" s="136"/>
      <c r="BF320" s="136"/>
      <c r="BG320" s="136"/>
      <c r="BJ320" s="136"/>
      <c r="BT320" s="136"/>
      <c r="CD320" s="136"/>
      <c r="CN320" s="136"/>
      <c r="CX320" s="136"/>
      <c r="DH320" s="136"/>
      <c r="DR320" s="136"/>
      <c r="EB320" s="136"/>
      <c r="EL320" s="136"/>
      <c r="EV320" s="136"/>
      <c r="FF320" s="136"/>
      <c r="FP320" s="136"/>
      <c r="FZ320" s="136"/>
      <c r="GJ320" s="136"/>
      <c r="GT320" s="136"/>
      <c r="HD320" s="136"/>
      <c r="HN320" s="136"/>
      <c r="HX320" s="136"/>
      <c r="JL320" s="136"/>
    </row>
    <row xmlns:x14ac="http://schemas.microsoft.com/office/spreadsheetml/2009/9/ac" r="321" s="3" customFormat="true" x14ac:dyDescent="0.25">
      <c r="A321" s="426"/>
      <c r="B321" s="136"/>
      <c r="L321" s="136"/>
      <c r="V321" s="136"/>
      <c r="AF321" s="136"/>
      <c r="AP321" s="136"/>
      <c r="AZ321" s="136"/>
      <c r="BA321" s="136"/>
      <c r="BB321" s="136"/>
      <c r="BC321" s="136"/>
      <c r="BD321" s="136"/>
      <c r="BE321" s="136"/>
      <c r="BF321" s="136"/>
      <c r="BG321" s="136"/>
      <c r="BJ321" s="136"/>
      <c r="BT321" s="136"/>
      <c r="CD321" s="136"/>
      <c r="CN321" s="136"/>
      <c r="CX321" s="136"/>
      <c r="DH321" s="136"/>
      <c r="DR321" s="136"/>
      <c r="EB321" s="136"/>
      <c r="EL321" s="136"/>
      <c r="EV321" s="136"/>
      <c r="FF321" s="136"/>
      <c r="FP321" s="136"/>
      <c r="FZ321" s="136"/>
      <c r="GJ321" s="136"/>
      <c r="GT321" s="136"/>
      <c r="HD321" s="136"/>
      <c r="HN321" s="136"/>
      <c r="HX321" s="136"/>
      <c r="JL321" s="136"/>
    </row>
    <row xmlns:x14ac="http://schemas.microsoft.com/office/spreadsheetml/2009/9/ac" r="322" s="3" customFormat="true" x14ac:dyDescent="0.25">
      <c r="A322" s="426"/>
      <c r="B322" s="136"/>
      <c r="L322" s="136"/>
      <c r="V322" s="136"/>
      <c r="AF322" s="136"/>
      <c r="AP322" s="136"/>
      <c r="AZ322" s="136"/>
      <c r="BA322" s="136"/>
      <c r="BB322" s="136"/>
      <c r="BC322" s="136"/>
      <c r="BD322" s="136"/>
      <c r="BE322" s="136"/>
      <c r="BF322" s="136"/>
      <c r="BG322" s="136"/>
      <c r="BJ322" s="136"/>
      <c r="BT322" s="136"/>
      <c r="CD322" s="136"/>
      <c r="CN322" s="136"/>
      <c r="CX322" s="136"/>
      <c r="DH322" s="136"/>
      <c r="DR322" s="136"/>
      <c r="EB322" s="136"/>
      <c r="EL322" s="136"/>
      <c r="EV322" s="136"/>
      <c r="FF322" s="136"/>
      <c r="FP322" s="136"/>
      <c r="FZ322" s="136"/>
      <c r="GJ322" s="136"/>
      <c r="GT322" s="136"/>
      <c r="HD322" s="136"/>
      <c r="HN322" s="136"/>
      <c r="HX322" s="136"/>
      <c r="JL322" s="136"/>
    </row>
    <row xmlns:x14ac="http://schemas.microsoft.com/office/spreadsheetml/2009/9/ac" r="323" s="3" customFormat="true" x14ac:dyDescent="0.25">
      <c r="A323" s="426"/>
      <c r="B323" s="136"/>
      <c r="L323" s="136"/>
      <c r="V323" s="136"/>
      <c r="AF323" s="136"/>
      <c r="AP323" s="136"/>
      <c r="AZ323" s="136"/>
      <c r="BA323" s="136"/>
      <c r="BB323" s="136"/>
      <c r="BC323" s="136"/>
      <c r="BD323" s="136"/>
      <c r="BE323" s="136"/>
      <c r="BF323" s="136"/>
      <c r="BG323" s="136"/>
      <c r="BJ323" s="136"/>
      <c r="BT323" s="136"/>
      <c r="CD323" s="136"/>
      <c r="CN323" s="136"/>
      <c r="CX323" s="136"/>
      <c r="DH323" s="136"/>
      <c r="DR323" s="136"/>
      <c r="EB323" s="136"/>
      <c r="EL323" s="136"/>
      <c r="EV323" s="136"/>
      <c r="FF323" s="136"/>
      <c r="FP323" s="136"/>
      <c r="FZ323" s="136"/>
      <c r="GJ323" s="136"/>
      <c r="GT323" s="136"/>
      <c r="HD323" s="136"/>
      <c r="HN323" s="136"/>
      <c r="HX323" s="136"/>
      <c r="JL323" s="136"/>
    </row>
    <row xmlns:x14ac="http://schemas.microsoft.com/office/spreadsheetml/2009/9/ac" r="324" s="3" customFormat="true" x14ac:dyDescent="0.25">
      <c r="A324" s="426"/>
      <c r="B324" s="136"/>
      <c r="L324" s="136"/>
      <c r="V324" s="136"/>
      <c r="AF324" s="136"/>
      <c r="AP324" s="136"/>
      <c r="AZ324" s="136"/>
      <c r="BA324" s="136"/>
      <c r="BB324" s="136"/>
      <c r="BC324" s="136"/>
      <c r="BD324" s="136"/>
      <c r="BE324" s="136"/>
      <c r="BF324" s="136"/>
      <c r="BG324" s="136"/>
      <c r="BJ324" s="136"/>
      <c r="BT324" s="136"/>
      <c r="CD324" s="136"/>
      <c r="CN324" s="136"/>
      <c r="CX324" s="136"/>
      <c r="DH324" s="136"/>
      <c r="DR324" s="136"/>
      <c r="EB324" s="136"/>
      <c r="EL324" s="136"/>
      <c r="EV324" s="136"/>
      <c r="FF324" s="136"/>
      <c r="FP324" s="136"/>
      <c r="FZ324" s="136"/>
      <c r="GJ324" s="136"/>
      <c r="GT324" s="136"/>
      <c r="HD324" s="136"/>
      <c r="HN324" s="136"/>
      <c r="HX324" s="136"/>
      <c r="JL324" s="136"/>
    </row>
    <row xmlns:x14ac="http://schemas.microsoft.com/office/spreadsheetml/2009/9/ac" r="325" s="3" customFormat="true" x14ac:dyDescent="0.25">
      <c r="A325" s="426"/>
      <c r="B325" s="136"/>
      <c r="L325" s="136"/>
      <c r="V325" s="136"/>
      <c r="AF325" s="136"/>
      <c r="AP325" s="136"/>
      <c r="AZ325" s="136"/>
      <c r="BA325" s="136"/>
      <c r="BB325" s="136"/>
      <c r="BC325" s="136"/>
      <c r="BD325" s="136"/>
      <c r="BE325" s="136"/>
      <c r="BF325" s="136"/>
      <c r="BG325" s="136"/>
      <c r="BJ325" s="136"/>
      <c r="BT325" s="136"/>
      <c r="CD325" s="136"/>
      <c r="CN325" s="136"/>
      <c r="CX325" s="136"/>
      <c r="DH325" s="136"/>
      <c r="DR325" s="136"/>
      <c r="EB325" s="136"/>
      <c r="EL325" s="136"/>
      <c r="EV325" s="136"/>
      <c r="FF325" s="136"/>
      <c r="FP325" s="136"/>
      <c r="FZ325" s="136"/>
      <c r="GJ325" s="136"/>
      <c r="GT325" s="136"/>
      <c r="HD325" s="136"/>
      <c r="HN325" s="136"/>
      <c r="HX325" s="136"/>
      <c r="JL325" s="136"/>
    </row>
    <row xmlns:x14ac="http://schemas.microsoft.com/office/spreadsheetml/2009/9/ac" r="326" s="3" customFormat="true" x14ac:dyDescent="0.25">
      <c r="A326" s="426"/>
      <c r="B326" s="136"/>
      <c r="L326" s="136"/>
      <c r="V326" s="136"/>
      <c r="AF326" s="136"/>
      <c r="AP326" s="136"/>
      <c r="AZ326" s="136"/>
      <c r="BA326" s="136"/>
      <c r="BB326" s="136"/>
      <c r="BC326" s="136"/>
      <c r="BD326" s="136"/>
      <c r="BE326" s="136"/>
      <c r="BF326" s="136"/>
      <c r="BG326" s="136"/>
      <c r="BJ326" s="136"/>
      <c r="BT326" s="136"/>
      <c r="CD326" s="136"/>
      <c r="CN326" s="136"/>
      <c r="CX326" s="136"/>
      <c r="DH326" s="136"/>
      <c r="DR326" s="136"/>
      <c r="EB326" s="136"/>
      <c r="EL326" s="136"/>
      <c r="EV326" s="136"/>
      <c r="FF326" s="136"/>
      <c r="FP326" s="136"/>
      <c r="FZ326" s="136"/>
      <c r="GJ326" s="136"/>
      <c r="GT326" s="136"/>
      <c r="HD326" s="136"/>
      <c r="HN326" s="136"/>
      <c r="HX326" s="136"/>
      <c r="JL326" s="136"/>
    </row>
    <row xmlns:x14ac="http://schemas.microsoft.com/office/spreadsheetml/2009/9/ac" r="327" s="3" customFormat="true" x14ac:dyDescent="0.25">
      <c r="A327" s="426"/>
      <c r="B327" s="136"/>
      <c r="L327" s="136"/>
      <c r="V327" s="136"/>
      <c r="AF327" s="136"/>
      <c r="AP327" s="136"/>
      <c r="AZ327" s="136"/>
      <c r="BA327" s="136"/>
      <c r="BB327" s="136"/>
      <c r="BC327" s="136"/>
      <c r="BD327" s="136"/>
      <c r="BE327" s="136"/>
      <c r="BF327" s="136"/>
      <c r="BG327" s="136"/>
      <c r="BJ327" s="136"/>
      <c r="BT327" s="136"/>
      <c r="CD327" s="136"/>
      <c r="CN327" s="136"/>
      <c r="CX327" s="136"/>
      <c r="DH327" s="136"/>
      <c r="DR327" s="136"/>
      <c r="EB327" s="136"/>
      <c r="EL327" s="136"/>
      <c r="EV327" s="136"/>
      <c r="FF327" s="136"/>
      <c r="FP327" s="136"/>
      <c r="FZ327" s="136"/>
      <c r="GJ327" s="136"/>
      <c r="GT327" s="136"/>
      <c r="HD327" s="136"/>
      <c r="HN327" s="136"/>
      <c r="HX327" s="136"/>
      <c r="JL327" s="136"/>
    </row>
    <row xmlns:x14ac="http://schemas.microsoft.com/office/spreadsheetml/2009/9/ac" r="328" s="3" customFormat="true" x14ac:dyDescent="0.25">
      <c r="A328" s="426"/>
      <c r="B328" s="136"/>
      <c r="L328" s="136"/>
      <c r="V328" s="136"/>
      <c r="AF328" s="136"/>
      <c r="AP328" s="136"/>
      <c r="AZ328" s="136"/>
      <c r="BA328" s="136"/>
      <c r="BB328" s="136"/>
      <c r="BC328" s="136"/>
      <c r="BD328" s="136"/>
      <c r="BE328" s="136"/>
      <c r="BF328" s="136"/>
      <c r="BG328" s="136"/>
      <c r="BJ328" s="136"/>
      <c r="BT328" s="136"/>
      <c r="CD328" s="136"/>
      <c r="CN328" s="136"/>
      <c r="CX328" s="136"/>
      <c r="DH328" s="136"/>
      <c r="DR328" s="136"/>
      <c r="EB328" s="136"/>
      <c r="EL328" s="136"/>
      <c r="EV328" s="136"/>
      <c r="FF328" s="136"/>
      <c r="FP328" s="136"/>
      <c r="FZ328" s="136"/>
      <c r="GJ328" s="136"/>
      <c r="GT328" s="136"/>
      <c r="HD328" s="136"/>
      <c r="HN328" s="136"/>
      <c r="HX328" s="136"/>
      <c r="JL328" s="136"/>
    </row>
    <row xmlns:x14ac="http://schemas.microsoft.com/office/spreadsheetml/2009/9/ac" r="329" s="3" customFormat="true" x14ac:dyDescent="0.25">
      <c r="A329" s="426"/>
      <c r="B329" s="136"/>
      <c r="L329" s="136"/>
      <c r="V329" s="136"/>
      <c r="AF329" s="136"/>
      <c r="AP329" s="136"/>
      <c r="AZ329" s="136"/>
      <c r="BA329" s="136"/>
      <c r="BB329" s="136"/>
      <c r="BC329" s="136"/>
      <c r="BD329" s="136"/>
      <c r="BE329" s="136"/>
      <c r="BF329" s="136"/>
      <c r="BG329" s="136"/>
      <c r="BJ329" s="136"/>
      <c r="BT329" s="136"/>
      <c r="CD329" s="136"/>
      <c r="CN329" s="136"/>
      <c r="CX329" s="136"/>
      <c r="DH329" s="136"/>
      <c r="DR329" s="136"/>
      <c r="EB329" s="136"/>
      <c r="EL329" s="136"/>
      <c r="EV329" s="136"/>
      <c r="FF329" s="136"/>
      <c r="FP329" s="136"/>
      <c r="FZ329" s="136"/>
      <c r="GJ329" s="136"/>
      <c r="GT329" s="136"/>
      <c r="HD329" s="136"/>
      <c r="HN329" s="136"/>
      <c r="HX329" s="136"/>
      <c r="JL329" s="136"/>
    </row>
    <row xmlns:x14ac="http://schemas.microsoft.com/office/spreadsheetml/2009/9/ac" r="330" s="3" customFormat="true" x14ac:dyDescent="0.25">
      <c r="A330" s="426"/>
      <c r="B330" s="136"/>
      <c r="L330" s="136"/>
      <c r="V330" s="136"/>
      <c r="AF330" s="136"/>
      <c r="AP330" s="136"/>
      <c r="AZ330" s="136"/>
      <c r="BA330" s="136"/>
      <c r="BB330" s="136"/>
      <c r="BC330" s="136"/>
      <c r="BD330" s="136"/>
      <c r="BE330" s="136"/>
      <c r="BF330" s="136"/>
      <c r="BG330" s="136"/>
      <c r="BJ330" s="136"/>
      <c r="BT330" s="136"/>
      <c r="CD330" s="136"/>
      <c r="CN330" s="136"/>
      <c r="CX330" s="136"/>
      <c r="DH330" s="136"/>
      <c r="DR330" s="136"/>
      <c r="EB330" s="136"/>
      <c r="EL330" s="136"/>
      <c r="EV330" s="136"/>
      <c r="FF330" s="136"/>
      <c r="FP330" s="136"/>
      <c r="FZ330" s="136"/>
      <c r="GJ330" s="136"/>
      <c r="GT330" s="136"/>
      <c r="HD330" s="136"/>
      <c r="HN330" s="136"/>
      <c r="HX330" s="136"/>
      <c r="JL330" s="136"/>
    </row>
    <row xmlns:x14ac="http://schemas.microsoft.com/office/spreadsheetml/2009/9/ac" r="331" s="3" customFormat="true" x14ac:dyDescent="0.25">
      <c r="A331" s="426"/>
      <c r="B331" s="136"/>
      <c r="L331" s="136"/>
      <c r="V331" s="136"/>
      <c r="AF331" s="136"/>
      <c r="AP331" s="136"/>
      <c r="AZ331" s="136"/>
      <c r="BA331" s="136"/>
      <c r="BB331" s="136"/>
      <c r="BC331" s="136"/>
      <c r="BD331" s="136"/>
      <c r="BE331" s="136"/>
      <c r="BF331" s="136"/>
      <c r="BG331" s="136"/>
      <c r="BJ331" s="136"/>
      <c r="BT331" s="136"/>
      <c r="CD331" s="136"/>
      <c r="CN331" s="136"/>
      <c r="CX331" s="136"/>
      <c r="DH331" s="136"/>
      <c r="DR331" s="136"/>
      <c r="EB331" s="136"/>
      <c r="EL331" s="136"/>
      <c r="EV331" s="136"/>
      <c r="FF331" s="136"/>
      <c r="FP331" s="136"/>
      <c r="FZ331" s="136"/>
      <c r="GJ331" s="136"/>
      <c r="GT331" s="136"/>
      <c r="HD331" s="136"/>
      <c r="HN331" s="136"/>
      <c r="HX331" s="136"/>
      <c r="JL331" s="136"/>
    </row>
    <row xmlns:x14ac="http://schemas.microsoft.com/office/spreadsheetml/2009/9/ac" r="332" s="3" customFormat="true" x14ac:dyDescent="0.25">
      <c r="A332" s="426"/>
      <c r="B332" s="136"/>
      <c r="L332" s="136"/>
      <c r="V332" s="136"/>
      <c r="AF332" s="136"/>
      <c r="AP332" s="136"/>
      <c r="AZ332" s="136"/>
      <c r="BA332" s="136"/>
      <c r="BB332" s="136"/>
      <c r="BC332" s="136"/>
      <c r="BD332" s="136"/>
      <c r="BE332" s="136"/>
      <c r="BF332" s="136"/>
      <c r="BG332" s="136"/>
      <c r="BJ332" s="136"/>
      <c r="BT332" s="136"/>
      <c r="CD332" s="136"/>
      <c r="CN332" s="136"/>
      <c r="CX332" s="136"/>
      <c r="DH332" s="136"/>
      <c r="DR332" s="136"/>
      <c r="EB332" s="136"/>
      <c r="EL332" s="136"/>
      <c r="EV332" s="136"/>
      <c r="FF332" s="136"/>
      <c r="FP332" s="136"/>
      <c r="FZ332" s="136"/>
      <c r="GJ332" s="136"/>
      <c r="GT332" s="136"/>
      <c r="HD332" s="136"/>
      <c r="HN332" s="136"/>
      <c r="HX332" s="136"/>
      <c r="JL332" s="136"/>
    </row>
    <row xmlns:x14ac="http://schemas.microsoft.com/office/spreadsheetml/2009/9/ac" r="333" s="3" customFormat="true" x14ac:dyDescent="0.25">
      <c r="A333" s="426"/>
      <c r="B333" s="136"/>
      <c r="L333" s="136"/>
      <c r="V333" s="136"/>
      <c r="AF333" s="136"/>
      <c r="AP333" s="136"/>
      <c r="AZ333" s="136"/>
      <c r="BA333" s="136"/>
      <c r="BB333" s="136"/>
      <c r="BC333" s="136"/>
      <c r="BD333" s="136"/>
      <c r="BE333" s="136"/>
      <c r="BF333" s="136"/>
      <c r="BG333" s="136"/>
      <c r="BJ333" s="136"/>
      <c r="BT333" s="136"/>
      <c r="CD333" s="136"/>
      <c r="CN333" s="136"/>
      <c r="CX333" s="136"/>
      <c r="DH333" s="136"/>
      <c r="DR333" s="136"/>
      <c r="EB333" s="136"/>
      <c r="EL333" s="136"/>
      <c r="EV333" s="136"/>
      <c r="FF333" s="136"/>
      <c r="FP333" s="136"/>
      <c r="FZ333" s="136"/>
      <c r="GJ333" s="136"/>
      <c r="GT333" s="136"/>
      <c r="HD333" s="136"/>
      <c r="HN333" s="136"/>
      <c r="HX333" s="136"/>
      <c r="JL333" s="136"/>
    </row>
    <row xmlns:x14ac="http://schemas.microsoft.com/office/spreadsheetml/2009/9/ac" r="334" s="3" customFormat="true" x14ac:dyDescent="0.25">
      <c r="A334" s="426"/>
      <c r="B334" s="136"/>
      <c r="L334" s="136"/>
      <c r="V334" s="136"/>
      <c r="AF334" s="136"/>
      <c r="AP334" s="136"/>
      <c r="AZ334" s="136"/>
      <c r="BA334" s="136"/>
      <c r="BB334" s="136"/>
      <c r="BC334" s="136"/>
      <c r="BD334" s="136"/>
      <c r="BE334" s="136"/>
      <c r="BF334" s="136"/>
      <c r="BG334" s="136"/>
      <c r="BJ334" s="136"/>
      <c r="BT334" s="136"/>
      <c r="CD334" s="136"/>
      <c r="CN334" s="136"/>
      <c r="CX334" s="136"/>
      <c r="DH334" s="136"/>
      <c r="DR334" s="136"/>
      <c r="EB334" s="136"/>
      <c r="EL334" s="136"/>
      <c r="EV334" s="136"/>
      <c r="FF334" s="136"/>
      <c r="FP334" s="136"/>
      <c r="FZ334" s="136"/>
      <c r="GJ334" s="136"/>
      <c r="GT334" s="136"/>
      <c r="HD334" s="136"/>
      <c r="HN334" s="136"/>
      <c r="HX334" s="136"/>
      <c r="JL334" s="136"/>
    </row>
    <row xmlns:x14ac="http://schemas.microsoft.com/office/spreadsheetml/2009/9/ac" r="335" s="3" customFormat="true" x14ac:dyDescent="0.25">
      <c r="A335" s="426"/>
      <c r="B335" s="136"/>
      <c r="L335" s="136"/>
      <c r="V335" s="136"/>
      <c r="AF335" s="136"/>
      <c r="AP335" s="136"/>
      <c r="AZ335" s="136"/>
      <c r="BA335" s="136"/>
      <c r="BB335" s="136"/>
      <c r="BC335" s="136"/>
      <c r="BD335" s="136"/>
      <c r="BE335" s="136"/>
      <c r="BF335" s="136"/>
      <c r="BG335" s="136"/>
      <c r="BJ335" s="136"/>
      <c r="BT335" s="136"/>
      <c r="CD335" s="136"/>
      <c r="CN335" s="136"/>
      <c r="CX335" s="136"/>
      <c r="DH335" s="136"/>
      <c r="DR335" s="136"/>
      <c r="EB335" s="136"/>
      <c r="EL335" s="136"/>
      <c r="EV335" s="136"/>
      <c r="FF335" s="136"/>
      <c r="FP335" s="136"/>
      <c r="FZ335" s="136"/>
      <c r="GJ335" s="136"/>
      <c r="GT335" s="136"/>
      <c r="HD335" s="136"/>
      <c r="HN335" s="136"/>
      <c r="HX335" s="136"/>
      <c r="JL335" s="136"/>
    </row>
    <row xmlns:x14ac="http://schemas.microsoft.com/office/spreadsheetml/2009/9/ac" r="336" s="3" customFormat="true" x14ac:dyDescent="0.25">
      <c r="A336" s="426"/>
      <c r="B336" s="136"/>
      <c r="L336" s="136"/>
      <c r="V336" s="136"/>
      <c r="AF336" s="136"/>
      <c r="AP336" s="136"/>
      <c r="AZ336" s="136"/>
      <c r="BA336" s="136"/>
      <c r="BB336" s="136"/>
      <c r="BC336" s="136"/>
      <c r="BD336" s="136"/>
      <c r="BE336" s="136"/>
      <c r="BF336" s="136"/>
      <c r="BG336" s="136"/>
      <c r="BJ336" s="136"/>
      <c r="BT336" s="136"/>
      <c r="CD336" s="136"/>
      <c r="CN336" s="136"/>
      <c r="CX336" s="136"/>
      <c r="DH336" s="136"/>
      <c r="DR336" s="136"/>
      <c r="EB336" s="136"/>
      <c r="EL336" s="136"/>
      <c r="EV336" s="136"/>
      <c r="FF336" s="136"/>
      <c r="FP336" s="136"/>
      <c r="FZ336" s="136"/>
      <c r="GJ336" s="136"/>
      <c r="GT336" s="136"/>
      <c r="HD336" s="136"/>
      <c r="HN336" s="136"/>
      <c r="HX336" s="136"/>
      <c r="JL336" s="136"/>
    </row>
    <row xmlns:x14ac="http://schemas.microsoft.com/office/spreadsheetml/2009/9/ac" r="337" s="3" customFormat="true" x14ac:dyDescent="0.25">
      <c r="A337" s="426"/>
      <c r="B337" s="136"/>
      <c r="L337" s="136"/>
      <c r="V337" s="136"/>
      <c r="AF337" s="136"/>
      <c r="AP337" s="136"/>
      <c r="AZ337" s="136"/>
      <c r="BA337" s="136"/>
      <c r="BB337" s="136"/>
      <c r="BC337" s="136"/>
      <c r="BD337" s="136"/>
      <c r="BE337" s="136"/>
      <c r="BF337" s="136"/>
      <c r="BG337" s="136"/>
      <c r="BJ337" s="136"/>
      <c r="BT337" s="136"/>
      <c r="CD337" s="136"/>
      <c r="CN337" s="136"/>
      <c r="CX337" s="136"/>
      <c r="DH337" s="136"/>
      <c r="DR337" s="136"/>
      <c r="EB337" s="136"/>
      <c r="EL337" s="136"/>
      <c r="EV337" s="136"/>
      <c r="FF337" s="136"/>
      <c r="FP337" s="136"/>
      <c r="FZ337" s="136"/>
      <c r="GJ337" s="136"/>
      <c r="GT337" s="136"/>
      <c r="HD337" s="136"/>
      <c r="HN337" s="136"/>
      <c r="HX337" s="136"/>
      <c r="JL337" s="136"/>
    </row>
    <row xmlns:x14ac="http://schemas.microsoft.com/office/spreadsheetml/2009/9/ac" r="338" s="3" customFormat="true" x14ac:dyDescent="0.25">
      <c r="A338" s="426"/>
      <c r="B338" s="136"/>
      <c r="L338" s="136"/>
      <c r="V338" s="136"/>
      <c r="AF338" s="136"/>
      <c r="AP338" s="136"/>
      <c r="AZ338" s="136"/>
      <c r="BA338" s="136"/>
      <c r="BB338" s="136"/>
      <c r="BC338" s="136"/>
      <c r="BD338" s="136"/>
      <c r="BE338" s="136"/>
      <c r="BF338" s="136"/>
      <c r="BG338" s="136"/>
      <c r="BJ338" s="136"/>
      <c r="BT338" s="136"/>
      <c r="CD338" s="136"/>
      <c r="CN338" s="136"/>
      <c r="CX338" s="136"/>
      <c r="DH338" s="136"/>
      <c r="DR338" s="136"/>
      <c r="EB338" s="136"/>
      <c r="EL338" s="136"/>
      <c r="EV338" s="136"/>
      <c r="FF338" s="136"/>
      <c r="FP338" s="136"/>
      <c r="FZ338" s="136"/>
      <c r="GJ338" s="136"/>
      <c r="GT338" s="136"/>
      <c r="HD338" s="136"/>
      <c r="HN338" s="136"/>
      <c r="HX338" s="136"/>
      <c r="JL338" s="136"/>
    </row>
    <row xmlns:x14ac="http://schemas.microsoft.com/office/spreadsheetml/2009/9/ac" r="339" s="3" customFormat="true" x14ac:dyDescent="0.25">
      <c r="A339" s="426"/>
      <c r="B339" s="136"/>
      <c r="L339" s="136"/>
      <c r="V339" s="136"/>
      <c r="AF339" s="136"/>
      <c r="AP339" s="136"/>
      <c r="AZ339" s="136"/>
      <c r="BA339" s="136"/>
      <c r="BB339" s="136"/>
      <c r="BC339" s="136"/>
      <c r="BD339" s="136"/>
      <c r="BE339" s="136"/>
      <c r="BF339" s="136"/>
      <c r="BG339" s="136"/>
      <c r="BJ339" s="136"/>
      <c r="BT339" s="136"/>
      <c r="CD339" s="136"/>
      <c r="CN339" s="136"/>
      <c r="CX339" s="136"/>
      <c r="DH339" s="136"/>
      <c r="DR339" s="136"/>
      <c r="EB339" s="136"/>
      <c r="EL339" s="136"/>
      <c r="EV339" s="136"/>
      <c r="FF339" s="136"/>
      <c r="FP339" s="136"/>
      <c r="FZ339" s="136"/>
      <c r="GJ339" s="136"/>
      <c r="GT339" s="136"/>
      <c r="HD339" s="136"/>
      <c r="HN339" s="136"/>
      <c r="HX339" s="136"/>
      <c r="JL339" s="136"/>
    </row>
    <row xmlns:x14ac="http://schemas.microsoft.com/office/spreadsheetml/2009/9/ac" r="340" s="3" customFormat="true" x14ac:dyDescent="0.25">
      <c r="A340" s="426"/>
      <c r="B340" s="136"/>
      <c r="L340" s="136"/>
      <c r="V340" s="136"/>
      <c r="AF340" s="136"/>
      <c r="AP340" s="136"/>
      <c r="AZ340" s="136"/>
      <c r="BA340" s="136"/>
      <c r="BB340" s="136"/>
      <c r="BC340" s="136"/>
      <c r="BD340" s="136"/>
      <c r="BE340" s="136"/>
      <c r="BF340" s="136"/>
      <c r="BG340" s="136"/>
      <c r="BJ340" s="136"/>
      <c r="BT340" s="136"/>
      <c r="CD340" s="136"/>
      <c r="CN340" s="136"/>
      <c r="CX340" s="136"/>
      <c r="DH340" s="136"/>
      <c r="DR340" s="136"/>
      <c r="EB340" s="136"/>
      <c r="EL340" s="136"/>
      <c r="EV340" s="136"/>
      <c r="FF340" s="136"/>
      <c r="FP340" s="136"/>
      <c r="FZ340" s="136"/>
      <c r="GJ340" s="136"/>
      <c r="GT340" s="136"/>
      <c r="HD340" s="136"/>
      <c r="HN340" s="136"/>
      <c r="HX340" s="136"/>
      <c r="JL340" s="136"/>
    </row>
    <row xmlns:x14ac="http://schemas.microsoft.com/office/spreadsheetml/2009/9/ac" r="341" s="3" customFormat="true" x14ac:dyDescent="0.25">
      <c r="A341" s="426"/>
      <c r="B341" s="136"/>
      <c r="L341" s="136"/>
      <c r="V341" s="136"/>
      <c r="AF341" s="136"/>
      <c r="AP341" s="136"/>
      <c r="AZ341" s="136"/>
      <c r="BA341" s="136"/>
      <c r="BB341" s="136"/>
      <c r="BC341" s="136"/>
      <c r="BD341" s="136"/>
      <c r="BE341" s="136"/>
      <c r="BF341" s="136"/>
      <c r="BG341" s="136"/>
      <c r="BJ341" s="136"/>
      <c r="BT341" s="136"/>
      <c r="CD341" s="136"/>
      <c r="CN341" s="136"/>
      <c r="CX341" s="136"/>
      <c r="DH341" s="136"/>
      <c r="DR341" s="136"/>
      <c r="EB341" s="136"/>
      <c r="EL341" s="136"/>
      <c r="EV341" s="136"/>
      <c r="FF341" s="136"/>
      <c r="FP341" s="136"/>
      <c r="FZ341" s="136"/>
      <c r="GJ341" s="136"/>
      <c r="GT341" s="136"/>
      <c r="HD341" s="136"/>
      <c r="HN341" s="136"/>
      <c r="HX341" s="136"/>
      <c r="JL341" s="136"/>
    </row>
    <row xmlns:x14ac="http://schemas.microsoft.com/office/spreadsheetml/2009/9/ac" r="342" s="3" customFormat="true" x14ac:dyDescent="0.25">
      <c r="A342" s="426"/>
      <c r="B342" s="136"/>
      <c r="L342" s="136"/>
      <c r="V342" s="136"/>
      <c r="AF342" s="136"/>
      <c r="AP342" s="136"/>
      <c r="AZ342" s="136"/>
      <c r="BA342" s="136"/>
      <c r="BB342" s="136"/>
      <c r="BC342" s="136"/>
      <c r="BD342" s="136"/>
      <c r="BE342" s="136"/>
      <c r="BF342" s="136"/>
      <c r="BG342" s="136"/>
      <c r="BJ342" s="136"/>
      <c r="BT342" s="136"/>
      <c r="CD342" s="136"/>
      <c r="CN342" s="136"/>
      <c r="CX342" s="136"/>
      <c r="DH342" s="136"/>
      <c r="DR342" s="136"/>
      <c r="EB342" s="136"/>
      <c r="EL342" s="136"/>
      <c r="EV342" s="136"/>
      <c r="FF342" s="136"/>
      <c r="FP342" s="136"/>
      <c r="FZ342" s="136"/>
      <c r="GJ342" s="136"/>
      <c r="GT342" s="136"/>
      <c r="HD342" s="136"/>
      <c r="HN342" s="136"/>
      <c r="HX342" s="136"/>
      <c r="JL342" s="136"/>
    </row>
    <row xmlns:x14ac="http://schemas.microsoft.com/office/spreadsheetml/2009/9/ac" r="343" s="3" customFormat="true" x14ac:dyDescent="0.25">
      <c r="A343" s="426"/>
      <c r="B343" s="136"/>
      <c r="L343" s="136"/>
      <c r="V343" s="136"/>
      <c r="AF343" s="136"/>
      <c r="AP343" s="136"/>
      <c r="AZ343" s="136"/>
      <c r="BA343" s="136"/>
      <c r="BB343" s="136"/>
      <c r="BC343" s="136"/>
      <c r="BD343" s="136"/>
      <c r="BE343" s="136"/>
      <c r="BF343" s="136"/>
      <c r="BG343" s="136"/>
      <c r="BJ343" s="136"/>
      <c r="BT343" s="136"/>
      <c r="CD343" s="136"/>
      <c r="CN343" s="136"/>
      <c r="CX343" s="136"/>
      <c r="DH343" s="136"/>
      <c r="DR343" s="136"/>
      <c r="EB343" s="136"/>
      <c r="EL343" s="136"/>
      <c r="EV343" s="136"/>
      <c r="FF343" s="136"/>
      <c r="FP343" s="136"/>
      <c r="FZ343" s="136"/>
      <c r="GJ343" s="136"/>
      <c r="GT343" s="136"/>
      <c r="HD343" s="136"/>
      <c r="HN343" s="136"/>
      <c r="HX343" s="136"/>
      <c r="JL343" s="136"/>
    </row>
    <row xmlns:x14ac="http://schemas.microsoft.com/office/spreadsheetml/2009/9/ac" r="344" s="3" customFormat="true" x14ac:dyDescent="0.25">
      <c r="A344" s="426"/>
      <c r="B344" s="136"/>
      <c r="L344" s="136"/>
      <c r="V344" s="136"/>
      <c r="AF344" s="136"/>
      <c r="AP344" s="136"/>
      <c r="AZ344" s="136"/>
      <c r="BA344" s="136"/>
      <c r="BB344" s="136"/>
      <c r="BC344" s="136"/>
      <c r="BD344" s="136"/>
      <c r="BE344" s="136"/>
      <c r="BF344" s="136"/>
      <c r="BG344" s="136"/>
      <c r="BJ344" s="136"/>
      <c r="BT344" s="136"/>
      <c r="CD344" s="136"/>
      <c r="CN344" s="136"/>
      <c r="CX344" s="136"/>
      <c r="DH344" s="136"/>
      <c r="DR344" s="136"/>
      <c r="EB344" s="136"/>
      <c r="EL344" s="136"/>
      <c r="EV344" s="136"/>
      <c r="FF344" s="136"/>
      <c r="FP344" s="136"/>
      <c r="FZ344" s="136"/>
      <c r="GJ344" s="136"/>
      <c r="GT344" s="136"/>
      <c r="HD344" s="136"/>
      <c r="HN344" s="136"/>
      <c r="HX344" s="136"/>
      <c r="JL344" s="136"/>
    </row>
    <row xmlns:x14ac="http://schemas.microsoft.com/office/spreadsheetml/2009/9/ac" r="345" s="3" customFormat="true" x14ac:dyDescent="0.25">
      <c r="A345" s="426"/>
      <c r="B345" s="136"/>
      <c r="L345" s="136"/>
      <c r="V345" s="136"/>
      <c r="AF345" s="136"/>
      <c r="AP345" s="136"/>
      <c r="AZ345" s="136"/>
      <c r="BA345" s="136"/>
      <c r="BB345" s="136"/>
      <c r="BC345" s="136"/>
      <c r="BD345" s="136"/>
      <c r="BE345" s="136"/>
      <c r="BF345" s="136"/>
      <c r="BG345" s="136"/>
      <c r="BJ345" s="136"/>
      <c r="BT345" s="136"/>
      <c r="CD345" s="136"/>
      <c r="CN345" s="136"/>
      <c r="CX345" s="136"/>
      <c r="DH345" s="136"/>
      <c r="DR345" s="136"/>
      <c r="EB345" s="136"/>
      <c r="EL345" s="136"/>
      <c r="EV345" s="136"/>
      <c r="FF345" s="136"/>
      <c r="FP345" s="136"/>
      <c r="FZ345" s="136"/>
      <c r="GJ345" s="136"/>
      <c r="GT345" s="136"/>
      <c r="HD345" s="136"/>
      <c r="HN345" s="136"/>
      <c r="HX345" s="136"/>
      <c r="JL345" s="136"/>
    </row>
    <row xmlns:x14ac="http://schemas.microsoft.com/office/spreadsheetml/2009/9/ac" r="346" s="3" customFormat="true" x14ac:dyDescent="0.25">
      <c r="A346" s="426"/>
      <c r="B346" s="136"/>
      <c r="L346" s="136"/>
      <c r="V346" s="136"/>
      <c r="AF346" s="136"/>
      <c r="AP346" s="136"/>
      <c r="AZ346" s="136"/>
      <c r="BA346" s="136"/>
      <c r="BB346" s="136"/>
      <c r="BC346" s="136"/>
      <c r="BD346" s="136"/>
      <c r="BE346" s="136"/>
      <c r="BF346" s="136"/>
      <c r="BG346" s="136"/>
      <c r="BJ346" s="136"/>
      <c r="BT346" s="136"/>
      <c r="CD346" s="136"/>
      <c r="CN346" s="136"/>
      <c r="CX346" s="136"/>
      <c r="DH346" s="136"/>
      <c r="DR346" s="136"/>
      <c r="EB346" s="136"/>
      <c r="EL346" s="136"/>
      <c r="EV346" s="136"/>
      <c r="FF346" s="136"/>
      <c r="FP346" s="136"/>
      <c r="FZ346" s="136"/>
      <c r="GJ346" s="136"/>
      <c r="GT346" s="136"/>
      <c r="HD346" s="136"/>
      <c r="HN346" s="136"/>
      <c r="HX346" s="136"/>
      <c r="JL346" s="136"/>
    </row>
    <row xmlns:x14ac="http://schemas.microsoft.com/office/spreadsheetml/2009/9/ac" r="347" s="3" customFormat="true" x14ac:dyDescent="0.25">
      <c r="A347" s="426"/>
      <c r="B347" s="136"/>
      <c r="L347" s="136"/>
      <c r="V347" s="136"/>
      <c r="AF347" s="136"/>
      <c r="AP347" s="136"/>
      <c r="AZ347" s="136"/>
      <c r="BA347" s="136"/>
      <c r="BB347" s="136"/>
      <c r="BC347" s="136"/>
      <c r="BD347" s="136"/>
      <c r="BE347" s="136"/>
      <c r="BF347" s="136"/>
      <c r="BG347" s="136"/>
      <c r="BJ347" s="136"/>
      <c r="BT347" s="136"/>
      <c r="CD347" s="136"/>
      <c r="CN347" s="136"/>
      <c r="CX347" s="136"/>
      <c r="DH347" s="136"/>
      <c r="DR347" s="136"/>
      <c r="EB347" s="136"/>
      <c r="EL347" s="136"/>
      <c r="EV347" s="136"/>
      <c r="FF347" s="136"/>
      <c r="FP347" s="136"/>
      <c r="FZ347" s="136"/>
      <c r="GJ347" s="136"/>
      <c r="GT347" s="136"/>
      <c r="HD347" s="136"/>
      <c r="HN347" s="136"/>
      <c r="HX347" s="136"/>
      <c r="JL347" s="136"/>
    </row>
    <row xmlns:x14ac="http://schemas.microsoft.com/office/spreadsheetml/2009/9/ac" r="348" s="3" customFormat="true" x14ac:dyDescent="0.25">
      <c r="A348" s="426"/>
      <c r="B348" s="136"/>
      <c r="L348" s="136"/>
      <c r="V348" s="136"/>
      <c r="AF348" s="136"/>
      <c r="AP348" s="136"/>
      <c r="AZ348" s="136"/>
      <c r="BA348" s="136"/>
      <c r="BB348" s="136"/>
      <c r="BC348" s="136"/>
      <c r="BD348" s="136"/>
      <c r="BE348" s="136"/>
      <c r="BF348" s="136"/>
      <c r="BG348" s="136"/>
      <c r="BJ348" s="136"/>
      <c r="BT348" s="136"/>
      <c r="CD348" s="136"/>
      <c r="CN348" s="136"/>
      <c r="CX348" s="136"/>
      <c r="DH348" s="136"/>
      <c r="DR348" s="136"/>
      <c r="EB348" s="136"/>
      <c r="EL348" s="136"/>
      <c r="EV348" s="136"/>
      <c r="FF348" s="136"/>
      <c r="FP348" s="136"/>
      <c r="FZ348" s="136"/>
      <c r="GJ348" s="136"/>
      <c r="GT348" s="136"/>
      <c r="HD348" s="136"/>
      <c r="HN348" s="136"/>
      <c r="HX348" s="136"/>
      <c r="JL348" s="136"/>
    </row>
    <row xmlns:x14ac="http://schemas.microsoft.com/office/spreadsheetml/2009/9/ac" r="349" s="3" customFormat="true" x14ac:dyDescent="0.25">
      <c r="A349" s="426"/>
      <c r="B349" s="136"/>
      <c r="L349" s="136"/>
      <c r="V349" s="136"/>
      <c r="AF349" s="136"/>
      <c r="AP349" s="136"/>
      <c r="AZ349" s="136"/>
      <c r="BA349" s="136"/>
      <c r="BB349" s="136"/>
      <c r="BC349" s="136"/>
      <c r="BD349" s="136"/>
      <c r="BE349" s="136"/>
      <c r="BF349" s="136"/>
      <c r="BG349" s="136"/>
      <c r="BJ349" s="136"/>
      <c r="BT349" s="136"/>
      <c r="CD349" s="136"/>
      <c r="CN349" s="136"/>
      <c r="CX349" s="136"/>
      <c r="DH349" s="136"/>
      <c r="DR349" s="136"/>
      <c r="EB349" s="136"/>
      <c r="EL349" s="136"/>
      <c r="EV349" s="136"/>
      <c r="FF349" s="136"/>
      <c r="FP349" s="136"/>
      <c r="FZ349" s="136"/>
      <c r="GJ349" s="136"/>
      <c r="GT349" s="136"/>
      <c r="HD349" s="136"/>
      <c r="HN349" s="136"/>
      <c r="HX349" s="136"/>
      <c r="JL349" s="136"/>
    </row>
    <row xmlns:x14ac="http://schemas.microsoft.com/office/spreadsheetml/2009/9/ac" r="350" s="3" customFormat="true" x14ac:dyDescent="0.25">
      <c r="A350" s="426"/>
      <c r="B350" s="136"/>
      <c r="L350" s="136"/>
      <c r="V350" s="136"/>
      <c r="AF350" s="136"/>
      <c r="AP350" s="136"/>
      <c r="AZ350" s="136"/>
      <c r="BA350" s="136"/>
      <c r="BB350" s="136"/>
      <c r="BC350" s="136"/>
      <c r="BD350" s="136"/>
      <c r="BE350" s="136"/>
      <c r="BF350" s="136"/>
      <c r="BG350" s="136"/>
      <c r="BJ350" s="136"/>
      <c r="BT350" s="136"/>
      <c r="CD350" s="136"/>
      <c r="CN350" s="136"/>
      <c r="CX350" s="136"/>
      <c r="DH350" s="136"/>
      <c r="DR350" s="136"/>
      <c r="EB350" s="136"/>
      <c r="EL350" s="136"/>
      <c r="EV350" s="136"/>
      <c r="FF350" s="136"/>
      <c r="FP350" s="136"/>
      <c r="FZ350" s="136"/>
      <c r="GJ350" s="136"/>
      <c r="GT350" s="136"/>
      <c r="HD350" s="136"/>
      <c r="HN350" s="136"/>
      <c r="HX350" s="136"/>
      <c r="JL350" s="136"/>
    </row>
    <row xmlns:x14ac="http://schemas.microsoft.com/office/spreadsheetml/2009/9/ac" r="351" s="3" customFormat="true" x14ac:dyDescent="0.25">
      <c r="A351" s="426"/>
      <c r="B351" s="136"/>
      <c r="L351" s="136"/>
      <c r="V351" s="136"/>
      <c r="AF351" s="136"/>
      <c r="AP351" s="136"/>
      <c r="AZ351" s="136"/>
      <c r="BA351" s="136"/>
      <c r="BB351" s="136"/>
      <c r="BC351" s="136"/>
      <c r="BD351" s="136"/>
      <c r="BE351" s="136"/>
      <c r="BF351" s="136"/>
      <c r="BG351" s="136"/>
      <c r="BJ351" s="136"/>
      <c r="BT351" s="136"/>
      <c r="CD351" s="136"/>
      <c r="CN351" s="136"/>
      <c r="CX351" s="136"/>
      <c r="DH351" s="136"/>
      <c r="DR351" s="136"/>
      <c r="EB351" s="136"/>
      <c r="EL351" s="136"/>
      <c r="EV351" s="136"/>
      <c r="FF351" s="136"/>
      <c r="FP351" s="136"/>
      <c r="FZ351" s="136"/>
      <c r="GJ351" s="136"/>
      <c r="GT351" s="136"/>
      <c r="HD351" s="136"/>
      <c r="HN351" s="136"/>
      <c r="HX351" s="136"/>
      <c r="JL351" s="136"/>
    </row>
    <row xmlns:x14ac="http://schemas.microsoft.com/office/spreadsheetml/2009/9/ac" r="352" s="3" customFormat="true" x14ac:dyDescent="0.25">
      <c r="A352" s="426"/>
      <c r="B352" s="136"/>
      <c r="L352" s="136"/>
      <c r="V352" s="136"/>
      <c r="AF352" s="136"/>
      <c r="AP352" s="136"/>
      <c r="AZ352" s="136"/>
      <c r="BA352" s="136"/>
      <c r="BB352" s="136"/>
      <c r="BC352" s="136"/>
      <c r="BD352" s="136"/>
      <c r="BE352" s="136"/>
      <c r="BF352" s="136"/>
      <c r="BG352" s="136"/>
      <c r="BJ352" s="136"/>
      <c r="BT352" s="136"/>
      <c r="CD352" s="136"/>
      <c r="CN352" s="136"/>
      <c r="CX352" s="136"/>
      <c r="DH352" s="136"/>
      <c r="DR352" s="136"/>
      <c r="EB352" s="136"/>
      <c r="EL352" s="136"/>
      <c r="EV352" s="136"/>
      <c r="FF352" s="136"/>
      <c r="FP352" s="136"/>
      <c r="FZ352" s="136"/>
      <c r="GJ352" s="136"/>
      <c r="GT352" s="136"/>
      <c r="HD352" s="136"/>
      <c r="HN352" s="136"/>
      <c r="HX352" s="136"/>
      <c r="JL352" s="136"/>
    </row>
    <row xmlns:x14ac="http://schemas.microsoft.com/office/spreadsheetml/2009/9/ac" r="353" s="3" customFormat="true" x14ac:dyDescent="0.25">
      <c r="A353" s="426"/>
      <c r="B353" s="136"/>
      <c r="L353" s="136"/>
      <c r="V353" s="136"/>
      <c r="AF353" s="136"/>
      <c r="AP353" s="136"/>
      <c r="AZ353" s="136"/>
      <c r="BA353" s="136"/>
      <c r="BB353" s="136"/>
      <c r="BC353" s="136"/>
      <c r="BD353" s="136"/>
      <c r="BE353" s="136"/>
      <c r="BF353" s="136"/>
      <c r="BG353" s="136"/>
      <c r="BJ353" s="136"/>
      <c r="BT353" s="136"/>
      <c r="CD353" s="136"/>
      <c r="CN353" s="136"/>
      <c r="CX353" s="136"/>
      <c r="DH353" s="136"/>
      <c r="DR353" s="136"/>
      <c r="EB353" s="136"/>
      <c r="EL353" s="136"/>
      <c r="EV353" s="136"/>
      <c r="FF353" s="136"/>
      <c r="FP353" s="136"/>
      <c r="FZ353" s="136"/>
      <c r="GJ353" s="136"/>
      <c r="GT353" s="136"/>
      <c r="HD353" s="136"/>
      <c r="HN353" s="136"/>
      <c r="HX353" s="136"/>
      <c r="JL353" s="136"/>
    </row>
    <row xmlns:x14ac="http://schemas.microsoft.com/office/spreadsheetml/2009/9/ac" r="354" s="3" customFormat="true" x14ac:dyDescent="0.25">
      <c r="A354" s="426"/>
      <c r="B354" s="136"/>
      <c r="L354" s="136"/>
      <c r="V354" s="136"/>
      <c r="AF354" s="136"/>
      <c r="AP354" s="136"/>
      <c r="AZ354" s="136"/>
      <c r="BA354" s="136"/>
      <c r="BB354" s="136"/>
      <c r="BC354" s="136"/>
      <c r="BD354" s="136"/>
      <c r="BE354" s="136"/>
      <c r="BF354" s="136"/>
      <c r="BG354" s="136"/>
      <c r="BJ354" s="136"/>
      <c r="BT354" s="136"/>
      <c r="CD354" s="136"/>
      <c r="CN354" s="136"/>
      <c r="CX354" s="136"/>
      <c r="DH354" s="136"/>
      <c r="DR354" s="136"/>
      <c r="EB354" s="136"/>
      <c r="EL354" s="136"/>
      <c r="EV354" s="136"/>
      <c r="FF354" s="136"/>
      <c r="FP354" s="136"/>
      <c r="FZ354" s="136"/>
      <c r="GJ354" s="136"/>
      <c r="GT354" s="136"/>
      <c r="HD354" s="136"/>
      <c r="HN354" s="136"/>
      <c r="HX354" s="136"/>
      <c r="JL354" s="136"/>
    </row>
    <row xmlns:x14ac="http://schemas.microsoft.com/office/spreadsheetml/2009/9/ac" r="355" s="3" customFormat="true" x14ac:dyDescent="0.25">
      <c r="A355" s="426"/>
      <c r="B355" s="136"/>
      <c r="L355" s="136"/>
      <c r="V355" s="136"/>
      <c r="AF355" s="136"/>
      <c r="AP355" s="136"/>
      <c r="AZ355" s="136"/>
      <c r="BA355" s="136"/>
      <c r="BB355" s="136"/>
      <c r="BC355" s="136"/>
      <c r="BD355" s="136"/>
      <c r="BE355" s="136"/>
      <c r="BF355" s="136"/>
      <c r="BG355" s="136"/>
      <c r="BJ355" s="136"/>
      <c r="BT355" s="136"/>
      <c r="CD355" s="136"/>
      <c r="CN355" s="136"/>
      <c r="CX355" s="136"/>
      <c r="DH355" s="136"/>
      <c r="DR355" s="136"/>
      <c r="EB355" s="136"/>
      <c r="EL355" s="136"/>
      <c r="EV355" s="136"/>
      <c r="FF355" s="136"/>
      <c r="FP355" s="136"/>
      <c r="FZ355" s="136"/>
      <c r="GJ355" s="136"/>
      <c r="GT355" s="136"/>
      <c r="HD355" s="136"/>
      <c r="HN355" s="136"/>
      <c r="HX355" s="136"/>
      <c r="JL355" s="136"/>
    </row>
    <row xmlns:x14ac="http://schemas.microsoft.com/office/spreadsheetml/2009/9/ac" r="356" s="3" customFormat="true" x14ac:dyDescent="0.25">
      <c r="A356" s="426"/>
      <c r="B356" s="136"/>
      <c r="L356" s="136"/>
      <c r="V356" s="136"/>
      <c r="AF356" s="136"/>
      <c r="AP356" s="136"/>
      <c r="AZ356" s="136"/>
      <c r="BA356" s="136"/>
      <c r="BB356" s="136"/>
      <c r="BC356" s="136"/>
      <c r="BD356" s="136"/>
      <c r="BE356" s="136"/>
      <c r="BF356" s="136"/>
      <c r="BG356" s="136"/>
      <c r="BJ356" s="136"/>
      <c r="BT356" s="136"/>
      <c r="CD356" s="136"/>
      <c r="CN356" s="136"/>
      <c r="CX356" s="136"/>
      <c r="DH356" s="136"/>
      <c r="DR356" s="136"/>
      <c r="EB356" s="136"/>
      <c r="EL356" s="136"/>
      <c r="EV356" s="136"/>
      <c r="FF356" s="136"/>
      <c r="FP356" s="136"/>
      <c r="FZ356" s="136"/>
      <c r="GJ356" s="136"/>
      <c r="GT356" s="136"/>
      <c r="HD356" s="136"/>
      <c r="HN356" s="136"/>
      <c r="HX356" s="136"/>
      <c r="JL356" s="136"/>
    </row>
    <row xmlns:x14ac="http://schemas.microsoft.com/office/spreadsheetml/2009/9/ac" r="357" s="3" customFormat="true" x14ac:dyDescent="0.25">
      <c r="A357" s="426"/>
      <c r="B357" s="136"/>
      <c r="L357" s="136"/>
      <c r="V357" s="136"/>
      <c r="AF357" s="136"/>
      <c r="AP357" s="136"/>
      <c r="AZ357" s="136"/>
      <c r="BA357" s="136"/>
      <c r="BB357" s="136"/>
      <c r="BC357" s="136"/>
      <c r="BD357" s="136"/>
      <c r="BE357" s="136"/>
      <c r="BF357" s="136"/>
      <c r="BG357" s="136"/>
      <c r="BJ357" s="136"/>
      <c r="BT357" s="136"/>
      <c r="CD357" s="136"/>
      <c r="CN357" s="136"/>
      <c r="CX357" s="136"/>
      <c r="DH357" s="136"/>
      <c r="DR357" s="136"/>
      <c r="EB357" s="136"/>
      <c r="EL357" s="136"/>
      <c r="EV357" s="136"/>
      <c r="FF357" s="136"/>
      <c r="FP357" s="136"/>
      <c r="FZ357" s="136"/>
      <c r="GJ357" s="136"/>
      <c r="GT357" s="136"/>
      <c r="HD357" s="136"/>
      <c r="HN357" s="136"/>
      <c r="HX357" s="136"/>
      <c r="JL357" s="136"/>
    </row>
    <row xmlns:x14ac="http://schemas.microsoft.com/office/spreadsheetml/2009/9/ac" r="358" s="3" customFormat="true" x14ac:dyDescent="0.25">
      <c r="A358" s="426"/>
      <c r="B358" s="136"/>
      <c r="L358" s="136"/>
      <c r="V358" s="136"/>
      <c r="AF358" s="136"/>
      <c r="AP358" s="136"/>
      <c r="AZ358" s="136"/>
      <c r="BA358" s="136"/>
      <c r="BB358" s="136"/>
      <c r="BC358" s="136"/>
      <c r="BD358" s="136"/>
      <c r="BE358" s="136"/>
      <c r="BF358" s="136"/>
      <c r="BG358" s="136"/>
      <c r="BJ358" s="136"/>
      <c r="BT358" s="136"/>
      <c r="CD358" s="136"/>
      <c r="CN358" s="136"/>
      <c r="CX358" s="136"/>
      <c r="DH358" s="136"/>
      <c r="DR358" s="136"/>
      <c r="EB358" s="136"/>
      <c r="EL358" s="136"/>
      <c r="EV358" s="136"/>
      <c r="FF358" s="136"/>
      <c r="FP358" s="136"/>
      <c r="FZ358" s="136"/>
      <c r="GJ358" s="136"/>
      <c r="GT358" s="136"/>
      <c r="HD358" s="136"/>
      <c r="HN358" s="136"/>
      <c r="HX358" s="136"/>
      <c r="JL358" s="136"/>
    </row>
    <row xmlns:x14ac="http://schemas.microsoft.com/office/spreadsheetml/2009/9/ac" r="359" s="3" customFormat="true" x14ac:dyDescent="0.25">
      <c r="A359" s="426"/>
      <c r="B359" s="136"/>
      <c r="L359" s="136"/>
      <c r="V359" s="136"/>
      <c r="AF359" s="136"/>
      <c r="AP359" s="136"/>
      <c r="AZ359" s="136"/>
      <c r="BA359" s="136"/>
      <c r="BB359" s="136"/>
      <c r="BC359" s="136"/>
      <c r="BD359" s="136"/>
      <c r="BE359" s="136"/>
      <c r="BF359" s="136"/>
      <c r="BG359" s="136"/>
      <c r="BJ359" s="136"/>
      <c r="BT359" s="136"/>
      <c r="CD359" s="136"/>
      <c r="CN359" s="136"/>
      <c r="CX359" s="136"/>
      <c r="DH359" s="136"/>
      <c r="DR359" s="136"/>
      <c r="EB359" s="136"/>
      <c r="EL359" s="136"/>
      <c r="EV359" s="136"/>
      <c r="FF359" s="136"/>
      <c r="FP359" s="136"/>
      <c r="FZ359" s="136"/>
      <c r="GJ359" s="136"/>
      <c r="GT359" s="136"/>
      <c r="HD359" s="136"/>
      <c r="HN359" s="136"/>
      <c r="HX359" s="136"/>
      <c r="JL359" s="136"/>
    </row>
    <row xmlns:x14ac="http://schemas.microsoft.com/office/spreadsheetml/2009/9/ac" r="360" s="3" customFormat="true" x14ac:dyDescent="0.25">
      <c r="A360" s="426"/>
      <c r="B360" s="136"/>
      <c r="L360" s="136"/>
      <c r="V360" s="136"/>
      <c r="AF360" s="136"/>
      <c r="AP360" s="136"/>
      <c r="AZ360" s="136"/>
      <c r="BA360" s="136"/>
      <c r="BB360" s="136"/>
      <c r="BC360" s="136"/>
      <c r="BD360" s="136"/>
      <c r="BE360" s="136"/>
      <c r="BF360" s="136"/>
      <c r="BG360" s="136"/>
      <c r="BJ360" s="136"/>
      <c r="BT360" s="136"/>
      <c r="CD360" s="136"/>
      <c r="CN360" s="136"/>
      <c r="CX360" s="136"/>
      <c r="DH360" s="136"/>
      <c r="DR360" s="136"/>
      <c r="EB360" s="136"/>
      <c r="EL360" s="136"/>
      <c r="EV360" s="136"/>
      <c r="FF360" s="136"/>
      <c r="FP360" s="136"/>
      <c r="FZ360" s="136"/>
      <c r="GJ360" s="136"/>
      <c r="GT360" s="136"/>
      <c r="HD360" s="136"/>
      <c r="HN360" s="136"/>
      <c r="HX360" s="136"/>
      <c r="JL360" s="136"/>
    </row>
    <row xmlns:x14ac="http://schemas.microsoft.com/office/spreadsheetml/2009/9/ac" r="361" s="3" customFormat="true" x14ac:dyDescent="0.25">
      <c r="A361" s="426"/>
      <c r="B361" s="136"/>
      <c r="L361" s="136"/>
      <c r="V361" s="136"/>
      <c r="AF361" s="136"/>
      <c r="AP361" s="136"/>
      <c r="AZ361" s="136"/>
      <c r="BA361" s="136"/>
      <c r="BB361" s="136"/>
      <c r="BC361" s="136"/>
      <c r="BD361" s="136"/>
      <c r="BE361" s="136"/>
      <c r="BF361" s="136"/>
      <c r="BG361" s="136"/>
      <c r="BJ361" s="136"/>
      <c r="BT361" s="136"/>
      <c r="CD361" s="136"/>
      <c r="CN361" s="136"/>
      <c r="CX361" s="136"/>
      <c r="DH361" s="136"/>
      <c r="DR361" s="136"/>
      <c r="EB361" s="136"/>
      <c r="EL361" s="136"/>
      <c r="EV361" s="136"/>
      <c r="FF361" s="136"/>
      <c r="FP361" s="136"/>
      <c r="FZ361" s="136"/>
      <c r="GJ361" s="136"/>
      <c r="GT361" s="136"/>
      <c r="HD361" s="136"/>
      <c r="HN361" s="136"/>
      <c r="HX361" s="136"/>
      <c r="JL361" s="136"/>
    </row>
    <row xmlns:x14ac="http://schemas.microsoft.com/office/spreadsheetml/2009/9/ac" r="362" s="3" customFormat="true" x14ac:dyDescent="0.25">
      <c r="A362" s="426"/>
      <c r="B362" s="136"/>
      <c r="L362" s="136"/>
      <c r="V362" s="136"/>
      <c r="AF362" s="136"/>
      <c r="AP362" s="136"/>
      <c r="AZ362" s="136"/>
      <c r="BA362" s="136"/>
      <c r="BB362" s="136"/>
      <c r="BC362" s="136"/>
      <c r="BD362" s="136"/>
      <c r="BE362" s="136"/>
      <c r="BF362" s="136"/>
      <c r="BG362" s="136"/>
      <c r="BJ362" s="136"/>
      <c r="BT362" s="136"/>
      <c r="CD362" s="136"/>
      <c r="CN362" s="136"/>
      <c r="CX362" s="136"/>
      <c r="DH362" s="136"/>
      <c r="DR362" s="136"/>
      <c r="EB362" s="136"/>
      <c r="EL362" s="136"/>
      <c r="EV362" s="136"/>
      <c r="FF362" s="136"/>
      <c r="FP362" s="136"/>
      <c r="FZ362" s="136"/>
      <c r="GJ362" s="136"/>
      <c r="GT362" s="136"/>
      <c r="HD362" s="136"/>
      <c r="HN362" s="136"/>
      <c r="HX362" s="136"/>
      <c r="JL362" s="136"/>
    </row>
    <row xmlns:x14ac="http://schemas.microsoft.com/office/spreadsheetml/2009/9/ac" r="363" s="3" customFormat="true" x14ac:dyDescent="0.25">
      <c r="A363" s="426"/>
      <c r="B363" s="136"/>
      <c r="L363" s="136"/>
      <c r="V363" s="136"/>
      <c r="AF363" s="136"/>
      <c r="AP363" s="136"/>
      <c r="AZ363" s="136"/>
      <c r="BA363" s="136"/>
      <c r="BB363" s="136"/>
      <c r="BC363" s="136"/>
      <c r="BD363" s="136"/>
      <c r="BE363" s="136"/>
      <c r="BF363" s="136"/>
      <c r="BG363" s="136"/>
      <c r="BJ363" s="136"/>
      <c r="BT363" s="136"/>
      <c r="CD363" s="136"/>
      <c r="CN363" s="136"/>
      <c r="CX363" s="136"/>
      <c r="DH363" s="136"/>
      <c r="DR363" s="136"/>
      <c r="EB363" s="136"/>
      <c r="EL363" s="136"/>
      <c r="EV363" s="136"/>
      <c r="FF363" s="136"/>
      <c r="FP363" s="136"/>
      <c r="FZ363" s="136"/>
      <c r="GJ363" s="136"/>
      <c r="GT363" s="136"/>
      <c r="HD363" s="136"/>
      <c r="HN363" s="136"/>
      <c r="HX363" s="136"/>
      <c r="JL363" s="136"/>
    </row>
    <row xmlns:x14ac="http://schemas.microsoft.com/office/spreadsheetml/2009/9/ac" r="364" s="3" customFormat="true" x14ac:dyDescent="0.25">
      <c r="A364" s="426"/>
      <c r="B364" s="136"/>
      <c r="L364" s="136"/>
      <c r="V364" s="136"/>
      <c r="AF364" s="136"/>
      <c r="AP364" s="136"/>
      <c r="AZ364" s="136"/>
      <c r="BA364" s="136"/>
      <c r="BB364" s="136"/>
      <c r="BC364" s="136"/>
      <c r="BD364" s="136"/>
      <c r="BE364" s="136"/>
      <c r="BF364" s="136"/>
      <c r="BG364" s="136"/>
      <c r="BJ364" s="136"/>
      <c r="BT364" s="136"/>
      <c r="CD364" s="136"/>
      <c r="CN364" s="136"/>
      <c r="CX364" s="136"/>
      <c r="DH364" s="136"/>
      <c r="DR364" s="136"/>
      <c r="EB364" s="136"/>
      <c r="EL364" s="136"/>
      <c r="EV364" s="136"/>
      <c r="FF364" s="136"/>
      <c r="FP364" s="136"/>
      <c r="FZ364" s="136"/>
      <c r="GJ364" s="136"/>
      <c r="GT364" s="136"/>
      <c r="HD364" s="136"/>
      <c r="HN364" s="136"/>
      <c r="HX364" s="136"/>
      <c r="JL364" s="136"/>
    </row>
    <row xmlns:x14ac="http://schemas.microsoft.com/office/spreadsheetml/2009/9/ac" r="365" s="3" customFormat="true" x14ac:dyDescent="0.25">
      <c r="A365" s="426"/>
      <c r="B365" s="136"/>
      <c r="L365" s="136"/>
      <c r="V365" s="136"/>
      <c r="AF365" s="136"/>
      <c r="AP365" s="136"/>
      <c r="AZ365" s="136"/>
      <c r="BA365" s="136"/>
      <c r="BB365" s="136"/>
      <c r="BC365" s="136"/>
      <c r="BD365" s="136"/>
      <c r="BE365" s="136"/>
      <c r="BF365" s="136"/>
      <c r="BG365" s="136"/>
      <c r="BJ365" s="136"/>
      <c r="BT365" s="136"/>
      <c r="CD365" s="136"/>
      <c r="CN365" s="136"/>
      <c r="CX365" s="136"/>
      <c r="DH365" s="136"/>
      <c r="DR365" s="136"/>
      <c r="EB365" s="136"/>
      <c r="EL365" s="136"/>
      <c r="EV365" s="136"/>
      <c r="FF365" s="136"/>
      <c r="FP365" s="136"/>
      <c r="FZ365" s="136"/>
      <c r="GJ365" s="136"/>
      <c r="GT365" s="136"/>
      <c r="HD365" s="136"/>
      <c r="HN365" s="136"/>
      <c r="HX365" s="136"/>
      <c r="JL365" s="136"/>
    </row>
    <row xmlns:x14ac="http://schemas.microsoft.com/office/spreadsheetml/2009/9/ac" r="366" s="3" customFormat="true" x14ac:dyDescent="0.25">
      <c r="A366" s="426"/>
      <c r="B366" s="136"/>
      <c r="L366" s="136"/>
      <c r="V366" s="136"/>
      <c r="AF366" s="136"/>
      <c r="AP366" s="136"/>
      <c r="AZ366" s="136"/>
      <c r="BA366" s="136"/>
      <c r="BB366" s="136"/>
      <c r="BC366" s="136"/>
      <c r="BD366" s="136"/>
      <c r="BE366" s="136"/>
      <c r="BF366" s="136"/>
      <c r="BG366" s="136"/>
      <c r="BJ366" s="136"/>
      <c r="BT366" s="136"/>
      <c r="CD366" s="136"/>
      <c r="CN366" s="136"/>
      <c r="CX366" s="136"/>
      <c r="DH366" s="136"/>
      <c r="DR366" s="136"/>
      <c r="EB366" s="136"/>
      <c r="EL366" s="136"/>
      <c r="EV366" s="136"/>
      <c r="FF366" s="136"/>
      <c r="FP366" s="136"/>
      <c r="FZ366" s="136"/>
      <c r="GJ366" s="136"/>
      <c r="GT366" s="136"/>
      <c r="HD366" s="136"/>
      <c r="HN366" s="136"/>
      <c r="HX366" s="136"/>
      <c r="JL366" s="136"/>
    </row>
    <row xmlns:x14ac="http://schemas.microsoft.com/office/spreadsheetml/2009/9/ac" r="367" s="3" customFormat="true" x14ac:dyDescent="0.25">
      <c r="A367" s="426"/>
      <c r="B367" s="136"/>
      <c r="L367" s="136"/>
      <c r="V367" s="136"/>
      <c r="AF367" s="136"/>
      <c r="AP367" s="136"/>
      <c r="AZ367" s="136"/>
      <c r="BA367" s="136"/>
      <c r="BB367" s="136"/>
      <c r="BC367" s="136"/>
      <c r="BD367" s="136"/>
      <c r="BE367" s="136"/>
      <c r="BF367" s="136"/>
      <c r="BG367" s="136"/>
      <c r="BJ367" s="136"/>
      <c r="BT367" s="136"/>
      <c r="CD367" s="136"/>
      <c r="CN367" s="136"/>
      <c r="CX367" s="136"/>
      <c r="DH367" s="136"/>
      <c r="DR367" s="136"/>
      <c r="EB367" s="136"/>
      <c r="EL367" s="136"/>
      <c r="EV367" s="136"/>
      <c r="FF367" s="136"/>
      <c r="FP367" s="136"/>
      <c r="FZ367" s="136"/>
      <c r="GJ367" s="136"/>
      <c r="GT367" s="136"/>
      <c r="HD367" s="136"/>
      <c r="HN367" s="136"/>
      <c r="HX367" s="136"/>
      <c r="JL367" s="136"/>
    </row>
    <row xmlns:x14ac="http://schemas.microsoft.com/office/spreadsheetml/2009/9/ac" r="368" s="3" customFormat="true" x14ac:dyDescent="0.25">
      <c r="A368" s="426"/>
      <c r="B368" s="136"/>
      <c r="L368" s="136"/>
      <c r="V368" s="136"/>
      <c r="AF368" s="136"/>
      <c r="AP368" s="136"/>
      <c r="AZ368" s="136"/>
      <c r="BA368" s="136"/>
      <c r="BB368" s="136"/>
      <c r="BC368" s="136"/>
      <c r="BD368" s="136"/>
      <c r="BE368" s="136"/>
      <c r="BF368" s="136"/>
      <c r="BG368" s="136"/>
      <c r="BJ368" s="136"/>
      <c r="BT368" s="136"/>
      <c r="CD368" s="136"/>
      <c r="CN368" s="136"/>
      <c r="CX368" s="136"/>
      <c r="DH368" s="136"/>
      <c r="DR368" s="136"/>
      <c r="EB368" s="136"/>
      <c r="EL368" s="136"/>
      <c r="EV368" s="136"/>
      <c r="FF368" s="136"/>
      <c r="FP368" s="136"/>
      <c r="FZ368" s="136"/>
      <c r="GJ368" s="136"/>
      <c r="GT368" s="136"/>
      <c r="HD368" s="136"/>
      <c r="HN368" s="136"/>
      <c r="HX368" s="136"/>
      <c r="JL368" s="136"/>
    </row>
    <row xmlns:x14ac="http://schemas.microsoft.com/office/spreadsheetml/2009/9/ac" r="369" s="3" customFormat="true" x14ac:dyDescent="0.25">
      <c r="A369" s="426"/>
      <c r="B369" s="136"/>
      <c r="L369" s="136"/>
      <c r="V369" s="136"/>
      <c r="AF369" s="136"/>
      <c r="AP369" s="136"/>
      <c r="AZ369" s="136"/>
      <c r="BA369" s="136"/>
      <c r="BB369" s="136"/>
      <c r="BC369" s="136"/>
      <c r="BD369" s="136"/>
      <c r="BE369" s="136"/>
      <c r="BF369" s="136"/>
      <c r="BG369" s="136"/>
      <c r="BJ369" s="136"/>
      <c r="BT369" s="136"/>
      <c r="CD369" s="136"/>
      <c r="CN369" s="136"/>
      <c r="CX369" s="136"/>
      <c r="DH369" s="136"/>
      <c r="DR369" s="136"/>
      <c r="EB369" s="136"/>
      <c r="EL369" s="136"/>
      <c r="EV369" s="136"/>
      <c r="FF369" s="136"/>
      <c r="FP369" s="136"/>
      <c r="FZ369" s="136"/>
      <c r="GJ369" s="136"/>
      <c r="GT369" s="136"/>
      <c r="HD369" s="136"/>
      <c r="HN369" s="136"/>
      <c r="HX369" s="136"/>
      <c r="JL369" s="136"/>
    </row>
    <row xmlns:x14ac="http://schemas.microsoft.com/office/spreadsheetml/2009/9/ac" r="370" s="3" customFormat="true" x14ac:dyDescent="0.25">
      <c r="A370" s="426"/>
      <c r="B370" s="136"/>
      <c r="L370" s="136"/>
      <c r="V370" s="136"/>
      <c r="AF370" s="136"/>
      <c r="AP370" s="136"/>
      <c r="AZ370" s="136"/>
      <c r="BA370" s="136"/>
      <c r="BB370" s="136"/>
      <c r="BC370" s="136"/>
      <c r="BD370" s="136"/>
      <c r="BE370" s="136"/>
      <c r="BF370" s="136"/>
      <c r="BG370" s="136"/>
      <c r="BJ370" s="136"/>
      <c r="BT370" s="136"/>
      <c r="CD370" s="136"/>
      <c r="CN370" s="136"/>
      <c r="CX370" s="136"/>
      <c r="DH370" s="136"/>
      <c r="DR370" s="136"/>
      <c r="EB370" s="136"/>
      <c r="EL370" s="136"/>
      <c r="EV370" s="136"/>
      <c r="FF370" s="136"/>
      <c r="FP370" s="136"/>
      <c r="FZ370" s="136"/>
      <c r="GJ370" s="136"/>
      <c r="GT370" s="136"/>
      <c r="HD370" s="136"/>
      <c r="HN370" s="136"/>
      <c r="HX370" s="136"/>
      <c r="JL370" s="136"/>
    </row>
    <row xmlns:x14ac="http://schemas.microsoft.com/office/spreadsheetml/2009/9/ac" r="371" s="3" customFormat="true" x14ac:dyDescent="0.25">
      <c r="A371" s="426"/>
      <c r="B371" s="136"/>
      <c r="L371" s="136"/>
      <c r="V371" s="136"/>
      <c r="AF371" s="136"/>
      <c r="AP371" s="136"/>
      <c r="AZ371" s="136"/>
      <c r="BA371" s="136"/>
      <c r="BB371" s="136"/>
      <c r="BC371" s="136"/>
      <c r="BD371" s="136"/>
      <c r="BE371" s="136"/>
      <c r="BF371" s="136"/>
      <c r="BG371" s="136"/>
      <c r="BJ371" s="136"/>
      <c r="BT371" s="136"/>
      <c r="CD371" s="136"/>
      <c r="CN371" s="136"/>
      <c r="CX371" s="136"/>
      <c r="DH371" s="136"/>
      <c r="DR371" s="136"/>
      <c r="EB371" s="136"/>
      <c r="EL371" s="136"/>
      <c r="EV371" s="136"/>
      <c r="FF371" s="136"/>
      <c r="FP371" s="136"/>
      <c r="FZ371" s="136"/>
      <c r="GJ371" s="136"/>
      <c r="GT371" s="136"/>
      <c r="HD371" s="136"/>
      <c r="HN371" s="136"/>
      <c r="HX371" s="136"/>
      <c r="JL371" s="136"/>
    </row>
    <row xmlns:x14ac="http://schemas.microsoft.com/office/spreadsheetml/2009/9/ac" r="372" s="3" customFormat="true" x14ac:dyDescent="0.25">
      <c r="A372" s="426"/>
      <c r="B372" s="136"/>
      <c r="L372" s="136"/>
      <c r="V372" s="136"/>
      <c r="AF372" s="136"/>
      <c r="AP372" s="136"/>
      <c r="AZ372" s="136"/>
      <c r="BA372" s="136"/>
      <c r="BB372" s="136"/>
      <c r="BC372" s="136"/>
      <c r="BD372" s="136"/>
      <c r="BE372" s="136"/>
      <c r="BF372" s="136"/>
      <c r="BG372" s="136"/>
      <c r="BJ372" s="136"/>
      <c r="BT372" s="136"/>
      <c r="CD372" s="136"/>
      <c r="CN372" s="136"/>
      <c r="CX372" s="136"/>
      <c r="DH372" s="136"/>
      <c r="DR372" s="136"/>
      <c r="EB372" s="136"/>
      <c r="EL372" s="136"/>
      <c r="EV372" s="136"/>
      <c r="FF372" s="136"/>
      <c r="FP372" s="136"/>
      <c r="FZ372" s="136"/>
      <c r="GJ372" s="136"/>
      <c r="GT372" s="136"/>
      <c r="HD372" s="136"/>
      <c r="HN372" s="136"/>
      <c r="HX372" s="136"/>
      <c r="JL372" s="136"/>
    </row>
    <row xmlns:x14ac="http://schemas.microsoft.com/office/spreadsheetml/2009/9/ac" r="373" s="3" customFormat="true" x14ac:dyDescent="0.25">
      <c r="A373" s="426"/>
      <c r="B373" s="136"/>
      <c r="L373" s="136"/>
      <c r="V373" s="136"/>
      <c r="AF373" s="136"/>
      <c r="AP373" s="136"/>
      <c r="AZ373" s="136"/>
      <c r="BA373" s="136"/>
      <c r="BB373" s="136"/>
      <c r="BC373" s="136"/>
      <c r="BD373" s="136"/>
      <c r="BE373" s="136"/>
      <c r="BF373" s="136"/>
      <c r="BG373" s="136"/>
      <c r="BJ373" s="136"/>
      <c r="BT373" s="136"/>
      <c r="CD373" s="136"/>
      <c r="CN373" s="136"/>
      <c r="CX373" s="136"/>
      <c r="DH373" s="136"/>
      <c r="DR373" s="136"/>
      <c r="EB373" s="136"/>
      <c r="EL373" s="136"/>
      <c r="EV373" s="136"/>
      <c r="FF373" s="136"/>
      <c r="FP373" s="136"/>
      <c r="FZ373" s="136"/>
      <c r="GJ373" s="136"/>
      <c r="GT373" s="136"/>
      <c r="HD373" s="136"/>
      <c r="HN373" s="136"/>
      <c r="HX373" s="136"/>
      <c r="JL373" s="136"/>
    </row>
    <row xmlns:x14ac="http://schemas.microsoft.com/office/spreadsheetml/2009/9/ac" r="374" s="3" customFormat="true" x14ac:dyDescent="0.25">
      <c r="A374" s="426"/>
      <c r="B374" s="136"/>
      <c r="L374" s="136"/>
      <c r="V374" s="136"/>
      <c r="AF374" s="136"/>
      <c r="AP374" s="136"/>
      <c r="AZ374" s="136"/>
      <c r="BA374" s="136"/>
      <c r="BB374" s="136"/>
      <c r="BC374" s="136"/>
      <c r="BD374" s="136"/>
      <c r="BE374" s="136"/>
      <c r="BF374" s="136"/>
      <c r="BG374" s="136"/>
      <c r="BJ374" s="136"/>
      <c r="BT374" s="136"/>
      <c r="CD374" s="136"/>
      <c r="CN374" s="136"/>
      <c r="CX374" s="136"/>
      <c r="DH374" s="136"/>
      <c r="DR374" s="136"/>
      <c r="EB374" s="136"/>
      <c r="EL374" s="136"/>
      <c r="EV374" s="136"/>
      <c r="FF374" s="136"/>
      <c r="FP374" s="136"/>
      <c r="FZ374" s="136"/>
      <c r="GJ374" s="136"/>
      <c r="GT374" s="136"/>
      <c r="HD374" s="136"/>
      <c r="HN374" s="136"/>
      <c r="HX374" s="136"/>
      <c r="JL374" s="136"/>
    </row>
    <row xmlns:x14ac="http://schemas.microsoft.com/office/spreadsheetml/2009/9/ac" r="375" s="3" customFormat="true" x14ac:dyDescent="0.25">
      <c r="A375" s="426"/>
      <c r="B375" s="136"/>
      <c r="L375" s="136"/>
      <c r="V375" s="136"/>
      <c r="AF375" s="136"/>
      <c r="AP375" s="136"/>
      <c r="AZ375" s="136"/>
      <c r="BA375" s="136"/>
      <c r="BB375" s="136"/>
      <c r="BC375" s="136"/>
      <c r="BD375" s="136"/>
      <c r="BE375" s="136"/>
      <c r="BF375" s="136"/>
      <c r="BG375" s="136"/>
      <c r="BJ375" s="136"/>
      <c r="BT375" s="136"/>
      <c r="CD375" s="136"/>
      <c r="CN375" s="136"/>
      <c r="CX375" s="136"/>
      <c r="DH375" s="136"/>
      <c r="DR375" s="136"/>
      <c r="EB375" s="136"/>
      <c r="EL375" s="136"/>
      <c r="EV375" s="136"/>
      <c r="FF375" s="136"/>
      <c r="FP375" s="136"/>
      <c r="FZ375" s="136"/>
      <c r="GJ375" s="136"/>
      <c r="GT375" s="136"/>
      <c r="HD375" s="136"/>
      <c r="HN375" s="136"/>
      <c r="HX375" s="136"/>
      <c r="JL375" s="136"/>
    </row>
    <row xmlns:x14ac="http://schemas.microsoft.com/office/spreadsheetml/2009/9/ac" r="376" s="3" customFormat="true" x14ac:dyDescent="0.25">
      <c r="A376" s="426"/>
      <c r="B376" s="136"/>
      <c r="L376" s="136"/>
      <c r="V376" s="136"/>
      <c r="AF376" s="136"/>
      <c r="AP376" s="136"/>
      <c r="AZ376" s="136"/>
      <c r="BA376" s="136"/>
      <c r="BB376" s="136"/>
      <c r="BC376" s="136"/>
      <c r="BD376" s="136"/>
      <c r="BE376" s="136"/>
      <c r="BF376" s="136"/>
      <c r="BG376" s="136"/>
      <c r="BJ376" s="136"/>
      <c r="BT376" s="136"/>
      <c r="CD376" s="136"/>
      <c r="CN376" s="136"/>
      <c r="CX376" s="136"/>
      <c r="DH376" s="136"/>
      <c r="DR376" s="136"/>
      <c r="EB376" s="136"/>
      <c r="EL376" s="136"/>
      <c r="EV376" s="136"/>
      <c r="FF376" s="136"/>
      <c r="FP376" s="136"/>
      <c r="FZ376" s="136"/>
      <c r="GJ376" s="136"/>
      <c r="GT376" s="136"/>
      <c r="HD376" s="136"/>
      <c r="HN376" s="136"/>
      <c r="HX376" s="136"/>
      <c r="JL376" s="136"/>
    </row>
    <row xmlns:x14ac="http://schemas.microsoft.com/office/spreadsheetml/2009/9/ac" r="377" s="3" customFormat="true" x14ac:dyDescent="0.25">
      <c r="A377" s="426"/>
      <c r="B377" s="136"/>
      <c r="L377" s="136"/>
      <c r="V377" s="136"/>
      <c r="AF377" s="136"/>
      <c r="AP377" s="136"/>
      <c r="AZ377" s="136"/>
      <c r="BA377" s="136"/>
      <c r="BB377" s="136"/>
      <c r="BC377" s="136"/>
      <c r="BD377" s="136"/>
      <c r="BE377" s="136"/>
      <c r="BF377" s="136"/>
      <c r="BG377" s="136"/>
      <c r="BJ377" s="136"/>
      <c r="BT377" s="136"/>
      <c r="CD377" s="136"/>
      <c r="CN377" s="136"/>
      <c r="CX377" s="136"/>
      <c r="DH377" s="136"/>
      <c r="DR377" s="136"/>
      <c r="EB377" s="136"/>
      <c r="EL377" s="136"/>
      <c r="EV377" s="136"/>
      <c r="FF377" s="136"/>
      <c r="FP377" s="136"/>
      <c r="FZ377" s="136"/>
      <c r="GJ377" s="136"/>
      <c r="GT377" s="136"/>
      <c r="HD377" s="136"/>
      <c r="HN377" s="136"/>
      <c r="HX377" s="136"/>
      <c r="JL377" s="136"/>
    </row>
    <row xmlns:x14ac="http://schemas.microsoft.com/office/spreadsheetml/2009/9/ac" r="378" s="3" customFormat="true" x14ac:dyDescent="0.25">
      <c r="A378" s="426"/>
      <c r="B378" s="136"/>
      <c r="L378" s="136"/>
      <c r="V378" s="136"/>
      <c r="AF378" s="136"/>
      <c r="AP378" s="136"/>
      <c r="AZ378" s="136"/>
      <c r="BA378" s="136"/>
      <c r="BB378" s="136"/>
      <c r="BC378" s="136"/>
      <c r="BD378" s="136"/>
      <c r="BE378" s="136"/>
      <c r="BF378" s="136"/>
      <c r="BG378" s="136"/>
      <c r="BJ378" s="136"/>
      <c r="BT378" s="136"/>
      <c r="CD378" s="136"/>
      <c r="CN378" s="136"/>
      <c r="CX378" s="136"/>
      <c r="DH378" s="136"/>
      <c r="DR378" s="136"/>
      <c r="EB378" s="136"/>
      <c r="EL378" s="136"/>
      <c r="EV378" s="136"/>
      <c r="FF378" s="136"/>
      <c r="FP378" s="136"/>
      <c r="FZ378" s="136"/>
      <c r="GJ378" s="136"/>
      <c r="GT378" s="136"/>
      <c r="HD378" s="136"/>
      <c r="HN378" s="136"/>
      <c r="HX378" s="136"/>
      <c r="JL378" s="136"/>
    </row>
    <row xmlns:x14ac="http://schemas.microsoft.com/office/spreadsheetml/2009/9/ac" r="379" s="3" customFormat="true" x14ac:dyDescent="0.25">
      <c r="A379" s="426"/>
      <c r="B379" s="136"/>
      <c r="L379" s="136"/>
      <c r="V379" s="136"/>
      <c r="AF379" s="136"/>
      <c r="AP379" s="136"/>
      <c r="AZ379" s="136"/>
      <c r="BA379" s="136"/>
      <c r="BB379" s="136"/>
      <c r="BC379" s="136"/>
      <c r="BD379" s="136"/>
      <c r="BE379" s="136"/>
      <c r="BF379" s="136"/>
      <c r="BG379" s="136"/>
      <c r="BJ379" s="136"/>
      <c r="BT379" s="136"/>
      <c r="CD379" s="136"/>
      <c r="CN379" s="136"/>
      <c r="CX379" s="136"/>
      <c r="DH379" s="136"/>
      <c r="DR379" s="136"/>
      <c r="EB379" s="136"/>
      <c r="EL379" s="136"/>
      <c r="EV379" s="136"/>
      <c r="FF379" s="136"/>
      <c r="FP379" s="136"/>
      <c r="FZ379" s="136"/>
      <c r="GJ379" s="136"/>
      <c r="GT379" s="136"/>
      <c r="HD379" s="136"/>
      <c r="HN379" s="136"/>
      <c r="HX379" s="136"/>
      <c r="JL379" s="136"/>
    </row>
    <row xmlns:x14ac="http://schemas.microsoft.com/office/spreadsheetml/2009/9/ac" r="380" s="3" customFormat="true" x14ac:dyDescent="0.25">
      <c r="A380" s="426"/>
      <c r="B380" s="136"/>
      <c r="L380" s="136"/>
      <c r="V380" s="136"/>
      <c r="AF380" s="136"/>
      <c r="AP380" s="136"/>
      <c r="AZ380" s="136"/>
      <c r="BA380" s="136"/>
      <c r="BB380" s="136"/>
      <c r="BC380" s="136"/>
      <c r="BD380" s="136"/>
      <c r="BE380" s="136"/>
      <c r="BF380" s="136"/>
      <c r="BG380" s="136"/>
      <c r="BJ380" s="136"/>
      <c r="BT380" s="136"/>
      <c r="CD380" s="136"/>
      <c r="CN380" s="136"/>
      <c r="CX380" s="136"/>
      <c r="DH380" s="136"/>
      <c r="DR380" s="136"/>
      <c r="EB380" s="136"/>
      <c r="EL380" s="136"/>
      <c r="EV380" s="136"/>
      <c r="FF380" s="136"/>
      <c r="FP380" s="136"/>
      <c r="FZ380" s="136"/>
      <c r="GJ380" s="136"/>
      <c r="GT380" s="136"/>
      <c r="HD380" s="136"/>
      <c r="HN380" s="136"/>
      <c r="HX380" s="136"/>
      <c r="JL380" s="136"/>
    </row>
    <row xmlns:x14ac="http://schemas.microsoft.com/office/spreadsheetml/2009/9/ac" r="381" s="3" customFormat="true" x14ac:dyDescent="0.25">
      <c r="A381" s="426"/>
      <c r="B381" s="136"/>
      <c r="L381" s="136"/>
      <c r="V381" s="136"/>
      <c r="AF381" s="136"/>
      <c r="AP381" s="136"/>
      <c r="AZ381" s="136"/>
      <c r="BA381" s="136"/>
      <c r="BB381" s="136"/>
      <c r="BC381" s="136"/>
      <c r="BD381" s="136"/>
      <c r="BE381" s="136"/>
      <c r="BF381" s="136"/>
      <c r="BG381" s="136"/>
      <c r="BJ381" s="136"/>
      <c r="BT381" s="136"/>
      <c r="CD381" s="136"/>
      <c r="CN381" s="136"/>
      <c r="CX381" s="136"/>
      <c r="DH381" s="136"/>
      <c r="DR381" s="136"/>
      <c r="EB381" s="136"/>
      <c r="EL381" s="136"/>
      <c r="EV381" s="136"/>
      <c r="FF381" s="136"/>
      <c r="FP381" s="136"/>
      <c r="FZ381" s="136"/>
      <c r="GJ381" s="136"/>
      <c r="GT381" s="136"/>
      <c r="HD381" s="136"/>
      <c r="HN381" s="136"/>
      <c r="HX381" s="136"/>
      <c r="JL381" s="136"/>
    </row>
    <row xmlns:x14ac="http://schemas.microsoft.com/office/spreadsheetml/2009/9/ac" r="382" s="3" customFormat="true" x14ac:dyDescent="0.25">
      <c r="A382" s="426"/>
      <c r="B382" s="136"/>
      <c r="L382" s="136"/>
      <c r="V382" s="136"/>
      <c r="AF382" s="136"/>
      <c r="AP382" s="136"/>
      <c r="AZ382" s="136"/>
      <c r="BA382" s="136"/>
      <c r="BB382" s="136"/>
      <c r="BC382" s="136"/>
      <c r="BD382" s="136"/>
      <c r="BE382" s="136"/>
      <c r="BF382" s="136"/>
      <c r="BG382" s="136"/>
      <c r="BJ382" s="136"/>
      <c r="BT382" s="136"/>
      <c r="CD382" s="136"/>
      <c r="CN382" s="136"/>
      <c r="CX382" s="136"/>
      <c r="DH382" s="136"/>
      <c r="DR382" s="136"/>
      <c r="EB382" s="136"/>
      <c r="EL382" s="136"/>
      <c r="EV382" s="136"/>
      <c r="FF382" s="136"/>
      <c r="FP382" s="136"/>
      <c r="FZ382" s="136"/>
      <c r="GJ382" s="136"/>
      <c r="GT382" s="136"/>
      <c r="HD382" s="136"/>
      <c r="HN382" s="136"/>
      <c r="HX382" s="136"/>
      <c r="JL382" s="136"/>
    </row>
    <row xmlns:x14ac="http://schemas.microsoft.com/office/spreadsheetml/2009/9/ac" r="383" s="3" customFormat="true" x14ac:dyDescent="0.25">
      <c r="A383" s="426"/>
      <c r="B383" s="136"/>
      <c r="L383" s="136"/>
      <c r="V383" s="136"/>
      <c r="AF383" s="136"/>
      <c r="AP383" s="136"/>
      <c r="AZ383" s="136"/>
      <c r="BA383" s="136"/>
      <c r="BB383" s="136"/>
      <c r="BC383" s="136"/>
      <c r="BD383" s="136"/>
      <c r="BE383" s="136"/>
      <c r="BF383" s="136"/>
      <c r="BG383" s="136"/>
      <c r="BJ383" s="136"/>
      <c r="BT383" s="136"/>
      <c r="CD383" s="136"/>
      <c r="CN383" s="136"/>
      <c r="CX383" s="136"/>
      <c r="DH383" s="136"/>
      <c r="DR383" s="136"/>
      <c r="EB383" s="136"/>
      <c r="EL383" s="136"/>
      <c r="EV383" s="136"/>
      <c r="FF383" s="136"/>
      <c r="FP383" s="136"/>
      <c r="FZ383" s="136"/>
      <c r="GJ383" s="136"/>
      <c r="GT383" s="136"/>
      <c r="HD383" s="136"/>
      <c r="HN383" s="136"/>
      <c r="HX383" s="136"/>
      <c r="JL383" s="136"/>
    </row>
    <row xmlns:x14ac="http://schemas.microsoft.com/office/spreadsheetml/2009/9/ac" r="384" s="3" customFormat="true" x14ac:dyDescent="0.25">
      <c r="A384" s="426"/>
      <c r="B384" s="136"/>
      <c r="L384" s="136"/>
      <c r="V384" s="136"/>
      <c r="AF384" s="136"/>
      <c r="AP384" s="136"/>
      <c r="AZ384" s="136"/>
      <c r="BA384" s="136"/>
      <c r="BB384" s="136"/>
      <c r="BC384" s="136"/>
      <c r="BD384" s="136"/>
      <c r="BE384" s="136"/>
      <c r="BF384" s="136"/>
      <c r="BG384" s="136"/>
      <c r="BJ384" s="136"/>
      <c r="BT384" s="136"/>
      <c r="CD384" s="136"/>
      <c r="CN384" s="136"/>
      <c r="CX384" s="136"/>
      <c r="DH384" s="136"/>
      <c r="DR384" s="136"/>
      <c r="EB384" s="136"/>
      <c r="EL384" s="136"/>
      <c r="EV384" s="136"/>
      <c r="FF384" s="136"/>
      <c r="FP384" s="136"/>
      <c r="FZ384" s="136"/>
      <c r="GJ384" s="136"/>
      <c r="GT384" s="136"/>
      <c r="HD384" s="136"/>
      <c r="HN384" s="136"/>
      <c r="HX384" s="136"/>
      <c r="JL384" s="136"/>
    </row>
    <row xmlns:x14ac="http://schemas.microsoft.com/office/spreadsheetml/2009/9/ac" r="385" s="3" customFormat="true" x14ac:dyDescent="0.25">
      <c r="A385" s="426"/>
      <c r="B385" s="136"/>
      <c r="L385" s="136"/>
      <c r="V385" s="136"/>
      <c r="AF385" s="136"/>
      <c r="AP385" s="136"/>
      <c r="AZ385" s="136"/>
      <c r="BA385" s="136"/>
      <c r="BB385" s="136"/>
      <c r="BC385" s="136"/>
      <c r="BD385" s="136"/>
      <c r="BE385" s="136"/>
      <c r="BF385" s="136"/>
      <c r="BG385" s="136"/>
      <c r="BJ385" s="136"/>
      <c r="BT385" s="136"/>
      <c r="CD385" s="136"/>
      <c r="CN385" s="136"/>
      <c r="CX385" s="136"/>
      <c r="DH385" s="136"/>
      <c r="DR385" s="136"/>
      <c r="EB385" s="136"/>
      <c r="EL385" s="136"/>
      <c r="EV385" s="136"/>
      <c r="FF385" s="136"/>
      <c r="FP385" s="136"/>
      <c r="FZ385" s="136"/>
      <c r="GJ385" s="136"/>
      <c r="GT385" s="136"/>
      <c r="HD385" s="136"/>
      <c r="HN385" s="136"/>
      <c r="HX385" s="136"/>
      <c r="JL385" s="136"/>
    </row>
    <row xmlns:x14ac="http://schemas.microsoft.com/office/spreadsheetml/2009/9/ac" r="386" s="3" customFormat="true" x14ac:dyDescent="0.25">
      <c r="A386" s="426"/>
      <c r="B386" s="136"/>
      <c r="L386" s="136"/>
      <c r="V386" s="136"/>
      <c r="AF386" s="136"/>
      <c r="AP386" s="136"/>
      <c r="AZ386" s="136"/>
      <c r="BA386" s="136"/>
      <c r="BB386" s="136"/>
      <c r="BC386" s="136"/>
      <c r="BD386" s="136"/>
      <c r="BE386" s="136"/>
      <c r="BF386" s="136"/>
      <c r="BG386" s="136"/>
      <c r="BJ386" s="136"/>
      <c r="BT386" s="136"/>
      <c r="CD386" s="136"/>
      <c r="CN386" s="136"/>
      <c r="CX386" s="136"/>
      <c r="DH386" s="136"/>
      <c r="DR386" s="136"/>
      <c r="EB386" s="136"/>
      <c r="EL386" s="136"/>
      <c r="EV386" s="136"/>
      <c r="FF386" s="136"/>
      <c r="FP386" s="136"/>
      <c r="FZ386" s="136"/>
      <c r="GJ386" s="136"/>
      <c r="GT386" s="136"/>
      <c r="HD386" s="136"/>
      <c r="HN386" s="136"/>
      <c r="HX386" s="136"/>
      <c r="JL386" s="136"/>
    </row>
    <row xmlns:x14ac="http://schemas.microsoft.com/office/spreadsheetml/2009/9/ac" r="387" s="3" customFormat="true" x14ac:dyDescent="0.25">
      <c r="A387" s="426"/>
      <c r="B387" s="136"/>
      <c r="L387" s="136"/>
      <c r="V387" s="136"/>
      <c r="AF387" s="136"/>
      <c r="AP387" s="136"/>
      <c r="AZ387" s="136"/>
      <c r="BA387" s="136"/>
      <c r="BB387" s="136"/>
      <c r="BC387" s="136"/>
      <c r="BD387" s="136"/>
      <c r="BE387" s="136"/>
      <c r="BF387" s="136"/>
      <c r="BG387" s="136"/>
      <c r="BJ387" s="136"/>
      <c r="BT387" s="136"/>
      <c r="CD387" s="136"/>
      <c r="CN387" s="136"/>
      <c r="CX387" s="136"/>
      <c r="DH387" s="136"/>
      <c r="DR387" s="136"/>
      <c r="EB387" s="136"/>
      <c r="EL387" s="136"/>
      <c r="EV387" s="136"/>
      <c r="FF387" s="136"/>
      <c r="FP387" s="136"/>
      <c r="FZ387" s="136"/>
      <c r="GJ387" s="136"/>
      <c r="GT387" s="136"/>
      <c r="HD387" s="136"/>
      <c r="HN387" s="136"/>
      <c r="HX387" s="136"/>
      <c r="JL387" s="136"/>
    </row>
    <row xmlns:x14ac="http://schemas.microsoft.com/office/spreadsheetml/2009/9/ac" r="388" s="3" customFormat="true" x14ac:dyDescent="0.25">
      <c r="A388" s="426"/>
      <c r="B388" s="136"/>
      <c r="L388" s="136"/>
      <c r="V388" s="136"/>
      <c r="AF388" s="136"/>
      <c r="AP388" s="136"/>
      <c r="AZ388" s="136"/>
      <c r="BA388" s="136"/>
      <c r="BB388" s="136"/>
      <c r="BC388" s="136"/>
      <c r="BD388" s="136"/>
      <c r="BE388" s="136"/>
      <c r="BF388" s="136"/>
      <c r="BG388" s="136"/>
      <c r="BJ388" s="136"/>
      <c r="BT388" s="136"/>
      <c r="CD388" s="136"/>
      <c r="CN388" s="136"/>
      <c r="CX388" s="136"/>
      <c r="DH388" s="136"/>
      <c r="DR388" s="136"/>
      <c r="EB388" s="136"/>
      <c r="EL388" s="136"/>
      <c r="EV388" s="136"/>
      <c r="FF388" s="136"/>
      <c r="FP388" s="136"/>
      <c r="FZ388" s="136"/>
      <c r="GJ388" s="136"/>
      <c r="GT388" s="136"/>
      <c r="HD388" s="136"/>
      <c r="HN388" s="136"/>
      <c r="HX388" s="136"/>
      <c r="JL388" s="136"/>
    </row>
    <row xmlns:x14ac="http://schemas.microsoft.com/office/spreadsheetml/2009/9/ac" r="389" s="3" customFormat="true" x14ac:dyDescent="0.25">
      <c r="A389" s="426"/>
      <c r="B389" s="136"/>
      <c r="L389" s="136"/>
      <c r="V389" s="136"/>
      <c r="AF389" s="136"/>
      <c r="AP389" s="136"/>
      <c r="AZ389" s="136"/>
      <c r="BA389" s="136"/>
      <c r="BB389" s="136"/>
      <c r="BC389" s="136"/>
      <c r="BD389" s="136"/>
      <c r="BE389" s="136"/>
      <c r="BF389" s="136"/>
      <c r="BG389" s="136"/>
      <c r="BJ389" s="136"/>
      <c r="BT389" s="136"/>
      <c r="CD389" s="136"/>
      <c r="CN389" s="136"/>
      <c r="CX389" s="136"/>
      <c r="DH389" s="136"/>
      <c r="DR389" s="136"/>
      <c r="EB389" s="136"/>
      <c r="EL389" s="136"/>
      <c r="EV389" s="136"/>
      <c r="FF389" s="136"/>
      <c r="FP389" s="136"/>
      <c r="FZ389" s="136"/>
      <c r="GJ389" s="136"/>
      <c r="GT389" s="136"/>
      <c r="HD389" s="136"/>
      <c r="HN389" s="136"/>
      <c r="HX389" s="136"/>
      <c r="JL389" s="136"/>
    </row>
    <row xmlns:x14ac="http://schemas.microsoft.com/office/spreadsheetml/2009/9/ac" r="390" s="3" customFormat="true" x14ac:dyDescent="0.25">
      <c r="A390" s="426"/>
      <c r="B390" s="136"/>
      <c r="L390" s="136"/>
      <c r="V390" s="136"/>
      <c r="AF390" s="136"/>
      <c r="AP390" s="136"/>
      <c r="AZ390" s="136"/>
      <c r="BA390" s="136"/>
      <c r="BB390" s="136"/>
      <c r="BC390" s="136"/>
      <c r="BD390" s="136"/>
      <c r="BE390" s="136"/>
      <c r="BF390" s="136"/>
      <c r="BG390" s="136"/>
      <c r="BJ390" s="136"/>
      <c r="BT390" s="136"/>
      <c r="CD390" s="136"/>
      <c r="CN390" s="136"/>
      <c r="CX390" s="136"/>
      <c r="DH390" s="136"/>
      <c r="DR390" s="136"/>
      <c r="EB390" s="136"/>
      <c r="EL390" s="136"/>
      <c r="EV390" s="136"/>
      <c r="FF390" s="136"/>
      <c r="FP390" s="136"/>
      <c r="FZ390" s="136"/>
      <c r="GJ390" s="136"/>
      <c r="GT390" s="136"/>
      <c r="HD390" s="136"/>
      <c r="HN390" s="136"/>
      <c r="HX390" s="136"/>
      <c r="JL390" s="136"/>
    </row>
    <row xmlns:x14ac="http://schemas.microsoft.com/office/spreadsheetml/2009/9/ac" r="391" s="3" customFormat="true" x14ac:dyDescent="0.25">
      <c r="A391" s="426"/>
      <c r="B391" s="136"/>
      <c r="L391" s="136"/>
      <c r="V391" s="136"/>
      <c r="AF391" s="136"/>
      <c r="AP391" s="136"/>
      <c r="AZ391" s="136"/>
      <c r="BA391" s="136"/>
      <c r="BB391" s="136"/>
      <c r="BC391" s="136"/>
      <c r="BD391" s="136"/>
      <c r="BE391" s="136"/>
      <c r="BF391" s="136"/>
      <c r="BG391" s="136"/>
      <c r="BJ391" s="136"/>
      <c r="BT391" s="136"/>
      <c r="CD391" s="136"/>
      <c r="CN391" s="136"/>
      <c r="CX391" s="136"/>
      <c r="DH391" s="136"/>
      <c r="DR391" s="136"/>
      <c r="EB391" s="136"/>
      <c r="EL391" s="136"/>
      <c r="EV391" s="136"/>
      <c r="FF391" s="136"/>
      <c r="FP391" s="136"/>
      <c r="FZ391" s="136"/>
      <c r="GJ391" s="136"/>
      <c r="GT391" s="136"/>
      <c r="HD391" s="136"/>
      <c r="HN391" s="136"/>
      <c r="HX391" s="136"/>
      <c r="JL391" s="136"/>
    </row>
    <row xmlns:x14ac="http://schemas.microsoft.com/office/spreadsheetml/2009/9/ac" r="392" s="3" customFormat="true" x14ac:dyDescent="0.25">
      <c r="A392" s="426"/>
      <c r="B392" s="136"/>
      <c r="L392" s="136"/>
      <c r="V392" s="136"/>
      <c r="AF392" s="136"/>
      <c r="AP392" s="136"/>
      <c r="AZ392" s="136"/>
      <c r="BA392" s="136"/>
      <c r="BB392" s="136"/>
      <c r="BC392" s="136"/>
      <c r="BD392" s="136"/>
      <c r="BE392" s="136"/>
      <c r="BF392" s="136"/>
      <c r="BG392" s="136"/>
      <c r="BJ392" s="136"/>
      <c r="BT392" s="136"/>
      <c r="CD392" s="136"/>
      <c r="CN392" s="136"/>
      <c r="CX392" s="136"/>
      <c r="DH392" s="136"/>
      <c r="DR392" s="136"/>
      <c r="EB392" s="136"/>
      <c r="EL392" s="136"/>
      <c r="EV392" s="136"/>
      <c r="FF392" s="136"/>
      <c r="FP392" s="136"/>
      <c r="FZ392" s="136"/>
      <c r="GJ392" s="136"/>
      <c r="GT392" s="136"/>
      <c r="HD392" s="136"/>
      <c r="HN392" s="136"/>
      <c r="HX392" s="136"/>
      <c r="JL392" s="136"/>
    </row>
    <row xmlns:x14ac="http://schemas.microsoft.com/office/spreadsheetml/2009/9/ac" r="393" s="3" customFormat="true" x14ac:dyDescent="0.25">
      <c r="A393" s="426"/>
      <c r="B393" s="136"/>
      <c r="L393" s="136"/>
      <c r="V393" s="136"/>
      <c r="AF393" s="136"/>
      <c r="AP393" s="136"/>
      <c r="AZ393" s="136"/>
      <c r="BA393" s="136"/>
      <c r="BB393" s="136"/>
      <c r="BC393" s="136"/>
      <c r="BD393" s="136"/>
      <c r="BE393" s="136"/>
      <c r="BF393" s="136"/>
      <c r="BG393" s="136"/>
      <c r="BJ393" s="136"/>
      <c r="BT393" s="136"/>
      <c r="CD393" s="136"/>
      <c r="CN393" s="136"/>
      <c r="CX393" s="136"/>
      <c r="DH393" s="136"/>
      <c r="DR393" s="136"/>
      <c r="EB393" s="136"/>
      <c r="EL393" s="136"/>
      <c r="EV393" s="136"/>
      <c r="FF393" s="136"/>
      <c r="FP393" s="136"/>
      <c r="FZ393" s="136"/>
      <c r="GJ393" s="136"/>
      <c r="GT393" s="136"/>
      <c r="HD393" s="136"/>
      <c r="HN393" s="136"/>
      <c r="HX393" s="136"/>
      <c r="JL393" s="136"/>
    </row>
    <row xmlns:x14ac="http://schemas.microsoft.com/office/spreadsheetml/2009/9/ac" r="394" s="3" customFormat="true" x14ac:dyDescent="0.25">
      <c r="A394" s="426"/>
      <c r="B394" s="136"/>
      <c r="L394" s="136"/>
      <c r="V394" s="136"/>
      <c r="AF394" s="136"/>
      <c r="AP394" s="136"/>
      <c r="AZ394" s="136"/>
      <c r="BA394" s="136"/>
      <c r="BB394" s="136"/>
      <c r="BC394" s="136"/>
      <c r="BD394" s="136"/>
      <c r="BE394" s="136"/>
      <c r="BF394" s="136"/>
      <c r="BG394" s="136"/>
      <c r="BJ394" s="136"/>
      <c r="BT394" s="136"/>
      <c r="CD394" s="136"/>
      <c r="CN394" s="136"/>
      <c r="CX394" s="136"/>
      <c r="DH394" s="136"/>
      <c r="DR394" s="136"/>
      <c r="EB394" s="136"/>
      <c r="EL394" s="136"/>
      <c r="EV394" s="136"/>
      <c r="FF394" s="136"/>
      <c r="FP394" s="136"/>
      <c r="FZ394" s="136"/>
      <c r="GJ394" s="136"/>
      <c r="GT394" s="136"/>
      <c r="HD394" s="136"/>
      <c r="HN394" s="136"/>
      <c r="HX394" s="136"/>
      <c r="JL394" s="136"/>
    </row>
    <row xmlns:x14ac="http://schemas.microsoft.com/office/spreadsheetml/2009/9/ac" r="395" s="3" customFormat="true" x14ac:dyDescent="0.25">
      <c r="A395" s="426"/>
      <c r="B395" s="136"/>
      <c r="L395" s="136"/>
      <c r="V395" s="136"/>
      <c r="AF395" s="136"/>
      <c r="AP395" s="136"/>
      <c r="AZ395" s="136"/>
      <c r="BA395" s="136"/>
      <c r="BB395" s="136"/>
      <c r="BC395" s="136"/>
      <c r="BD395" s="136"/>
      <c r="BE395" s="136"/>
      <c r="BF395" s="136"/>
      <c r="BG395" s="136"/>
      <c r="BJ395" s="136"/>
      <c r="BT395" s="136"/>
      <c r="CD395" s="136"/>
      <c r="CN395" s="136"/>
      <c r="CX395" s="136"/>
      <c r="DH395" s="136"/>
      <c r="DR395" s="136"/>
      <c r="EB395" s="136"/>
      <c r="EL395" s="136"/>
      <c r="EV395" s="136"/>
      <c r="FF395" s="136"/>
      <c r="FP395" s="136"/>
      <c r="FZ395" s="136"/>
      <c r="GJ395" s="136"/>
      <c r="GT395" s="136"/>
      <c r="HD395" s="136"/>
      <c r="HN395" s="136"/>
      <c r="HX395" s="136"/>
      <c r="JL395" s="136"/>
    </row>
    <row xmlns:x14ac="http://schemas.microsoft.com/office/spreadsheetml/2009/9/ac" r="396" s="3" customFormat="true" x14ac:dyDescent="0.25">
      <c r="A396" s="426"/>
      <c r="B396" s="136"/>
      <c r="L396" s="136"/>
      <c r="V396" s="136"/>
      <c r="AF396" s="136"/>
      <c r="AP396" s="136"/>
      <c r="AZ396" s="136"/>
      <c r="BA396" s="136"/>
      <c r="BB396" s="136"/>
      <c r="BC396" s="136"/>
      <c r="BD396" s="136"/>
      <c r="BE396" s="136"/>
      <c r="BF396" s="136"/>
      <c r="BG396" s="136"/>
      <c r="BJ396" s="136"/>
      <c r="BT396" s="136"/>
      <c r="CD396" s="136"/>
      <c r="CN396" s="136"/>
      <c r="CX396" s="136"/>
      <c r="DH396" s="136"/>
      <c r="DR396" s="136"/>
      <c r="EB396" s="136"/>
      <c r="EL396" s="136"/>
      <c r="EV396" s="136"/>
      <c r="FF396" s="136"/>
      <c r="FP396" s="136"/>
      <c r="FZ396" s="136"/>
      <c r="GJ396" s="136"/>
      <c r="GT396" s="136"/>
      <c r="HD396" s="136"/>
      <c r="HN396" s="136"/>
      <c r="HX396" s="136"/>
      <c r="JL396" s="136"/>
    </row>
    <row xmlns:x14ac="http://schemas.microsoft.com/office/spreadsheetml/2009/9/ac" r="397" s="3" customFormat="true" x14ac:dyDescent="0.25">
      <c r="A397" s="426"/>
      <c r="B397" s="136"/>
      <c r="L397" s="136"/>
      <c r="V397" s="136"/>
      <c r="AF397" s="136"/>
      <c r="AP397" s="136"/>
      <c r="AZ397" s="136"/>
      <c r="BA397" s="136"/>
      <c r="BB397" s="136"/>
      <c r="BC397" s="136"/>
      <c r="BD397" s="136"/>
      <c r="BE397" s="136"/>
      <c r="BF397" s="136"/>
      <c r="BG397" s="136"/>
      <c r="BJ397" s="136"/>
      <c r="BT397" s="136"/>
      <c r="CD397" s="136"/>
      <c r="CN397" s="136"/>
      <c r="CX397" s="136"/>
      <c r="DH397" s="136"/>
      <c r="DR397" s="136"/>
      <c r="EB397" s="136"/>
      <c r="EL397" s="136"/>
      <c r="EV397" s="136"/>
      <c r="FF397" s="136"/>
      <c r="FP397" s="136"/>
      <c r="FZ397" s="136"/>
      <c r="GJ397" s="136"/>
      <c r="GT397" s="136"/>
      <c r="HD397" s="136"/>
      <c r="HN397" s="136"/>
      <c r="HX397" s="136"/>
      <c r="JL397" s="136"/>
    </row>
    <row xmlns:x14ac="http://schemas.microsoft.com/office/spreadsheetml/2009/9/ac" r="398" s="3" customFormat="true" x14ac:dyDescent="0.25">
      <c r="A398" s="426"/>
      <c r="B398" s="136"/>
      <c r="L398" s="136"/>
      <c r="V398" s="136"/>
      <c r="AF398" s="136"/>
      <c r="AP398" s="136"/>
      <c r="AZ398" s="136"/>
      <c r="BA398" s="136"/>
      <c r="BB398" s="136"/>
      <c r="BC398" s="136"/>
      <c r="BD398" s="136"/>
      <c r="BE398" s="136"/>
      <c r="BF398" s="136"/>
      <c r="BG398" s="136"/>
      <c r="BJ398" s="136"/>
      <c r="BT398" s="136"/>
      <c r="CD398" s="136"/>
      <c r="CN398" s="136"/>
      <c r="CX398" s="136"/>
      <c r="DH398" s="136"/>
      <c r="DR398" s="136"/>
      <c r="EB398" s="136"/>
      <c r="EL398" s="136"/>
      <c r="EV398" s="136"/>
      <c r="FF398" s="136"/>
      <c r="FP398" s="136"/>
      <c r="FZ398" s="136"/>
      <c r="GJ398" s="136"/>
      <c r="GT398" s="136"/>
      <c r="HD398" s="136"/>
      <c r="HN398" s="136"/>
      <c r="HX398" s="136"/>
      <c r="JL398" s="136"/>
    </row>
    <row xmlns:x14ac="http://schemas.microsoft.com/office/spreadsheetml/2009/9/ac" r="399" s="3" customFormat="true" x14ac:dyDescent="0.25">
      <c r="A399" s="426"/>
      <c r="B399" s="136"/>
      <c r="L399" s="136"/>
      <c r="V399" s="136"/>
      <c r="AF399" s="136"/>
      <c r="AP399" s="136"/>
      <c r="AZ399" s="136"/>
      <c r="BA399" s="136"/>
      <c r="BB399" s="136"/>
      <c r="BC399" s="136"/>
      <c r="BD399" s="136"/>
      <c r="BE399" s="136"/>
      <c r="BF399" s="136"/>
      <c r="BG399" s="136"/>
      <c r="BJ399" s="136"/>
      <c r="BT399" s="136"/>
      <c r="CD399" s="136"/>
      <c r="CN399" s="136"/>
      <c r="CX399" s="136"/>
      <c r="DH399" s="136"/>
      <c r="DR399" s="136"/>
      <c r="EB399" s="136"/>
      <c r="EL399" s="136"/>
      <c r="EV399" s="136"/>
      <c r="FF399" s="136"/>
      <c r="FP399" s="136"/>
      <c r="FZ399" s="136"/>
      <c r="GJ399" s="136"/>
      <c r="GT399" s="136"/>
      <c r="HD399" s="136"/>
      <c r="HN399" s="136"/>
      <c r="HX399" s="136"/>
      <c r="JL399" s="136"/>
    </row>
    <row xmlns:x14ac="http://schemas.microsoft.com/office/spreadsheetml/2009/9/ac" r="400" s="3" customFormat="true" x14ac:dyDescent="0.25">
      <c r="A400" s="426"/>
      <c r="B400" s="136"/>
      <c r="L400" s="136"/>
      <c r="V400" s="136"/>
      <c r="AF400" s="136"/>
      <c r="AP400" s="136"/>
      <c r="AZ400" s="136"/>
      <c r="BA400" s="136"/>
      <c r="BB400" s="136"/>
      <c r="BC400" s="136"/>
      <c r="BD400" s="136"/>
      <c r="BE400" s="136"/>
      <c r="BF400" s="136"/>
      <c r="BG400" s="136"/>
      <c r="BJ400" s="136"/>
      <c r="BT400" s="136"/>
      <c r="CD400" s="136"/>
      <c r="CN400" s="136"/>
      <c r="CX400" s="136"/>
      <c r="DH400" s="136"/>
      <c r="DR400" s="136"/>
      <c r="EB400" s="136"/>
      <c r="EL400" s="136"/>
      <c r="EV400" s="136"/>
      <c r="FF400" s="136"/>
      <c r="FP400" s="136"/>
      <c r="FZ400" s="136"/>
      <c r="GJ400" s="136"/>
      <c r="GT400" s="136"/>
      <c r="HD400" s="136"/>
      <c r="HN400" s="136"/>
      <c r="HX400" s="136"/>
      <c r="JL400" s="136"/>
    </row>
    <row xmlns:x14ac="http://schemas.microsoft.com/office/spreadsheetml/2009/9/ac" r="401" s="3" customFormat="true" x14ac:dyDescent="0.25">
      <c r="A401" s="426"/>
      <c r="B401" s="136"/>
      <c r="L401" s="136"/>
      <c r="V401" s="136"/>
      <c r="AF401" s="136"/>
      <c r="AP401" s="136"/>
      <c r="AZ401" s="136"/>
      <c r="BA401" s="136"/>
      <c r="BB401" s="136"/>
      <c r="BC401" s="136"/>
      <c r="BD401" s="136"/>
      <c r="BE401" s="136"/>
      <c r="BF401" s="136"/>
      <c r="BG401" s="136"/>
      <c r="BJ401" s="136"/>
      <c r="BT401" s="136"/>
      <c r="CD401" s="136"/>
      <c r="CN401" s="136"/>
      <c r="CX401" s="136"/>
      <c r="DH401" s="136"/>
      <c r="DR401" s="136"/>
      <c r="EB401" s="136"/>
      <c r="EL401" s="136"/>
      <c r="EV401" s="136"/>
      <c r="FF401" s="136"/>
      <c r="FP401" s="136"/>
      <c r="FZ401" s="136"/>
      <c r="GJ401" s="136"/>
      <c r="GT401" s="136"/>
      <c r="HD401" s="136"/>
      <c r="HN401" s="136"/>
      <c r="HX401" s="136"/>
      <c r="JL401" s="136"/>
    </row>
    <row xmlns:x14ac="http://schemas.microsoft.com/office/spreadsheetml/2009/9/ac" r="402" s="3" customFormat="true" x14ac:dyDescent="0.25">
      <c r="A402" s="426"/>
      <c r="B402" s="136"/>
      <c r="L402" s="136"/>
      <c r="V402" s="136"/>
      <c r="AF402" s="136"/>
      <c r="AP402" s="136"/>
      <c r="AZ402" s="136"/>
      <c r="BA402" s="136"/>
      <c r="BB402" s="136"/>
      <c r="BC402" s="136"/>
      <c r="BD402" s="136"/>
      <c r="BE402" s="136"/>
      <c r="BF402" s="136"/>
      <c r="BG402" s="136"/>
      <c r="BJ402" s="136"/>
      <c r="BT402" s="136"/>
      <c r="CD402" s="136"/>
      <c r="CN402" s="136"/>
      <c r="CX402" s="136"/>
      <c r="DH402" s="136"/>
      <c r="DR402" s="136"/>
      <c r="EB402" s="136"/>
      <c r="EL402" s="136"/>
      <c r="EV402" s="136"/>
      <c r="FF402" s="136"/>
      <c r="FP402" s="136"/>
      <c r="FZ402" s="136"/>
      <c r="GJ402" s="136"/>
      <c r="GT402" s="136"/>
      <c r="HD402" s="136"/>
      <c r="HN402" s="136"/>
      <c r="HX402" s="136"/>
      <c r="JL402" s="136"/>
    </row>
    <row xmlns:x14ac="http://schemas.microsoft.com/office/spreadsheetml/2009/9/ac" r="403" s="3" customFormat="true" x14ac:dyDescent="0.25">
      <c r="A403" s="426"/>
      <c r="B403" s="136"/>
      <c r="L403" s="136"/>
      <c r="V403" s="136"/>
      <c r="AF403" s="136"/>
      <c r="AP403" s="136"/>
      <c r="AZ403" s="136"/>
      <c r="BA403" s="136"/>
      <c r="BB403" s="136"/>
      <c r="BC403" s="136"/>
      <c r="BD403" s="136"/>
      <c r="BE403" s="136"/>
      <c r="BF403" s="136"/>
      <c r="BG403" s="136"/>
      <c r="BJ403" s="136"/>
      <c r="BT403" s="136"/>
      <c r="CD403" s="136"/>
      <c r="CN403" s="136"/>
      <c r="CX403" s="136"/>
      <c r="DH403" s="136"/>
      <c r="DR403" s="136"/>
      <c r="EB403" s="136"/>
      <c r="EL403" s="136"/>
      <c r="EV403" s="136"/>
      <c r="FF403" s="136"/>
      <c r="FP403" s="136"/>
      <c r="FZ403" s="136"/>
      <c r="GJ403" s="136"/>
      <c r="GT403" s="136"/>
      <c r="HD403" s="136"/>
      <c r="HN403" s="136"/>
      <c r="HX403" s="136"/>
      <c r="JL403" s="136"/>
    </row>
    <row xmlns:x14ac="http://schemas.microsoft.com/office/spreadsheetml/2009/9/ac" r="404" s="3" customFormat="true" x14ac:dyDescent="0.25">
      <c r="A404" s="426"/>
      <c r="B404" s="136"/>
      <c r="L404" s="136"/>
      <c r="V404" s="136"/>
      <c r="AF404" s="136"/>
      <c r="AP404" s="136"/>
      <c r="AZ404" s="136"/>
      <c r="BA404" s="136"/>
      <c r="BB404" s="136"/>
      <c r="BC404" s="136"/>
      <c r="BD404" s="136"/>
      <c r="BE404" s="136"/>
      <c r="BF404" s="136"/>
      <c r="BG404" s="136"/>
      <c r="BJ404" s="136"/>
      <c r="BT404" s="136"/>
      <c r="CD404" s="136"/>
      <c r="CN404" s="136"/>
      <c r="CX404" s="136"/>
      <c r="DH404" s="136"/>
      <c r="DR404" s="136"/>
      <c r="EB404" s="136"/>
      <c r="EL404" s="136"/>
      <c r="EV404" s="136"/>
      <c r="FF404" s="136"/>
      <c r="FP404" s="136"/>
      <c r="FZ404" s="136"/>
      <c r="GJ404" s="136"/>
      <c r="GT404" s="136"/>
      <c r="HD404" s="136"/>
      <c r="HN404" s="136"/>
      <c r="HX404" s="136"/>
      <c r="JL404" s="136"/>
    </row>
    <row xmlns:x14ac="http://schemas.microsoft.com/office/spreadsheetml/2009/9/ac" r="405" s="3" customFormat="true" x14ac:dyDescent="0.25">
      <c r="A405" s="426"/>
      <c r="B405" s="136"/>
      <c r="L405" s="136"/>
      <c r="V405" s="136"/>
      <c r="AF405" s="136"/>
      <c r="AP405" s="136"/>
      <c r="AZ405" s="136"/>
      <c r="BA405" s="136"/>
      <c r="BB405" s="136"/>
      <c r="BC405" s="136"/>
      <c r="BD405" s="136"/>
      <c r="BE405" s="136"/>
      <c r="BF405" s="136"/>
      <c r="BG405" s="136"/>
      <c r="BJ405" s="136"/>
      <c r="BT405" s="136"/>
      <c r="CD405" s="136"/>
      <c r="CN405" s="136"/>
      <c r="CX405" s="136"/>
      <c r="DH405" s="136"/>
      <c r="DR405" s="136"/>
      <c r="EB405" s="136"/>
      <c r="EL405" s="136"/>
      <c r="EV405" s="136"/>
      <c r="FF405" s="136"/>
      <c r="FP405" s="136"/>
      <c r="FZ405" s="136"/>
      <c r="GJ405" s="136"/>
      <c r="GT405" s="136"/>
      <c r="HD405" s="136"/>
      <c r="HN405" s="136"/>
      <c r="HX405" s="136"/>
      <c r="JL405" s="136"/>
    </row>
    <row xmlns:x14ac="http://schemas.microsoft.com/office/spreadsheetml/2009/9/ac" r="406" s="3" customFormat="true" x14ac:dyDescent="0.25">
      <c r="A406" s="426"/>
      <c r="B406" s="136"/>
      <c r="L406" s="136"/>
      <c r="V406" s="136"/>
      <c r="AF406" s="136"/>
      <c r="AP406" s="136"/>
      <c r="AZ406" s="136"/>
      <c r="BA406" s="136"/>
      <c r="BB406" s="136"/>
      <c r="BC406" s="136"/>
      <c r="BD406" s="136"/>
      <c r="BE406" s="136"/>
      <c r="BF406" s="136"/>
      <c r="BG406" s="136"/>
      <c r="BJ406" s="136"/>
      <c r="BT406" s="136"/>
      <c r="CD406" s="136"/>
      <c r="CN406" s="136"/>
      <c r="CX406" s="136"/>
      <c r="DH406" s="136"/>
      <c r="DR406" s="136"/>
      <c r="EB406" s="136"/>
      <c r="EL406" s="136"/>
      <c r="EV406" s="136"/>
      <c r="FF406" s="136"/>
      <c r="FP406" s="136"/>
      <c r="FZ406" s="136"/>
      <c r="GJ406" s="136"/>
      <c r="GT406" s="136"/>
      <c r="HD406" s="136"/>
      <c r="HN406" s="136"/>
      <c r="HX406" s="136"/>
      <c r="JL406" s="136"/>
    </row>
    <row xmlns:x14ac="http://schemas.microsoft.com/office/spreadsheetml/2009/9/ac" r="407" s="3" customFormat="true" x14ac:dyDescent="0.25">
      <c r="A407" s="426"/>
      <c r="B407" s="136"/>
      <c r="L407" s="136"/>
      <c r="V407" s="136"/>
      <c r="AF407" s="136"/>
      <c r="AP407" s="136"/>
      <c r="AZ407" s="136"/>
      <c r="BA407" s="136"/>
      <c r="BB407" s="136"/>
      <c r="BC407" s="136"/>
      <c r="BD407" s="136"/>
      <c r="BE407" s="136"/>
      <c r="BF407" s="136"/>
      <c r="BG407" s="136"/>
      <c r="BJ407" s="136"/>
      <c r="BT407" s="136"/>
      <c r="CD407" s="136"/>
      <c r="CN407" s="136"/>
      <c r="CX407" s="136"/>
      <c r="DH407" s="136"/>
      <c r="DR407" s="136"/>
      <c r="EB407" s="136"/>
      <c r="EL407" s="136"/>
      <c r="EV407" s="136"/>
      <c r="FF407" s="136"/>
      <c r="FP407" s="136"/>
      <c r="FZ407" s="136"/>
      <c r="GJ407" s="136"/>
      <c r="GT407" s="136"/>
      <c r="HD407" s="136"/>
      <c r="HN407" s="136"/>
      <c r="HX407" s="136"/>
      <c r="JL407" s="136"/>
    </row>
    <row xmlns:x14ac="http://schemas.microsoft.com/office/spreadsheetml/2009/9/ac" r="408" s="3" customFormat="true" x14ac:dyDescent="0.25">
      <c r="A408" s="426"/>
      <c r="B408" s="136"/>
      <c r="L408" s="136"/>
      <c r="V408" s="136"/>
      <c r="AF408" s="136"/>
      <c r="AP408" s="136"/>
      <c r="AZ408" s="136"/>
      <c r="BA408" s="136"/>
      <c r="BB408" s="136"/>
      <c r="BC408" s="136"/>
      <c r="BD408" s="136"/>
      <c r="BE408" s="136"/>
      <c r="BF408" s="136"/>
      <c r="BG408" s="136"/>
      <c r="BJ408" s="136"/>
      <c r="BT408" s="136"/>
      <c r="CD408" s="136"/>
      <c r="CN408" s="136"/>
      <c r="CX408" s="136"/>
      <c r="DH408" s="136"/>
      <c r="DR408" s="136"/>
      <c r="EB408" s="136"/>
      <c r="EL408" s="136"/>
      <c r="EV408" s="136"/>
      <c r="FF408" s="136"/>
      <c r="FP408" s="136"/>
      <c r="FZ408" s="136"/>
      <c r="GJ408" s="136"/>
      <c r="GT408" s="136"/>
      <c r="HD408" s="136"/>
      <c r="HN408" s="136"/>
      <c r="HX408" s="136"/>
      <c r="JL408" s="136"/>
    </row>
    <row xmlns:x14ac="http://schemas.microsoft.com/office/spreadsheetml/2009/9/ac" r="409" s="3" customFormat="true" x14ac:dyDescent="0.25">
      <c r="A409" s="426"/>
      <c r="B409" s="136"/>
      <c r="L409" s="136"/>
      <c r="V409" s="136"/>
      <c r="AF409" s="136"/>
      <c r="AP409" s="136"/>
      <c r="AZ409" s="136"/>
      <c r="BA409" s="136"/>
      <c r="BB409" s="136"/>
      <c r="BC409" s="136"/>
      <c r="BD409" s="136"/>
      <c r="BE409" s="136"/>
      <c r="BF409" s="136"/>
      <c r="BG409" s="136"/>
      <c r="BJ409" s="136"/>
      <c r="BT409" s="136"/>
      <c r="CD409" s="136"/>
      <c r="CN409" s="136"/>
      <c r="CX409" s="136"/>
      <c r="DH409" s="136"/>
      <c r="DR409" s="136"/>
      <c r="EB409" s="136"/>
      <c r="EL409" s="136"/>
      <c r="EV409" s="136"/>
      <c r="FF409" s="136"/>
      <c r="FP409" s="136"/>
      <c r="FZ409" s="136"/>
      <c r="GJ409" s="136"/>
      <c r="GT409" s="136"/>
      <c r="HD409" s="136"/>
      <c r="HN409" s="136"/>
      <c r="HX409" s="136"/>
      <c r="JL409" s="136"/>
    </row>
    <row xmlns:x14ac="http://schemas.microsoft.com/office/spreadsheetml/2009/9/ac" r="410" s="3" customFormat="true" x14ac:dyDescent="0.25">
      <c r="A410" s="426"/>
      <c r="B410" s="136"/>
      <c r="L410" s="136"/>
      <c r="V410" s="136"/>
      <c r="AF410" s="136"/>
      <c r="AP410" s="136"/>
      <c r="AZ410" s="136"/>
      <c r="BA410" s="136"/>
      <c r="BB410" s="136"/>
      <c r="BC410" s="136"/>
      <c r="BD410" s="136"/>
      <c r="BE410" s="136"/>
      <c r="BF410" s="136"/>
      <c r="BG410" s="136"/>
      <c r="BJ410" s="136"/>
      <c r="BT410" s="136"/>
      <c r="CD410" s="136"/>
      <c r="CN410" s="136"/>
      <c r="CX410" s="136"/>
      <c r="DH410" s="136"/>
      <c r="DR410" s="136"/>
      <c r="EB410" s="136"/>
      <c r="EL410" s="136"/>
      <c r="EV410" s="136"/>
      <c r="FF410" s="136"/>
      <c r="FP410" s="136"/>
      <c r="FZ410" s="136"/>
      <c r="GJ410" s="136"/>
      <c r="GT410" s="136"/>
      <c r="HD410" s="136"/>
      <c r="HN410" s="136"/>
      <c r="HX410" s="136"/>
      <c r="JL410" s="136"/>
    </row>
    <row xmlns:x14ac="http://schemas.microsoft.com/office/spreadsheetml/2009/9/ac" r="411" s="3" customFormat="true" x14ac:dyDescent="0.25">
      <c r="A411" s="426"/>
      <c r="B411" s="136"/>
      <c r="L411" s="136"/>
      <c r="V411" s="136"/>
      <c r="AF411" s="136"/>
      <c r="AP411" s="136"/>
      <c r="AZ411" s="136"/>
      <c r="BA411" s="136"/>
      <c r="BB411" s="136"/>
      <c r="BC411" s="136"/>
      <c r="BD411" s="136"/>
      <c r="BE411" s="136"/>
      <c r="BF411" s="136"/>
      <c r="BG411" s="136"/>
      <c r="BJ411" s="136"/>
      <c r="BT411" s="136"/>
      <c r="CD411" s="136"/>
      <c r="CN411" s="136"/>
      <c r="CX411" s="136"/>
      <c r="DH411" s="136"/>
      <c r="DR411" s="136"/>
      <c r="EB411" s="136"/>
      <c r="EL411" s="136"/>
      <c r="EV411" s="136"/>
      <c r="FF411" s="136"/>
      <c r="FP411" s="136"/>
      <c r="FZ411" s="136"/>
      <c r="GJ411" s="136"/>
      <c r="GT411" s="136"/>
      <c r="HD411" s="136"/>
      <c r="HN411" s="136"/>
      <c r="HX411" s="136"/>
      <c r="JL411" s="136"/>
    </row>
    <row xmlns:x14ac="http://schemas.microsoft.com/office/spreadsheetml/2009/9/ac" r="412" s="3" customFormat="true" x14ac:dyDescent="0.25">
      <c r="A412" s="426"/>
      <c r="B412" s="136"/>
      <c r="L412" s="136"/>
      <c r="V412" s="136"/>
      <c r="AF412" s="136"/>
      <c r="AP412" s="136"/>
      <c r="AZ412" s="136"/>
      <c r="BA412" s="136"/>
      <c r="BB412" s="136"/>
      <c r="BC412" s="136"/>
      <c r="BD412" s="136"/>
      <c r="BE412" s="136"/>
      <c r="BF412" s="136"/>
      <c r="BG412" s="136"/>
      <c r="BJ412" s="136"/>
      <c r="BT412" s="136"/>
      <c r="CD412" s="136"/>
      <c r="CN412" s="136"/>
      <c r="CX412" s="136"/>
      <c r="DH412" s="136"/>
      <c r="DR412" s="136"/>
      <c r="EB412" s="136"/>
      <c r="EL412" s="136"/>
      <c r="EV412" s="136"/>
      <c r="FF412" s="136"/>
      <c r="FP412" s="136"/>
      <c r="FZ412" s="136"/>
      <c r="GJ412" s="136"/>
      <c r="GT412" s="136"/>
      <c r="HD412" s="136"/>
      <c r="HN412" s="136"/>
      <c r="HX412" s="136"/>
      <c r="JL412" s="136"/>
    </row>
    <row xmlns:x14ac="http://schemas.microsoft.com/office/spreadsheetml/2009/9/ac" r="413" s="3" customFormat="true" x14ac:dyDescent="0.25">
      <c r="A413" s="426"/>
      <c r="B413" s="136"/>
      <c r="L413" s="136"/>
      <c r="V413" s="136"/>
      <c r="AF413" s="136"/>
      <c r="AP413" s="136"/>
      <c r="AZ413" s="136"/>
      <c r="BA413" s="136"/>
      <c r="BB413" s="136"/>
      <c r="BC413" s="136"/>
      <c r="BD413" s="136"/>
      <c r="BE413" s="136"/>
      <c r="BF413" s="136"/>
      <c r="BG413" s="136"/>
      <c r="BJ413" s="136"/>
      <c r="BT413" s="136"/>
      <c r="CD413" s="136"/>
      <c r="CN413" s="136"/>
      <c r="CX413" s="136"/>
      <c r="DH413" s="136"/>
      <c r="DR413" s="136"/>
      <c r="EB413" s="136"/>
      <c r="EL413" s="136"/>
      <c r="EV413" s="136"/>
      <c r="FF413" s="136"/>
      <c r="FP413" s="136"/>
      <c r="FZ413" s="136"/>
      <c r="GJ413" s="136"/>
      <c r="GT413" s="136"/>
      <c r="HD413" s="136"/>
      <c r="HN413" s="136"/>
      <c r="HX413" s="136"/>
      <c r="JL413" s="136"/>
    </row>
    <row xmlns:x14ac="http://schemas.microsoft.com/office/spreadsheetml/2009/9/ac" r="414" s="3" customFormat="true" x14ac:dyDescent="0.25">
      <c r="A414" s="426"/>
      <c r="B414" s="136"/>
      <c r="L414" s="136"/>
      <c r="V414" s="136"/>
      <c r="AF414" s="136"/>
      <c r="AP414" s="136"/>
      <c r="AZ414" s="136"/>
      <c r="BA414" s="136"/>
      <c r="BB414" s="136"/>
      <c r="BC414" s="136"/>
      <c r="BD414" s="136"/>
      <c r="BE414" s="136"/>
      <c r="BF414" s="136"/>
      <c r="BG414" s="136"/>
      <c r="BJ414" s="136"/>
      <c r="BT414" s="136"/>
      <c r="CD414" s="136"/>
      <c r="CN414" s="136"/>
      <c r="CX414" s="136"/>
      <c r="DH414" s="136"/>
      <c r="DR414" s="136"/>
      <c r="EB414" s="136"/>
      <c r="EL414" s="136"/>
      <c r="EV414" s="136"/>
      <c r="FF414" s="136"/>
      <c r="FP414" s="136"/>
      <c r="FZ414" s="136"/>
      <c r="GJ414" s="136"/>
      <c r="GT414" s="136"/>
      <c r="HD414" s="136"/>
      <c r="HN414" s="136"/>
      <c r="HX414" s="136"/>
      <c r="JL414" s="136"/>
    </row>
    <row xmlns:x14ac="http://schemas.microsoft.com/office/spreadsheetml/2009/9/ac" r="415" s="3" customFormat="true" x14ac:dyDescent="0.25">
      <c r="A415" s="426"/>
      <c r="B415" s="136"/>
      <c r="L415" s="136"/>
      <c r="V415" s="136"/>
      <c r="AF415" s="136"/>
      <c r="AP415" s="136"/>
      <c r="AZ415" s="136"/>
      <c r="BA415" s="136"/>
      <c r="BB415" s="136"/>
      <c r="BC415" s="136"/>
      <c r="BD415" s="136"/>
      <c r="BE415" s="136"/>
      <c r="BF415" s="136"/>
      <c r="BG415" s="136"/>
      <c r="BJ415" s="136"/>
      <c r="BT415" s="136"/>
      <c r="CD415" s="136"/>
      <c r="CN415" s="136"/>
      <c r="CX415" s="136"/>
      <c r="DH415" s="136"/>
      <c r="DR415" s="136"/>
      <c r="EB415" s="136"/>
      <c r="EL415" s="136"/>
      <c r="EV415" s="136"/>
      <c r="FF415" s="136"/>
      <c r="FP415" s="136"/>
      <c r="FZ415" s="136"/>
      <c r="GJ415" s="136"/>
      <c r="GT415" s="136"/>
      <c r="HD415" s="136"/>
      <c r="HN415" s="136"/>
      <c r="HX415" s="136"/>
      <c r="JL415" s="136"/>
    </row>
    <row xmlns:x14ac="http://schemas.microsoft.com/office/spreadsheetml/2009/9/ac" r="416" s="3" customFormat="true" x14ac:dyDescent="0.25">
      <c r="A416" s="426"/>
      <c r="B416" s="136"/>
      <c r="L416" s="136"/>
      <c r="V416" s="136"/>
      <c r="AF416" s="136"/>
      <c r="AP416" s="136"/>
      <c r="AZ416" s="136"/>
      <c r="BA416" s="136"/>
      <c r="BB416" s="136"/>
      <c r="BC416" s="136"/>
      <c r="BD416" s="136"/>
      <c r="BE416" s="136"/>
      <c r="BF416" s="136"/>
      <c r="BG416" s="136"/>
      <c r="BJ416" s="136"/>
      <c r="BT416" s="136"/>
      <c r="CD416" s="136"/>
      <c r="CN416" s="136"/>
      <c r="CX416" s="136"/>
      <c r="DH416" s="136"/>
      <c r="DR416" s="136"/>
      <c r="EB416" s="136"/>
      <c r="EL416" s="136"/>
      <c r="EV416" s="136"/>
      <c r="FF416" s="136"/>
      <c r="FP416" s="136"/>
      <c r="FZ416" s="136"/>
      <c r="GJ416" s="136"/>
      <c r="GT416" s="136"/>
      <c r="HD416" s="136"/>
      <c r="HN416" s="136"/>
      <c r="HX416" s="136"/>
      <c r="JL416" s="136"/>
    </row>
    <row xmlns:x14ac="http://schemas.microsoft.com/office/spreadsheetml/2009/9/ac" r="417" s="3" customFormat="true" x14ac:dyDescent="0.25">
      <c r="A417" s="426"/>
      <c r="B417" s="136"/>
      <c r="L417" s="136"/>
      <c r="V417" s="136"/>
      <c r="AF417" s="136"/>
      <c r="AP417" s="136"/>
      <c r="AZ417" s="136"/>
      <c r="BA417" s="136"/>
      <c r="BB417" s="136"/>
      <c r="BC417" s="136"/>
      <c r="BD417" s="136"/>
      <c r="BE417" s="136"/>
      <c r="BF417" s="136"/>
      <c r="BG417" s="136"/>
      <c r="BJ417" s="136"/>
      <c r="BT417" s="136"/>
      <c r="CD417" s="136"/>
      <c r="CN417" s="136"/>
      <c r="CX417" s="136"/>
      <c r="DH417" s="136"/>
      <c r="DR417" s="136"/>
      <c r="EB417" s="136"/>
      <c r="EL417" s="136"/>
      <c r="EV417" s="136"/>
      <c r="FF417" s="136"/>
      <c r="FP417" s="136"/>
      <c r="FZ417" s="136"/>
      <c r="GJ417" s="136"/>
      <c r="GT417" s="136"/>
      <c r="HD417" s="136"/>
      <c r="HN417" s="136"/>
      <c r="HX417" s="136"/>
      <c r="JL417" s="136"/>
    </row>
    <row xmlns:x14ac="http://schemas.microsoft.com/office/spreadsheetml/2009/9/ac" r="418" s="3" customFormat="true" x14ac:dyDescent="0.25">
      <c r="A418" s="426"/>
      <c r="B418" s="136"/>
      <c r="L418" s="136"/>
      <c r="V418" s="136"/>
      <c r="AF418" s="136"/>
      <c r="AP418" s="136"/>
      <c r="AZ418" s="136"/>
      <c r="BA418" s="136"/>
      <c r="BB418" s="136"/>
      <c r="BC418" s="136"/>
      <c r="BD418" s="136"/>
      <c r="BE418" s="136"/>
      <c r="BF418" s="136"/>
      <c r="BG418" s="136"/>
      <c r="BJ418" s="136"/>
      <c r="BT418" s="136"/>
      <c r="CD418" s="136"/>
      <c r="CN418" s="136"/>
      <c r="CX418" s="136"/>
      <c r="DH418" s="136"/>
      <c r="DR418" s="136"/>
      <c r="EB418" s="136"/>
      <c r="EL418" s="136"/>
      <c r="EV418" s="136"/>
      <c r="FF418" s="136"/>
      <c r="FP418" s="136"/>
      <c r="FZ418" s="136"/>
      <c r="GJ418" s="136"/>
      <c r="GT418" s="136"/>
      <c r="HD418" s="136"/>
      <c r="HN418" s="136"/>
      <c r="HX418" s="136"/>
      <c r="JL418" s="136"/>
    </row>
    <row xmlns:x14ac="http://schemas.microsoft.com/office/spreadsheetml/2009/9/ac" r="419" s="3" customFormat="true" x14ac:dyDescent="0.25">
      <c r="A419" s="426"/>
      <c r="B419" s="136"/>
      <c r="L419" s="136"/>
      <c r="V419" s="136"/>
      <c r="AF419" s="136"/>
      <c r="AP419" s="136"/>
      <c r="AZ419" s="136"/>
      <c r="BA419" s="136"/>
      <c r="BB419" s="136"/>
      <c r="BC419" s="136"/>
      <c r="BD419" s="136"/>
      <c r="BE419" s="136"/>
      <c r="BF419" s="136"/>
      <c r="BG419" s="136"/>
      <c r="BJ419" s="136"/>
      <c r="BT419" s="136"/>
      <c r="CD419" s="136"/>
      <c r="CN419" s="136"/>
      <c r="CX419" s="136"/>
      <c r="DH419" s="136"/>
      <c r="DR419" s="136"/>
      <c r="EB419" s="136"/>
      <c r="EL419" s="136"/>
      <c r="EV419" s="136"/>
      <c r="FF419" s="136"/>
      <c r="FP419" s="136"/>
      <c r="FZ419" s="136"/>
      <c r="GJ419" s="136"/>
      <c r="GT419" s="136"/>
      <c r="HD419" s="136"/>
      <c r="HN419" s="136"/>
      <c r="HX419" s="136"/>
      <c r="JL419" s="136"/>
    </row>
    <row xmlns:x14ac="http://schemas.microsoft.com/office/spreadsheetml/2009/9/ac" r="420" s="3" customFormat="true" x14ac:dyDescent="0.25">
      <c r="A420" s="426"/>
      <c r="B420" s="136"/>
      <c r="L420" s="136"/>
      <c r="V420" s="136"/>
      <c r="AF420" s="136"/>
      <c r="AP420" s="136"/>
      <c r="AZ420" s="136"/>
      <c r="BA420" s="136"/>
      <c r="BB420" s="136"/>
      <c r="BC420" s="136"/>
      <c r="BD420" s="136"/>
      <c r="BE420" s="136"/>
      <c r="BF420" s="136"/>
      <c r="BG420" s="136"/>
      <c r="BJ420" s="136"/>
      <c r="BT420" s="136"/>
      <c r="CD420" s="136"/>
      <c r="CN420" s="136"/>
      <c r="CX420" s="136"/>
      <c r="DH420" s="136"/>
      <c r="DR420" s="136"/>
      <c r="EB420" s="136"/>
      <c r="EL420" s="136"/>
      <c r="EV420" s="136"/>
      <c r="FF420" s="136"/>
      <c r="FP420" s="136"/>
      <c r="FZ420" s="136"/>
      <c r="GJ420" s="136"/>
      <c r="GT420" s="136"/>
      <c r="HD420" s="136"/>
      <c r="HN420" s="136"/>
      <c r="HX420" s="136"/>
      <c r="JL420" s="136"/>
    </row>
    <row xmlns:x14ac="http://schemas.microsoft.com/office/spreadsheetml/2009/9/ac" r="421" s="3" customFormat="true" x14ac:dyDescent="0.25">
      <c r="A421" s="426"/>
      <c r="B421" s="136"/>
      <c r="L421" s="136"/>
      <c r="V421" s="136"/>
      <c r="AF421" s="136"/>
      <c r="AP421" s="136"/>
      <c r="AZ421" s="136"/>
      <c r="BA421" s="136"/>
      <c r="BB421" s="136"/>
      <c r="BC421" s="136"/>
      <c r="BD421" s="136"/>
      <c r="BE421" s="136"/>
      <c r="BF421" s="136"/>
      <c r="BG421" s="136"/>
      <c r="BJ421" s="136"/>
      <c r="BT421" s="136"/>
      <c r="CD421" s="136"/>
      <c r="CN421" s="136"/>
      <c r="CX421" s="136"/>
      <c r="DH421" s="136"/>
      <c r="DR421" s="136"/>
      <c r="EB421" s="136"/>
      <c r="EL421" s="136"/>
      <c r="EV421" s="136"/>
      <c r="FF421" s="136"/>
      <c r="FP421" s="136"/>
      <c r="FZ421" s="136"/>
      <c r="GJ421" s="136"/>
      <c r="GT421" s="136"/>
      <c r="HD421" s="136"/>
      <c r="HN421" s="136"/>
      <c r="HX421" s="136"/>
      <c r="JL421" s="136"/>
    </row>
    <row xmlns:x14ac="http://schemas.microsoft.com/office/spreadsheetml/2009/9/ac" r="422" s="3" customFormat="true" x14ac:dyDescent="0.25">
      <c r="A422" s="426"/>
      <c r="B422" s="136"/>
      <c r="L422" s="136"/>
      <c r="V422" s="136"/>
      <c r="AF422" s="136"/>
      <c r="AP422" s="136"/>
      <c r="AZ422" s="136"/>
      <c r="BA422" s="136"/>
      <c r="BB422" s="136"/>
      <c r="BC422" s="136"/>
      <c r="BD422" s="136"/>
      <c r="BE422" s="136"/>
      <c r="BF422" s="136"/>
      <c r="BG422" s="136"/>
      <c r="BJ422" s="136"/>
      <c r="BT422" s="136"/>
      <c r="CD422" s="136"/>
      <c r="CN422" s="136"/>
      <c r="CX422" s="136"/>
      <c r="DH422" s="136"/>
      <c r="DR422" s="136"/>
      <c r="EB422" s="136"/>
      <c r="EL422" s="136"/>
      <c r="EV422" s="136"/>
      <c r="FF422" s="136"/>
      <c r="FP422" s="136"/>
      <c r="FZ422" s="136"/>
      <c r="GJ422" s="136"/>
      <c r="GT422" s="136"/>
      <c r="HD422" s="136"/>
      <c r="HN422" s="136"/>
      <c r="HX422" s="136"/>
      <c r="JL422" s="136"/>
    </row>
    <row xmlns:x14ac="http://schemas.microsoft.com/office/spreadsheetml/2009/9/ac" r="423" s="3" customFormat="true" x14ac:dyDescent="0.25">
      <c r="A423" s="426"/>
      <c r="B423" s="136"/>
      <c r="L423" s="136"/>
      <c r="V423" s="136"/>
      <c r="AF423" s="136"/>
      <c r="AP423" s="136"/>
      <c r="AZ423" s="136"/>
      <c r="BA423" s="136"/>
      <c r="BB423" s="136"/>
      <c r="BC423" s="136"/>
      <c r="BD423" s="136"/>
      <c r="BE423" s="136"/>
      <c r="BF423" s="136"/>
      <c r="BG423" s="136"/>
      <c r="BJ423" s="136"/>
      <c r="BT423" s="136"/>
      <c r="CD423" s="136"/>
      <c r="CN423" s="136"/>
      <c r="CX423" s="136"/>
      <c r="DH423" s="136"/>
      <c r="DR423" s="136"/>
      <c r="EB423" s="136"/>
      <c r="EL423" s="136"/>
      <c r="EV423" s="136"/>
      <c r="FF423" s="136"/>
      <c r="FP423" s="136"/>
      <c r="FZ423" s="136"/>
      <c r="GJ423" s="136"/>
      <c r="GT423" s="136"/>
      <c r="HD423" s="136"/>
      <c r="HN423" s="136"/>
      <c r="HX423" s="136"/>
      <c r="JL423" s="136"/>
    </row>
    <row xmlns:x14ac="http://schemas.microsoft.com/office/spreadsheetml/2009/9/ac" r="424" s="3" customFormat="true" x14ac:dyDescent="0.25">
      <c r="A424" s="426"/>
      <c r="B424" s="136"/>
      <c r="L424" s="136"/>
      <c r="V424" s="136"/>
      <c r="AF424" s="136"/>
      <c r="AP424" s="136"/>
      <c r="AZ424" s="136"/>
      <c r="BA424" s="136"/>
      <c r="BB424" s="136"/>
      <c r="BC424" s="136"/>
      <c r="BD424" s="136"/>
      <c r="BE424" s="136"/>
      <c r="BF424" s="136"/>
      <c r="BG424" s="136"/>
      <c r="BJ424" s="136"/>
      <c r="BT424" s="136"/>
      <c r="CD424" s="136"/>
      <c r="CN424" s="136"/>
      <c r="CX424" s="136"/>
      <c r="DH424" s="136"/>
      <c r="DR424" s="136"/>
      <c r="EB424" s="136"/>
      <c r="EL424" s="136"/>
      <c r="EV424" s="136"/>
      <c r="FF424" s="136"/>
      <c r="FP424" s="136"/>
      <c r="FZ424" s="136"/>
      <c r="GJ424" s="136"/>
      <c r="GT424" s="136"/>
      <c r="HD424" s="136"/>
      <c r="HN424" s="136"/>
      <c r="HX424" s="136"/>
      <c r="JL424" s="136"/>
    </row>
    <row xmlns:x14ac="http://schemas.microsoft.com/office/spreadsheetml/2009/9/ac" r="425" s="3" customFormat="true" x14ac:dyDescent="0.25">
      <c r="A425" s="426"/>
      <c r="B425" s="136"/>
      <c r="L425" s="136"/>
      <c r="V425" s="136"/>
      <c r="AF425" s="136"/>
      <c r="AP425" s="136"/>
      <c r="AZ425" s="136"/>
      <c r="BA425" s="136"/>
      <c r="BB425" s="136"/>
      <c r="BC425" s="136"/>
      <c r="BD425" s="136"/>
      <c r="BE425" s="136"/>
      <c r="BF425" s="136"/>
      <c r="BG425" s="136"/>
      <c r="BJ425" s="136"/>
      <c r="BT425" s="136"/>
      <c r="CD425" s="136"/>
      <c r="CN425" s="136"/>
      <c r="CX425" s="136"/>
      <c r="DH425" s="136"/>
      <c r="DR425" s="136"/>
      <c r="EB425" s="136"/>
      <c r="EL425" s="136"/>
      <c r="EV425" s="136"/>
      <c r="FF425" s="136"/>
      <c r="FP425" s="136"/>
      <c r="FZ425" s="136"/>
      <c r="GJ425" s="136"/>
      <c r="GT425" s="136"/>
      <c r="HD425" s="136"/>
      <c r="HN425" s="136"/>
      <c r="HX425" s="136"/>
      <c r="JL425" s="136"/>
    </row>
    <row xmlns:x14ac="http://schemas.microsoft.com/office/spreadsheetml/2009/9/ac" r="426" s="3" customFormat="true" x14ac:dyDescent="0.25">
      <c r="A426" s="426"/>
      <c r="B426" s="136"/>
      <c r="L426" s="136"/>
      <c r="V426" s="136"/>
      <c r="AF426" s="136"/>
      <c r="AP426" s="136"/>
      <c r="AZ426" s="136"/>
      <c r="BA426" s="136"/>
      <c r="BB426" s="136"/>
      <c r="BC426" s="136"/>
      <c r="BD426" s="136"/>
      <c r="BE426" s="136"/>
      <c r="BF426" s="136"/>
      <c r="BG426" s="136"/>
      <c r="BJ426" s="136"/>
      <c r="BT426" s="136"/>
      <c r="CD426" s="136"/>
      <c r="CN426" s="136"/>
      <c r="CX426" s="136"/>
      <c r="DH426" s="136"/>
      <c r="DR426" s="136"/>
      <c r="EB426" s="136"/>
      <c r="EL426" s="136"/>
      <c r="EV426" s="136"/>
      <c r="FF426" s="136"/>
      <c r="FP426" s="136"/>
      <c r="FZ426" s="136"/>
      <c r="GJ426" s="136"/>
      <c r="GT426" s="136"/>
      <c r="HD426" s="136"/>
      <c r="HN426" s="136"/>
      <c r="HX426" s="136"/>
      <c r="JL426" s="136"/>
    </row>
    <row xmlns:x14ac="http://schemas.microsoft.com/office/spreadsheetml/2009/9/ac" r="427" s="3" customFormat="true" x14ac:dyDescent="0.25">
      <c r="A427" s="426"/>
      <c r="B427" s="136"/>
      <c r="L427" s="136"/>
      <c r="V427" s="136"/>
      <c r="AF427" s="136"/>
      <c r="AP427" s="136"/>
      <c r="AZ427" s="136"/>
      <c r="BA427" s="136"/>
      <c r="BB427" s="136"/>
      <c r="BC427" s="136"/>
      <c r="BD427" s="136"/>
      <c r="BE427" s="136"/>
      <c r="BF427" s="136"/>
      <c r="BG427" s="136"/>
      <c r="BJ427" s="136"/>
      <c r="BT427" s="136"/>
      <c r="CD427" s="136"/>
      <c r="CN427" s="136"/>
      <c r="CX427" s="136"/>
      <c r="DH427" s="136"/>
      <c r="DR427" s="136"/>
      <c r="EB427" s="136"/>
      <c r="EL427" s="136"/>
      <c r="EV427" s="136"/>
      <c r="FF427" s="136"/>
      <c r="FP427" s="136"/>
      <c r="FZ427" s="136"/>
      <c r="GJ427" s="136"/>
      <c r="GT427" s="136"/>
      <c r="HD427" s="136"/>
      <c r="HN427" s="136"/>
      <c r="HX427" s="136"/>
      <c r="JL427" s="136"/>
    </row>
    <row xmlns:x14ac="http://schemas.microsoft.com/office/spreadsheetml/2009/9/ac" r="428" s="3" customFormat="true" x14ac:dyDescent="0.25">
      <c r="A428" s="426"/>
      <c r="B428" s="136"/>
      <c r="L428" s="136"/>
      <c r="V428" s="136"/>
      <c r="AF428" s="136"/>
      <c r="AP428" s="136"/>
      <c r="AZ428" s="136"/>
      <c r="BA428" s="136"/>
      <c r="BB428" s="136"/>
      <c r="BC428" s="136"/>
      <c r="BD428" s="136"/>
      <c r="BE428" s="136"/>
      <c r="BF428" s="136"/>
      <c r="BG428" s="136"/>
      <c r="BJ428" s="136"/>
      <c r="BT428" s="136"/>
      <c r="CD428" s="136"/>
      <c r="CN428" s="136"/>
      <c r="CX428" s="136"/>
      <c r="DH428" s="136"/>
      <c r="DR428" s="136"/>
      <c r="EB428" s="136"/>
      <c r="EL428" s="136"/>
      <c r="EV428" s="136"/>
      <c r="FF428" s="136"/>
      <c r="FP428" s="136"/>
      <c r="FZ428" s="136"/>
      <c r="GJ428" s="136"/>
      <c r="GT428" s="136"/>
      <c r="HD428" s="136"/>
      <c r="HN428" s="136"/>
      <c r="HX428" s="136"/>
      <c r="JL428" s="136"/>
    </row>
    <row xmlns:x14ac="http://schemas.microsoft.com/office/spreadsheetml/2009/9/ac" r="429" s="3" customFormat="true" x14ac:dyDescent="0.25">
      <c r="A429" s="426"/>
      <c r="B429" s="136"/>
      <c r="L429" s="136"/>
      <c r="V429" s="136"/>
      <c r="AF429" s="136"/>
      <c r="AP429" s="136"/>
      <c r="AZ429" s="136"/>
      <c r="BA429" s="136"/>
      <c r="BB429" s="136"/>
      <c r="BC429" s="136"/>
      <c r="BD429" s="136"/>
      <c r="BE429" s="136"/>
      <c r="BF429" s="136"/>
      <c r="BG429" s="136"/>
      <c r="BJ429" s="136"/>
      <c r="BT429" s="136"/>
      <c r="CD429" s="136"/>
      <c r="CN429" s="136"/>
      <c r="CX429" s="136"/>
      <c r="DH429" s="136"/>
      <c r="DR429" s="136"/>
      <c r="EB429" s="136"/>
      <c r="EL429" s="136"/>
      <c r="EV429" s="136"/>
      <c r="FF429" s="136"/>
      <c r="FP429" s="136"/>
      <c r="FZ429" s="136"/>
      <c r="GJ429" s="136"/>
      <c r="GT429" s="136"/>
      <c r="HD429" s="136"/>
      <c r="HN429" s="136"/>
      <c r="HX429" s="136"/>
      <c r="JL429" s="136"/>
    </row>
    <row xmlns:x14ac="http://schemas.microsoft.com/office/spreadsheetml/2009/9/ac" r="430" s="3" customFormat="true" x14ac:dyDescent="0.25">
      <c r="A430" s="426"/>
      <c r="B430" s="136"/>
      <c r="L430" s="136"/>
      <c r="V430" s="136"/>
      <c r="AF430" s="136"/>
      <c r="AP430" s="136"/>
      <c r="AZ430" s="136"/>
      <c r="BA430" s="136"/>
      <c r="BB430" s="136"/>
      <c r="BC430" s="136"/>
      <c r="BD430" s="136"/>
      <c r="BE430" s="136"/>
      <c r="BF430" s="136"/>
      <c r="BG430" s="136"/>
      <c r="BJ430" s="136"/>
      <c r="BT430" s="136"/>
      <c r="CD430" s="136"/>
      <c r="CN430" s="136"/>
      <c r="CX430" s="136"/>
      <c r="DH430" s="136"/>
      <c r="DR430" s="136"/>
      <c r="EB430" s="136"/>
      <c r="EL430" s="136"/>
      <c r="EV430" s="136"/>
      <c r="FF430" s="136"/>
      <c r="FP430" s="136"/>
      <c r="FZ430" s="136"/>
      <c r="GJ430" s="136"/>
      <c r="GT430" s="136"/>
      <c r="HD430" s="136"/>
      <c r="HN430" s="136"/>
      <c r="HX430" s="136"/>
      <c r="JL430" s="136"/>
    </row>
    <row xmlns:x14ac="http://schemas.microsoft.com/office/spreadsheetml/2009/9/ac" r="431" s="3" customFormat="true" x14ac:dyDescent="0.25">
      <c r="A431" s="426"/>
      <c r="B431" s="136"/>
      <c r="L431" s="136"/>
      <c r="V431" s="136"/>
      <c r="AF431" s="136"/>
      <c r="AP431" s="136"/>
      <c r="AZ431" s="136"/>
      <c r="BA431" s="136"/>
      <c r="BB431" s="136"/>
      <c r="BC431" s="136"/>
      <c r="BD431" s="136"/>
      <c r="BE431" s="136"/>
      <c r="BF431" s="136"/>
      <c r="BG431" s="136"/>
      <c r="BJ431" s="136"/>
      <c r="BT431" s="136"/>
      <c r="CD431" s="136"/>
      <c r="CN431" s="136"/>
      <c r="CX431" s="136"/>
      <c r="DH431" s="136"/>
      <c r="DR431" s="136"/>
      <c r="EB431" s="136"/>
      <c r="EL431" s="136"/>
      <c r="EV431" s="136"/>
      <c r="FF431" s="136"/>
      <c r="FP431" s="136"/>
      <c r="FZ431" s="136"/>
      <c r="GJ431" s="136"/>
      <c r="GT431" s="136"/>
      <c r="HD431" s="136"/>
      <c r="HN431" s="136"/>
      <c r="HX431" s="136"/>
      <c r="JL431" s="136"/>
    </row>
    <row xmlns:x14ac="http://schemas.microsoft.com/office/spreadsheetml/2009/9/ac" r="432" s="3" customFormat="true" x14ac:dyDescent="0.25">
      <c r="A432" s="426"/>
      <c r="B432" s="136"/>
      <c r="L432" s="136"/>
      <c r="V432" s="136"/>
      <c r="AF432" s="136"/>
      <c r="AP432" s="136"/>
      <c r="AZ432" s="136"/>
      <c r="BA432" s="136"/>
      <c r="BB432" s="136"/>
      <c r="BC432" s="136"/>
      <c r="BD432" s="136"/>
      <c r="BE432" s="136"/>
      <c r="BF432" s="136"/>
      <c r="BG432" s="136"/>
      <c r="BJ432" s="136"/>
      <c r="BT432" s="136"/>
      <c r="CD432" s="136"/>
      <c r="CN432" s="136"/>
      <c r="CX432" s="136"/>
      <c r="DH432" s="136"/>
      <c r="DR432" s="136"/>
      <c r="EB432" s="136"/>
      <c r="EL432" s="136"/>
      <c r="EV432" s="136"/>
      <c r="FF432" s="136"/>
      <c r="FP432" s="136"/>
      <c r="FZ432" s="136"/>
      <c r="GJ432" s="136"/>
      <c r="GT432" s="136"/>
      <c r="HD432" s="136"/>
      <c r="HN432" s="136"/>
      <c r="HX432" s="136"/>
      <c r="JL432" s="136"/>
    </row>
    <row xmlns:x14ac="http://schemas.microsoft.com/office/spreadsheetml/2009/9/ac" r="433" s="3" customFormat="true" x14ac:dyDescent="0.25">
      <c r="A433" s="426"/>
      <c r="B433" s="136"/>
      <c r="L433" s="136"/>
      <c r="V433" s="136"/>
      <c r="AF433" s="136"/>
      <c r="AP433" s="136"/>
      <c r="AZ433" s="136"/>
      <c r="BA433" s="136"/>
      <c r="BB433" s="136"/>
      <c r="BC433" s="136"/>
      <c r="BD433" s="136"/>
      <c r="BE433" s="136"/>
      <c r="BF433" s="136"/>
      <c r="BG433" s="136"/>
      <c r="BJ433" s="136"/>
      <c r="BT433" s="136"/>
      <c r="CD433" s="136"/>
      <c r="CN433" s="136"/>
      <c r="CX433" s="136"/>
      <c r="DH433" s="136"/>
      <c r="DR433" s="136"/>
      <c r="EB433" s="136"/>
      <c r="EL433" s="136"/>
      <c r="EV433" s="136"/>
      <c r="FF433" s="136"/>
      <c r="FP433" s="136"/>
      <c r="FZ433" s="136"/>
      <c r="GJ433" s="136"/>
      <c r="GT433" s="136"/>
      <c r="HD433" s="136"/>
      <c r="HN433" s="136"/>
      <c r="HX433" s="136"/>
      <c r="JL433" s="136"/>
    </row>
    <row xmlns:x14ac="http://schemas.microsoft.com/office/spreadsheetml/2009/9/ac" r="434" s="3" customFormat="true" x14ac:dyDescent="0.25">
      <c r="A434" s="426"/>
      <c r="B434" s="136"/>
      <c r="L434" s="136"/>
      <c r="V434" s="136"/>
      <c r="AF434" s="136"/>
      <c r="AP434" s="136"/>
      <c r="AZ434" s="136"/>
      <c r="BA434" s="136"/>
      <c r="BB434" s="136"/>
      <c r="BC434" s="136"/>
      <c r="BD434" s="136"/>
      <c r="BE434" s="136"/>
      <c r="BF434" s="136"/>
      <c r="BG434" s="136"/>
      <c r="BJ434" s="136"/>
      <c r="BT434" s="136"/>
      <c r="CD434" s="136"/>
      <c r="CN434" s="136"/>
      <c r="CX434" s="136"/>
      <c r="DH434" s="136"/>
      <c r="DR434" s="136"/>
      <c r="EB434" s="136"/>
      <c r="EL434" s="136"/>
      <c r="EV434" s="136"/>
      <c r="FF434" s="136"/>
      <c r="FP434" s="136"/>
      <c r="FZ434" s="136"/>
      <c r="GJ434" s="136"/>
      <c r="GT434" s="136"/>
      <c r="HD434" s="136"/>
      <c r="HN434" s="136"/>
      <c r="HX434" s="136"/>
      <c r="JL434" s="136"/>
    </row>
    <row xmlns:x14ac="http://schemas.microsoft.com/office/spreadsheetml/2009/9/ac" r="435" s="3" customFormat="true" x14ac:dyDescent="0.25">
      <c r="A435" s="426"/>
      <c r="B435" s="136"/>
      <c r="L435" s="136"/>
      <c r="V435" s="136"/>
      <c r="AF435" s="136"/>
      <c r="AP435" s="136"/>
      <c r="AZ435" s="136"/>
      <c r="BA435" s="136"/>
      <c r="BB435" s="136"/>
      <c r="BC435" s="136"/>
      <c r="BD435" s="136"/>
      <c r="BE435" s="136"/>
      <c r="BF435" s="136"/>
      <c r="BG435" s="136"/>
      <c r="BJ435" s="136"/>
      <c r="BT435" s="136"/>
      <c r="CD435" s="136"/>
      <c r="CN435" s="136"/>
      <c r="CX435" s="136"/>
      <c r="DH435" s="136"/>
      <c r="DR435" s="136"/>
      <c r="EB435" s="136"/>
      <c r="EL435" s="136"/>
      <c r="EV435" s="136"/>
      <c r="FF435" s="136"/>
      <c r="FP435" s="136"/>
      <c r="FZ435" s="136"/>
      <c r="GJ435" s="136"/>
      <c r="GT435" s="136"/>
      <c r="HD435" s="136"/>
      <c r="HN435" s="136"/>
      <c r="HX435" s="136"/>
      <c r="JL435" s="136"/>
    </row>
    <row xmlns:x14ac="http://schemas.microsoft.com/office/spreadsheetml/2009/9/ac" r="436" s="3" customFormat="true" x14ac:dyDescent="0.25">
      <c r="A436" s="426"/>
      <c r="B436" s="136"/>
      <c r="L436" s="136"/>
      <c r="V436" s="136"/>
      <c r="AF436" s="136"/>
      <c r="AP436" s="136"/>
      <c r="AZ436" s="136"/>
      <c r="BA436" s="136"/>
      <c r="BB436" s="136"/>
      <c r="BC436" s="136"/>
      <c r="BD436" s="136"/>
      <c r="BE436" s="136"/>
      <c r="BF436" s="136"/>
      <c r="BG436" s="136"/>
      <c r="BJ436" s="136"/>
      <c r="BT436" s="136"/>
      <c r="CD436" s="136"/>
      <c r="CN436" s="136"/>
      <c r="CX436" s="136"/>
      <c r="DH436" s="136"/>
      <c r="DR436" s="136"/>
      <c r="EB436" s="136"/>
      <c r="EL436" s="136"/>
      <c r="EV436" s="136"/>
      <c r="FF436" s="136"/>
      <c r="FP436" s="136"/>
      <c r="FZ436" s="136"/>
      <c r="GJ436" s="136"/>
      <c r="GT436" s="136"/>
      <c r="HD436" s="136"/>
      <c r="HN436" s="136"/>
      <c r="HX436" s="136"/>
      <c r="JL436" s="136"/>
    </row>
    <row xmlns:x14ac="http://schemas.microsoft.com/office/spreadsheetml/2009/9/ac" r="437" s="3" customFormat="true" x14ac:dyDescent="0.25">
      <c r="A437" s="426"/>
      <c r="B437" s="136"/>
      <c r="L437" s="136"/>
      <c r="V437" s="136"/>
      <c r="AF437" s="136"/>
      <c r="AP437" s="136"/>
      <c r="AZ437" s="136"/>
      <c r="BA437" s="136"/>
      <c r="BB437" s="136"/>
      <c r="BC437" s="136"/>
      <c r="BD437" s="136"/>
      <c r="BE437" s="136"/>
      <c r="BF437" s="136"/>
      <c r="BG437" s="136"/>
      <c r="BJ437" s="136"/>
      <c r="BT437" s="136"/>
      <c r="CD437" s="136"/>
      <c r="CN437" s="136"/>
      <c r="CX437" s="136"/>
      <c r="DH437" s="136"/>
      <c r="DR437" s="136"/>
      <c r="EB437" s="136"/>
      <c r="EL437" s="136"/>
      <c r="EV437" s="136"/>
      <c r="FF437" s="136"/>
      <c r="FP437" s="136"/>
      <c r="FZ437" s="136"/>
      <c r="GJ437" s="136"/>
      <c r="GT437" s="136"/>
      <c r="HD437" s="136"/>
      <c r="HN437" s="136"/>
      <c r="HX437" s="136"/>
      <c r="JL437" s="136"/>
    </row>
    <row xmlns:x14ac="http://schemas.microsoft.com/office/spreadsheetml/2009/9/ac" r="438" s="3" customFormat="true" x14ac:dyDescent="0.25">
      <c r="A438" s="426"/>
      <c r="B438" s="136"/>
      <c r="L438" s="136"/>
      <c r="V438" s="136"/>
      <c r="AF438" s="136"/>
      <c r="AP438" s="136"/>
      <c r="AZ438" s="136"/>
      <c r="BA438" s="136"/>
      <c r="BB438" s="136"/>
      <c r="BC438" s="136"/>
      <c r="BD438" s="136"/>
      <c r="BE438" s="136"/>
      <c r="BF438" s="136"/>
      <c r="BG438" s="136"/>
      <c r="BJ438" s="136"/>
      <c r="BT438" s="136"/>
      <c r="CD438" s="136"/>
      <c r="CN438" s="136"/>
      <c r="CX438" s="136"/>
      <c r="DH438" s="136"/>
      <c r="DR438" s="136"/>
      <c r="EB438" s="136"/>
      <c r="EL438" s="136"/>
      <c r="EV438" s="136"/>
      <c r="FF438" s="136"/>
      <c r="FP438" s="136"/>
      <c r="FZ438" s="136"/>
      <c r="GJ438" s="136"/>
      <c r="GT438" s="136"/>
      <c r="HD438" s="136"/>
      <c r="HN438" s="136"/>
      <c r="HX438" s="136"/>
      <c r="JL438" s="136"/>
    </row>
    <row xmlns:x14ac="http://schemas.microsoft.com/office/spreadsheetml/2009/9/ac" r="439" s="3" customFormat="true" x14ac:dyDescent="0.25">
      <c r="A439" s="426"/>
      <c r="B439" s="136"/>
      <c r="L439" s="136"/>
      <c r="V439" s="136"/>
      <c r="AF439" s="136"/>
      <c r="AP439" s="136"/>
      <c r="AZ439" s="136"/>
      <c r="BA439" s="136"/>
      <c r="BB439" s="136"/>
      <c r="BC439" s="136"/>
      <c r="BD439" s="136"/>
      <c r="BE439" s="136"/>
      <c r="BF439" s="136"/>
      <c r="BG439" s="136"/>
      <c r="BJ439" s="136"/>
      <c r="BT439" s="136"/>
      <c r="CD439" s="136"/>
      <c r="CN439" s="136"/>
      <c r="CX439" s="136"/>
      <c r="DH439" s="136"/>
      <c r="DR439" s="136"/>
      <c r="EB439" s="136"/>
      <c r="EL439" s="136"/>
      <c r="EV439" s="136"/>
      <c r="FF439" s="136"/>
      <c r="FP439" s="136"/>
      <c r="FZ439" s="136"/>
      <c r="GJ439" s="136"/>
      <c r="GT439" s="136"/>
      <c r="HD439" s="136"/>
      <c r="HN439" s="136"/>
      <c r="HX439" s="136"/>
      <c r="JL439" s="136"/>
    </row>
    <row xmlns:x14ac="http://schemas.microsoft.com/office/spreadsheetml/2009/9/ac" r="440" s="3" customFormat="true" x14ac:dyDescent="0.25">
      <c r="A440" s="426"/>
      <c r="B440" s="136"/>
      <c r="L440" s="136"/>
      <c r="V440" s="136"/>
      <c r="AF440" s="136"/>
      <c r="AP440" s="136"/>
      <c r="AZ440" s="136"/>
      <c r="BA440" s="136"/>
      <c r="BB440" s="136"/>
      <c r="BC440" s="136"/>
      <c r="BD440" s="136"/>
      <c r="BE440" s="136"/>
      <c r="BF440" s="136"/>
      <c r="BG440" s="136"/>
      <c r="BJ440" s="136"/>
      <c r="BT440" s="136"/>
      <c r="CD440" s="136"/>
      <c r="CN440" s="136"/>
      <c r="CX440" s="136"/>
      <c r="DH440" s="136"/>
      <c r="DR440" s="136"/>
      <c r="EB440" s="136"/>
      <c r="EL440" s="136"/>
      <c r="EV440" s="136"/>
      <c r="FF440" s="136"/>
      <c r="FP440" s="136"/>
      <c r="FZ440" s="136"/>
      <c r="GJ440" s="136"/>
      <c r="GT440" s="136"/>
      <c r="HD440" s="136"/>
      <c r="HN440" s="136"/>
      <c r="HX440" s="136"/>
      <c r="JL440" s="136"/>
    </row>
    <row xmlns:x14ac="http://schemas.microsoft.com/office/spreadsheetml/2009/9/ac" r="441" s="3" customFormat="true" x14ac:dyDescent="0.25">
      <c r="A441" s="426"/>
      <c r="B441" s="136"/>
      <c r="L441" s="136"/>
      <c r="V441" s="136"/>
      <c r="AF441" s="136"/>
      <c r="AP441" s="136"/>
      <c r="AZ441" s="136"/>
      <c r="BA441" s="136"/>
      <c r="BB441" s="136"/>
      <c r="BC441" s="136"/>
      <c r="BD441" s="136"/>
      <c r="BE441" s="136"/>
      <c r="BF441" s="136"/>
      <c r="BG441" s="136"/>
      <c r="BJ441" s="136"/>
      <c r="BT441" s="136"/>
      <c r="CD441" s="136"/>
      <c r="CN441" s="136"/>
      <c r="CX441" s="136"/>
      <c r="DH441" s="136"/>
      <c r="DR441" s="136"/>
      <c r="EB441" s="136"/>
      <c r="EL441" s="136"/>
      <c r="EV441" s="136"/>
      <c r="FF441" s="136"/>
      <c r="FP441" s="136"/>
      <c r="FZ441" s="136"/>
      <c r="GJ441" s="136"/>
      <c r="GT441" s="136"/>
      <c r="HD441" s="136"/>
      <c r="HN441" s="136"/>
      <c r="HX441" s="136"/>
      <c r="JL441" s="136"/>
    </row>
    <row xmlns:x14ac="http://schemas.microsoft.com/office/spreadsheetml/2009/9/ac" r="442" s="3" customFormat="true" x14ac:dyDescent="0.25">
      <c r="A442" s="426"/>
      <c r="B442" s="136"/>
      <c r="L442" s="136"/>
      <c r="V442" s="136"/>
      <c r="AF442" s="136"/>
      <c r="AP442" s="136"/>
      <c r="AZ442" s="136"/>
      <c r="BA442" s="136"/>
      <c r="BB442" s="136"/>
      <c r="BC442" s="136"/>
      <c r="BD442" s="136"/>
      <c r="BE442" s="136"/>
      <c r="BF442" s="136"/>
      <c r="BG442" s="136"/>
      <c r="BJ442" s="136"/>
      <c r="BT442" s="136"/>
      <c r="CD442" s="136"/>
      <c r="CN442" s="136"/>
      <c r="CX442" s="136"/>
      <c r="DH442" s="136"/>
      <c r="DR442" s="136"/>
      <c r="EB442" s="136"/>
      <c r="EL442" s="136"/>
      <c r="EV442" s="136"/>
      <c r="FF442" s="136"/>
      <c r="FP442" s="136"/>
      <c r="FZ442" s="136"/>
      <c r="GJ442" s="136"/>
      <c r="GT442" s="136"/>
      <c r="HD442" s="136"/>
      <c r="HN442" s="136"/>
      <c r="HX442" s="136"/>
      <c r="JL442" s="136"/>
    </row>
    <row xmlns:x14ac="http://schemas.microsoft.com/office/spreadsheetml/2009/9/ac" r="443" s="3" customFormat="true" x14ac:dyDescent="0.25">
      <c r="A443" s="426"/>
      <c r="B443" s="136"/>
      <c r="L443" s="136"/>
      <c r="V443" s="136"/>
      <c r="AF443" s="136"/>
      <c r="AP443" s="136"/>
      <c r="AZ443" s="136"/>
      <c r="BA443" s="136"/>
      <c r="BB443" s="136"/>
      <c r="BC443" s="136"/>
      <c r="BD443" s="136"/>
      <c r="BE443" s="136"/>
      <c r="BF443" s="136"/>
      <c r="BG443" s="136"/>
      <c r="BJ443" s="136"/>
      <c r="BT443" s="136"/>
      <c r="CD443" s="136"/>
      <c r="CN443" s="136"/>
      <c r="CX443" s="136"/>
      <c r="DH443" s="136"/>
      <c r="DR443" s="136"/>
      <c r="EB443" s="136"/>
      <c r="EL443" s="136"/>
      <c r="EV443" s="136"/>
      <c r="FF443" s="136"/>
      <c r="FP443" s="136"/>
      <c r="FZ443" s="136"/>
      <c r="GJ443" s="136"/>
      <c r="GT443" s="136"/>
      <c r="HD443" s="136"/>
      <c r="HN443" s="136"/>
      <c r="HX443" s="136"/>
      <c r="JL443" s="136"/>
    </row>
    <row xmlns:x14ac="http://schemas.microsoft.com/office/spreadsheetml/2009/9/ac" r="444" s="3" customFormat="true" x14ac:dyDescent="0.25">
      <c r="A444" s="426"/>
      <c r="B444" s="136"/>
      <c r="L444" s="136"/>
      <c r="V444" s="136"/>
      <c r="AF444" s="136"/>
      <c r="AP444" s="136"/>
      <c r="AZ444" s="136"/>
      <c r="BA444" s="136"/>
      <c r="BB444" s="136"/>
      <c r="BC444" s="136"/>
      <c r="BD444" s="136"/>
      <c r="BE444" s="136"/>
      <c r="BF444" s="136"/>
      <c r="BG444" s="136"/>
      <c r="BJ444" s="136"/>
      <c r="BT444" s="136"/>
      <c r="CD444" s="136"/>
      <c r="CN444" s="136"/>
      <c r="CX444" s="136"/>
      <c r="DH444" s="136"/>
      <c r="DR444" s="136"/>
      <c r="EB444" s="136"/>
      <c r="EL444" s="136"/>
      <c r="EV444" s="136"/>
      <c r="FF444" s="136"/>
      <c r="FP444" s="136"/>
      <c r="FZ444" s="136"/>
      <c r="GJ444" s="136"/>
      <c r="GT444" s="136"/>
      <c r="HD444" s="136"/>
      <c r="HN444" s="136"/>
      <c r="HX444" s="136"/>
      <c r="JL444" s="136"/>
    </row>
    <row xmlns:x14ac="http://schemas.microsoft.com/office/spreadsheetml/2009/9/ac" r="445" s="3" customFormat="true" x14ac:dyDescent="0.25">
      <c r="A445" s="426"/>
      <c r="B445" s="136"/>
      <c r="L445" s="136"/>
      <c r="V445" s="136"/>
      <c r="AF445" s="136"/>
      <c r="AP445" s="136"/>
      <c r="AZ445" s="136"/>
      <c r="BA445" s="136"/>
      <c r="BB445" s="136"/>
      <c r="BC445" s="136"/>
      <c r="BD445" s="136"/>
      <c r="BE445" s="136"/>
      <c r="BF445" s="136"/>
      <c r="BG445" s="136"/>
      <c r="BJ445" s="136"/>
      <c r="BT445" s="136"/>
      <c r="CD445" s="136"/>
      <c r="CN445" s="136"/>
      <c r="CX445" s="136"/>
      <c r="DH445" s="136"/>
      <c r="DR445" s="136"/>
      <c r="EB445" s="136"/>
      <c r="EL445" s="136"/>
      <c r="EV445" s="136"/>
      <c r="FF445" s="136"/>
      <c r="FP445" s="136"/>
      <c r="FZ445" s="136"/>
      <c r="GJ445" s="136"/>
      <c r="GT445" s="136"/>
      <c r="HD445" s="136"/>
      <c r="HN445" s="136"/>
      <c r="HX445" s="136"/>
      <c r="JL445" s="136"/>
    </row>
    <row xmlns:x14ac="http://schemas.microsoft.com/office/spreadsheetml/2009/9/ac" r="446" s="3" customFormat="true" x14ac:dyDescent="0.25">
      <c r="A446" s="426"/>
      <c r="B446" s="136"/>
      <c r="L446" s="136"/>
      <c r="V446" s="136"/>
      <c r="AF446" s="136"/>
      <c r="AP446" s="136"/>
      <c r="AZ446" s="136"/>
      <c r="BA446" s="136"/>
      <c r="BB446" s="136"/>
      <c r="BC446" s="136"/>
      <c r="BD446" s="136"/>
      <c r="BE446" s="136"/>
      <c r="BF446" s="136"/>
      <c r="BG446" s="136"/>
      <c r="BJ446" s="136"/>
      <c r="BT446" s="136"/>
      <c r="CD446" s="136"/>
      <c r="CN446" s="136"/>
      <c r="CX446" s="136"/>
      <c r="DH446" s="136"/>
      <c r="DR446" s="136"/>
      <c r="EB446" s="136"/>
      <c r="EL446" s="136"/>
      <c r="EV446" s="136"/>
      <c r="FF446" s="136"/>
      <c r="FP446" s="136"/>
      <c r="FZ446" s="136"/>
      <c r="GJ446" s="136"/>
      <c r="GT446" s="136"/>
      <c r="HD446" s="136"/>
      <c r="HN446" s="136"/>
      <c r="HX446" s="136"/>
      <c r="JL446" s="136"/>
    </row>
    <row xmlns:x14ac="http://schemas.microsoft.com/office/spreadsheetml/2009/9/ac" r="447" s="3" customFormat="true" x14ac:dyDescent="0.25">
      <c r="A447" s="426"/>
      <c r="B447" s="136"/>
      <c r="L447" s="136"/>
      <c r="V447" s="136"/>
      <c r="AF447" s="136"/>
      <c r="AP447" s="136"/>
      <c r="AZ447" s="136"/>
      <c r="BA447" s="136"/>
      <c r="BB447" s="136"/>
      <c r="BC447" s="136"/>
      <c r="BD447" s="136"/>
      <c r="BE447" s="136"/>
      <c r="BF447" s="136"/>
      <c r="BG447" s="136"/>
      <c r="BJ447" s="136"/>
      <c r="BT447" s="136"/>
      <c r="CD447" s="136"/>
      <c r="CN447" s="136"/>
      <c r="CX447" s="136"/>
      <c r="DH447" s="136"/>
      <c r="DR447" s="136"/>
      <c r="EB447" s="136"/>
      <c r="EL447" s="136"/>
      <c r="EV447" s="136"/>
      <c r="FF447" s="136"/>
      <c r="FP447" s="136"/>
      <c r="FZ447" s="136"/>
      <c r="GJ447" s="136"/>
      <c r="GT447" s="136"/>
      <c r="HD447" s="136"/>
      <c r="HN447" s="136"/>
      <c r="HX447" s="136"/>
      <c r="JL447" s="136"/>
    </row>
    <row xmlns:x14ac="http://schemas.microsoft.com/office/spreadsheetml/2009/9/ac" r="448" s="3" customFormat="true" x14ac:dyDescent="0.25">
      <c r="A448" s="426"/>
      <c r="B448" s="136"/>
      <c r="L448" s="136"/>
      <c r="V448" s="136"/>
      <c r="AF448" s="136"/>
      <c r="AP448" s="136"/>
      <c r="AZ448" s="136"/>
      <c r="BA448" s="136"/>
      <c r="BB448" s="136"/>
      <c r="BC448" s="136"/>
      <c r="BD448" s="136"/>
      <c r="BE448" s="136"/>
      <c r="BF448" s="136"/>
      <c r="BG448" s="136"/>
      <c r="BJ448" s="136"/>
      <c r="BT448" s="136"/>
      <c r="CD448" s="136"/>
      <c r="CN448" s="136"/>
      <c r="CX448" s="136"/>
      <c r="DH448" s="136"/>
      <c r="DR448" s="136"/>
      <c r="EB448" s="136"/>
      <c r="EL448" s="136"/>
      <c r="EV448" s="136"/>
      <c r="FF448" s="136"/>
      <c r="FP448" s="136"/>
      <c r="FZ448" s="136"/>
      <c r="GJ448" s="136"/>
      <c r="GT448" s="136"/>
      <c r="HD448" s="136"/>
      <c r="HN448" s="136"/>
      <c r="HX448" s="136"/>
      <c r="JL448" s="136"/>
    </row>
    <row xmlns:x14ac="http://schemas.microsoft.com/office/spreadsheetml/2009/9/ac" r="449" s="3" customFormat="true" x14ac:dyDescent="0.25">
      <c r="A449" s="426"/>
      <c r="B449" s="136"/>
      <c r="L449" s="136"/>
      <c r="V449" s="136"/>
      <c r="AF449" s="136"/>
      <c r="AP449" s="136"/>
      <c r="AZ449" s="136"/>
      <c r="BA449" s="136"/>
      <c r="BB449" s="136"/>
      <c r="BC449" s="136"/>
      <c r="BD449" s="136"/>
      <c r="BE449" s="136"/>
      <c r="BF449" s="136"/>
      <c r="BG449" s="136"/>
      <c r="BJ449" s="136"/>
      <c r="BT449" s="136"/>
      <c r="CD449" s="136"/>
      <c r="CN449" s="136"/>
      <c r="CX449" s="136"/>
      <c r="DH449" s="136"/>
      <c r="DR449" s="136"/>
      <c r="EB449" s="136"/>
      <c r="EL449" s="136"/>
      <c r="EV449" s="136"/>
      <c r="FF449" s="136"/>
      <c r="FP449" s="136"/>
      <c r="FZ449" s="136"/>
      <c r="GJ449" s="136"/>
      <c r="GT449" s="136"/>
      <c r="HD449" s="136"/>
      <c r="HN449" s="136"/>
      <c r="HX449" s="136"/>
      <c r="JL449" s="136"/>
    </row>
    <row xmlns:x14ac="http://schemas.microsoft.com/office/spreadsheetml/2009/9/ac" r="450" s="3" customFormat="true" x14ac:dyDescent="0.25">
      <c r="A450" s="426"/>
      <c r="B450" s="136"/>
      <c r="L450" s="136"/>
      <c r="V450" s="136"/>
      <c r="AF450" s="136"/>
      <c r="AP450" s="136"/>
      <c r="AZ450" s="136"/>
      <c r="BA450" s="136"/>
      <c r="BB450" s="136"/>
      <c r="BC450" s="136"/>
      <c r="BD450" s="136"/>
      <c r="BE450" s="136"/>
      <c r="BF450" s="136"/>
      <c r="BG450" s="136"/>
      <c r="BJ450" s="136"/>
      <c r="BT450" s="136"/>
      <c r="CD450" s="136"/>
      <c r="CN450" s="136"/>
      <c r="CX450" s="136"/>
      <c r="DH450" s="136"/>
      <c r="DR450" s="136"/>
      <c r="EB450" s="136"/>
      <c r="EL450" s="136"/>
      <c r="EV450" s="136"/>
      <c r="FF450" s="136"/>
      <c r="FP450" s="136"/>
      <c r="FZ450" s="136"/>
      <c r="GJ450" s="136"/>
      <c r="GT450" s="136"/>
      <c r="HD450" s="136"/>
      <c r="HN450" s="136"/>
      <c r="HX450" s="136"/>
      <c r="JL450" s="136"/>
    </row>
    <row xmlns:x14ac="http://schemas.microsoft.com/office/spreadsheetml/2009/9/ac" r="451" s="3" customFormat="true" x14ac:dyDescent="0.25">
      <c r="A451" s="426"/>
      <c r="B451" s="136"/>
      <c r="L451" s="136"/>
      <c r="V451" s="136"/>
      <c r="AF451" s="136"/>
      <c r="AP451" s="136"/>
      <c r="AZ451" s="136"/>
      <c r="BA451" s="136"/>
      <c r="BB451" s="136"/>
      <c r="BC451" s="136"/>
      <c r="BD451" s="136"/>
      <c r="BE451" s="136"/>
      <c r="BF451" s="136"/>
      <c r="BG451" s="136"/>
      <c r="BJ451" s="136"/>
      <c r="BT451" s="136"/>
      <c r="CD451" s="136"/>
      <c r="CN451" s="136"/>
      <c r="CX451" s="136"/>
      <c r="DH451" s="136"/>
      <c r="DR451" s="136"/>
      <c r="EB451" s="136"/>
      <c r="EL451" s="136"/>
      <c r="EV451" s="136"/>
      <c r="FF451" s="136"/>
      <c r="FP451" s="136"/>
      <c r="FZ451" s="136"/>
      <c r="GJ451" s="136"/>
      <c r="GT451" s="136"/>
      <c r="HD451" s="136"/>
      <c r="HN451" s="136"/>
      <c r="HX451" s="136"/>
      <c r="JL451" s="136"/>
    </row>
    <row xmlns:x14ac="http://schemas.microsoft.com/office/spreadsheetml/2009/9/ac" r="452" s="3" customFormat="true" x14ac:dyDescent="0.25">
      <c r="A452" s="426"/>
      <c r="B452" s="136"/>
      <c r="L452" s="136"/>
      <c r="V452" s="136"/>
      <c r="AF452" s="136"/>
      <c r="AP452" s="136"/>
      <c r="AZ452" s="136"/>
      <c r="BA452" s="136"/>
      <c r="BB452" s="136"/>
      <c r="BC452" s="136"/>
      <c r="BD452" s="136"/>
      <c r="BE452" s="136"/>
      <c r="BF452" s="136"/>
      <c r="BG452" s="136"/>
      <c r="BJ452" s="136"/>
      <c r="BT452" s="136"/>
      <c r="CD452" s="136"/>
      <c r="CN452" s="136"/>
      <c r="CX452" s="136"/>
      <c r="DH452" s="136"/>
      <c r="DR452" s="136"/>
      <c r="EB452" s="136"/>
      <c r="EL452" s="136"/>
      <c r="EV452" s="136"/>
      <c r="FF452" s="136"/>
      <c r="FP452" s="136"/>
      <c r="FZ452" s="136"/>
      <c r="GJ452" s="136"/>
      <c r="GT452" s="136"/>
      <c r="HD452" s="136"/>
      <c r="HN452" s="136"/>
      <c r="HX452" s="136"/>
      <c r="JL452" s="136"/>
    </row>
    <row xmlns:x14ac="http://schemas.microsoft.com/office/spreadsheetml/2009/9/ac" r="453" s="3" customFormat="true" x14ac:dyDescent="0.25">
      <c r="A453" s="426"/>
      <c r="B453" s="136"/>
      <c r="L453" s="136"/>
      <c r="V453" s="136"/>
      <c r="AF453" s="136"/>
      <c r="AP453" s="136"/>
      <c r="AZ453" s="136"/>
      <c r="BA453" s="136"/>
      <c r="BB453" s="136"/>
      <c r="BC453" s="136"/>
      <c r="BD453" s="136"/>
      <c r="BE453" s="136"/>
      <c r="BF453" s="136"/>
      <c r="BG453" s="136"/>
      <c r="BJ453" s="136"/>
      <c r="BT453" s="136"/>
      <c r="CD453" s="136"/>
      <c r="CN453" s="136"/>
      <c r="CX453" s="136"/>
      <c r="DH453" s="136"/>
      <c r="DR453" s="136"/>
      <c r="EB453" s="136"/>
      <c r="EL453" s="136"/>
      <c r="EV453" s="136"/>
      <c r="FF453" s="136"/>
      <c r="FP453" s="136"/>
      <c r="FZ453" s="136"/>
      <c r="GJ453" s="136"/>
      <c r="GT453" s="136"/>
      <c r="HD453" s="136"/>
      <c r="HN453" s="136"/>
      <c r="HX453" s="136"/>
      <c r="JL453" s="136"/>
    </row>
    <row xmlns:x14ac="http://schemas.microsoft.com/office/spreadsheetml/2009/9/ac" r="454" s="3" customFormat="true" x14ac:dyDescent="0.25">
      <c r="A454" s="426"/>
      <c r="B454" s="136"/>
      <c r="L454" s="136"/>
      <c r="V454" s="136"/>
      <c r="AF454" s="136"/>
      <c r="AP454" s="136"/>
      <c r="AZ454" s="136"/>
      <c r="BA454" s="136"/>
      <c r="BB454" s="136"/>
      <c r="BC454" s="136"/>
      <c r="BD454" s="136"/>
      <c r="BE454" s="136"/>
      <c r="BF454" s="136"/>
      <c r="BG454" s="136"/>
      <c r="BJ454" s="136"/>
      <c r="BT454" s="136"/>
      <c r="CD454" s="136"/>
      <c r="CN454" s="136"/>
      <c r="CX454" s="136"/>
      <c r="DH454" s="136"/>
      <c r="DR454" s="136"/>
      <c r="EB454" s="136"/>
      <c r="EL454" s="136"/>
      <c r="EV454" s="136"/>
      <c r="FF454" s="136"/>
      <c r="FP454" s="136"/>
      <c r="FZ454" s="136"/>
      <c r="GJ454" s="136"/>
      <c r="GT454" s="136"/>
      <c r="HD454" s="136"/>
      <c r="HN454" s="136"/>
      <c r="HX454" s="136"/>
      <c r="JL454" s="136"/>
    </row>
    <row xmlns:x14ac="http://schemas.microsoft.com/office/spreadsheetml/2009/9/ac" r="455" s="3" customFormat="true" x14ac:dyDescent="0.25">
      <c r="A455" s="426"/>
      <c r="B455" s="136"/>
      <c r="L455" s="136"/>
      <c r="V455" s="136"/>
      <c r="AF455" s="136"/>
      <c r="AP455" s="136"/>
      <c r="AZ455" s="136"/>
      <c r="BA455" s="136"/>
      <c r="BB455" s="136"/>
      <c r="BC455" s="136"/>
      <c r="BD455" s="136"/>
      <c r="BE455" s="136"/>
      <c r="BF455" s="136"/>
      <c r="BG455" s="136"/>
      <c r="BJ455" s="136"/>
      <c r="BT455" s="136"/>
      <c r="CD455" s="136"/>
      <c r="CN455" s="136"/>
      <c r="CX455" s="136"/>
      <c r="DH455" s="136"/>
      <c r="DR455" s="136"/>
      <c r="EB455" s="136"/>
      <c r="EL455" s="136"/>
      <c r="EV455" s="136"/>
      <c r="FF455" s="136"/>
      <c r="FP455" s="136"/>
      <c r="FZ455" s="136"/>
      <c r="GJ455" s="136"/>
      <c r="GT455" s="136"/>
      <c r="HD455" s="136"/>
      <c r="HN455" s="136"/>
      <c r="HX455" s="136"/>
      <c r="JL455" s="136"/>
    </row>
    <row xmlns:x14ac="http://schemas.microsoft.com/office/spreadsheetml/2009/9/ac" r="456" s="3" customFormat="true" x14ac:dyDescent="0.25">
      <c r="A456" s="426"/>
      <c r="B456" s="136"/>
      <c r="L456" s="136"/>
      <c r="V456" s="136"/>
      <c r="AF456" s="136"/>
      <c r="AP456" s="136"/>
      <c r="AZ456" s="136"/>
      <c r="BA456" s="136"/>
      <c r="BB456" s="136"/>
      <c r="BC456" s="136"/>
      <c r="BD456" s="136"/>
      <c r="BE456" s="136"/>
      <c r="BF456" s="136"/>
      <c r="BG456" s="136"/>
      <c r="BJ456" s="136"/>
      <c r="BT456" s="136"/>
      <c r="CD456" s="136"/>
      <c r="CN456" s="136"/>
      <c r="CX456" s="136"/>
      <c r="DH456" s="136"/>
      <c r="DR456" s="136"/>
      <c r="EB456" s="136"/>
      <c r="EL456" s="136"/>
      <c r="EV456" s="136"/>
      <c r="FF456" s="136"/>
      <c r="FP456" s="136"/>
      <c r="FZ456" s="136"/>
      <c r="GJ456" s="136"/>
      <c r="GT456" s="136"/>
      <c r="HD456" s="136"/>
      <c r="HN456" s="136"/>
      <c r="HX456" s="136"/>
      <c r="JL456" s="136"/>
    </row>
    <row xmlns:x14ac="http://schemas.microsoft.com/office/spreadsheetml/2009/9/ac" r="457" s="3" customFormat="true" x14ac:dyDescent="0.25">
      <c r="A457" s="426"/>
      <c r="B457" s="136"/>
      <c r="L457" s="136"/>
      <c r="V457" s="136"/>
      <c r="AF457" s="136"/>
      <c r="AP457" s="136"/>
      <c r="AZ457" s="136"/>
      <c r="BA457" s="136"/>
      <c r="BB457" s="136"/>
      <c r="BC457" s="136"/>
      <c r="BD457" s="136"/>
      <c r="BE457" s="136"/>
      <c r="BF457" s="136"/>
      <c r="BG457" s="136"/>
      <c r="BJ457" s="136"/>
      <c r="BT457" s="136"/>
      <c r="CD457" s="136"/>
      <c r="CN457" s="136"/>
      <c r="CX457" s="136"/>
      <c r="DH457" s="136"/>
      <c r="DR457" s="136"/>
      <c r="EB457" s="136"/>
      <c r="EL457" s="136"/>
      <c r="EV457" s="136"/>
      <c r="FF457" s="136"/>
      <c r="FP457" s="136"/>
      <c r="FZ457" s="136"/>
      <c r="GJ457" s="136"/>
      <c r="GT457" s="136"/>
      <c r="HD457" s="136"/>
      <c r="HN457" s="136"/>
      <c r="HX457" s="136"/>
      <c r="JL457" s="136"/>
    </row>
    <row xmlns:x14ac="http://schemas.microsoft.com/office/spreadsheetml/2009/9/ac" r="458" s="3" customFormat="true" x14ac:dyDescent="0.25">
      <c r="A458" s="426"/>
      <c r="B458" s="136"/>
      <c r="L458" s="136"/>
      <c r="V458" s="136"/>
      <c r="AF458" s="136"/>
      <c r="AP458" s="136"/>
      <c r="AZ458" s="136"/>
      <c r="BA458" s="136"/>
      <c r="BB458" s="136"/>
      <c r="BC458" s="136"/>
      <c r="BD458" s="136"/>
      <c r="BE458" s="136"/>
      <c r="BF458" s="136"/>
      <c r="BG458" s="136"/>
      <c r="BJ458" s="136"/>
      <c r="BT458" s="136"/>
      <c r="CD458" s="136"/>
      <c r="CN458" s="136"/>
      <c r="CX458" s="136"/>
      <c r="DH458" s="136"/>
      <c r="DR458" s="136"/>
      <c r="EB458" s="136"/>
      <c r="EL458" s="136"/>
      <c r="EV458" s="136"/>
      <c r="FF458" s="136"/>
      <c r="FP458" s="136"/>
      <c r="FZ458" s="136"/>
      <c r="GJ458" s="136"/>
      <c r="GT458" s="136"/>
      <c r="HD458" s="136"/>
      <c r="HN458" s="136"/>
      <c r="HX458" s="136"/>
      <c r="JL458" s="136"/>
    </row>
    <row xmlns:x14ac="http://schemas.microsoft.com/office/spreadsheetml/2009/9/ac" r="459" s="3" customFormat="true" x14ac:dyDescent="0.25">
      <c r="A459" s="426"/>
      <c r="B459" s="136"/>
      <c r="L459" s="136"/>
      <c r="V459" s="136"/>
      <c r="AF459" s="136"/>
      <c r="AP459" s="136"/>
      <c r="AZ459" s="136"/>
      <c r="BA459" s="136"/>
      <c r="BB459" s="136"/>
      <c r="BC459" s="136"/>
      <c r="BD459" s="136"/>
      <c r="BE459" s="136"/>
      <c r="BF459" s="136"/>
      <c r="BG459" s="136"/>
      <c r="BJ459" s="136"/>
      <c r="BT459" s="136"/>
      <c r="CD459" s="136"/>
      <c r="CN459" s="136"/>
      <c r="CX459" s="136"/>
      <c r="DH459" s="136"/>
      <c r="DR459" s="136"/>
      <c r="EB459" s="136"/>
      <c r="EL459" s="136"/>
      <c r="EV459" s="136"/>
      <c r="FF459" s="136"/>
      <c r="FP459" s="136"/>
      <c r="FZ459" s="136"/>
      <c r="GJ459" s="136"/>
      <c r="GT459" s="136"/>
      <c r="HD459" s="136"/>
      <c r="HN459" s="136"/>
      <c r="HX459" s="136"/>
      <c r="JL459" s="136"/>
    </row>
    <row xmlns:x14ac="http://schemas.microsoft.com/office/spreadsheetml/2009/9/ac" r="460" s="3" customFormat="true" x14ac:dyDescent="0.25">
      <c r="A460" s="426"/>
      <c r="B460" s="136"/>
      <c r="L460" s="136"/>
      <c r="V460" s="136"/>
      <c r="AF460" s="136"/>
      <c r="AP460" s="136"/>
      <c r="AZ460" s="136"/>
      <c r="BA460" s="136"/>
      <c r="BB460" s="136"/>
      <c r="BC460" s="136"/>
      <c r="BD460" s="136"/>
      <c r="BE460" s="136"/>
      <c r="BF460" s="136"/>
      <c r="BG460" s="136"/>
      <c r="BJ460" s="136"/>
      <c r="BT460" s="136"/>
      <c r="CD460" s="136"/>
      <c r="CN460" s="136"/>
      <c r="CX460" s="136"/>
      <c r="DH460" s="136"/>
      <c r="DR460" s="136"/>
      <c r="EB460" s="136"/>
      <c r="EL460" s="136"/>
      <c r="EV460" s="136"/>
      <c r="FF460" s="136"/>
      <c r="FP460" s="136"/>
      <c r="FZ460" s="136"/>
      <c r="GJ460" s="136"/>
      <c r="GT460" s="136"/>
      <c r="HD460" s="136"/>
      <c r="HN460" s="136"/>
      <c r="HX460" s="136"/>
      <c r="JL460" s="136"/>
    </row>
    <row xmlns:x14ac="http://schemas.microsoft.com/office/spreadsheetml/2009/9/ac" r="461" s="3" customFormat="true" x14ac:dyDescent="0.25">
      <c r="A461" s="426"/>
      <c r="B461" s="136"/>
      <c r="L461" s="136"/>
      <c r="V461" s="136"/>
      <c r="AF461" s="136"/>
      <c r="AP461" s="136"/>
      <c r="AZ461" s="136"/>
      <c r="BA461" s="136"/>
      <c r="BB461" s="136"/>
      <c r="BC461" s="136"/>
      <c r="BD461" s="136"/>
      <c r="BE461" s="136"/>
      <c r="BF461" s="136"/>
      <c r="BG461" s="136"/>
      <c r="BJ461" s="136"/>
      <c r="BT461" s="136"/>
      <c r="CD461" s="136"/>
      <c r="CN461" s="136"/>
      <c r="CX461" s="136"/>
      <c r="DH461" s="136"/>
      <c r="DR461" s="136"/>
      <c r="EB461" s="136"/>
      <c r="EL461" s="136"/>
      <c r="EV461" s="136"/>
      <c r="FF461" s="136"/>
      <c r="FP461" s="136"/>
      <c r="FZ461" s="136"/>
      <c r="GJ461" s="136"/>
      <c r="GT461" s="136"/>
      <c r="HD461" s="136"/>
      <c r="HN461" s="136"/>
      <c r="HX461" s="136"/>
      <c r="JL461" s="136"/>
    </row>
    <row xmlns:x14ac="http://schemas.microsoft.com/office/spreadsheetml/2009/9/ac" r="462" s="3" customFormat="true" x14ac:dyDescent="0.25">
      <c r="A462" s="426"/>
      <c r="B462" s="136"/>
      <c r="L462" s="136"/>
      <c r="V462" s="136"/>
      <c r="AF462" s="136"/>
      <c r="AP462" s="136"/>
      <c r="AZ462" s="136"/>
      <c r="BA462" s="136"/>
      <c r="BB462" s="136"/>
      <c r="BC462" s="136"/>
      <c r="BD462" s="136"/>
      <c r="BE462" s="136"/>
      <c r="BF462" s="136"/>
      <c r="BG462" s="136"/>
      <c r="BJ462" s="136"/>
      <c r="BT462" s="136"/>
      <c r="CD462" s="136"/>
      <c r="CN462" s="136"/>
      <c r="CX462" s="136"/>
      <c r="DH462" s="136"/>
      <c r="DR462" s="136"/>
      <c r="EB462" s="136"/>
      <c r="EL462" s="136"/>
      <c r="EV462" s="136"/>
      <c r="FF462" s="136"/>
      <c r="FP462" s="136"/>
      <c r="FZ462" s="136"/>
      <c r="GJ462" s="136"/>
      <c r="GT462" s="136"/>
      <c r="HD462" s="136"/>
      <c r="HN462" s="136"/>
      <c r="HX462" s="136"/>
      <c r="JL462" s="136"/>
    </row>
    <row xmlns:x14ac="http://schemas.microsoft.com/office/spreadsheetml/2009/9/ac" r="463" s="3" customFormat="true" x14ac:dyDescent="0.25">
      <c r="A463" s="426"/>
      <c r="B463" s="136"/>
      <c r="L463" s="136"/>
      <c r="V463" s="136"/>
      <c r="AF463" s="136"/>
      <c r="AP463" s="136"/>
      <c r="AZ463" s="136"/>
      <c r="BA463" s="136"/>
      <c r="BB463" s="136"/>
      <c r="BC463" s="136"/>
      <c r="BD463" s="136"/>
      <c r="BE463" s="136"/>
      <c r="BF463" s="136"/>
      <c r="BG463" s="136"/>
      <c r="BJ463" s="136"/>
      <c r="BT463" s="136"/>
      <c r="CD463" s="136"/>
      <c r="CN463" s="136"/>
      <c r="CX463" s="136"/>
      <c r="DH463" s="136"/>
      <c r="DR463" s="136"/>
      <c r="EB463" s="136"/>
      <c r="EL463" s="136"/>
      <c r="EV463" s="136"/>
      <c r="FF463" s="136"/>
      <c r="FP463" s="136"/>
      <c r="FZ463" s="136"/>
      <c r="GJ463" s="136"/>
      <c r="GT463" s="136"/>
      <c r="HD463" s="136"/>
      <c r="HN463" s="136"/>
      <c r="HX463" s="136"/>
      <c r="JL463" s="136"/>
    </row>
    <row xmlns:x14ac="http://schemas.microsoft.com/office/spreadsheetml/2009/9/ac" r="464" s="3" customFormat="true" x14ac:dyDescent="0.25">
      <c r="A464" s="426"/>
      <c r="B464" s="136"/>
      <c r="L464" s="136"/>
      <c r="V464" s="136"/>
      <c r="AF464" s="136"/>
      <c r="AP464" s="136"/>
      <c r="AZ464" s="136"/>
      <c r="BA464" s="136"/>
      <c r="BB464" s="136"/>
      <c r="BC464" s="136"/>
      <c r="BD464" s="136"/>
      <c r="BE464" s="136"/>
      <c r="BF464" s="136"/>
      <c r="BG464" s="136"/>
      <c r="BJ464" s="136"/>
      <c r="BT464" s="136"/>
      <c r="CD464" s="136"/>
      <c r="CN464" s="136"/>
      <c r="CX464" s="136"/>
      <c r="DH464" s="136"/>
      <c r="DR464" s="136"/>
      <c r="EB464" s="136"/>
      <c r="EL464" s="136"/>
      <c r="EV464" s="136"/>
      <c r="FF464" s="136"/>
      <c r="FP464" s="136"/>
      <c r="FZ464" s="136"/>
      <c r="GJ464" s="136"/>
      <c r="GT464" s="136"/>
      <c r="HD464" s="136"/>
      <c r="HN464" s="136"/>
      <c r="HX464" s="136"/>
      <c r="JL464" s="136"/>
    </row>
    <row xmlns:x14ac="http://schemas.microsoft.com/office/spreadsheetml/2009/9/ac" r="465" s="3" customFormat="true" x14ac:dyDescent="0.25">
      <c r="A465" s="426"/>
      <c r="B465" s="136"/>
      <c r="L465" s="136"/>
      <c r="V465" s="136"/>
      <c r="AF465" s="136"/>
      <c r="AP465" s="136"/>
      <c r="AZ465" s="136"/>
      <c r="BA465" s="136"/>
      <c r="BB465" s="136"/>
      <c r="BC465" s="136"/>
      <c r="BD465" s="136"/>
      <c r="BE465" s="136"/>
      <c r="BF465" s="136"/>
      <c r="BG465" s="136"/>
      <c r="BJ465" s="136"/>
      <c r="BT465" s="136"/>
      <c r="CD465" s="136"/>
      <c r="CN465" s="136"/>
      <c r="CX465" s="136"/>
      <c r="DH465" s="136"/>
      <c r="DR465" s="136"/>
      <c r="EB465" s="136"/>
      <c r="EL465" s="136"/>
      <c r="EV465" s="136"/>
      <c r="FF465" s="136"/>
      <c r="FP465" s="136"/>
      <c r="FZ465" s="136"/>
      <c r="GJ465" s="136"/>
      <c r="GT465" s="136"/>
      <c r="HD465" s="136"/>
      <c r="HN465" s="136"/>
      <c r="HX465" s="136"/>
      <c r="JL465" s="136"/>
    </row>
    <row xmlns:x14ac="http://schemas.microsoft.com/office/spreadsheetml/2009/9/ac" r="466" s="3" customFormat="true" x14ac:dyDescent="0.25">
      <c r="A466" s="426"/>
      <c r="B466" s="136"/>
      <c r="L466" s="136"/>
      <c r="V466" s="136"/>
      <c r="AF466" s="136"/>
      <c r="AP466" s="136"/>
      <c r="AZ466" s="136"/>
      <c r="BA466" s="136"/>
      <c r="BB466" s="136"/>
      <c r="BC466" s="136"/>
      <c r="BD466" s="136"/>
      <c r="BE466" s="136"/>
      <c r="BF466" s="136"/>
      <c r="BG466" s="136"/>
      <c r="BJ466" s="136"/>
      <c r="BT466" s="136"/>
      <c r="CD466" s="136"/>
      <c r="CN466" s="136"/>
      <c r="CX466" s="136"/>
      <c r="DH466" s="136"/>
      <c r="DR466" s="136"/>
      <c r="EB466" s="136"/>
      <c r="EL466" s="136"/>
      <c r="EV466" s="136"/>
      <c r="FF466" s="136"/>
      <c r="FP466" s="136"/>
      <c r="FZ466" s="136"/>
      <c r="GJ466" s="136"/>
      <c r="GT466" s="136"/>
      <c r="HD466" s="136"/>
      <c r="HN466" s="136"/>
      <c r="HX466" s="136"/>
      <c r="JL466" s="136"/>
    </row>
    <row xmlns:x14ac="http://schemas.microsoft.com/office/spreadsheetml/2009/9/ac" r="467" s="3" customFormat="true" x14ac:dyDescent="0.25">
      <c r="A467" s="426"/>
      <c r="B467" s="136"/>
      <c r="L467" s="136"/>
      <c r="V467" s="136"/>
      <c r="AF467" s="136"/>
      <c r="AP467" s="136"/>
      <c r="AZ467" s="136"/>
      <c r="BA467" s="136"/>
      <c r="BB467" s="136"/>
      <c r="BC467" s="136"/>
      <c r="BD467" s="136"/>
      <c r="BE467" s="136"/>
      <c r="BF467" s="136"/>
      <c r="BG467" s="136"/>
      <c r="BJ467" s="136"/>
      <c r="BT467" s="136"/>
      <c r="CD467" s="136"/>
      <c r="CN467" s="136"/>
      <c r="CX467" s="136"/>
      <c r="DH467" s="136"/>
      <c r="DR467" s="136"/>
      <c r="EB467" s="136"/>
      <c r="EL467" s="136"/>
      <c r="EV467" s="136"/>
      <c r="FF467" s="136"/>
      <c r="FP467" s="136"/>
      <c r="FZ467" s="136"/>
      <c r="GJ467" s="136"/>
      <c r="GT467" s="136"/>
      <c r="HD467" s="136"/>
      <c r="HN467" s="136"/>
      <c r="HX467" s="136"/>
      <c r="JL467" s="136"/>
    </row>
    <row xmlns:x14ac="http://schemas.microsoft.com/office/spreadsheetml/2009/9/ac" r="468" s="3" customFormat="true" x14ac:dyDescent="0.25">
      <c r="A468" s="426"/>
      <c r="B468" s="136"/>
      <c r="L468" s="136"/>
      <c r="V468" s="136"/>
      <c r="AF468" s="136"/>
      <c r="AP468" s="136"/>
      <c r="AZ468" s="136"/>
      <c r="BA468" s="136"/>
      <c r="BB468" s="136"/>
      <c r="BC468" s="136"/>
      <c r="BD468" s="136"/>
      <c r="BE468" s="136"/>
      <c r="BF468" s="136"/>
      <c r="BG468" s="136"/>
      <c r="BJ468" s="136"/>
      <c r="BT468" s="136"/>
      <c r="CD468" s="136"/>
      <c r="CN468" s="136"/>
      <c r="CX468" s="136"/>
      <c r="DH468" s="136"/>
      <c r="DR468" s="136"/>
      <c r="EB468" s="136"/>
      <c r="EL468" s="136"/>
      <c r="EV468" s="136"/>
      <c r="FF468" s="136"/>
      <c r="FP468" s="136"/>
      <c r="FZ468" s="136"/>
      <c r="GJ468" s="136"/>
      <c r="GT468" s="136"/>
      <c r="HD468" s="136"/>
      <c r="HN468" s="136"/>
      <c r="HX468" s="136"/>
      <c r="JL468" s="136"/>
    </row>
    <row xmlns:x14ac="http://schemas.microsoft.com/office/spreadsheetml/2009/9/ac" r="469" s="3" customFormat="true" x14ac:dyDescent="0.25">
      <c r="A469" s="426"/>
      <c r="B469" s="136"/>
      <c r="L469" s="136"/>
      <c r="V469" s="136"/>
      <c r="AF469" s="136"/>
      <c r="AP469" s="136"/>
      <c r="AZ469" s="136"/>
      <c r="BA469" s="136"/>
      <c r="BB469" s="136"/>
      <c r="BC469" s="136"/>
      <c r="BD469" s="136"/>
      <c r="BE469" s="136"/>
      <c r="BF469" s="136"/>
      <c r="BG469" s="136"/>
      <c r="BJ469" s="136"/>
      <c r="BT469" s="136"/>
      <c r="CD469" s="136"/>
      <c r="CN469" s="136"/>
      <c r="CX469" s="136"/>
      <c r="DH469" s="136"/>
      <c r="DR469" s="136"/>
      <c r="EB469" s="136"/>
      <c r="EL469" s="136"/>
      <c r="EV469" s="136"/>
      <c r="FF469" s="136"/>
      <c r="FP469" s="136"/>
      <c r="FZ469" s="136"/>
      <c r="GJ469" s="136"/>
      <c r="GT469" s="136"/>
      <c r="HD469" s="136"/>
      <c r="HN469" s="136"/>
      <c r="HX469" s="136"/>
      <c r="JL469" s="136"/>
    </row>
    <row xmlns:x14ac="http://schemas.microsoft.com/office/spreadsheetml/2009/9/ac" r="470" s="3" customFormat="true" x14ac:dyDescent="0.25">
      <c r="A470" s="426"/>
      <c r="B470" s="136"/>
      <c r="L470" s="136"/>
      <c r="V470" s="136"/>
      <c r="AF470" s="136"/>
      <c r="AP470" s="136"/>
      <c r="AZ470" s="136"/>
      <c r="BA470" s="136"/>
      <c r="BB470" s="136"/>
      <c r="BC470" s="136"/>
      <c r="BD470" s="136"/>
      <c r="BE470" s="136"/>
      <c r="BF470" s="136"/>
      <c r="BG470" s="136"/>
      <c r="BJ470" s="136"/>
      <c r="BT470" s="136"/>
      <c r="CD470" s="136"/>
      <c r="CN470" s="136"/>
      <c r="CX470" s="136"/>
      <c r="DH470" s="136"/>
      <c r="DR470" s="136"/>
      <c r="EB470" s="136"/>
      <c r="EL470" s="136"/>
      <c r="EV470" s="136"/>
      <c r="FF470" s="136"/>
      <c r="FP470" s="136"/>
      <c r="FZ470" s="136"/>
      <c r="GJ470" s="136"/>
      <c r="GT470" s="136"/>
      <c r="HD470" s="136"/>
      <c r="HN470" s="136"/>
      <c r="HX470" s="136"/>
      <c r="JL470" s="136"/>
    </row>
    <row xmlns:x14ac="http://schemas.microsoft.com/office/spreadsheetml/2009/9/ac" r="471" s="3" customFormat="true" x14ac:dyDescent="0.25">
      <c r="A471" s="426"/>
      <c r="B471" s="136"/>
      <c r="L471" s="136"/>
      <c r="V471" s="136"/>
      <c r="AF471" s="136"/>
      <c r="AP471" s="136"/>
      <c r="AZ471" s="136"/>
      <c r="BA471" s="136"/>
      <c r="BB471" s="136"/>
      <c r="BC471" s="136"/>
      <c r="BD471" s="136"/>
      <c r="BE471" s="136"/>
      <c r="BF471" s="136"/>
      <c r="BG471" s="136"/>
      <c r="BJ471" s="136"/>
      <c r="BT471" s="136"/>
      <c r="CD471" s="136"/>
      <c r="CN471" s="136"/>
      <c r="CX471" s="136"/>
      <c r="DH471" s="136"/>
      <c r="DR471" s="136"/>
      <c r="EB471" s="136"/>
      <c r="EL471" s="136"/>
      <c r="EV471" s="136"/>
      <c r="FF471" s="136"/>
      <c r="FP471" s="136"/>
      <c r="FZ471" s="136"/>
      <c r="GJ471" s="136"/>
      <c r="GT471" s="136"/>
      <c r="HD471" s="136"/>
      <c r="HN471" s="136"/>
      <c r="HX471" s="136"/>
      <c r="JL471" s="136"/>
    </row>
    <row xmlns:x14ac="http://schemas.microsoft.com/office/spreadsheetml/2009/9/ac" r="472" s="3" customFormat="true" x14ac:dyDescent="0.25">
      <c r="A472" s="426"/>
      <c r="B472" s="136"/>
      <c r="L472" s="136"/>
      <c r="V472" s="136"/>
      <c r="AF472" s="136"/>
      <c r="AP472" s="136"/>
      <c r="AZ472" s="136"/>
      <c r="BA472" s="136"/>
      <c r="BB472" s="136"/>
      <c r="BC472" s="136"/>
      <c r="BD472" s="136"/>
      <c r="BE472" s="136"/>
      <c r="BF472" s="136"/>
      <c r="BG472" s="136"/>
      <c r="BJ472" s="136"/>
      <c r="BT472" s="136"/>
      <c r="CD472" s="136"/>
      <c r="CN472" s="136"/>
      <c r="CX472" s="136"/>
      <c r="DH472" s="136"/>
      <c r="DR472" s="136"/>
      <c r="EB472" s="136"/>
      <c r="EL472" s="136"/>
      <c r="EV472" s="136"/>
      <c r="FF472" s="136"/>
      <c r="FP472" s="136"/>
      <c r="FZ472" s="136"/>
      <c r="GJ472" s="136"/>
      <c r="GT472" s="136"/>
      <c r="HD472" s="136"/>
      <c r="HN472" s="136"/>
      <c r="HX472" s="136"/>
      <c r="JL472" s="136"/>
    </row>
    <row xmlns:x14ac="http://schemas.microsoft.com/office/spreadsheetml/2009/9/ac" r="473" s="3" customFormat="true" x14ac:dyDescent="0.25">
      <c r="A473" s="426"/>
      <c r="B473" s="136"/>
      <c r="L473" s="136"/>
      <c r="V473" s="136"/>
      <c r="AF473" s="136"/>
      <c r="AP473" s="136"/>
      <c r="AZ473" s="136"/>
      <c r="BA473" s="136"/>
      <c r="BB473" s="136"/>
      <c r="BC473" s="136"/>
      <c r="BD473" s="136"/>
      <c r="BE473" s="136"/>
      <c r="BF473" s="136"/>
      <c r="BG473" s="136"/>
      <c r="BJ473" s="136"/>
      <c r="BT473" s="136"/>
      <c r="CD473" s="136"/>
      <c r="CN473" s="136"/>
      <c r="CX473" s="136"/>
      <c r="DH473" s="136"/>
      <c r="DR473" s="136"/>
      <c r="EB473" s="136"/>
      <c r="EL473" s="136"/>
      <c r="EV473" s="136"/>
      <c r="FF473" s="136"/>
      <c r="FP473" s="136"/>
      <c r="FZ473" s="136"/>
      <c r="GJ473" s="136"/>
      <c r="GT473" s="136"/>
      <c r="HD473" s="136"/>
      <c r="HN473" s="136"/>
      <c r="HX473" s="136"/>
      <c r="JL473" s="136"/>
    </row>
    <row xmlns:x14ac="http://schemas.microsoft.com/office/spreadsheetml/2009/9/ac" r="474" s="3" customFormat="true" x14ac:dyDescent="0.25">
      <c r="A474" s="426"/>
      <c r="B474" s="136"/>
      <c r="L474" s="136"/>
      <c r="V474" s="136"/>
      <c r="AF474" s="136"/>
      <c r="AP474" s="136"/>
      <c r="AZ474" s="136"/>
      <c r="BA474" s="136"/>
      <c r="BB474" s="136"/>
      <c r="BC474" s="136"/>
      <c r="BD474" s="136"/>
      <c r="BE474" s="136"/>
      <c r="BF474" s="136"/>
      <c r="BG474" s="136"/>
      <c r="BJ474" s="136"/>
      <c r="BT474" s="136"/>
      <c r="CD474" s="136"/>
      <c r="CN474" s="136"/>
      <c r="CX474" s="136"/>
      <c r="DH474" s="136"/>
      <c r="DR474" s="136"/>
      <c r="EB474" s="136"/>
      <c r="EL474" s="136"/>
      <c r="EV474" s="136"/>
      <c r="FF474" s="136"/>
      <c r="FP474" s="136"/>
      <c r="FZ474" s="136"/>
      <c r="GJ474" s="136"/>
      <c r="GT474" s="136"/>
      <c r="HD474" s="136"/>
      <c r="HN474" s="136"/>
      <c r="HX474" s="136"/>
      <c r="JL474" s="136"/>
    </row>
    <row xmlns:x14ac="http://schemas.microsoft.com/office/spreadsheetml/2009/9/ac" r="475" s="3" customFormat="true" x14ac:dyDescent="0.25">
      <c r="A475" s="426"/>
      <c r="B475" s="136"/>
      <c r="L475" s="136"/>
      <c r="V475" s="136"/>
      <c r="AF475" s="136"/>
      <c r="AP475" s="136"/>
      <c r="AZ475" s="136"/>
      <c r="BA475" s="136"/>
      <c r="BB475" s="136"/>
      <c r="BC475" s="136"/>
      <c r="BD475" s="136"/>
      <c r="BE475" s="136"/>
      <c r="BF475" s="136"/>
      <c r="BG475" s="136"/>
      <c r="BJ475" s="136"/>
      <c r="BT475" s="136"/>
      <c r="CD475" s="136"/>
      <c r="CN475" s="136"/>
      <c r="CX475" s="136"/>
      <c r="DH475" s="136"/>
      <c r="DR475" s="136"/>
      <c r="EB475" s="136"/>
      <c r="EL475" s="136"/>
      <c r="EV475" s="136"/>
      <c r="FF475" s="136"/>
      <c r="FP475" s="136"/>
      <c r="FZ475" s="136"/>
      <c r="GJ475" s="136"/>
      <c r="GT475" s="136"/>
      <c r="HD475" s="136"/>
      <c r="HN475" s="136"/>
      <c r="HX475" s="136"/>
      <c r="JL475" s="136"/>
    </row>
    <row xmlns:x14ac="http://schemas.microsoft.com/office/spreadsheetml/2009/9/ac" r="476" s="3" customFormat="true" x14ac:dyDescent="0.25">
      <c r="A476" s="426"/>
      <c r="B476" s="136"/>
      <c r="L476" s="136"/>
      <c r="V476" s="136"/>
      <c r="AF476" s="136"/>
      <c r="AP476" s="136"/>
      <c r="AZ476" s="136"/>
      <c r="BA476" s="136"/>
      <c r="BB476" s="136"/>
      <c r="BC476" s="136"/>
      <c r="BD476" s="136"/>
      <c r="BE476" s="136"/>
      <c r="BF476" s="136"/>
      <c r="BG476" s="136"/>
      <c r="BJ476" s="136"/>
      <c r="BT476" s="136"/>
      <c r="CD476" s="136"/>
      <c r="CN476" s="136"/>
      <c r="CX476" s="136"/>
      <c r="DH476" s="136"/>
      <c r="DR476" s="136"/>
      <c r="EB476" s="136"/>
      <c r="EL476" s="136"/>
      <c r="EV476" s="136"/>
      <c r="FF476" s="136"/>
      <c r="FP476" s="136"/>
      <c r="FZ476" s="136"/>
      <c r="GJ476" s="136"/>
      <c r="GT476" s="136"/>
      <c r="HD476" s="136"/>
      <c r="HN476" s="136"/>
      <c r="HX476" s="136"/>
      <c r="JL476" s="136"/>
    </row>
    <row xmlns:x14ac="http://schemas.microsoft.com/office/spreadsheetml/2009/9/ac" r="477" s="3" customFormat="true" x14ac:dyDescent="0.25">
      <c r="A477" s="426"/>
      <c r="B477" s="136"/>
      <c r="L477" s="136"/>
      <c r="V477" s="136"/>
      <c r="AF477" s="136"/>
      <c r="AP477" s="136"/>
      <c r="AZ477" s="136"/>
      <c r="BA477" s="136"/>
      <c r="BB477" s="136"/>
      <c r="BC477" s="136"/>
      <c r="BD477" s="136"/>
      <c r="BE477" s="136"/>
      <c r="BF477" s="136"/>
      <c r="BG477" s="136"/>
      <c r="BJ477" s="136"/>
      <c r="BT477" s="136"/>
      <c r="CD477" s="136"/>
      <c r="CN477" s="136"/>
      <c r="CX477" s="136"/>
      <c r="DH477" s="136"/>
      <c r="DR477" s="136"/>
      <c r="EB477" s="136"/>
      <c r="EL477" s="136"/>
      <c r="EV477" s="136"/>
      <c r="FF477" s="136"/>
      <c r="FP477" s="136"/>
      <c r="FZ477" s="136"/>
      <c r="GJ477" s="136"/>
      <c r="GT477" s="136"/>
      <c r="HD477" s="136"/>
      <c r="HN477" s="136"/>
      <c r="HX477" s="136"/>
      <c r="JL477" s="136"/>
    </row>
    <row xmlns:x14ac="http://schemas.microsoft.com/office/spreadsheetml/2009/9/ac" r="478" s="3" customFormat="true" x14ac:dyDescent="0.25">
      <c r="A478" s="426"/>
      <c r="B478" s="136"/>
      <c r="L478" s="136"/>
      <c r="V478" s="136"/>
      <c r="AF478" s="136"/>
      <c r="AP478" s="136"/>
      <c r="AZ478" s="136"/>
      <c r="BA478" s="136"/>
      <c r="BB478" s="136"/>
      <c r="BC478" s="136"/>
      <c r="BD478" s="136"/>
      <c r="BE478" s="136"/>
      <c r="BF478" s="136"/>
      <c r="BG478" s="136"/>
      <c r="BJ478" s="136"/>
      <c r="BT478" s="136"/>
      <c r="CD478" s="136"/>
      <c r="CN478" s="136"/>
      <c r="CX478" s="136"/>
      <c r="DH478" s="136"/>
      <c r="DR478" s="136"/>
      <c r="EB478" s="136"/>
      <c r="EL478" s="136"/>
      <c r="EV478" s="136"/>
      <c r="FF478" s="136"/>
      <c r="FP478" s="136"/>
      <c r="FZ478" s="136"/>
      <c r="GJ478" s="136"/>
      <c r="GT478" s="136"/>
      <c r="HD478" s="136"/>
      <c r="HN478" s="136"/>
      <c r="HX478" s="136"/>
      <c r="JL478" s="136"/>
    </row>
    <row xmlns:x14ac="http://schemas.microsoft.com/office/spreadsheetml/2009/9/ac" r="479" s="3" customFormat="true" x14ac:dyDescent="0.25">
      <c r="A479" s="426"/>
      <c r="B479" s="136"/>
      <c r="L479" s="136"/>
      <c r="V479" s="136"/>
      <c r="AF479" s="136"/>
      <c r="AP479" s="136"/>
      <c r="AZ479" s="136"/>
      <c r="BA479" s="136"/>
      <c r="BB479" s="136"/>
      <c r="BC479" s="136"/>
      <c r="BD479" s="136"/>
      <c r="BE479" s="136"/>
      <c r="BF479" s="136"/>
      <c r="BG479" s="136"/>
      <c r="BJ479" s="136"/>
      <c r="BT479" s="136"/>
      <c r="CD479" s="136"/>
      <c r="CN479" s="136"/>
      <c r="CX479" s="136"/>
      <c r="DH479" s="136"/>
      <c r="DR479" s="136"/>
      <c r="EB479" s="136"/>
      <c r="EL479" s="136"/>
      <c r="EV479" s="136"/>
      <c r="FF479" s="136"/>
      <c r="FP479" s="136"/>
      <c r="FZ479" s="136"/>
      <c r="GJ479" s="136"/>
      <c r="GT479" s="136"/>
      <c r="HD479" s="136"/>
      <c r="HN479" s="136"/>
      <c r="HX479" s="136"/>
      <c r="JL479" s="136"/>
    </row>
    <row xmlns:x14ac="http://schemas.microsoft.com/office/spreadsheetml/2009/9/ac" r="480" s="3" customFormat="true" x14ac:dyDescent="0.25">
      <c r="A480" s="426"/>
      <c r="B480" s="136"/>
      <c r="L480" s="136"/>
      <c r="V480" s="136"/>
      <c r="AF480" s="136"/>
      <c r="AP480" s="136"/>
      <c r="AZ480" s="136"/>
      <c r="BA480" s="136"/>
      <c r="BB480" s="136"/>
      <c r="BC480" s="136"/>
      <c r="BD480" s="136"/>
      <c r="BE480" s="136"/>
      <c r="BF480" s="136"/>
      <c r="BG480" s="136"/>
      <c r="BJ480" s="136"/>
      <c r="BT480" s="136"/>
      <c r="CD480" s="136"/>
      <c r="CN480" s="136"/>
      <c r="CX480" s="136"/>
      <c r="DH480" s="136"/>
      <c r="DR480" s="136"/>
      <c r="EB480" s="136"/>
      <c r="EL480" s="136"/>
      <c r="EV480" s="136"/>
      <c r="FF480" s="136"/>
      <c r="FP480" s="136"/>
      <c r="FZ480" s="136"/>
      <c r="GJ480" s="136"/>
      <c r="GT480" s="136"/>
      <c r="HD480" s="136"/>
      <c r="HN480" s="136"/>
      <c r="HX480" s="136"/>
      <c r="JL480" s="136"/>
    </row>
    <row xmlns:x14ac="http://schemas.microsoft.com/office/spreadsheetml/2009/9/ac" r="481" s="3" customFormat="true" x14ac:dyDescent="0.25">
      <c r="A481" s="426"/>
      <c r="B481" s="136"/>
      <c r="L481" s="136"/>
      <c r="V481" s="136"/>
      <c r="AF481" s="136"/>
      <c r="AP481" s="136"/>
      <c r="AZ481" s="136"/>
      <c r="BA481" s="136"/>
      <c r="BB481" s="136"/>
      <c r="BC481" s="136"/>
      <c r="BD481" s="136"/>
      <c r="BE481" s="136"/>
      <c r="BF481" s="136"/>
      <c r="BG481" s="136"/>
      <c r="BJ481" s="136"/>
      <c r="BT481" s="136"/>
      <c r="CD481" s="136"/>
      <c r="CN481" s="136"/>
      <c r="CX481" s="136"/>
      <c r="DH481" s="136"/>
      <c r="DR481" s="136"/>
      <c r="EB481" s="136"/>
      <c r="EL481" s="136"/>
      <c r="EV481" s="136"/>
      <c r="FF481" s="136"/>
      <c r="FP481" s="136"/>
      <c r="FZ481" s="136"/>
      <c r="GJ481" s="136"/>
      <c r="GT481" s="136"/>
      <c r="HD481" s="136"/>
      <c r="HN481" s="136"/>
      <c r="HX481" s="136"/>
      <c r="JL481" s="136"/>
    </row>
    <row xmlns:x14ac="http://schemas.microsoft.com/office/spreadsheetml/2009/9/ac" r="482" s="3" customFormat="true" x14ac:dyDescent="0.25">
      <c r="A482" s="426"/>
      <c r="B482" s="136"/>
      <c r="L482" s="136"/>
      <c r="V482" s="136"/>
      <c r="AF482" s="136"/>
      <c r="AP482" s="136"/>
      <c r="AZ482" s="136"/>
      <c r="BA482" s="136"/>
      <c r="BB482" s="136"/>
      <c r="BC482" s="136"/>
      <c r="BD482" s="136"/>
      <c r="BE482" s="136"/>
      <c r="BF482" s="136"/>
      <c r="BG482" s="136"/>
      <c r="BJ482" s="136"/>
      <c r="BT482" s="136"/>
      <c r="CD482" s="136"/>
      <c r="CN482" s="136"/>
      <c r="CX482" s="136"/>
      <c r="DH482" s="136"/>
      <c r="DR482" s="136"/>
      <c r="EB482" s="136"/>
      <c r="EL482" s="136"/>
      <c r="EV482" s="136"/>
      <c r="FF482" s="136"/>
      <c r="FP482" s="136"/>
      <c r="FZ482" s="136"/>
      <c r="GJ482" s="136"/>
      <c r="GT482" s="136"/>
      <c r="HD482" s="136"/>
      <c r="HN482" s="136"/>
      <c r="HX482" s="136"/>
      <c r="JL482" s="136"/>
    </row>
    <row xmlns:x14ac="http://schemas.microsoft.com/office/spreadsheetml/2009/9/ac" r="483" s="3" customFormat="true" x14ac:dyDescent="0.25">
      <c r="A483" s="426"/>
      <c r="B483" s="136"/>
      <c r="L483" s="136"/>
      <c r="V483" s="136"/>
      <c r="AF483" s="136"/>
      <c r="AP483" s="136"/>
      <c r="AZ483" s="136"/>
      <c r="BA483" s="136"/>
      <c r="BB483" s="136"/>
      <c r="BC483" s="136"/>
      <c r="BD483" s="136"/>
      <c r="BE483" s="136"/>
      <c r="BF483" s="136"/>
      <c r="BG483" s="136"/>
      <c r="BJ483" s="136"/>
      <c r="BT483" s="136"/>
      <c r="CD483" s="136"/>
      <c r="CN483" s="136"/>
      <c r="CX483" s="136"/>
      <c r="DH483" s="136"/>
      <c r="DR483" s="136"/>
      <c r="EB483" s="136"/>
      <c r="EL483" s="136"/>
      <c r="EV483" s="136"/>
      <c r="FF483" s="136"/>
      <c r="FP483" s="136"/>
      <c r="FZ483" s="136"/>
      <c r="GJ483" s="136"/>
      <c r="GT483" s="136"/>
      <c r="HD483" s="136"/>
      <c r="HN483" s="136"/>
      <c r="HX483" s="136"/>
      <c r="JL483" s="136"/>
    </row>
    <row xmlns:x14ac="http://schemas.microsoft.com/office/spreadsheetml/2009/9/ac" r="484" s="3" customFormat="true" x14ac:dyDescent="0.25">
      <c r="A484" s="426"/>
      <c r="B484" s="136"/>
      <c r="L484" s="136"/>
      <c r="V484" s="136"/>
      <c r="AF484" s="136"/>
      <c r="AP484" s="136"/>
      <c r="AZ484" s="136"/>
      <c r="BA484" s="136"/>
      <c r="BB484" s="136"/>
      <c r="BC484" s="136"/>
      <c r="BD484" s="136"/>
      <c r="BE484" s="136"/>
      <c r="BF484" s="136"/>
      <c r="BG484" s="136"/>
      <c r="BJ484" s="136"/>
      <c r="BT484" s="136"/>
      <c r="CD484" s="136"/>
      <c r="CN484" s="136"/>
      <c r="CX484" s="136"/>
      <c r="DH484" s="136"/>
      <c r="DR484" s="136"/>
      <c r="EB484" s="136"/>
      <c r="EL484" s="136"/>
      <c r="EV484" s="136"/>
      <c r="FF484" s="136"/>
      <c r="FP484" s="136"/>
      <c r="FZ484" s="136"/>
      <c r="GJ484" s="136"/>
      <c r="GT484" s="136"/>
      <c r="HD484" s="136"/>
      <c r="HN484" s="136"/>
      <c r="HX484" s="136"/>
      <c r="JL484" s="136"/>
    </row>
    <row xmlns:x14ac="http://schemas.microsoft.com/office/spreadsheetml/2009/9/ac" r="485" s="3" customFormat="true" x14ac:dyDescent="0.25">
      <c r="A485" s="426"/>
      <c r="B485" s="136"/>
      <c r="L485" s="136"/>
      <c r="V485" s="136"/>
      <c r="AF485" s="136"/>
      <c r="AP485" s="136"/>
      <c r="AZ485" s="136"/>
      <c r="BA485" s="136"/>
      <c r="BB485" s="136"/>
      <c r="BC485" s="136"/>
      <c r="BD485" s="136"/>
      <c r="BE485" s="136"/>
      <c r="BF485" s="136"/>
      <c r="BG485" s="136"/>
      <c r="BJ485" s="136"/>
      <c r="BT485" s="136"/>
      <c r="CD485" s="136"/>
      <c r="CN485" s="136"/>
      <c r="CX485" s="136"/>
      <c r="DH485" s="136"/>
      <c r="DR485" s="136"/>
      <c r="EB485" s="136"/>
      <c r="EL485" s="136"/>
      <c r="EV485" s="136"/>
      <c r="FF485" s="136"/>
      <c r="FP485" s="136"/>
      <c r="FZ485" s="136"/>
      <c r="GJ485" s="136"/>
      <c r="GT485" s="136"/>
      <c r="HD485" s="136"/>
      <c r="HN485" s="136"/>
      <c r="HX485" s="136"/>
      <c r="JL485" s="136"/>
    </row>
    <row xmlns:x14ac="http://schemas.microsoft.com/office/spreadsheetml/2009/9/ac" r="486" s="3" customFormat="true" x14ac:dyDescent="0.25">
      <c r="A486" s="426"/>
      <c r="B486" s="136"/>
      <c r="L486" s="136"/>
      <c r="V486" s="136"/>
      <c r="AF486" s="136"/>
      <c r="AP486" s="136"/>
      <c r="AZ486" s="136"/>
      <c r="BA486" s="136"/>
      <c r="BB486" s="136"/>
      <c r="BC486" s="136"/>
      <c r="BD486" s="136"/>
      <c r="BE486" s="136"/>
      <c r="BF486" s="136"/>
      <c r="BG486" s="136"/>
      <c r="BJ486" s="136"/>
      <c r="BT486" s="136"/>
      <c r="CD486" s="136"/>
      <c r="CN486" s="136"/>
      <c r="CX486" s="136"/>
      <c r="DH486" s="136"/>
      <c r="DR486" s="136"/>
      <c r="EB486" s="136"/>
      <c r="EL486" s="136"/>
      <c r="EV486" s="136"/>
      <c r="FF486" s="136"/>
      <c r="FP486" s="136"/>
      <c r="FZ486" s="136"/>
      <c r="GJ486" s="136"/>
      <c r="GT486" s="136"/>
      <c r="HD486" s="136"/>
      <c r="HN486" s="136"/>
      <c r="HX486" s="136"/>
      <c r="JL486" s="136"/>
    </row>
    <row xmlns:x14ac="http://schemas.microsoft.com/office/spreadsheetml/2009/9/ac" r="487" s="3" customFormat="true" x14ac:dyDescent="0.25">
      <c r="A487" s="426"/>
      <c r="B487" s="136"/>
      <c r="L487" s="136"/>
      <c r="V487" s="136"/>
      <c r="AF487" s="136"/>
      <c r="AP487" s="136"/>
      <c r="AZ487" s="136"/>
      <c r="BA487" s="136"/>
      <c r="BB487" s="136"/>
      <c r="BC487" s="136"/>
      <c r="BD487" s="136"/>
      <c r="BE487" s="136"/>
      <c r="BF487" s="136"/>
      <c r="BG487" s="136"/>
      <c r="BJ487" s="136"/>
      <c r="BT487" s="136"/>
      <c r="CD487" s="136"/>
      <c r="CN487" s="136"/>
      <c r="CX487" s="136"/>
      <c r="DH487" s="136"/>
      <c r="DR487" s="136"/>
      <c r="EB487" s="136"/>
      <c r="EL487" s="136"/>
      <c r="EV487" s="136"/>
      <c r="FF487" s="136"/>
      <c r="FP487" s="136"/>
      <c r="FZ487" s="136"/>
      <c r="GJ487" s="136"/>
      <c r="GT487" s="136"/>
      <c r="HD487" s="136"/>
      <c r="HN487" s="136"/>
      <c r="HX487" s="136"/>
      <c r="JL487" s="136"/>
    </row>
    <row xmlns:x14ac="http://schemas.microsoft.com/office/spreadsheetml/2009/9/ac" r="488" s="3" customFormat="true" x14ac:dyDescent="0.25">
      <c r="A488" s="426"/>
      <c r="B488" s="136"/>
      <c r="L488" s="136"/>
      <c r="V488" s="136"/>
      <c r="AF488" s="136"/>
      <c r="AP488" s="136"/>
      <c r="AZ488" s="136"/>
      <c r="BA488" s="136"/>
      <c r="BB488" s="136"/>
      <c r="BC488" s="136"/>
      <c r="BD488" s="136"/>
      <c r="BE488" s="136"/>
      <c r="BF488" s="136"/>
      <c r="BG488" s="136"/>
      <c r="BJ488" s="136"/>
      <c r="BT488" s="136"/>
      <c r="CD488" s="136"/>
      <c r="CN488" s="136"/>
      <c r="CX488" s="136"/>
      <c r="DH488" s="136"/>
      <c r="DR488" s="136"/>
      <c r="EB488" s="136"/>
      <c r="EL488" s="136"/>
      <c r="EV488" s="136"/>
      <c r="FF488" s="136"/>
      <c r="FP488" s="136"/>
      <c r="FZ488" s="136"/>
      <c r="GJ488" s="136"/>
      <c r="GT488" s="136"/>
      <c r="HD488" s="136"/>
      <c r="HN488" s="136"/>
      <c r="HX488" s="136"/>
      <c r="JL488" s="136"/>
    </row>
    <row xmlns:x14ac="http://schemas.microsoft.com/office/spreadsheetml/2009/9/ac" r="489" s="3" customFormat="true" x14ac:dyDescent="0.25">
      <c r="A489" s="426"/>
      <c r="B489" s="136"/>
      <c r="L489" s="136"/>
      <c r="V489" s="136"/>
      <c r="AF489" s="136"/>
      <c r="AP489" s="136"/>
      <c r="AZ489" s="136"/>
      <c r="BA489" s="136"/>
      <c r="BB489" s="136"/>
      <c r="BC489" s="136"/>
      <c r="BD489" s="136"/>
      <c r="BE489" s="136"/>
      <c r="BF489" s="136"/>
      <c r="BG489" s="136"/>
      <c r="BJ489" s="136"/>
      <c r="BT489" s="136"/>
      <c r="CD489" s="136"/>
      <c r="CN489" s="136"/>
      <c r="CX489" s="136"/>
      <c r="DH489" s="136"/>
      <c r="DR489" s="136"/>
      <c r="EB489" s="136"/>
      <c r="EL489" s="136"/>
      <c r="EV489" s="136"/>
      <c r="FF489" s="136"/>
      <c r="FP489" s="136"/>
      <c r="FZ489" s="136"/>
      <c r="GJ489" s="136"/>
      <c r="GT489" s="136"/>
      <c r="HD489" s="136"/>
      <c r="HN489" s="136"/>
      <c r="HX489" s="136"/>
      <c r="JL489" s="136"/>
    </row>
    <row xmlns:x14ac="http://schemas.microsoft.com/office/spreadsheetml/2009/9/ac" r="490" s="3" customFormat="true" x14ac:dyDescent="0.25">
      <c r="A490" s="426"/>
      <c r="B490" s="136"/>
      <c r="L490" s="136"/>
      <c r="V490" s="136"/>
      <c r="AF490" s="136"/>
      <c r="AP490" s="136"/>
      <c r="AZ490" s="136"/>
      <c r="BA490" s="136"/>
      <c r="BB490" s="136"/>
      <c r="BC490" s="136"/>
      <c r="BD490" s="136"/>
      <c r="BE490" s="136"/>
      <c r="BF490" s="136"/>
      <c r="BG490" s="136"/>
      <c r="BJ490" s="136"/>
      <c r="BT490" s="136"/>
      <c r="CD490" s="136"/>
      <c r="CN490" s="136"/>
      <c r="CX490" s="136"/>
      <c r="DH490" s="136"/>
      <c r="DR490" s="136"/>
      <c r="EB490" s="136"/>
      <c r="EL490" s="136"/>
      <c r="EV490" s="136"/>
      <c r="FF490" s="136"/>
      <c r="FP490" s="136"/>
      <c r="FZ490" s="136"/>
      <c r="GJ490" s="136"/>
      <c r="GT490" s="136"/>
      <c r="HD490" s="136"/>
      <c r="HN490" s="136"/>
      <c r="HX490" s="136"/>
      <c r="JL490" s="136"/>
    </row>
    <row xmlns:x14ac="http://schemas.microsoft.com/office/spreadsheetml/2009/9/ac" r="491" s="3" customFormat="true" x14ac:dyDescent="0.25">
      <c r="A491" s="426"/>
      <c r="B491" s="136"/>
      <c r="L491" s="136"/>
      <c r="V491" s="136"/>
      <c r="AF491" s="136"/>
      <c r="AP491" s="136"/>
      <c r="AZ491" s="136"/>
      <c r="BA491" s="136"/>
      <c r="BB491" s="136"/>
      <c r="BC491" s="136"/>
      <c r="BD491" s="136"/>
      <c r="BE491" s="136"/>
      <c r="BF491" s="136"/>
      <c r="BG491" s="136"/>
      <c r="BJ491" s="136"/>
      <c r="BT491" s="136"/>
      <c r="CD491" s="136"/>
      <c r="CN491" s="136"/>
      <c r="CX491" s="136"/>
      <c r="DH491" s="136"/>
      <c r="DR491" s="136"/>
      <c r="EB491" s="136"/>
      <c r="EL491" s="136"/>
      <c r="EV491" s="136"/>
      <c r="FF491" s="136"/>
      <c r="FP491" s="136"/>
      <c r="FZ491" s="136"/>
      <c r="GJ491" s="136"/>
      <c r="GT491" s="136"/>
      <c r="HD491" s="136"/>
      <c r="HN491" s="136"/>
      <c r="HX491" s="136"/>
      <c r="JL491" s="136"/>
    </row>
    <row xmlns:x14ac="http://schemas.microsoft.com/office/spreadsheetml/2009/9/ac" r="492" s="3" customFormat="true" x14ac:dyDescent="0.25">
      <c r="A492" s="426"/>
      <c r="B492" s="136"/>
      <c r="L492" s="136"/>
      <c r="V492" s="136"/>
      <c r="AF492" s="136"/>
      <c r="AP492" s="136"/>
      <c r="AZ492" s="136"/>
      <c r="BA492" s="136"/>
      <c r="BB492" s="136"/>
      <c r="BC492" s="136"/>
      <c r="BD492" s="136"/>
      <c r="BE492" s="136"/>
      <c r="BF492" s="136"/>
      <c r="BG492" s="136"/>
      <c r="BJ492" s="136"/>
      <c r="BT492" s="136"/>
      <c r="CD492" s="136"/>
      <c r="CN492" s="136"/>
      <c r="CX492" s="136"/>
      <c r="DH492" s="136"/>
      <c r="DR492" s="136"/>
      <c r="EB492" s="136"/>
      <c r="EL492" s="136"/>
      <c r="EV492" s="136"/>
      <c r="FF492" s="136"/>
      <c r="FP492" s="136"/>
      <c r="FZ492" s="136"/>
      <c r="GJ492" s="136"/>
      <c r="GT492" s="136"/>
      <c r="HD492" s="136"/>
      <c r="HN492" s="136"/>
      <c r="HX492" s="136"/>
      <c r="JL492" s="136"/>
    </row>
    <row xmlns:x14ac="http://schemas.microsoft.com/office/spreadsheetml/2009/9/ac" r="493" s="3" customFormat="true" x14ac:dyDescent="0.25">
      <c r="A493" s="426"/>
      <c r="B493" s="136"/>
      <c r="L493" s="136"/>
      <c r="V493" s="136"/>
      <c r="AF493" s="136"/>
      <c r="AP493" s="136"/>
      <c r="AZ493" s="136"/>
      <c r="BA493" s="136"/>
      <c r="BB493" s="136"/>
      <c r="BC493" s="136"/>
      <c r="BD493" s="136"/>
      <c r="BE493" s="136"/>
      <c r="BF493" s="136"/>
      <c r="BG493" s="136"/>
      <c r="BJ493" s="136"/>
      <c r="BT493" s="136"/>
      <c r="CD493" s="136"/>
      <c r="CN493" s="136"/>
      <c r="CX493" s="136"/>
      <c r="DH493" s="136"/>
      <c r="DR493" s="136"/>
      <c r="EB493" s="136"/>
      <c r="EL493" s="136"/>
      <c r="EV493" s="136"/>
      <c r="FF493" s="136"/>
      <c r="FP493" s="136"/>
      <c r="FZ493" s="136"/>
      <c r="GJ493" s="136"/>
      <c r="GT493" s="136"/>
      <c r="HD493" s="136"/>
      <c r="HN493" s="136"/>
      <c r="HX493" s="136"/>
      <c r="JL493" s="136"/>
    </row>
    <row xmlns:x14ac="http://schemas.microsoft.com/office/spreadsheetml/2009/9/ac" r="494" s="3" customFormat="true" x14ac:dyDescent="0.25">
      <c r="A494" s="426"/>
      <c r="B494" s="136"/>
      <c r="L494" s="136"/>
      <c r="V494" s="136"/>
      <c r="AF494" s="136"/>
      <c r="AP494" s="136"/>
      <c r="AZ494" s="136"/>
      <c r="BA494" s="136"/>
      <c r="BB494" s="136"/>
      <c r="BC494" s="136"/>
      <c r="BD494" s="136"/>
      <c r="BE494" s="136"/>
      <c r="BF494" s="136"/>
      <c r="BG494" s="136"/>
      <c r="BJ494" s="136"/>
      <c r="BT494" s="136"/>
      <c r="CD494" s="136"/>
      <c r="CN494" s="136"/>
      <c r="CX494" s="136"/>
      <c r="DH494" s="136"/>
      <c r="DR494" s="136"/>
      <c r="EB494" s="136"/>
      <c r="EL494" s="136"/>
      <c r="EV494" s="136"/>
      <c r="FF494" s="136"/>
      <c r="FP494" s="136"/>
      <c r="FZ494" s="136"/>
      <c r="GJ494" s="136"/>
      <c r="GT494" s="136"/>
      <c r="HD494" s="136"/>
      <c r="HN494" s="136"/>
      <c r="HX494" s="136"/>
      <c r="JL494" s="136"/>
    </row>
    <row xmlns:x14ac="http://schemas.microsoft.com/office/spreadsheetml/2009/9/ac" r="495" s="3" customFormat="true" x14ac:dyDescent="0.25">
      <c r="A495" s="426"/>
      <c r="B495" s="136"/>
      <c r="L495" s="136"/>
      <c r="V495" s="136"/>
      <c r="AF495" s="136"/>
      <c r="AP495" s="136"/>
      <c r="AZ495" s="136"/>
      <c r="BA495" s="136"/>
      <c r="BB495" s="136"/>
      <c r="BC495" s="136"/>
      <c r="BD495" s="136"/>
      <c r="BE495" s="136"/>
      <c r="BF495" s="136"/>
      <c r="BG495" s="136"/>
      <c r="BJ495" s="136"/>
      <c r="BT495" s="136"/>
      <c r="CD495" s="136"/>
      <c r="CN495" s="136"/>
      <c r="CX495" s="136"/>
      <c r="DH495" s="136"/>
      <c r="DR495" s="136"/>
      <c r="EB495" s="136"/>
      <c r="EL495" s="136"/>
      <c r="EV495" s="136"/>
      <c r="FF495" s="136"/>
      <c r="FP495" s="136"/>
      <c r="FZ495" s="136"/>
      <c r="GJ495" s="136"/>
      <c r="GT495" s="136"/>
      <c r="HD495" s="136"/>
      <c r="HN495" s="136"/>
      <c r="HX495" s="136"/>
      <c r="JL495" s="136"/>
    </row>
    <row xmlns:x14ac="http://schemas.microsoft.com/office/spreadsheetml/2009/9/ac" r="496" s="3" customFormat="true" x14ac:dyDescent="0.25">
      <c r="A496" s="426"/>
      <c r="B496" s="136"/>
      <c r="L496" s="136"/>
      <c r="V496" s="136"/>
      <c r="AF496" s="136"/>
      <c r="AP496" s="136"/>
      <c r="AZ496" s="136"/>
      <c r="BA496" s="136"/>
      <c r="BB496" s="136"/>
      <c r="BC496" s="136"/>
      <c r="BD496" s="136"/>
      <c r="BE496" s="136"/>
      <c r="BF496" s="136"/>
      <c r="BG496" s="136"/>
      <c r="BJ496" s="136"/>
      <c r="BT496" s="136"/>
      <c r="CD496" s="136"/>
      <c r="CN496" s="136"/>
      <c r="CX496" s="136"/>
      <c r="DH496" s="136"/>
      <c r="DR496" s="136"/>
      <c r="EB496" s="136"/>
      <c r="EL496" s="136"/>
      <c r="EV496" s="136"/>
      <c r="FF496" s="136"/>
      <c r="FP496" s="136"/>
      <c r="FZ496" s="136"/>
      <c r="GJ496" s="136"/>
      <c r="GT496" s="136"/>
      <c r="HD496" s="136"/>
      <c r="HN496" s="136"/>
      <c r="HX496" s="136"/>
      <c r="JL496" s="136"/>
    </row>
    <row xmlns:x14ac="http://schemas.microsoft.com/office/spreadsheetml/2009/9/ac" r="497" s="3" customFormat="true" x14ac:dyDescent="0.25">
      <c r="A497" s="426"/>
      <c r="B497" s="136"/>
      <c r="L497" s="136"/>
      <c r="V497" s="136"/>
      <c r="AF497" s="136"/>
      <c r="AP497" s="136"/>
      <c r="AZ497" s="136"/>
      <c r="BA497" s="136"/>
      <c r="BB497" s="136"/>
      <c r="BC497" s="136"/>
      <c r="BD497" s="136"/>
      <c r="BE497" s="136"/>
      <c r="BF497" s="136"/>
      <c r="BG497" s="136"/>
      <c r="BJ497" s="136"/>
      <c r="BT497" s="136"/>
      <c r="CD497" s="136"/>
      <c r="CN497" s="136"/>
      <c r="CX497" s="136"/>
      <c r="DH497" s="136"/>
      <c r="DR497" s="136"/>
      <c r="EB497" s="136"/>
      <c r="EL497" s="136"/>
      <c r="EV497" s="136"/>
      <c r="FF497" s="136"/>
      <c r="FP497" s="136"/>
      <c r="FZ497" s="136"/>
      <c r="GJ497" s="136"/>
      <c r="GT497" s="136"/>
      <c r="HD497" s="136"/>
      <c r="HN497" s="136"/>
      <c r="HX497" s="136"/>
      <c r="JL497" s="136"/>
    </row>
    <row xmlns:x14ac="http://schemas.microsoft.com/office/spreadsheetml/2009/9/ac" r="498" s="3" customFormat="true" x14ac:dyDescent="0.25">
      <c r="A498" s="426"/>
      <c r="B498" s="136"/>
      <c r="L498" s="136"/>
      <c r="V498" s="136"/>
      <c r="AF498" s="136"/>
      <c r="AP498" s="136"/>
      <c r="AZ498" s="136"/>
      <c r="BA498" s="136"/>
      <c r="BB498" s="136"/>
      <c r="BC498" s="136"/>
      <c r="BD498" s="136"/>
      <c r="BE498" s="136"/>
      <c r="BF498" s="136"/>
      <c r="BG498" s="136"/>
      <c r="BJ498" s="136"/>
      <c r="BT498" s="136"/>
      <c r="CD498" s="136"/>
      <c r="CN498" s="136"/>
      <c r="CX498" s="136"/>
      <c r="DH498" s="136"/>
      <c r="DR498" s="136"/>
      <c r="EB498" s="136"/>
      <c r="EL498" s="136"/>
      <c r="EV498" s="136"/>
      <c r="FF498" s="136"/>
      <c r="FP498" s="136"/>
      <c r="FZ498" s="136"/>
      <c r="GJ498" s="136"/>
      <c r="GT498" s="136"/>
      <c r="HD498" s="136"/>
      <c r="HN498" s="136"/>
      <c r="HX498" s="136"/>
      <c r="JL498" s="136"/>
    </row>
    <row xmlns:x14ac="http://schemas.microsoft.com/office/spreadsheetml/2009/9/ac" r="499" s="3" customFormat="true" x14ac:dyDescent="0.25">
      <c r="A499" s="426"/>
      <c r="B499" s="136"/>
      <c r="L499" s="136"/>
      <c r="V499" s="136"/>
      <c r="AF499" s="136"/>
      <c r="AP499" s="136"/>
      <c r="AZ499" s="136"/>
      <c r="BA499" s="136"/>
      <c r="BB499" s="136"/>
      <c r="BC499" s="136"/>
      <c r="BD499" s="136"/>
      <c r="BE499" s="136"/>
      <c r="BF499" s="136"/>
      <c r="BG499" s="136"/>
      <c r="BJ499" s="136"/>
      <c r="BT499" s="136"/>
      <c r="CD499" s="136"/>
      <c r="CN499" s="136"/>
      <c r="CX499" s="136"/>
      <c r="DH499" s="136"/>
      <c r="DR499" s="136"/>
      <c r="EB499" s="136"/>
      <c r="EL499" s="136"/>
      <c r="EV499" s="136"/>
      <c r="FF499" s="136"/>
      <c r="FP499" s="136"/>
      <c r="FZ499" s="136"/>
      <c r="GJ499" s="136"/>
      <c r="GT499" s="136"/>
      <c r="HD499" s="136"/>
      <c r="HN499" s="136"/>
      <c r="HX499" s="136"/>
      <c r="JL499" s="136"/>
    </row>
    <row xmlns:x14ac="http://schemas.microsoft.com/office/spreadsheetml/2009/9/ac" r="500" s="3" customFormat="true" x14ac:dyDescent="0.25">
      <c r="A500" s="426"/>
      <c r="B500" s="136"/>
      <c r="L500" s="136"/>
      <c r="V500" s="136"/>
      <c r="AF500" s="136"/>
      <c r="AP500" s="136"/>
      <c r="AZ500" s="136"/>
      <c r="BA500" s="136"/>
      <c r="BB500" s="136"/>
      <c r="BC500" s="136"/>
      <c r="BD500" s="136"/>
      <c r="BE500" s="136"/>
      <c r="BF500" s="136"/>
      <c r="BG500" s="136"/>
      <c r="BJ500" s="136"/>
      <c r="BT500" s="136"/>
      <c r="CD500" s="136"/>
      <c r="CN500" s="136"/>
      <c r="CX500" s="136"/>
      <c r="DH500" s="136"/>
      <c r="DR500" s="136"/>
      <c r="EB500" s="136"/>
      <c r="EL500" s="136"/>
      <c r="EV500" s="136"/>
      <c r="FF500" s="136"/>
      <c r="FP500" s="136"/>
      <c r="FZ500" s="136"/>
      <c r="GJ500" s="136"/>
      <c r="GT500" s="136"/>
      <c r="HD500" s="136"/>
      <c r="HN500" s="136"/>
      <c r="HX500" s="136"/>
      <c r="JL500" s="136"/>
    </row>
    <row xmlns:x14ac="http://schemas.microsoft.com/office/spreadsheetml/2009/9/ac" r="501" s="3" customFormat="true" x14ac:dyDescent="0.25">
      <c r="A501" s="426"/>
      <c r="B501" s="136"/>
      <c r="L501" s="136"/>
      <c r="V501" s="136"/>
      <c r="AF501" s="136"/>
      <c r="AP501" s="136"/>
      <c r="AZ501" s="136"/>
      <c r="BA501" s="136"/>
      <c r="BB501" s="136"/>
      <c r="BC501" s="136"/>
      <c r="BD501" s="136"/>
      <c r="BE501" s="136"/>
      <c r="BF501" s="136"/>
      <c r="BG501" s="136"/>
      <c r="BJ501" s="136"/>
      <c r="BT501" s="136"/>
      <c r="CD501" s="136"/>
      <c r="CN501" s="136"/>
      <c r="CX501" s="136"/>
      <c r="DH501" s="136"/>
      <c r="DR501" s="136"/>
      <c r="EB501" s="136"/>
      <c r="EL501" s="136"/>
      <c r="EV501" s="136"/>
      <c r="FF501" s="136"/>
      <c r="FP501" s="136"/>
      <c r="FZ501" s="136"/>
      <c r="GJ501" s="136"/>
      <c r="GT501" s="136"/>
      <c r="HD501" s="136"/>
      <c r="HN501" s="136"/>
      <c r="HX501" s="136"/>
      <c r="JL501" s="136"/>
    </row>
    <row xmlns:x14ac="http://schemas.microsoft.com/office/spreadsheetml/2009/9/ac" r="502" s="3" customFormat="true" x14ac:dyDescent="0.25">
      <c r="A502" s="426"/>
      <c r="B502" s="136"/>
      <c r="L502" s="136"/>
      <c r="V502" s="136"/>
      <c r="AF502" s="136"/>
      <c r="AP502" s="136"/>
      <c r="AZ502" s="136"/>
      <c r="BA502" s="136"/>
      <c r="BB502" s="136"/>
      <c r="BC502" s="136"/>
      <c r="BD502" s="136"/>
      <c r="BE502" s="136"/>
      <c r="BF502" s="136"/>
      <c r="BG502" s="136"/>
      <c r="BJ502" s="136"/>
      <c r="BT502" s="136"/>
      <c r="CD502" s="136"/>
      <c r="CN502" s="136"/>
      <c r="CX502" s="136"/>
      <c r="DH502" s="136"/>
      <c r="DR502" s="136"/>
      <c r="EB502" s="136"/>
      <c r="EL502" s="136"/>
      <c r="EV502" s="136"/>
      <c r="FF502" s="136"/>
      <c r="FP502" s="136"/>
      <c r="FZ502" s="136"/>
      <c r="GJ502" s="136"/>
      <c r="GT502" s="136"/>
      <c r="HD502" s="136"/>
      <c r="HN502" s="136"/>
      <c r="HX502" s="136"/>
      <c r="JL502" s="136"/>
    </row>
    <row xmlns:x14ac="http://schemas.microsoft.com/office/spreadsheetml/2009/9/ac" r="503" s="3" customFormat="true" x14ac:dyDescent="0.25">
      <c r="A503" s="426"/>
      <c r="B503" s="136"/>
      <c r="L503" s="136"/>
      <c r="V503" s="136"/>
      <c r="AF503" s="136"/>
      <c r="AP503" s="136"/>
      <c r="AZ503" s="136"/>
      <c r="BA503" s="136"/>
      <c r="BB503" s="136"/>
      <c r="BC503" s="136"/>
      <c r="BD503" s="136"/>
      <c r="BE503" s="136"/>
      <c r="BF503" s="136"/>
      <c r="BG503" s="136"/>
      <c r="BJ503" s="136"/>
      <c r="BT503" s="136"/>
      <c r="CD503" s="136"/>
      <c r="CN503" s="136"/>
      <c r="CX503" s="136"/>
      <c r="DH503" s="136"/>
      <c r="DR503" s="136"/>
      <c r="EB503" s="136"/>
      <c r="EL503" s="136"/>
      <c r="EV503" s="136"/>
      <c r="FF503" s="136"/>
      <c r="FP503" s="136"/>
      <c r="FZ503" s="136"/>
      <c r="GJ503" s="136"/>
      <c r="GT503" s="136"/>
      <c r="HD503" s="136"/>
      <c r="HN503" s="136"/>
      <c r="HX503" s="136"/>
      <c r="JL503" s="136"/>
    </row>
    <row xmlns:x14ac="http://schemas.microsoft.com/office/spreadsheetml/2009/9/ac" r="504" s="3" customFormat="true" x14ac:dyDescent="0.25">
      <c r="A504" s="426"/>
      <c r="B504" s="136"/>
      <c r="L504" s="136"/>
      <c r="V504" s="136"/>
      <c r="AF504" s="136"/>
      <c r="AP504" s="136"/>
      <c r="AZ504" s="136"/>
      <c r="BA504" s="136"/>
      <c r="BB504" s="136"/>
      <c r="BC504" s="136"/>
      <c r="BD504" s="136"/>
      <c r="BE504" s="136"/>
      <c r="BF504" s="136"/>
      <c r="BG504" s="136"/>
      <c r="BJ504" s="136"/>
      <c r="BT504" s="136"/>
      <c r="CD504" s="136"/>
      <c r="CN504" s="136"/>
      <c r="CX504" s="136"/>
      <c r="DH504" s="136"/>
      <c r="DR504" s="136"/>
      <c r="EB504" s="136"/>
      <c r="EL504" s="136"/>
      <c r="EV504" s="136"/>
      <c r="FF504" s="136"/>
      <c r="FP504" s="136"/>
      <c r="FZ504" s="136"/>
      <c r="GJ504" s="136"/>
      <c r="GT504" s="136"/>
      <c r="HD504" s="136"/>
      <c r="HN504" s="136"/>
      <c r="HX504" s="136"/>
      <c r="JL504" s="136"/>
    </row>
    <row xmlns:x14ac="http://schemas.microsoft.com/office/spreadsheetml/2009/9/ac" r="505" s="3" customFormat="true" x14ac:dyDescent="0.25">
      <c r="A505" s="426"/>
      <c r="B505" s="136"/>
      <c r="L505" s="136"/>
      <c r="V505" s="136"/>
      <c r="AF505" s="136"/>
      <c r="AP505" s="136"/>
      <c r="AZ505" s="136"/>
      <c r="BA505" s="136"/>
      <c r="BB505" s="136"/>
      <c r="BC505" s="136"/>
      <c r="BD505" s="136"/>
      <c r="BE505" s="136"/>
      <c r="BF505" s="136"/>
      <c r="BG505" s="136"/>
      <c r="BJ505" s="136"/>
      <c r="BT505" s="136"/>
      <c r="CD505" s="136"/>
      <c r="CN505" s="136"/>
      <c r="CX505" s="136"/>
      <c r="DH505" s="136"/>
      <c r="DR505" s="136"/>
      <c r="EB505" s="136"/>
      <c r="EL505" s="136"/>
      <c r="EV505" s="136"/>
      <c r="FF505" s="136"/>
      <c r="FP505" s="136"/>
      <c r="FZ505" s="136"/>
      <c r="GJ505" s="136"/>
      <c r="GT505" s="136"/>
      <c r="HD505" s="136"/>
      <c r="HN505" s="136"/>
      <c r="HX505" s="136"/>
      <c r="JL505" s="136"/>
    </row>
    <row xmlns:x14ac="http://schemas.microsoft.com/office/spreadsheetml/2009/9/ac" r="506" s="3" customFormat="true" x14ac:dyDescent="0.25">
      <c r="A506" s="426"/>
      <c r="B506" s="136"/>
      <c r="L506" s="136"/>
      <c r="V506" s="136"/>
      <c r="AF506" s="136"/>
      <c r="AP506" s="136"/>
      <c r="AZ506" s="136"/>
      <c r="BA506" s="136"/>
      <c r="BB506" s="136"/>
      <c r="BC506" s="136"/>
      <c r="BD506" s="136"/>
      <c r="BE506" s="136"/>
      <c r="BF506" s="136"/>
      <c r="BG506" s="136"/>
      <c r="BJ506" s="136"/>
      <c r="BT506" s="136"/>
      <c r="CD506" s="136"/>
      <c r="CN506" s="136"/>
      <c r="CX506" s="136"/>
      <c r="DH506" s="136"/>
      <c r="DR506" s="136"/>
      <c r="EB506" s="136"/>
      <c r="EL506" s="136"/>
      <c r="EV506" s="136"/>
      <c r="FF506" s="136"/>
      <c r="FP506" s="136"/>
      <c r="FZ506" s="136"/>
      <c r="GJ506" s="136"/>
      <c r="GT506" s="136"/>
      <c r="HD506" s="136"/>
      <c r="HN506" s="136"/>
      <c r="HX506" s="136"/>
      <c r="JL506" s="136"/>
    </row>
    <row xmlns:x14ac="http://schemas.microsoft.com/office/spreadsheetml/2009/9/ac" r="507" s="3" customFormat="true" x14ac:dyDescent="0.25">
      <c r="A507" s="426"/>
      <c r="B507" s="136"/>
      <c r="L507" s="136"/>
      <c r="V507" s="136"/>
      <c r="AF507" s="136"/>
      <c r="AP507" s="136"/>
      <c r="AZ507" s="136"/>
      <c r="BA507" s="136"/>
      <c r="BB507" s="136"/>
      <c r="BC507" s="136"/>
      <c r="BD507" s="136"/>
      <c r="BE507" s="136"/>
      <c r="BF507" s="136"/>
      <c r="BG507" s="136"/>
      <c r="BJ507" s="136"/>
      <c r="BT507" s="136"/>
      <c r="CD507" s="136"/>
      <c r="CN507" s="136"/>
      <c r="CX507" s="136"/>
      <c r="DH507" s="136"/>
      <c r="DR507" s="136"/>
      <c r="EB507" s="136"/>
      <c r="EL507" s="136"/>
      <c r="EV507" s="136"/>
      <c r="FF507" s="136"/>
      <c r="FP507" s="136"/>
      <c r="FZ507" s="136"/>
      <c r="GJ507" s="136"/>
      <c r="GT507" s="136"/>
      <c r="HD507" s="136"/>
      <c r="HN507" s="136"/>
      <c r="HX507" s="136"/>
      <c r="JL507" s="136"/>
    </row>
    <row xmlns:x14ac="http://schemas.microsoft.com/office/spreadsheetml/2009/9/ac" r="508" s="3" customFormat="true" x14ac:dyDescent="0.25">
      <c r="A508" s="426"/>
      <c r="B508" s="136"/>
      <c r="L508" s="136"/>
      <c r="V508" s="136"/>
      <c r="AF508" s="136"/>
      <c r="AP508" s="136"/>
      <c r="AZ508" s="136"/>
      <c r="BA508" s="136"/>
      <c r="BB508" s="136"/>
      <c r="BC508" s="136"/>
      <c r="BD508" s="136"/>
      <c r="BE508" s="136"/>
      <c r="BF508" s="136"/>
      <c r="BG508" s="136"/>
      <c r="BJ508" s="136"/>
      <c r="BT508" s="136"/>
      <c r="CD508" s="136"/>
      <c r="CN508" s="136"/>
      <c r="CX508" s="136"/>
      <c r="DH508" s="136"/>
      <c r="DR508" s="136"/>
      <c r="EB508" s="136"/>
      <c r="EL508" s="136"/>
      <c r="EV508" s="136"/>
      <c r="FF508" s="136"/>
      <c r="FP508" s="136"/>
      <c r="FZ508" s="136"/>
      <c r="GJ508" s="136"/>
      <c r="GT508" s="136"/>
      <c r="HD508" s="136"/>
      <c r="HN508" s="136"/>
      <c r="HX508" s="136"/>
      <c r="JL508" s="136"/>
    </row>
    <row xmlns:x14ac="http://schemas.microsoft.com/office/spreadsheetml/2009/9/ac" r="509" s="3" customFormat="true" x14ac:dyDescent="0.25">
      <c r="A509" s="426"/>
      <c r="B509" s="136"/>
      <c r="L509" s="136"/>
      <c r="V509" s="136"/>
      <c r="AF509" s="136"/>
      <c r="AP509" s="136"/>
      <c r="AZ509" s="136"/>
      <c r="BA509" s="136"/>
      <c r="BB509" s="136"/>
      <c r="BC509" s="136"/>
      <c r="BD509" s="136"/>
      <c r="BE509" s="136"/>
      <c r="BF509" s="136"/>
      <c r="BG509" s="136"/>
      <c r="BJ509" s="136"/>
      <c r="BT509" s="136"/>
      <c r="CD509" s="136"/>
      <c r="CN509" s="136"/>
      <c r="CX509" s="136"/>
      <c r="DH509" s="136"/>
      <c r="DR509" s="136"/>
      <c r="EB509" s="136"/>
      <c r="EL509" s="136"/>
      <c r="EV509" s="136"/>
      <c r="FF509" s="136"/>
      <c r="FP509" s="136"/>
      <c r="FZ509" s="136"/>
      <c r="GJ509" s="136"/>
      <c r="GT509" s="136"/>
      <c r="HD509" s="136"/>
      <c r="HN509" s="136"/>
      <c r="HX509" s="136"/>
      <c r="JL509" s="136"/>
    </row>
    <row xmlns:x14ac="http://schemas.microsoft.com/office/spreadsheetml/2009/9/ac" r="510" s="3" customFormat="true" x14ac:dyDescent="0.25">
      <c r="A510" s="426"/>
      <c r="B510" s="136"/>
      <c r="L510" s="136"/>
      <c r="V510" s="136"/>
      <c r="AF510" s="136"/>
      <c r="AP510" s="136"/>
      <c r="AZ510" s="136"/>
      <c r="BA510" s="136"/>
      <c r="BB510" s="136"/>
      <c r="BC510" s="136"/>
      <c r="BD510" s="136"/>
      <c r="BE510" s="136"/>
      <c r="BF510" s="136"/>
      <c r="BG510" s="136"/>
      <c r="BJ510" s="136"/>
      <c r="BT510" s="136"/>
      <c r="CD510" s="136"/>
      <c r="CN510" s="136"/>
      <c r="CX510" s="136"/>
      <c r="DH510" s="136"/>
      <c r="DR510" s="136"/>
      <c r="EB510" s="136"/>
      <c r="EL510" s="136"/>
      <c r="EV510" s="136"/>
      <c r="FF510" s="136"/>
      <c r="FP510" s="136"/>
      <c r="FZ510" s="136"/>
      <c r="GJ510" s="136"/>
      <c r="GT510" s="136"/>
      <c r="HD510" s="136"/>
      <c r="HN510" s="136"/>
      <c r="HX510" s="136"/>
      <c r="JL510" s="136"/>
    </row>
    <row xmlns:x14ac="http://schemas.microsoft.com/office/spreadsheetml/2009/9/ac" r="511" s="3" customFormat="true" x14ac:dyDescent="0.25">
      <c r="A511" s="426"/>
      <c r="B511" s="136"/>
      <c r="L511" s="136"/>
      <c r="V511" s="136"/>
      <c r="AF511" s="136"/>
      <c r="AP511" s="136"/>
      <c r="AZ511" s="136"/>
      <c r="BA511" s="136"/>
      <c r="BB511" s="136"/>
      <c r="BC511" s="136"/>
      <c r="BD511" s="136"/>
      <c r="BE511" s="136"/>
      <c r="BF511" s="136"/>
      <c r="BG511" s="136"/>
      <c r="BJ511" s="136"/>
      <c r="BT511" s="136"/>
      <c r="CD511" s="136"/>
      <c r="CN511" s="136"/>
      <c r="CX511" s="136"/>
      <c r="DH511" s="136"/>
      <c r="DR511" s="136"/>
      <c r="EB511" s="136"/>
      <c r="EL511" s="136"/>
      <c r="EV511" s="136"/>
      <c r="FF511" s="136"/>
      <c r="FP511" s="136"/>
      <c r="FZ511" s="136"/>
      <c r="GJ511" s="136"/>
      <c r="GT511" s="136"/>
      <c r="HD511" s="136"/>
      <c r="HN511" s="136"/>
      <c r="HX511" s="136"/>
      <c r="JL511" s="136"/>
    </row>
    <row xmlns:x14ac="http://schemas.microsoft.com/office/spreadsheetml/2009/9/ac" r="512" s="3" customFormat="true" x14ac:dyDescent="0.25">
      <c r="A512" s="426"/>
      <c r="B512" s="136"/>
      <c r="L512" s="136"/>
      <c r="V512" s="136"/>
      <c r="AF512" s="136"/>
      <c r="AP512" s="136"/>
      <c r="AZ512" s="136"/>
      <c r="BA512" s="136"/>
      <c r="BB512" s="136"/>
      <c r="BC512" s="136"/>
      <c r="BD512" s="136"/>
      <c r="BE512" s="136"/>
      <c r="BF512" s="136"/>
      <c r="BG512" s="136"/>
      <c r="BJ512" s="136"/>
      <c r="BT512" s="136"/>
      <c r="CD512" s="136"/>
      <c r="CN512" s="136"/>
      <c r="CX512" s="136"/>
      <c r="DH512" s="136"/>
      <c r="DR512" s="136"/>
      <c r="EB512" s="136"/>
      <c r="EL512" s="136"/>
      <c r="EV512" s="136"/>
      <c r="FF512" s="136"/>
      <c r="FP512" s="136"/>
      <c r="FZ512" s="136"/>
      <c r="GJ512" s="136"/>
      <c r="GT512" s="136"/>
      <c r="HD512" s="136"/>
      <c r="HN512" s="136"/>
      <c r="HX512" s="136"/>
      <c r="JL512" s="136"/>
    </row>
    <row xmlns:x14ac="http://schemas.microsoft.com/office/spreadsheetml/2009/9/ac" r="513" s="3" customFormat="true" x14ac:dyDescent="0.25">
      <c r="A513" s="426"/>
      <c r="B513" s="136"/>
      <c r="L513" s="136"/>
      <c r="V513" s="136"/>
      <c r="AF513" s="136"/>
      <c r="AP513" s="136"/>
      <c r="AZ513" s="136"/>
      <c r="BA513" s="136"/>
      <c r="BB513" s="136"/>
      <c r="BC513" s="136"/>
      <c r="BD513" s="136"/>
      <c r="BE513" s="136"/>
      <c r="BF513" s="136"/>
      <c r="BG513" s="136"/>
      <c r="BJ513" s="136"/>
      <c r="BT513" s="136"/>
      <c r="CD513" s="136"/>
      <c r="CN513" s="136"/>
      <c r="CX513" s="136"/>
      <c r="DH513" s="136"/>
      <c r="DR513" s="136"/>
      <c r="EB513" s="136"/>
      <c r="EL513" s="136"/>
      <c r="EV513" s="136"/>
      <c r="FF513" s="136"/>
      <c r="FP513" s="136"/>
      <c r="FZ513" s="136"/>
      <c r="GJ513" s="136"/>
      <c r="GT513" s="136"/>
      <c r="HD513" s="136"/>
      <c r="HN513" s="136"/>
      <c r="HX513" s="136"/>
      <c r="JL513" s="136"/>
    </row>
    <row xmlns:x14ac="http://schemas.microsoft.com/office/spreadsheetml/2009/9/ac" r="514" s="3" customFormat="true" x14ac:dyDescent="0.25">
      <c r="A514" s="426"/>
      <c r="B514" s="136"/>
      <c r="L514" s="136"/>
      <c r="V514" s="136"/>
      <c r="AF514" s="136"/>
      <c r="AP514" s="136"/>
      <c r="AZ514" s="136"/>
      <c r="BA514" s="136"/>
      <c r="BB514" s="136"/>
      <c r="BC514" s="136"/>
      <c r="BD514" s="136"/>
      <c r="BE514" s="136"/>
      <c r="BF514" s="136"/>
      <c r="BG514" s="136"/>
      <c r="BJ514" s="136"/>
      <c r="BT514" s="136"/>
      <c r="CD514" s="136"/>
      <c r="CN514" s="136"/>
      <c r="CX514" s="136"/>
      <c r="DH514" s="136"/>
      <c r="DR514" s="136"/>
      <c r="EB514" s="136"/>
      <c r="EL514" s="136"/>
      <c r="EV514" s="136"/>
      <c r="FF514" s="136"/>
      <c r="FP514" s="136"/>
      <c r="FZ514" s="136"/>
      <c r="GJ514" s="136"/>
      <c r="GT514" s="136"/>
      <c r="HD514" s="136"/>
      <c r="HN514" s="136"/>
      <c r="HX514" s="136"/>
      <c r="JL514" s="136"/>
    </row>
    <row xmlns:x14ac="http://schemas.microsoft.com/office/spreadsheetml/2009/9/ac" r="515" s="3" customFormat="true" x14ac:dyDescent="0.25">
      <c r="A515" s="426"/>
      <c r="B515" s="136"/>
      <c r="L515" s="136"/>
      <c r="V515" s="136"/>
      <c r="AF515" s="136"/>
      <c r="AP515" s="136"/>
      <c r="AZ515" s="136"/>
      <c r="BA515" s="136"/>
      <c r="BB515" s="136"/>
      <c r="BC515" s="136"/>
      <c r="BD515" s="136"/>
      <c r="BE515" s="136"/>
      <c r="BF515" s="136"/>
      <c r="BG515" s="136"/>
      <c r="BJ515" s="136"/>
      <c r="BT515" s="136"/>
      <c r="CD515" s="136"/>
      <c r="CN515" s="136"/>
      <c r="CX515" s="136"/>
      <c r="DH515" s="136"/>
      <c r="DR515" s="136"/>
      <c r="EB515" s="136"/>
      <c r="EL515" s="136"/>
      <c r="EV515" s="136"/>
      <c r="FF515" s="136"/>
      <c r="FP515" s="136"/>
      <c r="FZ515" s="136"/>
      <c r="GJ515" s="136"/>
      <c r="GT515" s="136"/>
      <c r="HD515" s="136"/>
      <c r="HN515" s="136"/>
      <c r="HX515" s="136"/>
      <c r="JL515" s="136"/>
    </row>
    <row xmlns:x14ac="http://schemas.microsoft.com/office/spreadsheetml/2009/9/ac" r="516" s="3" customFormat="true" x14ac:dyDescent="0.25">
      <c r="A516" s="426"/>
      <c r="B516" s="136"/>
      <c r="L516" s="136"/>
      <c r="V516" s="136"/>
      <c r="AF516" s="136"/>
      <c r="AP516" s="136"/>
      <c r="AZ516" s="136"/>
      <c r="BA516" s="136"/>
      <c r="BB516" s="136"/>
      <c r="BC516" s="136"/>
      <c r="BD516" s="136"/>
      <c r="BE516" s="136"/>
      <c r="BF516" s="136"/>
      <c r="BG516" s="136"/>
      <c r="BJ516" s="136"/>
      <c r="BT516" s="136"/>
      <c r="CD516" s="136"/>
      <c r="CN516" s="136"/>
      <c r="CX516" s="136"/>
      <c r="DH516" s="136"/>
      <c r="DR516" s="136"/>
      <c r="EB516" s="136"/>
      <c r="EL516" s="136"/>
      <c r="EV516" s="136"/>
      <c r="FF516" s="136"/>
      <c r="FP516" s="136"/>
      <c r="FZ516" s="136"/>
      <c r="GJ516" s="136"/>
      <c r="GT516" s="136"/>
      <c r="HD516" s="136"/>
      <c r="HN516" s="136"/>
      <c r="HX516" s="136"/>
      <c r="JL516" s="136"/>
    </row>
    <row xmlns:x14ac="http://schemas.microsoft.com/office/spreadsheetml/2009/9/ac" r="517" s="3" customFormat="true" x14ac:dyDescent="0.25">
      <c r="A517" s="426"/>
      <c r="B517" s="136"/>
      <c r="L517" s="136"/>
      <c r="V517" s="136"/>
      <c r="AF517" s="136"/>
      <c r="AP517" s="136"/>
      <c r="AZ517" s="136"/>
      <c r="BA517" s="136"/>
      <c r="BB517" s="136"/>
      <c r="BC517" s="136"/>
      <c r="BD517" s="136"/>
      <c r="BE517" s="136"/>
      <c r="BF517" s="136"/>
      <c r="BG517" s="136"/>
      <c r="BJ517" s="136"/>
      <c r="BT517" s="136"/>
      <c r="CD517" s="136"/>
      <c r="CN517" s="136"/>
      <c r="CX517" s="136"/>
      <c r="DH517" s="136"/>
      <c r="DR517" s="136"/>
      <c r="EB517" s="136"/>
      <c r="EL517" s="136"/>
      <c r="EV517" s="136"/>
      <c r="FF517" s="136"/>
      <c r="FP517" s="136"/>
      <c r="FZ517" s="136"/>
      <c r="GJ517" s="136"/>
      <c r="GT517" s="136"/>
      <c r="HD517" s="136"/>
      <c r="HN517" s="136"/>
      <c r="HX517" s="136"/>
      <c r="JL517" s="136"/>
    </row>
    <row xmlns:x14ac="http://schemas.microsoft.com/office/spreadsheetml/2009/9/ac" r="518" s="3" customFormat="true" x14ac:dyDescent="0.25">
      <c r="A518" s="426"/>
      <c r="B518" s="136"/>
      <c r="L518" s="136"/>
      <c r="V518" s="136"/>
      <c r="AF518" s="136"/>
      <c r="AP518" s="136"/>
      <c r="AZ518" s="136"/>
      <c r="BA518" s="136"/>
      <c r="BB518" s="136"/>
      <c r="BC518" s="136"/>
      <c r="BD518" s="136"/>
      <c r="BE518" s="136"/>
      <c r="BF518" s="136"/>
      <c r="BG518" s="136"/>
      <c r="BJ518" s="136"/>
      <c r="BT518" s="136"/>
      <c r="CD518" s="136"/>
      <c r="CN518" s="136"/>
      <c r="CX518" s="136"/>
      <c r="DH518" s="136"/>
      <c r="DR518" s="136"/>
      <c r="EB518" s="136"/>
      <c r="EL518" s="136"/>
      <c r="EV518" s="136"/>
      <c r="FF518" s="136"/>
      <c r="FP518" s="136"/>
      <c r="FZ518" s="136"/>
      <c r="GJ518" s="136"/>
      <c r="GT518" s="136"/>
      <c r="HD518" s="136"/>
      <c r="HN518" s="136"/>
      <c r="HX518" s="136"/>
      <c r="JL518" s="136"/>
    </row>
    <row xmlns:x14ac="http://schemas.microsoft.com/office/spreadsheetml/2009/9/ac" r="519" s="3" customFormat="true" x14ac:dyDescent="0.25">
      <c r="A519" s="426"/>
      <c r="B519" s="136"/>
      <c r="L519" s="136"/>
      <c r="V519" s="136"/>
      <c r="AF519" s="136"/>
      <c r="AP519" s="136"/>
      <c r="AZ519" s="136"/>
      <c r="BA519" s="136"/>
      <c r="BB519" s="136"/>
      <c r="BC519" s="136"/>
      <c r="BD519" s="136"/>
      <c r="BE519" s="136"/>
      <c r="BF519" s="136"/>
      <c r="BG519" s="136"/>
      <c r="BJ519" s="136"/>
      <c r="BT519" s="136"/>
      <c r="CD519" s="136"/>
      <c r="CN519" s="136"/>
      <c r="CX519" s="136"/>
      <c r="DH519" s="136"/>
      <c r="DR519" s="136"/>
      <c r="EB519" s="136"/>
      <c r="EL519" s="136"/>
      <c r="EV519" s="136"/>
      <c r="FF519" s="136"/>
      <c r="FP519" s="136"/>
      <c r="FZ519" s="136"/>
      <c r="GJ519" s="136"/>
      <c r="GT519" s="136"/>
      <c r="HD519" s="136"/>
      <c r="HN519" s="136"/>
      <c r="HX519" s="136"/>
      <c r="JL519" s="136"/>
    </row>
    <row xmlns:x14ac="http://schemas.microsoft.com/office/spreadsheetml/2009/9/ac" r="520" s="3" customFormat="true" x14ac:dyDescent="0.25">
      <c r="A520" s="426"/>
      <c r="B520" s="136"/>
      <c r="L520" s="136"/>
      <c r="V520" s="136"/>
      <c r="AF520" s="136"/>
      <c r="AP520" s="136"/>
      <c r="AZ520" s="136"/>
      <c r="BA520" s="136"/>
      <c r="BB520" s="136"/>
      <c r="BC520" s="136"/>
      <c r="BD520" s="136"/>
      <c r="BE520" s="136"/>
      <c r="BF520" s="136"/>
      <c r="BG520" s="136"/>
      <c r="BJ520" s="136"/>
      <c r="BT520" s="136"/>
      <c r="CD520" s="136"/>
      <c r="CN520" s="136"/>
      <c r="CX520" s="136"/>
      <c r="DH520" s="136"/>
      <c r="DR520" s="136"/>
      <c r="EB520" s="136"/>
      <c r="EL520" s="136"/>
      <c r="EV520" s="136"/>
      <c r="FF520" s="136"/>
      <c r="FP520" s="136"/>
      <c r="FZ520" s="136"/>
      <c r="GJ520" s="136"/>
      <c r="GT520" s="136"/>
      <c r="HD520" s="136"/>
      <c r="HN520" s="136"/>
      <c r="HX520" s="136"/>
      <c r="JL520" s="136"/>
    </row>
    <row xmlns:x14ac="http://schemas.microsoft.com/office/spreadsheetml/2009/9/ac" r="521" s="3" customFormat="true" x14ac:dyDescent="0.25">
      <c r="A521" s="426"/>
      <c r="B521" s="136"/>
      <c r="L521" s="136"/>
      <c r="V521" s="136"/>
      <c r="AF521" s="136"/>
      <c r="AP521" s="136"/>
      <c r="AZ521" s="136"/>
      <c r="BA521" s="136"/>
      <c r="BB521" s="136"/>
      <c r="BC521" s="136"/>
      <c r="BD521" s="136"/>
      <c r="BE521" s="136"/>
      <c r="BF521" s="136"/>
      <c r="BG521" s="136"/>
      <c r="BJ521" s="136"/>
      <c r="BT521" s="136"/>
      <c r="CD521" s="136"/>
      <c r="CN521" s="136"/>
      <c r="CX521" s="136"/>
      <c r="DH521" s="136"/>
      <c r="DR521" s="136"/>
      <c r="EB521" s="136"/>
      <c r="EL521" s="136"/>
      <c r="EV521" s="136"/>
      <c r="FF521" s="136"/>
      <c r="FP521" s="136"/>
      <c r="FZ521" s="136"/>
      <c r="GJ521" s="136"/>
      <c r="GT521" s="136"/>
      <c r="HD521" s="136"/>
      <c r="HN521" s="136"/>
      <c r="HX521" s="136"/>
      <c r="JL521" s="136"/>
    </row>
    <row xmlns:x14ac="http://schemas.microsoft.com/office/spreadsheetml/2009/9/ac" r="522" s="3" customFormat="true" x14ac:dyDescent="0.25">
      <c r="A522" s="426"/>
      <c r="B522" s="136"/>
      <c r="L522" s="136"/>
      <c r="V522" s="136"/>
      <c r="AF522" s="136"/>
      <c r="AP522" s="136"/>
      <c r="AZ522" s="136"/>
      <c r="BA522" s="136"/>
      <c r="BB522" s="136"/>
      <c r="BC522" s="136"/>
      <c r="BD522" s="136"/>
      <c r="BE522" s="136"/>
      <c r="BF522" s="136"/>
      <c r="BG522" s="136"/>
      <c r="BJ522" s="136"/>
      <c r="BT522" s="136"/>
      <c r="CD522" s="136"/>
      <c r="CN522" s="136"/>
      <c r="CX522" s="136"/>
      <c r="DH522" s="136"/>
      <c r="DR522" s="136"/>
      <c r="EB522" s="136"/>
      <c r="EL522" s="136"/>
      <c r="EV522" s="136"/>
      <c r="FF522" s="136"/>
      <c r="FP522" s="136"/>
      <c r="FZ522" s="136"/>
      <c r="GJ522" s="136"/>
      <c r="GT522" s="136"/>
      <c r="HD522" s="136"/>
      <c r="HN522" s="136"/>
      <c r="HX522" s="136"/>
      <c r="JL522" s="136"/>
    </row>
    <row xmlns:x14ac="http://schemas.microsoft.com/office/spreadsheetml/2009/9/ac" r="523" s="3" customFormat="true" x14ac:dyDescent="0.25">
      <c r="A523" s="426"/>
      <c r="B523" s="136"/>
      <c r="L523" s="136"/>
      <c r="V523" s="136"/>
      <c r="AF523" s="136"/>
      <c r="AP523" s="136"/>
      <c r="AZ523" s="136"/>
      <c r="BA523" s="136"/>
      <c r="BB523" s="136"/>
      <c r="BC523" s="136"/>
      <c r="BD523" s="136"/>
      <c r="BE523" s="136"/>
      <c r="BF523" s="136"/>
      <c r="BG523" s="136"/>
      <c r="BJ523" s="136"/>
      <c r="BT523" s="136"/>
      <c r="CD523" s="136"/>
      <c r="CN523" s="136"/>
      <c r="CX523" s="136"/>
      <c r="DH523" s="136"/>
      <c r="DR523" s="136"/>
      <c r="EB523" s="136"/>
      <c r="EL523" s="136"/>
      <c r="EV523" s="136"/>
      <c r="FF523" s="136"/>
      <c r="FP523" s="136"/>
      <c r="FZ523" s="136"/>
      <c r="GJ523" s="136"/>
      <c r="GT523" s="136"/>
      <c r="HD523" s="136"/>
      <c r="HN523" s="136"/>
      <c r="HX523" s="136"/>
      <c r="JL523" s="136"/>
    </row>
    <row xmlns:x14ac="http://schemas.microsoft.com/office/spreadsheetml/2009/9/ac" r="524" s="3" customFormat="true" x14ac:dyDescent="0.25">
      <c r="A524" s="426"/>
      <c r="B524" s="136"/>
      <c r="L524" s="136"/>
      <c r="V524" s="136"/>
      <c r="AF524" s="136"/>
      <c r="AP524" s="136"/>
      <c r="AZ524" s="136"/>
      <c r="BA524" s="136"/>
      <c r="BB524" s="136"/>
      <c r="BC524" s="136"/>
      <c r="BD524" s="136"/>
      <c r="BE524" s="136"/>
      <c r="BF524" s="136"/>
      <c r="BG524" s="136"/>
      <c r="BJ524" s="136"/>
      <c r="BT524" s="136"/>
      <c r="CD524" s="136"/>
      <c r="CN524" s="136"/>
      <c r="CX524" s="136"/>
      <c r="DH524" s="136"/>
      <c r="DR524" s="136"/>
      <c r="EB524" s="136"/>
      <c r="EL524" s="136"/>
      <c r="EV524" s="136"/>
      <c r="FF524" s="136"/>
      <c r="FP524" s="136"/>
      <c r="FZ524" s="136"/>
      <c r="GJ524" s="136"/>
      <c r="GT524" s="136"/>
      <c r="HD524" s="136"/>
      <c r="HN524" s="136"/>
      <c r="HX524" s="136"/>
      <c r="JL524" s="136"/>
    </row>
    <row xmlns:x14ac="http://schemas.microsoft.com/office/spreadsheetml/2009/9/ac" r="525" s="3" customFormat="true" x14ac:dyDescent="0.25">
      <c r="A525" s="426"/>
      <c r="B525" s="136"/>
      <c r="L525" s="136"/>
      <c r="V525" s="136"/>
      <c r="AF525" s="136"/>
      <c r="AP525" s="136"/>
      <c r="AZ525" s="136"/>
      <c r="BA525" s="136"/>
      <c r="BB525" s="136"/>
      <c r="BC525" s="136"/>
      <c r="BD525" s="136"/>
      <c r="BE525" s="136"/>
      <c r="BF525" s="136"/>
      <c r="BG525" s="136"/>
      <c r="BJ525" s="136"/>
      <c r="BT525" s="136"/>
      <c r="CD525" s="136"/>
      <c r="CN525" s="136"/>
      <c r="CX525" s="136"/>
      <c r="DH525" s="136"/>
      <c r="DR525" s="136"/>
      <c r="EB525" s="136"/>
      <c r="EL525" s="136"/>
      <c r="EV525" s="136"/>
      <c r="FF525" s="136"/>
      <c r="FP525" s="136"/>
      <c r="FZ525" s="136"/>
      <c r="GJ525" s="136"/>
      <c r="GT525" s="136"/>
      <c r="HD525" s="136"/>
      <c r="HN525" s="136"/>
      <c r="HX525" s="136"/>
      <c r="JL525" s="136"/>
    </row>
    <row xmlns:x14ac="http://schemas.microsoft.com/office/spreadsheetml/2009/9/ac" r="526" s="3" customFormat="true" x14ac:dyDescent="0.25">
      <c r="A526" s="426"/>
      <c r="B526" s="136"/>
      <c r="L526" s="136"/>
      <c r="V526" s="136"/>
      <c r="AF526" s="136"/>
      <c r="AP526" s="136"/>
      <c r="AZ526" s="136"/>
      <c r="BA526" s="136"/>
      <c r="BB526" s="136"/>
      <c r="BC526" s="136"/>
      <c r="BD526" s="136"/>
      <c r="BE526" s="136"/>
      <c r="BF526" s="136"/>
      <c r="BG526" s="136"/>
      <c r="BJ526" s="136"/>
      <c r="BT526" s="136"/>
      <c r="CD526" s="136"/>
      <c r="CN526" s="136"/>
      <c r="CX526" s="136"/>
      <c r="DH526" s="136"/>
      <c r="DR526" s="136"/>
      <c r="EB526" s="136"/>
      <c r="EL526" s="136"/>
      <c r="EV526" s="136"/>
      <c r="FF526" s="136"/>
      <c r="FP526" s="136"/>
      <c r="FZ526" s="136"/>
      <c r="GJ526" s="136"/>
      <c r="GT526" s="136"/>
      <c r="HD526" s="136"/>
      <c r="HN526" s="136"/>
      <c r="HX526" s="136"/>
      <c r="JL526" s="136"/>
    </row>
    <row xmlns:x14ac="http://schemas.microsoft.com/office/spreadsheetml/2009/9/ac" r="527" s="3" customFormat="true" x14ac:dyDescent="0.25">
      <c r="A527" s="426"/>
      <c r="B527" s="136"/>
      <c r="L527" s="136"/>
      <c r="V527" s="136"/>
      <c r="AF527" s="136"/>
      <c r="AP527" s="136"/>
      <c r="AZ527" s="136"/>
      <c r="BA527" s="136"/>
      <c r="BB527" s="136"/>
      <c r="BC527" s="136"/>
      <c r="BD527" s="136"/>
      <c r="BE527" s="136"/>
      <c r="BF527" s="136"/>
      <c r="BG527" s="136"/>
      <c r="BJ527" s="136"/>
      <c r="BT527" s="136"/>
      <c r="CD527" s="136"/>
      <c r="CN527" s="136"/>
      <c r="CX527" s="136"/>
      <c r="DH527" s="136"/>
      <c r="DR527" s="136"/>
      <c r="EB527" s="136"/>
      <c r="EL527" s="136"/>
      <c r="EV527" s="136"/>
      <c r="FF527" s="136"/>
      <c r="FP527" s="136"/>
      <c r="FZ527" s="136"/>
      <c r="GJ527" s="136"/>
      <c r="GT527" s="136"/>
      <c r="HD527" s="136"/>
      <c r="HN527" s="136"/>
      <c r="HX527" s="136"/>
      <c r="JL527" s="136"/>
    </row>
    <row xmlns:x14ac="http://schemas.microsoft.com/office/spreadsheetml/2009/9/ac" r="528" s="3" customFormat="true" x14ac:dyDescent="0.25">
      <c r="A528" s="426"/>
      <c r="B528" s="136"/>
      <c r="L528" s="136"/>
      <c r="V528" s="136"/>
      <c r="AF528" s="136"/>
      <c r="AP528" s="136"/>
      <c r="AZ528" s="136"/>
      <c r="BA528" s="136"/>
      <c r="BB528" s="136"/>
      <c r="BC528" s="136"/>
      <c r="BD528" s="136"/>
      <c r="BE528" s="136"/>
      <c r="BF528" s="136"/>
      <c r="BG528" s="136"/>
      <c r="BJ528" s="136"/>
      <c r="BT528" s="136"/>
      <c r="CD528" s="136"/>
      <c r="CN528" s="136"/>
      <c r="CX528" s="136"/>
      <c r="DH528" s="136"/>
      <c r="DR528" s="136"/>
      <c r="EB528" s="136"/>
      <c r="EL528" s="136"/>
      <c r="EV528" s="136"/>
      <c r="FF528" s="136"/>
      <c r="FP528" s="136"/>
      <c r="FZ528" s="136"/>
      <c r="GJ528" s="136"/>
      <c r="GT528" s="136"/>
      <c r="HD528" s="136"/>
      <c r="HN528" s="136"/>
      <c r="HX528" s="136"/>
      <c r="JL528" s="136"/>
    </row>
    <row xmlns:x14ac="http://schemas.microsoft.com/office/spreadsheetml/2009/9/ac" r="529" s="3" customFormat="true" x14ac:dyDescent="0.25">
      <c r="A529" s="426"/>
      <c r="B529" s="136"/>
      <c r="L529" s="136"/>
      <c r="V529" s="136"/>
      <c r="AF529" s="136"/>
      <c r="AP529" s="136"/>
      <c r="AZ529" s="136"/>
      <c r="BA529" s="136"/>
      <c r="BB529" s="136"/>
      <c r="BC529" s="136"/>
      <c r="BD529" s="136"/>
      <c r="BE529" s="136"/>
      <c r="BF529" s="136"/>
      <c r="BG529" s="136"/>
      <c r="BJ529" s="136"/>
      <c r="BT529" s="136"/>
      <c r="CD529" s="136"/>
      <c r="CN529" s="136"/>
      <c r="CX529" s="136"/>
      <c r="DH529" s="136"/>
      <c r="DR529" s="136"/>
      <c r="EB529" s="136"/>
      <c r="EL529" s="136"/>
      <c r="EV529" s="136"/>
      <c r="FF529" s="136"/>
      <c r="FP529" s="136"/>
      <c r="FZ529" s="136"/>
      <c r="GJ529" s="136"/>
      <c r="GT529" s="136"/>
      <c r="HD529" s="136"/>
      <c r="HN529" s="136"/>
      <c r="HX529" s="136"/>
      <c r="JL529" s="136"/>
    </row>
    <row xmlns:x14ac="http://schemas.microsoft.com/office/spreadsheetml/2009/9/ac" r="530" s="3" customFormat="true" x14ac:dyDescent="0.25">
      <c r="A530" s="426"/>
      <c r="B530" s="136"/>
      <c r="L530" s="136"/>
      <c r="V530" s="136"/>
      <c r="AF530" s="136"/>
      <c r="AP530" s="136"/>
      <c r="AZ530" s="136"/>
      <c r="BA530" s="136"/>
      <c r="BB530" s="136"/>
      <c r="BC530" s="136"/>
      <c r="BD530" s="136"/>
      <c r="BE530" s="136"/>
      <c r="BF530" s="136"/>
      <c r="BG530" s="136"/>
      <c r="BJ530" s="136"/>
      <c r="BT530" s="136"/>
      <c r="CD530" s="136"/>
      <c r="CN530" s="136"/>
      <c r="CX530" s="136"/>
      <c r="DH530" s="136"/>
      <c r="DR530" s="136"/>
      <c r="EB530" s="136"/>
      <c r="EL530" s="136"/>
      <c r="EV530" s="136"/>
      <c r="FF530" s="136"/>
      <c r="FP530" s="136"/>
      <c r="FZ530" s="136"/>
      <c r="GJ530" s="136"/>
      <c r="GT530" s="136"/>
      <c r="HD530" s="136"/>
      <c r="HN530" s="136"/>
      <c r="HX530" s="136"/>
      <c r="JL530" s="136"/>
    </row>
    <row xmlns:x14ac="http://schemas.microsoft.com/office/spreadsheetml/2009/9/ac" r="531" s="3" customFormat="true" x14ac:dyDescent="0.25">
      <c r="A531" s="426"/>
      <c r="B531" s="136"/>
      <c r="L531" s="136"/>
      <c r="V531" s="136"/>
      <c r="AF531" s="136"/>
      <c r="AP531" s="136"/>
      <c r="AZ531" s="136"/>
      <c r="BA531" s="136"/>
      <c r="BB531" s="136"/>
      <c r="BC531" s="136"/>
      <c r="BD531" s="136"/>
      <c r="BE531" s="136"/>
      <c r="BF531" s="136"/>
      <c r="BG531" s="136"/>
      <c r="BJ531" s="136"/>
      <c r="BT531" s="136"/>
      <c r="CD531" s="136"/>
      <c r="CN531" s="136"/>
      <c r="CX531" s="136"/>
      <c r="DH531" s="136"/>
      <c r="DR531" s="136"/>
      <c r="EB531" s="136"/>
      <c r="EL531" s="136"/>
      <c r="EV531" s="136"/>
      <c r="FF531" s="136"/>
      <c r="FP531" s="136"/>
      <c r="FZ531" s="136"/>
      <c r="GJ531" s="136"/>
      <c r="GT531" s="136"/>
      <c r="HD531" s="136"/>
      <c r="HN531" s="136"/>
      <c r="HX531" s="136"/>
      <c r="JL531" s="136"/>
    </row>
    <row xmlns:x14ac="http://schemas.microsoft.com/office/spreadsheetml/2009/9/ac" r="532" s="3" customFormat="true" x14ac:dyDescent="0.25">
      <c r="A532" s="426"/>
      <c r="B532" s="136"/>
      <c r="L532" s="136"/>
      <c r="V532" s="136"/>
      <c r="AF532" s="136"/>
      <c r="AP532" s="136"/>
      <c r="AZ532" s="136"/>
      <c r="BA532" s="136"/>
      <c r="BB532" s="136"/>
      <c r="BC532" s="136"/>
      <c r="BD532" s="136"/>
      <c r="BE532" s="136"/>
      <c r="BF532" s="136"/>
      <c r="BG532" s="136"/>
      <c r="BJ532" s="136"/>
      <c r="BT532" s="136"/>
      <c r="CD532" s="136"/>
      <c r="CN532" s="136"/>
      <c r="CX532" s="136"/>
      <c r="DH532" s="136"/>
      <c r="DR532" s="136"/>
      <c r="EB532" s="136"/>
      <c r="EL532" s="136"/>
      <c r="EV532" s="136"/>
      <c r="FF532" s="136"/>
      <c r="FP532" s="136"/>
      <c r="FZ532" s="136"/>
      <c r="GJ532" s="136"/>
      <c r="GT532" s="136"/>
      <c r="HD532" s="136"/>
      <c r="HN532" s="136"/>
      <c r="HX532" s="136"/>
      <c r="JL532" s="136"/>
    </row>
    <row xmlns:x14ac="http://schemas.microsoft.com/office/spreadsheetml/2009/9/ac" r="533" s="3" customFormat="true" x14ac:dyDescent="0.25">
      <c r="A533" s="426"/>
      <c r="B533" s="136"/>
      <c r="L533" s="136"/>
      <c r="V533" s="136"/>
      <c r="AF533" s="136"/>
      <c r="AP533" s="136"/>
      <c r="AZ533" s="136"/>
      <c r="BA533" s="136"/>
      <c r="BB533" s="136"/>
      <c r="BC533" s="136"/>
      <c r="BD533" s="136"/>
      <c r="BE533" s="136"/>
      <c r="BF533" s="136"/>
      <c r="BG533" s="136"/>
      <c r="BJ533" s="136"/>
      <c r="BT533" s="136"/>
      <c r="CD533" s="136"/>
      <c r="CN533" s="136"/>
      <c r="CX533" s="136"/>
      <c r="DH533" s="136"/>
      <c r="DR533" s="136"/>
      <c r="EB533" s="136"/>
      <c r="EL533" s="136"/>
      <c r="EV533" s="136"/>
      <c r="FF533" s="136"/>
      <c r="FP533" s="136"/>
      <c r="FZ533" s="136"/>
      <c r="GJ533" s="136"/>
      <c r="GT533" s="136"/>
      <c r="HD533" s="136"/>
      <c r="HN533" s="136"/>
      <c r="HX533" s="136"/>
      <c r="JL533" s="136"/>
    </row>
    <row xmlns:x14ac="http://schemas.microsoft.com/office/spreadsheetml/2009/9/ac" r="534" s="3" customFormat="true" x14ac:dyDescent="0.25">
      <c r="A534" s="426"/>
      <c r="B534" s="136"/>
      <c r="L534" s="136"/>
      <c r="V534" s="136"/>
      <c r="AF534" s="136"/>
      <c r="AP534" s="136"/>
      <c r="AZ534" s="136"/>
      <c r="BA534" s="136"/>
      <c r="BB534" s="136"/>
      <c r="BC534" s="136"/>
      <c r="BD534" s="136"/>
      <c r="BE534" s="136"/>
      <c r="BF534" s="136"/>
      <c r="BG534" s="136"/>
      <c r="BJ534" s="136"/>
      <c r="BT534" s="136"/>
      <c r="CD534" s="136"/>
      <c r="CN534" s="136"/>
      <c r="CX534" s="136"/>
      <c r="DH534" s="136"/>
      <c r="DR534" s="136"/>
      <c r="EB534" s="136"/>
      <c r="EL534" s="136"/>
      <c r="EV534" s="136"/>
      <c r="FF534" s="136"/>
      <c r="FP534" s="136"/>
      <c r="FZ534" s="136"/>
      <c r="GJ534" s="136"/>
      <c r="GT534" s="136"/>
      <c r="HD534" s="136"/>
      <c r="HN534" s="136"/>
      <c r="HX534" s="136"/>
      <c r="JL534" s="136"/>
    </row>
    <row xmlns:x14ac="http://schemas.microsoft.com/office/spreadsheetml/2009/9/ac" r="535" s="3" customFormat="true" x14ac:dyDescent="0.25">
      <c r="A535" s="426"/>
      <c r="B535" s="136"/>
      <c r="L535" s="136"/>
      <c r="V535" s="136"/>
      <c r="AF535" s="136"/>
      <c r="AP535" s="136"/>
      <c r="AZ535" s="136"/>
      <c r="BA535" s="136"/>
      <c r="BB535" s="136"/>
      <c r="BC535" s="136"/>
      <c r="BD535" s="136"/>
      <c r="BE535" s="136"/>
      <c r="BF535" s="136"/>
      <c r="BG535" s="136"/>
      <c r="BJ535" s="136"/>
      <c r="BT535" s="136"/>
      <c r="CD535" s="136"/>
      <c r="CN535" s="136"/>
      <c r="CX535" s="136"/>
      <c r="DH535" s="136"/>
      <c r="DR535" s="136"/>
      <c r="EB535" s="136"/>
      <c r="EL535" s="136"/>
      <c r="EV535" s="136"/>
      <c r="FF535" s="136"/>
      <c r="FP535" s="136"/>
      <c r="FZ535" s="136"/>
      <c r="GJ535" s="136"/>
      <c r="GT535" s="136"/>
      <c r="HD535" s="136"/>
      <c r="HN535" s="136"/>
      <c r="HX535" s="136"/>
      <c r="JL535" s="136"/>
    </row>
    <row xmlns:x14ac="http://schemas.microsoft.com/office/spreadsheetml/2009/9/ac" r="536" s="3" customFormat="true" x14ac:dyDescent="0.25">
      <c r="A536" s="426"/>
      <c r="B536" s="136"/>
      <c r="L536" s="136"/>
      <c r="V536" s="136"/>
      <c r="AF536" s="136"/>
      <c r="AP536" s="136"/>
      <c r="AZ536" s="136"/>
      <c r="BA536" s="136"/>
      <c r="BB536" s="136"/>
      <c r="BC536" s="136"/>
      <c r="BD536" s="136"/>
      <c r="BE536" s="136"/>
      <c r="BF536" s="136"/>
      <c r="BG536" s="136"/>
      <c r="BJ536" s="136"/>
      <c r="BT536" s="136"/>
      <c r="CD536" s="136"/>
      <c r="CN536" s="136"/>
      <c r="CX536" s="136"/>
      <c r="DH536" s="136"/>
      <c r="DR536" s="136"/>
      <c r="EB536" s="136"/>
      <c r="EL536" s="136"/>
      <c r="EV536" s="136"/>
      <c r="FF536" s="136"/>
      <c r="FP536" s="136"/>
      <c r="FZ536" s="136"/>
      <c r="GJ536" s="136"/>
      <c r="GT536" s="136"/>
      <c r="HD536" s="136"/>
      <c r="HN536" s="136"/>
      <c r="HX536" s="136"/>
      <c r="JL536" s="136"/>
    </row>
    <row xmlns:x14ac="http://schemas.microsoft.com/office/spreadsheetml/2009/9/ac" r="537" s="3" customFormat="true" x14ac:dyDescent="0.25">
      <c r="A537" s="426"/>
      <c r="B537" s="136"/>
      <c r="L537" s="136"/>
      <c r="V537" s="136"/>
      <c r="AF537" s="136"/>
      <c r="AP537" s="136"/>
      <c r="AZ537" s="136"/>
      <c r="BA537" s="136"/>
      <c r="BB537" s="136"/>
      <c r="BC537" s="136"/>
      <c r="BD537" s="136"/>
      <c r="BE537" s="136"/>
      <c r="BF537" s="136"/>
      <c r="BG537" s="136"/>
      <c r="BJ537" s="136"/>
      <c r="BT537" s="136"/>
      <c r="CD537" s="136"/>
      <c r="CN537" s="136"/>
      <c r="CX537" s="136"/>
      <c r="DH537" s="136"/>
      <c r="DR537" s="136"/>
      <c r="EB537" s="136"/>
      <c r="EL537" s="136"/>
      <c r="EV537" s="136"/>
      <c r="FF537" s="136"/>
      <c r="FP537" s="136"/>
      <c r="FZ537" s="136"/>
      <c r="GJ537" s="136"/>
      <c r="GT537" s="136"/>
      <c r="HD537" s="136"/>
      <c r="HN537" s="136"/>
      <c r="HX537" s="136"/>
      <c r="JL537" s="136"/>
    </row>
    <row xmlns:x14ac="http://schemas.microsoft.com/office/spreadsheetml/2009/9/ac" r="538" s="3" customFormat="true" x14ac:dyDescent="0.25">
      <c r="A538" s="426"/>
      <c r="B538" s="136"/>
      <c r="L538" s="136"/>
      <c r="V538" s="136"/>
      <c r="AF538" s="136"/>
      <c r="AP538" s="136"/>
      <c r="AZ538" s="136"/>
      <c r="BA538" s="136"/>
      <c r="BB538" s="136"/>
      <c r="BC538" s="136"/>
      <c r="BD538" s="136"/>
      <c r="BE538" s="136"/>
      <c r="BF538" s="136"/>
      <c r="BG538" s="136"/>
      <c r="BJ538" s="136"/>
      <c r="BT538" s="136"/>
      <c r="CD538" s="136"/>
      <c r="CN538" s="136"/>
      <c r="CX538" s="136"/>
      <c r="DH538" s="136"/>
      <c r="DR538" s="136"/>
      <c r="EB538" s="136"/>
      <c r="EL538" s="136"/>
      <c r="EV538" s="136"/>
      <c r="FF538" s="136"/>
      <c r="FP538" s="136"/>
      <c r="FZ538" s="136"/>
      <c r="GJ538" s="136"/>
      <c r="GT538" s="136"/>
      <c r="HD538" s="136"/>
      <c r="HN538" s="136"/>
      <c r="HX538" s="136"/>
      <c r="JL538" s="136"/>
    </row>
    <row xmlns:x14ac="http://schemas.microsoft.com/office/spreadsheetml/2009/9/ac" r="539" s="3" customFormat="true" x14ac:dyDescent="0.25">
      <c r="A539" s="426"/>
      <c r="B539" s="136"/>
      <c r="L539" s="136"/>
      <c r="V539" s="136"/>
      <c r="AF539" s="136"/>
      <c r="AP539" s="136"/>
      <c r="AZ539" s="136"/>
      <c r="BA539" s="136"/>
      <c r="BB539" s="136"/>
      <c r="BC539" s="136"/>
      <c r="BD539" s="136"/>
      <c r="BE539" s="136"/>
      <c r="BF539" s="136"/>
      <c r="BG539" s="136"/>
      <c r="BJ539" s="136"/>
      <c r="BT539" s="136"/>
      <c r="CD539" s="136"/>
      <c r="CN539" s="136"/>
      <c r="CX539" s="136"/>
      <c r="DH539" s="136"/>
      <c r="DR539" s="136"/>
      <c r="EB539" s="136"/>
      <c r="EL539" s="136"/>
      <c r="EV539" s="136"/>
      <c r="FF539" s="136"/>
      <c r="FP539" s="136"/>
      <c r="FZ539" s="136"/>
      <c r="GJ539" s="136"/>
      <c r="GT539" s="136"/>
      <c r="HD539" s="136"/>
      <c r="HN539" s="136"/>
      <c r="HX539" s="136"/>
      <c r="JL539" s="136"/>
    </row>
    <row xmlns:x14ac="http://schemas.microsoft.com/office/spreadsheetml/2009/9/ac" r="540" s="3" customFormat="true" x14ac:dyDescent="0.25">
      <c r="A540" s="426"/>
      <c r="B540" s="136"/>
      <c r="L540" s="136"/>
      <c r="V540" s="136"/>
      <c r="AF540" s="136"/>
      <c r="AP540" s="136"/>
      <c r="AZ540" s="136"/>
      <c r="BA540" s="136"/>
      <c r="BB540" s="136"/>
      <c r="BC540" s="136"/>
      <c r="BD540" s="136"/>
      <c r="BE540" s="136"/>
      <c r="BF540" s="136"/>
      <c r="BG540" s="136"/>
      <c r="BJ540" s="136"/>
      <c r="BT540" s="136"/>
      <c r="CD540" s="136"/>
      <c r="CN540" s="136"/>
      <c r="CX540" s="136"/>
      <c r="DH540" s="136"/>
      <c r="DR540" s="136"/>
      <c r="EB540" s="136"/>
      <c r="EL540" s="136"/>
      <c r="EV540" s="136"/>
      <c r="FF540" s="136"/>
      <c r="FP540" s="136"/>
      <c r="FZ540" s="136"/>
      <c r="GJ540" s="136"/>
      <c r="GT540" s="136"/>
      <c r="HD540" s="136"/>
      <c r="HN540" s="136"/>
      <c r="HX540" s="136"/>
      <c r="JL540" s="136"/>
    </row>
    <row xmlns:x14ac="http://schemas.microsoft.com/office/spreadsheetml/2009/9/ac" r="541" s="3" customFormat="true" x14ac:dyDescent="0.25">
      <c r="A541" s="426"/>
      <c r="B541" s="136"/>
      <c r="L541" s="136"/>
      <c r="V541" s="136"/>
      <c r="AF541" s="136"/>
      <c r="AP541" s="136"/>
      <c r="AZ541" s="136"/>
      <c r="BA541" s="136"/>
      <c r="BB541" s="136"/>
      <c r="BC541" s="136"/>
      <c r="BD541" s="136"/>
      <c r="BE541" s="136"/>
      <c r="BF541" s="136"/>
      <c r="BG541" s="136"/>
      <c r="BJ541" s="136"/>
      <c r="BT541" s="136"/>
      <c r="CD541" s="136"/>
      <c r="CN541" s="136"/>
      <c r="CX541" s="136"/>
      <c r="DH541" s="136"/>
      <c r="DR541" s="136"/>
      <c r="EB541" s="136"/>
      <c r="EL541" s="136"/>
      <c r="EV541" s="136"/>
      <c r="FF541" s="136"/>
      <c r="FP541" s="136"/>
      <c r="FZ541" s="136"/>
      <c r="GJ541" s="136"/>
      <c r="GT541" s="136"/>
      <c r="HD541" s="136"/>
      <c r="HN541" s="136"/>
      <c r="HX541" s="136"/>
      <c r="JL541" s="136"/>
    </row>
    <row xmlns:x14ac="http://schemas.microsoft.com/office/spreadsheetml/2009/9/ac" r="542" s="3" customFormat="true" x14ac:dyDescent="0.25">
      <c r="A542" s="426"/>
      <c r="B542" s="136"/>
      <c r="L542" s="136"/>
      <c r="V542" s="136"/>
      <c r="AF542" s="136"/>
      <c r="AP542" s="136"/>
      <c r="AZ542" s="136"/>
      <c r="BA542" s="136"/>
      <c r="BB542" s="136"/>
      <c r="BC542" s="136"/>
      <c r="BD542" s="136"/>
      <c r="BE542" s="136"/>
      <c r="BF542" s="136"/>
      <c r="BG542" s="136"/>
      <c r="BJ542" s="136"/>
      <c r="BT542" s="136"/>
      <c r="CD542" s="136"/>
      <c r="CN542" s="136"/>
      <c r="CX542" s="136"/>
      <c r="DH542" s="136"/>
      <c r="DR542" s="136"/>
      <c r="EB542" s="136"/>
      <c r="EL542" s="136"/>
      <c r="EV542" s="136"/>
      <c r="FF542" s="136"/>
      <c r="FP542" s="136"/>
      <c r="FZ542" s="136"/>
      <c r="GJ542" s="136"/>
      <c r="GT542" s="136"/>
      <c r="HD542" s="136"/>
      <c r="HN542" s="136"/>
      <c r="HX542" s="136"/>
      <c r="JL542" s="136"/>
    </row>
    <row xmlns:x14ac="http://schemas.microsoft.com/office/spreadsheetml/2009/9/ac" r="543" s="3" customFormat="true" x14ac:dyDescent="0.25">
      <c r="A543" s="426"/>
      <c r="B543" s="136"/>
      <c r="L543" s="136"/>
      <c r="V543" s="136"/>
      <c r="AF543" s="136"/>
      <c r="AP543" s="136"/>
      <c r="AZ543" s="136"/>
      <c r="BA543" s="136"/>
      <c r="BB543" s="136"/>
      <c r="BC543" s="136"/>
      <c r="BD543" s="136"/>
      <c r="BE543" s="136"/>
      <c r="BF543" s="136"/>
      <c r="BG543" s="136"/>
      <c r="BJ543" s="136"/>
      <c r="BT543" s="136"/>
      <c r="CD543" s="136"/>
      <c r="CN543" s="136"/>
      <c r="CX543" s="136"/>
      <c r="DH543" s="136"/>
      <c r="DR543" s="136"/>
      <c r="EB543" s="136"/>
      <c r="EL543" s="136"/>
      <c r="EV543" s="136"/>
      <c r="FF543" s="136"/>
      <c r="FP543" s="136"/>
      <c r="FZ543" s="136"/>
      <c r="GJ543" s="136"/>
      <c r="GT543" s="136"/>
      <c r="HD543" s="136"/>
      <c r="HN543" s="136"/>
      <c r="HX543" s="136"/>
      <c r="JL543" s="136"/>
    </row>
    <row xmlns:x14ac="http://schemas.microsoft.com/office/spreadsheetml/2009/9/ac" r="544" s="3" customFormat="true" x14ac:dyDescent="0.25">
      <c r="A544" s="426"/>
      <c r="B544" s="136"/>
      <c r="L544" s="136"/>
      <c r="V544" s="136"/>
      <c r="AF544" s="136"/>
      <c r="AP544" s="136"/>
      <c r="AZ544" s="136"/>
      <c r="BA544" s="136"/>
      <c r="BB544" s="136"/>
      <c r="BC544" s="136"/>
      <c r="BD544" s="136"/>
      <c r="BE544" s="136"/>
      <c r="BF544" s="136"/>
      <c r="BG544" s="136"/>
      <c r="BJ544" s="136"/>
      <c r="BT544" s="136"/>
      <c r="CD544" s="136"/>
      <c r="CN544" s="136"/>
      <c r="CX544" s="136"/>
      <c r="DH544" s="136"/>
      <c r="DR544" s="136"/>
      <c r="EB544" s="136"/>
      <c r="EL544" s="136"/>
      <c r="EV544" s="136"/>
      <c r="FF544" s="136"/>
      <c r="FP544" s="136"/>
      <c r="FZ544" s="136"/>
      <c r="GJ544" s="136"/>
      <c r="GT544" s="136"/>
      <c r="HD544" s="136"/>
      <c r="HN544" s="136"/>
      <c r="HX544" s="136"/>
      <c r="JL544" s="136"/>
    </row>
    <row xmlns:x14ac="http://schemas.microsoft.com/office/spreadsheetml/2009/9/ac" r="545" s="3" customFormat="true" x14ac:dyDescent="0.25">
      <c r="A545" s="426"/>
      <c r="B545" s="136"/>
      <c r="L545" s="136"/>
      <c r="V545" s="136"/>
      <c r="AF545" s="136"/>
      <c r="AP545" s="136"/>
      <c r="AZ545" s="136"/>
      <c r="BA545" s="136"/>
      <c r="BB545" s="136"/>
      <c r="BC545" s="136"/>
      <c r="BD545" s="136"/>
      <c r="BE545" s="136"/>
      <c r="BF545" s="136"/>
      <c r="BG545" s="136"/>
      <c r="BJ545" s="136"/>
      <c r="BT545" s="136"/>
      <c r="CD545" s="136"/>
      <c r="CN545" s="136"/>
      <c r="CX545" s="136"/>
      <c r="DH545" s="136"/>
      <c r="DR545" s="136"/>
      <c r="EB545" s="136"/>
      <c r="EL545" s="136"/>
      <c r="EV545" s="136"/>
      <c r="FF545" s="136"/>
      <c r="FP545" s="136"/>
      <c r="FZ545" s="136"/>
      <c r="GJ545" s="136"/>
      <c r="GT545" s="136"/>
      <c r="HD545" s="136"/>
      <c r="HN545" s="136"/>
      <c r="HX545" s="136"/>
      <c r="JL545" s="136"/>
    </row>
    <row xmlns:x14ac="http://schemas.microsoft.com/office/spreadsheetml/2009/9/ac" r="546" s="3" customFormat="true" x14ac:dyDescent="0.25">
      <c r="A546" s="426"/>
      <c r="B546" s="136"/>
      <c r="L546" s="136"/>
      <c r="V546" s="136"/>
      <c r="AF546" s="136"/>
      <c r="AP546" s="136"/>
      <c r="AZ546" s="136"/>
      <c r="BA546" s="136"/>
      <c r="BB546" s="136"/>
      <c r="BC546" s="136"/>
      <c r="BD546" s="136"/>
      <c r="BE546" s="136"/>
      <c r="BF546" s="136"/>
      <c r="BG546" s="136"/>
      <c r="BJ546" s="136"/>
      <c r="BT546" s="136"/>
      <c r="CD546" s="136"/>
      <c r="CN546" s="136"/>
      <c r="CX546" s="136"/>
      <c r="DH546" s="136"/>
      <c r="DR546" s="136"/>
      <c r="EB546" s="136"/>
      <c r="EL546" s="136"/>
      <c r="EV546" s="136"/>
      <c r="FF546" s="136"/>
      <c r="FP546" s="136"/>
      <c r="FZ546" s="136"/>
      <c r="GJ546" s="136"/>
      <c r="GT546" s="136"/>
      <c r="HD546" s="136"/>
      <c r="HN546" s="136"/>
      <c r="HX546" s="136"/>
      <c r="JL546" s="136"/>
    </row>
    <row xmlns:x14ac="http://schemas.microsoft.com/office/spreadsheetml/2009/9/ac" r="547" s="3" customFormat="true" x14ac:dyDescent="0.25">
      <c r="A547" s="426"/>
      <c r="B547" s="136"/>
      <c r="L547" s="136"/>
      <c r="V547" s="136"/>
      <c r="AF547" s="136"/>
      <c r="AP547" s="136"/>
      <c r="AZ547" s="136"/>
      <c r="BA547" s="136"/>
      <c r="BB547" s="136"/>
      <c r="BC547" s="136"/>
      <c r="BD547" s="136"/>
      <c r="BE547" s="136"/>
      <c r="BF547" s="136"/>
      <c r="BG547" s="136"/>
      <c r="BJ547" s="136"/>
      <c r="BT547" s="136"/>
      <c r="CD547" s="136"/>
      <c r="CN547" s="136"/>
      <c r="CX547" s="136"/>
      <c r="DH547" s="136"/>
      <c r="DR547" s="136"/>
      <c r="EB547" s="136"/>
      <c r="EL547" s="136"/>
      <c r="EV547" s="136"/>
      <c r="FF547" s="136"/>
      <c r="FP547" s="136"/>
      <c r="FZ547" s="136"/>
      <c r="GJ547" s="136"/>
      <c r="GT547" s="136"/>
      <c r="HD547" s="136"/>
      <c r="HN547" s="136"/>
      <c r="HX547" s="136"/>
      <c r="JL547" s="136"/>
    </row>
    <row xmlns:x14ac="http://schemas.microsoft.com/office/spreadsheetml/2009/9/ac" r="548" s="3" customFormat="true" x14ac:dyDescent="0.25">
      <c r="A548" s="426"/>
      <c r="B548" s="136"/>
      <c r="L548" s="136"/>
      <c r="V548" s="136"/>
      <c r="AF548" s="136"/>
      <c r="AP548" s="136"/>
      <c r="AZ548" s="136"/>
      <c r="BA548" s="136"/>
      <c r="BB548" s="136"/>
      <c r="BC548" s="136"/>
      <c r="BD548" s="136"/>
      <c r="BE548" s="136"/>
      <c r="BF548" s="136"/>
      <c r="BG548" s="136"/>
      <c r="BJ548" s="136"/>
      <c r="BT548" s="136"/>
      <c r="CD548" s="136"/>
      <c r="CN548" s="136"/>
      <c r="CX548" s="136"/>
      <c r="DH548" s="136"/>
      <c r="DR548" s="136"/>
      <c r="EB548" s="136"/>
      <c r="EL548" s="136"/>
      <c r="EV548" s="136"/>
      <c r="FF548" s="136"/>
      <c r="FP548" s="136"/>
      <c r="FZ548" s="136"/>
      <c r="GJ548" s="136"/>
      <c r="GT548" s="136"/>
      <c r="HD548" s="136"/>
      <c r="HN548" s="136"/>
      <c r="HX548" s="136"/>
      <c r="JL548" s="136"/>
    </row>
    <row xmlns:x14ac="http://schemas.microsoft.com/office/spreadsheetml/2009/9/ac" r="549" s="3" customFormat="true" x14ac:dyDescent="0.25">
      <c r="A549" s="426"/>
      <c r="B549" s="136"/>
      <c r="L549" s="136"/>
      <c r="V549" s="136"/>
      <c r="AF549" s="136"/>
      <c r="AP549" s="136"/>
      <c r="AZ549" s="136"/>
      <c r="BA549" s="136"/>
      <c r="BB549" s="136"/>
      <c r="BC549" s="136"/>
      <c r="BD549" s="136"/>
      <c r="BE549" s="136"/>
      <c r="BF549" s="136"/>
      <c r="BG549" s="136"/>
      <c r="BJ549" s="136"/>
      <c r="BT549" s="136"/>
      <c r="CD549" s="136"/>
      <c r="CN549" s="136"/>
      <c r="CX549" s="136"/>
      <c r="DH549" s="136"/>
      <c r="DR549" s="136"/>
      <c r="EB549" s="136"/>
      <c r="EL549" s="136"/>
      <c r="EV549" s="136"/>
      <c r="FF549" s="136"/>
      <c r="FP549" s="136"/>
      <c r="FZ549" s="136"/>
      <c r="GJ549" s="136"/>
      <c r="GT549" s="136"/>
      <c r="HD549" s="136"/>
      <c r="HN549" s="136"/>
      <c r="HX549" s="136"/>
      <c r="JL549" s="136"/>
    </row>
    <row xmlns:x14ac="http://schemas.microsoft.com/office/spreadsheetml/2009/9/ac" r="550" s="3" customFormat="true" x14ac:dyDescent="0.25">
      <c r="A550" s="426"/>
      <c r="B550" s="136"/>
      <c r="L550" s="136"/>
      <c r="V550" s="136"/>
      <c r="AF550" s="136"/>
      <c r="AP550" s="136"/>
      <c r="AZ550" s="136"/>
      <c r="BA550" s="136"/>
      <c r="BB550" s="136"/>
      <c r="BC550" s="136"/>
      <c r="BD550" s="136"/>
      <c r="BE550" s="136"/>
      <c r="BF550" s="136"/>
      <c r="BG550" s="136"/>
      <c r="BJ550" s="136"/>
      <c r="BT550" s="136"/>
      <c r="CD550" s="136"/>
      <c r="CN550" s="136"/>
      <c r="CX550" s="136"/>
      <c r="DH550" s="136"/>
      <c r="DR550" s="136"/>
      <c r="EB550" s="136"/>
      <c r="EL550" s="136"/>
      <c r="EV550" s="136"/>
      <c r="FF550" s="136"/>
      <c r="FP550" s="136"/>
      <c r="FZ550" s="136"/>
      <c r="GJ550" s="136"/>
      <c r="GT550" s="136"/>
      <c r="HD550" s="136"/>
      <c r="HN550" s="136"/>
      <c r="HX550" s="136"/>
      <c r="JL550" s="136"/>
    </row>
    <row xmlns:x14ac="http://schemas.microsoft.com/office/spreadsheetml/2009/9/ac" r="551" s="3" customFormat="true" x14ac:dyDescent="0.25">
      <c r="A551" s="426"/>
      <c r="B551" s="136"/>
      <c r="L551" s="136"/>
      <c r="V551" s="136"/>
      <c r="AF551" s="136"/>
      <c r="AP551" s="136"/>
      <c r="AZ551" s="136"/>
      <c r="BA551" s="136"/>
      <c r="BB551" s="136"/>
      <c r="BC551" s="136"/>
      <c r="BD551" s="136"/>
      <c r="BE551" s="136"/>
      <c r="BF551" s="136"/>
      <c r="BG551" s="136"/>
      <c r="BJ551" s="136"/>
      <c r="BT551" s="136"/>
      <c r="CD551" s="136"/>
      <c r="CN551" s="136"/>
      <c r="CX551" s="136"/>
      <c r="DH551" s="136"/>
      <c r="DR551" s="136"/>
      <c r="EB551" s="136"/>
      <c r="EL551" s="136"/>
      <c r="EV551" s="136"/>
      <c r="FF551" s="136"/>
      <c r="FP551" s="136"/>
      <c r="FZ551" s="136"/>
      <c r="GJ551" s="136"/>
      <c r="GT551" s="136"/>
      <c r="HD551" s="136"/>
      <c r="HN551" s="136"/>
      <c r="HX551" s="136"/>
      <c r="JL551" s="136"/>
    </row>
    <row xmlns:x14ac="http://schemas.microsoft.com/office/spreadsheetml/2009/9/ac" r="552" s="3" customFormat="true" x14ac:dyDescent="0.25">
      <c r="A552" s="426"/>
      <c r="B552" s="136"/>
      <c r="L552" s="136"/>
      <c r="V552" s="136"/>
      <c r="AF552" s="136"/>
      <c r="AP552" s="136"/>
      <c r="AZ552" s="136"/>
      <c r="BA552" s="136"/>
      <c r="BB552" s="136"/>
      <c r="BC552" s="136"/>
      <c r="BD552" s="136"/>
      <c r="BE552" s="136"/>
      <c r="BF552" s="136"/>
      <c r="BG552" s="136"/>
      <c r="BJ552" s="136"/>
      <c r="BT552" s="136"/>
      <c r="CD552" s="136"/>
      <c r="CN552" s="136"/>
      <c r="CX552" s="136"/>
      <c r="DH552" s="136"/>
      <c r="DR552" s="136"/>
      <c r="EB552" s="136"/>
      <c r="EL552" s="136"/>
      <c r="EV552" s="136"/>
      <c r="FF552" s="136"/>
      <c r="FP552" s="136"/>
      <c r="FZ552" s="136"/>
      <c r="GJ552" s="136"/>
      <c r="GT552" s="136"/>
      <c r="HD552" s="136"/>
      <c r="HN552" s="136"/>
      <c r="HX552" s="136"/>
      <c r="JL552" s="136"/>
    </row>
    <row xmlns:x14ac="http://schemas.microsoft.com/office/spreadsheetml/2009/9/ac" r="553" s="3" customFormat="true" x14ac:dyDescent="0.25">
      <c r="A553" s="426"/>
      <c r="B553" s="136"/>
      <c r="L553" s="136"/>
      <c r="V553" s="136"/>
      <c r="AF553" s="136"/>
      <c r="AP553" s="136"/>
      <c r="AZ553" s="136"/>
      <c r="BA553" s="136"/>
      <c r="BB553" s="136"/>
      <c r="BC553" s="136"/>
      <c r="BD553" s="136"/>
      <c r="BE553" s="136"/>
      <c r="BF553" s="136"/>
      <c r="BG553" s="136"/>
      <c r="BJ553" s="136"/>
      <c r="BT553" s="136"/>
      <c r="CD553" s="136"/>
      <c r="CN553" s="136"/>
      <c r="CX553" s="136"/>
      <c r="DH553" s="136"/>
      <c r="DR553" s="136"/>
      <c r="EB553" s="136"/>
      <c r="EL553" s="136"/>
      <c r="EV553" s="136"/>
      <c r="FF553" s="136"/>
      <c r="FP553" s="136"/>
      <c r="FZ553" s="136"/>
      <c r="GJ553" s="136"/>
      <c r="GT553" s="136"/>
      <c r="HD553" s="136"/>
      <c r="HN553" s="136"/>
      <c r="HX553" s="136"/>
      <c r="JL553" s="136"/>
    </row>
    <row xmlns:x14ac="http://schemas.microsoft.com/office/spreadsheetml/2009/9/ac" r="554" s="3" customFormat="true" x14ac:dyDescent="0.25">
      <c r="A554" s="426"/>
      <c r="B554" s="136"/>
      <c r="L554" s="136"/>
      <c r="V554" s="136"/>
      <c r="AF554" s="136"/>
      <c r="AP554" s="136"/>
      <c r="AZ554" s="136"/>
      <c r="BA554" s="136"/>
      <c r="BB554" s="136"/>
      <c r="BC554" s="136"/>
      <c r="BD554" s="136"/>
      <c r="BE554" s="136"/>
      <c r="BF554" s="136"/>
      <c r="BG554" s="136"/>
      <c r="BJ554" s="136"/>
      <c r="BT554" s="136"/>
      <c r="CD554" s="136"/>
      <c r="CN554" s="136"/>
      <c r="CX554" s="136"/>
      <c r="DH554" s="136"/>
      <c r="DR554" s="136"/>
      <c r="EB554" s="136"/>
      <c r="EL554" s="136"/>
      <c r="EV554" s="136"/>
      <c r="FF554" s="136"/>
      <c r="FP554" s="136"/>
      <c r="FZ554" s="136"/>
      <c r="GJ554" s="136"/>
      <c r="GT554" s="136"/>
      <c r="HD554" s="136"/>
      <c r="HN554" s="136"/>
      <c r="HX554" s="136"/>
      <c r="JL554" s="136"/>
    </row>
    <row xmlns:x14ac="http://schemas.microsoft.com/office/spreadsheetml/2009/9/ac" r="555" s="3" customFormat="true" x14ac:dyDescent="0.25">
      <c r="A555" s="426"/>
      <c r="B555" s="136"/>
      <c r="L555" s="136"/>
      <c r="V555" s="136"/>
      <c r="AF555" s="136"/>
      <c r="AP555" s="136"/>
      <c r="AZ555" s="136"/>
      <c r="BA555" s="136"/>
      <c r="BB555" s="136"/>
      <c r="BC555" s="136"/>
      <c r="BD555" s="136"/>
      <c r="BE555" s="136"/>
      <c r="BF555" s="136"/>
      <c r="BG555" s="136"/>
      <c r="BJ555" s="136"/>
      <c r="BT555" s="136"/>
      <c r="CD555" s="136"/>
      <c r="CN555" s="136"/>
      <c r="CX555" s="136"/>
      <c r="DH555" s="136"/>
      <c r="DR555" s="136"/>
      <c r="EB555" s="136"/>
      <c r="EL555" s="136"/>
      <c r="EV555" s="136"/>
      <c r="FF555" s="136"/>
      <c r="FP555" s="136"/>
      <c r="FZ555" s="136"/>
      <c r="GJ555" s="136"/>
      <c r="GT555" s="136"/>
      <c r="HD555" s="136"/>
      <c r="HN555" s="136"/>
      <c r="HX555" s="136"/>
      <c r="JL555" s="136"/>
    </row>
    <row xmlns:x14ac="http://schemas.microsoft.com/office/spreadsheetml/2009/9/ac" r="556" s="3" customFormat="true" x14ac:dyDescent="0.25">
      <c r="A556" s="426"/>
      <c r="B556" s="136"/>
      <c r="L556" s="136"/>
      <c r="V556" s="136"/>
      <c r="AF556" s="136"/>
      <c r="AP556" s="136"/>
      <c r="AZ556" s="136"/>
      <c r="BA556" s="136"/>
      <c r="BB556" s="136"/>
      <c r="BC556" s="136"/>
      <c r="BD556" s="136"/>
      <c r="BE556" s="136"/>
      <c r="BF556" s="136"/>
      <c r="BG556" s="136"/>
      <c r="BJ556" s="136"/>
      <c r="BT556" s="136"/>
      <c r="CD556" s="136"/>
      <c r="CN556" s="136"/>
      <c r="CX556" s="136"/>
      <c r="DH556" s="136"/>
      <c r="DR556" s="136"/>
      <c r="EB556" s="136"/>
      <c r="EL556" s="136"/>
      <c r="EV556" s="136"/>
      <c r="FF556" s="136"/>
      <c r="FP556" s="136"/>
      <c r="FZ556" s="136"/>
      <c r="GJ556" s="136"/>
      <c r="GT556" s="136"/>
      <c r="HD556" s="136"/>
      <c r="HN556" s="136"/>
      <c r="HX556" s="136"/>
      <c r="JL556" s="136"/>
    </row>
    <row xmlns:x14ac="http://schemas.microsoft.com/office/spreadsheetml/2009/9/ac" r="557" s="3" customFormat="true" x14ac:dyDescent="0.25">
      <c r="A557" s="426"/>
      <c r="B557" s="136"/>
      <c r="L557" s="136"/>
      <c r="V557" s="136"/>
      <c r="AF557" s="136"/>
      <c r="AP557" s="136"/>
      <c r="AZ557" s="136"/>
      <c r="BA557" s="136"/>
      <c r="BB557" s="136"/>
      <c r="BC557" s="136"/>
      <c r="BD557" s="136"/>
      <c r="BE557" s="136"/>
      <c r="BF557" s="136"/>
      <c r="BG557" s="136"/>
      <c r="BJ557" s="136"/>
      <c r="BT557" s="136"/>
      <c r="CD557" s="136"/>
      <c r="CN557" s="136"/>
      <c r="CX557" s="136"/>
      <c r="DH557" s="136"/>
      <c r="DR557" s="136"/>
      <c r="EB557" s="136"/>
      <c r="EL557" s="136"/>
      <c r="EV557" s="136"/>
      <c r="FF557" s="136"/>
      <c r="FP557" s="136"/>
      <c r="FZ557" s="136"/>
      <c r="GJ557" s="136"/>
      <c r="GT557" s="136"/>
      <c r="HD557" s="136"/>
      <c r="HN557" s="136"/>
      <c r="HX557" s="136"/>
      <c r="JL557" s="136"/>
    </row>
    <row xmlns:x14ac="http://schemas.microsoft.com/office/spreadsheetml/2009/9/ac" r="558" s="3" customFormat="true" x14ac:dyDescent="0.25">
      <c r="A558" s="426"/>
      <c r="B558" s="136"/>
      <c r="L558" s="136"/>
      <c r="V558" s="136"/>
      <c r="AF558" s="136"/>
      <c r="AP558" s="136"/>
      <c r="AZ558" s="136"/>
      <c r="BA558" s="136"/>
      <c r="BB558" s="136"/>
      <c r="BC558" s="136"/>
      <c r="BD558" s="136"/>
      <c r="BE558" s="136"/>
      <c r="BF558" s="136"/>
      <c r="BG558" s="136"/>
      <c r="BJ558" s="136"/>
      <c r="BT558" s="136"/>
      <c r="CD558" s="136"/>
      <c r="CN558" s="136"/>
      <c r="CX558" s="136"/>
      <c r="DH558" s="136"/>
      <c r="DR558" s="136"/>
      <c r="EB558" s="136"/>
      <c r="EL558" s="136"/>
      <c r="EV558" s="136"/>
      <c r="FF558" s="136"/>
      <c r="FP558" s="136"/>
      <c r="FZ558" s="136"/>
      <c r="GJ558" s="136"/>
      <c r="GT558" s="136"/>
      <c r="HD558" s="136"/>
      <c r="HN558" s="136"/>
      <c r="HX558" s="136"/>
      <c r="JL558" s="136"/>
    </row>
    <row xmlns:x14ac="http://schemas.microsoft.com/office/spreadsheetml/2009/9/ac" r="559" s="3" customFormat="true" x14ac:dyDescent="0.25">
      <c r="A559" s="426"/>
      <c r="B559" s="136"/>
      <c r="L559" s="136"/>
      <c r="V559" s="136"/>
      <c r="AF559" s="136"/>
      <c r="AP559" s="136"/>
      <c r="AZ559" s="136"/>
      <c r="BA559" s="136"/>
      <c r="BB559" s="136"/>
      <c r="BC559" s="136"/>
      <c r="BD559" s="136"/>
      <c r="BE559" s="136"/>
      <c r="BF559" s="136"/>
      <c r="BG559" s="136"/>
      <c r="BJ559" s="136"/>
      <c r="BT559" s="136"/>
      <c r="CD559" s="136"/>
      <c r="CN559" s="136"/>
      <c r="CX559" s="136"/>
      <c r="DH559" s="136"/>
      <c r="DR559" s="136"/>
      <c r="EB559" s="136"/>
      <c r="EL559" s="136"/>
      <c r="EV559" s="136"/>
      <c r="FF559" s="136"/>
      <c r="FP559" s="136"/>
      <c r="FZ559" s="136"/>
      <c r="GJ559" s="136"/>
      <c r="GT559" s="136"/>
      <c r="HD559" s="136"/>
      <c r="HN559" s="136"/>
      <c r="HX559" s="136"/>
      <c r="JL559" s="136"/>
    </row>
    <row xmlns:x14ac="http://schemas.microsoft.com/office/spreadsheetml/2009/9/ac" r="560" s="3" customFormat="true" x14ac:dyDescent="0.25">
      <c r="A560" s="426"/>
      <c r="B560" s="136"/>
      <c r="L560" s="136"/>
      <c r="V560" s="136"/>
      <c r="AF560" s="136"/>
      <c r="AP560" s="136"/>
      <c r="AZ560" s="136"/>
      <c r="BA560" s="136"/>
      <c r="BB560" s="136"/>
      <c r="BC560" s="136"/>
      <c r="BD560" s="136"/>
      <c r="BE560" s="136"/>
      <c r="BF560" s="136"/>
      <c r="BG560" s="136"/>
      <c r="BJ560" s="136"/>
      <c r="BT560" s="136"/>
      <c r="CD560" s="136"/>
      <c r="CN560" s="136"/>
      <c r="CX560" s="136"/>
      <c r="DH560" s="136"/>
      <c r="DR560" s="136"/>
      <c r="EB560" s="136"/>
      <c r="EL560" s="136"/>
      <c r="EV560" s="136"/>
      <c r="FF560" s="136"/>
      <c r="FP560" s="136"/>
      <c r="FZ560" s="136"/>
      <c r="GJ560" s="136"/>
      <c r="GT560" s="136"/>
      <c r="HD560" s="136"/>
      <c r="HN560" s="136"/>
      <c r="HX560" s="136"/>
      <c r="JL560" s="136"/>
    </row>
    <row xmlns:x14ac="http://schemas.microsoft.com/office/spreadsheetml/2009/9/ac" r="561" s="3" customFormat="true" x14ac:dyDescent="0.25">
      <c r="A561" s="426"/>
      <c r="B561" s="136"/>
      <c r="L561" s="136"/>
      <c r="V561" s="136"/>
      <c r="AF561" s="136"/>
      <c r="AP561" s="136"/>
      <c r="AZ561" s="136"/>
      <c r="BA561" s="136"/>
      <c r="BB561" s="136"/>
      <c r="BC561" s="136"/>
      <c r="BD561" s="136"/>
      <c r="BE561" s="136"/>
      <c r="BF561" s="136"/>
      <c r="BG561" s="136"/>
      <c r="BJ561" s="136"/>
      <c r="BT561" s="136"/>
      <c r="CD561" s="136"/>
      <c r="CN561" s="136"/>
      <c r="CX561" s="136"/>
      <c r="DH561" s="136"/>
      <c r="DR561" s="136"/>
      <c r="EB561" s="136"/>
      <c r="EL561" s="136"/>
      <c r="EV561" s="136"/>
      <c r="FF561" s="136"/>
      <c r="FP561" s="136"/>
      <c r="FZ561" s="136"/>
      <c r="GJ561" s="136"/>
      <c r="GT561" s="136"/>
      <c r="HD561" s="136"/>
      <c r="HN561" s="136"/>
      <c r="HX561" s="136"/>
      <c r="JL561" s="136"/>
    </row>
    <row xmlns:x14ac="http://schemas.microsoft.com/office/spreadsheetml/2009/9/ac" r="562" s="3" customFormat="true" x14ac:dyDescent="0.25">
      <c r="A562" s="426"/>
      <c r="B562" s="136"/>
      <c r="L562" s="136"/>
      <c r="V562" s="136"/>
      <c r="AF562" s="136"/>
      <c r="AP562" s="136"/>
      <c r="AZ562" s="136"/>
      <c r="BA562" s="136"/>
      <c r="BB562" s="136"/>
      <c r="BC562" s="136"/>
      <c r="BD562" s="136"/>
      <c r="BE562" s="136"/>
      <c r="BF562" s="136"/>
      <c r="BG562" s="136"/>
      <c r="BJ562" s="136"/>
      <c r="BT562" s="136"/>
      <c r="CD562" s="136"/>
      <c r="CN562" s="136"/>
      <c r="CX562" s="136"/>
      <c r="DH562" s="136"/>
      <c r="DR562" s="136"/>
      <c r="EB562" s="136"/>
      <c r="EL562" s="136"/>
      <c r="EV562" s="136"/>
      <c r="FF562" s="136"/>
      <c r="FP562" s="136"/>
      <c r="FZ562" s="136"/>
      <c r="GJ562" s="136"/>
      <c r="GT562" s="136"/>
      <c r="HD562" s="136"/>
      <c r="HN562" s="136"/>
      <c r="HX562" s="136"/>
      <c r="JL562" s="136"/>
    </row>
    <row xmlns:x14ac="http://schemas.microsoft.com/office/spreadsheetml/2009/9/ac" r="563" s="3" customFormat="true" x14ac:dyDescent="0.25">
      <c r="A563" s="426"/>
      <c r="B563" s="136"/>
      <c r="L563" s="136"/>
      <c r="V563" s="136"/>
      <c r="AF563" s="136"/>
      <c r="AP563" s="136"/>
      <c r="AZ563" s="136"/>
      <c r="BA563" s="136"/>
      <c r="BB563" s="136"/>
      <c r="BC563" s="136"/>
      <c r="BD563" s="136"/>
      <c r="BE563" s="136"/>
      <c r="BF563" s="136"/>
      <c r="BG563" s="136"/>
      <c r="BJ563" s="136"/>
      <c r="BT563" s="136"/>
      <c r="CD563" s="136"/>
      <c r="CN563" s="136"/>
      <c r="CX563" s="136"/>
      <c r="DH563" s="136"/>
      <c r="DR563" s="136"/>
      <c r="EB563" s="136"/>
      <c r="EL563" s="136"/>
      <c r="EV563" s="136"/>
      <c r="FF563" s="136"/>
      <c r="FP563" s="136"/>
      <c r="FZ563" s="136"/>
      <c r="GJ563" s="136"/>
      <c r="GT563" s="136"/>
      <c r="HD563" s="136"/>
      <c r="HN563" s="136"/>
      <c r="HX563" s="136"/>
      <c r="JL563" s="136"/>
    </row>
    <row xmlns:x14ac="http://schemas.microsoft.com/office/spreadsheetml/2009/9/ac" r="564" s="3" customFormat="true" x14ac:dyDescent="0.25">
      <c r="A564" s="426"/>
      <c r="B564" s="136"/>
      <c r="L564" s="136"/>
      <c r="V564" s="136"/>
      <c r="AF564" s="136"/>
      <c r="AP564" s="136"/>
      <c r="AZ564" s="136"/>
      <c r="BA564" s="136"/>
      <c r="BB564" s="136"/>
      <c r="BC564" s="136"/>
      <c r="BD564" s="136"/>
      <c r="BE564" s="136"/>
      <c r="BF564" s="136"/>
      <c r="BG564" s="136"/>
      <c r="BJ564" s="136"/>
      <c r="BT564" s="136"/>
      <c r="CD564" s="136"/>
      <c r="CN564" s="136"/>
      <c r="CX564" s="136"/>
      <c r="DH564" s="136"/>
      <c r="DR564" s="136"/>
      <c r="EB564" s="136"/>
      <c r="EL564" s="136"/>
      <c r="EV564" s="136"/>
      <c r="FF564" s="136"/>
      <c r="FP564" s="136"/>
      <c r="FZ564" s="136"/>
      <c r="GJ564" s="136"/>
      <c r="GT564" s="136"/>
      <c r="HD564" s="136"/>
      <c r="HN564" s="136"/>
      <c r="HX564" s="136"/>
      <c r="JL564" s="136"/>
    </row>
    <row xmlns:x14ac="http://schemas.microsoft.com/office/spreadsheetml/2009/9/ac" r="565" s="3" customFormat="true" x14ac:dyDescent="0.25">
      <c r="A565" s="426"/>
      <c r="B565" s="136"/>
      <c r="L565" s="136"/>
      <c r="V565" s="136"/>
      <c r="AF565" s="136"/>
      <c r="AP565" s="136"/>
      <c r="AZ565" s="136"/>
      <c r="BA565" s="136"/>
      <c r="BB565" s="136"/>
      <c r="BC565" s="136"/>
      <c r="BD565" s="136"/>
      <c r="BE565" s="136"/>
      <c r="BF565" s="136"/>
      <c r="BG565" s="136"/>
      <c r="BJ565" s="136"/>
      <c r="BT565" s="136"/>
      <c r="CD565" s="136"/>
      <c r="CN565" s="136"/>
      <c r="CX565" s="136"/>
      <c r="DH565" s="136"/>
      <c r="DR565" s="136"/>
      <c r="EB565" s="136"/>
      <c r="EL565" s="136"/>
      <c r="EV565" s="136"/>
      <c r="FF565" s="136"/>
      <c r="FP565" s="136"/>
      <c r="FZ565" s="136"/>
      <c r="GJ565" s="136"/>
      <c r="GT565" s="136"/>
      <c r="HD565" s="136"/>
      <c r="HN565" s="136"/>
      <c r="HX565" s="136"/>
      <c r="JL565" s="136"/>
    </row>
    <row xmlns:x14ac="http://schemas.microsoft.com/office/spreadsheetml/2009/9/ac" r="566" s="3" customFormat="true" x14ac:dyDescent="0.25">
      <c r="A566" s="426"/>
      <c r="B566" s="136"/>
      <c r="L566" s="136"/>
      <c r="V566" s="136"/>
      <c r="AF566" s="136"/>
      <c r="AP566" s="136"/>
      <c r="AZ566" s="136"/>
      <c r="BA566" s="136"/>
      <c r="BB566" s="136"/>
      <c r="BC566" s="136"/>
      <c r="BD566" s="136"/>
      <c r="BE566" s="136"/>
      <c r="BF566" s="136"/>
      <c r="BG566" s="136"/>
      <c r="BJ566" s="136"/>
      <c r="BT566" s="136"/>
      <c r="CD566" s="136"/>
      <c r="CN566" s="136"/>
      <c r="CX566" s="136"/>
      <c r="DH566" s="136"/>
      <c r="DR566" s="136"/>
      <c r="EB566" s="136"/>
      <c r="EL566" s="136"/>
      <c r="EV566" s="136"/>
      <c r="FF566" s="136"/>
      <c r="FP566" s="136"/>
      <c r="FZ566" s="136"/>
      <c r="GJ566" s="136"/>
      <c r="GT566" s="136"/>
      <c r="HD566" s="136"/>
      <c r="HN566" s="136"/>
      <c r="HX566" s="136"/>
      <c r="JL566" s="136"/>
    </row>
    <row xmlns:x14ac="http://schemas.microsoft.com/office/spreadsheetml/2009/9/ac" r="567" s="3" customFormat="true" x14ac:dyDescent="0.25">
      <c r="A567" s="426"/>
      <c r="B567" s="136"/>
      <c r="L567" s="136"/>
      <c r="V567" s="136"/>
      <c r="AF567" s="136"/>
      <c r="AP567" s="136"/>
      <c r="AZ567" s="136"/>
      <c r="BA567" s="136"/>
      <c r="BB567" s="136"/>
      <c r="BC567" s="136"/>
      <c r="BD567" s="136"/>
      <c r="BE567" s="136"/>
      <c r="BF567" s="136"/>
      <c r="BG567" s="136"/>
      <c r="BJ567" s="136"/>
      <c r="BT567" s="136"/>
      <c r="CD567" s="136"/>
      <c r="CN567" s="136"/>
      <c r="CX567" s="136"/>
      <c r="DH567" s="136"/>
      <c r="DR567" s="136"/>
      <c r="EB567" s="136"/>
      <c r="EL567" s="136"/>
      <c r="EV567" s="136"/>
      <c r="FF567" s="136"/>
      <c r="FP567" s="136"/>
      <c r="FZ567" s="136"/>
      <c r="GJ567" s="136"/>
      <c r="GT567" s="136"/>
      <c r="HD567" s="136"/>
      <c r="HN567" s="136"/>
      <c r="HX567" s="136"/>
      <c r="JL567" s="136"/>
    </row>
    <row xmlns:x14ac="http://schemas.microsoft.com/office/spreadsheetml/2009/9/ac" r="568" s="3" customFormat="true" x14ac:dyDescent="0.25">
      <c r="A568" s="426"/>
      <c r="B568" s="136"/>
      <c r="L568" s="136"/>
      <c r="V568" s="136"/>
      <c r="AF568" s="136"/>
      <c r="AP568" s="136"/>
      <c r="AZ568" s="136"/>
      <c r="BA568" s="136"/>
      <c r="BB568" s="136"/>
      <c r="BC568" s="136"/>
      <c r="BD568" s="136"/>
      <c r="BE568" s="136"/>
      <c r="BF568" s="136"/>
      <c r="BG568" s="136"/>
      <c r="BJ568" s="136"/>
      <c r="BT568" s="136"/>
      <c r="CD568" s="136"/>
      <c r="CN568" s="136"/>
      <c r="CX568" s="136"/>
      <c r="DH568" s="136"/>
      <c r="DR568" s="136"/>
      <c r="EB568" s="136"/>
      <c r="EL568" s="136"/>
      <c r="EV568" s="136"/>
      <c r="FF568" s="136"/>
      <c r="FP568" s="136"/>
      <c r="FZ568" s="136"/>
      <c r="GJ568" s="136"/>
      <c r="GT568" s="136"/>
      <c r="HD568" s="136"/>
      <c r="HN568" s="136"/>
      <c r="HX568" s="136"/>
      <c r="JL568" s="136"/>
    </row>
    <row xmlns:x14ac="http://schemas.microsoft.com/office/spreadsheetml/2009/9/ac" r="569" s="3" customFormat="true" x14ac:dyDescent="0.25">
      <c r="A569" s="426"/>
      <c r="B569" s="136"/>
      <c r="L569" s="136"/>
      <c r="V569" s="136"/>
      <c r="AF569" s="136"/>
      <c r="AP569" s="136"/>
      <c r="AZ569" s="136"/>
      <c r="BA569" s="136"/>
      <c r="BB569" s="136"/>
      <c r="BC569" s="136"/>
      <c r="BD569" s="136"/>
      <c r="BE569" s="136"/>
      <c r="BF569" s="136"/>
      <c r="BG569" s="136"/>
      <c r="BJ569" s="136"/>
      <c r="BT569" s="136"/>
      <c r="CD569" s="136"/>
      <c r="CN569" s="136"/>
      <c r="CX569" s="136"/>
      <c r="DH569" s="136"/>
      <c r="DR569" s="136"/>
      <c r="EB569" s="136"/>
      <c r="EL569" s="136"/>
      <c r="EV569" s="136"/>
      <c r="FF569" s="136"/>
      <c r="FP569" s="136"/>
      <c r="FZ569" s="136"/>
      <c r="GJ569" s="136"/>
      <c r="GT569" s="136"/>
      <c r="HD569" s="136"/>
      <c r="HN569" s="136"/>
      <c r="HX569" s="136"/>
      <c r="JL569" s="136"/>
    </row>
    <row xmlns:x14ac="http://schemas.microsoft.com/office/spreadsheetml/2009/9/ac" r="570" s="3" customFormat="true" x14ac:dyDescent="0.25">
      <c r="A570" s="426"/>
      <c r="B570" s="136"/>
      <c r="L570" s="136"/>
      <c r="V570" s="136"/>
      <c r="AF570" s="136"/>
      <c r="AP570" s="136"/>
      <c r="AZ570" s="136"/>
      <c r="BA570" s="136"/>
      <c r="BB570" s="136"/>
      <c r="BC570" s="136"/>
      <c r="BD570" s="136"/>
      <c r="BE570" s="136"/>
      <c r="BF570" s="136"/>
      <c r="BG570" s="136"/>
      <c r="BJ570" s="136"/>
      <c r="BT570" s="136"/>
      <c r="CD570" s="136"/>
      <c r="CN570" s="136"/>
      <c r="CX570" s="136"/>
      <c r="DH570" s="136"/>
      <c r="DR570" s="136"/>
      <c r="EB570" s="136"/>
      <c r="EL570" s="136"/>
      <c r="EV570" s="136"/>
      <c r="FF570" s="136"/>
      <c r="FP570" s="136"/>
      <c r="FZ570" s="136"/>
      <c r="GJ570" s="136"/>
      <c r="GT570" s="136"/>
      <c r="HD570" s="136"/>
      <c r="HN570" s="136"/>
      <c r="HX570" s="136"/>
      <c r="JL570" s="136"/>
    </row>
    <row xmlns:x14ac="http://schemas.microsoft.com/office/spreadsheetml/2009/9/ac" r="571" s="3" customFormat="true" x14ac:dyDescent="0.25">
      <c r="A571" s="426"/>
      <c r="B571" s="136"/>
      <c r="L571" s="136"/>
      <c r="V571" s="136"/>
      <c r="AF571" s="136"/>
      <c r="AP571" s="136"/>
      <c r="AZ571" s="136"/>
      <c r="BA571" s="136"/>
      <c r="BB571" s="136"/>
      <c r="BC571" s="136"/>
      <c r="BD571" s="136"/>
      <c r="BE571" s="136"/>
      <c r="BF571" s="136"/>
      <c r="BG571" s="136"/>
      <c r="BJ571" s="136"/>
      <c r="BT571" s="136"/>
      <c r="CD571" s="136"/>
      <c r="CN571" s="136"/>
      <c r="CX571" s="136"/>
      <c r="DH571" s="136"/>
      <c r="DR571" s="136"/>
      <c r="EB571" s="136"/>
      <c r="EL571" s="136"/>
      <c r="EV571" s="136"/>
      <c r="FF571" s="136"/>
      <c r="FP571" s="136"/>
      <c r="FZ571" s="136"/>
      <c r="GJ571" s="136"/>
      <c r="GT571" s="136"/>
      <c r="HD571" s="136"/>
      <c r="HN571" s="136"/>
      <c r="HX571" s="136"/>
      <c r="JL571" s="136"/>
    </row>
    <row xmlns:x14ac="http://schemas.microsoft.com/office/spreadsheetml/2009/9/ac" r="572" s="3" customFormat="true" x14ac:dyDescent="0.25">
      <c r="A572" s="426"/>
      <c r="B572" s="136"/>
      <c r="L572" s="136"/>
      <c r="V572" s="136"/>
      <c r="AF572" s="136"/>
      <c r="AP572" s="136"/>
      <c r="AZ572" s="136"/>
      <c r="BA572" s="136"/>
      <c r="BB572" s="136"/>
      <c r="BC572" s="136"/>
      <c r="BD572" s="136"/>
      <c r="BE572" s="136"/>
      <c r="BF572" s="136"/>
      <c r="BG572" s="136"/>
      <c r="BJ572" s="136"/>
      <c r="BT572" s="136"/>
      <c r="CD572" s="136"/>
      <c r="CN572" s="136"/>
      <c r="CX572" s="136"/>
      <c r="DH572" s="136"/>
      <c r="DR572" s="136"/>
      <c r="EB572" s="136"/>
      <c r="EL572" s="136"/>
      <c r="EV572" s="136"/>
      <c r="FF572" s="136"/>
      <c r="FP572" s="136"/>
      <c r="FZ572" s="136"/>
      <c r="GJ572" s="136"/>
      <c r="GT572" s="136"/>
      <c r="HD572" s="136"/>
      <c r="HN572" s="136"/>
      <c r="HX572" s="136"/>
      <c r="JL572" s="136"/>
    </row>
    <row xmlns:x14ac="http://schemas.microsoft.com/office/spreadsheetml/2009/9/ac" r="573" s="3" customFormat="true" x14ac:dyDescent="0.25">
      <c r="A573" s="426"/>
      <c r="B573" s="136"/>
      <c r="L573" s="136"/>
      <c r="V573" s="136"/>
      <c r="AF573" s="136"/>
      <c r="AP573" s="136"/>
      <c r="AZ573" s="136"/>
      <c r="BA573" s="136"/>
      <c r="BB573" s="136"/>
      <c r="BC573" s="136"/>
      <c r="BD573" s="136"/>
      <c r="BE573" s="136"/>
      <c r="BF573" s="136"/>
      <c r="BG573" s="136"/>
      <c r="BJ573" s="136"/>
      <c r="BT573" s="136"/>
      <c r="CD573" s="136"/>
      <c r="CN573" s="136"/>
      <c r="CX573" s="136"/>
      <c r="DH573" s="136"/>
      <c r="DR573" s="136"/>
      <c r="EB573" s="136"/>
      <c r="EL573" s="136"/>
      <c r="EV573" s="136"/>
      <c r="FF573" s="136"/>
      <c r="FP573" s="136"/>
      <c r="FZ573" s="136"/>
      <c r="GJ573" s="136"/>
      <c r="GT573" s="136"/>
      <c r="HD573" s="136"/>
      <c r="HN573" s="136"/>
      <c r="HX573" s="136"/>
      <c r="JL573" s="136"/>
    </row>
    <row xmlns:x14ac="http://schemas.microsoft.com/office/spreadsheetml/2009/9/ac" r="574" s="3" customFormat="true" x14ac:dyDescent="0.25">
      <c r="A574" s="426"/>
      <c r="B574" s="136"/>
      <c r="L574" s="136"/>
      <c r="V574" s="136"/>
      <c r="AF574" s="136"/>
      <c r="AP574" s="136"/>
      <c r="AZ574" s="136"/>
      <c r="BA574" s="136"/>
      <c r="BB574" s="136"/>
      <c r="BC574" s="136"/>
      <c r="BD574" s="136"/>
      <c r="BE574" s="136"/>
      <c r="BF574" s="136"/>
      <c r="BG574" s="136"/>
      <c r="BJ574" s="136"/>
      <c r="BT574" s="136"/>
      <c r="CD574" s="136"/>
      <c r="CN574" s="136"/>
      <c r="CX574" s="136"/>
      <c r="DH574" s="136"/>
      <c r="DR574" s="136"/>
      <c r="EB574" s="136"/>
      <c r="EL574" s="136"/>
      <c r="EV574" s="136"/>
      <c r="FF574" s="136"/>
      <c r="FP574" s="136"/>
      <c r="FZ574" s="136"/>
      <c r="GJ574" s="136"/>
      <c r="GT574" s="136"/>
      <c r="HD574" s="136"/>
      <c r="HN574" s="136"/>
      <c r="HX574" s="136"/>
      <c r="JL574" s="136"/>
    </row>
    <row xmlns:x14ac="http://schemas.microsoft.com/office/spreadsheetml/2009/9/ac" r="575" s="3" customFormat="true" x14ac:dyDescent="0.25">
      <c r="A575" s="426"/>
      <c r="B575" s="136"/>
      <c r="L575" s="136"/>
      <c r="V575" s="136"/>
      <c r="AF575" s="136"/>
      <c r="AP575" s="136"/>
      <c r="AZ575" s="136"/>
      <c r="BA575" s="136"/>
      <c r="BB575" s="136"/>
      <c r="BC575" s="136"/>
      <c r="BD575" s="136"/>
      <c r="BE575" s="136"/>
      <c r="BF575" s="136"/>
      <c r="BG575" s="136"/>
      <c r="BJ575" s="136"/>
      <c r="BT575" s="136"/>
      <c r="CD575" s="136"/>
      <c r="CN575" s="136"/>
      <c r="CX575" s="136"/>
      <c r="DH575" s="136"/>
      <c r="DR575" s="136"/>
      <c r="EB575" s="136"/>
      <c r="EL575" s="136"/>
      <c r="EV575" s="136"/>
      <c r="FF575" s="136"/>
      <c r="FP575" s="136"/>
      <c r="FZ575" s="136"/>
      <c r="GJ575" s="136"/>
      <c r="GT575" s="136"/>
      <c r="HD575" s="136"/>
      <c r="HN575" s="136"/>
      <c r="HX575" s="136"/>
      <c r="JL575" s="136"/>
    </row>
    <row xmlns:x14ac="http://schemas.microsoft.com/office/spreadsheetml/2009/9/ac" r="576" s="3" customFormat="true" x14ac:dyDescent="0.25">
      <c r="A576" s="426"/>
      <c r="B576" s="136"/>
      <c r="L576" s="136"/>
      <c r="V576" s="136"/>
      <c r="AF576" s="136"/>
      <c r="AP576" s="136"/>
      <c r="AZ576" s="136"/>
      <c r="BA576" s="136"/>
      <c r="BB576" s="136"/>
      <c r="BC576" s="136"/>
      <c r="BD576" s="136"/>
      <c r="BE576" s="136"/>
      <c r="BF576" s="136"/>
      <c r="BG576" s="136"/>
      <c r="BJ576" s="136"/>
      <c r="BT576" s="136"/>
      <c r="CD576" s="136"/>
      <c r="CN576" s="136"/>
      <c r="CX576" s="136"/>
      <c r="DH576" s="136"/>
      <c r="DR576" s="136"/>
      <c r="EB576" s="136"/>
      <c r="EL576" s="136"/>
      <c r="EV576" s="136"/>
      <c r="FF576" s="136"/>
      <c r="FP576" s="136"/>
      <c r="FZ576" s="136"/>
      <c r="GJ576" s="136"/>
      <c r="GT576" s="136"/>
      <c r="HD576" s="136"/>
      <c r="HN576" s="136"/>
      <c r="HX576" s="136"/>
      <c r="JL576" s="136"/>
    </row>
    <row xmlns:x14ac="http://schemas.microsoft.com/office/spreadsheetml/2009/9/ac" r="577" s="3" customFormat="true" x14ac:dyDescent="0.25">
      <c r="A577" s="426"/>
      <c r="B577" s="136"/>
      <c r="L577" s="136"/>
      <c r="V577" s="136"/>
      <c r="AF577" s="136"/>
      <c r="AP577" s="136"/>
      <c r="AZ577" s="136"/>
      <c r="BA577" s="136"/>
      <c r="BB577" s="136"/>
      <c r="BC577" s="136"/>
      <c r="BD577" s="136"/>
      <c r="BE577" s="136"/>
      <c r="BF577" s="136"/>
      <c r="BG577" s="136"/>
      <c r="BJ577" s="136"/>
      <c r="BT577" s="136"/>
      <c r="CD577" s="136"/>
      <c r="CN577" s="136"/>
      <c r="CX577" s="136"/>
      <c r="DH577" s="136"/>
      <c r="DR577" s="136"/>
      <c r="EB577" s="136"/>
      <c r="EL577" s="136"/>
      <c r="EV577" s="136"/>
      <c r="FF577" s="136"/>
      <c r="FP577" s="136"/>
      <c r="FZ577" s="136"/>
      <c r="GJ577" s="136"/>
      <c r="GT577" s="136"/>
      <c r="HD577" s="136"/>
      <c r="HN577" s="136"/>
      <c r="HX577" s="136"/>
      <c r="JL577" s="136"/>
    </row>
    <row xmlns:x14ac="http://schemas.microsoft.com/office/spreadsheetml/2009/9/ac" r="578" s="3" customFormat="true" x14ac:dyDescent="0.25">
      <c r="A578" s="426"/>
      <c r="B578" s="136"/>
      <c r="L578" s="136"/>
      <c r="V578" s="136"/>
      <c r="AF578" s="136"/>
      <c r="AP578" s="136"/>
      <c r="AZ578" s="136"/>
      <c r="BA578" s="136"/>
      <c r="BB578" s="136"/>
      <c r="BC578" s="136"/>
      <c r="BD578" s="136"/>
      <c r="BE578" s="136"/>
      <c r="BF578" s="136"/>
      <c r="BG578" s="136"/>
      <c r="BJ578" s="136"/>
      <c r="BT578" s="136"/>
      <c r="CD578" s="136"/>
      <c r="CN578" s="136"/>
      <c r="CX578" s="136"/>
      <c r="DH578" s="136"/>
      <c r="DR578" s="136"/>
      <c r="EB578" s="136"/>
      <c r="EL578" s="136"/>
      <c r="EV578" s="136"/>
      <c r="FF578" s="136"/>
      <c r="FP578" s="136"/>
      <c r="FZ578" s="136"/>
      <c r="GJ578" s="136"/>
      <c r="GT578" s="136"/>
      <c r="HD578" s="136"/>
      <c r="HN578" s="136"/>
      <c r="HX578" s="136"/>
      <c r="JL578" s="136"/>
    </row>
    <row xmlns:x14ac="http://schemas.microsoft.com/office/spreadsheetml/2009/9/ac" r="579" s="3" customFormat="true" x14ac:dyDescent="0.25">
      <c r="A579" s="426"/>
      <c r="B579" s="136"/>
      <c r="L579" s="136"/>
      <c r="V579" s="136"/>
      <c r="AF579" s="136"/>
      <c r="AP579" s="136"/>
      <c r="AZ579" s="136"/>
      <c r="BA579" s="136"/>
      <c r="BB579" s="136"/>
      <c r="BC579" s="136"/>
      <c r="BD579" s="136"/>
      <c r="BE579" s="136"/>
      <c r="BF579" s="136"/>
      <c r="BG579" s="136"/>
      <c r="BJ579" s="136"/>
      <c r="BT579" s="136"/>
      <c r="CD579" s="136"/>
      <c r="CN579" s="136"/>
      <c r="CX579" s="136"/>
      <c r="DH579" s="136"/>
      <c r="DR579" s="136"/>
      <c r="EB579" s="136"/>
      <c r="EL579" s="136"/>
      <c r="EV579" s="136"/>
      <c r="FF579" s="136"/>
      <c r="FP579" s="136"/>
      <c r="FZ579" s="136"/>
      <c r="GJ579" s="136"/>
      <c r="GT579" s="136"/>
      <c r="HD579" s="136"/>
      <c r="HN579" s="136"/>
      <c r="HX579" s="136"/>
      <c r="JL579" s="136"/>
    </row>
    <row xmlns:x14ac="http://schemas.microsoft.com/office/spreadsheetml/2009/9/ac" r="580" s="3" customFormat="true" x14ac:dyDescent="0.25">
      <c r="A580" s="426"/>
      <c r="B580" s="136"/>
      <c r="L580" s="136"/>
      <c r="V580" s="136"/>
      <c r="AF580" s="136"/>
      <c r="AP580" s="136"/>
      <c r="AZ580" s="136"/>
      <c r="BA580" s="136"/>
      <c r="BB580" s="136"/>
      <c r="BC580" s="136"/>
      <c r="BD580" s="136"/>
      <c r="BE580" s="136"/>
      <c r="BF580" s="136"/>
      <c r="BG580" s="136"/>
      <c r="BJ580" s="136"/>
      <c r="BT580" s="136"/>
      <c r="CD580" s="136"/>
      <c r="CN580" s="136"/>
      <c r="CX580" s="136"/>
      <c r="DH580" s="136"/>
      <c r="DR580" s="136"/>
      <c r="EB580" s="136"/>
      <c r="EL580" s="136"/>
      <c r="EV580" s="136"/>
      <c r="FF580" s="136"/>
      <c r="FP580" s="136"/>
      <c r="FZ580" s="136"/>
      <c r="GJ580" s="136"/>
      <c r="GT580" s="136"/>
      <c r="HD580" s="136"/>
      <c r="HN580" s="136"/>
      <c r="HX580" s="136"/>
      <c r="JL580" s="136"/>
    </row>
    <row xmlns:x14ac="http://schemas.microsoft.com/office/spreadsheetml/2009/9/ac" r="581" s="3" customFormat="true" x14ac:dyDescent="0.25">
      <c r="A581" s="426"/>
      <c r="B581" s="136"/>
      <c r="L581" s="136"/>
      <c r="V581" s="136"/>
      <c r="AF581" s="136"/>
      <c r="AP581" s="136"/>
      <c r="AZ581" s="136"/>
      <c r="BA581" s="136"/>
      <c r="BB581" s="136"/>
      <c r="BC581" s="136"/>
      <c r="BD581" s="136"/>
      <c r="BE581" s="136"/>
      <c r="BF581" s="136"/>
      <c r="BG581" s="136"/>
      <c r="BJ581" s="136"/>
      <c r="BT581" s="136"/>
      <c r="CD581" s="136"/>
      <c r="CN581" s="136"/>
      <c r="CX581" s="136"/>
      <c r="DH581" s="136"/>
      <c r="DR581" s="136"/>
      <c r="EB581" s="136"/>
      <c r="EL581" s="136"/>
      <c r="EV581" s="136"/>
      <c r="FF581" s="136"/>
      <c r="FP581" s="136"/>
      <c r="FZ581" s="136"/>
      <c r="GJ581" s="136"/>
      <c r="GT581" s="136"/>
      <c r="HD581" s="136"/>
      <c r="HN581" s="136"/>
      <c r="HX581" s="136"/>
      <c r="JL581" s="136"/>
    </row>
    <row xmlns:x14ac="http://schemas.microsoft.com/office/spreadsheetml/2009/9/ac" r="582" s="3" customFormat="true" x14ac:dyDescent="0.25">
      <c r="A582" s="426"/>
      <c r="B582" s="136"/>
      <c r="L582" s="136"/>
      <c r="V582" s="136"/>
      <c r="AF582" s="136"/>
      <c r="AP582" s="136"/>
      <c r="AZ582" s="136"/>
      <c r="BA582" s="136"/>
      <c r="BB582" s="136"/>
      <c r="BC582" s="136"/>
      <c r="BD582" s="136"/>
      <c r="BE582" s="136"/>
      <c r="BF582" s="136"/>
      <c r="BG582" s="136"/>
      <c r="BJ582" s="136"/>
      <c r="BT582" s="136"/>
      <c r="CD582" s="136"/>
      <c r="CN582" s="136"/>
      <c r="CX582" s="136"/>
      <c r="DH582" s="136"/>
      <c r="DR582" s="136"/>
      <c r="EB582" s="136"/>
      <c r="EL582" s="136"/>
      <c r="EV582" s="136"/>
      <c r="FF582" s="136"/>
      <c r="FP582" s="136"/>
      <c r="FZ582" s="136"/>
      <c r="GJ582" s="136"/>
      <c r="GT582" s="136"/>
      <c r="HD582" s="136"/>
      <c r="HN582" s="136"/>
      <c r="HX582" s="136"/>
      <c r="JL582" s="136"/>
    </row>
    <row xmlns:x14ac="http://schemas.microsoft.com/office/spreadsheetml/2009/9/ac" r="583" s="3" customFormat="true" x14ac:dyDescent="0.25">
      <c r="A583" s="426"/>
      <c r="B583" s="136"/>
      <c r="L583" s="136"/>
      <c r="V583" s="136"/>
      <c r="AF583" s="136"/>
      <c r="AP583" s="136"/>
      <c r="AZ583" s="136"/>
      <c r="BA583" s="136"/>
      <c r="BB583" s="136"/>
      <c r="BC583" s="136"/>
      <c r="BD583" s="136"/>
      <c r="BE583" s="136"/>
      <c r="BF583" s="136"/>
      <c r="BG583" s="136"/>
      <c r="BJ583" s="136"/>
      <c r="BT583" s="136"/>
      <c r="CD583" s="136"/>
      <c r="CN583" s="136"/>
      <c r="CX583" s="136"/>
      <c r="DH583" s="136"/>
      <c r="DR583" s="136"/>
      <c r="EB583" s="136"/>
      <c r="EL583" s="136"/>
      <c r="EV583" s="136"/>
      <c r="FF583" s="136"/>
      <c r="FP583" s="136"/>
      <c r="FZ583" s="136"/>
      <c r="GJ583" s="136"/>
      <c r="GT583" s="136"/>
      <c r="HD583" s="136"/>
      <c r="HN583" s="136"/>
      <c r="HX583" s="136"/>
      <c r="JL583" s="136"/>
    </row>
    <row xmlns:x14ac="http://schemas.microsoft.com/office/spreadsheetml/2009/9/ac" r="584" s="3" customFormat="true" x14ac:dyDescent="0.25">
      <c r="A584" s="426"/>
      <c r="B584" s="136"/>
      <c r="L584" s="136"/>
      <c r="V584" s="136"/>
      <c r="AF584" s="136"/>
      <c r="AP584" s="136"/>
      <c r="AZ584" s="136"/>
      <c r="BA584" s="136"/>
      <c r="BB584" s="136"/>
      <c r="BC584" s="136"/>
      <c r="BD584" s="136"/>
      <c r="BE584" s="136"/>
      <c r="BF584" s="136"/>
      <c r="BG584" s="136"/>
      <c r="BJ584" s="136"/>
      <c r="BT584" s="136"/>
      <c r="CD584" s="136"/>
      <c r="CN584" s="136"/>
      <c r="CX584" s="136"/>
      <c r="DH584" s="136"/>
      <c r="DR584" s="136"/>
      <c r="EB584" s="136"/>
      <c r="EL584" s="136"/>
      <c r="EV584" s="136"/>
      <c r="FF584" s="136"/>
      <c r="FP584" s="136"/>
      <c r="FZ584" s="136"/>
      <c r="GJ584" s="136"/>
      <c r="GT584" s="136"/>
      <c r="HD584" s="136"/>
      <c r="HN584" s="136"/>
      <c r="HX584" s="136"/>
      <c r="JL584" s="136"/>
    </row>
    <row xmlns:x14ac="http://schemas.microsoft.com/office/spreadsheetml/2009/9/ac" r="585" s="3" customFormat="true" x14ac:dyDescent="0.25">
      <c r="A585" s="426"/>
      <c r="B585" s="136"/>
      <c r="L585" s="136"/>
      <c r="V585" s="136"/>
      <c r="AF585" s="136"/>
      <c r="AP585" s="136"/>
      <c r="AZ585" s="136"/>
      <c r="BA585" s="136"/>
      <c r="BB585" s="136"/>
      <c r="BC585" s="136"/>
      <c r="BD585" s="136"/>
      <c r="BE585" s="136"/>
      <c r="BF585" s="136"/>
      <c r="BG585" s="136"/>
      <c r="BJ585" s="136"/>
      <c r="BT585" s="136"/>
      <c r="CD585" s="136"/>
      <c r="CN585" s="136"/>
      <c r="CX585" s="136"/>
      <c r="DH585" s="136"/>
      <c r="DR585" s="136"/>
      <c r="EB585" s="136"/>
      <c r="EL585" s="136"/>
      <c r="EV585" s="136"/>
      <c r="FF585" s="136"/>
      <c r="FP585" s="136"/>
      <c r="FZ585" s="136"/>
      <c r="GJ585" s="136"/>
      <c r="GT585" s="136"/>
      <c r="HD585" s="136"/>
      <c r="HN585" s="136"/>
      <c r="HX585" s="136"/>
      <c r="JL585" s="136"/>
    </row>
    <row xmlns:x14ac="http://schemas.microsoft.com/office/spreadsheetml/2009/9/ac" r="586" s="3" customFormat="true" x14ac:dyDescent="0.25">
      <c r="A586" s="426"/>
      <c r="B586" s="136"/>
      <c r="L586" s="136"/>
      <c r="V586" s="136"/>
      <c r="AF586" s="136"/>
      <c r="AP586" s="136"/>
      <c r="AZ586" s="136"/>
      <c r="BA586" s="136"/>
      <c r="BB586" s="136"/>
      <c r="BC586" s="136"/>
      <c r="BD586" s="136"/>
      <c r="BE586" s="136"/>
      <c r="BF586" s="136"/>
      <c r="BG586" s="136"/>
      <c r="BJ586" s="136"/>
      <c r="BT586" s="136"/>
      <c r="CD586" s="136"/>
      <c r="CN586" s="136"/>
      <c r="CX586" s="136"/>
      <c r="DH586" s="136"/>
      <c r="DR586" s="136"/>
      <c r="EB586" s="136"/>
      <c r="EL586" s="136"/>
      <c r="EV586" s="136"/>
      <c r="FF586" s="136"/>
      <c r="FP586" s="136"/>
      <c r="FZ586" s="136"/>
      <c r="GJ586" s="136"/>
      <c r="GT586" s="136"/>
      <c r="HD586" s="136"/>
      <c r="HN586" s="136"/>
      <c r="HX586" s="136"/>
      <c r="JL586" s="136"/>
    </row>
    <row xmlns:x14ac="http://schemas.microsoft.com/office/spreadsheetml/2009/9/ac" r="587" s="3" customFormat="true" x14ac:dyDescent="0.25">
      <c r="A587" s="426"/>
      <c r="B587" s="136"/>
      <c r="L587" s="136"/>
      <c r="V587" s="136"/>
      <c r="AF587" s="136"/>
      <c r="AP587" s="136"/>
      <c r="AZ587" s="136"/>
      <c r="BA587" s="136"/>
      <c r="BB587" s="136"/>
      <c r="BC587" s="136"/>
      <c r="BD587" s="136"/>
      <c r="BE587" s="136"/>
      <c r="BF587" s="136"/>
      <c r="BG587" s="136"/>
      <c r="BJ587" s="136"/>
      <c r="BT587" s="136"/>
      <c r="CD587" s="136"/>
      <c r="CN587" s="136"/>
      <c r="CX587" s="136"/>
      <c r="DH587" s="136"/>
      <c r="DR587" s="136"/>
      <c r="EB587" s="136"/>
      <c r="EL587" s="136"/>
      <c r="EV587" s="136"/>
      <c r="FF587" s="136"/>
      <c r="FP587" s="136"/>
      <c r="FZ587" s="136"/>
      <c r="GJ587" s="136"/>
      <c r="GT587" s="136"/>
      <c r="HD587" s="136"/>
      <c r="HN587" s="136"/>
      <c r="HX587" s="136"/>
      <c r="JL587" s="136"/>
    </row>
    <row xmlns:x14ac="http://schemas.microsoft.com/office/spreadsheetml/2009/9/ac" r="588" s="3" customFormat="true" x14ac:dyDescent="0.25">
      <c r="A588" s="426"/>
      <c r="B588" s="136"/>
      <c r="L588" s="136"/>
      <c r="V588" s="136"/>
      <c r="AF588" s="136"/>
      <c r="AP588" s="136"/>
      <c r="AZ588" s="136"/>
      <c r="BA588" s="136"/>
      <c r="BB588" s="136"/>
      <c r="BC588" s="136"/>
      <c r="BD588" s="136"/>
      <c r="BE588" s="136"/>
      <c r="BF588" s="136"/>
      <c r="BG588" s="136"/>
      <c r="BJ588" s="136"/>
      <c r="BT588" s="136"/>
      <c r="CD588" s="136"/>
      <c r="CN588" s="136"/>
      <c r="CX588" s="136"/>
      <c r="DH588" s="136"/>
      <c r="DR588" s="136"/>
      <c r="EB588" s="136"/>
      <c r="EL588" s="136"/>
      <c r="EV588" s="136"/>
      <c r="FF588" s="136"/>
      <c r="FP588" s="136"/>
      <c r="FZ588" s="136"/>
      <c r="GJ588" s="136"/>
      <c r="GT588" s="136"/>
      <c r="HD588" s="136"/>
      <c r="HN588" s="136"/>
      <c r="HX588" s="136"/>
      <c r="JL588" s="136"/>
    </row>
    <row xmlns:x14ac="http://schemas.microsoft.com/office/spreadsheetml/2009/9/ac" r="589" s="3" customFormat="true" x14ac:dyDescent="0.25">
      <c r="A589" s="426"/>
      <c r="B589" s="136"/>
      <c r="L589" s="136"/>
      <c r="V589" s="136"/>
      <c r="AF589" s="136"/>
      <c r="AP589" s="136"/>
      <c r="AZ589" s="136"/>
      <c r="BA589" s="136"/>
      <c r="BB589" s="136"/>
      <c r="BC589" s="136"/>
      <c r="BD589" s="136"/>
      <c r="BE589" s="136"/>
      <c r="BF589" s="136"/>
      <c r="BG589" s="136"/>
      <c r="BJ589" s="136"/>
      <c r="BT589" s="136"/>
      <c r="CD589" s="136"/>
      <c r="CN589" s="136"/>
      <c r="CX589" s="136"/>
      <c r="DH589" s="136"/>
      <c r="DR589" s="136"/>
      <c r="EB589" s="136"/>
      <c r="EL589" s="136"/>
      <c r="EV589" s="136"/>
      <c r="FF589" s="136"/>
      <c r="FP589" s="136"/>
      <c r="FZ589" s="136"/>
      <c r="GJ589" s="136"/>
      <c r="GT589" s="136"/>
      <c r="HD589" s="136"/>
      <c r="HN589" s="136"/>
      <c r="HX589" s="136"/>
      <c r="JL589" s="136"/>
    </row>
    <row xmlns:x14ac="http://schemas.microsoft.com/office/spreadsheetml/2009/9/ac" r="590" s="3" customFormat="true" x14ac:dyDescent="0.25">
      <c r="A590" s="426"/>
      <c r="B590" s="136"/>
      <c r="L590" s="136"/>
      <c r="V590" s="136"/>
      <c r="AF590" s="136"/>
      <c r="AP590" s="136"/>
      <c r="AZ590" s="136"/>
      <c r="BA590" s="136"/>
      <c r="BB590" s="136"/>
      <c r="BC590" s="136"/>
      <c r="BD590" s="136"/>
      <c r="BE590" s="136"/>
      <c r="BF590" s="136"/>
      <c r="BG590" s="136"/>
      <c r="BJ590" s="136"/>
      <c r="BT590" s="136"/>
      <c r="CD590" s="136"/>
      <c r="CN590" s="136"/>
      <c r="CX590" s="136"/>
      <c r="DH590" s="136"/>
      <c r="DR590" s="136"/>
      <c r="EB590" s="136"/>
      <c r="EL590" s="136"/>
      <c r="EV590" s="136"/>
      <c r="FF590" s="136"/>
      <c r="FP590" s="136"/>
      <c r="FZ590" s="136"/>
      <c r="GJ590" s="136"/>
      <c r="GT590" s="136"/>
      <c r="HD590" s="136"/>
      <c r="HN590" s="136"/>
      <c r="HX590" s="136"/>
      <c r="JL590" s="136"/>
    </row>
    <row xmlns:x14ac="http://schemas.microsoft.com/office/spreadsheetml/2009/9/ac" r="591" s="3" customFormat="true" x14ac:dyDescent="0.25">
      <c r="A591" s="426"/>
      <c r="B591" s="136"/>
      <c r="L591" s="136"/>
      <c r="V591" s="136"/>
      <c r="AF591" s="136"/>
      <c r="AP591" s="136"/>
      <c r="AZ591" s="136"/>
      <c r="BA591" s="136"/>
      <c r="BB591" s="136"/>
      <c r="BC591" s="136"/>
      <c r="BD591" s="136"/>
      <c r="BE591" s="136"/>
      <c r="BF591" s="136"/>
      <c r="BG591" s="136"/>
      <c r="BJ591" s="136"/>
      <c r="BT591" s="136"/>
      <c r="CD591" s="136"/>
      <c r="CN591" s="136"/>
      <c r="CX591" s="136"/>
      <c r="DH591" s="136"/>
      <c r="DR591" s="136"/>
      <c r="EB591" s="136"/>
      <c r="EL591" s="136"/>
      <c r="EV591" s="136"/>
      <c r="FF591" s="136"/>
      <c r="FP591" s="136"/>
      <c r="FZ591" s="136"/>
      <c r="GJ591" s="136"/>
      <c r="GT591" s="136"/>
      <c r="HD591" s="136"/>
      <c r="HN591" s="136"/>
      <c r="HX591" s="136"/>
      <c r="JL591" s="136"/>
    </row>
    <row xmlns:x14ac="http://schemas.microsoft.com/office/spreadsheetml/2009/9/ac" r="592" s="3" customFormat="true" x14ac:dyDescent="0.25">
      <c r="A592" s="426"/>
      <c r="B592" s="136"/>
      <c r="L592" s="136"/>
      <c r="V592" s="136"/>
      <c r="AF592" s="136"/>
      <c r="AP592" s="136"/>
      <c r="AZ592" s="136"/>
      <c r="BA592" s="136"/>
      <c r="BB592" s="136"/>
      <c r="BC592" s="136"/>
      <c r="BD592" s="136"/>
      <c r="BE592" s="136"/>
      <c r="BF592" s="136"/>
      <c r="BG592" s="136"/>
      <c r="BJ592" s="136"/>
      <c r="BT592" s="136"/>
      <c r="CD592" s="136"/>
      <c r="CN592" s="136"/>
      <c r="CX592" s="136"/>
      <c r="DH592" s="136"/>
      <c r="DR592" s="136"/>
      <c r="EB592" s="136"/>
      <c r="EL592" s="136"/>
      <c r="EV592" s="136"/>
      <c r="FF592" s="136"/>
      <c r="FP592" s="136"/>
      <c r="FZ592" s="136"/>
      <c r="GJ592" s="136"/>
      <c r="GT592" s="136"/>
      <c r="HD592" s="136"/>
      <c r="HN592" s="136"/>
      <c r="HX592" s="136"/>
      <c r="JL592" s="136"/>
    </row>
    <row xmlns:x14ac="http://schemas.microsoft.com/office/spreadsheetml/2009/9/ac" r="593" s="3" customFormat="true" x14ac:dyDescent="0.25">
      <c r="A593" s="426"/>
      <c r="B593" s="136"/>
      <c r="L593" s="136"/>
      <c r="V593" s="136"/>
      <c r="AF593" s="136"/>
      <c r="AP593" s="136"/>
      <c r="AZ593" s="136"/>
      <c r="BA593" s="136"/>
      <c r="BB593" s="136"/>
      <c r="BC593" s="136"/>
      <c r="BD593" s="136"/>
      <c r="BE593" s="136"/>
      <c r="BF593" s="136"/>
      <c r="BG593" s="136"/>
      <c r="BJ593" s="136"/>
      <c r="BT593" s="136"/>
      <c r="CD593" s="136"/>
      <c r="CN593" s="136"/>
      <c r="CX593" s="136"/>
      <c r="DH593" s="136"/>
      <c r="DR593" s="136"/>
      <c r="EB593" s="136"/>
      <c r="EL593" s="136"/>
      <c r="EV593" s="136"/>
      <c r="FF593" s="136"/>
      <c r="FP593" s="136"/>
      <c r="FZ593" s="136"/>
      <c r="GJ593" s="136"/>
      <c r="GT593" s="136"/>
      <c r="HD593" s="136"/>
      <c r="HN593" s="136"/>
      <c r="HX593" s="136"/>
      <c r="JL593" s="136"/>
    </row>
    <row xmlns:x14ac="http://schemas.microsoft.com/office/spreadsheetml/2009/9/ac" r="594" s="3" customFormat="true" x14ac:dyDescent="0.25">
      <c r="A594" s="426"/>
      <c r="B594" s="136"/>
      <c r="L594" s="136"/>
      <c r="V594" s="136"/>
      <c r="AF594" s="136"/>
      <c r="AP594" s="136"/>
      <c r="AZ594" s="136"/>
      <c r="BA594" s="136"/>
      <c r="BB594" s="136"/>
      <c r="BC594" s="136"/>
      <c r="BD594" s="136"/>
      <c r="BE594" s="136"/>
      <c r="BF594" s="136"/>
      <c r="BG594" s="136"/>
      <c r="BJ594" s="136"/>
      <c r="BT594" s="136"/>
      <c r="CD594" s="136"/>
      <c r="CN594" s="136"/>
      <c r="CX594" s="136"/>
      <c r="DH594" s="136"/>
      <c r="DR594" s="136"/>
      <c r="EB594" s="136"/>
      <c r="EL594" s="136"/>
      <c r="EV594" s="136"/>
      <c r="FF594" s="136"/>
      <c r="FP594" s="136"/>
      <c r="FZ594" s="136"/>
      <c r="GJ594" s="136"/>
      <c r="GT594" s="136"/>
      <c r="HD594" s="136"/>
      <c r="HN594" s="136"/>
      <c r="HX594" s="136"/>
      <c r="JL594" s="136"/>
    </row>
    <row xmlns:x14ac="http://schemas.microsoft.com/office/spreadsheetml/2009/9/ac" r="595" s="3" customFormat="true" x14ac:dyDescent="0.25">
      <c r="A595" s="426"/>
      <c r="B595" s="136"/>
      <c r="L595" s="136"/>
      <c r="V595" s="136"/>
      <c r="AF595" s="136"/>
      <c r="AP595" s="136"/>
      <c r="AZ595" s="136"/>
      <c r="BA595" s="136"/>
      <c r="BB595" s="136"/>
      <c r="BC595" s="136"/>
      <c r="BD595" s="136"/>
      <c r="BE595" s="136"/>
      <c r="BF595" s="136"/>
      <c r="BG595" s="136"/>
      <c r="BJ595" s="136"/>
      <c r="BT595" s="136"/>
      <c r="CD595" s="136"/>
      <c r="CN595" s="136"/>
      <c r="CX595" s="136"/>
      <c r="DH595" s="136"/>
      <c r="DR595" s="136"/>
      <c r="EB595" s="136"/>
      <c r="EL595" s="136"/>
      <c r="EV595" s="136"/>
      <c r="FF595" s="136"/>
      <c r="FP595" s="136"/>
      <c r="FZ595" s="136"/>
      <c r="GJ595" s="136"/>
      <c r="GT595" s="136"/>
      <c r="HD595" s="136"/>
      <c r="HN595" s="136"/>
      <c r="HX595" s="136"/>
      <c r="JL595" s="136"/>
    </row>
    <row xmlns:x14ac="http://schemas.microsoft.com/office/spreadsheetml/2009/9/ac" r="596" s="3" customFormat="true" x14ac:dyDescent="0.25">
      <c r="A596" s="426"/>
      <c r="B596" s="136"/>
      <c r="L596" s="136"/>
      <c r="V596" s="136"/>
      <c r="AF596" s="136"/>
      <c r="AP596" s="136"/>
      <c r="AZ596" s="136"/>
      <c r="BA596" s="136"/>
      <c r="BB596" s="136"/>
      <c r="BC596" s="136"/>
      <c r="BD596" s="136"/>
      <c r="BE596" s="136"/>
      <c r="BF596" s="136"/>
      <c r="BG596" s="136"/>
      <c r="BJ596" s="136"/>
      <c r="BT596" s="136"/>
      <c r="CD596" s="136"/>
      <c r="CN596" s="136"/>
      <c r="CX596" s="136"/>
      <c r="DH596" s="136"/>
      <c r="DR596" s="136"/>
      <c r="EB596" s="136"/>
      <c r="EL596" s="136"/>
      <c r="EV596" s="136"/>
      <c r="FF596" s="136"/>
      <c r="FP596" s="136"/>
      <c r="FZ596" s="136"/>
      <c r="GJ596" s="136"/>
      <c r="GT596" s="136"/>
      <c r="HD596" s="136"/>
      <c r="HN596" s="136"/>
      <c r="HX596" s="136"/>
      <c r="JL596" s="136"/>
    </row>
    <row xmlns:x14ac="http://schemas.microsoft.com/office/spreadsheetml/2009/9/ac" r="597" s="3" customFormat="true" x14ac:dyDescent="0.25">
      <c r="A597" s="426"/>
      <c r="B597" s="136"/>
      <c r="L597" s="136"/>
      <c r="V597" s="136"/>
      <c r="AF597" s="136"/>
      <c r="AP597" s="136"/>
      <c r="AZ597" s="136"/>
      <c r="BA597" s="136"/>
      <c r="BB597" s="136"/>
      <c r="BC597" s="136"/>
      <c r="BD597" s="136"/>
      <c r="BE597" s="136"/>
      <c r="BF597" s="136"/>
      <c r="BG597" s="136"/>
      <c r="BJ597" s="136"/>
      <c r="BT597" s="136"/>
      <c r="CD597" s="136"/>
      <c r="CN597" s="136"/>
      <c r="CX597" s="136"/>
      <c r="DH597" s="136"/>
      <c r="DR597" s="136"/>
      <c r="EB597" s="136"/>
      <c r="EL597" s="136"/>
      <c r="EV597" s="136"/>
      <c r="FF597" s="136"/>
      <c r="FP597" s="136"/>
      <c r="FZ597" s="136"/>
      <c r="GJ597" s="136"/>
      <c r="GT597" s="136"/>
      <c r="HD597" s="136"/>
      <c r="HN597" s="136"/>
      <c r="HX597" s="136"/>
      <c r="JL597" s="136"/>
    </row>
    <row xmlns:x14ac="http://schemas.microsoft.com/office/spreadsheetml/2009/9/ac" r="598" s="3" customFormat="true" x14ac:dyDescent="0.25">
      <c r="A598" s="426"/>
      <c r="B598" s="136"/>
      <c r="L598" s="136"/>
      <c r="V598" s="136"/>
      <c r="AF598" s="136"/>
      <c r="AP598" s="136"/>
      <c r="AZ598" s="136"/>
      <c r="BA598" s="136"/>
      <c r="BB598" s="136"/>
      <c r="BC598" s="136"/>
      <c r="BD598" s="136"/>
      <c r="BE598" s="136"/>
      <c r="BF598" s="136"/>
      <c r="BG598" s="136"/>
      <c r="BJ598" s="136"/>
      <c r="BT598" s="136"/>
      <c r="CD598" s="136"/>
      <c r="CN598" s="136"/>
      <c r="CX598" s="136"/>
      <c r="DH598" s="136"/>
      <c r="DR598" s="136"/>
      <c r="EB598" s="136"/>
      <c r="EL598" s="136"/>
      <c r="EV598" s="136"/>
      <c r="FF598" s="136"/>
      <c r="FP598" s="136"/>
      <c r="FZ598" s="136"/>
      <c r="GJ598" s="136"/>
      <c r="GT598" s="136"/>
      <c r="HD598" s="136"/>
      <c r="HN598" s="136"/>
      <c r="HX598" s="136"/>
      <c r="JL598" s="136"/>
    </row>
    <row xmlns:x14ac="http://schemas.microsoft.com/office/spreadsheetml/2009/9/ac" r="599" s="3" customFormat="true" x14ac:dyDescent="0.25">
      <c r="A599" s="426"/>
      <c r="B599" s="136"/>
      <c r="L599" s="136"/>
      <c r="V599" s="136"/>
      <c r="AF599" s="136"/>
      <c r="AP599" s="136"/>
      <c r="AZ599" s="136"/>
      <c r="BA599" s="136"/>
      <c r="BB599" s="136"/>
      <c r="BC599" s="136"/>
      <c r="BD599" s="136"/>
      <c r="BE599" s="136"/>
      <c r="BF599" s="136"/>
      <c r="BG599" s="136"/>
      <c r="BJ599" s="136"/>
      <c r="BT599" s="136"/>
      <c r="CD599" s="136"/>
      <c r="CN599" s="136"/>
      <c r="CX599" s="136"/>
      <c r="DH599" s="136"/>
      <c r="DR599" s="136"/>
      <c r="EB599" s="136"/>
      <c r="EL599" s="136"/>
      <c r="EV599" s="136"/>
      <c r="FF599" s="136"/>
      <c r="FP599" s="136"/>
      <c r="FZ599" s="136"/>
      <c r="GJ599" s="136"/>
      <c r="GT599" s="136"/>
      <c r="HD599" s="136"/>
      <c r="HN599" s="136"/>
      <c r="HX599" s="136"/>
      <c r="JL599" s="136"/>
    </row>
    <row xmlns:x14ac="http://schemas.microsoft.com/office/spreadsheetml/2009/9/ac" r="600" s="3" customFormat="true" x14ac:dyDescent="0.25">
      <c r="A600" s="426"/>
      <c r="B600" s="136"/>
      <c r="L600" s="136"/>
      <c r="V600" s="136"/>
      <c r="AF600" s="136"/>
      <c r="AP600" s="136"/>
      <c r="AZ600" s="136"/>
      <c r="BA600" s="136"/>
      <c r="BB600" s="136"/>
      <c r="BC600" s="136"/>
      <c r="BD600" s="136"/>
      <c r="BE600" s="136"/>
      <c r="BF600" s="136"/>
      <c r="BG600" s="136"/>
      <c r="BJ600" s="136"/>
      <c r="BT600" s="136"/>
      <c r="CD600" s="136"/>
      <c r="CN600" s="136"/>
      <c r="CX600" s="136"/>
      <c r="DH600" s="136"/>
      <c r="DR600" s="136"/>
      <c r="EB600" s="136"/>
      <c r="EL600" s="136"/>
      <c r="EV600" s="136"/>
      <c r="FF600" s="136"/>
      <c r="FP600" s="136"/>
      <c r="FZ600" s="136"/>
      <c r="GJ600" s="136"/>
      <c r="GT600" s="136"/>
      <c r="HD600" s="136"/>
      <c r="HN600" s="136"/>
      <c r="HX600" s="136"/>
      <c r="JL600" s="136"/>
    </row>
    <row xmlns:x14ac="http://schemas.microsoft.com/office/spreadsheetml/2009/9/ac" r="601" s="3" customFormat="true" x14ac:dyDescent="0.25">
      <c r="A601" s="426"/>
      <c r="B601" s="136"/>
      <c r="L601" s="136"/>
      <c r="V601" s="136"/>
      <c r="AF601" s="136"/>
      <c r="AP601" s="136"/>
      <c r="AZ601" s="136"/>
      <c r="BA601" s="136"/>
      <c r="BB601" s="136"/>
      <c r="BC601" s="136"/>
      <c r="BD601" s="136"/>
      <c r="BE601" s="136"/>
      <c r="BF601" s="136"/>
      <c r="BG601" s="136"/>
      <c r="BJ601" s="136"/>
      <c r="BT601" s="136"/>
      <c r="CD601" s="136"/>
      <c r="CN601" s="136"/>
      <c r="CX601" s="136"/>
      <c r="DH601" s="136"/>
      <c r="DR601" s="136"/>
      <c r="EB601" s="136"/>
      <c r="EL601" s="136"/>
      <c r="EV601" s="136"/>
      <c r="FF601" s="136"/>
      <c r="FP601" s="136"/>
      <c r="FZ601" s="136"/>
      <c r="GJ601" s="136"/>
      <c r="GT601" s="136"/>
      <c r="HD601" s="136"/>
      <c r="HN601" s="136"/>
      <c r="HX601" s="136"/>
      <c r="JL601" s="136"/>
    </row>
    <row xmlns:x14ac="http://schemas.microsoft.com/office/spreadsheetml/2009/9/ac" r="602" s="3" customFormat="true" x14ac:dyDescent="0.25">
      <c r="A602" s="426"/>
      <c r="B602" s="136"/>
      <c r="L602" s="136"/>
      <c r="V602" s="136"/>
      <c r="AF602" s="136"/>
      <c r="AP602" s="136"/>
      <c r="AZ602" s="136"/>
      <c r="BA602" s="136"/>
      <c r="BB602" s="136"/>
      <c r="BC602" s="136"/>
      <c r="BD602" s="136"/>
      <c r="BE602" s="136"/>
      <c r="BF602" s="136"/>
      <c r="BG602" s="136"/>
      <c r="BJ602" s="136"/>
      <c r="BT602" s="136"/>
      <c r="CD602" s="136"/>
      <c r="CN602" s="136"/>
      <c r="CX602" s="136"/>
      <c r="DH602" s="136"/>
      <c r="DR602" s="136"/>
      <c r="EB602" s="136"/>
      <c r="EL602" s="136"/>
      <c r="EV602" s="136"/>
      <c r="FF602" s="136"/>
      <c r="FP602" s="136"/>
      <c r="FZ602" s="136"/>
      <c r="GJ602" s="136"/>
      <c r="GT602" s="136"/>
      <c r="HD602" s="136"/>
      <c r="HN602" s="136"/>
      <c r="HX602" s="136"/>
      <c r="JL602" s="136"/>
    </row>
    <row xmlns:x14ac="http://schemas.microsoft.com/office/spreadsheetml/2009/9/ac" r="603" s="3" customFormat="true" x14ac:dyDescent="0.25">
      <c r="A603" s="426"/>
      <c r="B603" s="136"/>
      <c r="L603" s="136"/>
      <c r="V603" s="136"/>
      <c r="AF603" s="136"/>
      <c r="AP603" s="136"/>
      <c r="AZ603" s="136"/>
      <c r="BA603" s="136"/>
      <c r="BB603" s="136"/>
      <c r="BC603" s="136"/>
      <c r="BD603" s="136"/>
      <c r="BE603" s="136"/>
      <c r="BF603" s="136"/>
      <c r="BG603" s="136"/>
      <c r="BJ603" s="136"/>
      <c r="BT603" s="136"/>
      <c r="CD603" s="136"/>
      <c r="CN603" s="136"/>
      <c r="CX603" s="136"/>
      <c r="DH603" s="136"/>
      <c r="DR603" s="136"/>
      <c r="EB603" s="136"/>
      <c r="EL603" s="136"/>
      <c r="EV603" s="136"/>
      <c r="FF603" s="136"/>
      <c r="FP603" s="136"/>
      <c r="FZ603" s="136"/>
      <c r="GJ603" s="136"/>
      <c r="GT603" s="136"/>
      <c r="HD603" s="136"/>
      <c r="HN603" s="136"/>
      <c r="HX603" s="136"/>
      <c r="JL603" s="136"/>
    </row>
    <row xmlns:x14ac="http://schemas.microsoft.com/office/spreadsheetml/2009/9/ac" r="604" s="3" customFormat="true" x14ac:dyDescent="0.25">
      <c r="A604" s="426"/>
      <c r="B604" s="136"/>
      <c r="L604" s="136"/>
      <c r="V604" s="136"/>
      <c r="AF604" s="136"/>
      <c r="AP604" s="136"/>
      <c r="AZ604" s="136"/>
      <c r="BA604" s="136"/>
      <c r="BB604" s="136"/>
      <c r="BC604" s="136"/>
      <c r="BD604" s="136"/>
      <c r="BE604" s="136"/>
      <c r="BF604" s="136"/>
      <c r="BG604" s="136"/>
      <c r="BJ604" s="136"/>
      <c r="BT604" s="136"/>
      <c r="CD604" s="136"/>
      <c r="CN604" s="136"/>
      <c r="CX604" s="136"/>
      <c r="DH604" s="136"/>
      <c r="DR604" s="136"/>
      <c r="EB604" s="136"/>
      <c r="EL604" s="136"/>
      <c r="EV604" s="136"/>
      <c r="FF604" s="136"/>
      <c r="FP604" s="136"/>
      <c r="FZ604" s="136"/>
      <c r="GJ604" s="136"/>
      <c r="GT604" s="136"/>
      <c r="HD604" s="136"/>
      <c r="HN604" s="136"/>
      <c r="HX604" s="136"/>
      <c r="JL604" s="136"/>
    </row>
    <row xmlns:x14ac="http://schemas.microsoft.com/office/spreadsheetml/2009/9/ac" r="605" s="3" customFormat="true" x14ac:dyDescent="0.25">
      <c r="A605" s="426"/>
      <c r="B605" s="136"/>
      <c r="L605" s="136"/>
      <c r="V605" s="136"/>
      <c r="AF605" s="136"/>
      <c r="AP605" s="136"/>
      <c r="AZ605" s="136"/>
      <c r="BA605" s="136"/>
      <c r="BB605" s="136"/>
      <c r="BC605" s="136"/>
      <c r="BD605" s="136"/>
      <c r="BE605" s="136"/>
      <c r="BF605" s="136"/>
      <c r="BG605" s="136"/>
      <c r="BJ605" s="136"/>
      <c r="BT605" s="136"/>
      <c r="CD605" s="136"/>
      <c r="CN605" s="136"/>
      <c r="CX605" s="136"/>
      <c r="DH605" s="136"/>
      <c r="DR605" s="136"/>
      <c r="EB605" s="136"/>
      <c r="EL605" s="136"/>
      <c r="EV605" s="136"/>
      <c r="FF605" s="136"/>
      <c r="FP605" s="136"/>
      <c r="FZ605" s="136"/>
      <c r="GJ605" s="136"/>
      <c r="GT605" s="136"/>
      <c r="HD605" s="136"/>
      <c r="HN605" s="136"/>
      <c r="HX605" s="136"/>
      <c r="JL605" s="136"/>
    </row>
    <row xmlns:x14ac="http://schemas.microsoft.com/office/spreadsheetml/2009/9/ac" r="606" s="3" customFormat="true" x14ac:dyDescent="0.25">
      <c r="A606" s="426"/>
      <c r="B606" s="136"/>
      <c r="L606" s="136"/>
      <c r="V606" s="136"/>
      <c r="AF606" s="136"/>
      <c r="AP606" s="136"/>
      <c r="AZ606" s="136"/>
      <c r="BA606" s="136"/>
      <c r="BB606" s="136"/>
      <c r="BC606" s="136"/>
      <c r="BD606" s="136"/>
      <c r="BE606" s="136"/>
      <c r="BF606" s="136"/>
      <c r="BG606" s="136"/>
      <c r="BJ606" s="136"/>
      <c r="BT606" s="136"/>
      <c r="CD606" s="136"/>
      <c r="CN606" s="136"/>
      <c r="CX606" s="136"/>
      <c r="DH606" s="136"/>
      <c r="DR606" s="136"/>
      <c r="EB606" s="136"/>
      <c r="EL606" s="136"/>
      <c r="EV606" s="136"/>
      <c r="FF606" s="136"/>
      <c r="FP606" s="136"/>
      <c r="FZ606" s="136"/>
      <c r="GJ606" s="136"/>
      <c r="GT606" s="136"/>
      <c r="HD606" s="136"/>
      <c r="HN606" s="136"/>
      <c r="HX606" s="136"/>
      <c r="JL606" s="136"/>
    </row>
    <row xmlns:x14ac="http://schemas.microsoft.com/office/spreadsheetml/2009/9/ac" r="607" s="3" customFormat="true" x14ac:dyDescent="0.25">
      <c r="A607" s="426"/>
      <c r="B607" s="136"/>
      <c r="L607" s="136"/>
      <c r="V607" s="136"/>
      <c r="AF607" s="136"/>
      <c r="AP607" s="136"/>
      <c r="AZ607" s="136"/>
      <c r="BA607" s="136"/>
      <c r="BB607" s="136"/>
      <c r="BC607" s="136"/>
      <c r="BD607" s="136"/>
      <c r="BE607" s="136"/>
      <c r="BF607" s="136"/>
      <c r="BG607" s="136"/>
      <c r="BJ607" s="136"/>
      <c r="BT607" s="136"/>
      <c r="CD607" s="136"/>
      <c r="CN607" s="136"/>
      <c r="CX607" s="136"/>
      <c r="DH607" s="136"/>
      <c r="DR607" s="136"/>
      <c r="EB607" s="136"/>
      <c r="EL607" s="136"/>
      <c r="EV607" s="136"/>
      <c r="FF607" s="136"/>
      <c r="FP607" s="136"/>
      <c r="FZ607" s="136"/>
      <c r="GJ607" s="136"/>
      <c r="GT607" s="136"/>
      <c r="HD607" s="136"/>
      <c r="HN607" s="136"/>
      <c r="HX607" s="136"/>
      <c r="JL607" s="136"/>
    </row>
    <row xmlns:x14ac="http://schemas.microsoft.com/office/spreadsheetml/2009/9/ac" r="608" s="3" customFormat="true" x14ac:dyDescent="0.25">
      <c r="A608" s="426"/>
      <c r="B608" s="136"/>
      <c r="L608" s="136"/>
      <c r="V608" s="136"/>
      <c r="AF608" s="136"/>
      <c r="AP608" s="136"/>
      <c r="AZ608" s="136"/>
      <c r="BA608" s="136"/>
      <c r="BB608" s="136"/>
      <c r="BC608" s="136"/>
      <c r="BD608" s="136"/>
      <c r="BE608" s="136"/>
      <c r="BF608" s="136"/>
      <c r="BG608" s="136"/>
      <c r="BJ608" s="136"/>
      <c r="BT608" s="136"/>
      <c r="CD608" s="136"/>
      <c r="CN608" s="136"/>
      <c r="CX608" s="136"/>
      <c r="DH608" s="136"/>
      <c r="DR608" s="136"/>
      <c r="EB608" s="136"/>
      <c r="EL608" s="136"/>
      <c r="EV608" s="136"/>
      <c r="FF608" s="136"/>
      <c r="FP608" s="136"/>
      <c r="FZ608" s="136"/>
      <c r="GJ608" s="136"/>
      <c r="GT608" s="136"/>
      <c r="HD608" s="136"/>
      <c r="HN608" s="136"/>
      <c r="HX608" s="136"/>
      <c r="JL608" s="136"/>
    </row>
    <row xmlns:x14ac="http://schemas.microsoft.com/office/spreadsheetml/2009/9/ac" r="609" s="3" customFormat="true" x14ac:dyDescent="0.25">
      <c r="A609" s="426"/>
      <c r="B609" s="136"/>
      <c r="L609" s="136"/>
      <c r="V609" s="136"/>
      <c r="AF609" s="136"/>
      <c r="AP609" s="136"/>
      <c r="AZ609" s="136"/>
      <c r="BA609" s="136"/>
      <c r="BB609" s="136"/>
      <c r="BC609" s="136"/>
      <c r="BD609" s="136"/>
      <c r="BE609" s="136"/>
      <c r="BF609" s="136"/>
      <c r="BG609" s="136"/>
      <c r="BJ609" s="136"/>
      <c r="BT609" s="136"/>
      <c r="CD609" s="136"/>
      <c r="CN609" s="136"/>
      <c r="CX609" s="136"/>
      <c r="DH609" s="136"/>
      <c r="DR609" s="136"/>
      <c r="EB609" s="136"/>
      <c r="EL609" s="136"/>
      <c r="EV609" s="136"/>
      <c r="FF609" s="136"/>
      <c r="FP609" s="136"/>
      <c r="FZ609" s="136"/>
      <c r="GJ609" s="136"/>
      <c r="GT609" s="136"/>
      <c r="HD609" s="136"/>
      <c r="HN609" s="136"/>
      <c r="HX609" s="136"/>
      <c r="JL609" s="136"/>
    </row>
    <row xmlns:x14ac="http://schemas.microsoft.com/office/spreadsheetml/2009/9/ac" r="610" s="3" customFormat="true" x14ac:dyDescent="0.25">
      <c r="A610" s="426"/>
      <c r="B610" s="136"/>
      <c r="L610" s="136"/>
      <c r="V610" s="136"/>
      <c r="AF610" s="136"/>
      <c r="AP610" s="136"/>
      <c r="AZ610" s="136"/>
      <c r="BA610" s="136"/>
      <c r="BB610" s="136"/>
      <c r="BC610" s="136"/>
      <c r="BD610" s="136"/>
      <c r="BE610" s="136"/>
      <c r="BF610" s="136"/>
      <c r="BG610" s="136"/>
      <c r="BJ610" s="136"/>
      <c r="BT610" s="136"/>
      <c r="CD610" s="136"/>
      <c r="CN610" s="136"/>
      <c r="CX610" s="136"/>
      <c r="DH610" s="136"/>
      <c r="DR610" s="136"/>
      <c r="EB610" s="136"/>
      <c r="EL610" s="136"/>
      <c r="EV610" s="136"/>
      <c r="FF610" s="136"/>
      <c r="FP610" s="136"/>
      <c r="FZ610" s="136"/>
      <c r="GJ610" s="136"/>
      <c r="GT610" s="136"/>
      <c r="HD610" s="136"/>
      <c r="HN610" s="136"/>
      <c r="HX610" s="136"/>
      <c r="JL610" s="136"/>
    </row>
    <row xmlns:x14ac="http://schemas.microsoft.com/office/spreadsheetml/2009/9/ac" r="611" s="3" customFormat="true" x14ac:dyDescent="0.25">
      <c r="A611" s="426"/>
      <c r="B611" s="136"/>
      <c r="L611" s="136"/>
      <c r="V611" s="136"/>
      <c r="AF611" s="136"/>
      <c r="AP611" s="136"/>
      <c r="AZ611" s="136"/>
      <c r="BA611" s="136"/>
      <c r="BB611" s="136"/>
      <c r="BC611" s="136"/>
      <c r="BD611" s="136"/>
      <c r="BE611" s="136"/>
      <c r="BF611" s="136"/>
      <c r="BG611" s="136"/>
      <c r="BJ611" s="136"/>
      <c r="BT611" s="136"/>
      <c r="CD611" s="136"/>
      <c r="CN611" s="136"/>
      <c r="CX611" s="136"/>
      <c r="DH611" s="136"/>
      <c r="DR611" s="136"/>
      <c r="EB611" s="136"/>
      <c r="EL611" s="136"/>
      <c r="EV611" s="136"/>
      <c r="FF611" s="136"/>
      <c r="FP611" s="136"/>
      <c r="FZ611" s="136"/>
      <c r="GJ611" s="136"/>
      <c r="GT611" s="136"/>
      <c r="HD611" s="136"/>
      <c r="HN611" s="136"/>
      <c r="HX611" s="136"/>
      <c r="JL611" s="136"/>
    </row>
    <row xmlns:x14ac="http://schemas.microsoft.com/office/spreadsheetml/2009/9/ac" r="612" s="3" customFormat="true" x14ac:dyDescent="0.25">
      <c r="A612" s="426"/>
      <c r="B612" s="136"/>
      <c r="L612" s="136"/>
      <c r="V612" s="136"/>
      <c r="AF612" s="136"/>
      <c r="AP612" s="136"/>
      <c r="AZ612" s="136"/>
      <c r="BA612" s="136"/>
      <c r="BB612" s="136"/>
      <c r="BC612" s="136"/>
      <c r="BD612" s="136"/>
      <c r="BE612" s="136"/>
      <c r="BF612" s="136"/>
      <c r="BG612" s="136"/>
      <c r="BJ612" s="136"/>
      <c r="BT612" s="136"/>
      <c r="CD612" s="136"/>
      <c r="CN612" s="136"/>
      <c r="CX612" s="136"/>
      <c r="DH612" s="136"/>
      <c r="DR612" s="136"/>
      <c r="EB612" s="136"/>
      <c r="EL612" s="136"/>
      <c r="EV612" s="136"/>
      <c r="FF612" s="136"/>
      <c r="FP612" s="136"/>
      <c r="FZ612" s="136"/>
      <c r="GJ612" s="136"/>
      <c r="GT612" s="136"/>
      <c r="HD612" s="136"/>
      <c r="HN612" s="136"/>
      <c r="HX612" s="136"/>
      <c r="JL612" s="136"/>
    </row>
    <row xmlns:x14ac="http://schemas.microsoft.com/office/spreadsheetml/2009/9/ac" r="613" s="3" customFormat="true" x14ac:dyDescent="0.25">
      <c r="A613" s="426"/>
      <c r="B613" s="136"/>
      <c r="L613" s="136"/>
      <c r="V613" s="136"/>
      <c r="AF613" s="136"/>
      <c r="AP613" s="136"/>
      <c r="AZ613" s="136"/>
      <c r="BA613" s="136"/>
      <c r="BB613" s="136"/>
      <c r="BC613" s="136"/>
      <c r="BD613" s="136"/>
      <c r="BE613" s="136"/>
      <c r="BF613" s="136"/>
      <c r="BG613" s="136"/>
      <c r="BJ613" s="136"/>
      <c r="BT613" s="136"/>
      <c r="CD613" s="136"/>
      <c r="CN613" s="136"/>
      <c r="CX613" s="136"/>
      <c r="DH613" s="136"/>
      <c r="DR613" s="136"/>
      <c r="EB613" s="136"/>
      <c r="EL613" s="136"/>
      <c r="EV613" s="136"/>
      <c r="FF613" s="136"/>
      <c r="FP613" s="136"/>
      <c r="FZ613" s="136"/>
      <c r="GJ613" s="136"/>
      <c r="GT613" s="136"/>
      <c r="HD613" s="136"/>
      <c r="HN613" s="136"/>
      <c r="HX613" s="136"/>
      <c r="JL613" s="136"/>
    </row>
    <row xmlns:x14ac="http://schemas.microsoft.com/office/spreadsheetml/2009/9/ac" r="614" s="3" customFormat="true" x14ac:dyDescent="0.25">
      <c r="A614" s="426"/>
      <c r="B614" s="136"/>
      <c r="L614" s="136"/>
      <c r="V614" s="136"/>
      <c r="AF614" s="136"/>
      <c r="AP614" s="136"/>
      <c r="AZ614" s="136"/>
      <c r="BA614" s="136"/>
      <c r="BB614" s="136"/>
      <c r="BC614" s="136"/>
      <c r="BD614" s="136"/>
      <c r="BE614" s="136"/>
      <c r="BF614" s="136"/>
      <c r="BG614" s="136"/>
      <c r="BJ614" s="136"/>
      <c r="BT614" s="136"/>
      <c r="CD614" s="136"/>
      <c r="CN614" s="136"/>
      <c r="CX614" s="136"/>
      <c r="DH614" s="136"/>
      <c r="DR614" s="136"/>
      <c r="EB614" s="136"/>
      <c r="EL614" s="136"/>
      <c r="EV614" s="136"/>
      <c r="FF614" s="136"/>
      <c r="FP614" s="136"/>
      <c r="FZ614" s="136"/>
      <c r="GJ614" s="136"/>
      <c r="GT614" s="136"/>
      <c r="HD614" s="136"/>
      <c r="HN614" s="136"/>
      <c r="HX614" s="136"/>
      <c r="JL614" s="136"/>
    </row>
    <row xmlns:x14ac="http://schemas.microsoft.com/office/spreadsheetml/2009/9/ac" r="615" s="3" customFormat="true" x14ac:dyDescent="0.25">
      <c r="A615" s="426"/>
      <c r="B615" s="136"/>
      <c r="L615" s="136"/>
      <c r="V615" s="136"/>
      <c r="AF615" s="136"/>
      <c r="AP615" s="136"/>
      <c r="AZ615" s="136"/>
      <c r="BA615" s="136"/>
      <c r="BB615" s="136"/>
      <c r="BC615" s="136"/>
      <c r="BD615" s="136"/>
      <c r="BE615" s="136"/>
      <c r="BF615" s="136"/>
      <c r="BG615" s="136"/>
      <c r="BJ615" s="136"/>
      <c r="BT615" s="136"/>
      <c r="CD615" s="136"/>
      <c r="CN615" s="136"/>
      <c r="CX615" s="136"/>
      <c r="DH615" s="136"/>
      <c r="DR615" s="136"/>
      <c r="EB615" s="136"/>
      <c r="EL615" s="136"/>
      <c r="EV615" s="136"/>
      <c r="FF615" s="136"/>
      <c r="FP615" s="136"/>
      <c r="FZ615" s="136"/>
      <c r="GJ615" s="136"/>
      <c r="GT615" s="136"/>
      <c r="HD615" s="136"/>
      <c r="HN615" s="136"/>
      <c r="HX615" s="136"/>
      <c r="JL615" s="136"/>
    </row>
    <row xmlns:x14ac="http://schemas.microsoft.com/office/spreadsheetml/2009/9/ac" r="616" s="3" customFormat="true" x14ac:dyDescent="0.25">
      <c r="A616" s="426"/>
      <c r="B616" s="136"/>
      <c r="L616" s="136"/>
      <c r="V616" s="136"/>
      <c r="AF616" s="136"/>
      <c r="AP616" s="136"/>
      <c r="AZ616" s="136"/>
      <c r="BA616" s="136"/>
      <c r="BB616" s="136"/>
      <c r="BC616" s="136"/>
      <c r="BD616" s="136"/>
      <c r="BE616" s="136"/>
      <c r="BF616" s="136"/>
      <c r="BG616" s="136"/>
      <c r="BJ616" s="136"/>
      <c r="BT616" s="136"/>
      <c r="CD616" s="136"/>
      <c r="CN616" s="136"/>
      <c r="CX616" s="136"/>
      <c r="DH616" s="136"/>
      <c r="DR616" s="136"/>
      <c r="EB616" s="136"/>
      <c r="EL616" s="136"/>
      <c r="EV616" s="136"/>
      <c r="FF616" s="136"/>
      <c r="FP616" s="136"/>
      <c r="FZ616" s="136"/>
      <c r="GJ616" s="136"/>
      <c r="GT616" s="136"/>
      <c r="HD616" s="136"/>
      <c r="HN616" s="136"/>
      <c r="HX616" s="136"/>
      <c r="JL616" s="136"/>
    </row>
    <row xmlns:x14ac="http://schemas.microsoft.com/office/spreadsheetml/2009/9/ac" r="617" s="3" customFormat="true" x14ac:dyDescent="0.25">
      <c r="A617" s="426"/>
      <c r="B617" s="136"/>
      <c r="L617" s="136"/>
      <c r="V617" s="136"/>
      <c r="AF617" s="136"/>
      <c r="AP617" s="136"/>
      <c r="AZ617" s="136"/>
      <c r="BA617" s="136"/>
      <c r="BB617" s="136"/>
      <c r="BC617" s="136"/>
      <c r="BD617" s="136"/>
      <c r="BE617" s="136"/>
      <c r="BF617" s="136"/>
      <c r="BG617" s="136"/>
      <c r="BJ617" s="136"/>
      <c r="BT617" s="136"/>
      <c r="CD617" s="136"/>
      <c r="CN617" s="136"/>
      <c r="CX617" s="136"/>
      <c r="DH617" s="136"/>
      <c r="DR617" s="136"/>
      <c r="EB617" s="136"/>
      <c r="EL617" s="136"/>
      <c r="EV617" s="136"/>
      <c r="FF617" s="136"/>
      <c r="FP617" s="136"/>
      <c r="FZ617" s="136"/>
      <c r="GJ617" s="136"/>
      <c r="GT617" s="136"/>
      <c r="HD617" s="136"/>
      <c r="HN617" s="136"/>
      <c r="HX617" s="136"/>
      <c r="JL617" s="136"/>
    </row>
    <row xmlns:x14ac="http://schemas.microsoft.com/office/spreadsheetml/2009/9/ac" r="618" s="3" customFormat="true" x14ac:dyDescent="0.25">
      <c r="A618" s="426"/>
      <c r="B618" s="136"/>
      <c r="L618" s="136"/>
      <c r="V618" s="136"/>
      <c r="AF618" s="136"/>
      <c r="AP618" s="136"/>
      <c r="AZ618" s="136"/>
      <c r="BA618" s="136"/>
      <c r="BB618" s="136"/>
      <c r="BC618" s="136"/>
      <c r="BD618" s="136"/>
      <c r="BE618" s="136"/>
      <c r="BF618" s="136"/>
      <c r="BG618" s="136"/>
      <c r="BJ618" s="136"/>
      <c r="BT618" s="136"/>
      <c r="CD618" s="136"/>
      <c r="CN618" s="136"/>
      <c r="CX618" s="136"/>
      <c r="DH618" s="136"/>
      <c r="DR618" s="136"/>
      <c r="EB618" s="136"/>
      <c r="EL618" s="136"/>
      <c r="EV618" s="136"/>
      <c r="FF618" s="136"/>
      <c r="FP618" s="136"/>
      <c r="FZ618" s="136"/>
      <c r="GJ618" s="136"/>
      <c r="GT618" s="136"/>
      <c r="HD618" s="136"/>
      <c r="HN618" s="136"/>
      <c r="HX618" s="136"/>
      <c r="JL618" s="136"/>
    </row>
    <row xmlns:x14ac="http://schemas.microsoft.com/office/spreadsheetml/2009/9/ac" r="619" s="3" customFormat="true" x14ac:dyDescent="0.25">
      <c r="A619" s="426"/>
      <c r="B619" s="136"/>
      <c r="L619" s="136"/>
      <c r="V619" s="136"/>
      <c r="AF619" s="136"/>
      <c r="AP619" s="136"/>
      <c r="AZ619" s="136"/>
      <c r="BA619" s="136"/>
      <c r="BB619" s="136"/>
      <c r="BC619" s="136"/>
      <c r="BD619" s="136"/>
      <c r="BE619" s="136"/>
      <c r="BF619" s="136"/>
      <c r="BG619" s="136"/>
      <c r="BJ619" s="136"/>
      <c r="BT619" s="136"/>
      <c r="CD619" s="136"/>
      <c r="CN619" s="136"/>
      <c r="CX619" s="136"/>
      <c r="DH619" s="136"/>
      <c r="DR619" s="136"/>
      <c r="EB619" s="136"/>
      <c r="EL619" s="136"/>
      <c r="EV619" s="136"/>
      <c r="FF619" s="136"/>
      <c r="FP619" s="136"/>
      <c r="FZ619" s="136"/>
      <c r="GJ619" s="136"/>
      <c r="GT619" s="136"/>
      <c r="HD619" s="136"/>
      <c r="HN619" s="136"/>
      <c r="HX619" s="136"/>
      <c r="JL619" s="136"/>
    </row>
    <row xmlns:x14ac="http://schemas.microsoft.com/office/spreadsheetml/2009/9/ac" r="620" s="3" customFormat="true" x14ac:dyDescent="0.25">
      <c r="A620" s="426"/>
      <c r="B620" s="136"/>
      <c r="L620" s="136"/>
      <c r="V620" s="136"/>
      <c r="AF620" s="136"/>
      <c r="AP620" s="136"/>
      <c r="AZ620" s="136"/>
      <c r="BA620" s="136"/>
      <c r="BB620" s="136"/>
      <c r="BC620" s="136"/>
      <c r="BD620" s="136"/>
      <c r="BE620" s="136"/>
      <c r="BF620" s="136"/>
      <c r="BG620" s="136"/>
      <c r="BJ620" s="136"/>
      <c r="BT620" s="136"/>
      <c r="CD620" s="136"/>
      <c r="CN620" s="136"/>
      <c r="CX620" s="136"/>
      <c r="DH620" s="136"/>
      <c r="DR620" s="136"/>
      <c r="EB620" s="136"/>
      <c r="EL620" s="136"/>
      <c r="EV620" s="136"/>
      <c r="FF620" s="136"/>
      <c r="FP620" s="136"/>
      <c r="FZ620" s="136"/>
      <c r="GJ620" s="136"/>
      <c r="GT620" s="136"/>
      <c r="HD620" s="136"/>
      <c r="HN620" s="136"/>
      <c r="HX620" s="136"/>
      <c r="JL620" s="136"/>
    </row>
    <row xmlns:x14ac="http://schemas.microsoft.com/office/spreadsheetml/2009/9/ac" r="621" s="3" customFormat="true" x14ac:dyDescent="0.25">
      <c r="A621" s="426"/>
      <c r="B621" s="136"/>
      <c r="L621" s="136"/>
      <c r="V621" s="136"/>
      <c r="AF621" s="136"/>
      <c r="AP621" s="136"/>
      <c r="AZ621" s="136"/>
      <c r="BA621" s="136"/>
      <c r="BB621" s="136"/>
      <c r="BC621" s="136"/>
      <c r="BD621" s="136"/>
      <c r="BE621" s="136"/>
      <c r="BF621" s="136"/>
      <c r="BG621" s="136"/>
      <c r="BJ621" s="136"/>
      <c r="BT621" s="136"/>
      <c r="CD621" s="136"/>
      <c r="CN621" s="136"/>
      <c r="CX621" s="136"/>
      <c r="DH621" s="136"/>
      <c r="DR621" s="136"/>
      <c r="EB621" s="136"/>
      <c r="EL621" s="136"/>
      <c r="EV621" s="136"/>
      <c r="FF621" s="136"/>
      <c r="FP621" s="136"/>
      <c r="FZ621" s="136"/>
      <c r="GJ621" s="136"/>
      <c r="GT621" s="136"/>
      <c r="HD621" s="136"/>
      <c r="HN621" s="136"/>
      <c r="HX621" s="136"/>
      <c r="JL621" s="136"/>
    </row>
    <row xmlns:x14ac="http://schemas.microsoft.com/office/spreadsheetml/2009/9/ac" r="622" s="3" customFormat="true" x14ac:dyDescent="0.25">
      <c r="A622" s="426"/>
      <c r="B622" s="136"/>
      <c r="L622" s="136"/>
      <c r="V622" s="136"/>
      <c r="AF622" s="136"/>
      <c r="AP622" s="136"/>
      <c r="AZ622" s="136"/>
      <c r="BA622" s="136"/>
      <c r="BB622" s="136"/>
      <c r="BC622" s="136"/>
      <c r="BD622" s="136"/>
      <c r="BE622" s="136"/>
      <c r="BF622" s="136"/>
      <c r="BG622" s="136"/>
      <c r="BJ622" s="136"/>
      <c r="BT622" s="136"/>
      <c r="CD622" s="136"/>
      <c r="CN622" s="136"/>
      <c r="CX622" s="136"/>
      <c r="DH622" s="136"/>
      <c r="DR622" s="136"/>
      <c r="EB622" s="136"/>
      <c r="EL622" s="136"/>
      <c r="EV622" s="136"/>
      <c r="FF622" s="136"/>
      <c r="FP622" s="136"/>
      <c r="FZ622" s="136"/>
      <c r="GJ622" s="136"/>
      <c r="GT622" s="136"/>
      <c r="HD622" s="136"/>
      <c r="HN622" s="136"/>
      <c r="HX622" s="136"/>
      <c r="JL622" s="136"/>
    </row>
  </sheetData>
  <mergeCells count="29">
    <mergeCell ref="JM10:JS10"/>
    <mergeCell ref="IS10:IY10"/>
    <mergeCell ref="FQ10:FW10"/>
    <mergeCell ref="BA10:BG10"/>
    <mergeCell ref="BU10:CA10"/>
    <mergeCell ref="BK10:BQ10"/>
    <mergeCell ref="HY10:IE10"/>
    <mergeCell ref="HE10:HK10"/>
    <mergeCell ref="HO10:HU10"/>
    <mergeCell ref="GU10:HA10"/>
    <mergeCell ref="GK10:GQ10"/>
    <mergeCell ref="II10:IO10"/>
    <mergeCell ref="CE10:CK10"/>
    <mergeCell ref="CO10:CU10"/>
    <mergeCell ref="GA10:GG10"/>
    <mergeCell ref="CY10:DE10"/>
    <mergeCell ref="JC10:JI10"/>
    <mergeCell ref="A2:A3"/>
    <mergeCell ref="DS10:DY10"/>
    <mergeCell ref="EC10:EI10"/>
    <mergeCell ref="EM10:ES10"/>
    <mergeCell ref="EW10:FC10"/>
    <mergeCell ref="DI10:DO10"/>
    <mergeCell ref="FG10:FM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 ref="A30" location="myrangeH26" display="myrangeH26"/>
    <hyperlink ref="A31" location="myrangeH27" display="myrangeH2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0"/>
    <col min="3" max="7" width="11.75" style="120" customWidth="true"/>
    <col min="8" max="16384" width="9" style="120"/>
  </cols>
  <sheetData>
    <row xmlns:x14ac="http://schemas.microsoft.com/office/spreadsheetml/2009/9/ac" r="2" ht="20.25" x14ac:dyDescent="0.2">
      <c r="B2" s="116" t="str">
        <f>+Introduction!C7</f>
        <v>Ethiopia</v>
      </c>
      <c r="C2" s="117"/>
      <c r="D2" s="118"/>
      <c r="E2" s="118"/>
      <c r="F2" s="118"/>
      <c r="G2" s="119"/>
    </row>
    <row xmlns:x14ac="http://schemas.microsoft.com/office/spreadsheetml/2009/9/ac" r="3" x14ac:dyDescent="0.2">
      <c r="B3" s="622" t="s">
        <v>185</v>
      </c>
      <c r="C3" s="622"/>
      <c r="D3" s="622"/>
      <c r="E3" s="622"/>
      <c r="F3" s="622"/>
      <c r="G3" s="623"/>
    </row>
    <row xmlns:x14ac="http://schemas.microsoft.com/office/spreadsheetml/2009/9/ac" r="4" ht="13.5" x14ac:dyDescent="0.2">
      <c r="B4" s="121" t="s">
        <v>4</v>
      </c>
      <c r="C4" s="121" t="s">
        <v>58</v>
      </c>
      <c r="D4" s="121" t="s">
        <v>62</v>
      </c>
      <c r="E4" s="121" t="s">
        <v>59</v>
      </c>
      <c r="F4" s="121" t="s">
        <v>60</v>
      </c>
      <c r="G4" s="121" t="s">
        <v>61</v>
      </c>
    </row>
    <row xmlns:x14ac="http://schemas.microsoft.com/office/spreadsheetml/2009/9/ac" r="5" x14ac:dyDescent="0.2">
      <c r="B5" s="829">
        <v>2000</v>
      </c>
      <c r="C5" s="973">
        <v>26520406</v>
      </c>
      <c r="D5" s="974">
        <v>14.74000072479248</v>
      </c>
      <c r="E5" s="975">
        <v>6676278</v>
      </c>
      <c r="F5" s="976">
        <v>11299828</v>
      </c>
      <c r="G5" s="977">
        <v>8544300</v>
      </c>
    </row>
    <row xmlns:x14ac="http://schemas.microsoft.com/office/spreadsheetml/2009/9/ac" r="6" x14ac:dyDescent="0.2">
      <c r="B6" s="835">
        <v>2001</v>
      </c>
      <c r="C6" s="978">
        <v>27436264</v>
      </c>
      <c r="D6" s="979">
        <v>14.927000045776367</v>
      </c>
      <c r="E6" s="980">
        <v>6877086</v>
      </c>
      <c r="F6" s="981">
        <v>11641379</v>
      </c>
      <c r="G6" s="982">
        <v>8917800</v>
      </c>
    </row>
    <row xmlns:x14ac="http://schemas.microsoft.com/office/spreadsheetml/2009/9/ac" r="7" x14ac:dyDescent="0.2">
      <c r="B7" s="841">
        <v>2002</v>
      </c>
      <c r="C7" s="983">
        <v>28399280</v>
      </c>
      <c r="D7" s="984">
        <v>15.118000030517578</v>
      </c>
      <c r="E7" s="985">
        <v>7073179</v>
      </c>
      <c r="F7" s="986">
        <v>11997589</v>
      </c>
      <c r="G7" s="987">
        <v>9328512</v>
      </c>
    </row>
    <row xmlns:x14ac="http://schemas.microsoft.com/office/spreadsheetml/2009/9/ac" r="8" x14ac:dyDescent="0.2">
      <c r="B8" s="847">
        <v>2003</v>
      </c>
      <c r="C8" s="988">
        <v>29382148</v>
      </c>
      <c r="D8" s="989">
        <v>15.309999465942383</v>
      </c>
      <c r="E8" s="990">
        <v>7248713</v>
      </c>
      <c r="F8" s="991">
        <v>12370231</v>
      </c>
      <c r="G8" s="992">
        <v>9763203</v>
      </c>
    </row>
    <row xmlns:x14ac="http://schemas.microsoft.com/office/spreadsheetml/2009/9/ac" r="9" x14ac:dyDescent="0.2">
      <c r="B9" s="853">
        <v>2004</v>
      </c>
      <c r="C9" s="993">
        <v>30363368</v>
      </c>
      <c r="D9" s="994">
        <v>15.503999710083008</v>
      </c>
      <c r="E9" s="995">
        <v>7418387</v>
      </c>
      <c r="F9" s="996">
        <v>12750988</v>
      </c>
      <c r="G9" s="997">
        <v>10193992</v>
      </c>
    </row>
    <row xmlns:x14ac="http://schemas.microsoft.com/office/spreadsheetml/2009/9/ac" r="10" x14ac:dyDescent="0.2">
      <c r="B10" s="859">
        <v>2005</v>
      </c>
      <c r="C10" s="998">
        <v>31297652</v>
      </c>
      <c r="D10" s="999">
        <v>15.700000762939453</v>
      </c>
      <c r="E10" s="1000">
        <v>7574979</v>
      </c>
      <c r="F10" s="1001">
        <v>13106745</v>
      </c>
      <c r="G10" s="1002">
        <v>10615929</v>
      </c>
    </row>
    <row xmlns:x14ac="http://schemas.microsoft.com/office/spreadsheetml/2009/9/ac" r="11" x14ac:dyDescent="0.2">
      <c r="B11" s="865">
        <v>2006</v>
      </c>
      <c r="C11" s="1003">
        <v>32210996</v>
      </c>
      <c r="D11" s="1004">
        <v>15.898999214172363</v>
      </c>
      <c r="E11" s="1005">
        <v>7757929</v>
      </c>
      <c r="F11" s="1006">
        <v>13479090</v>
      </c>
      <c r="G11" s="1007">
        <v>10973977</v>
      </c>
    </row>
    <row xmlns:x14ac="http://schemas.microsoft.com/office/spreadsheetml/2009/9/ac" r="12" x14ac:dyDescent="0.2">
      <c r="B12" s="871">
        <v>2007</v>
      </c>
      <c r="C12" s="1008">
        <v>33108982</v>
      </c>
      <c r="D12" s="1009">
        <v>16.116001129150391</v>
      </c>
      <c r="E12" s="1010">
        <v>7935064</v>
      </c>
      <c r="F12" s="1011">
        <v>13857032</v>
      </c>
      <c r="G12" s="1012">
        <v>11316886</v>
      </c>
    </row>
    <row xmlns:x14ac="http://schemas.microsoft.com/office/spreadsheetml/2009/9/ac" r="13" x14ac:dyDescent="0.2">
      <c r="B13" s="877">
        <v>2008</v>
      </c>
      <c r="C13" s="1013">
        <v>34007160</v>
      </c>
      <c r="D13" s="1014">
        <v>16.510000228881836</v>
      </c>
      <c r="E13" s="1015">
        <v>8096701</v>
      </c>
      <c r="F13" s="1016">
        <v>14226581</v>
      </c>
      <c r="G13" s="1017">
        <v>11683878</v>
      </c>
    </row>
    <row xmlns:x14ac="http://schemas.microsoft.com/office/spreadsheetml/2009/9/ac" r="14" x14ac:dyDescent="0.2">
      <c r="B14" s="883">
        <v>2009</v>
      </c>
      <c r="C14" s="1018">
        <v>34917148</v>
      </c>
      <c r="D14" s="1019">
        <v>16.909999847412109</v>
      </c>
      <c r="E14" s="1020">
        <v>8242741</v>
      </c>
      <c r="F14" s="1021">
        <v>14606679</v>
      </c>
      <c r="G14" s="1022">
        <v>12067727</v>
      </c>
    </row>
    <row xmlns:x14ac="http://schemas.microsoft.com/office/spreadsheetml/2009/9/ac" r="15" x14ac:dyDescent="0.2">
      <c r="B15" s="889">
        <v>2010</v>
      </c>
      <c r="C15" s="1023">
        <v>35825192</v>
      </c>
      <c r="D15" s="1024">
        <v>17.319000244140625</v>
      </c>
      <c r="E15" s="1025">
        <v>8382977</v>
      </c>
      <c r="F15" s="1026">
        <v>14978005</v>
      </c>
      <c r="G15" s="1027">
        <v>12464210</v>
      </c>
    </row>
    <row xmlns:x14ac="http://schemas.microsoft.com/office/spreadsheetml/2009/9/ac" r="16" x14ac:dyDescent="0.2">
      <c r="B16" s="895">
        <v>2011</v>
      </c>
      <c r="C16" s="1028">
        <v>36706764</v>
      </c>
      <c r="D16" s="1029">
        <v>17.735000610351563</v>
      </c>
      <c r="E16" s="1030">
        <v>8539136</v>
      </c>
      <c r="F16" s="1031">
        <v>15323552</v>
      </c>
      <c r="G16" s="1032">
        <v>12844076</v>
      </c>
    </row>
    <row xmlns:x14ac="http://schemas.microsoft.com/office/spreadsheetml/2009/9/ac" r="17" x14ac:dyDescent="0.2">
      <c r="B17" s="901">
        <v>2012</v>
      </c>
      <c r="C17" s="1033">
        <v>37615252</v>
      </c>
      <c r="D17" s="1034">
        <v>18.159999847412109</v>
      </c>
      <c r="E17" s="1035">
        <v>8690769</v>
      </c>
      <c r="F17" s="1036">
        <v>15680508</v>
      </c>
      <c r="G17" s="1037">
        <v>13243974</v>
      </c>
    </row>
    <row xmlns:x14ac="http://schemas.microsoft.com/office/spreadsheetml/2009/9/ac" r="18" x14ac:dyDescent="0.2">
      <c r="B18" s="907">
        <v>2013</v>
      </c>
      <c r="C18" s="1038">
        <v>38477288</v>
      </c>
      <c r="D18" s="1039">
        <v>18.57499885559082</v>
      </c>
      <c r="E18" s="1040">
        <v>8810001</v>
      </c>
      <c r="F18" s="1041">
        <v>16022571</v>
      </c>
      <c r="G18" s="1042">
        <v>13644714</v>
      </c>
    </row>
    <row xmlns:x14ac="http://schemas.microsoft.com/office/spreadsheetml/2009/9/ac" r="19" x14ac:dyDescent="0.2">
      <c r="B19" s="913">
        <v>2014</v>
      </c>
      <c r="C19" s="1043">
        <v>39279792</v>
      </c>
      <c r="D19" s="1044">
        <v>18.99799919128418</v>
      </c>
      <c r="E19" s="1045">
        <v>8889283</v>
      </c>
      <c r="F19" s="1046">
        <v>16362199</v>
      </c>
      <c r="G19" s="1047">
        <v>14028308</v>
      </c>
    </row>
    <row xmlns:x14ac="http://schemas.microsoft.com/office/spreadsheetml/2009/9/ac" r="20" x14ac:dyDescent="0.2">
      <c r="B20" s="919">
        <v>2015</v>
      </c>
      <c r="C20" s="1048">
        <v>40055344</v>
      </c>
      <c r="D20" s="1049">
        <v>19.427999496459961</v>
      </c>
      <c r="E20" s="1050">
        <v>8954388</v>
      </c>
      <c r="F20" s="1051">
        <v>16678555</v>
      </c>
      <c r="G20" s="1052">
        <v>14422399</v>
      </c>
    </row>
    <row xmlns:x14ac="http://schemas.microsoft.com/office/spreadsheetml/2009/9/ac" r="21" x14ac:dyDescent="0.2">
      <c r="B21" s="925">
        <v>2016</v>
      </c>
      <c r="C21" s="1053">
        <v>40793740</v>
      </c>
      <c r="D21" s="1054">
        <v>19.865999221801758</v>
      </c>
      <c r="E21" s="1055">
        <v>9040284</v>
      </c>
      <c r="F21" s="1056">
        <v>16952900</v>
      </c>
      <c r="G21" s="1057">
        <v>14800557</v>
      </c>
    </row>
    <row xmlns:x14ac="http://schemas.microsoft.com/office/spreadsheetml/2009/9/ac" r="22" x14ac:dyDescent="0.2">
      <c r="B22" s="931">
        <v>2017</v>
      </c>
      <c r="C22" s="1058">
        <v>41493380</v>
      </c>
      <c r="D22" s="1059">
        <v>20.309999465942383</v>
      </c>
      <c r="E22" s="1060">
        <v>9132236</v>
      </c>
      <c r="F22" s="1061">
        <v>17203596</v>
      </c>
      <c r="G22" s="1062">
        <v>15157548</v>
      </c>
    </row>
    <row xmlns:x14ac="http://schemas.microsoft.com/office/spreadsheetml/2009/9/ac" r="23" x14ac:dyDescent="0.2">
      <c r="B23" s="937">
        <v>2018</v>
      </c>
      <c r="C23" s="1063">
        <v>42152000</v>
      </c>
      <c r="D23" s="1064">
        <v>20.762998580932617</v>
      </c>
      <c r="E23" s="1065">
        <v>9201569</v>
      </c>
      <c r="F23" s="1066">
        <v>17431880</v>
      </c>
      <c r="G23" s="1067">
        <v>15518551</v>
      </c>
    </row>
    <row xmlns:x14ac="http://schemas.microsoft.com/office/spreadsheetml/2009/9/ac" r="24" x14ac:dyDescent="0.2">
      <c r="B24" s="943">
        <v>2019</v>
      </c>
      <c r="C24" s="1068">
        <v>42793248</v>
      </c>
      <c r="D24" s="1069">
        <v>21.224998474121094</v>
      </c>
      <c r="E24" s="1070">
        <v>9287941</v>
      </c>
      <c r="F24" s="1071">
        <v>17646544</v>
      </c>
      <c r="G24" s="1072">
        <v>15858763</v>
      </c>
    </row>
    <row xmlns:x14ac="http://schemas.microsoft.com/office/spreadsheetml/2009/9/ac" r="25" x14ac:dyDescent="0.2">
      <c r="B25" s="949">
        <v>2020</v>
      </c>
      <c r="C25" s="1073">
        <v>43467144</v>
      </c>
      <c r="D25" s="1074">
        <v>21.694999694824219</v>
      </c>
      <c r="E25" s="1075">
        <v>9446770</v>
      </c>
      <c r="F25" s="1076">
        <v>17824396</v>
      </c>
      <c r="G25" s="1077">
        <v>16195980</v>
      </c>
    </row>
    <row xmlns:x14ac="http://schemas.microsoft.com/office/spreadsheetml/2009/9/ac" r="26" x14ac:dyDescent="0.2">
      <c r="B26" s="955">
        <v>2021</v>
      </c>
      <c r="C26" s="1078">
        <v>44160132</v>
      </c>
      <c r="D26" s="1079">
        <v>22.173999786376953</v>
      </c>
      <c r="E26" s="1080">
        <v>9677113</v>
      </c>
      <c r="F26" s="1081">
        <v>17966082</v>
      </c>
      <c r="G26" s="1082">
        <v>16516938</v>
      </c>
    </row>
    <row xmlns:x14ac="http://schemas.microsoft.com/office/spreadsheetml/2009/9/ac" r="27" x14ac:dyDescent="0.2">
      <c r="B27" s="961">
        <v>2022</v>
      </c>
      <c r="C27" s="962">
        <v>44860312</v>
      </c>
      <c r="D27" s="963">
        <v>22.661001205444336</v>
      </c>
      <c r="E27" s="964">
        <v>9922057</v>
      </c>
      <c r="F27" s="965">
        <v>18145908</v>
      </c>
      <c r="G27" s="966">
        <v>16792348</v>
      </c>
    </row>
    <row xmlns:x14ac="http://schemas.microsoft.com/office/spreadsheetml/2009/9/ac" r="28" x14ac:dyDescent="0.2">
      <c r="B28" s="967">
        <v>2023</v>
      </c>
      <c r="C28" s="1083">
        <v>46409296</v>
      </c>
      <c r="D28" s="969">
        <v>23.157001495361328</v>
      </c>
      <c r="E28" s="1084">
        <v>10016507</v>
      </c>
      <c r="F28" s="1085">
        <v>19013950</v>
      </c>
      <c r="G28" s="1086">
        <v>17378838</v>
      </c>
    </row>
    <row xmlns:x14ac="http://schemas.microsoft.com/office/spreadsheetml/2009/9/ac" r="29" x14ac:dyDescent="0.2">
      <c r="B29" s="228">
        <v>2024</v>
      </c>
      <c r="C29" s="399"/>
      <c r="D29" s="400"/>
      <c r="E29" s="401"/>
      <c r="F29" s="402"/>
      <c r="G29" s="403"/>
    </row>
    <row xmlns:x14ac="http://schemas.microsoft.com/office/spreadsheetml/2009/9/ac" r="30" x14ac:dyDescent="0.2">
      <c r="B30" s="227">
        <v>2025</v>
      </c>
      <c r="C30" s="399"/>
      <c r="D30" s="400"/>
      <c r="E30" s="401"/>
      <c r="F30" s="402"/>
      <c r="G30" s="403"/>
    </row>
    <row xmlns:x14ac="http://schemas.microsoft.com/office/spreadsheetml/2009/9/ac" r="31" x14ac:dyDescent="0.2">
      <c r="B31" s="228">
        <v>2026</v>
      </c>
      <c r="C31" s="399"/>
      <c r="D31" s="400"/>
      <c r="E31" s="401"/>
      <c r="F31" s="402"/>
      <c r="G31" s="403"/>
    </row>
    <row xmlns:x14ac="http://schemas.microsoft.com/office/spreadsheetml/2009/9/ac" r="32" x14ac:dyDescent="0.2">
      <c r="B32" s="227">
        <v>2027</v>
      </c>
      <c r="C32" s="399"/>
      <c r="D32" s="400"/>
      <c r="E32" s="401"/>
      <c r="F32" s="402"/>
      <c r="G32" s="403"/>
    </row>
    <row xmlns:x14ac="http://schemas.microsoft.com/office/spreadsheetml/2009/9/ac" r="33" x14ac:dyDescent="0.2">
      <c r="B33" s="228">
        <v>2028</v>
      </c>
      <c r="C33" s="399"/>
      <c r="D33" s="400"/>
      <c r="E33" s="401"/>
      <c r="F33" s="402"/>
      <c r="G33" s="403"/>
    </row>
    <row xmlns:x14ac="http://schemas.microsoft.com/office/spreadsheetml/2009/9/ac" r="34" x14ac:dyDescent="0.2">
      <c r="B34" s="227">
        <v>2029</v>
      </c>
      <c r="C34" s="399"/>
      <c r="D34" s="400"/>
      <c r="E34" s="401"/>
      <c r="F34" s="402"/>
      <c r="G34" s="403"/>
    </row>
    <row xmlns:x14ac="http://schemas.microsoft.com/office/spreadsheetml/2009/9/ac" r="35" x14ac:dyDescent="0.2">
      <c r="B35" s="228">
        <v>2030</v>
      </c>
      <c r="C35" s="232"/>
      <c r="D35" s="229"/>
      <c r="E35" s="233"/>
      <c r="F35" s="230"/>
      <c r="G35" s="231"/>
    </row>
    <row xmlns:x14ac="http://schemas.microsoft.com/office/spreadsheetml/2009/9/ac" r="36" ht="14.25" x14ac:dyDescent="0.2">
      <c r="B36" s="124" t="s">
        <v>224</v>
      </c>
      <c r="G36" s="122"/>
    </row>
    <row xmlns:x14ac="http://schemas.microsoft.com/office/spreadsheetml/2009/9/ac" r="37" ht="14.25" x14ac:dyDescent="0.2">
      <c r="B37" s="124" t="s">
        <v>246</v>
      </c>
    </row>
    <row xmlns:x14ac="http://schemas.microsoft.com/office/spreadsheetml/2009/9/ac" r="38" ht="14.25" x14ac:dyDescent="0.2">
      <c r="B38" s="124" t="s">
        <v>398</v>
      </c>
    </row>
    <row xmlns:x14ac="http://schemas.microsoft.com/office/spreadsheetml/2009/9/ac" r="39" x14ac:dyDescent="0.2">
      <c r="B39" s="1088" t="s">
        <v>276</v>
      </c>
    </row>
    <row xmlns:x14ac="http://schemas.microsoft.com/office/spreadsheetml/2009/9/ac" r="41" x14ac:dyDescent="0.2">
      <c r="B41" s="12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722A-9F1F-4410-99E7-D10A85465E1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415" customWidth="true"/>
  </cols>
  <sheetData>
    <row xmlns:x14ac="http://schemas.microsoft.com/office/spreadsheetml/2009/9/ac" r="2" ht="33" customHeight="true" x14ac:dyDescent="0.25">
      <c r="B2" s="624" t="s">
        <v>347</v>
      </c>
      <c r="C2" s="624"/>
    </row>
    <row xmlns:x14ac="http://schemas.microsoft.com/office/spreadsheetml/2009/9/ac" r="3" ht="6" customHeight="true" x14ac:dyDescent="0.25">
      <c r="B3" s="414"/>
    </row>
    <row xmlns:x14ac="http://schemas.microsoft.com/office/spreadsheetml/2009/9/ac" r="4" ht="30" customHeight="true" x14ac:dyDescent="0.25">
      <c r="B4" s="416" t="s">
        <v>348</v>
      </c>
      <c r="C4" s="417" t="s">
        <v>349</v>
      </c>
    </row>
    <row xmlns:x14ac="http://schemas.microsoft.com/office/spreadsheetml/2009/9/ac" r="5" ht="30" customHeight="true" x14ac:dyDescent="0.25">
      <c r="B5" s="416" t="s">
        <v>48</v>
      </c>
      <c r="C5" s="417" t="s">
        <v>350</v>
      </c>
    </row>
    <row xmlns:x14ac="http://schemas.microsoft.com/office/spreadsheetml/2009/9/ac" r="6" ht="30" customHeight="true" x14ac:dyDescent="0.25">
      <c r="B6" s="416" t="s">
        <v>351</v>
      </c>
      <c r="C6" s="417" t="s">
        <v>352</v>
      </c>
    </row>
    <row xmlns:x14ac="http://schemas.microsoft.com/office/spreadsheetml/2009/9/ac" r="7" ht="30" customHeight="true" x14ac:dyDescent="0.25">
      <c r="B7" s="416" t="s">
        <v>353</v>
      </c>
      <c r="C7" s="417" t="s">
        <v>354</v>
      </c>
    </row>
    <row xmlns:x14ac="http://schemas.microsoft.com/office/spreadsheetml/2009/9/ac" r="8" ht="30" customHeight="true" x14ac:dyDescent="0.25">
      <c r="B8" s="416" t="s">
        <v>131</v>
      </c>
      <c r="C8" s="417" t="s">
        <v>355</v>
      </c>
    </row>
    <row xmlns:x14ac="http://schemas.microsoft.com/office/spreadsheetml/2009/9/ac" r="9" ht="30" customHeight="true" x14ac:dyDescent="0.25">
      <c r="B9" s="416" t="s">
        <v>356</v>
      </c>
      <c r="C9" s="417" t="s">
        <v>357</v>
      </c>
    </row>
    <row xmlns:x14ac="http://schemas.microsoft.com/office/spreadsheetml/2009/9/ac" r="10" ht="30" customHeight="true" x14ac:dyDescent="0.25">
      <c r="B10" s="416" t="s">
        <v>135</v>
      </c>
      <c r="C10" s="417" t="s">
        <v>358</v>
      </c>
    </row>
    <row xmlns:x14ac="http://schemas.microsoft.com/office/spreadsheetml/2009/9/ac" r="11" s="420" customFormat="true" ht="6.75" customHeight="true" x14ac:dyDescent="0.25">
      <c r="B11" s="418"/>
      <c r="C11" s="419"/>
    </row>
    <row xmlns:x14ac="http://schemas.microsoft.com/office/spreadsheetml/2009/9/ac" r="12" s="422" customFormat="true" ht="11.25" x14ac:dyDescent="0.2">
      <c r="B12" s="421" t="s">
        <v>359</v>
      </c>
    </row>
    <row xmlns:x14ac="http://schemas.microsoft.com/office/spreadsheetml/2009/9/ac" r="13" x14ac:dyDescent="0.25">
      <c r="B13" s="421" t="s">
        <v>364</v>
      </c>
    </row>
    <row xmlns:x14ac="http://schemas.microsoft.com/office/spreadsheetml/2009/9/ac" r="14" x14ac:dyDescent="0.25">
      <c r="B14" s="423" t="s">
        <v>360</v>
      </c>
    </row>
    <row xmlns:x14ac="http://schemas.microsoft.com/office/spreadsheetml/2009/9/ac" r="15" ht="76.5" customHeight="true" x14ac:dyDescent="0.25">
      <c r="B15" s="625" t="s">
        <v>361</v>
      </c>
      <c r="C15" s="62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F44E6-BD31-4237-B575-1CE90682C56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7" customWidth="true"/>
    <col min="2" max="2" width="12.375" style="627" customWidth="true"/>
    <col min="3" max="8" width="9" style="627" customWidth="true"/>
    <col min="9" max="9" width="12.375" style="627" customWidth="true"/>
    <col min="10" max="15" width="9" style="627" customWidth="true"/>
    <col min="16" max="16" width="12.375" style="627" customWidth="true"/>
    <col min="17" max="22" width="9" style="627" customWidth="true"/>
    <col min="23" max="38" width="9" style="627"/>
    <col min="39" max="16384" width="9" style="635"/>
  </cols>
  <sheetData>
    <row xmlns:x14ac="http://schemas.microsoft.com/office/spreadsheetml/2009/9/ac" r="1" s="627" customFormat="true" x14ac:dyDescent="0.2">
      <c r="A1" s="626" t="s">
        <v>137</v>
      </c>
      <c r="B1" s="626"/>
      <c r="C1" s="626"/>
      <c r="D1" s="626"/>
      <c r="E1" s="626"/>
      <c r="F1" s="626"/>
      <c r="G1" s="626"/>
      <c r="H1" s="626"/>
      <c r="I1" s="626"/>
      <c r="J1" s="626"/>
      <c r="K1" s="626"/>
      <c r="L1" s="626"/>
      <c r="M1" s="626"/>
      <c r="N1" s="626"/>
      <c r="O1" s="626"/>
      <c r="P1" s="626"/>
      <c r="Q1" s="626"/>
      <c r="R1" s="626"/>
      <c r="S1" s="626"/>
      <c r="T1" s="626"/>
      <c r="U1" s="626"/>
      <c r="V1" s="626"/>
    </row>
    <row xmlns:x14ac="http://schemas.microsoft.com/office/spreadsheetml/2009/9/ac" r="2" s="627" customFormat="true" x14ac:dyDescent="0.2">
      <c r="A2" s="626"/>
      <c r="B2" s="626"/>
      <c r="C2" s="626"/>
      <c r="D2" s="626"/>
      <c r="E2" s="626"/>
      <c r="F2" s="626"/>
      <c r="G2" s="626"/>
      <c r="H2" s="626"/>
      <c r="I2" s="626"/>
      <c r="J2" s="626"/>
      <c r="K2" s="626"/>
      <c r="L2" s="626"/>
      <c r="M2" s="626"/>
      <c r="N2" s="626"/>
      <c r="O2" s="626"/>
      <c r="P2" s="626"/>
      <c r="Q2" s="626"/>
      <c r="R2" s="626"/>
      <c r="S2" s="626"/>
      <c r="T2" s="626"/>
      <c r="U2" s="626"/>
      <c r="V2" s="626"/>
    </row>
    <row xmlns:x14ac="http://schemas.microsoft.com/office/spreadsheetml/2009/9/ac" r="3" s="627" customFormat="true" ht="18" x14ac:dyDescent="0.2">
      <c r="A3" s="628"/>
      <c r="B3" s="628"/>
      <c r="C3" s="628"/>
      <c r="D3" s="628"/>
      <c r="E3" s="628"/>
      <c r="F3" s="628"/>
      <c r="G3" s="628"/>
      <c r="H3" s="628"/>
      <c r="I3" s="628"/>
      <c r="J3" s="628"/>
      <c r="K3" s="628"/>
      <c r="L3" s="628"/>
      <c r="M3" s="628"/>
      <c r="N3" s="628"/>
      <c r="O3" s="628"/>
      <c r="P3" s="628"/>
      <c r="Q3" s="628"/>
      <c r="R3" s="628"/>
      <c r="S3" s="628"/>
      <c r="T3" s="628"/>
      <c r="U3" s="628"/>
      <c r="V3" s="628"/>
    </row>
    <row xmlns:x14ac="http://schemas.microsoft.com/office/spreadsheetml/2009/9/ac" r="4" ht="15.75" x14ac:dyDescent="0.25">
      <c r="B4" s="629" t="s">
        <v>13</v>
      </c>
      <c r="E4" s="630"/>
      <c r="I4" s="631" t="s">
        <v>14</v>
      </c>
      <c r="P4" s="632" t="s">
        <v>15</v>
      </c>
    </row>
    <row xmlns:x14ac="http://schemas.microsoft.com/office/spreadsheetml/2009/9/ac" r="6" x14ac:dyDescent="0.2">
      <c r="G6" s="633"/>
      <c r="H6" s="633"/>
      <c r="I6" s="633"/>
      <c r="K6" s="633"/>
      <c r="L6" s="633"/>
    </row>
    <row xmlns:x14ac="http://schemas.microsoft.com/office/spreadsheetml/2009/9/ac" r="7" ht="15.75" x14ac:dyDescent="0.2">
      <c r="G7" s="633"/>
      <c r="H7" s="633"/>
      <c r="I7" s="633"/>
      <c r="K7" s="634"/>
      <c r="L7" s="633"/>
    </row>
    <row xmlns:x14ac="http://schemas.microsoft.com/office/spreadsheetml/2009/9/ac" r="8" x14ac:dyDescent="0.2">
      <c r="G8" s="633"/>
      <c r="H8" s="633"/>
      <c r="I8" s="633"/>
      <c r="K8" s="633"/>
      <c r="L8" s="633"/>
    </row>
    <row xmlns:x14ac="http://schemas.microsoft.com/office/spreadsheetml/2009/9/ac" r="9" x14ac:dyDescent="0.2">
      <c r="G9" s="633"/>
      <c r="H9" s="633"/>
      <c r="I9" s="633"/>
      <c r="K9" s="633"/>
      <c r="L9" s="633"/>
    </row>
    <row xmlns:x14ac="http://schemas.microsoft.com/office/spreadsheetml/2009/9/ac" r="10" x14ac:dyDescent="0.2">
      <c r="G10" s="633"/>
      <c r="H10" s="633"/>
      <c r="I10" s="633"/>
      <c r="K10" s="633"/>
      <c r="L10" s="633"/>
    </row>
    <row xmlns:x14ac="http://schemas.microsoft.com/office/spreadsheetml/2009/9/ac" r="11" x14ac:dyDescent="0.2">
      <c r="G11" s="633"/>
      <c r="H11" s="633"/>
      <c r="I11" s="633"/>
      <c r="K11" s="633"/>
      <c r="L11" s="633"/>
    </row>
    <row xmlns:x14ac="http://schemas.microsoft.com/office/spreadsheetml/2009/9/ac" r="12" x14ac:dyDescent="0.2">
      <c r="G12" s="633"/>
      <c r="H12" s="633"/>
      <c r="I12" s="633"/>
      <c r="K12" s="633"/>
      <c r="L12" s="633"/>
    </row>
    <row xmlns:x14ac="http://schemas.microsoft.com/office/spreadsheetml/2009/9/ac" r="13" x14ac:dyDescent="0.2">
      <c r="G13" s="633"/>
      <c r="H13" s="633"/>
      <c r="I13" s="633"/>
      <c r="K13" s="633"/>
      <c r="L13" s="633"/>
    </row>
    <row xmlns:x14ac="http://schemas.microsoft.com/office/spreadsheetml/2009/9/ac" r="14" x14ac:dyDescent="0.2">
      <c r="G14" s="633"/>
      <c r="H14" s="633"/>
      <c r="I14" s="633"/>
      <c r="K14" s="633"/>
      <c r="L14" s="633"/>
    </row>
    <row xmlns:x14ac="http://schemas.microsoft.com/office/spreadsheetml/2009/9/ac" r="15" x14ac:dyDescent="0.2">
      <c r="G15" s="633"/>
      <c r="H15" s="633"/>
      <c r="I15" s="633"/>
      <c r="K15" s="633"/>
      <c r="L15" s="633"/>
    </row>
    <row xmlns:x14ac="http://schemas.microsoft.com/office/spreadsheetml/2009/9/ac" r="16" x14ac:dyDescent="0.2">
      <c r="G16" s="633"/>
      <c r="H16" s="633"/>
      <c r="I16" s="633"/>
      <c r="K16" s="633"/>
      <c r="L16" s="633"/>
    </row>
    <row xmlns:x14ac="http://schemas.microsoft.com/office/spreadsheetml/2009/9/ac" r="17" x14ac:dyDescent="0.2">
      <c r="G17" s="633"/>
      <c r="H17" s="633"/>
      <c r="I17" s="633"/>
      <c r="K17" s="633"/>
      <c r="L17" s="633"/>
    </row>
    <row xmlns:x14ac="http://schemas.microsoft.com/office/spreadsheetml/2009/9/ac" r="18" x14ac:dyDescent="0.2">
      <c r="G18" s="633"/>
      <c r="H18" s="633"/>
      <c r="I18" s="633"/>
      <c r="K18" s="633"/>
      <c r="L18" s="633"/>
    </row>
    <row xmlns:x14ac="http://schemas.microsoft.com/office/spreadsheetml/2009/9/ac" r="19" x14ac:dyDescent="0.2">
      <c r="G19" s="633"/>
      <c r="H19" s="633"/>
      <c r="I19" s="633"/>
      <c r="K19" s="633"/>
      <c r="L19" s="633"/>
    </row>
    <row xmlns:x14ac="http://schemas.microsoft.com/office/spreadsheetml/2009/9/ac" r="20" x14ac:dyDescent="0.2">
      <c r="G20" s="633"/>
      <c r="H20" s="633"/>
      <c r="I20" s="633"/>
      <c r="K20" s="633"/>
      <c r="L20" s="633"/>
    </row>
    <row xmlns:x14ac="http://schemas.microsoft.com/office/spreadsheetml/2009/9/ac" r="21" x14ac:dyDescent="0.2">
      <c r="G21" s="633"/>
      <c r="H21" s="633"/>
      <c r="I21" s="633"/>
      <c r="K21" s="633"/>
      <c r="L21" s="633"/>
    </row>
    <row xmlns:x14ac="http://schemas.microsoft.com/office/spreadsheetml/2009/9/ac" r="23" x14ac:dyDescent="0.2">
      <c r="B23" s="636"/>
    </row>
    <row xmlns:x14ac="http://schemas.microsoft.com/office/spreadsheetml/2009/9/ac" r="25" x14ac:dyDescent="0.2">
      <c r="B25" s="637"/>
      <c r="C25" s="637" t="str">
        <f>+IF(OR((C28="National*"),(D28="Urban*"),(E28="Rural*"),(F28="Pre-primary*"),(G28="Primary*"),(H28="Secondary^"),(C28="National*^"),(D28="Urban*^"),(E28="Rural*^"),(F28="Pre-primary*^"),(G28="Primary*^"),(H28="Secondary*^")),"*No basic service estimate available","")</f>
        <v>*No basic service estimate available</v>
      </c>
      <c r="J25" s="637" t="str">
        <f>+IF(OR((J28="National*"),(K28="Urban*"),(L28="Rural*"),(M28="Pre-primary*"),(N28="Primary*"),(O28="Secondary^"),(J28="National*^"),(K28="Urban*^"),(L28="Rural*^"),(M28="Pre-primary*^"),(N28="Primary*^"),(O28="Secondary*^")),"*No basic service estimate available","")</f>
        <v>*No basic service estimate available</v>
      </c>
      <c r="Q25" s="63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36"/>
      <c r="C26" s="637" t="str">
        <f>+IF(OR((C28="National*^"),(D28="Urban*^"),(E28="Rural*^"),(F28="Pre-primary*^"),(G28="Primary*^"),(H28="Secondary*^")),"^Facilities that cannot be classified as improved or unimproved are treated as limited","")</f>
        <v/>
      </c>
      <c r="J26" s="637" t="str">
        <f>+IF(OR((J28="National*^"),(K28="Urban*^"),(L28="Rural*^"),(M28="Pre-primary*^"),(N28="Primary*^"),(O28="Secondary*^")),"^Facilities that cannot be classified as improved or unimproved are treated as limited","")</f>
        <v/>
      </c>
      <c r="Q26" s="637" t="str">
        <f>+IF(OR((Q28="National*^"),(R28="Urban*^"),(S28="Rural*^"),(T28="Pre-primary*^"),(U28="Primary*^"),(V28="Secondary*^")),"^Facilities that cannot be classified as having water or not are treated as limited","")</f>
        <v/>
      </c>
    </row>
    <row xmlns:x14ac="http://schemas.microsoft.com/office/spreadsheetml/2009/9/ac" r="27" x14ac:dyDescent="0.2">
      <c r="B27" s="638" t="str">
        <f>+Introduction!C7</f>
        <v>Ethiopia</v>
      </c>
      <c r="C27" s="639" t="s">
        <v>243</v>
      </c>
      <c r="D27" s="639"/>
      <c r="E27" s="639"/>
      <c r="F27" s="639"/>
      <c r="G27" s="639"/>
      <c r="H27" s="639"/>
      <c r="I27" s="640" t="str">
        <f>+B27</f>
        <v>Ethiopia</v>
      </c>
      <c r="J27" s="641" t="s">
        <v>14</v>
      </c>
      <c r="K27" s="642"/>
      <c r="L27" s="642"/>
      <c r="M27" s="642"/>
      <c r="N27" s="642"/>
      <c r="O27" s="642"/>
      <c r="P27" s="643" t="str">
        <f>+B27</f>
        <v>Ethiopia</v>
      </c>
      <c r="Q27" s="644" t="s">
        <v>15</v>
      </c>
      <c r="R27" s="644"/>
      <c r="S27" s="644"/>
      <c r="T27" s="644"/>
      <c r="U27" s="644"/>
      <c r="V27" s="645"/>
      <c r="AM27" s="627"/>
      <c r="AN27" s="627"/>
      <c r="AO27" s="627"/>
      <c r="AP27" s="627"/>
      <c r="AQ27" s="627"/>
      <c r="AR27" s="627"/>
      <c r="AS27" s="627"/>
      <c r="AT27" s="627"/>
      <c r="AU27" s="627"/>
    </row>
    <row xmlns:x14ac="http://schemas.microsoft.com/office/spreadsheetml/2009/9/ac" r="28" x14ac:dyDescent="0.2">
      <c r="B28" s="646"/>
      <c r="C28" s="647" t="str">
        <f>IF(AND(C30=0.0000000001,C31=0.0000000001,C32=0.0000000001), "National*",IF(AND(C30=0.0000000001,ISNUMBER(C32)),"National*", "National"))</f>
        <v>National</v>
      </c>
      <c r="D28" s="648" t="str">
        <f>IF(AND(D30=0.0000000001,D31=0.0000000001,D32=0.0000000001), "Urban*",IF(AND(D30=0.0000000001,ISNUMBER(D32)),"Urban*", "Urban"))</f>
        <v>Urban*</v>
      </c>
      <c r="E28" s="648" t="str">
        <f>IF(AND(E30=0.0000000001,E31=0.0000000001,E32=0.0000000001), "Rural*",IF(AND(E30=0.0000000001,ISNUMBER(E32)),"Rural*", "Rural"))</f>
        <v>Rural*</v>
      </c>
      <c r="F28" s="648" t="str">
        <f>IF(AND(F30=0.0000000001,F31=0.0000000001,F32=0.0000000001), "Pre-primary*",IF(AND(F30=0.0000000001,ISNUMBER(F32)),"Pre-primary*", "Pre-primary"))</f>
        <v>Pre-primary*</v>
      </c>
      <c r="G28" s="648" t="str">
        <f>IF(AND(G30=0.0000000001,G31=0.0000000001,G32=0.0000000001), "Primary*",IF(AND(G30=0.0000000001,ISNUMBER(G32)),"Primary*", "Primary"))</f>
        <v>Primary</v>
      </c>
      <c r="H28" s="648" t="str">
        <f>IF(AND(H30=0.0000000001,H31=0.0000000001,H32=0.0000000001), "Secondary*",IF(AND(H30=0.0000000001,ISNUMBER(H32)),"Secondary*", "Secondary"))</f>
        <v>Secondary</v>
      </c>
      <c r="I28" s="646"/>
      <c r="J28" s="649" t="str">
        <f>IF(AND(J30=0.0000000001,J31=0.0000000001,J32=0.0000000001), "National*",IF(AND(J30=0.0000000001,ISNUMBER(J32)),"National*", "National"))</f>
        <v>National</v>
      </c>
      <c r="K28" s="648" t="str">
        <f>IF(AND(K30=0.0000000001,K31=0.0000000001,K32=0.0000000001), "Urban*",IF(AND(K30=0.0000000001,ISNUMBER(K32)),"Urban*", "Urban"))</f>
        <v>Urban*</v>
      </c>
      <c r="L28" s="648" t="str">
        <f>IF(AND(L30=0.0000000001,L31=0.0000000001,L32=0.0000000001), "Rural*",IF(AND(L30=0.0000000001,ISNUMBER(L32)),"Rural*", "Rural"))</f>
        <v>Rural</v>
      </c>
      <c r="M28" s="648" t="str">
        <f>IF(AND(M30=0.0000000001,M31=0.0000000001,M32=0.0000000001), "Pre-primary*",IF(AND(M30=0.0000000001,ISNUMBER(M32)),"Pre-primary*", "Pre-primary"))</f>
        <v>Pre-primary*</v>
      </c>
      <c r="N28" s="648" t="str">
        <f>IF(AND(N30=0.0000000001,N31=0.0000000001,N32=0.0000000001), "Primary*",IF(AND(N30=0.0000000001,ISNUMBER(N32)),"Primary*", "Primary"))</f>
        <v>Primary</v>
      </c>
      <c r="O28" s="648" t="str">
        <f>IF(AND(O30=0.0000000001,O31=0.0000000001,O32=0.0000000001), "Secondary*",IF(AND(O30=0.0000000001,ISNUMBER(O32)),"Secondary*", "Secondary"))</f>
        <v>Secondary</v>
      </c>
      <c r="P28" s="650"/>
      <c r="Q28" s="651" t="str">
        <f>IF(AND(Q30=0.0000000001,Q31=0.0000000001,Q32=0.0000000001), "National*",IF(AND(Q30=0.0000000001,ISNUMBER(Q32)),"National*", "National"))</f>
        <v>National</v>
      </c>
      <c r="R28" s="648" t="str">
        <f>IF(AND(R30=0.0000000001,R31=0.0000000001,R32=0.0000000001), "Urban*",IF(AND(R30=0.0000000001,ISNUMBER(R32)),"Urban*", "Urban"))</f>
        <v>Urban*</v>
      </c>
      <c r="S28" s="648" t="str">
        <f>IF(AND(S30=0.0000000001,S31=0.0000000001,S32=0.0000000001), "Rural*",IF(AND(S30=0.0000000001,ISNUMBER(S32)),"Rural*", "Rural"))</f>
        <v>Rural*</v>
      </c>
      <c r="T28" s="648" t="str">
        <f>IF(AND(T30=0.0000000001,T31=0.0000000001,T32=0.0000000001), "Pre-primary*",IF(AND(T30=0.0000000001,ISNUMBER(T32)),"Pre-primary*", "Pre-primary"))</f>
        <v>Pre-primary*</v>
      </c>
      <c r="U28" s="648" t="str">
        <f>IF(AND(U30=0.0000000001,U31=0.0000000001,U32=0.0000000001), "Primary*",IF(AND(U30=0.0000000001,ISNUMBER(U32)),"Primary*", "Primary"))</f>
        <v>Primary</v>
      </c>
      <c r="V28" s="652" t="str">
        <f>IF(AND(V30=0.0000000001,V31=0.0000000001,V32=0.0000000001), "Secondary*",IF(AND(V30=0.0000000001,ISNUMBER(V32)),"Secondary*", "Secondary"))</f>
        <v>Secondary</v>
      </c>
      <c r="AM28" s="627"/>
      <c r="AN28" s="627"/>
      <c r="AO28" s="627"/>
      <c r="AP28" s="627"/>
      <c r="AQ28" s="627"/>
      <c r="AR28" s="627"/>
      <c r="AS28" s="627"/>
      <c r="AT28" s="627"/>
      <c r="AU28" s="627"/>
    </row>
    <row xmlns:x14ac="http://schemas.microsoft.com/office/spreadsheetml/2009/9/ac" r="29" ht="15.75" thickBot="true" x14ac:dyDescent="0.25">
      <c r="B29" s="646"/>
      <c r="C29" s="653">
        <f>IF(ISNUMBER(Regressions!B4), Regressions!B4, "-")</f>
        <v>2023</v>
      </c>
      <c r="D29" s="654">
        <f>C29</f>
        <v>2023</v>
      </c>
      <c r="E29" s="654">
        <f>D29</f>
        <v>2023</v>
      </c>
      <c r="F29" s="654">
        <f>E29</f>
        <v>2023</v>
      </c>
      <c r="G29" s="654">
        <f>F29</f>
        <v>2023</v>
      </c>
      <c r="H29" s="654">
        <f>F29</f>
        <v>2023</v>
      </c>
      <c r="I29" s="646"/>
      <c r="J29" s="655">
        <f>IF(ISNUMBER(Regressions!K4), Regressions!K4, "-")</f>
        <v>2021</v>
      </c>
      <c r="K29" s="656">
        <f>J29</f>
        <v>2021</v>
      </c>
      <c r="L29" s="656">
        <f>K29</f>
        <v>2021</v>
      </c>
      <c r="M29" s="656">
        <f>L29</f>
        <v>2021</v>
      </c>
      <c r="N29" s="656">
        <f>M29</f>
        <v>2021</v>
      </c>
      <c r="O29" s="656">
        <f>M29</f>
        <v>2021</v>
      </c>
      <c r="P29" s="650"/>
      <c r="Q29" s="657">
        <f>IF(ISNUMBER(Regressions!T4), Regressions!T4, "-")</f>
        <v>2023</v>
      </c>
      <c r="R29" s="658">
        <f>Q29</f>
        <v>2023</v>
      </c>
      <c r="S29" s="658">
        <f>R29</f>
        <v>2023</v>
      </c>
      <c r="T29" s="658">
        <f>S29</f>
        <v>2023</v>
      </c>
      <c r="U29" s="658">
        <f>T29</f>
        <v>2023</v>
      </c>
      <c r="V29" s="659">
        <f>T29</f>
        <v>2023</v>
      </c>
      <c r="AM29" s="627"/>
      <c r="AN29" s="627"/>
      <c r="AO29" s="627"/>
      <c r="AP29" s="627"/>
      <c r="AQ29" s="627"/>
      <c r="AR29" s="627"/>
      <c r="AS29" s="627"/>
      <c r="AT29" s="627"/>
      <c r="AU29" s="627"/>
    </row>
    <row xmlns:x14ac="http://schemas.microsoft.com/office/spreadsheetml/2009/9/ac" r="30" x14ac:dyDescent="0.2">
      <c r="B30" s="660" t="s">
        <v>140</v>
      </c>
      <c r="C30" s="661">
        <f>IF(ISNUMBER(Regressions!C4), Regressions!C4, 0.0000000001)</f>
        <v>28.503673939999999</v>
      </c>
      <c r="D30" s="661">
        <f>IF(ISNUMBER(Regressions!D4), Regressions!D4, 0.0000000001)</f>
        <v>1E-10</v>
      </c>
      <c r="E30" s="661">
        <f>IF(ISNUMBER(Regressions!E4), Regressions!E4, 0.0000000001)</f>
        <v>1E-10</v>
      </c>
      <c r="F30" s="661">
        <f>IF(ISNUMBER(Regressions!F4), Regressions!F4, 0.0000000001)</f>
        <v>1E-10</v>
      </c>
      <c r="G30" s="661">
        <f>IF(ISNUMBER(Regressions!G4), Regressions!G4, 0.0000000001)</f>
        <v>25.453507519999999</v>
      </c>
      <c r="H30" s="661">
        <f>IF(ISNUMBER(Regressions!H4), Regressions!H4, 0.0000000001)</f>
        <v>53.593991969999998</v>
      </c>
      <c r="I30" s="662" t="s">
        <v>140</v>
      </c>
      <c r="J30" s="661">
        <f>IF(ISNUMBER(Regressions!L4), Regressions!L4,0.0000000001)</f>
        <v>40.486942919999997</v>
      </c>
      <c r="K30" s="661">
        <f>IF(ISNUMBER(Regressions!M4), Regressions!M4,0.0000000001)</f>
        <v>1E-10</v>
      </c>
      <c r="L30" s="661">
        <f>IF(ISNUMBER(Regressions!N4), Regressions!N4,0.0000000001)</f>
        <v>22.91667</v>
      </c>
      <c r="M30" s="661">
        <f>IF(ISNUMBER(Regressions!O4), Regressions!O4,0.0000000001)</f>
        <v>1E-10</v>
      </c>
      <c r="N30" s="661">
        <f>IF(ISNUMBER(Regressions!P4), Regressions!P4,0.0000000001)</f>
        <v>38.530120480000001</v>
      </c>
      <c r="O30" s="661">
        <f>IF(ISNUMBER(Regressions!Q4), Regressions!Q4,0.0000000001)</f>
        <v>61.155555560000003</v>
      </c>
      <c r="P30" s="663" t="s">
        <v>140</v>
      </c>
      <c r="Q30" s="661">
        <f>IF(ISNUMBER(Regressions!U4), Regressions!U4,0.0000000001)</f>
        <v>30.96669344</v>
      </c>
      <c r="R30" s="661">
        <f>IF(ISNUMBER(Regressions!V4), Regressions!V4,0.0000000001)</f>
        <v>1E-10</v>
      </c>
      <c r="S30" s="661">
        <f>IF(ISNUMBER(Regressions!W4), Regressions!W4,0.0000000001)</f>
        <v>1E-10</v>
      </c>
      <c r="T30" s="661">
        <f>IF(ISNUMBER(Regressions!X4), Regressions!X4,0.0000000001)</f>
        <v>1E-10</v>
      </c>
      <c r="U30" s="661">
        <f>IF(ISNUMBER(Regressions!Y4), Regressions!Y4,0.0000000001)</f>
        <v>18.730314709999998</v>
      </c>
      <c r="V30" s="664">
        <f>IF(ISNUMBER(Regressions!Z4), Regressions!Z4,0.0000000001)</f>
        <v>22.613035379999999</v>
      </c>
      <c r="AM30" s="627"/>
      <c r="AN30" s="627"/>
      <c r="AO30" s="627"/>
      <c r="AP30" s="627"/>
      <c r="AQ30" s="627"/>
      <c r="AR30" s="627"/>
      <c r="AS30" s="627"/>
      <c r="AT30" s="627"/>
      <c r="AU30" s="627"/>
    </row>
    <row xmlns:x14ac="http://schemas.microsoft.com/office/spreadsheetml/2009/9/ac" r="31" x14ac:dyDescent="0.2">
      <c r="B31" s="665" t="s">
        <v>141</v>
      </c>
      <c r="C31" s="661">
        <f>IF(ISNUMBER(Regressions!C5), Regressions!C5, 0.0000000001)</f>
        <v>0</v>
      </c>
      <c r="D31" s="661">
        <f>IF(ISNUMBER(Regressions!D5), Regressions!D5, 0.0000000001)</f>
        <v>1E-10</v>
      </c>
      <c r="E31" s="661">
        <f>IF(ISNUMBER(Regressions!E5), Regressions!E5, 0.0000000001)</f>
        <v>1E-10</v>
      </c>
      <c r="F31" s="661">
        <f>IF(ISNUMBER(Regressions!F5), Regressions!F5, 0.0000000001)</f>
        <v>1E-10</v>
      </c>
      <c r="G31" s="661">
        <f>IF(ISNUMBER(Regressions!G5), Regressions!G5, 0.0000000001)</f>
        <v>0</v>
      </c>
      <c r="H31" s="661">
        <f>IF(ISNUMBER(Regressions!H5), Regressions!H5, 0.0000000001)</f>
        <v>0</v>
      </c>
      <c r="I31" s="666" t="s">
        <v>141</v>
      </c>
      <c r="J31" s="661">
        <f>IF(ISNUMBER(Regressions!L5), Regressions!L5,0.0000000001)</f>
        <v>11.385840140000001</v>
      </c>
      <c r="K31" s="661">
        <f>IF(ISNUMBER(Regressions!M5), Regressions!M5,0.0000000001)</f>
        <v>1E-10</v>
      </c>
      <c r="L31" s="661">
        <f>IF(ISNUMBER(Regressions!N5), Regressions!N5,0.0000000001)</f>
        <v>53.645834999999998</v>
      </c>
      <c r="M31" s="661">
        <f>IF(ISNUMBER(Regressions!O5), Regressions!O5,0.0000000001)</f>
        <v>1E-10</v>
      </c>
      <c r="N31" s="661">
        <f>IF(ISNUMBER(Regressions!P5), Regressions!P5,0.0000000001)</f>
        <v>11.86718462</v>
      </c>
      <c r="O31" s="661">
        <f>IF(ISNUMBER(Regressions!Q5), Regressions!Q5,0.0000000001)</f>
        <v>3.4223961140000001</v>
      </c>
      <c r="P31" s="667" t="s">
        <v>141</v>
      </c>
      <c r="Q31" s="661">
        <f>IF(ISNUMBER(Regressions!U5), Regressions!U5,0.0000000001)</f>
        <v>0.69877411180000004</v>
      </c>
      <c r="R31" s="661">
        <f>IF(ISNUMBER(Regressions!V5), Regressions!V5,0.0000000001)</f>
        <v>1E-10</v>
      </c>
      <c r="S31" s="661">
        <f>IF(ISNUMBER(Regressions!W5), Regressions!W5,0.0000000001)</f>
        <v>1E-10</v>
      </c>
      <c r="T31" s="661">
        <f>IF(ISNUMBER(Regressions!X5), Regressions!X5,0.0000000001)</f>
        <v>1E-10</v>
      </c>
      <c r="U31" s="661">
        <f>IF(ISNUMBER(Regressions!Y5), Regressions!Y5,0.0000000001)</f>
        <v>13.97424571</v>
      </c>
      <c r="V31" s="664">
        <f>IF(ISNUMBER(Regressions!Z5), Regressions!Z5,0.0000000001)</f>
        <v>0</v>
      </c>
      <c r="AM31" s="627"/>
      <c r="AN31" s="627"/>
      <c r="AO31" s="627"/>
      <c r="AP31" s="627"/>
      <c r="AQ31" s="627"/>
      <c r="AR31" s="627"/>
      <c r="AS31" s="627"/>
      <c r="AT31" s="627"/>
      <c r="AU31" s="627"/>
    </row>
    <row xmlns:x14ac="http://schemas.microsoft.com/office/spreadsheetml/2009/9/ac" r="32" x14ac:dyDescent="0.2">
      <c r="B32" s="665" t="s">
        <v>139</v>
      </c>
      <c r="C32" s="661">
        <f>IF(ISNUMBER(Regressions!C6), Regressions!C6, 0.0000000001)</f>
        <v>71.496326060000001</v>
      </c>
      <c r="D32" s="661">
        <f>IF(ISNUMBER(Regressions!D6), Regressions!D6, 0.0000000001)</f>
        <v>1E-10</v>
      </c>
      <c r="E32" s="661">
        <f>IF(ISNUMBER(Regressions!E6), Regressions!E6, 0.0000000001)</f>
        <v>1E-10</v>
      </c>
      <c r="F32" s="661">
        <f>IF(ISNUMBER(Regressions!F6), Regressions!F6, 0.0000000001)</f>
        <v>1E-10</v>
      </c>
      <c r="G32" s="661">
        <f>IF(ISNUMBER(Regressions!G6), Regressions!G6, 0.0000000001)</f>
        <v>74.546492479999998</v>
      </c>
      <c r="H32" s="661">
        <f>IF(ISNUMBER(Regressions!H6), Regressions!H6, 0.0000000001)</f>
        <v>46.406008030000002</v>
      </c>
      <c r="I32" s="668" t="s">
        <v>139</v>
      </c>
      <c r="J32" s="661">
        <f>IF(ISNUMBER(Regressions!L6), Regressions!L6,0.0000000001)</f>
        <v>48.127216939999997</v>
      </c>
      <c r="K32" s="661">
        <f>IF(ISNUMBER(Regressions!M6), Regressions!M6,0.0000000001)</f>
        <v>1E-10</v>
      </c>
      <c r="L32" s="661">
        <f>IF(ISNUMBER(Regressions!N6), Regressions!N6,0.0000000001)</f>
        <v>23.437494999999998</v>
      </c>
      <c r="M32" s="661">
        <f>IF(ISNUMBER(Regressions!O6), Regressions!O6,0.0000000001)</f>
        <v>1E-10</v>
      </c>
      <c r="N32" s="661">
        <f>IF(ISNUMBER(Regressions!P6), Regressions!P6,0.0000000001)</f>
        <v>49.602694900000003</v>
      </c>
      <c r="O32" s="661">
        <f>IF(ISNUMBER(Regressions!Q6), Regressions!Q6,0.0000000001)</f>
        <v>35.422048330000003</v>
      </c>
      <c r="P32" s="669" t="s">
        <v>139</v>
      </c>
      <c r="Q32" s="661">
        <f>IF(ISNUMBER(Regressions!U6), Regressions!U6,0.0000000001)</f>
        <v>68.334532449999998</v>
      </c>
      <c r="R32" s="661">
        <f>IF(ISNUMBER(Regressions!V6), Regressions!V6,0.0000000001)</f>
        <v>1E-10</v>
      </c>
      <c r="S32" s="661">
        <f>IF(ISNUMBER(Regressions!W6), Regressions!W6,0.0000000001)</f>
        <v>1E-10</v>
      </c>
      <c r="T32" s="661">
        <f>IF(ISNUMBER(Regressions!X6), Regressions!X6,0.0000000001)</f>
        <v>1E-10</v>
      </c>
      <c r="U32" s="661">
        <f>IF(ISNUMBER(Regressions!Y6), Regressions!Y6,0.0000000001)</f>
        <v>67.295439579999993</v>
      </c>
      <c r="V32" s="664">
        <f>IF(ISNUMBER(Regressions!Z6), Regressions!Z6,0.0000000001)</f>
        <v>77.386964620000001</v>
      </c>
      <c r="AM32" s="627"/>
      <c r="AN32" s="627"/>
      <c r="AO32" s="627"/>
      <c r="AP32" s="627"/>
      <c r="AQ32" s="627"/>
      <c r="AR32" s="627"/>
      <c r="AS32" s="627"/>
      <c r="AT32" s="627"/>
      <c r="AU32" s="627"/>
    </row>
    <row xmlns:x14ac="http://schemas.microsoft.com/office/spreadsheetml/2009/9/ac" r="33" ht="15.75" thickBot="true" x14ac:dyDescent="0.25">
      <c r="B33" s="670" t="s">
        <v>244</v>
      </c>
      <c r="C33" s="671">
        <f>IF(ISNUMBER(Regressions!C7), Regressions!C7, 0.0000000001)</f>
        <v>0</v>
      </c>
      <c r="D33" s="671">
        <f>IF(ISNUMBER(Regressions!D7), Regressions!D7, 0.0000000001)</f>
        <v>100</v>
      </c>
      <c r="E33" s="671">
        <f>IF(ISNUMBER(Regressions!E7), Regressions!E7, 0.0000000001)</f>
        <v>100</v>
      </c>
      <c r="F33" s="671">
        <f>IF(ISNUMBER(Regressions!F7), Regressions!F7, 0.0000000001)</f>
        <v>100</v>
      </c>
      <c r="G33" s="671">
        <f>IF(ISNUMBER(Regressions!G7), Regressions!G7, 0.0000000001)</f>
        <v>0</v>
      </c>
      <c r="H33" s="671">
        <f>IF(ISNUMBER(Regressions!H7), Regressions!H7, 0.0000000001)</f>
        <v>0</v>
      </c>
      <c r="I33" s="672" t="s">
        <v>244</v>
      </c>
      <c r="J33" s="673">
        <f>IF(ISNUMBER(Regressions!L7), Regressions!L7,0.0000000001)</f>
        <v>0</v>
      </c>
      <c r="K33" s="671">
        <f>IF(ISNUMBER(Regressions!M7), Regressions!M7,0.0000000001)</f>
        <v>100</v>
      </c>
      <c r="L33" s="671">
        <f>IF(ISNUMBER(Regressions!N7), Regressions!N7,0.0000000001)</f>
        <v>0</v>
      </c>
      <c r="M33" s="671">
        <f>IF(ISNUMBER(Regressions!O7), Regressions!O7,0.0000000001)</f>
        <v>100</v>
      </c>
      <c r="N33" s="671">
        <f>IF(ISNUMBER(Regressions!P7), Regressions!P7,0.0000000001)</f>
        <v>0</v>
      </c>
      <c r="O33" s="671">
        <f>IF(ISNUMBER(Regressions!Q7), Regressions!Q7,0.0000000001)</f>
        <v>0</v>
      </c>
      <c r="P33" s="674" t="s">
        <v>244</v>
      </c>
      <c r="Q33" s="673">
        <f>IF(ISNUMBER(Regressions!U7), Regressions!U7,0.0000000001)</f>
        <v>0</v>
      </c>
      <c r="R33" s="673">
        <f>IF(ISNUMBER(Regressions!V7), Regressions!V7,0.0000000001)</f>
        <v>100</v>
      </c>
      <c r="S33" s="671">
        <f>IF(ISNUMBER(Regressions!W7), Regressions!W7,0.0000000001)</f>
        <v>100</v>
      </c>
      <c r="T33" s="671">
        <f>IF(ISNUMBER(Regressions!X7), Regressions!X7,0.0000000001)</f>
        <v>100</v>
      </c>
      <c r="U33" s="671">
        <f>IF(ISNUMBER(Regressions!Y7), Regressions!Y7,0.0000000001)</f>
        <v>0</v>
      </c>
      <c r="V33" s="675">
        <f>IF(ISNUMBER(Regressions!Z7), Regressions!Z7,0.0000000001)</f>
        <v>0</v>
      </c>
    </row>
    <row xmlns:x14ac="http://schemas.microsoft.com/office/spreadsheetml/2009/9/ac" r="34" x14ac:dyDescent="0.2">
      <c r="B34" s="676" t="s">
        <v>396</v>
      </c>
    </row>
    <row xmlns:x14ac="http://schemas.microsoft.com/office/spreadsheetml/2009/9/ac" r="35" ht="6" customHeight="true" x14ac:dyDescent="0.2"/>
    <row xmlns:x14ac="http://schemas.microsoft.com/office/spreadsheetml/2009/9/ac" r="36" s="627" customFormat="true" ht="50.1" customHeight="true" x14ac:dyDescent="0.2">
      <c r="B36" s="677" t="s">
        <v>34</v>
      </c>
      <c r="C36" s="678" t="s">
        <v>416</v>
      </c>
      <c r="D36" s="678"/>
      <c r="E36" s="678"/>
      <c r="F36" s="678"/>
      <c r="G36" s="678"/>
      <c r="H36" s="678"/>
      <c r="I36" s="677" t="s">
        <v>34</v>
      </c>
      <c r="J36" s="679" t="s">
        <v>417</v>
      </c>
      <c r="K36" s="680"/>
      <c r="L36" s="680"/>
      <c r="M36" s="680"/>
      <c r="N36" s="680"/>
      <c r="O36" s="680"/>
      <c r="P36" s="677" t="s">
        <v>34</v>
      </c>
      <c r="Q36" s="681" t="s">
        <v>418</v>
      </c>
      <c r="R36" s="681"/>
      <c r="S36" s="681"/>
      <c r="T36" s="681"/>
      <c r="U36" s="681"/>
      <c r="V36" s="681"/>
    </row>
    <row xmlns:x14ac="http://schemas.microsoft.com/office/spreadsheetml/2009/9/ac" r="37" ht="50.1" customHeight="true" x14ac:dyDescent="0.2">
      <c r="B37" s="677" t="s">
        <v>35</v>
      </c>
      <c r="C37" s="682" t="s">
        <v>419</v>
      </c>
      <c r="D37" s="682"/>
      <c r="E37" s="682"/>
      <c r="F37" s="682"/>
      <c r="G37" s="682"/>
      <c r="H37" s="682"/>
      <c r="I37" s="677" t="s">
        <v>35</v>
      </c>
      <c r="J37" s="682" t="s">
        <v>420</v>
      </c>
      <c r="K37" s="682"/>
      <c r="L37" s="682"/>
      <c r="M37" s="682"/>
      <c r="N37" s="682"/>
      <c r="O37" s="682"/>
      <c r="P37" s="677" t="s">
        <v>35</v>
      </c>
      <c r="Q37" s="682" t="s">
        <v>421</v>
      </c>
      <c r="R37" s="682"/>
      <c r="S37" s="682"/>
      <c r="T37" s="682"/>
      <c r="U37" s="682"/>
      <c r="V37" s="682"/>
    </row>
    <row xmlns:x14ac="http://schemas.microsoft.com/office/spreadsheetml/2009/9/ac" r="38" ht="50.1" customHeight="true" x14ac:dyDescent="0.2">
      <c r="B38" s="677" t="s">
        <v>36</v>
      </c>
      <c r="C38" s="683" t="s">
        <v>422</v>
      </c>
      <c r="D38" s="683"/>
      <c r="E38" s="683"/>
      <c r="F38" s="683"/>
      <c r="G38" s="683"/>
      <c r="H38" s="683"/>
      <c r="I38" s="677" t="s">
        <v>36</v>
      </c>
      <c r="J38" s="683" t="s">
        <v>423</v>
      </c>
      <c r="K38" s="683"/>
      <c r="L38" s="683"/>
      <c r="M38" s="683"/>
      <c r="N38" s="683"/>
      <c r="O38" s="683"/>
      <c r="P38" s="677" t="s">
        <v>36</v>
      </c>
      <c r="Q38" s="683" t="s">
        <v>424</v>
      </c>
      <c r="R38" s="683"/>
      <c r="S38" s="683"/>
      <c r="T38" s="683"/>
      <c r="U38" s="683"/>
      <c r="V38" s="683"/>
    </row>
    <row xmlns:x14ac="http://schemas.microsoft.com/office/spreadsheetml/2009/9/ac" r="39" ht="50.1" customHeight="true" x14ac:dyDescent="0.2">
      <c r="B39" s="677" t="s">
        <v>244</v>
      </c>
      <c r="C39" s="684" t="s">
        <v>425</v>
      </c>
      <c r="D39" s="684"/>
      <c r="E39" s="684"/>
      <c r="F39" s="684"/>
      <c r="G39" s="684"/>
      <c r="H39" s="684"/>
      <c r="I39" s="677" t="s">
        <v>244</v>
      </c>
      <c r="J39" s="684" t="s">
        <v>425</v>
      </c>
      <c r="K39" s="684"/>
      <c r="L39" s="684"/>
      <c r="M39" s="684"/>
      <c r="N39" s="684"/>
      <c r="O39" s="684"/>
      <c r="P39" s="677" t="s">
        <v>244</v>
      </c>
      <c r="Q39" s="684" t="s">
        <v>425</v>
      </c>
      <c r="R39" s="684"/>
      <c r="S39" s="684"/>
      <c r="T39" s="684"/>
      <c r="U39" s="684"/>
      <c r="V39" s="68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D1" zoomScale="90" zoomScaleNormal="90" workbookViewId="0"/>
  </sheetViews>
  <sheetFormatPr xmlns:x14ac="http://schemas.microsoft.com/office/spreadsheetml/2009/9/ac" defaultColWidth="9" defaultRowHeight="12.75" x14ac:dyDescent="0.2"/>
  <cols>
    <col min="1" max="31" width="9" style="32"/>
    <col min="32" max="32" width="5.125" style="32" customWidth="true"/>
    <col min="33" max="16384" width="9" style="32"/>
  </cols>
  <sheetData>
    <row xmlns:x14ac="http://schemas.microsoft.com/office/spreadsheetml/2009/9/ac" r="1" s="35" customFormat="true" x14ac:dyDescent="0.2"/>
    <row xmlns:x14ac="http://schemas.microsoft.com/office/spreadsheetml/2009/9/ac" r="2" s="35" customFormat="true" ht="15.75" x14ac:dyDescent="0.25">
      <c r="A2" s="34" t="s">
        <v>142</v>
      </c>
    </row>
    <row xmlns:x14ac="http://schemas.microsoft.com/office/spreadsheetml/2009/9/ac" r="3" s="35" customFormat="true" ht="15.75" x14ac:dyDescent="0.25">
      <c r="A3" s="34"/>
    </row>
    <row xmlns:x14ac="http://schemas.microsoft.com/office/spreadsheetml/2009/9/ac" r="4" s="35" customFormat="true" x14ac:dyDescent="0.2">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row>
    <row xmlns:x14ac="http://schemas.microsoft.com/office/spreadsheetml/2009/9/ac" r="5" s="35" customFormat="true" x14ac:dyDescent="0.2">
      <c r="A5" s="102"/>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row>
    <row xmlns:x14ac="http://schemas.microsoft.com/office/spreadsheetml/2009/9/ac" r="6" s="35" customFormat="true" x14ac:dyDescent="0.2">
      <c r="A6" s="102"/>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row>
    <row xmlns:x14ac="http://schemas.microsoft.com/office/spreadsheetml/2009/9/ac" r="7" s="35" customFormat="true" x14ac:dyDescent="0.2">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row>
    <row xmlns:x14ac="http://schemas.microsoft.com/office/spreadsheetml/2009/9/ac" r="8" s="35" customFormat="true" x14ac:dyDescent="0.2">
      <c r="A8" s="102"/>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row>
    <row xmlns:x14ac="http://schemas.microsoft.com/office/spreadsheetml/2009/9/ac" r="9" s="35" customFormat="true" x14ac:dyDescent="0.2">
      <c r="A9" s="102"/>
      <c r="B9" s="102"/>
      <c r="C9" s="102"/>
      <c r="D9" s="102"/>
      <c r="E9" s="102"/>
      <c r="F9" s="102"/>
      <c r="G9" s="102"/>
      <c r="H9" s="102"/>
      <c r="I9" s="102"/>
      <c r="J9" s="102"/>
      <c r="K9" s="102"/>
      <c r="L9" s="102"/>
      <c r="M9" s="102"/>
      <c r="N9" s="102"/>
      <c r="O9" s="102"/>
      <c r="P9" s="102"/>
      <c r="Q9" s="102"/>
      <c r="R9" s="102"/>
      <c r="S9" s="102"/>
      <c r="T9" s="102"/>
      <c r="U9" s="102"/>
      <c r="V9" s="102"/>
      <c r="W9" s="102"/>
      <c r="X9" s="102"/>
      <c r="Y9" s="102"/>
      <c r="Z9" s="102"/>
      <c r="AA9" s="102"/>
      <c r="AB9" s="102"/>
      <c r="AC9" s="102"/>
      <c r="AD9" s="102"/>
      <c r="AE9" s="102"/>
      <c r="AF9" s="102"/>
    </row>
    <row xmlns:x14ac="http://schemas.microsoft.com/office/spreadsheetml/2009/9/ac" r="10" s="35" customFormat="true" x14ac:dyDescent="0.2">
      <c r="A10" s="102"/>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row>
    <row xmlns:x14ac="http://schemas.microsoft.com/office/spreadsheetml/2009/9/ac" r="11" s="35" customFormat="true" x14ac:dyDescent="0.2">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row>
    <row xmlns:x14ac="http://schemas.microsoft.com/office/spreadsheetml/2009/9/ac" r="12" s="35" customFormat="true" x14ac:dyDescent="0.2">
      <c r="A12" s="102"/>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row>
    <row xmlns:x14ac="http://schemas.microsoft.com/office/spreadsheetml/2009/9/ac" r="13" s="35" customFormat="true" x14ac:dyDescent="0.2">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row>
    <row xmlns:x14ac="http://schemas.microsoft.com/office/spreadsheetml/2009/9/ac" r="14" s="35" customFormat="true" x14ac:dyDescent="0.2">
      <c r="A14" s="102"/>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row>
    <row xmlns:x14ac="http://schemas.microsoft.com/office/spreadsheetml/2009/9/ac" r="15" s="35" customFormat="true" x14ac:dyDescent="0.2">
      <c r="A15" s="102"/>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row>
    <row xmlns:x14ac="http://schemas.microsoft.com/office/spreadsheetml/2009/9/ac" r="16" s="35" customFormat="true" x14ac:dyDescent="0.2">
      <c r="A16" s="102"/>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row>
    <row xmlns:x14ac="http://schemas.microsoft.com/office/spreadsheetml/2009/9/ac" r="17" s="35" customFormat="true" x14ac:dyDescent="0.2">
      <c r="A17" s="102"/>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row>
    <row xmlns:x14ac="http://schemas.microsoft.com/office/spreadsheetml/2009/9/ac" r="18" s="35" customFormat="true" x14ac:dyDescent="0.2">
      <c r="A18" s="102"/>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row>
    <row xmlns:x14ac="http://schemas.microsoft.com/office/spreadsheetml/2009/9/ac" r="19" s="35" customFormat="true" x14ac:dyDescent="0.2">
      <c r="A19" s="102"/>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row>
    <row xmlns:x14ac="http://schemas.microsoft.com/office/spreadsheetml/2009/9/ac" r="20" s="35" customFormat="true" x14ac:dyDescent="0.2">
      <c r="A20" s="102"/>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row>
    <row xmlns:x14ac="http://schemas.microsoft.com/office/spreadsheetml/2009/9/ac" r="21" s="35" customFormat="true" x14ac:dyDescent="0.2">
      <c r="A21" s="102"/>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row>
    <row xmlns:x14ac="http://schemas.microsoft.com/office/spreadsheetml/2009/9/ac" r="22" s="35" customFormat="true" x14ac:dyDescent="0.2">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row>
    <row xmlns:x14ac="http://schemas.microsoft.com/office/spreadsheetml/2009/9/ac" r="23" s="35" customFormat="true" x14ac:dyDescent="0.2">
      <c r="A23" s="33" t="s">
        <v>396</v>
      </c>
    </row>
    <row xmlns:x14ac="http://schemas.microsoft.com/office/spreadsheetml/2009/9/ac" r="24" s="35" customFormat="true" x14ac:dyDescent="0.2">
      <c r="A24" s="33"/>
    </row>
    <row xmlns:x14ac="http://schemas.microsoft.com/office/spreadsheetml/2009/9/ac" r="25" s="35" customFormat="true" x14ac:dyDescent="0.2">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row>
    <row xmlns:x14ac="http://schemas.microsoft.com/office/spreadsheetml/2009/9/ac" r="26" s="35" customFormat="true" x14ac:dyDescent="0.2">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row>
    <row xmlns:x14ac="http://schemas.microsoft.com/office/spreadsheetml/2009/9/ac" r="27" s="35" customFormat="true" x14ac:dyDescent="0.2">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row>
    <row xmlns:x14ac="http://schemas.microsoft.com/office/spreadsheetml/2009/9/ac" r="28" s="35" customFormat="true" x14ac:dyDescent="0.2">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row>
    <row xmlns:x14ac="http://schemas.microsoft.com/office/spreadsheetml/2009/9/ac" r="29" s="35" customFormat="true" x14ac:dyDescent="0.2">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xmlns:x14ac="http://schemas.microsoft.com/office/spreadsheetml/2009/9/ac" r="30" s="35" customFormat="true" x14ac:dyDescent="0.2">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xmlns:x14ac="http://schemas.microsoft.com/office/spreadsheetml/2009/9/ac" r="31" s="35" customFormat="true" x14ac:dyDescent="0.2">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row>
    <row xmlns:x14ac="http://schemas.microsoft.com/office/spreadsheetml/2009/9/ac" r="32" s="35" customFormat="true" x14ac:dyDescent="0.2">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row>
    <row xmlns:x14ac="http://schemas.microsoft.com/office/spreadsheetml/2009/9/ac" r="33" s="35" customFormat="true" x14ac:dyDescent="0.2">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row>
    <row xmlns:x14ac="http://schemas.microsoft.com/office/spreadsheetml/2009/9/ac" r="34" s="35" customFormat="true" x14ac:dyDescent="0.2">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row>
    <row xmlns:x14ac="http://schemas.microsoft.com/office/spreadsheetml/2009/9/ac" r="35" s="35" customFormat="true" x14ac:dyDescent="0.2">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row>
    <row xmlns:x14ac="http://schemas.microsoft.com/office/spreadsheetml/2009/9/ac" r="36" s="35" customFormat="true" x14ac:dyDescent="0.2">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row>
    <row xmlns:x14ac="http://schemas.microsoft.com/office/spreadsheetml/2009/9/ac" r="37" s="35" customFormat="true" x14ac:dyDescent="0.2">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row>
    <row xmlns:x14ac="http://schemas.microsoft.com/office/spreadsheetml/2009/9/ac" r="38" s="35" customFormat="true" x14ac:dyDescent="0.2">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row>
    <row xmlns:x14ac="http://schemas.microsoft.com/office/spreadsheetml/2009/9/ac" r="39" s="35" customFormat="true" x14ac:dyDescent="0.2">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row>
    <row xmlns:x14ac="http://schemas.microsoft.com/office/spreadsheetml/2009/9/ac" r="40" s="35" customFormat="true" x14ac:dyDescent="0.2">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row>
    <row xmlns:x14ac="http://schemas.microsoft.com/office/spreadsheetml/2009/9/ac" r="41" s="35" customFormat="true" x14ac:dyDescent="0.2">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row>
    <row xmlns:x14ac="http://schemas.microsoft.com/office/spreadsheetml/2009/9/ac" r="42" s="35" customFormat="true" x14ac:dyDescent="0.2">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row>
    <row xmlns:x14ac="http://schemas.microsoft.com/office/spreadsheetml/2009/9/ac" r="43" s="35" customFormat="true" x14ac:dyDescent="0.2">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row>
    <row xmlns:x14ac="http://schemas.microsoft.com/office/spreadsheetml/2009/9/ac" r="44" s="35" customFormat="true" x14ac:dyDescent="0.2">
      <c r="A44" s="33" t="s">
        <v>396</v>
      </c>
      <c r="B44" s="33"/>
    </row>
    <row xmlns:x14ac="http://schemas.microsoft.com/office/spreadsheetml/2009/9/ac" r="45" s="35" customFormat="true" x14ac:dyDescent="0.2"/>
    <row xmlns:x14ac="http://schemas.microsoft.com/office/spreadsheetml/2009/9/ac" r="46" s="35" customFormat="true" x14ac:dyDescent="0.2">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row>
    <row xmlns:x14ac="http://schemas.microsoft.com/office/spreadsheetml/2009/9/ac" r="47" s="35" customFormat="true" x14ac:dyDescent="0.2">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row>
    <row xmlns:x14ac="http://schemas.microsoft.com/office/spreadsheetml/2009/9/ac" r="48" s="35" customFormat="true" x14ac:dyDescent="0.2">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xmlns:x14ac="http://schemas.microsoft.com/office/spreadsheetml/2009/9/ac" r="49" s="35" customFormat="true" x14ac:dyDescent="0.2">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xmlns:x14ac="http://schemas.microsoft.com/office/spreadsheetml/2009/9/ac" r="50" s="35" customFormat="true" x14ac:dyDescent="0.2">
      <c r="A50" s="86"/>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row>
    <row xmlns:x14ac="http://schemas.microsoft.com/office/spreadsheetml/2009/9/ac" r="51" s="35" customFormat="true" x14ac:dyDescent="0.2">
      <c r="A51" s="86"/>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row>
    <row xmlns:x14ac="http://schemas.microsoft.com/office/spreadsheetml/2009/9/ac" r="52" s="35" customFormat="true" x14ac:dyDescent="0.2">
      <c r="A52" s="86"/>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row>
    <row xmlns:x14ac="http://schemas.microsoft.com/office/spreadsheetml/2009/9/ac" r="53" s="35" customFormat="true" x14ac:dyDescent="0.2">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row>
    <row xmlns:x14ac="http://schemas.microsoft.com/office/spreadsheetml/2009/9/ac" r="54" s="35" customFormat="true" x14ac:dyDescent="0.2">
      <c r="A54" s="86"/>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row>
    <row xmlns:x14ac="http://schemas.microsoft.com/office/spreadsheetml/2009/9/ac" r="55" s="35" customFormat="true" x14ac:dyDescent="0.2">
      <c r="A55" s="86"/>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row>
    <row xmlns:x14ac="http://schemas.microsoft.com/office/spreadsheetml/2009/9/ac" r="56" s="35" customFormat="true" x14ac:dyDescent="0.2">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row>
    <row xmlns:x14ac="http://schemas.microsoft.com/office/spreadsheetml/2009/9/ac" r="57" s="35" customFormat="true" x14ac:dyDescent="0.2">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row>
    <row xmlns:x14ac="http://schemas.microsoft.com/office/spreadsheetml/2009/9/ac" r="58" s="35" customFormat="true" x14ac:dyDescent="0.2">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row>
    <row xmlns:x14ac="http://schemas.microsoft.com/office/spreadsheetml/2009/9/ac" r="59" s="35" customFormat="true" x14ac:dyDescent="0.2">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row>
    <row xmlns:x14ac="http://schemas.microsoft.com/office/spreadsheetml/2009/9/ac" r="60" s="35" customFormat="true" x14ac:dyDescent="0.2">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row>
    <row xmlns:x14ac="http://schemas.microsoft.com/office/spreadsheetml/2009/9/ac" r="61" s="35" customFormat="true" x14ac:dyDescent="0.2">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row>
    <row xmlns:x14ac="http://schemas.microsoft.com/office/spreadsheetml/2009/9/ac" r="62" s="35" customFormat="true" x14ac:dyDescent="0.2">
      <c r="A62" s="86"/>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row>
    <row xmlns:x14ac="http://schemas.microsoft.com/office/spreadsheetml/2009/9/ac" r="63" s="35" customFormat="true" x14ac:dyDescent="0.2">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row>
    <row xmlns:x14ac="http://schemas.microsoft.com/office/spreadsheetml/2009/9/ac" r="64" s="35" customFormat="true" x14ac:dyDescent="0.2">
      <c r="A64" s="86"/>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row>
    <row xmlns:x14ac="http://schemas.microsoft.com/office/spreadsheetml/2009/9/ac" r="65" s="35" customFormat="true" x14ac:dyDescent="0.2">
      <c r="A65" s="33" t="s">
        <v>396</v>
      </c>
      <c r="B65" s="33"/>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2" customWidth="true"/>
    <col min="2" max="2" width="9" style="32"/>
    <col min="3" max="3" width="5.875" style="32" customWidth="true"/>
    <col min="4" max="5" width="4.125" style="32" customWidth="true"/>
    <col min="6" max="6" width="3.875" style="32" customWidth="true"/>
    <col min="7" max="7" width="4.125" style="32" customWidth="true"/>
    <col min="8" max="9" width="3.875" style="32" customWidth="true"/>
    <col min="10" max="10" width="4.125" style="32" customWidth="true"/>
    <col min="11" max="12" width="3.875" style="32" customWidth="true"/>
    <col min="13" max="13" width="4.125" style="32" customWidth="true"/>
    <col min="14" max="15" width="3.875" style="32" customWidth="true"/>
    <col min="16" max="16" width="4.125" style="32" customWidth="true"/>
    <col min="17" max="18" width="3.875" style="32" customWidth="true"/>
    <col min="19" max="19" width="4.125" style="32" customWidth="true"/>
    <col min="20" max="21" width="3.875" style="32" customWidth="true"/>
    <col min="22" max="51" width="3.875" style="61" customWidth="true"/>
    <col min="52" max="69" width="3.875" style="65" customWidth="true"/>
    <col min="70" max="16384" width="9" style="32"/>
  </cols>
  <sheetData>
    <row xmlns:x14ac="http://schemas.microsoft.com/office/spreadsheetml/2009/9/ac" r="1" ht="18" x14ac:dyDescent="0.25">
      <c r="A1" s="37" t="s">
        <v>87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xmlns:x14ac="http://schemas.microsoft.com/office/spreadsheetml/2009/9/ac" r="2" ht="15.75" x14ac:dyDescent="0.25">
      <c r="A2" s="39"/>
      <c r="B2" s="39"/>
      <c r="C2" s="39"/>
      <c r="D2" s="63" t="s">
        <v>13</v>
      </c>
      <c r="E2" s="63"/>
      <c r="F2" s="38"/>
      <c r="G2" s="63"/>
      <c r="H2" s="38"/>
      <c r="I2" s="38"/>
      <c r="J2" s="63"/>
      <c r="K2" s="40"/>
      <c r="L2" s="40"/>
      <c r="M2" s="63"/>
      <c r="N2" s="38"/>
      <c r="O2" s="38"/>
      <c r="P2" s="63"/>
      <c r="Q2" s="38"/>
      <c r="R2" s="38"/>
      <c r="S2" s="63"/>
      <c r="T2" s="38"/>
      <c r="U2" s="38"/>
      <c r="V2" s="62" t="s">
        <v>14</v>
      </c>
      <c r="W2" s="62"/>
      <c r="X2" s="40"/>
      <c r="Y2" s="40"/>
      <c r="Z2" s="40"/>
      <c r="AA2" s="62"/>
      <c r="AB2" s="40"/>
      <c r="AC2" s="40"/>
      <c r="AD2" s="40"/>
      <c r="AE2" s="40"/>
      <c r="AF2" s="62"/>
      <c r="AG2" s="40"/>
      <c r="AH2" s="40"/>
      <c r="AI2" s="40"/>
      <c r="AJ2" s="40"/>
      <c r="AK2" s="62"/>
      <c r="AL2" s="40"/>
      <c r="AM2" s="40"/>
      <c r="AN2" s="40"/>
      <c r="AO2" s="40"/>
      <c r="AP2" s="62"/>
      <c r="AQ2" s="40"/>
      <c r="AR2" s="40"/>
      <c r="AS2" s="40"/>
      <c r="AT2" s="40"/>
      <c r="AU2" s="62"/>
      <c r="AV2" s="40"/>
      <c r="AW2" s="40"/>
      <c r="AX2" s="40"/>
      <c r="AY2" s="40"/>
      <c r="AZ2" s="64" t="s">
        <v>15</v>
      </c>
      <c r="BA2" s="64"/>
      <c r="BB2" s="64"/>
      <c r="BC2" s="64"/>
      <c r="BD2" s="64"/>
      <c r="BE2" s="64"/>
      <c r="BF2" s="64"/>
      <c r="BG2" s="64"/>
      <c r="BH2" s="64"/>
      <c r="BI2" s="64"/>
      <c r="BJ2" s="64"/>
      <c r="BK2" s="64"/>
      <c r="BL2" s="64"/>
      <c r="BM2" s="64"/>
      <c r="BN2" s="64"/>
      <c r="BO2" s="64"/>
      <c r="BP2" s="64"/>
      <c r="BQ2" s="64"/>
    </row>
    <row xmlns:x14ac="http://schemas.microsoft.com/office/spreadsheetml/2009/9/ac" r="3" ht="14.25" x14ac:dyDescent="0.2">
      <c r="A3" s="43"/>
      <c r="B3" s="38"/>
      <c r="C3" s="38"/>
      <c r="D3" s="44" t="s">
        <v>7</v>
      </c>
      <c r="E3" s="44"/>
      <c r="F3" s="44"/>
      <c r="G3" s="44" t="s">
        <v>1</v>
      </c>
      <c r="I3" s="44"/>
      <c r="J3" s="44" t="s">
        <v>2</v>
      </c>
      <c r="L3" s="44"/>
      <c r="M3" s="44" t="s">
        <v>16</v>
      </c>
      <c r="O3" s="44"/>
      <c r="P3" s="44" t="s">
        <v>17</v>
      </c>
      <c r="R3" s="44"/>
      <c r="S3" s="44" t="s">
        <v>18</v>
      </c>
      <c r="U3" s="44"/>
      <c r="V3" s="44" t="s">
        <v>7</v>
      </c>
      <c r="W3" s="44"/>
      <c r="X3" s="44"/>
      <c r="Y3" s="44"/>
      <c r="Z3" s="44"/>
      <c r="AA3" s="44" t="s">
        <v>1</v>
      </c>
      <c r="AB3" s="35"/>
      <c r="AC3" s="44"/>
      <c r="AD3" s="44"/>
      <c r="AE3" s="44"/>
      <c r="AF3" s="44" t="s">
        <v>2</v>
      </c>
      <c r="AG3" s="35"/>
      <c r="AH3" s="44"/>
      <c r="AI3" s="44"/>
      <c r="AJ3" s="44"/>
      <c r="AK3" s="44" t="s">
        <v>16</v>
      </c>
      <c r="AL3" s="35"/>
      <c r="AM3" s="44"/>
      <c r="AN3" s="44"/>
      <c r="AO3" s="44"/>
      <c r="AP3" s="44" t="s">
        <v>17</v>
      </c>
      <c r="AQ3" s="35"/>
      <c r="AR3" s="44"/>
      <c r="AS3" s="44"/>
      <c r="AT3" s="44"/>
      <c r="AU3" s="44" t="s">
        <v>18</v>
      </c>
      <c r="AV3" s="35"/>
      <c r="AW3" s="44"/>
      <c r="AX3" s="44"/>
      <c r="AY3" s="44"/>
      <c r="AZ3" s="44" t="s">
        <v>7</v>
      </c>
      <c r="BA3" s="44"/>
      <c r="BB3" s="44"/>
      <c r="BC3" s="44" t="s">
        <v>1</v>
      </c>
      <c r="BD3" s="35"/>
      <c r="BE3" s="44"/>
      <c r="BF3" s="44" t="s">
        <v>2</v>
      </c>
      <c r="BG3" s="35"/>
      <c r="BH3" s="44"/>
      <c r="BI3" s="44" t="s">
        <v>16</v>
      </c>
      <c r="BJ3" s="35"/>
      <c r="BK3" s="44"/>
      <c r="BL3" s="44" t="s">
        <v>17</v>
      </c>
      <c r="BM3" s="35"/>
      <c r="BN3" s="44"/>
      <c r="BO3" s="44" t="s">
        <v>18</v>
      </c>
      <c r="BP3" s="35"/>
      <c r="BQ3" s="44"/>
    </row>
    <row xmlns:x14ac="http://schemas.microsoft.com/office/spreadsheetml/2009/9/ac" r="4" ht="164.25" x14ac:dyDescent="0.2">
      <c r="A4" s="45" t="s">
        <v>5</v>
      </c>
      <c r="B4" s="45" t="s">
        <v>6</v>
      </c>
      <c r="C4" s="45" t="s">
        <v>4</v>
      </c>
      <c r="D4" s="143" t="s">
        <v>25</v>
      </c>
      <c r="E4" s="144" t="s">
        <v>19</v>
      </c>
      <c r="F4" s="145" t="s">
        <v>107</v>
      </c>
      <c r="G4" s="143" t="s">
        <v>25</v>
      </c>
      <c r="H4" s="144" t="s">
        <v>19</v>
      </c>
      <c r="I4" s="145" t="s">
        <v>107</v>
      </c>
      <c r="J4" s="143" t="s">
        <v>25</v>
      </c>
      <c r="K4" s="144" t="s">
        <v>19</v>
      </c>
      <c r="L4" s="145" t="s">
        <v>107</v>
      </c>
      <c r="M4" s="143" t="s">
        <v>25</v>
      </c>
      <c r="N4" s="144" t="s">
        <v>19</v>
      </c>
      <c r="O4" s="145" t="s">
        <v>107</v>
      </c>
      <c r="P4" s="143" t="s">
        <v>25</v>
      </c>
      <c r="Q4" s="144" t="s">
        <v>19</v>
      </c>
      <c r="R4" s="145" t="s">
        <v>107</v>
      </c>
      <c r="S4" s="143" t="s">
        <v>25</v>
      </c>
      <c r="T4" s="144" t="s">
        <v>19</v>
      </c>
      <c r="U4" s="146" t="s">
        <v>107</v>
      </c>
      <c r="V4" s="147" t="s">
        <v>25</v>
      </c>
      <c r="W4" s="148" t="s">
        <v>19</v>
      </c>
      <c r="X4" s="148" t="s">
        <v>21</v>
      </c>
      <c r="Y4" s="148" t="s">
        <v>29</v>
      </c>
      <c r="Z4" s="150" t="s">
        <v>108</v>
      </c>
      <c r="AA4" s="147" t="s">
        <v>25</v>
      </c>
      <c r="AB4" s="148" t="s">
        <v>19</v>
      </c>
      <c r="AC4" s="148" t="s">
        <v>21</v>
      </c>
      <c r="AD4" s="148" t="s">
        <v>29</v>
      </c>
      <c r="AE4" s="150" t="s">
        <v>108</v>
      </c>
      <c r="AF4" s="147" t="s">
        <v>25</v>
      </c>
      <c r="AG4" s="148" t="s">
        <v>19</v>
      </c>
      <c r="AH4" s="148" t="s">
        <v>21</v>
      </c>
      <c r="AI4" s="148" t="s">
        <v>29</v>
      </c>
      <c r="AJ4" s="150" t="s">
        <v>108</v>
      </c>
      <c r="AK4" s="147" t="s">
        <v>25</v>
      </c>
      <c r="AL4" s="148" t="s">
        <v>19</v>
      </c>
      <c r="AM4" s="148" t="s">
        <v>21</v>
      </c>
      <c r="AN4" s="148" t="s">
        <v>29</v>
      </c>
      <c r="AO4" s="150" t="s">
        <v>108</v>
      </c>
      <c r="AP4" s="147" t="s">
        <v>25</v>
      </c>
      <c r="AQ4" s="148" t="s">
        <v>19</v>
      </c>
      <c r="AR4" s="148" t="s">
        <v>21</v>
      </c>
      <c r="AS4" s="148" t="s">
        <v>29</v>
      </c>
      <c r="AT4" s="150" t="s">
        <v>108</v>
      </c>
      <c r="AU4" s="147" t="s">
        <v>25</v>
      </c>
      <c r="AV4" s="148" t="s">
        <v>19</v>
      </c>
      <c r="AW4" s="148" t="s">
        <v>21</v>
      </c>
      <c r="AX4" s="148" t="s">
        <v>29</v>
      </c>
      <c r="AY4" s="151" t="s">
        <v>108</v>
      </c>
      <c r="AZ4" s="152" t="s">
        <v>25</v>
      </c>
      <c r="BA4" s="153" t="s">
        <v>126</v>
      </c>
      <c r="BB4" s="154" t="s">
        <v>128</v>
      </c>
      <c r="BC4" s="152" t="s">
        <v>25</v>
      </c>
      <c r="BD4" s="153" t="s">
        <v>126</v>
      </c>
      <c r="BE4" s="154" t="s">
        <v>128</v>
      </c>
      <c r="BF4" s="152" t="s">
        <v>25</v>
      </c>
      <c r="BG4" s="153" t="s">
        <v>126</v>
      </c>
      <c r="BH4" s="154" t="s">
        <v>128</v>
      </c>
      <c r="BI4" s="152" t="s">
        <v>25</v>
      </c>
      <c r="BJ4" s="153" t="s">
        <v>126</v>
      </c>
      <c r="BK4" s="154" t="s">
        <v>128</v>
      </c>
      <c r="BL4" s="152" t="s">
        <v>25</v>
      </c>
      <c r="BM4" s="153" t="s">
        <v>126</v>
      </c>
      <c r="BN4" s="154" t="s">
        <v>128</v>
      </c>
      <c r="BO4" s="152" t="s">
        <v>25</v>
      </c>
      <c r="BP4" s="153" t="s">
        <v>126</v>
      </c>
      <c r="BQ4" s="154" t="s">
        <v>128</v>
      </c>
    </row>
    <row xmlns:x14ac="http://schemas.microsoft.com/office/spreadsheetml/2009/9/ac" r="5" ht="48" hidden="true" x14ac:dyDescent="0.2">
      <c r="A5" s="45" t="s">
        <v>39</v>
      </c>
      <c r="B5" s="45" t="s">
        <v>40</v>
      </c>
      <c r="C5" s="45" t="s">
        <v>41</v>
      </c>
      <c r="D5" s="143" t="s">
        <v>120</v>
      </c>
      <c r="E5" s="144" t="s">
        <v>42</v>
      </c>
      <c r="F5" s="145" t="s">
        <v>225</v>
      </c>
      <c r="G5" s="143" t="s">
        <v>121</v>
      </c>
      <c r="H5" s="144" t="s">
        <v>43</v>
      </c>
      <c r="I5" s="145" t="s">
        <v>226</v>
      </c>
      <c r="J5" s="143" t="s">
        <v>122</v>
      </c>
      <c r="K5" s="144" t="s">
        <v>44</v>
      </c>
      <c r="L5" s="145" t="s">
        <v>227</v>
      </c>
      <c r="M5" s="143" t="s">
        <v>123</v>
      </c>
      <c r="N5" s="144" t="s">
        <v>84</v>
      </c>
      <c r="O5" s="145" t="s">
        <v>228</v>
      </c>
      <c r="P5" s="143" t="s">
        <v>124</v>
      </c>
      <c r="Q5" s="144" t="s">
        <v>85</v>
      </c>
      <c r="R5" s="145" t="s">
        <v>229</v>
      </c>
      <c r="S5" s="143" t="s">
        <v>125</v>
      </c>
      <c r="T5" s="144" t="s">
        <v>86</v>
      </c>
      <c r="U5" s="146" t="s">
        <v>230</v>
      </c>
      <c r="V5" s="147" t="s">
        <v>114</v>
      </c>
      <c r="W5" s="148" t="s">
        <v>45</v>
      </c>
      <c r="X5" s="149" t="s">
        <v>63</v>
      </c>
      <c r="Y5" s="149" t="s">
        <v>64</v>
      </c>
      <c r="Z5" s="150" t="s">
        <v>231</v>
      </c>
      <c r="AA5" s="147" t="s">
        <v>115</v>
      </c>
      <c r="AB5" s="148" t="s">
        <v>46</v>
      </c>
      <c r="AC5" s="149" t="s">
        <v>65</v>
      </c>
      <c r="AD5" s="149" t="s">
        <v>66</v>
      </c>
      <c r="AE5" s="150" t="s">
        <v>232</v>
      </c>
      <c r="AF5" s="147" t="s">
        <v>116</v>
      </c>
      <c r="AG5" s="148" t="s">
        <v>47</v>
      </c>
      <c r="AH5" s="149" t="s">
        <v>67</v>
      </c>
      <c r="AI5" s="149" t="s">
        <v>68</v>
      </c>
      <c r="AJ5" s="150" t="s">
        <v>233</v>
      </c>
      <c r="AK5" s="147" t="s">
        <v>117</v>
      </c>
      <c r="AL5" s="148" t="s">
        <v>69</v>
      </c>
      <c r="AM5" s="149" t="s">
        <v>70</v>
      </c>
      <c r="AN5" s="149" t="s">
        <v>71</v>
      </c>
      <c r="AO5" s="150" t="s">
        <v>234</v>
      </c>
      <c r="AP5" s="147" t="s">
        <v>118</v>
      </c>
      <c r="AQ5" s="148" t="s">
        <v>72</v>
      </c>
      <c r="AR5" s="149" t="s">
        <v>73</v>
      </c>
      <c r="AS5" s="149" t="s">
        <v>74</v>
      </c>
      <c r="AT5" s="150" t="s">
        <v>235</v>
      </c>
      <c r="AU5" s="147" t="s">
        <v>119</v>
      </c>
      <c r="AV5" s="148" t="s">
        <v>75</v>
      </c>
      <c r="AW5" s="149" t="s">
        <v>76</v>
      </c>
      <c r="AX5" s="149" t="s">
        <v>77</v>
      </c>
      <c r="AY5" s="151" t="s">
        <v>236</v>
      </c>
      <c r="AZ5" s="152" t="s">
        <v>78</v>
      </c>
      <c r="BA5" s="153" t="s">
        <v>100</v>
      </c>
      <c r="BB5" s="154" t="s">
        <v>237</v>
      </c>
      <c r="BC5" s="152" t="s">
        <v>83</v>
      </c>
      <c r="BD5" s="153" t="s">
        <v>101</v>
      </c>
      <c r="BE5" s="154" t="s">
        <v>238</v>
      </c>
      <c r="BF5" s="152" t="s">
        <v>82</v>
      </c>
      <c r="BG5" s="153" t="s">
        <v>102</v>
      </c>
      <c r="BH5" s="154" t="s">
        <v>239</v>
      </c>
      <c r="BI5" s="152" t="s">
        <v>81</v>
      </c>
      <c r="BJ5" s="153" t="s">
        <v>103</v>
      </c>
      <c r="BK5" s="154" t="s">
        <v>240</v>
      </c>
      <c r="BL5" s="152" t="s">
        <v>80</v>
      </c>
      <c r="BM5" s="153" t="s">
        <v>104</v>
      </c>
      <c r="BN5" s="154" t="s">
        <v>241</v>
      </c>
      <c r="BO5" s="152" t="s">
        <v>79</v>
      </c>
      <c r="BP5" s="153" t="s">
        <v>105</v>
      </c>
      <c r="BQ5" s="154" t="s">
        <v>242</v>
      </c>
    </row>
    <row xmlns:x14ac="http://schemas.microsoft.com/office/spreadsheetml/2009/9/ac" r="6" x14ac:dyDescent="0.2">
      <c r="A6" s="379" t="str">
        <f>+RIGHT('Data Summary'!A6,LEN('Data Summary'!A6)-9)</f>
        <v>EMIS</v>
      </c>
      <c r="B6" s="38" t="str">
        <f>+IF(ISTEXT('Data Summary'!B6),'Data Summary'!B6,"")</f>
        <v>EMIS</v>
      </c>
      <c r="C6" s="378">
        <f>+VALUE('Data Summary'!C6)</f>
        <v>2000</v>
      </c>
      <c r="D6" s="99">
        <f>+IF(AND(ISNUMBER('Water Data'!D4),'Data Summary'!BS6="Yes"),100-'Water Data'!D4,NA())</f>
        <v>52.92477274658058</v>
      </c>
      <c r="E6" s="99" t="e">
        <f>+IF(AND(ISNUMBER('Water Data'!D6),'Data Summary'!BT6="Yes"),'Water Data'!D6,NA())</f>
        <v>#N/A</v>
      </c>
      <c r="F6" s="99" t="e">
        <f>+IF(AND(ISNUMBER('Water Data'!D9),'Data Summary'!BU6="Yes"),'Water Data'!D9,NA())</f>
        <v>#N/A</v>
      </c>
      <c r="G6" s="99" t="e">
        <f>+IF(AND(ISNUMBER('Water Data'!E4),'Data Summary'!BV6="Yes"),100-'Water Data'!E4,NA())</f>
        <v>#N/A</v>
      </c>
      <c r="H6" s="99" t="e">
        <f>+IF(AND(ISNUMBER('Water Data'!E6),'Data Summary'!BW6="Yes"),'Water Data'!E6,NA())</f>
        <v>#N/A</v>
      </c>
      <c r="I6" s="99" t="e">
        <f>+IF(AND(ISNUMBER('Water Data'!E9),'Data Summary'!BX6="Yes"),'Water Data'!E9,NA())</f>
        <v>#N/A</v>
      </c>
      <c r="J6" s="99" t="e">
        <f>+IF(AND(ISNUMBER('Water Data'!F4),'Data Summary'!BY6="Yes"),100-'Water Data'!F4,NA())</f>
        <v>#N/A</v>
      </c>
      <c r="K6" s="99" t="e">
        <f>+IF(AND(ISNUMBER('Water Data'!F6),'Data Summary'!BZ6="Yes"),'Water Data'!F6,NA())</f>
        <v>#N/A</v>
      </c>
      <c r="L6" s="99" t="e">
        <f>+IF(AND(ISNUMBER('Water Data'!F9),'Data Summary'!CA6="Yes"),'Water Data'!F9,NA())</f>
        <v>#N/A</v>
      </c>
      <c r="M6" s="99" t="e">
        <f>+IF(AND(ISNUMBER('Water Data'!G4),'Data Summary'!CB6="Yes"),100-'Water Data'!G4,NA())</f>
        <v>#N/A</v>
      </c>
      <c r="N6" s="99" t="e">
        <f>+IF(AND(ISNUMBER('Water Data'!G6),'Data Summary'!CC6="Yes"),'Water Data'!G6,NA())</f>
        <v>#N/A</v>
      </c>
      <c r="O6" s="99" t="e">
        <f>+IF(AND(ISNUMBER('Water Data'!G9),'Data Summary'!CD6="Yes"),'Water Data'!G9,NA())</f>
        <v>#N/A</v>
      </c>
      <c r="P6" s="99">
        <f>+IF(AND(ISNUMBER('Water Data'!H4),'Data Summary'!CE6="Yes"),100-'Water Data'!H4,NA())</f>
        <v>52.186805918189734</v>
      </c>
      <c r="Q6" s="99" t="e">
        <f>+IF(AND(ISNUMBER('Water Data'!H6),'Data Summary'!CF6="Yes"),'Water Data'!H6,NA())</f>
        <v>#N/A</v>
      </c>
      <c r="R6" s="99" t="e">
        <f>+IF(AND(ISNUMBER('Water Data'!H9),'Data Summary'!CG6="Yes"),'Water Data'!H9,NA())</f>
        <v>#N/A</v>
      </c>
      <c r="S6" s="99">
        <f>+IF(AND(ISNUMBER('Water Data'!I4),'Data Summary'!CH6="Yes"),100-'Water Data'!I4,NA())</f>
        <v>79.733414634146328</v>
      </c>
      <c r="T6" s="99" t="e">
        <f>+IF(AND(ISNUMBER('Water Data'!I6),'Data Summary'!CI6="Yes"),'Water Data'!I6,NA())</f>
        <v>#N/A</v>
      </c>
      <c r="U6" s="99" t="e">
        <f>+IF(AND(ISNUMBER('Water Data'!I9),'Data Summary'!CJ6="Yes"),'Water Data'!I9,NA())</f>
        <v>#N/A</v>
      </c>
      <c r="V6" s="100">
        <f>+IF(AND(ISNUMBER('Sanitation Data'!D4),'Data Summary'!CK6="Yes"),100-'Sanitation Data'!D4,NA())</f>
        <v>53.79760428170929</v>
      </c>
      <c r="W6" s="100" t="e">
        <f>+IF(AND(ISNUMBER('Sanitation Data'!D6),'Data Summary'!CL6="Yes"),'Sanitation Data'!D6,NA())</f>
        <v>#N/A</v>
      </c>
      <c r="X6" s="100" t="e">
        <f>+IF(AND(ISNUMBER('Sanitation Data'!D10),'Data Summary'!CM6="Yes"),'Sanitation Data'!D10,NA())</f>
        <v>#N/A</v>
      </c>
      <c r="Y6" s="100" t="e">
        <f>+IF(AND(ISNUMBER('Sanitation Data'!D11),'Data Summary'!CN6="Yes"),'Sanitation Data'!D11,NA())</f>
        <v>#N/A</v>
      </c>
      <c r="Z6" s="100" t="e">
        <f>+IF(AND(ISNUMBER('Sanitation Data'!D12),'Data Summary'!CO6="Yes"),'Sanitation Data'!D12,NA())</f>
        <v>#N/A</v>
      </c>
      <c r="AA6" s="100" t="e">
        <f>+IF(AND(ISNUMBER('Sanitation Data'!E4),'Data Summary'!CP6="Yes"),100-'Sanitation Data'!E4,NA())</f>
        <v>#N/A</v>
      </c>
      <c r="AB6" s="100" t="e">
        <f>+IF(AND(ISNUMBER('Sanitation Data'!E6),'Data Summary'!CQ6="Yes"),'Sanitation Data'!E6,NA())</f>
        <v>#N/A</v>
      </c>
      <c r="AC6" s="100" t="e">
        <f>+IF(AND(ISNUMBER('Sanitation Data'!E10),'Data Summary'!CR6="Yes"),'Sanitation Data'!E10,NA())</f>
        <v>#N/A</v>
      </c>
      <c r="AD6" s="100" t="e">
        <f>+IF(AND(ISNUMBER('Sanitation Data'!E11),'Data Summary'!CS6="Yes"),'Sanitation Data'!E11,NA())</f>
        <v>#N/A</v>
      </c>
      <c r="AE6" s="100" t="e">
        <f>+IF(AND(ISNUMBER('Sanitation Data'!E12),'Data Summary'!CT6="Yes"),'Sanitation Data'!E12,NA())</f>
        <v>#N/A</v>
      </c>
      <c r="AF6" s="100" t="e">
        <f>+IF(AND(ISNUMBER('Sanitation Data'!F4),'Data Summary'!CU6="Yes"),100-'Sanitation Data'!F4,NA())</f>
        <v>#N/A</v>
      </c>
      <c r="AG6" s="100" t="e">
        <f>+IF(AND(ISNUMBER('Sanitation Data'!F6),'Data Summary'!CV6="Yes"),'Sanitation Data'!F6,NA())</f>
        <v>#N/A</v>
      </c>
      <c r="AH6" s="100" t="e">
        <f>+IF(AND(ISNUMBER('Sanitation Data'!F10),'Data Summary'!CW6="Yes"),'Sanitation Data'!F10,NA())</f>
        <v>#N/A</v>
      </c>
      <c r="AI6" s="100" t="e">
        <f>+IF(AND(ISNUMBER('Sanitation Data'!F11),'Data Summary'!CX6="Yes"),'Sanitation Data'!F11,NA())</f>
        <v>#N/A</v>
      </c>
      <c r="AJ6" s="100" t="e">
        <f>+IF(AND(ISNUMBER('Sanitation Data'!F12),'Data Summary'!CY6="Yes"),'Sanitation Data'!F12,NA())</f>
        <v>#N/A</v>
      </c>
      <c r="AK6" s="100" t="e">
        <f>+IF(AND(ISNUMBER('Sanitation Data'!G4),'Data Summary'!CZ6="Yes"),100-'Sanitation Data'!G4,NA())</f>
        <v>#N/A</v>
      </c>
      <c r="AL6" s="100" t="e">
        <f>+IF(AND(ISNUMBER('Sanitation Data'!G6),'Data Summary'!DA6="Yes"),'Sanitation Data'!G6,NA())</f>
        <v>#N/A</v>
      </c>
      <c r="AM6" s="100" t="e">
        <f>+IF(AND(ISNUMBER('Sanitation Data'!G10),'Data Summary'!DB6="Yes"),'Sanitation Data'!G10,NA())</f>
        <v>#N/A</v>
      </c>
      <c r="AN6" s="100" t="e">
        <f>+IF(AND(ISNUMBER('Sanitation Data'!G11),'Data Summary'!DC6="Yes"),'Sanitation Data'!G11,NA())</f>
        <v>#N/A</v>
      </c>
      <c r="AO6" s="100" t="e">
        <f>+IF(AND(ISNUMBER('Sanitation Data'!G12),'Data Summary'!DD6="Yes"),'Sanitation Data'!G12,NA())</f>
        <v>#N/A</v>
      </c>
      <c r="AP6" s="100">
        <f>+IF(AND(ISNUMBER('Sanitation Data'!H4),'Data Summary'!DE6="Yes"),100-'Sanitation Data'!H4,NA())</f>
        <v>52.763255004351613</v>
      </c>
      <c r="AQ6" s="100" t="e">
        <f>+IF(AND(ISNUMBER('Sanitation Data'!H6),'Data Summary'!DF6="Yes"),'Sanitation Data'!H6,NA())</f>
        <v>#N/A</v>
      </c>
      <c r="AR6" s="100" t="e">
        <f>+IF(AND(ISNUMBER('Sanitation Data'!H10),'Data Summary'!DG6="Yes"),'Sanitation Data'!H10,NA())</f>
        <v>#N/A</v>
      </c>
      <c r="AS6" s="100" t="e">
        <f>+IF(AND(ISNUMBER('Sanitation Data'!H11),'Data Summary'!DH6="Yes"),'Sanitation Data'!H11,NA())</f>
        <v>#N/A</v>
      </c>
      <c r="AT6" s="100" t="e">
        <f>+IF(AND(ISNUMBER('Sanitation Data'!H12),'Data Summary'!DI6="Yes"),'Sanitation Data'!H12,NA())</f>
        <v>#N/A</v>
      </c>
      <c r="AU6" s="100">
        <f>+IF(AND(ISNUMBER('Sanitation Data'!I4),'Data Summary'!DJ6="Yes"),100-'Sanitation Data'!I4,NA())</f>
        <v>96.137073170731696</v>
      </c>
      <c r="AV6" s="100" t="e">
        <f>+IF(AND(ISNUMBER('Sanitation Data'!I6),'Data Summary'!DK6="Yes"),'Sanitation Data'!I6,NA())</f>
        <v>#N/A</v>
      </c>
      <c r="AW6" s="100" t="e">
        <f>+IF(AND(ISNUMBER('Sanitation Data'!I10),'Data Summary'!DL6="Yes"),'Sanitation Data'!I10,NA())</f>
        <v>#N/A</v>
      </c>
      <c r="AX6" s="100" t="e">
        <f>+IF(AND(ISNUMBER('Sanitation Data'!I11),'Data Summary'!DM6="Yes"),'Sanitation Data'!I11,NA())</f>
        <v>#N/A</v>
      </c>
      <c r="AY6" s="100" t="e">
        <f>+IF(AND(ISNUMBER('Sanitation Data'!I12),'Data Summary'!DN6="Yes"),'Sanitation Data'!I12,NA())</f>
        <v>#N/A</v>
      </c>
      <c r="AZ6" s="101" t="e">
        <f>+IF(AND(ISNUMBER('Hygiene Data'!D5),'Data Summary'!DO6="Yes"),'Hygiene Data'!D5,NA())</f>
        <v>#N/A</v>
      </c>
      <c r="BA6" s="101" t="e">
        <f>+IF(AND(ISNUMBER('Hygiene Data'!D7),'Data Summary'!DP6="Yes"),'Hygiene Data'!D7,NA())</f>
        <v>#N/A</v>
      </c>
      <c r="BB6" s="101" t="e">
        <f>+IF(AND(ISNUMBER('Hygiene Data'!D9),'Data Summary'!DQ6="Yes"),'Hygiene Data'!D9,NA())</f>
        <v>#N/A</v>
      </c>
      <c r="BC6" s="101" t="e">
        <f>+IF(AND(ISNUMBER('Hygiene Data'!E5),'Data Summary'!DR6="Yes"),'Hygiene Data'!E5,NA())</f>
        <v>#N/A</v>
      </c>
      <c r="BD6" s="101" t="e">
        <f>+IF(AND(ISNUMBER('Hygiene Data'!E7),'Data Summary'!DS6="Yes"),'Hygiene Data'!E7,NA())</f>
        <v>#N/A</v>
      </c>
      <c r="BE6" s="101" t="e">
        <f>+IF(AND(ISNUMBER('Hygiene Data'!E9),'Data Summary'!DT6="Yes"),'Hygiene Data'!E9,NA())</f>
        <v>#N/A</v>
      </c>
      <c r="BF6" s="101" t="e">
        <f>+IF(AND(ISNUMBER('Hygiene Data'!F5),'Data Summary'!DU6="Yes"),'Hygiene Data'!F5,NA())</f>
        <v>#N/A</v>
      </c>
      <c r="BG6" s="101" t="e">
        <f>+IF(AND(ISNUMBER('Hygiene Data'!F7),'Data Summary'!DV6="Yes"),'Hygiene Data'!F7,NA())</f>
        <v>#N/A</v>
      </c>
      <c r="BH6" s="101" t="e">
        <f>+IF(AND(ISNUMBER('Hygiene Data'!F9),'Data Summary'!DW6="Yes"),'Hygiene Data'!F9,NA())</f>
        <v>#N/A</v>
      </c>
      <c r="BI6" s="101" t="e">
        <f>+IF(AND(ISNUMBER('Hygiene Data'!G5),'Data Summary'!DX6="Yes"),'Hygiene Data'!G5,NA())</f>
        <v>#N/A</v>
      </c>
      <c r="BJ6" s="101" t="e">
        <f>+IF(AND(ISNUMBER('Hygiene Data'!G7),'Data Summary'!DY6="Yes"),'Hygiene Data'!G7,NA())</f>
        <v>#N/A</v>
      </c>
      <c r="BK6" s="101" t="e">
        <f>+IF(AND(ISNUMBER('Hygiene Data'!G9),'Data Summary'!DZ6="Yes"),'Hygiene Data'!G9,NA())</f>
        <v>#N/A</v>
      </c>
      <c r="BL6" s="101" t="e">
        <f>+IF(AND(ISNUMBER('Hygiene Data'!H5),'Data Summary'!EA6="Yes"),'Hygiene Data'!H5,NA())</f>
        <v>#N/A</v>
      </c>
      <c r="BM6" s="101" t="e">
        <f>+IF(AND(ISNUMBER('Hygiene Data'!H7),'Data Summary'!EB6="Yes"),'Hygiene Data'!H7,NA())</f>
        <v>#N/A</v>
      </c>
      <c r="BN6" s="101" t="e">
        <f>+IF(AND(ISNUMBER('Hygiene Data'!H9),'Data Summary'!EC6="Yes"),'Hygiene Data'!H9,NA())</f>
        <v>#N/A</v>
      </c>
      <c r="BO6" s="101" t="e">
        <f>+IF(AND(ISNUMBER('Hygiene Data'!I5),'Data Summary'!ED6="Yes"),'Hygiene Data'!I5,NA())</f>
        <v>#N/A</v>
      </c>
      <c r="BP6" s="101" t="e">
        <f>+IF(AND(ISNUMBER('Hygiene Data'!I7),'Data Summary'!EE6="Yes"),'Hygiene Data'!I7,NA())</f>
        <v>#N/A</v>
      </c>
      <c r="BQ6" s="101" t="e">
        <f>+IF(AND(ISNUMBER('Hygiene Data'!I9),'Data Summary'!EF6="Yes"),'Hygiene Data'!I9,NA())</f>
        <v>#N/A</v>
      </c>
    </row>
    <row xmlns:x14ac="http://schemas.microsoft.com/office/spreadsheetml/2009/9/ac" r="7" x14ac:dyDescent="0.2">
      <c r="A7" s="379" t="str">
        <f ca="true">+RIGHT('Data Summary'!A7,LEN('Data Summary'!A7)-9)</f>
        <v>EMIS</v>
      </c>
      <c r="B7" s="38" t="str">
        <f ca="true">+IF(ISTEXT('Data Summary'!B7),'Data Summary'!B7,"")</f>
        <v>EMIS</v>
      </c>
      <c r="C7" s="378">
        <f ca="true">+VALUE('Data Summary'!C7)</f>
        <v>2001</v>
      </c>
      <c r="D7" s="99">
        <f ca="true">+IF(AND(ISNUMBER(OFFSET('Water Data'!$D$4,0,10*ROW('Water Data'!D1))),'Data Summary'!BS7="Yes"),100-OFFSET('Water Data'!$D$4,0,10*ROW('Water Data'!D1)),NA())</f>
        <v>47.75928163535545</v>
      </c>
      <c r="E7" s="99" t="e">
        <f ca="true">+IF(AND(ISNUMBER(OFFSET('Water Data'!$D$6,0,10*ROW('Water Data'!D1))),'Data Summary'!BT7="Yes"),OFFSET('Water Data'!$D$6,0,10*ROW('Water Data'!D1)),NA())</f>
        <v>#N/A</v>
      </c>
      <c r="F7" s="99" t="e">
        <f ca="true">+IF(AND(ISNUMBER(OFFSET('Water Data'!$D$9,0,10*ROW('Water Data'!D1))),'Data Summary'!BU7="Yes"),OFFSET('Water Data'!$D$9,0,10*ROW('Water Data'!D1)),NA())</f>
        <v>#N/A</v>
      </c>
      <c r="G7" s="99" t="e">
        <f ca="true">+IF(AND(ISNUMBER(OFFSET('Water Data'!$E$4,0,10*ROW('Water Data'!E1))),'Data Summary'!BV7="Yes"),100-OFFSET('Water Data'!$E$4,0,10*ROW('Water Data'!E1)),NA())</f>
        <v>#N/A</v>
      </c>
      <c r="H7" s="99" t="e">
        <f ca="true">+IF(AND(ISNUMBER(OFFSET('Water Data'!$E$6,0,10*ROW('Water Data'!E1))),'Data Summary'!BW7="Yes"),OFFSET('Water Data'!$E$6,0,10*ROW('Water Data'!E1)),NA())</f>
        <v>#N/A</v>
      </c>
      <c r="I7" s="99" t="e">
        <f ca="true">+IF(AND(ISNUMBER(OFFSET('Water Data'!$E$9,0,10*ROW('Water Data'!E1))),'Data Summary'!BX7="Yes"),OFFSET('Water Data'!$E$9,0,10*ROW('Water Data'!E1)),NA())</f>
        <v>#N/A</v>
      </c>
      <c r="J7" s="99" t="e">
        <f ca="true">+IF(AND(ISNUMBER(OFFSET('Water Data'!$F$4,0,10*ROW('Water Data'!F1))),'Data Summary'!BY7="Yes"),100-OFFSET('Water Data'!$F$4,0,10*ROW('Water Data'!F1)),NA())</f>
        <v>#N/A</v>
      </c>
      <c r="K7" s="99" t="e">
        <f ca="true">+IF(AND(ISNUMBER(OFFSET('Water Data'!$F$6,0,10*ROW('Water Data'!F1))),'Data Summary'!BZ7="Yes"),OFFSET('Water Data'!$F$6,0,10*ROW('Water Data'!F1)),NA())</f>
        <v>#N/A</v>
      </c>
      <c r="L7" s="99" t="e">
        <f ca="true">+IF(AND(ISNUMBER(OFFSET('Water Data'!$F$9,0,10*ROW('Water Data'!F1))),'Data Summary'!CA7="Yes"),OFFSET('Water Data'!$F$9,0,10*ROW('Water Data'!F1)),NA())</f>
        <v>#N/A</v>
      </c>
      <c r="M7" s="99" t="e">
        <f ca="true">+IF(AND(ISNUMBER(OFFSET('Water Data'!$G$4,0,10*ROW('Water Data'!G1))),'Data Summary'!CB7="Yes"),100-OFFSET('Water Data'!$G$4,0,10*ROW('Water Data'!G1)),NA())</f>
        <v>#N/A</v>
      </c>
      <c r="N7" s="99" t="e">
        <f ca="true">+IF(AND(ISNUMBER(OFFSET('Water Data'!$G$6,0,10*ROW('Water Data'!G1))),'Data Summary'!CC7="Yes"),OFFSET('Water Data'!$G$6,0,10*ROW('Water Data'!G1)),NA())</f>
        <v>#N/A</v>
      </c>
      <c r="O7" s="99" t="e">
        <f ca="true">+IF(AND(ISNUMBER(OFFSET('Water Data'!$G$9,0,10*ROW('Water Data'!G1))),'Data Summary'!CD7="Yes"),OFFSET('Water Data'!$G$9,0,10*ROW('Water Data'!G1)),NA())</f>
        <v>#N/A</v>
      </c>
      <c r="P7" s="99">
        <f ca="true">+IF(AND(ISNUMBER(OFFSET('Water Data'!$H$4,0,10*ROW('Water Data'!H1))),'Data Summary'!CE7="Yes"),100-OFFSET('Water Data'!$H$4,0,10*ROW('Water Data'!H1)),NA())</f>
        <v>46.893989813242783</v>
      </c>
      <c r="Q7" s="99" t="e">
        <f ca="true">+IF(AND(ISNUMBER(OFFSET('Water Data'!$H$6,0,10*ROW('Water Data'!H1))),'Data Summary'!CF7="Yes"),OFFSET('Water Data'!$H$6,0,10*ROW('Water Data'!H1)),NA())</f>
        <v>#N/A</v>
      </c>
      <c r="R7" s="99" t="e">
        <f ca="true">+IF(AND(ISNUMBER(OFFSET('Water Data'!$H$9,0,10*ROW('Water Data'!H1))),'Data Summary'!CG7="Yes"),OFFSET('Water Data'!$H$9,0,10*ROW('Water Data'!H1)),NA())</f>
        <v>#N/A</v>
      </c>
      <c r="S7" s="99">
        <f ca="true">+IF(AND(ISNUMBER(OFFSET('Water Data'!$I$4,0,10*ROW('Water Data'!I1))),'Data Summary'!CH7="Yes"),100-OFFSET('Water Data'!$I$4,0,10*ROW('Water Data'!I1)),NA())</f>
        <v>79.145518867924523</v>
      </c>
      <c r="T7" s="99" t="e">
        <f ca="true">+IF(AND(ISNUMBER(OFFSET('Water Data'!$I$6,0,10*ROW('Water Data'!I1))),'Data Summary'!CI7="Yes"),OFFSET('Water Data'!$I$6,0,10*ROW('Water Data'!I1)),NA())</f>
        <v>#N/A</v>
      </c>
      <c r="U7" s="99" t="e">
        <f ca="true">+IF(AND(ISNUMBER(OFFSET('Water Data'!$I$9,0,10*ROW('Water Data'!I1))),'Data Summary'!CJ7="Yes"),OFFSET('Water Data'!$I$9,0,10*ROW('Water Data'!I1)),NA())</f>
        <v>#N/A</v>
      </c>
      <c r="V7" s="100">
        <f ca="true">+IF(AND(ISNUMBER(OFFSET('Sanitation Data'!$D$4,0,10*ROW('Sanitation Data'!D1))),'Data Summary'!CK7="Yes"),100-OFFSET('Sanitation Data'!$D$4,0,10*ROW('Sanitation Data'!D1)),NA())</f>
        <v>77.49521641976331</v>
      </c>
      <c r="W7" s="100" t="e">
        <f ca="true">+IF(AND(ISNUMBER(OFFSET('Sanitation Data'!$D$6,0,10*ROW('Sanitation Data'!D1))),'Data Summary'!CL7="Yes"),OFFSET('Sanitation Data'!$D$6,0,10*ROW('Sanitation Data'!D1)),NA())</f>
        <v>#N/A</v>
      </c>
      <c r="X7" s="100" t="e">
        <f ca="true">+IF(AND(ISNUMBER(OFFSET('Sanitation Data'!$D$10,0,10*ROW('Sanitation Data'!D1))),'Data Summary'!CM7="Yes"),OFFSET('Sanitation Data'!$D$10,0,10*ROW('Sanitation Data'!D1)),NA())</f>
        <v>#N/A</v>
      </c>
      <c r="Y7" s="100" t="e">
        <f ca="true">+IF(AND(ISNUMBER(OFFSET('Sanitation Data'!$D$11,0,10*ROW('Sanitation Data'!D1))),'Data Summary'!CN7="Yes"),OFFSET('Sanitation Data'!$D$11,0,10*ROW('Sanitation Data'!D1)),NA())</f>
        <v>#N/A</v>
      </c>
      <c r="Z7" s="100" t="e">
        <f ca="true">+IF(AND(ISNUMBER(OFFSET('Sanitation Data'!$D$12,0,10*ROW('Sanitation Data'!D1))),'Data Summary'!CO7="Yes"),OFFSET('Sanitation Data'!$D$12,0,10*ROW('Sanitation Data'!D1)),NA())</f>
        <v>#N/A</v>
      </c>
      <c r="AA7" s="100" t="e">
        <f ca="true">+IF(AND(ISNUMBER(OFFSET('Sanitation Data'!$E$4,0,10*ROW('Sanitation Data'!E1))),'Data Summary'!CP7="Yes"),100-OFFSET('Sanitation Data'!$E$4,0,10*ROW('Sanitation Data'!E1)),NA())</f>
        <v>#N/A</v>
      </c>
      <c r="AB7" s="100" t="e">
        <f ca="true">+IF(AND(ISNUMBER(OFFSET('Sanitation Data'!$E$6,0,10*ROW('Sanitation Data'!E1))),'Data Summary'!CQ7="Yes"),OFFSET('Sanitation Data'!$E$6,0,10*ROW('Sanitation Data'!E1)),NA())</f>
        <v>#N/A</v>
      </c>
      <c r="AC7" s="100" t="e">
        <f ca="true">+IF(AND(ISNUMBER(OFFSET('Sanitation Data'!$E$10,0,10*ROW('Sanitation Data'!E1))),'Data Summary'!CR7="Yes"),OFFSET('Sanitation Data'!$E$10,0,10*ROW('Sanitation Data'!E1)),NA())</f>
        <v>#N/A</v>
      </c>
      <c r="AD7" s="100" t="e">
        <f ca="true">+IF(AND(ISNUMBER(OFFSET('Sanitation Data'!$E$11,0,10*ROW('Sanitation Data'!E1))),'Data Summary'!CS7="Yes"),OFFSET('Sanitation Data'!$E$11,0,10*ROW('Sanitation Data'!E1)),NA())</f>
        <v>#N/A</v>
      </c>
      <c r="AE7" s="100" t="e">
        <f ca="true">+IF(AND(ISNUMBER(OFFSET('Sanitation Data'!$E$12,0,10*ROW('Sanitation Data'!E1))),'Data Summary'!CT7="Yes"),OFFSET('Sanitation Data'!$E$12,0,10*ROW('Sanitation Data'!E1)),NA())</f>
        <v>#N/A</v>
      </c>
      <c r="AF7" s="100" t="e">
        <f ca="true">+IF(AND(ISNUMBER(OFFSET('Sanitation Data'!$F$4,0,10*ROW('Sanitation Data'!F1))),'Data Summary'!CU7="Yes"),100-OFFSET('Sanitation Data'!$F$4,0,10*ROW('Sanitation Data'!F1)),NA())</f>
        <v>#N/A</v>
      </c>
      <c r="AG7" s="100" t="e">
        <f ca="true">+IF(AND(ISNUMBER(OFFSET('Sanitation Data'!$F$6,0,10*ROW('Sanitation Data'!F1))),'Data Summary'!CV7="Yes"),OFFSET('Sanitation Data'!$F$6,0,10*ROW('Sanitation Data'!F1)),NA())</f>
        <v>#N/A</v>
      </c>
      <c r="AH7" s="100" t="e">
        <f ca="true">+IF(AND(ISNUMBER(OFFSET('Sanitation Data'!$F$10,0,10*ROW('Sanitation Data'!F1))),'Data Summary'!CW7="Yes"),OFFSET('Sanitation Data'!$F$10,0,10*ROW('Sanitation Data'!F1)),NA())</f>
        <v>#N/A</v>
      </c>
      <c r="AI7" s="100" t="e">
        <f ca="true">+IF(AND(ISNUMBER(OFFSET('Sanitation Data'!$F$11,0,10*ROW('Sanitation Data'!F1))),'Data Summary'!CX7="Yes"),OFFSET('Sanitation Data'!$F$11,0,10*ROW('Sanitation Data'!F1)),NA())</f>
        <v>#N/A</v>
      </c>
      <c r="AJ7" s="100" t="e">
        <f ca="true">+IF(AND(ISNUMBER(OFFSET('Sanitation Data'!$F$12,0,10*ROW('Sanitation Data'!F1))),'Data Summary'!CY7="Yes"),OFFSET('Sanitation Data'!$F$12,0,10*ROW('Sanitation Data'!F1)),NA())</f>
        <v>#N/A</v>
      </c>
      <c r="AK7" s="100" t="e">
        <f ca="true">+IF(AND(ISNUMBER(OFFSET('Sanitation Data'!$G$4,0,10*ROW('Sanitation Data'!G1))),'Data Summary'!CZ7="Yes"),100-OFFSET('Sanitation Data'!$G$4,0,10*ROW('Sanitation Data'!G1)),NA())</f>
        <v>#N/A</v>
      </c>
      <c r="AL7" s="100" t="e">
        <f ca="true">+IF(AND(ISNUMBER(OFFSET('Sanitation Data'!$G$6,0,10*ROW('Sanitation Data'!G1))),'Data Summary'!DA7="Yes"),OFFSET('Sanitation Data'!$G$6,0,10*ROW('Sanitation Data'!G1)),NA())</f>
        <v>#N/A</v>
      </c>
      <c r="AM7" s="100" t="e">
        <f ca="true">+IF(AND(ISNUMBER(OFFSET('Sanitation Data'!$G$10,0,10*ROW('Sanitation Data'!G1))),'Data Summary'!DB7="Yes"),OFFSET('Sanitation Data'!$G$10,0,10*ROW('Sanitation Data'!G1)),NA())</f>
        <v>#N/A</v>
      </c>
      <c r="AN7" s="100" t="e">
        <f ca="true">+IF(AND(ISNUMBER(OFFSET('Sanitation Data'!$G$11,0,10*ROW('Sanitation Data'!G1))),'Data Summary'!DC7="Yes"),OFFSET('Sanitation Data'!$G$11,0,10*ROW('Sanitation Data'!G1)),NA())</f>
        <v>#N/A</v>
      </c>
      <c r="AO7" s="100" t="e">
        <f ca="true">+IF(AND(ISNUMBER(OFFSET('Sanitation Data'!$G$12,0,10*ROW('Sanitation Data'!G1))),'Data Summary'!DD7="Yes"),OFFSET('Sanitation Data'!$G$12,0,10*ROW('Sanitation Data'!G1)),NA())</f>
        <v>#N/A</v>
      </c>
      <c r="AP7" s="100">
        <f ca="true">+IF(AND(ISNUMBER(OFFSET('Sanitation Data'!$H$4,0,10*ROW('Sanitation Data'!H1))),'Data Summary'!DE7="Yes"),100-OFFSET('Sanitation Data'!$H$4,0,10*ROW('Sanitation Data'!H1)),NA())</f>
        <v>76.978089983022073</v>
      </c>
      <c r="AQ7" s="100" t="e">
        <f ca="true">+IF(AND(ISNUMBER(OFFSET('Sanitation Data'!$H$6,0,10*ROW('Sanitation Data'!H1))),'Data Summary'!DF7="Yes"),OFFSET('Sanitation Data'!$H$6,0,10*ROW('Sanitation Data'!H1)),NA())</f>
        <v>#N/A</v>
      </c>
      <c r="AR7" s="100" t="e">
        <f ca="true">+IF(AND(ISNUMBER(OFFSET('Sanitation Data'!$H$10,0,10*ROW('Sanitation Data'!H1))),'Data Summary'!DG7="Yes"),OFFSET('Sanitation Data'!$H$10,0,10*ROW('Sanitation Data'!H1)),NA())</f>
        <v>#N/A</v>
      </c>
      <c r="AS7" s="100" t="e">
        <f ca="true">+IF(AND(ISNUMBER(OFFSET('Sanitation Data'!$H$11,0,10*ROW('Sanitation Data'!H1))),'Data Summary'!DH7="Yes"),OFFSET('Sanitation Data'!$H$11,0,10*ROW('Sanitation Data'!H1)),NA())</f>
        <v>#N/A</v>
      </c>
      <c r="AT7" s="100" t="e">
        <f ca="true">+IF(AND(ISNUMBER(OFFSET('Sanitation Data'!$H$12,0,10*ROW('Sanitation Data'!H1))),'Data Summary'!DI7="Yes"),OFFSET('Sanitation Data'!$H$12,0,10*ROW('Sanitation Data'!H1)),NA())</f>
        <v>#N/A</v>
      </c>
      <c r="AU7" s="100">
        <f ca="true">+IF(AND(ISNUMBER(OFFSET('Sanitation Data'!$I$4,0,10*ROW('Sanitation Data'!I1))),'Data Summary'!DJ7="Yes"),100-OFFSET('Sanitation Data'!$I$4,0,10*ROW('Sanitation Data'!I1)),NA())</f>
        <v>97.314622641509416</v>
      </c>
      <c r="AV7" s="100" t="e">
        <f ca="true">+IF(AND(ISNUMBER(OFFSET('Sanitation Data'!$I$6,0,10*ROW('Sanitation Data'!I1))),'Data Summary'!DK7="Yes"),OFFSET('Sanitation Data'!$I$6,0,10*ROW('Sanitation Data'!I1)),NA())</f>
        <v>#N/A</v>
      </c>
      <c r="AW7" s="100" t="e">
        <f ca="true">+IF(AND(ISNUMBER(OFFSET('Sanitation Data'!$I$10,0,10*ROW('Sanitation Data'!I1))),'Data Summary'!DL7="Yes"),OFFSET('Sanitation Data'!$I$10,0,10*ROW('Sanitation Data'!I1)),NA())</f>
        <v>#N/A</v>
      </c>
      <c r="AX7" s="100" t="e">
        <f ca="true">+IF(AND(ISNUMBER(OFFSET('Sanitation Data'!$I$11,0,10*ROW('Sanitation Data'!I1))),'Data Summary'!DM7="Yes"),OFFSET('Sanitation Data'!$I$11,0,10*ROW('Sanitation Data'!I1)),NA())</f>
        <v>#N/A</v>
      </c>
      <c r="AY7" s="100" t="e">
        <f ca="true">+IF(AND(ISNUMBER(OFFSET('Sanitation Data'!$I$12,0,10*ROW('Sanitation Data'!I1))),'Data Summary'!DN7="Yes"),OFFSET('Sanitation Data'!$I$12,0,10*ROW('Sanitation Data'!I1)),NA())</f>
        <v>#N/A</v>
      </c>
      <c r="AZ7" s="101" t="e">
        <f ca="true">+IF(AND(ISNUMBER(OFFSET('Hygiene Data'!$D$5,0,10*ROW('Hygiene Data'!D1))),'Data Summary'!DO7="Yes"),OFFSET('Hygiene Data'!$D$5,0,10*ROW('Hygiene Data'!D1)),NA())</f>
        <v>#N/A</v>
      </c>
      <c r="BA7" s="101" t="e">
        <f ca="true">+IF(AND(ISNUMBER(OFFSET('Hygiene Data'!$D$7,0,10*ROW('Hygiene Data'!D1))),'Data Summary'!DP7="Yes"),OFFSET('Hygiene Data'!$D$7,0,10*ROW('Hygiene Data'!D1)),NA())</f>
        <v>#N/A</v>
      </c>
      <c r="BB7" s="101" t="e">
        <f ca="true">+IF(AND(ISNUMBER(OFFSET('Hygiene Data'!$D$9,0,10*ROW('Hygiene Data'!D1))),'Data Summary'!DQ7="Yes"),OFFSET('Hygiene Data'!$D$9,0,10*ROW('Hygiene Data'!D1)),NA())</f>
        <v>#N/A</v>
      </c>
      <c r="BC7" s="101" t="e">
        <f ca="true">+IF(AND(ISNUMBER(OFFSET('Hygiene Data'!$E$5,0,10*ROW('Hygiene Data'!E1))),'Data Summary'!DR7="Yes"),OFFSET('Hygiene Data'!$E$5,0,10*ROW('Hygiene Data'!E1)),NA())</f>
        <v>#N/A</v>
      </c>
      <c r="BD7" s="101" t="e">
        <f ca="true">+IF(AND(ISNUMBER(OFFSET('Hygiene Data'!$E$7,0,10*ROW('Hygiene Data'!E1))),'Data Summary'!DS7="Yes"),OFFSET('Hygiene Data'!$E$7,0,10*ROW('Hygiene Data'!E1)),NA())</f>
        <v>#N/A</v>
      </c>
      <c r="BE7" s="101" t="e">
        <f ca="true">+IF(AND(ISNUMBER(OFFSET('Hygiene Data'!$E$9,0,10*ROW('Hygiene Data'!E1))),'Data Summary'!DT7="Yes"),OFFSET('Hygiene Data'!$E$9,0,10*ROW('Hygiene Data'!E1)),NA())</f>
        <v>#N/A</v>
      </c>
      <c r="BF7" s="101" t="e">
        <f ca="true">+IF(AND(ISNUMBER(OFFSET('Hygiene Data'!$F$5,0,10*ROW('Hygiene Data'!F1))),'Data Summary'!DU7="Yes"),OFFSET('Hygiene Data'!$F$5,0,10*ROW('Hygiene Data'!F1)),NA())</f>
        <v>#N/A</v>
      </c>
      <c r="BG7" s="101" t="e">
        <f ca="true">+IF(AND(ISNUMBER(OFFSET('Hygiene Data'!$F$7,0,10*ROW('Hygiene Data'!F1))),'Data Summary'!DV7="Yes"),OFFSET('Hygiene Data'!$F$7,0,10*ROW('Hygiene Data'!F1)),NA())</f>
        <v>#N/A</v>
      </c>
      <c r="BH7" s="101" t="e">
        <f ca="true">+IF(AND(ISNUMBER(OFFSET('Hygiene Data'!$F$9,0,10*ROW('Hygiene Data'!F1))),'Data Summary'!DW7="Yes"),OFFSET('Hygiene Data'!$F$9,0,10*ROW('Hygiene Data'!F1)),NA())</f>
        <v>#N/A</v>
      </c>
      <c r="BI7" s="101" t="e">
        <f ca="true">+IF(AND(ISNUMBER(OFFSET('Hygiene Data'!$G$5,0,10*ROW('Hygiene Data'!G1))),'Data Summary'!DX7="Yes"),OFFSET('Hygiene Data'!$G$5,0,10*ROW('Hygiene Data'!G1)),NA())</f>
        <v>#N/A</v>
      </c>
      <c r="BJ7" s="101" t="e">
        <f ca="true">+IF(AND(ISNUMBER(OFFSET('Hygiene Data'!$G$7,0,10*ROW('Hygiene Data'!G1))),'Data Summary'!DY7="Yes"),OFFSET('Hygiene Data'!$G$7,0,10*ROW('Hygiene Data'!G1)),NA())</f>
        <v>#N/A</v>
      </c>
      <c r="BK7" s="101" t="e">
        <f ca="true">+IF(AND(ISNUMBER(OFFSET('Hygiene Data'!$G$9,0,10*ROW('Hygiene Data'!G1))),'Data Summary'!DZ7="Yes"),OFFSET('Hygiene Data'!$G$9,0,10*ROW('Hygiene Data'!G1)),NA())</f>
        <v>#N/A</v>
      </c>
      <c r="BL7" s="101" t="e">
        <f ca="true">+IF(AND(ISNUMBER(OFFSET('Hygiene Data'!$H$5,0,10*ROW('Hygiene Data'!H1))),'Data Summary'!EA7="Yes"),OFFSET('Hygiene Data'!$H$5,0,10*ROW('Hygiene Data'!H1)),NA())</f>
        <v>#N/A</v>
      </c>
      <c r="BM7" s="101" t="e">
        <f ca="true">+IF(AND(ISNUMBER(OFFSET('Hygiene Data'!$H$7,0,10*ROW('Hygiene Data'!H1))),'Data Summary'!EB7="Yes"),OFFSET('Hygiene Data'!$H$7,0,10*ROW('Hygiene Data'!H1)),NA())</f>
        <v>#N/A</v>
      </c>
      <c r="BN7" s="101" t="e">
        <f ca="true">+IF(AND(ISNUMBER(OFFSET('Hygiene Data'!$H$9,0,10*ROW('Hygiene Data'!H1))),'Data Summary'!EC7="Yes"),OFFSET('Hygiene Data'!$H$9,0,10*ROW('Hygiene Data'!H1)),NA())</f>
        <v>#N/A</v>
      </c>
      <c r="BO7" s="101" t="e">
        <f ca="true">+IF(AND(ISNUMBER(OFFSET('Hygiene Data'!$I$5,0,10*ROW('Hygiene Data'!I1))),'Data Summary'!ED7="Yes"),OFFSET('Hygiene Data'!$I$5,0,10*ROW('Hygiene Data'!I1)),NA())</f>
        <v>#N/A</v>
      </c>
      <c r="BP7" s="101" t="e">
        <f ca="true">+IF(AND(ISNUMBER(OFFSET('Hygiene Data'!$I$7,0,10*ROW('Hygiene Data'!I1))),'Data Summary'!EE7="Yes"),OFFSET('Hygiene Data'!$I$7,0,10*ROW('Hygiene Data'!I1)),NA())</f>
        <v>#N/A</v>
      </c>
      <c r="BQ7" s="101" t="e">
        <f ca="true">+IF(AND(ISNUMBER(OFFSET('Hygiene Data'!$I$9,0,10*ROW('Hygiene Data'!I1))),'Data Summary'!EF7="Yes"),OFFSET('Hygiene Data'!$I$9,0,10*ROW('Hygiene Data'!I1)),NA())</f>
        <v>#N/A</v>
      </c>
    </row>
    <row xmlns:x14ac="http://schemas.microsoft.com/office/spreadsheetml/2009/9/ac" r="8" x14ac:dyDescent="0.2">
      <c r="A8" s="379" t="str">
        <f ca="true">+RIGHT('Data Summary'!A8,LEN('Data Summary'!A8)-9)</f>
        <v>EMIS</v>
      </c>
      <c r="B8" s="38" t="str">
        <f ca="true">+IF(ISTEXT('Data Summary'!B8),'Data Summary'!B8,"")</f>
        <v>EMIS</v>
      </c>
      <c r="C8" s="378">
        <f ca="true">+VALUE('Data Summary'!C8)</f>
        <v>2002</v>
      </c>
      <c r="D8" s="99">
        <f ca="true">+IF(AND(ISNUMBER(OFFSET('Water Data'!$D$4,0,10*ROW('Water Data'!D2))),'Data Summary'!BS8="Yes"),100-OFFSET('Water Data'!$D$4,0,10*ROW('Water Data'!D2)),NA())</f>
        <v>46.401515029414128</v>
      </c>
      <c r="E8" s="99" t="e">
        <f ca="true">+IF(AND(ISNUMBER(OFFSET('Water Data'!$D$6,0,10*ROW('Water Data'!D2))),'Data Summary'!BT8="Yes"),OFFSET('Water Data'!$D$6,0,10*ROW('Water Data'!D2)),NA())</f>
        <v>#N/A</v>
      </c>
      <c r="F8" s="99" t="e">
        <f ca="true">+IF(AND(ISNUMBER(OFFSET('Water Data'!$D$9,0,10*ROW('Water Data'!D2))),'Data Summary'!BU8="Yes"),OFFSET('Water Data'!$D$9,0,10*ROW('Water Data'!D2)),NA())</f>
        <v>#N/A</v>
      </c>
      <c r="G8" s="99" t="e">
        <f ca="true">+IF(AND(ISNUMBER(OFFSET('Water Data'!$E$4,0,10*ROW('Water Data'!E2))),'Data Summary'!BV8="Yes"),100-OFFSET('Water Data'!$E$4,0,10*ROW('Water Data'!E2)),NA())</f>
        <v>#N/A</v>
      </c>
      <c r="H8" s="99" t="e">
        <f ca="true">+IF(AND(ISNUMBER(OFFSET('Water Data'!$E$6,0,10*ROW('Water Data'!E2))),'Data Summary'!BW8="Yes"),OFFSET('Water Data'!$E$6,0,10*ROW('Water Data'!E2)),NA())</f>
        <v>#N/A</v>
      </c>
      <c r="I8" s="99" t="e">
        <f ca="true">+IF(AND(ISNUMBER(OFFSET('Water Data'!$E$9,0,10*ROW('Water Data'!E2))),'Data Summary'!BX8="Yes"),OFFSET('Water Data'!$E$9,0,10*ROW('Water Data'!E2)),NA())</f>
        <v>#N/A</v>
      </c>
      <c r="J8" s="99" t="e">
        <f ca="true">+IF(AND(ISNUMBER(OFFSET('Water Data'!$F$4,0,10*ROW('Water Data'!F2))),'Data Summary'!BY8="Yes"),100-OFFSET('Water Data'!$F$4,0,10*ROW('Water Data'!F2)),NA())</f>
        <v>#N/A</v>
      </c>
      <c r="K8" s="99" t="e">
        <f ca="true">+IF(AND(ISNUMBER(OFFSET('Water Data'!$F$6,0,10*ROW('Water Data'!F2))),'Data Summary'!BZ8="Yes"),OFFSET('Water Data'!$F$6,0,10*ROW('Water Data'!F2)),NA())</f>
        <v>#N/A</v>
      </c>
      <c r="L8" s="99" t="e">
        <f ca="true">+IF(AND(ISNUMBER(OFFSET('Water Data'!$F$9,0,10*ROW('Water Data'!F2))),'Data Summary'!CA8="Yes"),OFFSET('Water Data'!$F$9,0,10*ROW('Water Data'!F2)),NA())</f>
        <v>#N/A</v>
      </c>
      <c r="M8" s="99" t="e">
        <f ca="true">+IF(AND(ISNUMBER(OFFSET('Water Data'!$G$4,0,10*ROW('Water Data'!G2))),'Data Summary'!CB8="Yes"),100-OFFSET('Water Data'!$G$4,0,10*ROW('Water Data'!G2)),NA())</f>
        <v>#N/A</v>
      </c>
      <c r="N8" s="99" t="e">
        <f ca="true">+IF(AND(ISNUMBER(OFFSET('Water Data'!$G$6,0,10*ROW('Water Data'!G2))),'Data Summary'!CC8="Yes"),OFFSET('Water Data'!$G$6,0,10*ROW('Water Data'!G2)),NA())</f>
        <v>#N/A</v>
      </c>
      <c r="O8" s="99" t="e">
        <f ca="true">+IF(AND(ISNUMBER(OFFSET('Water Data'!$G$9,0,10*ROW('Water Data'!G2))),'Data Summary'!CD8="Yes"),OFFSET('Water Data'!$G$9,0,10*ROW('Water Data'!G2)),NA())</f>
        <v>#N/A</v>
      </c>
      <c r="P8" s="99">
        <f ca="true">+IF(AND(ISNUMBER(OFFSET('Water Data'!$H$4,0,10*ROW('Water Data'!H2))),'Data Summary'!CE8="Yes"),100-OFFSET('Water Data'!$H$4,0,10*ROW('Water Data'!H2)),NA())</f>
        <v>45.411063230297501</v>
      </c>
      <c r="Q8" s="99" t="e">
        <f ca="true">+IF(AND(ISNUMBER(OFFSET('Water Data'!$H$6,0,10*ROW('Water Data'!H2))),'Data Summary'!CF8="Yes"),OFFSET('Water Data'!$H$6,0,10*ROW('Water Data'!H2)),NA())</f>
        <v>#N/A</v>
      </c>
      <c r="R8" s="99" t="e">
        <f ca="true">+IF(AND(ISNUMBER(OFFSET('Water Data'!$H$9,0,10*ROW('Water Data'!H2))),'Data Summary'!CG8="Yes"),OFFSET('Water Data'!$H$9,0,10*ROW('Water Data'!H2)),NA())</f>
        <v>#N/A</v>
      </c>
      <c r="S8" s="99">
        <f ca="true">+IF(AND(ISNUMBER(OFFSET('Water Data'!$I$4,0,10*ROW('Water Data'!I2))),'Data Summary'!CH8="Yes"),100-OFFSET('Water Data'!$I$4,0,10*ROW('Water Data'!I2)),NA())</f>
        <v>79.427272727272737</v>
      </c>
      <c r="T8" s="99" t="e">
        <f ca="true">+IF(AND(ISNUMBER(OFFSET('Water Data'!$I$6,0,10*ROW('Water Data'!I2))),'Data Summary'!CI8="Yes"),OFFSET('Water Data'!$I$6,0,10*ROW('Water Data'!I2)),NA())</f>
        <v>#N/A</v>
      </c>
      <c r="U8" s="99" t="e">
        <f ca="true">+IF(AND(ISNUMBER(OFFSET('Water Data'!$I$9,0,10*ROW('Water Data'!I2))),'Data Summary'!CJ8="Yes"),OFFSET('Water Data'!$I$9,0,10*ROW('Water Data'!I2)),NA())</f>
        <v>#N/A</v>
      </c>
      <c r="V8" s="100">
        <f ca="true">+IF(AND(ISNUMBER(OFFSET('Sanitation Data'!$D$4,0,10*ROW('Sanitation Data'!D2))),'Data Summary'!CK8="Yes"),100-OFFSET('Sanitation Data'!$D$4,0,10*ROW('Sanitation Data'!D2)),NA())</f>
        <v>74.935853009912165</v>
      </c>
      <c r="W8" s="100" t="e">
        <f ca="true">+IF(AND(ISNUMBER(OFFSET('Sanitation Data'!$D$6,0,10*ROW('Sanitation Data'!D2))),'Data Summary'!CL8="Yes"),OFFSET('Sanitation Data'!$D$6,0,10*ROW('Sanitation Data'!D2)),NA())</f>
        <v>#N/A</v>
      </c>
      <c r="X8" s="100" t="e">
        <f ca="true">+IF(AND(ISNUMBER(OFFSET('Sanitation Data'!$D$10,0,10*ROW('Sanitation Data'!D2))),'Data Summary'!CM8="Yes"),OFFSET('Sanitation Data'!$D$10,0,10*ROW('Sanitation Data'!D2)),NA())</f>
        <v>#N/A</v>
      </c>
      <c r="Y8" s="100" t="e">
        <f ca="true">+IF(AND(ISNUMBER(OFFSET('Sanitation Data'!$D$11,0,10*ROW('Sanitation Data'!D2))),'Data Summary'!CN8="Yes"),OFFSET('Sanitation Data'!$D$11,0,10*ROW('Sanitation Data'!D2)),NA())</f>
        <v>#N/A</v>
      </c>
      <c r="Z8" s="100" t="e">
        <f ca="true">+IF(AND(ISNUMBER(OFFSET('Sanitation Data'!$D$12,0,10*ROW('Sanitation Data'!D2))),'Data Summary'!CO8="Yes"),OFFSET('Sanitation Data'!$D$12,0,10*ROW('Sanitation Data'!D2)),NA())</f>
        <v>#N/A</v>
      </c>
      <c r="AA8" s="100" t="e">
        <f ca="true">+IF(AND(ISNUMBER(OFFSET('Sanitation Data'!$E$4,0,10*ROW('Sanitation Data'!E2))),'Data Summary'!CP8="Yes"),100-OFFSET('Sanitation Data'!$E$4,0,10*ROW('Sanitation Data'!E2)),NA())</f>
        <v>#N/A</v>
      </c>
      <c r="AB8" s="100" t="e">
        <f ca="true">+IF(AND(ISNUMBER(OFFSET('Sanitation Data'!$E$6,0,10*ROW('Sanitation Data'!E2))),'Data Summary'!CQ8="Yes"),OFFSET('Sanitation Data'!$E$6,0,10*ROW('Sanitation Data'!E2)),NA())</f>
        <v>#N/A</v>
      </c>
      <c r="AC8" s="100" t="e">
        <f ca="true">+IF(AND(ISNUMBER(OFFSET('Sanitation Data'!$E$10,0,10*ROW('Sanitation Data'!E2))),'Data Summary'!CR8="Yes"),OFFSET('Sanitation Data'!$E$10,0,10*ROW('Sanitation Data'!E2)),NA())</f>
        <v>#N/A</v>
      </c>
      <c r="AD8" s="100" t="e">
        <f ca="true">+IF(AND(ISNUMBER(OFFSET('Sanitation Data'!$E$11,0,10*ROW('Sanitation Data'!E2))),'Data Summary'!CS8="Yes"),OFFSET('Sanitation Data'!$E$11,0,10*ROW('Sanitation Data'!E2)),NA())</f>
        <v>#N/A</v>
      </c>
      <c r="AE8" s="100" t="e">
        <f ca="true">+IF(AND(ISNUMBER(OFFSET('Sanitation Data'!$E$12,0,10*ROW('Sanitation Data'!E2))),'Data Summary'!CT8="Yes"),OFFSET('Sanitation Data'!$E$12,0,10*ROW('Sanitation Data'!E2)),NA())</f>
        <v>#N/A</v>
      </c>
      <c r="AF8" s="100" t="e">
        <f ca="true">+IF(AND(ISNUMBER(OFFSET('Sanitation Data'!$F$4,0,10*ROW('Sanitation Data'!F2))),'Data Summary'!CU8="Yes"),100-OFFSET('Sanitation Data'!$F$4,0,10*ROW('Sanitation Data'!F2)),NA())</f>
        <v>#N/A</v>
      </c>
      <c r="AG8" s="100" t="e">
        <f ca="true">+IF(AND(ISNUMBER(OFFSET('Sanitation Data'!$F$6,0,10*ROW('Sanitation Data'!F2))),'Data Summary'!CV8="Yes"),OFFSET('Sanitation Data'!$F$6,0,10*ROW('Sanitation Data'!F2)),NA())</f>
        <v>#N/A</v>
      </c>
      <c r="AH8" s="100" t="e">
        <f ca="true">+IF(AND(ISNUMBER(OFFSET('Sanitation Data'!$F$10,0,10*ROW('Sanitation Data'!F2))),'Data Summary'!CW8="Yes"),OFFSET('Sanitation Data'!$F$10,0,10*ROW('Sanitation Data'!F2)),NA())</f>
        <v>#N/A</v>
      </c>
      <c r="AI8" s="100" t="e">
        <f ca="true">+IF(AND(ISNUMBER(OFFSET('Sanitation Data'!$F$11,0,10*ROW('Sanitation Data'!F2))),'Data Summary'!CX8="Yes"),OFFSET('Sanitation Data'!$F$11,0,10*ROW('Sanitation Data'!F2)),NA())</f>
        <v>#N/A</v>
      </c>
      <c r="AJ8" s="100" t="e">
        <f ca="true">+IF(AND(ISNUMBER(OFFSET('Sanitation Data'!$F$12,0,10*ROW('Sanitation Data'!F2))),'Data Summary'!CY8="Yes"),OFFSET('Sanitation Data'!$F$12,0,10*ROW('Sanitation Data'!F2)),NA())</f>
        <v>#N/A</v>
      </c>
      <c r="AK8" s="100" t="e">
        <f ca="true">+IF(AND(ISNUMBER(OFFSET('Sanitation Data'!$G$4,0,10*ROW('Sanitation Data'!G2))),'Data Summary'!CZ8="Yes"),100-OFFSET('Sanitation Data'!$G$4,0,10*ROW('Sanitation Data'!G2)),NA())</f>
        <v>#N/A</v>
      </c>
      <c r="AL8" s="100" t="e">
        <f ca="true">+IF(AND(ISNUMBER(OFFSET('Sanitation Data'!$G$6,0,10*ROW('Sanitation Data'!G2))),'Data Summary'!DA8="Yes"),OFFSET('Sanitation Data'!$G$6,0,10*ROW('Sanitation Data'!G2)),NA())</f>
        <v>#N/A</v>
      </c>
      <c r="AM8" s="100" t="e">
        <f ca="true">+IF(AND(ISNUMBER(OFFSET('Sanitation Data'!$G$10,0,10*ROW('Sanitation Data'!G2))),'Data Summary'!DB8="Yes"),OFFSET('Sanitation Data'!$G$10,0,10*ROW('Sanitation Data'!G2)),NA())</f>
        <v>#N/A</v>
      </c>
      <c r="AN8" s="100" t="e">
        <f ca="true">+IF(AND(ISNUMBER(OFFSET('Sanitation Data'!$G$11,0,10*ROW('Sanitation Data'!G2))),'Data Summary'!DC8="Yes"),OFFSET('Sanitation Data'!$G$11,0,10*ROW('Sanitation Data'!G2)),NA())</f>
        <v>#N/A</v>
      </c>
      <c r="AO8" s="100" t="e">
        <f ca="true">+IF(AND(ISNUMBER(OFFSET('Sanitation Data'!$G$12,0,10*ROW('Sanitation Data'!G2))),'Data Summary'!DD8="Yes"),OFFSET('Sanitation Data'!$G$12,0,10*ROW('Sanitation Data'!G2)),NA())</f>
        <v>#N/A</v>
      </c>
      <c r="AP8" s="100">
        <f ca="true">+IF(AND(ISNUMBER(OFFSET('Sanitation Data'!$H$4,0,10*ROW('Sanitation Data'!H2))),'Data Summary'!DE8="Yes"),100-OFFSET('Sanitation Data'!$H$4,0,10*ROW('Sanitation Data'!H2)),NA())</f>
        <v>74.549631225656768</v>
      </c>
      <c r="AQ8" s="100" t="e">
        <f ca="true">+IF(AND(ISNUMBER(OFFSET('Sanitation Data'!$H$6,0,10*ROW('Sanitation Data'!H2))),'Data Summary'!DF8="Yes"),OFFSET('Sanitation Data'!$H$6,0,10*ROW('Sanitation Data'!H2)),NA())</f>
        <v>#N/A</v>
      </c>
      <c r="AR8" s="100" t="e">
        <f ca="true">+IF(AND(ISNUMBER(OFFSET('Sanitation Data'!$H$10,0,10*ROW('Sanitation Data'!H2))),'Data Summary'!DG8="Yes"),OFFSET('Sanitation Data'!$H$10,0,10*ROW('Sanitation Data'!H2)),NA())</f>
        <v>#N/A</v>
      </c>
      <c r="AS8" s="100" t="e">
        <f ca="true">+IF(AND(ISNUMBER(OFFSET('Sanitation Data'!$H$11,0,10*ROW('Sanitation Data'!H2))),'Data Summary'!DH8="Yes"),OFFSET('Sanitation Data'!$H$11,0,10*ROW('Sanitation Data'!H2)),NA())</f>
        <v>#N/A</v>
      </c>
      <c r="AT8" s="100" t="e">
        <f ca="true">+IF(AND(ISNUMBER(OFFSET('Sanitation Data'!$H$12,0,10*ROW('Sanitation Data'!H2))),'Data Summary'!DI8="Yes"),OFFSET('Sanitation Data'!$H$12,0,10*ROW('Sanitation Data'!H2)),NA())</f>
        <v>#N/A</v>
      </c>
      <c r="AU8" s="100">
        <f ca="true">+IF(AND(ISNUMBER(OFFSET('Sanitation Data'!$I$4,0,10*ROW('Sanitation Data'!I2))),'Data Summary'!DJ8="Yes"),100-OFFSET('Sanitation Data'!$I$4,0,10*ROW('Sanitation Data'!I2)),NA())</f>
        <v>89.321286031042135</v>
      </c>
      <c r="AV8" s="100" t="e">
        <f ca="true">+IF(AND(ISNUMBER(OFFSET('Sanitation Data'!$I$6,0,10*ROW('Sanitation Data'!I2))),'Data Summary'!DK8="Yes"),OFFSET('Sanitation Data'!$I$6,0,10*ROW('Sanitation Data'!I2)),NA())</f>
        <v>#N/A</v>
      </c>
      <c r="AW8" s="100" t="e">
        <f ca="true">+IF(AND(ISNUMBER(OFFSET('Sanitation Data'!$I$10,0,10*ROW('Sanitation Data'!I2))),'Data Summary'!DL8="Yes"),OFFSET('Sanitation Data'!$I$10,0,10*ROW('Sanitation Data'!I2)),NA())</f>
        <v>#N/A</v>
      </c>
      <c r="AX8" s="100" t="e">
        <f ca="true">+IF(AND(ISNUMBER(OFFSET('Sanitation Data'!$I$11,0,10*ROW('Sanitation Data'!I2))),'Data Summary'!DM8="Yes"),OFFSET('Sanitation Data'!$I$11,0,10*ROW('Sanitation Data'!I2)),NA())</f>
        <v>#N/A</v>
      </c>
      <c r="AY8" s="100" t="e">
        <f ca="true">+IF(AND(ISNUMBER(OFFSET('Sanitation Data'!$I$12,0,10*ROW('Sanitation Data'!I2))),'Data Summary'!DN8="Yes"),OFFSET('Sanitation Data'!$I$12,0,10*ROW('Sanitation Data'!I2)),NA())</f>
        <v>#N/A</v>
      </c>
      <c r="AZ8" s="101" t="e">
        <f ca="true">+IF(AND(ISNUMBER(OFFSET('Hygiene Data'!$D$5,0,10*ROW('Hygiene Data'!D2))),'Data Summary'!DO8="Yes"),OFFSET('Hygiene Data'!$D$5,0,10*ROW('Hygiene Data'!D2)),NA())</f>
        <v>#N/A</v>
      </c>
      <c r="BA8" s="101" t="e">
        <f ca="true">+IF(AND(ISNUMBER(OFFSET('Hygiene Data'!$D$7,0,10*ROW('Hygiene Data'!D2))),'Data Summary'!DP8="Yes"),OFFSET('Hygiene Data'!$D$7,0,10*ROW('Hygiene Data'!D2)),NA())</f>
        <v>#N/A</v>
      </c>
      <c r="BB8" s="101" t="e">
        <f ca="true">+IF(AND(ISNUMBER(OFFSET('Hygiene Data'!$D$9,0,10*ROW('Hygiene Data'!D2))),'Data Summary'!DQ8="Yes"),OFFSET('Hygiene Data'!$D$9,0,10*ROW('Hygiene Data'!D2)),NA())</f>
        <v>#N/A</v>
      </c>
      <c r="BC8" s="101" t="e">
        <f ca="true">+IF(AND(ISNUMBER(OFFSET('Hygiene Data'!$E$5,0,10*ROW('Hygiene Data'!E2))),'Data Summary'!DR8="Yes"),OFFSET('Hygiene Data'!$E$5,0,10*ROW('Hygiene Data'!E2)),NA())</f>
        <v>#N/A</v>
      </c>
      <c r="BD8" s="101" t="e">
        <f ca="true">+IF(AND(ISNUMBER(OFFSET('Hygiene Data'!$E$7,0,10*ROW('Hygiene Data'!E2))),'Data Summary'!DS8="Yes"),OFFSET('Hygiene Data'!$E$7,0,10*ROW('Hygiene Data'!E2)),NA())</f>
        <v>#N/A</v>
      </c>
      <c r="BE8" s="101" t="e">
        <f ca="true">+IF(AND(ISNUMBER(OFFSET('Hygiene Data'!$E$9,0,10*ROW('Hygiene Data'!E2))),'Data Summary'!DT8="Yes"),OFFSET('Hygiene Data'!$E$9,0,10*ROW('Hygiene Data'!E2)),NA())</f>
        <v>#N/A</v>
      </c>
      <c r="BF8" s="101" t="e">
        <f ca="true">+IF(AND(ISNUMBER(OFFSET('Hygiene Data'!$F$5,0,10*ROW('Hygiene Data'!F2))),'Data Summary'!DU8="Yes"),OFFSET('Hygiene Data'!$F$5,0,10*ROW('Hygiene Data'!F2)),NA())</f>
        <v>#N/A</v>
      </c>
      <c r="BG8" s="101" t="e">
        <f ca="true">+IF(AND(ISNUMBER(OFFSET('Hygiene Data'!$F$7,0,10*ROW('Hygiene Data'!F2))),'Data Summary'!DV8="Yes"),OFFSET('Hygiene Data'!$F$7,0,10*ROW('Hygiene Data'!F2)),NA())</f>
        <v>#N/A</v>
      </c>
      <c r="BH8" s="101" t="e">
        <f ca="true">+IF(AND(ISNUMBER(OFFSET('Hygiene Data'!$F$9,0,10*ROW('Hygiene Data'!F2))),'Data Summary'!DW8="Yes"),OFFSET('Hygiene Data'!$F$9,0,10*ROW('Hygiene Data'!F2)),NA())</f>
        <v>#N/A</v>
      </c>
      <c r="BI8" s="101" t="e">
        <f ca="true">+IF(AND(ISNUMBER(OFFSET('Hygiene Data'!$G$5,0,10*ROW('Hygiene Data'!G2))),'Data Summary'!DX8="Yes"),OFFSET('Hygiene Data'!$G$5,0,10*ROW('Hygiene Data'!G2)),NA())</f>
        <v>#N/A</v>
      </c>
      <c r="BJ8" s="101" t="e">
        <f ca="true">+IF(AND(ISNUMBER(OFFSET('Hygiene Data'!$G$7,0,10*ROW('Hygiene Data'!G2))),'Data Summary'!DY8="Yes"),OFFSET('Hygiene Data'!$G$7,0,10*ROW('Hygiene Data'!G2)),NA())</f>
        <v>#N/A</v>
      </c>
      <c r="BK8" s="101" t="e">
        <f ca="true">+IF(AND(ISNUMBER(OFFSET('Hygiene Data'!$G$9,0,10*ROW('Hygiene Data'!G2))),'Data Summary'!DZ8="Yes"),OFFSET('Hygiene Data'!$G$9,0,10*ROW('Hygiene Data'!G2)),NA())</f>
        <v>#N/A</v>
      </c>
      <c r="BL8" s="101" t="e">
        <f ca="true">+IF(AND(ISNUMBER(OFFSET('Hygiene Data'!$H$5,0,10*ROW('Hygiene Data'!H2))),'Data Summary'!EA8="Yes"),OFFSET('Hygiene Data'!$H$5,0,10*ROW('Hygiene Data'!H2)),NA())</f>
        <v>#N/A</v>
      </c>
      <c r="BM8" s="101" t="e">
        <f ca="true">+IF(AND(ISNUMBER(OFFSET('Hygiene Data'!$H$7,0,10*ROW('Hygiene Data'!H2))),'Data Summary'!EB8="Yes"),OFFSET('Hygiene Data'!$H$7,0,10*ROW('Hygiene Data'!H2)),NA())</f>
        <v>#N/A</v>
      </c>
      <c r="BN8" s="101" t="e">
        <f ca="true">+IF(AND(ISNUMBER(OFFSET('Hygiene Data'!$H$9,0,10*ROW('Hygiene Data'!H2))),'Data Summary'!EC8="Yes"),OFFSET('Hygiene Data'!$H$9,0,10*ROW('Hygiene Data'!H2)),NA())</f>
        <v>#N/A</v>
      </c>
      <c r="BO8" s="101" t="e">
        <f ca="true">+IF(AND(ISNUMBER(OFFSET('Hygiene Data'!$I$5,0,10*ROW('Hygiene Data'!I2))),'Data Summary'!ED8="Yes"),OFFSET('Hygiene Data'!$I$5,0,10*ROW('Hygiene Data'!I2)),NA())</f>
        <v>#N/A</v>
      </c>
      <c r="BP8" s="101" t="e">
        <f ca="true">+IF(AND(ISNUMBER(OFFSET('Hygiene Data'!$I$7,0,10*ROW('Hygiene Data'!I2))),'Data Summary'!EE8="Yes"),OFFSET('Hygiene Data'!$I$7,0,10*ROW('Hygiene Data'!I2)),NA())</f>
        <v>#N/A</v>
      </c>
      <c r="BQ8" s="101" t="e">
        <f ca="true">+IF(AND(ISNUMBER(OFFSET('Hygiene Data'!$I$9,0,10*ROW('Hygiene Data'!I2))),'Data Summary'!EF8="Yes"),OFFSET('Hygiene Data'!$I$9,0,10*ROW('Hygiene Data'!I2)),NA())</f>
        <v>#N/A</v>
      </c>
    </row>
    <row xmlns:x14ac="http://schemas.microsoft.com/office/spreadsheetml/2009/9/ac" r="9" x14ac:dyDescent="0.2">
      <c r="A9" s="379" t="str">
        <f ca="true">+RIGHT('Data Summary'!A9,LEN('Data Summary'!A9)-9)</f>
        <v>EMIS</v>
      </c>
      <c r="B9" s="38" t="str">
        <f ca="true">+IF(ISTEXT('Data Summary'!B9),'Data Summary'!B9,"")</f>
        <v>EMIS</v>
      </c>
      <c r="C9" s="378">
        <f ca="true">+VALUE('Data Summary'!C9)</f>
        <v>2003</v>
      </c>
      <c r="D9" s="99">
        <f ca="true">+IF(AND(ISNUMBER(OFFSET('Water Data'!$D$4,0,10*ROW('Water Data'!D3))),'Data Summary'!BS9="Yes"),100-OFFSET('Water Data'!$D$4,0,10*ROW('Water Data'!D3)),NA())</f>
        <v>47.435262191715225</v>
      </c>
      <c r="E9" s="99" t="e">
        <f ca="true">+IF(AND(ISNUMBER(OFFSET('Water Data'!$D$6,0,10*ROW('Water Data'!D3))),'Data Summary'!BT9="Yes"),OFFSET('Water Data'!$D$6,0,10*ROW('Water Data'!D3)),NA())</f>
        <v>#N/A</v>
      </c>
      <c r="F9" s="99" t="e">
        <f ca="true">+IF(AND(ISNUMBER(OFFSET('Water Data'!$D$9,0,10*ROW('Water Data'!D3))),'Data Summary'!BU9="Yes"),OFFSET('Water Data'!$D$9,0,10*ROW('Water Data'!D3)),NA())</f>
        <v>#N/A</v>
      </c>
      <c r="G9" s="99" t="e">
        <f ca="true">+IF(AND(ISNUMBER(OFFSET('Water Data'!$E$4,0,10*ROW('Water Data'!E3))),'Data Summary'!BV9="Yes"),100-OFFSET('Water Data'!$E$4,0,10*ROW('Water Data'!E3)),NA())</f>
        <v>#N/A</v>
      </c>
      <c r="H9" s="99" t="e">
        <f ca="true">+IF(AND(ISNUMBER(OFFSET('Water Data'!$E$6,0,10*ROW('Water Data'!E3))),'Data Summary'!BW9="Yes"),OFFSET('Water Data'!$E$6,0,10*ROW('Water Data'!E3)),NA())</f>
        <v>#N/A</v>
      </c>
      <c r="I9" s="99" t="e">
        <f ca="true">+IF(AND(ISNUMBER(OFFSET('Water Data'!$E$9,0,10*ROW('Water Data'!E3))),'Data Summary'!BX9="Yes"),OFFSET('Water Data'!$E$9,0,10*ROW('Water Data'!E3)),NA())</f>
        <v>#N/A</v>
      </c>
      <c r="J9" s="99" t="e">
        <f ca="true">+IF(AND(ISNUMBER(OFFSET('Water Data'!$F$4,0,10*ROW('Water Data'!F3))),'Data Summary'!BY9="Yes"),100-OFFSET('Water Data'!$F$4,0,10*ROW('Water Data'!F3)),NA())</f>
        <v>#N/A</v>
      </c>
      <c r="K9" s="99" t="e">
        <f ca="true">+IF(AND(ISNUMBER(OFFSET('Water Data'!$F$6,0,10*ROW('Water Data'!F3))),'Data Summary'!BZ9="Yes"),OFFSET('Water Data'!$F$6,0,10*ROW('Water Data'!F3)),NA())</f>
        <v>#N/A</v>
      </c>
      <c r="L9" s="99" t="e">
        <f ca="true">+IF(AND(ISNUMBER(OFFSET('Water Data'!$F$9,0,10*ROW('Water Data'!F3))),'Data Summary'!CA9="Yes"),OFFSET('Water Data'!$F$9,0,10*ROW('Water Data'!F3)),NA())</f>
        <v>#N/A</v>
      </c>
      <c r="M9" s="99" t="e">
        <f ca="true">+IF(AND(ISNUMBER(OFFSET('Water Data'!$G$4,0,10*ROW('Water Data'!G3))),'Data Summary'!CB9="Yes"),100-OFFSET('Water Data'!$G$4,0,10*ROW('Water Data'!G3)),NA())</f>
        <v>#N/A</v>
      </c>
      <c r="N9" s="99" t="e">
        <f ca="true">+IF(AND(ISNUMBER(OFFSET('Water Data'!$G$6,0,10*ROW('Water Data'!G3))),'Data Summary'!CC9="Yes"),OFFSET('Water Data'!$G$6,0,10*ROW('Water Data'!G3)),NA())</f>
        <v>#N/A</v>
      </c>
      <c r="O9" s="99" t="e">
        <f ca="true">+IF(AND(ISNUMBER(OFFSET('Water Data'!$G$9,0,10*ROW('Water Data'!G3))),'Data Summary'!CD9="Yes"),OFFSET('Water Data'!$G$9,0,10*ROW('Water Data'!G3)),NA())</f>
        <v>#N/A</v>
      </c>
      <c r="P9" s="99">
        <f ca="true">+IF(AND(ISNUMBER(OFFSET('Water Data'!$H$4,0,10*ROW('Water Data'!H3))),'Data Summary'!CE9="Yes"),100-OFFSET('Water Data'!$H$4,0,10*ROW('Water Data'!H3)),NA())</f>
        <v>46.497124075595728</v>
      </c>
      <c r="Q9" s="99" t="e">
        <f ca="true">+IF(AND(ISNUMBER(OFFSET('Water Data'!$H$6,0,10*ROW('Water Data'!H3))),'Data Summary'!CF9="Yes"),OFFSET('Water Data'!$H$6,0,10*ROW('Water Data'!H3)),NA())</f>
        <v>#N/A</v>
      </c>
      <c r="R9" s="99" t="e">
        <f ca="true">+IF(AND(ISNUMBER(OFFSET('Water Data'!$H$9,0,10*ROW('Water Data'!H3))),'Data Summary'!CG9="Yes"),OFFSET('Water Data'!$H$9,0,10*ROW('Water Data'!H3)),NA())</f>
        <v>#N/A</v>
      </c>
      <c r="S9" s="99">
        <f ca="true">+IF(AND(ISNUMBER(OFFSET('Water Data'!$I$4,0,10*ROW('Water Data'!I3))),'Data Summary'!CH9="Yes"),100-OFFSET('Water Data'!$I$4,0,10*ROW('Water Data'!I3)),NA())</f>
        <v>78.709014675052401</v>
      </c>
      <c r="T9" s="99" t="e">
        <f ca="true">+IF(AND(ISNUMBER(OFFSET('Water Data'!$I$6,0,10*ROW('Water Data'!I3))),'Data Summary'!CI9="Yes"),OFFSET('Water Data'!$I$6,0,10*ROW('Water Data'!I3)),NA())</f>
        <v>#N/A</v>
      </c>
      <c r="U9" s="99" t="e">
        <f ca="true">+IF(AND(ISNUMBER(OFFSET('Water Data'!$I$9,0,10*ROW('Water Data'!I3))),'Data Summary'!CJ9="Yes"),OFFSET('Water Data'!$I$9,0,10*ROW('Water Data'!I3)),NA())</f>
        <v>#N/A</v>
      </c>
      <c r="V9" s="100">
        <f ca="true">+IF(AND(ISNUMBER(OFFSET('Sanitation Data'!$D$4,0,10*ROW('Sanitation Data'!D3))),'Data Summary'!CK9="Yes"),100-OFFSET('Sanitation Data'!$D$4,0,10*ROW('Sanitation Data'!D3)),NA())</f>
        <v>78.678825125708357</v>
      </c>
      <c r="W9" s="100" t="e">
        <f ca="true">+IF(AND(ISNUMBER(OFFSET('Sanitation Data'!$D$6,0,10*ROW('Sanitation Data'!D3))),'Data Summary'!CL9="Yes"),OFFSET('Sanitation Data'!$D$6,0,10*ROW('Sanitation Data'!D3)),NA())</f>
        <v>#N/A</v>
      </c>
      <c r="X9" s="100" t="e">
        <f ca="true">+IF(AND(ISNUMBER(OFFSET('Sanitation Data'!$D$10,0,10*ROW('Sanitation Data'!D3))),'Data Summary'!CM9="Yes"),OFFSET('Sanitation Data'!$D$10,0,10*ROW('Sanitation Data'!D3)),NA())</f>
        <v>#N/A</v>
      </c>
      <c r="Y9" s="100" t="e">
        <f ca="true">+IF(AND(ISNUMBER(OFFSET('Sanitation Data'!$D$11,0,10*ROW('Sanitation Data'!D3))),'Data Summary'!CN9="Yes"),OFFSET('Sanitation Data'!$D$11,0,10*ROW('Sanitation Data'!D3)),NA())</f>
        <v>#N/A</v>
      </c>
      <c r="Z9" s="100" t="e">
        <f ca="true">+IF(AND(ISNUMBER(OFFSET('Sanitation Data'!$D$12,0,10*ROW('Sanitation Data'!D3))),'Data Summary'!CO9="Yes"),OFFSET('Sanitation Data'!$D$12,0,10*ROW('Sanitation Data'!D3)),NA())</f>
        <v>#N/A</v>
      </c>
      <c r="AA9" s="100" t="e">
        <f ca="true">+IF(AND(ISNUMBER(OFFSET('Sanitation Data'!$E$4,0,10*ROW('Sanitation Data'!E3))),'Data Summary'!CP9="Yes"),100-OFFSET('Sanitation Data'!$E$4,0,10*ROW('Sanitation Data'!E3)),NA())</f>
        <v>#N/A</v>
      </c>
      <c r="AB9" s="100" t="e">
        <f ca="true">+IF(AND(ISNUMBER(OFFSET('Sanitation Data'!$E$6,0,10*ROW('Sanitation Data'!E3))),'Data Summary'!CQ9="Yes"),OFFSET('Sanitation Data'!$E$6,0,10*ROW('Sanitation Data'!E3)),NA())</f>
        <v>#N/A</v>
      </c>
      <c r="AC9" s="100" t="e">
        <f ca="true">+IF(AND(ISNUMBER(OFFSET('Sanitation Data'!$E$10,0,10*ROW('Sanitation Data'!E3))),'Data Summary'!CR9="Yes"),OFFSET('Sanitation Data'!$E$10,0,10*ROW('Sanitation Data'!E3)),NA())</f>
        <v>#N/A</v>
      </c>
      <c r="AD9" s="100" t="e">
        <f ca="true">+IF(AND(ISNUMBER(OFFSET('Sanitation Data'!$E$11,0,10*ROW('Sanitation Data'!E3))),'Data Summary'!CS9="Yes"),OFFSET('Sanitation Data'!$E$11,0,10*ROW('Sanitation Data'!E3)),NA())</f>
        <v>#N/A</v>
      </c>
      <c r="AE9" s="100" t="e">
        <f ca="true">+IF(AND(ISNUMBER(OFFSET('Sanitation Data'!$E$12,0,10*ROW('Sanitation Data'!E3))),'Data Summary'!CT9="Yes"),OFFSET('Sanitation Data'!$E$12,0,10*ROW('Sanitation Data'!E3)),NA())</f>
        <v>#N/A</v>
      </c>
      <c r="AF9" s="100" t="e">
        <f ca="true">+IF(AND(ISNUMBER(OFFSET('Sanitation Data'!$F$4,0,10*ROW('Sanitation Data'!F3))),'Data Summary'!CU9="Yes"),100-OFFSET('Sanitation Data'!$F$4,0,10*ROW('Sanitation Data'!F3)),NA())</f>
        <v>#N/A</v>
      </c>
      <c r="AG9" s="100" t="e">
        <f ca="true">+IF(AND(ISNUMBER(OFFSET('Sanitation Data'!$F$6,0,10*ROW('Sanitation Data'!F3))),'Data Summary'!CV9="Yes"),OFFSET('Sanitation Data'!$F$6,0,10*ROW('Sanitation Data'!F3)),NA())</f>
        <v>#N/A</v>
      </c>
      <c r="AH9" s="100" t="e">
        <f ca="true">+IF(AND(ISNUMBER(OFFSET('Sanitation Data'!$F$10,0,10*ROW('Sanitation Data'!F3))),'Data Summary'!CW9="Yes"),OFFSET('Sanitation Data'!$F$10,0,10*ROW('Sanitation Data'!F3)),NA())</f>
        <v>#N/A</v>
      </c>
      <c r="AI9" s="100" t="e">
        <f ca="true">+IF(AND(ISNUMBER(OFFSET('Sanitation Data'!$F$11,0,10*ROW('Sanitation Data'!F3))),'Data Summary'!CX9="Yes"),OFFSET('Sanitation Data'!$F$11,0,10*ROW('Sanitation Data'!F3)),NA())</f>
        <v>#N/A</v>
      </c>
      <c r="AJ9" s="100" t="e">
        <f ca="true">+IF(AND(ISNUMBER(OFFSET('Sanitation Data'!$F$12,0,10*ROW('Sanitation Data'!F3))),'Data Summary'!CY9="Yes"),OFFSET('Sanitation Data'!$F$12,0,10*ROW('Sanitation Data'!F3)),NA())</f>
        <v>#N/A</v>
      </c>
      <c r="AK9" s="100" t="e">
        <f ca="true">+IF(AND(ISNUMBER(OFFSET('Sanitation Data'!$G$4,0,10*ROW('Sanitation Data'!G3))),'Data Summary'!CZ9="Yes"),100-OFFSET('Sanitation Data'!$G$4,0,10*ROW('Sanitation Data'!G3)),NA())</f>
        <v>#N/A</v>
      </c>
      <c r="AL9" s="100" t="e">
        <f ca="true">+IF(AND(ISNUMBER(OFFSET('Sanitation Data'!$G$6,0,10*ROW('Sanitation Data'!G3))),'Data Summary'!DA9="Yes"),OFFSET('Sanitation Data'!$G$6,0,10*ROW('Sanitation Data'!G3)),NA())</f>
        <v>#N/A</v>
      </c>
      <c r="AM9" s="100" t="e">
        <f ca="true">+IF(AND(ISNUMBER(OFFSET('Sanitation Data'!$G$10,0,10*ROW('Sanitation Data'!G3))),'Data Summary'!DB9="Yes"),OFFSET('Sanitation Data'!$G$10,0,10*ROW('Sanitation Data'!G3)),NA())</f>
        <v>#N/A</v>
      </c>
      <c r="AN9" s="100" t="e">
        <f ca="true">+IF(AND(ISNUMBER(OFFSET('Sanitation Data'!$G$11,0,10*ROW('Sanitation Data'!G3))),'Data Summary'!DC9="Yes"),OFFSET('Sanitation Data'!$G$11,0,10*ROW('Sanitation Data'!G3)),NA())</f>
        <v>#N/A</v>
      </c>
      <c r="AO9" s="100" t="e">
        <f ca="true">+IF(AND(ISNUMBER(OFFSET('Sanitation Data'!$G$12,0,10*ROW('Sanitation Data'!G3))),'Data Summary'!DD9="Yes"),OFFSET('Sanitation Data'!$G$12,0,10*ROW('Sanitation Data'!G3)),NA())</f>
        <v>#N/A</v>
      </c>
      <c r="AP9" s="100">
        <f ca="true">+IF(AND(ISNUMBER(OFFSET('Sanitation Data'!$H$4,0,10*ROW('Sanitation Data'!H3))),'Data Summary'!DE9="Yes"),100-OFFSET('Sanitation Data'!$H$4,0,10*ROW('Sanitation Data'!H3)),NA())</f>
        <v>78.314905505341002</v>
      </c>
      <c r="AQ9" s="100" t="e">
        <f ca="true">+IF(AND(ISNUMBER(OFFSET('Sanitation Data'!$H$6,0,10*ROW('Sanitation Data'!H3))),'Data Summary'!DF9="Yes"),OFFSET('Sanitation Data'!$H$6,0,10*ROW('Sanitation Data'!H3)),NA())</f>
        <v>#N/A</v>
      </c>
      <c r="AR9" s="100" t="e">
        <f ca="true">+IF(AND(ISNUMBER(OFFSET('Sanitation Data'!$H$10,0,10*ROW('Sanitation Data'!H3))),'Data Summary'!DG9="Yes"),OFFSET('Sanitation Data'!$H$10,0,10*ROW('Sanitation Data'!H3)),NA())</f>
        <v>#N/A</v>
      </c>
      <c r="AS9" s="100" t="e">
        <f ca="true">+IF(AND(ISNUMBER(OFFSET('Sanitation Data'!$H$11,0,10*ROW('Sanitation Data'!H3))),'Data Summary'!DH9="Yes"),OFFSET('Sanitation Data'!$H$11,0,10*ROW('Sanitation Data'!H3)),NA())</f>
        <v>#N/A</v>
      </c>
      <c r="AT9" s="100" t="e">
        <f ca="true">+IF(AND(ISNUMBER(OFFSET('Sanitation Data'!$H$12,0,10*ROW('Sanitation Data'!H3))),'Data Summary'!DI9="Yes"),OFFSET('Sanitation Data'!$H$12,0,10*ROW('Sanitation Data'!H3)),NA())</f>
        <v>#N/A</v>
      </c>
      <c r="AU9" s="100">
        <f ca="true">+IF(AND(ISNUMBER(OFFSET('Sanitation Data'!$I$4,0,10*ROW('Sanitation Data'!I3))),'Data Summary'!DJ9="Yes"),100-OFFSET('Sanitation Data'!$I$4,0,10*ROW('Sanitation Data'!I3)),NA())</f>
        <v>92.619706498951786</v>
      </c>
      <c r="AV9" s="100" t="e">
        <f ca="true">+IF(AND(ISNUMBER(OFFSET('Sanitation Data'!$I$6,0,10*ROW('Sanitation Data'!I3))),'Data Summary'!DK9="Yes"),OFFSET('Sanitation Data'!$I$6,0,10*ROW('Sanitation Data'!I3)),NA())</f>
        <v>#N/A</v>
      </c>
      <c r="AW9" s="100" t="e">
        <f ca="true">+IF(AND(ISNUMBER(OFFSET('Sanitation Data'!$I$10,0,10*ROW('Sanitation Data'!I3))),'Data Summary'!DL9="Yes"),OFFSET('Sanitation Data'!$I$10,0,10*ROW('Sanitation Data'!I3)),NA())</f>
        <v>#N/A</v>
      </c>
      <c r="AX9" s="100" t="e">
        <f ca="true">+IF(AND(ISNUMBER(OFFSET('Sanitation Data'!$I$11,0,10*ROW('Sanitation Data'!I3))),'Data Summary'!DM9="Yes"),OFFSET('Sanitation Data'!$I$11,0,10*ROW('Sanitation Data'!I3)),NA())</f>
        <v>#N/A</v>
      </c>
      <c r="AY9" s="100" t="e">
        <f ca="true">+IF(AND(ISNUMBER(OFFSET('Sanitation Data'!$I$12,0,10*ROW('Sanitation Data'!I3))),'Data Summary'!DN9="Yes"),OFFSET('Sanitation Data'!$I$12,0,10*ROW('Sanitation Data'!I3)),NA())</f>
        <v>#N/A</v>
      </c>
      <c r="AZ9" s="101" t="e">
        <f ca="true">+IF(AND(ISNUMBER(OFFSET('Hygiene Data'!$D$5,0,10*ROW('Hygiene Data'!D3))),'Data Summary'!DO9="Yes"),OFFSET('Hygiene Data'!$D$5,0,10*ROW('Hygiene Data'!D3)),NA())</f>
        <v>#N/A</v>
      </c>
      <c r="BA9" s="101" t="e">
        <f ca="true">+IF(AND(ISNUMBER(OFFSET('Hygiene Data'!$D$7,0,10*ROW('Hygiene Data'!D3))),'Data Summary'!DP9="Yes"),OFFSET('Hygiene Data'!$D$7,0,10*ROW('Hygiene Data'!D3)),NA())</f>
        <v>#N/A</v>
      </c>
      <c r="BB9" s="101" t="e">
        <f ca="true">+IF(AND(ISNUMBER(OFFSET('Hygiene Data'!$D$9,0,10*ROW('Hygiene Data'!D3))),'Data Summary'!DQ9="Yes"),OFFSET('Hygiene Data'!$D$9,0,10*ROW('Hygiene Data'!D3)),NA())</f>
        <v>#N/A</v>
      </c>
      <c r="BC9" s="101" t="e">
        <f ca="true">+IF(AND(ISNUMBER(OFFSET('Hygiene Data'!$E$5,0,10*ROW('Hygiene Data'!E3))),'Data Summary'!DR9="Yes"),OFFSET('Hygiene Data'!$E$5,0,10*ROW('Hygiene Data'!E3)),NA())</f>
        <v>#N/A</v>
      </c>
      <c r="BD9" s="101" t="e">
        <f ca="true">+IF(AND(ISNUMBER(OFFSET('Hygiene Data'!$E$7,0,10*ROW('Hygiene Data'!E3))),'Data Summary'!DS9="Yes"),OFFSET('Hygiene Data'!$E$7,0,10*ROW('Hygiene Data'!E3)),NA())</f>
        <v>#N/A</v>
      </c>
      <c r="BE9" s="101" t="e">
        <f ca="true">+IF(AND(ISNUMBER(OFFSET('Hygiene Data'!$E$9,0,10*ROW('Hygiene Data'!E3))),'Data Summary'!DT9="Yes"),OFFSET('Hygiene Data'!$E$9,0,10*ROW('Hygiene Data'!E3)),NA())</f>
        <v>#N/A</v>
      </c>
      <c r="BF9" s="101" t="e">
        <f ca="true">+IF(AND(ISNUMBER(OFFSET('Hygiene Data'!$F$5,0,10*ROW('Hygiene Data'!F3))),'Data Summary'!DU9="Yes"),OFFSET('Hygiene Data'!$F$5,0,10*ROW('Hygiene Data'!F3)),NA())</f>
        <v>#N/A</v>
      </c>
      <c r="BG9" s="101" t="e">
        <f ca="true">+IF(AND(ISNUMBER(OFFSET('Hygiene Data'!$F$7,0,10*ROW('Hygiene Data'!F3))),'Data Summary'!DV9="Yes"),OFFSET('Hygiene Data'!$F$7,0,10*ROW('Hygiene Data'!F3)),NA())</f>
        <v>#N/A</v>
      </c>
      <c r="BH9" s="101" t="e">
        <f ca="true">+IF(AND(ISNUMBER(OFFSET('Hygiene Data'!$F$9,0,10*ROW('Hygiene Data'!F3))),'Data Summary'!DW9="Yes"),OFFSET('Hygiene Data'!$F$9,0,10*ROW('Hygiene Data'!F3)),NA())</f>
        <v>#N/A</v>
      </c>
      <c r="BI9" s="101" t="e">
        <f ca="true">+IF(AND(ISNUMBER(OFFSET('Hygiene Data'!$G$5,0,10*ROW('Hygiene Data'!G3))),'Data Summary'!DX9="Yes"),OFFSET('Hygiene Data'!$G$5,0,10*ROW('Hygiene Data'!G3)),NA())</f>
        <v>#N/A</v>
      </c>
      <c r="BJ9" s="101" t="e">
        <f ca="true">+IF(AND(ISNUMBER(OFFSET('Hygiene Data'!$G$7,0,10*ROW('Hygiene Data'!G3))),'Data Summary'!DY9="Yes"),OFFSET('Hygiene Data'!$G$7,0,10*ROW('Hygiene Data'!G3)),NA())</f>
        <v>#N/A</v>
      </c>
      <c r="BK9" s="101" t="e">
        <f ca="true">+IF(AND(ISNUMBER(OFFSET('Hygiene Data'!$G$9,0,10*ROW('Hygiene Data'!G3))),'Data Summary'!DZ9="Yes"),OFFSET('Hygiene Data'!$G$9,0,10*ROW('Hygiene Data'!G3)),NA())</f>
        <v>#N/A</v>
      </c>
      <c r="BL9" s="101" t="e">
        <f ca="true">+IF(AND(ISNUMBER(OFFSET('Hygiene Data'!$H$5,0,10*ROW('Hygiene Data'!H3))),'Data Summary'!EA9="Yes"),OFFSET('Hygiene Data'!$H$5,0,10*ROW('Hygiene Data'!H3)),NA())</f>
        <v>#N/A</v>
      </c>
      <c r="BM9" s="101" t="e">
        <f ca="true">+IF(AND(ISNUMBER(OFFSET('Hygiene Data'!$H$7,0,10*ROW('Hygiene Data'!H3))),'Data Summary'!EB9="Yes"),OFFSET('Hygiene Data'!$H$7,0,10*ROW('Hygiene Data'!H3)),NA())</f>
        <v>#N/A</v>
      </c>
      <c r="BN9" s="101" t="e">
        <f ca="true">+IF(AND(ISNUMBER(OFFSET('Hygiene Data'!$H$9,0,10*ROW('Hygiene Data'!H3))),'Data Summary'!EC9="Yes"),OFFSET('Hygiene Data'!$H$9,0,10*ROW('Hygiene Data'!H3)),NA())</f>
        <v>#N/A</v>
      </c>
      <c r="BO9" s="101" t="e">
        <f ca="true">+IF(AND(ISNUMBER(OFFSET('Hygiene Data'!$I$5,0,10*ROW('Hygiene Data'!I3))),'Data Summary'!ED9="Yes"),OFFSET('Hygiene Data'!$I$5,0,10*ROW('Hygiene Data'!I3)),NA())</f>
        <v>#N/A</v>
      </c>
      <c r="BP9" s="101" t="e">
        <f ca="true">+IF(AND(ISNUMBER(OFFSET('Hygiene Data'!$I$7,0,10*ROW('Hygiene Data'!I3))),'Data Summary'!EE9="Yes"),OFFSET('Hygiene Data'!$I$7,0,10*ROW('Hygiene Data'!I3)),NA())</f>
        <v>#N/A</v>
      </c>
      <c r="BQ9" s="101" t="e">
        <f ca="true">+IF(AND(ISNUMBER(OFFSET('Hygiene Data'!$I$9,0,10*ROW('Hygiene Data'!I3))),'Data Summary'!EF9="Yes"),OFFSET('Hygiene Data'!$I$9,0,10*ROW('Hygiene Data'!I3)),NA())</f>
        <v>#N/A</v>
      </c>
    </row>
    <row xmlns:x14ac="http://schemas.microsoft.com/office/spreadsheetml/2009/9/ac" r="10" x14ac:dyDescent="0.2">
      <c r="A10" s="379" t="str">
        <f ca="true">+RIGHT('Data Summary'!A10,LEN('Data Summary'!A10)-9)</f>
        <v>EMIS</v>
      </c>
      <c r="B10" s="38" t="str">
        <f ca="true">+IF(ISTEXT('Data Summary'!B10),'Data Summary'!B10,"")</f>
        <v>EMIS</v>
      </c>
      <c r="C10" s="378">
        <f ca="true">+VALUE('Data Summary'!C10)</f>
        <v>2004</v>
      </c>
      <c r="D10" s="99">
        <f ca="true">+IF(AND(ISNUMBER(OFFSET('Water Data'!$D$4,0,10*ROW('Water Data'!D4))),'Data Summary'!BS10="Yes"),100-OFFSET('Water Data'!$D$4,0,10*ROW('Water Data'!D4)),NA())</f>
        <v>50.065644541550512</v>
      </c>
      <c r="E10" s="99" t="e">
        <f ca="true">+IF(AND(ISNUMBER(OFFSET('Water Data'!$D$6,0,10*ROW('Water Data'!D4))),'Data Summary'!BT10="Yes"),OFFSET('Water Data'!$D$6,0,10*ROW('Water Data'!D4)),NA())</f>
        <v>#N/A</v>
      </c>
      <c r="F10" s="99" t="e">
        <f ca="true">+IF(AND(ISNUMBER(OFFSET('Water Data'!$D$9,0,10*ROW('Water Data'!D4))),'Data Summary'!BU10="Yes"),OFFSET('Water Data'!$D$9,0,10*ROW('Water Data'!D4)),NA())</f>
        <v>#N/A</v>
      </c>
      <c r="G10" s="99" t="e">
        <f ca="true">+IF(AND(ISNUMBER(OFFSET('Water Data'!$E$4,0,10*ROW('Water Data'!E4))),'Data Summary'!BV10="Yes"),100-OFFSET('Water Data'!$E$4,0,10*ROW('Water Data'!E4)),NA())</f>
        <v>#N/A</v>
      </c>
      <c r="H10" s="99" t="e">
        <f ca="true">+IF(AND(ISNUMBER(OFFSET('Water Data'!$E$6,0,10*ROW('Water Data'!E4))),'Data Summary'!BW10="Yes"),OFFSET('Water Data'!$E$6,0,10*ROW('Water Data'!E4)),NA())</f>
        <v>#N/A</v>
      </c>
      <c r="I10" s="99" t="e">
        <f ca="true">+IF(AND(ISNUMBER(OFFSET('Water Data'!$E$9,0,10*ROW('Water Data'!E4))),'Data Summary'!BX10="Yes"),OFFSET('Water Data'!$E$9,0,10*ROW('Water Data'!E4)),NA())</f>
        <v>#N/A</v>
      </c>
      <c r="J10" s="99" t="e">
        <f ca="true">+IF(AND(ISNUMBER(OFFSET('Water Data'!$F$4,0,10*ROW('Water Data'!F4))),'Data Summary'!BY10="Yes"),100-OFFSET('Water Data'!$F$4,0,10*ROW('Water Data'!F4)),NA())</f>
        <v>#N/A</v>
      </c>
      <c r="K10" s="99" t="e">
        <f ca="true">+IF(AND(ISNUMBER(OFFSET('Water Data'!$F$6,0,10*ROW('Water Data'!F4))),'Data Summary'!BZ10="Yes"),OFFSET('Water Data'!$F$6,0,10*ROW('Water Data'!F4)),NA())</f>
        <v>#N/A</v>
      </c>
      <c r="L10" s="99" t="e">
        <f ca="true">+IF(AND(ISNUMBER(OFFSET('Water Data'!$F$9,0,10*ROW('Water Data'!F4))),'Data Summary'!CA10="Yes"),OFFSET('Water Data'!$F$9,0,10*ROW('Water Data'!F4)),NA())</f>
        <v>#N/A</v>
      </c>
      <c r="M10" s="99" t="e">
        <f ca="true">+IF(AND(ISNUMBER(OFFSET('Water Data'!$G$4,0,10*ROW('Water Data'!G4))),'Data Summary'!CB10="Yes"),100-OFFSET('Water Data'!$G$4,0,10*ROW('Water Data'!G4)),NA())</f>
        <v>#N/A</v>
      </c>
      <c r="N10" s="99" t="e">
        <f ca="true">+IF(AND(ISNUMBER(OFFSET('Water Data'!$G$6,0,10*ROW('Water Data'!G4))),'Data Summary'!CC10="Yes"),OFFSET('Water Data'!$G$6,0,10*ROW('Water Data'!G4)),NA())</f>
        <v>#N/A</v>
      </c>
      <c r="O10" s="99" t="e">
        <f ca="true">+IF(AND(ISNUMBER(OFFSET('Water Data'!$G$9,0,10*ROW('Water Data'!G4))),'Data Summary'!CD10="Yes"),OFFSET('Water Data'!$G$9,0,10*ROW('Water Data'!G4)),NA())</f>
        <v>#N/A</v>
      </c>
      <c r="P10" s="99">
        <f ca="true">+IF(AND(ISNUMBER(OFFSET('Water Data'!$H$4,0,10*ROW('Water Data'!H4))),'Data Summary'!CE10="Yes"),100-OFFSET('Water Data'!$H$4,0,10*ROW('Water Data'!H4)),NA())</f>
        <v>49.128204529535367</v>
      </c>
      <c r="Q10" s="99" t="e">
        <f ca="true">+IF(AND(ISNUMBER(OFFSET('Water Data'!$H$6,0,10*ROW('Water Data'!H4))),'Data Summary'!CF10="Yes"),OFFSET('Water Data'!$H$6,0,10*ROW('Water Data'!H4)),NA())</f>
        <v>#N/A</v>
      </c>
      <c r="R10" s="99" t="e">
        <f ca="true">+IF(AND(ISNUMBER(OFFSET('Water Data'!$H$9,0,10*ROW('Water Data'!H4))),'Data Summary'!CG10="Yes"),OFFSET('Water Data'!$H$9,0,10*ROW('Water Data'!H4)),NA())</f>
        <v>#N/A</v>
      </c>
      <c r="S10" s="99">
        <f ca="true">+IF(AND(ISNUMBER(OFFSET('Water Data'!$I$4,0,10*ROW('Water Data'!I4))),'Data Summary'!CH10="Yes"),100-OFFSET('Water Data'!$I$4,0,10*ROW('Water Data'!I4)),NA())</f>
        <v>78.102753872633386</v>
      </c>
      <c r="T10" s="99" t="e">
        <f ca="true">+IF(AND(ISNUMBER(OFFSET('Water Data'!$I$6,0,10*ROW('Water Data'!I4))),'Data Summary'!CI10="Yes"),OFFSET('Water Data'!$I$6,0,10*ROW('Water Data'!I4)),NA())</f>
        <v>#N/A</v>
      </c>
      <c r="U10" s="99" t="e">
        <f ca="true">+IF(AND(ISNUMBER(OFFSET('Water Data'!$I$9,0,10*ROW('Water Data'!I4))),'Data Summary'!CJ10="Yes"),OFFSET('Water Data'!$I$9,0,10*ROW('Water Data'!I4)),NA())</f>
        <v>#N/A</v>
      </c>
      <c r="V10" s="100">
        <f ca="true">+IF(AND(ISNUMBER(OFFSET('Sanitation Data'!$D$4,0,10*ROW('Sanitation Data'!D4))),'Data Summary'!CK10="Yes"),100-OFFSET('Sanitation Data'!$D$4,0,10*ROW('Sanitation Data'!D4)),NA())</f>
        <v>79.73953137949222</v>
      </c>
      <c r="W10" s="100" t="e">
        <f ca="true">+IF(AND(ISNUMBER(OFFSET('Sanitation Data'!$D$6,0,10*ROW('Sanitation Data'!D4))),'Data Summary'!CL10="Yes"),OFFSET('Sanitation Data'!$D$6,0,10*ROW('Sanitation Data'!D4)),NA())</f>
        <v>#N/A</v>
      </c>
      <c r="X10" s="100" t="e">
        <f ca="true">+IF(AND(ISNUMBER(OFFSET('Sanitation Data'!$D$10,0,10*ROW('Sanitation Data'!D4))),'Data Summary'!CM10="Yes"),OFFSET('Sanitation Data'!$D$10,0,10*ROW('Sanitation Data'!D4)),NA())</f>
        <v>#N/A</v>
      </c>
      <c r="Y10" s="100" t="e">
        <f ca="true">+IF(AND(ISNUMBER(OFFSET('Sanitation Data'!$D$11,0,10*ROW('Sanitation Data'!D4))),'Data Summary'!CN10="Yes"),OFFSET('Sanitation Data'!$D$11,0,10*ROW('Sanitation Data'!D4)),NA())</f>
        <v>#N/A</v>
      </c>
      <c r="Z10" s="100" t="e">
        <f ca="true">+IF(AND(ISNUMBER(OFFSET('Sanitation Data'!$D$12,0,10*ROW('Sanitation Data'!D4))),'Data Summary'!CO10="Yes"),OFFSET('Sanitation Data'!$D$12,0,10*ROW('Sanitation Data'!D4)),NA())</f>
        <v>#N/A</v>
      </c>
      <c r="AA10" s="100" t="e">
        <f ca="true">+IF(AND(ISNUMBER(OFFSET('Sanitation Data'!$E$4,0,10*ROW('Sanitation Data'!E4))),'Data Summary'!CP10="Yes"),100-OFFSET('Sanitation Data'!$E$4,0,10*ROW('Sanitation Data'!E4)),NA())</f>
        <v>#N/A</v>
      </c>
      <c r="AB10" s="100" t="e">
        <f ca="true">+IF(AND(ISNUMBER(OFFSET('Sanitation Data'!$E$6,0,10*ROW('Sanitation Data'!E4))),'Data Summary'!CQ10="Yes"),OFFSET('Sanitation Data'!$E$6,0,10*ROW('Sanitation Data'!E4)),NA())</f>
        <v>#N/A</v>
      </c>
      <c r="AC10" s="100" t="e">
        <f ca="true">+IF(AND(ISNUMBER(OFFSET('Sanitation Data'!$E$10,0,10*ROW('Sanitation Data'!E4))),'Data Summary'!CR10="Yes"),OFFSET('Sanitation Data'!$E$10,0,10*ROW('Sanitation Data'!E4)),NA())</f>
        <v>#N/A</v>
      </c>
      <c r="AD10" s="100" t="e">
        <f ca="true">+IF(AND(ISNUMBER(OFFSET('Sanitation Data'!$E$11,0,10*ROW('Sanitation Data'!E4))),'Data Summary'!CS10="Yes"),OFFSET('Sanitation Data'!$E$11,0,10*ROW('Sanitation Data'!E4)),NA())</f>
        <v>#N/A</v>
      </c>
      <c r="AE10" s="100" t="e">
        <f ca="true">+IF(AND(ISNUMBER(OFFSET('Sanitation Data'!$E$12,0,10*ROW('Sanitation Data'!E4))),'Data Summary'!CT10="Yes"),OFFSET('Sanitation Data'!$E$12,0,10*ROW('Sanitation Data'!E4)),NA())</f>
        <v>#N/A</v>
      </c>
      <c r="AF10" s="100" t="e">
        <f ca="true">+IF(AND(ISNUMBER(OFFSET('Sanitation Data'!$F$4,0,10*ROW('Sanitation Data'!F4))),'Data Summary'!CU10="Yes"),100-OFFSET('Sanitation Data'!$F$4,0,10*ROW('Sanitation Data'!F4)),NA())</f>
        <v>#N/A</v>
      </c>
      <c r="AG10" s="100" t="e">
        <f ca="true">+IF(AND(ISNUMBER(OFFSET('Sanitation Data'!$F$6,0,10*ROW('Sanitation Data'!F4))),'Data Summary'!CV10="Yes"),OFFSET('Sanitation Data'!$F$6,0,10*ROW('Sanitation Data'!F4)),NA())</f>
        <v>#N/A</v>
      </c>
      <c r="AH10" s="100" t="e">
        <f ca="true">+IF(AND(ISNUMBER(OFFSET('Sanitation Data'!$F$10,0,10*ROW('Sanitation Data'!F4))),'Data Summary'!CW10="Yes"),OFFSET('Sanitation Data'!$F$10,0,10*ROW('Sanitation Data'!F4)),NA())</f>
        <v>#N/A</v>
      </c>
      <c r="AI10" s="100" t="e">
        <f ca="true">+IF(AND(ISNUMBER(OFFSET('Sanitation Data'!$F$11,0,10*ROW('Sanitation Data'!F4))),'Data Summary'!CX10="Yes"),OFFSET('Sanitation Data'!$F$11,0,10*ROW('Sanitation Data'!F4)),NA())</f>
        <v>#N/A</v>
      </c>
      <c r="AJ10" s="100" t="e">
        <f ca="true">+IF(AND(ISNUMBER(OFFSET('Sanitation Data'!$F$12,0,10*ROW('Sanitation Data'!F4))),'Data Summary'!CY10="Yes"),OFFSET('Sanitation Data'!$F$12,0,10*ROW('Sanitation Data'!F4)),NA())</f>
        <v>#N/A</v>
      </c>
      <c r="AK10" s="100" t="e">
        <f ca="true">+IF(AND(ISNUMBER(OFFSET('Sanitation Data'!$G$4,0,10*ROW('Sanitation Data'!G4))),'Data Summary'!CZ10="Yes"),100-OFFSET('Sanitation Data'!$G$4,0,10*ROW('Sanitation Data'!G4)),NA())</f>
        <v>#N/A</v>
      </c>
      <c r="AL10" s="100" t="e">
        <f ca="true">+IF(AND(ISNUMBER(OFFSET('Sanitation Data'!$G$6,0,10*ROW('Sanitation Data'!G4))),'Data Summary'!DA10="Yes"),OFFSET('Sanitation Data'!$G$6,0,10*ROW('Sanitation Data'!G4)),NA())</f>
        <v>#N/A</v>
      </c>
      <c r="AM10" s="100" t="e">
        <f ca="true">+IF(AND(ISNUMBER(OFFSET('Sanitation Data'!$G$10,0,10*ROW('Sanitation Data'!G4))),'Data Summary'!DB10="Yes"),OFFSET('Sanitation Data'!$G$10,0,10*ROW('Sanitation Data'!G4)),NA())</f>
        <v>#N/A</v>
      </c>
      <c r="AN10" s="100" t="e">
        <f ca="true">+IF(AND(ISNUMBER(OFFSET('Sanitation Data'!$G$11,0,10*ROW('Sanitation Data'!G4))),'Data Summary'!DC10="Yes"),OFFSET('Sanitation Data'!$G$11,0,10*ROW('Sanitation Data'!G4)),NA())</f>
        <v>#N/A</v>
      </c>
      <c r="AO10" s="100" t="e">
        <f ca="true">+IF(AND(ISNUMBER(OFFSET('Sanitation Data'!$G$12,0,10*ROW('Sanitation Data'!G4))),'Data Summary'!DD10="Yes"),OFFSET('Sanitation Data'!$G$12,0,10*ROW('Sanitation Data'!G4)),NA())</f>
        <v>#N/A</v>
      </c>
      <c r="AP10" s="100">
        <f ca="true">+IF(AND(ISNUMBER(OFFSET('Sanitation Data'!$H$4,0,10*ROW('Sanitation Data'!H4))),'Data Summary'!DE10="Yes"),100-OFFSET('Sanitation Data'!$H$4,0,10*ROW('Sanitation Data'!H4)),NA())</f>
        <v>79.33752821231225</v>
      </c>
      <c r="AQ10" s="100" t="e">
        <f ca="true">+IF(AND(ISNUMBER(OFFSET('Sanitation Data'!$H$6,0,10*ROW('Sanitation Data'!H4))),'Data Summary'!DF10="Yes"),OFFSET('Sanitation Data'!$H$6,0,10*ROW('Sanitation Data'!H4)),NA())</f>
        <v>#N/A</v>
      </c>
      <c r="AR10" s="100" t="e">
        <f ca="true">+IF(AND(ISNUMBER(OFFSET('Sanitation Data'!$H$10,0,10*ROW('Sanitation Data'!H4))),'Data Summary'!DG10="Yes"),OFFSET('Sanitation Data'!$H$10,0,10*ROW('Sanitation Data'!H4)),NA())</f>
        <v>#N/A</v>
      </c>
      <c r="AS10" s="100" t="e">
        <f ca="true">+IF(AND(ISNUMBER(OFFSET('Sanitation Data'!$H$11,0,10*ROW('Sanitation Data'!H4))),'Data Summary'!DH10="Yes"),OFFSET('Sanitation Data'!$H$11,0,10*ROW('Sanitation Data'!H4)),NA())</f>
        <v>#N/A</v>
      </c>
      <c r="AT10" s="100" t="e">
        <f ca="true">+IF(AND(ISNUMBER(OFFSET('Sanitation Data'!$H$12,0,10*ROW('Sanitation Data'!H4))),'Data Summary'!DI10="Yes"),OFFSET('Sanitation Data'!$H$12,0,10*ROW('Sanitation Data'!H4)),NA())</f>
        <v>#N/A</v>
      </c>
      <c r="AU10" s="100">
        <f ca="true">+IF(AND(ISNUMBER(OFFSET('Sanitation Data'!$I$4,0,10*ROW('Sanitation Data'!I4))),'Data Summary'!DJ10="Yes"),100-OFFSET('Sanitation Data'!$I$4,0,10*ROW('Sanitation Data'!I4)),NA())</f>
        <v>92.888812392426857</v>
      </c>
      <c r="AV10" s="100" t="e">
        <f ca="true">+IF(AND(ISNUMBER(OFFSET('Sanitation Data'!$I$6,0,10*ROW('Sanitation Data'!I4))),'Data Summary'!DK10="Yes"),OFFSET('Sanitation Data'!$I$6,0,10*ROW('Sanitation Data'!I4)),NA())</f>
        <v>#N/A</v>
      </c>
      <c r="AW10" s="100" t="e">
        <f ca="true">+IF(AND(ISNUMBER(OFFSET('Sanitation Data'!$I$10,0,10*ROW('Sanitation Data'!I4))),'Data Summary'!DL10="Yes"),OFFSET('Sanitation Data'!$I$10,0,10*ROW('Sanitation Data'!I4)),NA())</f>
        <v>#N/A</v>
      </c>
      <c r="AX10" s="100" t="e">
        <f ca="true">+IF(AND(ISNUMBER(OFFSET('Sanitation Data'!$I$11,0,10*ROW('Sanitation Data'!I4))),'Data Summary'!DM10="Yes"),OFFSET('Sanitation Data'!$I$11,0,10*ROW('Sanitation Data'!I4)),NA())</f>
        <v>#N/A</v>
      </c>
      <c r="AY10" s="100" t="e">
        <f ca="true">+IF(AND(ISNUMBER(OFFSET('Sanitation Data'!$I$12,0,10*ROW('Sanitation Data'!I4))),'Data Summary'!DN10="Yes"),OFFSET('Sanitation Data'!$I$12,0,10*ROW('Sanitation Data'!I4)),NA())</f>
        <v>#N/A</v>
      </c>
      <c r="AZ10" s="101" t="e">
        <f ca="true">+IF(AND(ISNUMBER(OFFSET('Hygiene Data'!$D$5,0,10*ROW('Hygiene Data'!D4))),'Data Summary'!DO10="Yes"),OFFSET('Hygiene Data'!$D$5,0,10*ROW('Hygiene Data'!D4)),NA())</f>
        <v>#N/A</v>
      </c>
      <c r="BA10" s="101" t="e">
        <f ca="true">+IF(AND(ISNUMBER(OFFSET('Hygiene Data'!$D$7,0,10*ROW('Hygiene Data'!D4))),'Data Summary'!DP10="Yes"),OFFSET('Hygiene Data'!$D$7,0,10*ROW('Hygiene Data'!D4)),NA())</f>
        <v>#N/A</v>
      </c>
      <c r="BB10" s="101" t="e">
        <f ca="true">+IF(AND(ISNUMBER(OFFSET('Hygiene Data'!$D$9,0,10*ROW('Hygiene Data'!D4))),'Data Summary'!DQ10="Yes"),OFFSET('Hygiene Data'!$D$9,0,10*ROW('Hygiene Data'!D4)),NA())</f>
        <v>#N/A</v>
      </c>
      <c r="BC10" s="101" t="e">
        <f ca="true">+IF(AND(ISNUMBER(OFFSET('Hygiene Data'!$E$5,0,10*ROW('Hygiene Data'!E4))),'Data Summary'!DR10="Yes"),OFFSET('Hygiene Data'!$E$5,0,10*ROW('Hygiene Data'!E4)),NA())</f>
        <v>#N/A</v>
      </c>
      <c r="BD10" s="101" t="e">
        <f ca="true">+IF(AND(ISNUMBER(OFFSET('Hygiene Data'!$E$7,0,10*ROW('Hygiene Data'!E4))),'Data Summary'!DS10="Yes"),OFFSET('Hygiene Data'!$E$7,0,10*ROW('Hygiene Data'!E4)),NA())</f>
        <v>#N/A</v>
      </c>
      <c r="BE10" s="101" t="e">
        <f ca="true">+IF(AND(ISNUMBER(OFFSET('Hygiene Data'!$E$9,0,10*ROW('Hygiene Data'!E4))),'Data Summary'!DT10="Yes"),OFFSET('Hygiene Data'!$E$9,0,10*ROW('Hygiene Data'!E4)),NA())</f>
        <v>#N/A</v>
      </c>
      <c r="BF10" s="101" t="e">
        <f ca="true">+IF(AND(ISNUMBER(OFFSET('Hygiene Data'!$F$5,0,10*ROW('Hygiene Data'!F4))),'Data Summary'!DU10="Yes"),OFFSET('Hygiene Data'!$F$5,0,10*ROW('Hygiene Data'!F4)),NA())</f>
        <v>#N/A</v>
      </c>
      <c r="BG10" s="101" t="e">
        <f ca="true">+IF(AND(ISNUMBER(OFFSET('Hygiene Data'!$F$7,0,10*ROW('Hygiene Data'!F4))),'Data Summary'!DV10="Yes"),OFFSET('Hygiene Data'!$F$7,0,10*ROW('Hygiene Data'!F4)),NA())</f>
        <v>#N/A</v>
      </c>
      <c r="BH10" s="101" t="e">
        <f ca="true">+IF(AND(ISNUMBER(OFFSET('Hygiene Data'!$F$9,0,10*ROW('Hygiene Data'!F4))),'Data Summary'!DW10="Yes"),OFFSET('Hygiene Data'!$F$9,0,10*ROW('Hygiene Data'!F4)),NA())</f>
        <v>#N/A</v>
      </c>
      <c r="BI10" s="101" t="e">
        <f ca="true">+IF(AND(ISNUMBER(OFFSET('Hygiene Data'!$G$5,0,10*ROW('Hygiene Data'!G4))),'Data Summary'!DX10="Yes"),OFFSET('Hygiene Data'!$G$5,0,10*ROW('Hygiene Data'!G4)),NA())</f>
        <v>#N/A</v>
      </c>
      <c r="BJ10" s="101" t="e">
        <f ca="true">+IF(AND(ISNUMBER(OFFSET('Hygiene Data'!$G$7,0,10*ROW('Hygiene Data'!G4))),'Data Summary'!DY10="Yes"),OFFSET('Hygiene Data'!$G$7,0,10*ROW('Hygiene Data'!G4)),NA())</f>
        <v>#N/A</v>
      </c>
      <c r="BK10" s="101" t="e">
        <f ca="true">+IF(AND(ISNUMBER(OFFSET('Hygiene Data'!$G$9,0,10*ROW('Hygiene Data'!G4))),'Data Summary'!DZ10="Yes"),OFFSET('Hygiene Data'!$G$9,0,10*ROW('Hygiene Data'!G4)),NA())</f>
        <v>#N/A</v>
      </c>
      <c r="BL10" s="101" t="e">
        <f ca="true">+IF(AND(ISNUMBER(OFFSET('Hygiene Data'!$H$5,0,10*ROW('Hygiene Data'!H4))),'Data Summary'!EA10="Yes"),OFFSET('Hygiene Data'!$H$5,0,10*ROW('Hygiene Data'!H4)),NA())</f>
        <v>#N/A</v>
      </c>
      <c r="BM10" s="101" t="e">
        <f ca="true">+IF(AND(ISNUMBER(OFFSET('Hygiene Data'!$H$7,0,10*ROW('Hygiene Data'!H4))),'Data Summary'!EB10="Yes"),OFFSET('Hygiene Data'!$H$7,0,10*ROW('Hygiene Data'!H4)),NA())</f>
        <v>#N/A</v>
      </c>
      <c r="BN10" s="101" t="e">
        <f ca="true">+IF(AND(ISNUMBER(OFFSET('Hygiene Data'!$H$9,0,10*ROW('Hygiene Data'!H4))),'Data Summary'!EC10="Yes"),OFFSET('Hygiene Data'!$H$9,0,10*ROW('Hygiene Data'!H4)),NA())</f>
        <v>#N/A</v>
      </c>
      <c r="BO10" s="101" t="e">
        <f ca="true">+IF(AND(ISNUMBER(OFFSET('Hygiene Data'!$I$5,0,10*ROW('Hygiene Data'!I4))),'Data Summary'!ED10="Yes"),OFFSET('Hygiene Data'!$I$5,0,10*ROW('Hygiene Data'!I4)),NA())</f>
        <v>#N/A</v>
      </c>
      <c r="BP10" s="101" t="e">
        <f ca="true">+IF(AND(ISNUMBER(OFFSET('Hygiene Data'!$I$7,0,10*ROW('Hygiene Data'!I4))),'Data Summary'!EE10="Yes"),OFFSET('Hygiene Data'!$I$7,0,10*ROW('Hygiene Data'!I4)),NA())</f>
        <v>#N/A</v>
      </c>
      <c r="BQ10" s="101" t="e">
        <f ca="true">+IF(AND(ISNUMBER(OFFSET('Hygiene Data'!$I$9,0,10*ROW('Hygiene Data'!I4))),'Data Summary'!EF10="Yes"),OFFSET('Hygiene Data'!$I$9,0,10*ROW('Hygiene Data'!I4)),NA())</f>
        <v>#N/A</v>
      </c>
    </row>
    <row xmlns:x14ac="http://schemas.microsoft.com/office/spreadsheetml/2009/9/ac" r="11" x14ac:dyDescent="0.2">
      <c r="A11" s="379" t="str">
        <f ca="true">+RIGHT('Data Summary'!A11,LEN('Data Summary'!A11)-9)</f>
        <v>EMIS</v>
      </c>
      <c r="B11" s="38" t="str">
        <f ca="true">+IF(ISTEXT('Data Summary'!B11),'Data Summary'!B11,"")</f>
        <v>EMIS</v>
      </c>
      <c r="C11" s="378">
        <f ca="true">+VALUE('Data Summary'!C11)</f>
        <v>2005</v>
      </c>
      <c r="D11" s="99">
        <f ca="true">+IF(AND(ISNUMBER(OFFSET('Water Data'!$D$4,0,10*ROW('Water Data'!D5))),'Data Summary'!BS11="Yes"),100-OFFSET('Water Data'!$D$4,0,10*ROW('Water Data'!D5)),NA())</f>
        <v>42.535523000292997</v>
      </c>
      <c r="E11" s="99" t="e">
        <f ca="true">+IF(AND(ISNUMBER(OFFSET('Water Data'!$D$6,0,10*ROW('Water Data'!D5))),'Data Summary'!BT11="Yes"),OFFSET('Water Data'!$D$6,0,10*ROW('Water Data'!D5)),NA())</f>
        <v>#N/A</v>
      </c>
      <c r="F11" s="99" t="e">
        <f ca="true">+IF(AND(ISNUMBER(OFFSET('Water Data'!$D$9,0,10*ROW('Water Data'!D5))),'Data Summary'!BU11="Yes"),OFFSET('Water Data'!$D$9,0,10*ROW('Water Data'!D5)),NA())</f>
        <v>#N/A</v>
      </c>
      <c r="G11" s="99" t="e">
        <f ca="true">+IF(AND(ISNUMBER(OFFSET('Water Data'!$E$4,0,10*ROW('Water Data'!E5))),'Data Summary'!BV11="Yes"),100-OFFSET('Water Data'!$E$4,0,10*ROW('Water Data'!E5)),NA())</f>
        <v>#N/A</v>
      </c>
      <c r="H11" s="99" t="e">
        <f ca="true">+IF(AND(ISNUMBER(OFFSET('Water Data'!$E$6,0,10*ROW('Water Data'!E5))),'Data Summary'!BW11="Yes"),OFFSET('Water Data'!$E$6,0,10*ROW('Water Data'!E5)),NA())</f>
        <v>#N/A</v>
      </c>
      <c r="I11" s="99" t="e">
        <f ca="true">+IF(AND(ISNUMBER(OFFSET('Water Data'!$E$9,0,10*ROW('Water Data'!E5))),'Data Summary'!BX11="Yes"),OFFSET('Water Data'!$E$9,0,10*ROW('Water Data'!E5)),NA())</f>
        <v>#N/A</v>
      </c>
      <c r="J11" s="99" t="e">
        <f ca="true">+IF(AND(ISNUMBER(OFFSET('Water Data'!$F$4,0,10*ROW('Water Data'!F5))),'Data Summary'!BY11="Yes"),100-OFFSET('Water Data'!$F$4,0,10*ROW('Water Data'!F5)),NA())</f>
        <v>#N/A</v>
      </c>
      <c r="K11" s="99" t="e">
        <f ca="true">+IF(AND(ISNUMBER(OFFSET('Water Data'!$F$6,0,10*ROW('Water Data'!F5))),'Data Summary'!BZ11="Yes"),OFFSET('Water Data'!$F$6,0,10*ROW('Water Data'!F5)),NA())</f>
        <v>#N/A</v>
      </c>
      <c r="L11" s="99" t="e">
        <f ca="true">+IF(AND(ISNUMBER(OFFSET('Water Data'!$F$9,0,10*ROW('Water Data'!F5))),'Data Summary'!CA11="Yes"),OFFSET('Water Data'!$F$9,0,10*ROW('Water Data'!F5)),NA())</f>
        <v>#N/A</v>
      </c>
      <c r="M11" s="99" t="e">
        <f ca="true">+IF(AND(ISNUMBER(OFFSET('Water Data'!$G$4,0,10*ROW('Water Data'!G5))),'Data Summary'!CB11="Yes"),100-OFFSET('Water Data'!$G$4,0,10*ROW('Water Data'!G5)),NA())</f>
        <v>#N/A</v>
      </c>
      <c r="N11" s="99" t="e">
        <f ca="true">+IF(AND(ISNUMBER(OFFSET('Water Data'!$G$6,0,10*ROW('Water Data'!G5))),'Data Summary'!CC11="Yes"),OFFSET('Water Data'!$G$6,0,10*ROW('Water Data'!G5)),NA())</f>
        <v>#N/A</v>
      </c>
      <c r="O11" s="99" t="e">
        <f ca="true">+IF(AND(ISNUMBER(OFFSET('Water Data'!$G$9,0,10*ROW('Water Data'!G5))),'Data Summary'!CD11="Yes"),OFFSET('Water Data'!$G$9,0,10*ROW('Water Data'!G5)),NA())</f>
        <v>#N/A</v>
      </c>
      <c r="P11" s="99">
        <f ca="true">+IF(AND(ISNUMBER(OFFSET('Water Data'!$H$4,0,10*ROW('Water Data'!H5))),'Data Summary'!CE11="Yes"),100-OFFSET('Water Data'!$H$4,0,10*ROW('Water Data'!H5)),NA())</f>
        <v>41.42809301762248</v>
      </c>
      <c r="Q11" s="99" t="e">
        <f ca="true">+IF(AND(ISNUMBER(OFFSET('Water Data'!$H$6,0,10*ROW('Water Data'!H5))),'Data Summary'!CF11="Yes"),OFFSET('Water Data'!$H$6,0,10*ROW('Water Data'!H5)),NA())</f>
        <v>#N/A</v>
      </c>
      <c r="R11" s="99" t="e">
        <f ca="true">+IF(AND(ISNUMBER(OFFSET('Water Data'!$H$9,0,10*ROW('Water Data'!H5))),'Data Summary'!CG11="Yes"),OFFSET('Water Data'!$H$9,0,10*ROW('Water Data'!H5)),NA())</f>
        <v>#N/A</v>
      </c>
      <c r="S11" s="99">
        <f ca="true">+IF(AND(ISNUMBER(OFFSET('Water Data'!$I$4,0,10*ROW('Water Data'!I5))),'Data Summary'!CH11="Yes"),100-OFFSET('Water Data'!$I$4,0,10*ROW('Water Data'!I5)),NA())</f>
        <v>77.00254957507083</v>
      </c>
      <c r="T11" s="99" t="e">
        <f ca="true">+IF(AND(ISNUMBER(OFFSET('Water Data'!$I$6,0,10*ROW('Water Data'!I5))),'Data Summary'!CI11="Yes"),OFFSET('Water Data'!$I$6,0,10*ROW('Water Data'!I5)),NA())</f>
        <v>#N/A</v>
      </c>
      <c r="U11" s="99" t="e">
        <f ca="true">+IF(AND(ISNUMBER(OFFSET('Water Data'!$I$9,0,10*ROW('Water Data'!I5))),'Data Summary'!CJ11="Yes"),OFFSET('Water Data'!$I$9,0,10*ROW('Water Data'!I5)),NA())</f>
        <v>#N/A</v>
      </c>
      <c r="V11" s="100">
        <f ca="true">+IF(AND(ISNUMBER(OFFSET('Sanitation Data'!$D$4,0,10*ROW('Sanitation Data'!D5))),'Data Summary'!CK11="Yes"),100-OFFSET('Sanitation Data'!$D$4,0,10*ROW('Sanitation Data'!D5)),NA())</f>
        <v>73.786533841195435</v>
      </c>
      <c r="W11" s="100" t="e">
        <f ca="true">+IF(AND(ISNUMBER(OFFSET('Sanitation Data'!$D$6,0,10*ROW('Sanitation Data'!D5))),'Data Summary'!CL11="Yes"),OFFSET('Sanitation Data'!$D$6,0,10*ROW('Sanitation Data'!D5)),NA())</f>
        <v>#N/A</v>
      </c>
      <c r="X11" s="100" t="e">
        <f ca="true">+IF(AND(ISNUMBER(OFFSET('Sanitation Data'!$D$10,0,10*ROW('Sanitation Data'!D5))),'Data Summary'!CM11="Yes"),OFFSET('Sanitation Data'!$D$10,0,10*ROW('Sanitation Data'!D5)),NA())</f>
        <v>#N/A</v>
      </c>
      <c r="Y11" s="100" t="e">
        <f ca="true">+IF(AND(ISNUMBER(OFFSET('Sanitation Data'!$D$11,0,10*ROW('Sanitation Data'!D5))),'Data Summary'!CN11="Yes"),OFFSET('Sanitation Data'!$D$11,0,10*ROW('Sanitation Data'!D5)),NA())</f>
        <v>#N/A</v>
      </c>
      <c r="Z11" s="100" t="e">
        <f ca="true">+IF(AND(ISNUMBER(OFFSET('Sanitation Data'!$D$12,0,10*ROW('Sanitation Data'!D5))),'Data Summary'!CO11="Yes"),OFFSET('Sanitation Data'!$D$12,0,10*ROW('Sanitation Data'!D5)),NA())</f>
        <v>#N/A</v>
      </c>
      <c r="AA11" s="100" t="e">
        <f ca="true">+IF(AND(ISNUMBER(OFFSET('Sanitation Data'!$E$4,0,10*ROW('Sanitation Data'!E5))),'Data Summary'!CP11="Yes"),100-OFFSET('Sanitation Data'!$E$4,0,10*ROW('Sanitation Data'!E5)),NA())</f>
        <v>#N/A</v>
      </c>
      <c r="AB11" s="100" t="e">
        <f ca="true">+IF(AND(ISNUMBER(OFFSET('Sanitation Data'!$E$6,0,10*ROW('Sanitation Data'!E5))),'Data Summary'!CQ11="Yes"),OFFSET('Sanitation Data'!$E$6,0,10*ROW('Sanitation Data'!E5)),NA())</f>
        <v>#N/A</v>
      </c>
      <c r="AC11" s="100" t="e">
        <f ca="true">+IF(AND(ISNUMBER(OFFSET('Sanitation Data'!$E$10,0,10*ROW('Sanitation Data'!E5))),'Data Summary'!CR11="Yes"),OFFSET('Sanitation Data'!$E$10,0,10*ROW('Sanitation Data'!E5)),NA())</f>
        <v>#N/A</v>
      </c>
      <c r="AD11" s="100" t="e">
        <f ca="true">+IF(AND(ISNUMBER(OFFSET('Sanitation Data'!$E$11,0,10*ROW('Sanitation Data'!E5))),'Data Summary'!CS11="Yes"),OFFSET('Sanitation Data'!$E$11,0,10*ROW('Sanitation Data'!E5)),NA())</f>
        <v>#N/A</v>
      </c>
      <c r="AE11" s="100" t="e">
        <f ca="true">+IF(AND(ISNUMBER(OFFSET('Sanitation Data'!$E$12,0,10*ROW('Sanitation Data'!E5))),'Data Summary'!CT11="Yes"),OFFSET('Sanitation Data'!$E$12,0,10*ROW('Sanitation Data'!E5)),NA())</f>
        <v>#N/A</v>
      </c>
      <c r="AF11" s="100" t="e">
        <f ca="true">+IF(AND(ISNUMBER(OFFSET('Sanitation Data'!$F$4,0,10*ROW('Sanitation Data'!F5))),'Data Summary'!CU11="Yes"),100-OFFSET('Sanitation Data'!$F$4,0,10*ROW('Sanitation Data'!F5)),NA())</f>
        <v>#N/A</v>
      </c>
      <c r="AG11" s="100" t="e">
        <f ca="true">+IF(AND(ISNUMBER(OFFSET('Sanitation Data'!$F$6,0,10*ROW('Sanitation Data'!F5))),'Data Summary'!CV11="Yes"),OFFSET('Sanitation Data'!$F$6,0,10*ROW('Sanitation Data'!F5)),NA())</f>
        <v>#N/A</v>
      </c>
      <c r="AH11" s="100" t="e">
        <f ca="true">+IF(AND(ISNUMBER(OFFSET('Sanitation Data'!$F$10,0,10*ROW('Sanitation Data'!F5))),'Data Summary'!CW11="Yes"),OFFSET('Sanitation Data'!$F$10,0,10*ROW('Sanitation Data'!F5)),NA())</f>
        <v>#N/A</v>
      </c>
      <c r="AI11" s="100" t="e">
        <f ca="true">+IF(AND(ISNUMBER(OFFSET('Sanitation Data'!$F$11,0,10*ROW('Sanitation Data'!F5))),'Data Summary'!CX11="Yes"),OFFSET('Sanitation Data'!$F$11,0,10*ROW('Sanitation Data'!F5)),NA())</f>
        <v>#N/A</v>
      </c>
      <c r="AJ11" s="100" t="e">
        <f ca="true">+IF(AND(ISNUMBER(OFFSET('Sanitation Data'!$F$12,0,10*ROW('Sanitation Data'!F5))),'Data Summary'!CY11="Yes"),OFFSET('Sanitation Data'!$F$12,0,10*ROW('Sanitation Data'!F5)),NA())</f>
        <v>#N/A</v>
      </c>
      <c r="AK11" s="100" t="e">
        <f ca="true">+IF(AND(ISNUMBER(OFFSET('Sanitation Data'!$G$4,0,10*ROW('Sanitation Data'!G5))),'Data Summary'!CZ11="Yes"),100-OFFSET('Sanitation Data'!$G$4,0,10*ROW('Sanitation Data'!G5)),NA())</f>
        <v>#N/A</v>
      </c>
      <c r="AL11" s="100" t="e">
        <f ca="true">+IF(AND(ISNUMBER(OFFSET('Sanitation Data'!$G$6,0,10*ROW('Sanitation Data'!G5))),'Data Summary'!DA11="Yes"),OFFSET('Sanitation Data'!$G$6,0,10*ROW('Sanitation Data'!G5)),NA())</f>
        <v>#N/A</v>
      </c>
      <c r="AM11" s="100" t="e">
        <f ca="true">+IF(AND(ISNUMBER(OFFSET('Sanitation Data'!$G$10,0,10*ROW('Sanitation Data'!G5))),'Data Summary'!DB11="Yes"),OFFSET('Sanitation Data'!$G$10,0,10*ROW('Sanitation Data'!G5)),NA())</f>
        <v>#N/A</v>
      </c>
      <c r="AN11" s="100" t="e">
        <f ca="true">+IF(AND(ISNUMBER(OFFSET('Sanitation Data'!$G$11,0,10*ROW('Sanitation Data'!G5))),'Data Summary'!DC11="Yes"),OFFSET('Sanitation Data'!$G$11,0,10*ROW('Sanitation Data'!G5)),NA())</f>
        <v>#N/A</v>
      </c>
      <c r="AO11" s="100" t="e">
        <f ca="true">+IF(AND(ISNUMBER(OFFSET('Sanitation Data'!$G$12,0,10*ROW('Sanitation Data'!G5))),'Data Summary'!DD11="Yes"),OFFSET('Sanitation Data'!$G$12,0,10*ROW('Sanitation Data'!G5)),NA())</f>
        <v>#N/A</v>
      </c>
      <c r="AP11" s="100">
        <f ca="true">+IF(AND(ISNUMBER(OFFSET('Sanitation Data'!$H$4,0,10*ROW('Sanitation Data'!H5))),'Data Summary'!DE11="Yes"),100-OFFSET('Sanitation Data'!$H$4,0,10*ROW('Sanitation Data'!H5)),NA())</f>
        <v>73.199775934112523</v>
      </c>
      <c r="AQ11" s="100" t="e">
        <f ca="true">+IF(AND(ISNUMBER(OFFSET('Sanitation Data'!$H$6,0,10*ROW('Sanitation Data'!H5))),'Data Summary'!DF11="Yes"),OFFSET('Sanitation Data'!$H$6,0,10*ROW('Sanitation Data'!H5)),NA())</f>
        <v>#N/A</v>
      </c>
      <c r="AR11" s="100" t="e">
        <f ca="true">+IF(AND(ISNUMBER(OFFSET('Sanitation Data'!$H$10,0,10*ROW('Sanitation Data'!H5))),'Data Summary'!DG11="Yes"),OFFSET('Sanitation Data'!$H$10,0,10*ROW('Sanitation Data'!H5)),NA())</f>
        <v>#N/A</v>
      </c>
      <c r="AS11" s="100" t="e">
        <f ca="true">+IF(AND(ISNUMBER(OFFSET('Sanitation Data'!$H$11,0,10*ROW('Sanitation Data'!H5))),'Data Summary'!DH11="Yes"),OFFSET('Sanitation Data'!$H$11,0,10*ROW('Sanitation Data'!H5)),NA())</f>
        <v>#N/A</v>
      </c>
      <c r="AT11" s="100" t="e">
        <f ca="true">+IF(AND(ISNUMBER(OFFSET('Sanitation Data'!$H$12,0,10*ROW('Sanitation Data'!H5))),'Data Summary'!DI11="Yes"),OFFSET('Sanitation Data'!$H$12,0,10*ROW('Sanitation Data'!H5)),NA())</f>
        <v>#N/A</v>
      </c>
      <c r="AU11" s="100">
        <f ca="true">+IF(AND(ISNUMBER(OFFSET('Sanitation Data'!$I$4,0,10*ROW('Sanitation Data'!I5))),'Data Summary'!DJ11="Yes"),100-OFFSET('Sanitation Data'!$I$4,0,10*ROW('Sanitation Data'!I5)),NA())</f>
        <v>91.679745042492925</v>
      </c>
      <c r="AV11" s="100" t="e">
        <f ca="true">+IF(AND(ISNUMBER(OFFSET('Sanitation Data'!$I$6,0,10*ROW('Sanitation Data'!I5))),'Data Summary'!DK11="Yes"),OFFSET('Sanitation Data'!$I$6,0,10*ROW('Sanitation Data'!I5)),NA())</f>
        <v>#N/A</v>
      </c>
      <c r="AW11" s="100" t="e">
        <f ca="true">+IF(AND(ISNUMBER(OFFSET('Sanitation Data'!$I$10,0,10*ROW('Sanitation Data'!I5))),'Data Summary'!DL11="Yes"),OFFSET('Sanitation Data'!$I$10,0,10*ROW('Sanitation Data'!I5)),NA())</f>
        <v>#N/A</v>
      </c>
      <c r="AX11" s="100" t="e">
        <f ca="true">+IF(AND(ISNUMBER(OFFSET('Sanitation Data'!$I$11,0,10*ROW('Sanitation Data'!I5))),'Data Summary'!DM11="Yes"),OFFSET('Sanitation Data'!$I$11,0,10*ROW('Sanitation Data'!I5)),NA())</f>
        <v>#N/A</v>
      </c>
      <c r="AY11" s="100" t="e">
        <f ca="true">+IF(AND(ISNUMBER(OFFSET('Sanitation Data'!$I$12,0,10*ROW('Sanitation Data'!I5))),'Data Summary'!DN11="Yes"),OFFSET('Sanitation Data'!$I$12,0,10*ROW('Sanitation Data'!I5)),NA())</f>
        <v>#N/A</v>
      </c>
      <c r="AZ11" s="101" t="e">
        <f ca="true">+IF(AND(ISNUMBER(OFFSET('Hygiene Data'!$D$5,0,10*ROW('Hygiene Data'!D5))),'Data Summary'!DO11="Yes"),OFFSET('Hygiene Data'!$D$5,0,10*ROW('Hygiene Data'!D5)),NA())</f>
        <v>#N/A</v>
      </c>
      <c r="BA11" s="101" t="e">
        <f ca="true">+IF(AND(ISNUMBER(OFFSET('Hygiene Data'!$D$7,0,10*ROW('Hygiene Data'!D5))),'Data Summary'!DP11="Yes"),OFFSET('Hygiene Data'!$D$7,0,10*ROW('Hygiene Data'!D5)),NA())</f>
        <v>#N/A</v>
      </c>
      <c r="BB11" s="101" t="e">
        <f ca="true">+IF(AND(ISNUMBER(OFFSET('Hygiene Data'!$D$9,0,10*ROW('Hygiene Data'!D5))),'Data Summary'!DQ11="Yes"),OFFSET('Hygiene Data'!$D$9,0,10*ROW('Hygiene Data'!D5)),NA())</f>
        <v>#N/A</v>
      </c>
      <c r="BC11" s="101" t="e">
        <f ca="true">+IF(AND(ISNUMBER(OFFSET('Hygiene Data'!$E$5,0,10*ROW('Hygiene Data'!E5))),'Data Summary'!DR11="Yes"),OFFSET('Hygiene Data'!$E$5,0,10*ROW('Hygiene Data'!E5)),NA())</f>
        <v>#N/A</v>
      </c>
      <c r="BD11" s="101" t="e">
        <f ca="true">+IF(AND(ISNUMBER(OFFSET('Hygiene Data'!$E$7,0,10*ROW('Hygiene Data'!E5))),'Data Summary'!DS11="Yes"),OFFSET('Hygiene Data'!$E$7,0,10*ROW('Hygiene Data'!E5)),NA())</f>
        <v>#N/A</v>
      </c>
      <c r="BE11" s="101" t="e">
        <f ca="true">+IF(AND(ISNUMBER(OFFSET('Hygiene Data'!$E$9,0,10*ROW('Hygiene Data'!E5))),'Data Summary'!DT11="Yes"),OFFSET('Hygiene Data'!$E$9,0,10*ROW('Hygiene Data'!E5)),NA())</f>
        <v>#N/A</v>
      </c>
      <c r="BF11" s="101" t="e">
        <f ca="true">+IF(AND(ISNUMBER(OFFSET('Hygiene Data'!$F$5,0,10*ROW('Hygiene Data'!F5))),'Data Summary'!DU11="Yes"),OFFSET('Hygiene Data'!$F$5,0,10*ROW('Hygiene Data'!F5)),NA())</f>
        <v>#N/A</v>
      </c>
      <c r="BG11" s="101" t="e">
        <f ca="true">+IF(AND(ISNUMBER(OFFSET('Hygiene Data'!$F$7,0,10*ROW('Hygiene Data'!F5))),'Data Summary'!DV11="Yes"),OFFSET('Hygiene Data'!$F$7,0,10*ROW('Hygiene Data'!F5)),NA())</f>
        <v>#N/A</v>
      </c>
      <c r="BH11" s="101" t="e">
        <f ca="true">+IF(AND(ISNUMBER(OFFSET('Hygiene Data'!$F$9,0,10*ROW('Hygiene Data'!F5))),'Data Summary'!DW11="Yes"),OFFSET('Hygiene Data'!$F$9,0,10*ROW('Hygiene Data'!F5)),NA())</f>
        <v>#N/A</v>
      </c>
      <c r="BI11" s="101" t="e">
        <f ca="true">+IF(AND(ISNUMBER(OFFSET('Hygiene Data'!$G$5,0,10*ROW('Hygiene Data'!G5))),'Data Summary'!DX11="Yes"),OFFSET('Hygiene Data'!$G$5,0,10*ROW('Hygiene Data'!G5)),NA())</f>
        <v>#N/A</v>
      </c>
      <c r="BJ11" s="101" t="e">
        <f ca="true">+IF(AND(ISNUMBER(OFFSET('Hygiene Data'!$G$7,0,10*ROW('Hygiene Data'!G5))),'Data Summary'!DY11="Yes"),OFFSET('Hygiene Data'!$G$7,0,10*ROW('Hygiene Data'!G5)),NA())</f>
        <v>#N/A</v>
      </c>
      <c r="BK11" s="101" t="e">
        <f ca="true">+IF(AND(ISNUMBER(OFFSET('Hygiene Data'!$G$9,0,10*ROW('Hygiene Data'!G5))),'Data Summary'!DZ11="Yes"),OFFSET('Hygiene Data'!$G$9,0,10*ROW('Hygiene Data'!G5)),NA())</f>
        <v>#N/A</v>
      </c>
      <c r="BL11" s="101" t="e">
        <f ca="true">+IF(AND(ISNUMBER(OFFSET('Hygiene Data'!$H$5,0,10*ROW('Hygiene Data'!H5))),'Data Summary'!EA11="Yes"),OFFSET('Hygiene Data'!$H$5,0,10*ROW('Hygiene Data'!H5)),NA())</f>
        <v>#N/A</v>
      </c>
      <c r="BM11" s="101" t="e">
        <f ca="true">+IF(AND(ISNUMBER(OFFSET('Hygiene Data'!$H$7,0,10*ROW('Hygiene Data'!H5))),'Data Summary'!EB11="Yes"),OFFSET('Hygiene Data'!$H$7,0,10*ROW('Hygiene Data'!H5)),NA())</f>
        <v>#N/A</v>
      </c>
      <c r="BN11" s="101" t="e">
        <f ca="true">+IF(AND(ISNUMBER(OFFSET('Hygiene Data'!$H$9,0,10*ROW('Hygiene Data'!H5))),'Data Summary'!EC11="Yes"),OFFSET('Hygiene Data'!$H$9,0,10*ROW('Hygiene Data'!H5)),NA())</f>
        <v>#N/A</v>
      </c>
      <c r="BO11" s="101" t="e">
        <f ca="true">+IF(AND(ISNUMBER(OFFSET('Hygiene Data'!$I$5,0,10*ROW('Hygiene Data'!I5))),'Data Summary'!ED11="Yes"),OFFSET('Hygiene Data'!$I$5,0,10*ROW('Hygiene Data'!I5)),NA())</f>
        <v>#N/A</v>
      </c>
      <c r="BP11" s="101" t="e">
        <f ca="true">+IF(AND(ISNUMBER(OFFSET('Hygiene Data'!$I$7,0,10*ROW('Hygiene Data'!I5))),'Data Summary'!EE11="Yes"),OFFSET('Hygiene Data'!$I$7,0,10*ROW('Hygiene Data'!I5)),NA())</f>
        <v>#N/A</v>
      </c>
      <c r="BQ11" s="101" t="e">
        <f ca="true">+IF(AND(ISNUMBER(OFFSET('Hygiene Data'!$I$9,0,10*ROW('Hygiene Data'!I5))),'Data Summary'!EF11="Yes"),OFFSET('Hygiene Data'!$I$9,0,10*ROW('Hygiene Data'!I5)),NA())</f>
        <v>#N/A</v>
      </c>
    </row>
    <row xmlns:x14ac="http://schemas.microsoft.com/office/spreadsheetml/2009/9/ac" r="12" x14ac:dyDescent="0.2">
      <c r="A12" s="379" t="str">
        <f ca="true">+RIGHT('Data Summary'!A12,LEN('Data Summary'!A12)-9)</f>
        <v>EMIS</v>
      </c>
      <c r="B12" s="38" t="str">
        <f ca="true">+IF(ISTEXT('Data Summary'!B12),'Data Summary'!B12,"")</f>
        <v>EMIS</v>
      </c>
      <c r="C12" s="378">
        <f ca="true">+VALUE('Data Summary'!C12)</f>
        <v>2006</v>
      </c>
      <c r="D12" s="99" t="e">
        <f ca="true">+IF(AND(ISNUMBER(OFFSET('Water Data'!$D$4,0,10*ROW('Water Data'!D6))),'Data Summary'!BS12="Yes"),100-OFFSET('Water Data'!$D$4,0,10*ROW('Water Data'!D6)),NA())</f>
        <v>#N/A</v>
      </c>
      <c r="E12" s="99" t="e">
        <f ca="true">+IF(AND(ISNUMBER(OFFSET('Water Data'!$D$6,0,10*ROW('Water Data'!D6))),'Data Summary'!BT12="Yes"),OFFSET('Water Data'!$D$6,0,10*ROW('Water Data'!D6)),NA())</f>
        <v>#N/A</v>
      </c>
      <c r="F12" s="99" t="e">
        <f ca="true">+IF(AND(ISNUMBER(OFFSET('Water Data'!$D$9,0,10*ROW('Water Data'!D6))),'Data Summary'!BU12="Yes"),OFFSET('Water Data'!$D$9,0,10*ROW('Water Data'!D6)),NA())</f>
        <v>#N/A</v>
      </c>
      <c r="G12" s="99" t="e">
        <f ca="true">+IF(AND(ISNUMBER(OFFSET('Water Data'!$E$4,0,10*ROW('Water Data'!E6))),'Data Summary'!BV12="Yes"),100-OFFSET('Water Data'!$E$4,0,10*ROW('Water Data'!E6)),NA())</f>
        <v>#N/A</v>
      </c>
      <c r="H12" s="99" t="e">
        <f ca="true">+IF(AND(ISNUMBER(OFFSET('Water Data'!$E$6,0,10*ROW('Water Data'!E6))),'Data Summary'!BW12="Yes"),OFFSET('Water Data'!$E$6,0,10*ROW('Water Data'!E6)),NA())</f>
        <v>#N/A</v>
      </c>
      <c r="I12" s="99" t="e">
        <f ca="true">+IF(AND(ISNUMBER(OFFSET('Water Data'!$E$9,0,10*ROW('Water Data'!E6))),'Data Summary'!BX12="Yes"),OFFSET('Water Data'!$E$9,0,10*ROW('Water Data'!E6)),NA())</f>
        <v>#N/A</v>
      </c>
      <c r="J12" s="99" t="e">
        <f ca="true">+IF(AND(ISNUMBER(OFFSET('Water Data'!$F$4,0,10*ROW('Water Data'!F6))),'Data Summary'!BY12="Yes"),100-OFFSET('Water Data'!$F$4,0,10*ROW('Water Data'!F6)),NA())</f>
        <v>#N/A</v>
      </c>
      <c r="K12" s="99" t="e">
        <f ca="true">+IF(AND(ISNUMBER(OFFSET('Water Data'!$F$6,0,10*ROW('Water Data'!F6))),'Data Summary'!BZ12="Yes"),OFFSET('Water Data'!$F$6,0,10*ROW('Water Data'!F6)),NA())</f>
        <v>#N/A</v>
      </c>
      <c r="L12" s="99" t="e">
        <f ca="true">+IF(AND(ISNUMBER(OFFSET('Water Data'!$F$9,0,10*ROW('Water Data'!F6))),'Data Summary'!CA12="Yes"),OFFSET('Water Data'!$F$9,0,10*ROW('Water Data'!F6)),NA())</f>
        <v>#N/A</v>
      </c>
      <c r="M12" s="99" t="e">
        <f ca="true">+IF(AND(ISNUMBER(OFFSET('Water Data'!$G$4,0,10*ROW('Water Data'!G6))),'Data Summary'!CB12="Yes"),100-OFFSET('Water Data'!$G$4,0,10*ROW('Water Data'!G6)),NA())</f>
        <v>#N/A</v>
      </c>
      <c r="N12" s="99" t="e">
        <f ca="true">+IF(AND(ISNUMBER(OFFSET('Water Data'!$G$6,0,10*ROW('Water Data'!G6))),'Data Summary'!CC12="Yes"),OFFSET('Water Data'!$G$6,0,10*ROW('Water Data'!G6)),NA())</f>
        <v>#N/A</v>
      </c>
      <c r="O12" s="99" t="e">
        <f ca="true">+IF(AND(ISNUMBER(OFFSET('Water Data'!$G$9,0,10*ROW('Water Data'!G6))),'Data Summary'!CD12="Yes"),OFFSET('Water Data'!$G$9,0,10*ROW('Water Data'!G6)),NA())</f>
        <v>#N/A</v>
      </c>
      <c r="P12" s="99" t="e">
        <f ca="true">+IF(AND(ISNUMBER(OFFSET('Water Data'!$H$4,0,10*ROW('Water Data'!H6))),'Data Summary'!CE12="Yes"),100-OFFSET('Water Data'!$H$4,0,10*ROW('Water Data'!H6)),NA())</f>
        <v>#N/A</v>
      </c>
      <c r="Q12" s="99" t="e">
        <f ca="true">+IF(AND(ISNUMBER(OFFSET('Water Data'!$H$6,0,10*ROW('Water Data'!H6))),'Data Summary'!CF12="Yes"),OFFSET('Water Data'!$H$6,0,10*ROW('Water Data'!H6)),NA())</f>
        <v>#N/A</v>
      </c>
      <c r="R12" s="99" t="e">
        <f ca="true">+IF(AND(ISNUMBER(OFFSET('Water Data'!$H$9,0,10*ROW('Water Data'!H6))),'Data Summary'!CG12="Yes"),OFFSET('Water Data'!$H$9,0,10*ROW('Water Data'!H6)),NA())</f>
        <v>#N/A</v>
      </c>
      <c r="S12" s="99" t="e">
        <f ca="true">+IF(AND(ISNUMBER(OFFSET('Water Data'!$I$4,0,10*ROW('Water Data'!I6))),'Data Summary'!CH12="Yes"),100-OFFSET('Water Data'!$I$4,0,10*ROW('Water Data'!I6)),NA())</f>
        <v>#N/A</v>
      </c>
      <c r="T12" s="99" t="e">
        <f ca="true">+IF(AND(ISNUMBER(OFFSET('Water Data'!$I$6,0,10*ROW('Water Data'!I6))),'Data Summary'!CI12="Yes"),OFFSET('Water Data'!$I$6,0,10*ROW('Water Data'!I6)),NA())</f>
        <v>#N/A</v>
      </c>
      <c r="U12" s="99" t="e">
        <f ca="true">+IF(AND(ISNUMBER(OFFSET('Water Data'!$I$9,0,10*ROW('Water Data'!I6))),'Data Summary'!CJ12="Yes"),OFFSET('Water Data'!$I$9,0,10*ROW('Water Data'!I6)),NA())</f>
        <v>#N/A</v>
      </c>
      <c r="V12" s="100" t="e">
        <f ca="true">+IF(AND(ISNUMBER(OFFSET('Sanitation Data'!$D$4,0,10*ROW('Sanitation Data'!D6))),'Data Summary'!CK12="Yes"),100-OFFSET('Sanitation Data'!$D$4,0,10*ROW('Sanitation Data'!D6)),NA())</f>
        <v>#N/A</v>
      </c>
      <c r="W12" s="100" t="e">
        <f ca="true">+IF(AND(ISNUMBER(OFFSET('Sanitation Data'!$D$6,0,10*ROW('Sanitation Data'!D6))),'Data Summary'!CL12="Yes"),OFFSET('Sanitation Data'!$D$6,0,10*ROW('Sanitation Data'!D6)),NA())</f>
        <v>#N/A</v>
      </c>
      <c r="X12" s="100" t="e">
        <f ca="true">+IF(AND(ISNUMBER(OFFSET('Sanitation Data'!$D$10,0,10*ROW('Sanitation Data'!D6))),'Data Summary'!CM12="Yes"),OFFSET('Sanitation Data'!$D$10,0,10*ROW('Sanitation Data'!D6)),NA())</f>
        <v>#N/A</v>
      </c>
      <c r="Y12" s="100" t="e">
        <f ca="true">+IF(AND(ISNUMBER(OFFSET('Sanitation Data'!$D$11,0,10*ROW('Sanitation Data'!D6))),'Data Summary'!CN12="Yes"),OFFSET('Sanitation Data'!$D$11,0,10*ROW('Sanitation Data'!D6)),NA())</f>
        <v>#N/A</v>
      </c>
      <c r="Z12" s="100" t="e">
        <f ca="true">+IF(AND(ISNUMBER(OFFSET('Sanitation Data'!$D$12,0,10*ROW('Sanitation Data'!D6))),'Data Summary'!CO12="Yes"),OFFSET('Sanitation Data'!$D$12,0,10*ROW('Sanitation Data'!D6)),NA())</f>
        <v>#N/A</v>
      </c>
      <c r="AA12" s="100" t="e">
        <f ca="true">+IF(AND(ISNUMBER(OFFSET('Sanitation Data'!$E$4,0,10*ROW('Sanitation Data'!E6))),'Data Summary'!CP12="Yes"),100-OFFSET('Sanitation Data'!$E$4,0,10*ROW('Sanitation Data'!E6)),NA())</f>
        <v>#N/A</v>
      </c>
      <c r="AB12" s="100" t="e">
        <f ca="true">+IF(AND(ISNUMBER(OFFSET('Sanitation Data'!$E$6,0,10*ROW('Sanitation Data'!E6))),'Data Summary'!CQ12="Yes"),OFFSET('Sanitation Data'!$E$6,0,10*ROW('Sanitation Data'!E6)),NA())</f>
        <v>#N/A</v>
      </c>
      <c r="AC12" s="100" t="e">
        <f ca="true">+IF(AND(ISNUMBER(OFFSET('Sanitation Data'!$E$10,0,10*ROW('Sanitation Data'!E6))),'Data Summary'!CR12="Yes"),OFFSET('Sanitation Data'!$E$10,0,10*ROW('Sanitation Data'!E6)),NA())</f>
        <v>#N/A</v>
      </c>
      <c r="AD12" s="100" t="e">
        <f ca="true">+IF(AND(ISNUMBER(OFFSET('Sanitation Data'!$E$11,0,10*ROW('Sanitation Data'!E6))),'Data Summary'!CS12="Yes"),OFFSET('Sanitation Data'!$E$11,0,10*ROW('Sanitation Data'!E6)),NA())</f>
        <v>#N/A</v>
      </c>
      <c r="AE12" s="100" t="e">
        <f ca="true">+IF(AND(ISNUMBER(OFFSET('Sanitation Data'!$E$12,0,10*ROW('Sanitation Data'!E6))),'Data Summary'!CT12="Yes"),OFFSET('Sanitation Data'!$E$12,0,10*ROW('Sanitation Data'!E6)),NA())</f>
        <v>#N/A</v>
      </c>
      <c r="AF12" s="100" t="e">
        <f ca="true">+IF(AND(ISNUMBER(OFFSET('Sanitation Data'!$F$4,0,10*ROW('Sanitation Data'!F6))),'Data Summary'!CU12="Yes"),100-OFFSET('Sanitation Data'!$F$4,0,10*ROW('Sanitation Data'!F6)),NA())</f>
        <v>#N/A</v>
      </c>
      <c r="AG12" s="100" t="e">
        <f ca="true">+IF(AND(ISNUMBER(OFFSET('Sanitation Data'!$F$6,0,10*ROW('Sanitation Data'!F6))),'Data Summary'!CV12="Yes"),OFFSET('Sanitation Data'!$F$6,0,10*ROW('Sanitation Data'!F6)),NA())</f>
        <v>#N/A</v>
      </c>
      <c r="AH12" s="100" t="e">
        <f ca="true">+IF(AND(ISNUMBER(OFFSET('Sanitation Data'!$F$10,0,10*ROW('Sanitation Data'!F6))),'Data Summary'!CW12="Yes"),OFFSET('Sanitation Data'!$F$10,0,10*ROW('Sanitation Data'!F6)),NA())</f>
        <v>#N/A</v>
      </c>
      <c r="AI12" s="100" t="e">
        <f ca="true">+IF(AND(ISNUMBER(OFFSET('Sanitation Data'!$F$11,0,10*ROW('Sanitation Data'!F6))),'Data Summary'!CX12="Yes"),OFFSET('Sanitation Data'!$F$11,0,10*ROW('Sanitation Data'!F6)),NA())</f>
        <v>#N/A</v>
      </c>
      <c r="AJ12" s="100" t="e">
        <f ca="true">+IF(AND(ISNUMBER(OFFSET('Sanitation Data'!$F$12,0,10*ROW('Sanitation Data'!F6))),'Data Summary'!CY12="Yes"),OFFSET('Sanitation Data'!$F$12,0,10*ROW('Sanitation Data'!F6)),NA())</f>
        <v>#N/A</v>
      </c>
      <c r="AK12" s="100" t="e">
        <f ca="true">+IF(AND(ISNUMBER(OFFSET('Sanitation Data'!$G$4,0,10*ROW('Sanitation Data'!G6))),'Data Summary'!CZ12="Yes"),100-OFFSET('Sanitation Data'!$G$4,0,10*ROW('Sanitation Data'!G6)),NA())</f>
        <v>#N/A</v>
      </c>
      <c r="AL12" s="100" t="e">
        <f ca="true">+IF(AND(ISNUMBER(OFFSET('Sanitation Data'!$G$6,0,10*ROW('Sanitation Data'!G6))),'Data Summary'!DA12="Yes"),OFFSET('Sanitation Data'!$G$6,0,10*ROW('Sanitation Data'!G6)),NA())</f>
        <v>#N/A</v>
      </c>
      <c r="AM12" s="100" t="e">
        <f ca="true">+IF(AND(ISNUMBER(OFFSET('Sanitation Data'!$G$10,0,10*ROW('Sanitation Data'!G6))),'Data Summary'!DB12="Yes"),OFFSET('Sanitation Data'!$G$10,0,10*ROW('Sanitation Data'!G6)),NA())</f>
        <v>#N/A</v>
      </c>
      <c r="AN12" s="100" t="e">
        <f ca="true">+IF(AND(ISNUMBER(OFFSET('Sanitation Data'!$G$11,0,10*ROW('Sanitation Data'!G6))),'Data Summary'!DC12="Yes"),OFFSET('Sanitation Data'!$G$11,0,10*ROW('Sanitation Data'!G6)),NA())</f>
        <v>#N/A</v>
      </c>
      <c r="AO12" s="100" t="e">
        <f ca="true">+IF(AND(ISNUMBER(OFFSET('Sanitation Data'!$G$12,0,10*ROW('Sanitation Data'!G6))),'Data Summary'!DD12="Yes"),OFFSET('Sanitation Data'!$G$12,0,10*ROW('Sanitation Data'!G6)),NA())</f>
        <v>#N/A</v>
      </c>
      <c r="AP12" s="100" t="e">
        <f ca="true">+IF(AND(ISNUMBER(OFFSET('Sanitation Data'!$H$4,0,10*ROW('Sanitation Data'!H6))),'Data Summary'!DE12="Yes"),100-OFFSET('Sanitation Data'!$H$4,0,10*ROW('Sanitation Data'!H6)),NA())</f>
        <v>#N/A</v>
      </c>
      <c r="AQ12" s="100" t="e">
        <f ca="true">+IF(AND(ISNUMBER(OFFSET('Sanitation Data'!$H$6,0,10*ROW('Sanitation Data'!H6))),'Data Summary'!DF12="Yes"),OFFSET('Sanitation Data'!$H$6,0,10*ROW('Sanitation Data'!H6)),NA())</f>
        <v>#N/A</v>
      </c>
      <c r="AR12" s="100" t="e">
        <f ca="true">+IF(AND(ISNUMBER(OFFSET('Sanitation Data'!$H$10,0,10*ROW('Sanitation Data'!H6))),'Data Summary'!DG12="Yes"),OFFSET('Sanitation Data'!$H$10,0,10*ROW('Sanitation Data'!H6)),NA())</f>
        <v>#N/A</v>
      </c>
      <c r="AS12" s="100" t="e">
        <f ca="true">+IF(AND(ISNUMBER(OFFSET('Sanitation Data'!$H$11,0,10*ROW('Sanitation Data'!H6))),'Data Summary'!DH12="Yes"),OFFSET('Sanitation Data'!$H$11,0,10*ROW('Sanitation Data'!H6)),NA())</f>
        <v>#N/A</v>
      </c>
      <c r="AT12" s="100" t="e">
        <f ca="true">+IF(AND(ISNUMBER(OFFSET('Sanitation Data'!$H$12,0,10*ROW('Sanitation Data'!H6))),'Data Summary'!DI12="Yes"),OFFSET('Sanitation Data'!$H$12,0,10*ROW('Sanitation Data'!H6)),NA())</f>
        <v>#N/A</v>
      </c>
      <c r="AU12" s="100" t="e">
        <f ca="true">+IF(AND(ISNUMBER(OFFSET('Sanitation Data'!$I$4,0,10*ROW('Sanitation Data'!I6))),'Data Summary'!DJ12="Yes"),100-OFFSET('Sanitation Data'!$I$4,0,10*ROW('Sanitation Data'!I6)),NA())</f>
        <v>#N/A</v>
      </c>
      <c r="AV12" s="100" t="e">
        <f ca="true">+IF(AND(ISNUMBER(OFFSET('Sanitation Data'!$I$6,0,10*ROW('Sanitation Data'!I6))),'Data Summary'!DK12="Yes"),OFFSET('Sanitation Data'!$I$6,0,10*ROW('Sanitation Data'!I6)),NA())</f>
        <v>#N/A</v>
      </c>
      <c r="AW12" s="100" t="e">
        <f ca="true">+IF(AND(ISNUMBER(OFFSET('Sanitation Data'!$I$10,0,10*ROW('Sanitation Data'!I6))),'Data Summary'!DL12="Yes"),OFFSET('Sanitation Data'!$I$10,0,10*ROW('Sanitation Data'!I6)),NA())</f>
        <v>#N/A</v>
      </c>
      <c r="AX12" s="100" t="e">
        <f ca="true">+IF(AND(ISNUMBER(OFFSET('Sanitation Data'!$I$11,0,10*ROW('Sanitation Data'!I6))),'Data Summary'!DM12="Yes"),OFFSET('Sanitation Data'!$I$11,0,10*ROW('Sanitation Data'!I6)),NA())</f>
        <v>#N/A</v>
      </c>
      <c r="AY12" s="100" t="e">
        <f ca="true">+IF(AND(ISNUMBER(OFFSET('Sanitation Data'!$I$12,0,10*ROW('Sanitation Data'!I6))),'Data Summary'!DN12="Yes"),OFFSET('Sanitation Data'!$I$12,0,10*ROW('Sanitation Data'!I6)),NA())</f>
        <v>#N/A</v>
      </c>
      <c r="AZ12" s="101" t="e">
        <f ca="true">+IF(AND(ISNUMBER(OFFSET('Hygiene Data'!$D$5,0,10*ROW('Hygiene Data'!D6))),'Data Summary'!DO12="Yes"),OFFSET('Hygiene Data'!$D$5,0,10*ROW('Hygiene Data'!D6)),NA())</f>
        <v>#N/A</v>
      </c>
      <c r="BA12" s="101" t="e">
        <f ca="true">+IF(AND(ISNUMBER(OFFSET('Hygiene Data'!$D$7,0,10*ROW('Hygiene Data'!D6))),'Data Summary'!DP12="Yes"),OFFSET('Hygiene Data'!$D$7,0,10*ROW('Hygiene Data'!D6)),NA())</f>
        <v>#N/A</v>
      </c>
      <c r="BB12" s="101" t="e">
        <f ca="true">+IF(AND(ISNUMBER(OFFSET('Hygiene Data'!$D$9,0,10*ROW('Hygiene Data'!D6))),'Data Summary'!DQ12="Yes"),OFFSET('Hygiene Data'!$D$9,0,10*ROW('Hygiene Data'!D6)),NA())</f>
        <v>#N/A</v>
      </c>
      <c r="BC12" s="101" t="e">
        <f ca="true">+IF(AND(ISNUMBER(OFFSET('Hygiene Data'!$E$5,0,10*ROW('Hygiene Data'!E6))),'Data Summary'!DR12="Yes"),OFFSET('Hygiene Data'!$E$5,0,10*ROW('Hygiene Data'!E6)),NA())</f>
        <v>#N/A</v>
      </c>
      <c r="BD12" s="101" t="e">
        <f ca="true">+IF(AND(ISNUMBER(OFFSET('Hygiene Data'!$E$7,0,10*ROW('Hygiene Data'!E6))),'Data Summary'!DS12="Yes"),OFFSET('Hygiene Data'!$E$7,0,10*ROW('Hygiene Data'!E6)),NA())</f>
        <v>#N/A</v>
      </c>
      <c r="BE12" s="101" t="e">
        <f ca="true">+IF(AND(ISNUMBER(OFFSET('Hygiene Data'!$E$9,0,10*ROW('Hygiene Data'!E6))),'Data Summary'!DT12="Yes"),OFFSET('Hygiene Data'!$E$9,0,10*ROW('Hygiene Data'!E6)),NA())</f>
        <v>#N/A</v>
      </c>
      <c r="BF12" s="101" t="e">
        <f ca="true">+IF(AND(ISNUMBER(OFFSET('Hygiene Data'!$F$5,0,10*ROW('Hygiene Data'!F6))),'Data Summary'!DU12="Yes"),OFFSET('Hygiene Data'!$F$5,0,10*ROW('Hygiene Data'!F6)),NA())</f>
        <v>#N/A</v>
      </c>
      <c r="BG12" s="101" t="e">
        <f ca="true">+IF(AND(ISNUMBER(OFFSET('Hygiene Data'!$F$7,0,10*ROW('Hygiene Data'!F6))),'Data Summary'!DV12="Yes"),OFFSET('Hygiene Data'!$F$7,0,10*ROW('Hygiene Data'!F6)),NA())</f>
        <v>#N/A</v>
      </c>
      <c r="BH12" s="101" t="e">
        <f ca="true">+IF(AND(ISNUMBER(OFFSET('Hygiene Data'!$F$9,0,10*ROW('Hygiene Data'!F6))),'Data Summary'!DW12="Yes"),OFFSET('Hygiene Data'!$F$9,0,10*ROW('Hygiene Data'!F6)),NA())</f>
        <v>#N/A</v>
      </c>
      <c r="BI12" s="101" t="e">
        <f ca="true">+IF(AND(ISNUMBER(OFFSET('Hygiene Data'!$G$5,0,10*ROW('Hygiene Data'!G6))),'Data Summary'!DX12="Yes"),OFFSET('Hygiene Data'!$G$5,0,10*ROW('Hygiene Data'!G6)),NA())</f>
        <v>#N/A</v>
      </c>
      <c r="BJ12" s="101" t="e">
        <f ca="true">+IF(AND(ISNUMBER(OFFSET('Hygiene Data'!$G$7,0,10*ROW('Hygiene Data'!G6))),'Data Summary'!DY12="Yes"),OFFSET('Hygiene Data'!$G$7,0,10*ROW('Hygiene Data'!G6)),NA())</f>
        <v>#N/A</v>
      </c>
      <c r="BK12" s="101" t="e">
        <f ca="true">+IF(AND(ISNUMBER(OFFSET('Hygiene Data'!$G$9,0,10*ROW('Hygiene Data'!G6))),'Data Summary'!DZ12="Yes"),OFFSET('Hygiene Data'!$G$9,0,10*ROW('Hygiene Data'!G6)),NA())</f>
        <v>#N/A</v>
      </c>
      <c r="BL12" s="101" t="e">
        <f ca="true">+IF(AND(ISNUMBER(OFFSET('Hygiene Data'!$H$5,0,10*ROW('Hygiene Data'!H6))),'Data Summary'!EA12="Yes"),OFFSET('Hygiene Data'!$H$5,0,10*ROW('Hygiene Data'!H6)),NA())</f>
        <v>#N/A</v>
      </c>
      <c r="BM12" s="101" t="e">
        <f ca="true">+IF(AND(ISNUMBER(OFFSET('Hygiene Data'!$H$7,0,10*ROW('Hygiene Data'!H6))),'Data Summary'!EB12="Yes"),OFFSET('Hygiene Data'!$H$7,0,10*ROW('Hygiene Data'!H6)),NA())</f>
        <v>#N/A</v>
      </c>
      <c r="BN12" s="101" t="e">
        <f ca="true">+IF(AND(ISNUMBER(OFFSET('Hygiene Data'!$H$9,0,10*ROW('Hygiene Data'!H6))),'Data Summary'!EC12="Yes"),OFFSET('Hygiene Data'!$H$9,0,10*ROW('Hygiene Data'!H6)),NA())</f>
        <v>#N/A</v>
      </c>
      <c r="BO12" s="101" t="e">
        <f ca="true">+IF(AND(ISNUMBER(OFFSET('Hygiene Data'!$I$5,0,10*ROW('Hygiene Data'!I6))),'Data Summary'!ED12="Yes"),OFFSET('Hygiene Data'!$I$5,0,10*ROW('Hygiene Data'!I6)),NA())</f>
        <v>#N/A</v>
      </c>
      <c r="BP12" s="101" t="e">
        <f ca="true">+IF(AND(ISNUMBER(OFFSET('Hygiene Data'!$I$7,0,10*ROW('Hygiene Data'!I6))),'Data Summary'!EE12="Yes"),OFFSET('Hygiene Data'!$I$7,0,10*ROW('Hygiene Data'!I6)),NA())</f>
        <v>#N/A</v>
      </c>
      <c r="BQ12" s="101" t="e">
        <f ca="true">+IF(AND(ISNUMBER(OFFSET('Hygiene Data'!$I$9,0,10*ROW('Hygiene Data'!I6))),'Data Summary'!EF12="Yes"),OFFSET('Hygiene Data'!$I$9,0,10*ROW('Hygiene Data'!I6)),NA())</f>
        <v>#N/A</v>
      </c>
    </row>
    <row xmlns:x14ac="http://schemas.microsoft.com/office/spreadsheetml/2009/9/ac" r="13" x14ac:dyDescent="0.2">
      <c r="A13" s="379" t="str">
        <f ca="true">+RIGHT('Data Summary'!A13,LEN('Data Summary'!A13)-9)</f>
        <v>EMIS</v>
      </c>
      <c r="B13" s="38" t="str">
        <f ca="true">+IF(ISTEXT('Data Summary'!B13),'Data Summary'!B13,"")</f>
        <v>EMIS</v>
      </c>
      <c r="C13" s="378">
        <f ca="true">+VALUE('Data Summary'!C13)</f>
        <v>2007</v>
      </c>
      <c r="D13" s="99">
        <f ca="true">+IF(AND(ISNUMBER(OFFSET('Water Data'!$D$4,0,10*ROW('Water Data'!D7))),'Data Summary'!BS13="Yes"),100-OFFSET('Water Data'!$D$4,0,10*ROW('Water Data'!D7)),NA())</f>
        <v>34.453081621321488</v>
      </c>
      <c r="E13" s="99">
        <f ca="true">+IF(AND(ISNUMBER(OFFSET('Water Data'!$D$6,0,10*ROW('Water Data'!D7))),'Data Summary'!BT13="Yes"),OFFSET('Water Data'!$D$6,0,10*ROW('Water Data'!D7)),NA())</f>
        <v>25.717194151397372</v>
      </c>
      <c r="F13" s="99" t="e">
        <f ca="true">+IF(AND(ISNUMBER(OFFSET('Water Data'!$D$9,0,10*ROW('Water Data'!D7))),'Data Summary'!BU13="Yes"),OFFSET('Water Data'!$D$9,0,10*ROW('Water Data'!D7)),NA())</f>
        <v>#N/A</v>
      </c>
      <c r="G13" s="99" t="e">
        <f ca="true">+IF(AND(ISNUMBER(OFFSET('Water Data'!$E$4,0,10*ROW('Water Data'!E7))),'Data Summary'!BV13="Yes"),100-OFFSET('Water Data'!$E$4,0,10*ROW('Water Data'!E7)),NA())</f>
        <v>#N/A</v>
      </c>
      <c r="H13" s="99" t="e">
        <f ca="true">+IF(AND(ISNUMBER(OFFSET('Water Data'!$E$6,0,10*ROW('Water Data'!E7))),'Data Summary'!BW13="Yes"),OFFSET('Water Data'!$E$6,0,10*ROW('Water Data'!E7)),NA())</f>
        <v>#N/A</v>
      </c>
      <c r="I13" s="99" t="e">
        <f ca="true">+IF(AND(ISNUMBER(OFFSET('Water Data'!$E$9,0,10*ROW('Water Data'!E7))),'Data Summary'!BX13="Yes"),OFFSET('Water Data'!$E$9,0,10*ROW('Water Data'!E7)),NA())</f>
        <v>#N/A</v>
      </c>
      <c r="J13" s="99" t="e">
        <f ca="true">+IF(AND(ISNUMBER(OFFSET('Water Data'!$F$4,0,10*ROW('Water Data'!F7))),'Data Summary'!BY13="Yes"),100-OFFSET('Water Data'!$F$4,0,10*ROW('Water Data'!F7)),NA())</f>
        <v>#N/A</v>
      </c>
      <c r="K13" s="99" t="e">
        <f ca="true">+IF(AND(ISNUMBER(OFFSET('Water Data'!$F$6,0,10*ROW('Water Data'!F7))),'Data Summary'!BZ13="Yes"),OFFSET('Water Data'!$F$6,0,10*ROW('Water Data'!F7)),NA())</f>
        <v>#N/A</v>
      </c>
      <c r="L13" s="99" t="e">
        <f ca="true">+IF(AND(ISNUMBER(OFFSET('Water Data'!$F$9,0,10*ROW('Water Data'!F7))),'Data Summary'!CA13="Yes"),OFFSET('Water Data'!$F$9,0,10*ROW('Water Data'!F7)),NA())</f>
        <v>#N/A</v>
      </c>
      <c r="M13" s="99" t="e">
        <f ca="true">+IF(AND(ISNUMBER(OFFSET('Water Data'!$G$4,0,10*ROW('Water Data'!G7))),'Data Summary'!CB13="Yes"),100-OFFSET('Water Data'!$G$4,0,10*ROW('Water Data'!G7)),NA())</f>
        <v>#N/A</v>
      </c>
      <c r="N13" s="99" t="e">
        <f ca="true">+IF(AND(ISNUMBER(OFFSET('Water Data'!$G$6,0,10*ROW('Water Data'!G7))),'Data Summary'!CC13="Yes"),OFFSET('Water Data'!$G$6,0,10*ROW('Water Data'!G7)),NA())</f>
        <v>#N/A</v>
      </c>
      <c r="O13" s="99" t="e">
        <f ca="true">+IF(AND(ISNUMBER(OFFSET('Water Data'!$G$9,0,10*ROW('Water Data'!G7))),'Data Summary'!CD13="Yes"),OFFSET('Water Data'!$G$9,0,10*ROW('Water Data'!G7)),NA())</f>
        <v>#N/A</v>
      </c>
      <c r="P13" s="99">
        <f ca="true">+IF(AND(ISNUMBER(OFFSET('Water Data'!$H$4,0,10*ROW('Water Data'!H7))),'Data Summary'!CE13="Yes"),100-OFFSET('Water Data'!$H$4,0,10*ROW('Water Data'!H7)),NA())</f>
        <v>33.025169409486935</v>
      </c>
      <c r="Q13" s="99">
        <f ca="true">+IF(AND(ISNUMBER(OFFSET('Water Data'!$H$6,0,10*ROW('Water Data'!H7))),'Data Summary'!CF13="Yes"),OFFSET('Water Data'!$H$6,0,10*ROW('Water Data'!H7)),NA())</f>
        <v>23.949661181026137</v>
      </c>
      <c r="R13" s="99" t="e">
        <f ca="true">+IF(AND(ISNUMBER(OFFSET('Water Data'!$H$9,0,10*ROW('Water Data'!H7))),'Data Summary'!CG13="Yes"),OFFSET('Water Data'!$H$9,0,10*ROW('Water Data'!H7)),NA())</f>
        <v>#N/A</v>
      </c>
      <c r="S13" s="99">
        <f ca="true">+IF(AND(ISNUMBER(OFFSET('Water Data'!$I$4,0,10*ROW('Water Data'!I7))),'Data Summary'!CH13="Yes"),100-OFFSET('Water Data'!$I$4,0,10*ROW('Water Data'!I7)),NA())</f>
        <v>65.441176470588232</v>
      </c>
      <c r="T13" s="99">
        <f ca="true">+IF(AND(ISNUMBER(OFFSET('Water Data'!$I$6,0,10*ROW('Water Data'!I7))),'Data Summary'!CI13="Yes"),OFFSET('Water Data'!$I$6,0,10*ROW('Water Data'!I7)),NA())</f>
        <v>64.075630252100837</v>
      </c>
      <c r="U13" s="99" t="e">
        <f ca="true">+IF(AND(ISNUMBER(OFFSET('Water Data'!$I$9,0,10*ROW('Water Data'!I7))),'Data Summary'!CJ13="Yes"),OFFSET('Water Data'!$I$9,0,10*ROW('Water Data'!I7)),NA())</f>
        <v>#N/A</v>
      </c>
      <c r="V13" s="100">
        <f ca="true">+IF(AND(ISNUMBER(OFFSET('Sanitation Data'!$D$4,0,10*ROW('Sanitation Data'!D7))),'Data Summary'!CK13="Yes"),100-OFFSET('Sanitation Data'!$D$4,0,10*ROW('Sanitation Data'!D7)),NA())</f>
        <v>90.918471219692762</v>
      </c>
      <c r="W13" s="100" t="e">
        <f ca="true">+IF(AND(ISNUMBER(OFFSET('Sanitation Data'!$D$6,0,10*ROW('Sanitation Data'!D7))),'Data Summary'!CL13="Yes"),OFFSET('Sanitation Data'!$D$6,0,10*ROW('Sanitation Data'!D7)),NA())</f>
        <v>#N/A</v>
      </c>
      <c r="X13" s="100" t="e">
        <f ca="true">+IF(AND(ISNUMBER(OFFSET('Sanitation Data'!$D$10,0,10*ROW('Sanitation Data'!D7))),'Data Summary'!CM13="Yes"),OFFSET('Sanitation Data'!$D$10,0,10*ROW('Sanitation Data'!D7)),NA())</f>
        <v>#N/A</v>
      </c>
      <c r="Y13" s="100" t="e">
        <f ca="true">+IF(AND(ISNUMBER(OFFSET('Sanitation Data'!$D$11,0,10*ROW('Sanitation Data'!D7))),'Data Summary'!CN13="Yes"),OFFSET('Sanitation Data'!$D$11,0,10*ROW('Sanitation Data'!D7)),NA())</f>
        <v>#N/A</v>
      </c>
      <c r="Z13" s="100" t="e">
        <f ca="true">+IF(AND(ISNUMBER(OFFSET('Sanitation Data'!$D$12,0,10*ROW('Sanitation Data'!D7))),'Data Summary'!CO13="Yes"),OFFSET('Sanitation Data'!$D$12,0,10*ROW('Sanitation Data'!D7)),NA())</f>
        <v>#N/A</v>
      </c>
      <c r="AA13" s="100" t="e">
        <f ca="true">+IF(AND(ISNUMBER(OFFSET('Sanitation Data'!$E$4,0,10*ROW('Sanitation Data'!E7))),'Data Summary'!CP13="Yes"),100-OFFSET('Sanitation Data'!$E$4,0,10*ROW('Sanitation Data'!E7)),NA())</f>
        <v>#N/A</v>
      </c>
      <c r="AB13" s="100" t="e">
        <f ca="true">+IF(AND(ISNUMBER(OFFSET('Sanitation Data'!$E$6,0,10*ROW('Sanitation Data'!E7))),'Data Summary'!CQ13="Yes"),OFFSET('Sanitation Data'!$E$6,0,10*ROW('Sanitation Data'!E7)),NA())</f>
        <v>#N/A</v>
      </c>
      <c r="AC13" s="100" t="e">
        <f ca="true">+IF(AND(ISNUMBER(OFFSET('Sanitation Data'!$E$10,0,10*ROW('Sanitation Data'!E7))),'Data Summary'!CR13="Yes"),OFFSET('Sanitation Data'!$E$10,0,10*ROW('Sanitation Data'!E7)),NA())</f>
        <v>#N/A</v>
      </c>
      <c r="AD13" s="100" t="e">
        <f ca="true">+IF(AND(ISNUMBER(OFFSET('Sanitation Data'!$E$11,0,10*ROW('Sanitation Data'!E7))),'Data Summary'!CS13="Yes"),OFFSET('Sanitation Data'!$E$11,0,10*ROW('Sanitation Data'!E7)),NA())</f>
        <v>#N/A</v>
      </c>
      <c r="AE13" s="100" t="e">
        <f ca="true">+IF(AND(ISNUMBER(OFFSET('Sanitation Data'!$E$12,0,10*ROW('Sanitation Data'!E7))),'Data Summary'!CT13="Yes"),OFFSET('Sanitation Data'!$E$12,0,10*ROW('Sanitation Data'!E7)),NA())</f>
        <v>#N/A</v>
      </c>
      <c r="AF13" s="100" t="e">
        <f ca="true">+IF(AND(ISNUMBER(OFFSET('Sanitation Data'!$F$4,0,10*ROW('Sanitation Data'!F7))),'Data Summary'!CU13="Yes"),100-OFFSET('Sanitation Data'!$F$4,0,10*ROW('Sanitation Data'!F7)),NA())</f>
        <v>#N/A</v>
      </c>
      <c r="AG13" s="100" t="e">
        <f ca="true">+IF(AND(ISNUMBER(OFFSET('Sanitation Data'!$F$6,0,10*ROW('Sanitation Data'!F7))),'Data Summary'!CV13="Yes"),OFFSET('Sanitation Data'!$F$6,0,10*ROW('Sanitation Data'!F7)),NA())</f>
        <v>#N/A</v>
      </c>
      <c r="AH13" s="100" t="e">
        <f ca="true">+IF(AND(ISNUMBER(OFFSET('Sanitation Data'!$F$10,0,10*ROW('Sanitation Data'!F7))),'Data Summary'!CW13="Yes"),OFFSET('Sanitation Data'!$F$10,0,10*ROW('Sanitation Data'!F7)),NA())</f>
        <v>#N/A</v>
      </c>
      <c r="AI13" s="100" t="e">
        <f ca="true">+IF(AND(ISNUMBER(OFFSET('Sanitation Data'!$F$11,0,10*ROW('Sanitation Data'!F7))),'Data Summary'!CX13="Yes"),OFFSET('Sanitation Data'!$F$11,0,10*ROW('Sanitation Data'!F7)),NA())</f>
        <v>#N/A</v>
      </c>
      <c r="AJ13" s="100" t="e">
        <f ca="true">+IF(AND(ISNUMBER(OFFSET('Sanitation Data'!$F$12,0,10*ROW('Sanitation Data'!F7))),'Data Summary'!CY13="Yes"),OFFSET('Sanitation Data'!$F$12,0,10*ROW('Sanitation Data'!F7)),NA())</f>
        <v>#N/A</v>
      </c>
      <c r="AK13" s="100" t="e">
        <f ca="true">+IF(AND(ISNUMBER(OFFSET('Sanitation Data'!$G$4,0,10*ROW('Sanitation Data'!G7))),'Data Summary'!CZ13="Yes"),100-OFFSET('Sanitation Data'!$G$4,0,10*ROW('Sanitation Data'!G7)),NA())</f>
        <v>#N/A</v>
      </c>
      <c r="AL13" s="100" t="e">
        <f ca="true">+IF(AND(ISNUMBER(OFFSET('Sanitation Data'!$G$6,0,10*ROW('Sanitation Data'!G7))),'Data Summary'!DA13="Yes"),OFFSET('Sanitation Data'!$G$6,0,10*ROW('Sanitation Data'!G7)),NA())</f>
        <v>#N/A</v>
      </c>
      <c r="AM13" s="100" t="e">
        <f ca="true">+IF(AND(ISNUMBER(OFFSET('Sanitation Data'!$G$10,0,10*ROW('Sanitation Data'!G7))),'Data Summary'!DB13="Yes"),OFFSET('Sanitation Data'!$G$10,0,10*ROW('Sanitation Data'!G7)),NA())</f>
        <v>#N/A</v>
      </c>
      <c r="AN13" s="100" t="e">
        <f ca="true">+IF(AND(ISNUMBER(OFFSET('Sanitation Data'!$G$11,0,10*ROW('Sanitation Data'!G7))),'Data Summary'!DC13="Yes"),OFFSET('Sanitation Data'!$G$11,0,10*ROW('Sanitation Data'!G7)),NA())</f>
        <v>#N/A</v>
      </c>
      <c r="AO13" s="100" t="e">
        <f ca="true">+IF(AND(ISNUMBER(OFFSET('Sanitation Data'!$G$12,0,10*ROW('Sanitation Data'!G7))),'Data Summary'!DD13="Yes"),OFFSET('Sanitation Data'!$G$12,0,10*ROW('Sanitation Data'!G7)),NA())</f>
        <v>#N/A</v>
      </c>
      <c r="AP13" s="100">
        <f ca="true">+IF(AND(ISNUMBER(OFFSET('Sanitation Data'!$H$4,0,10*ROW('Sanitation Data'!H7))),'Data Summary'!DE13="Yes"),100-OFFSET('Sanitation Data'!$H$4,0,10*ROW('Sanitation Data'!H7)),NA())</f>
        <v>90.5</v>
      </c>
      <c r="AQ13" s="100" t="e">
        <f ca="true">+IF(AND(ISNUMBER(OFFSET('Sanitation Data'!$H$6,0,10*ROW('Sanitation Data'!H7))),'Data Summary'!DF13="Yes"),OFFSET('Sanitation Data'!$H$6,0,10*ROW('Sanitation Data'!H7)),NA())</f>
        <v>#N/A</v>
      </c>
      <c r="AR13" s="100" t="e">
        <f ca="true">+IF(AND(ISNUMBER(OFFSET('Sanitation Data'!$H$10,0,10*ROW('Sanitation Data'!H7))),'Data Summary'!DG13="Yes"),OFFSET('Sanitation Data'!$H$10,0,10*ROW('Sanitation Data'!H7)),NA())</f>
        <v>#N/A</v>
      </c>
      <c r="AS13" s="100" t="e">
        <f ca="true">+IF(AND(ISNUMBER(OFFSET('Sanitation Data'!$H$11,0,10*ROW('Sanitation Data'!H7))),'Data Summary'!DH13="Yes"),OFFSET('Sanitation Data'!$H$11,0,10*ROW('Sanitation Data'!H7)),NA())</f>
        <v>#N/A</v>
      </c>
      <c r="AT13" s="100" t="e">
        <f ca="true">+IF(AND(ISNUMBER(OFFSET('Sanitation Data'!$H$12,0,10*ROW('Sanitation Data'!H7))),'Data Summary'!DI13="Yes"),OFFSET('Sanitation Data'!$H$12,0,10*ROW('Sanitation Data'!H7)),NA())</f>
        <v>#N/A</v>
      </c>
      <c r="AU13" s="100">
        <f ca="true">+IF(AND(ISNUMBER(OFFSET('Sanitation Data'!$I$4,0,10*ROW('Sanitation Data'!I7))),'Data Summary'!DJ13="Yes"),100-OFFSET('Sanitation Data'!$I$4,0,10*ROW('Sanitation Data'!I7)),NA())</f>
        <v>100</v>
      </c>
      <c r="AV13" s="100" t="e">
        <f ca="true">+IF(AND(ISNUMBER(OFFSET('Sanitation Data'!$I$6,0,10*ROW('Sanitation Data'!I7))),'Data Summary'!DK13="Yes"),OFFSET('Sanitation Data'!$I$6,0,10*ROW('Sanitation Data'!I7)),NA())</f>
        <v>#N/A</v>
      </c>
      <c r="AW13" s="100" t="e">
        <f ca="true">+IF(AND(ISNUMBER(OFFSET('Sanitation Data'!$I$10,0,10*ROW('Sanitation Data'!I7))),'Data Summary'!DL13="Yes"),OFFSET('Sanitation Data'!$I$10,0,10*ROW('Sanitation Data'!I7)),NA())</f>
        <v>#N/A</v>
      </c>
      <c r="AX13" s="100" t="e">
        <f ca="true">+IF(AND(ISNUMBER(OFFSET('Sanitation Data'!$I$11,0,10*ROW('Sanitation Data'!I7))),'Data Summary'!DM13="Yes"),OFFSET('Sanitation Data'!$I$11,0,10*ROW('Sanitation Data'!I7)),NA())</f>
        <v>#N/A</v>
      </c>
      <c r="AY13" s="100" t="e">
        <f ca="true">+IF(AND(ISNUMBER(OFFSET('Sanitation Data'!$I$12,0,10*ROW('Sanitation Data'!I7))),'Data Summary'!DN13="Yes"),OFFSET('Sanitation Data'!$I$12,0,10*ROW('Sanitation Data'!I7)),NA())</f>
        <v>#N/A</v>
      </c>
      <c r="AZ13" s="101" t="e">
        <f ca="true">+IF(AND(ISNUMBER(OFFSET('Hygiene Data'!$D$5,0,10*ROW('Hygiene Data'!D7))),'Data Summary'!DO13="Yes"),OFFSET('Hygiene Data'!$D$5,0,10*ROW('Hygiene Data'!D7)),NA())</f>
        <v>#N/A</v>
      </c>
      <c r="BA13" s="101" t="e">
        <f ca="true">+IF(AND(ISNUMBER(OFFSET('Hygiene Data'!$D$7,0,10*ROW('Hygiene Data'!D7))),'Data Summary'!DP13="Yes"),OFFSET('Hygiene Data'!$D$7,0,10*ROW('Hygiene Data'!D7)),NA())</f>
        <v>#N/A</v>
      </c>
      <c r="BB13" s="101" t="e">
        <f ca="true">+IF(AND(ISNUMBER(OFFSET('Hygiene Data'!$D$9,0,10*ROW('Hygiene Data'!D7))),'Data Summary'!DQ13="Yes"),OFFSET('Hygiene Data'!$D$9,0,10*ROW('Hygiene Data'!D7)),NA())</f>
        <v>#N/A</v>
      </c>
      <c r="BC13" s="101" t="e">
        <f ca="true">+IF(AND(ISNUMBER(OFFSET('Hygiene Data'!$E$5,0,10*ROW('Hygiene Data'!E7))),'Data Summary'!DR13="Yes"),OFFSET('Hygiene Data'!$E$5,0,10*ROW('Hygiene Data'!E7)),NA())</f>
        <v>#N/A</v>
      </c>
      <c r="BD13" s="101" t="e">
        <f ca="true">+IF(AND(ISNUMBER(OFFSET('Hygiene Data'!$E$7,0,10*ROW('Hygiene Data'!E7))),'Data Summary'!DS13="Yes"),OFFSET('Hygiene Data'!$E$7,0,10*ROW('Hygiene Data'!E7)),NA())</f>
        <v>#N/A</v>
      </c>
      <c r="BE13" s="101" t="e">
        <f ca="true">+IF(AND(ISNUMBER(OFFSET('Hygiene Data'!$E$9,0,10*ROW('Hygiene Data'!E7))),'Data Summary'!DT13="Yes"),OFFSET('Hygiene Data'!$E$9,0,10*ROW('Hygiene Data'!E7)),NA())</f>
        <v>#N/A</v>
      </c>
      <c r="BF13" s="101" t="e">
        <f ca="true">+IF(AND(ISNUMBER(OFFSET('Hygiene Data'!$F$5,0,10*ROW('Hygiene Data'!F7))),'Data Summary'!DU13="Yes"),OFFSET('Hygiene Data'!$F$5,0,10*ROW('Hygiene Data'!F7)),NA())</f>
        <v>#N/A</v>
      </c>
      <c r="BG13" s="101" t="e">
        <f ca="true">+IF(AND(ISNUMBER(OFFSET('Hygiene Data'!$F$7,0,10*ROW('Hygiene Data'!F7))),'Data Summary'!DV13="Yes"),OFFSET('Hygiene Data'!$F$7,0,10*ROW('Hygiene Data'!F7)),NA())</f>
        <v>#N/A</v>
      </c>
      <c r="BH13" s="101" t="e">
        <f ca="true">+IF(AND(ISNUMBER(OFFSET('Hygiene Data'!$F$9,0,10*ROW('Hygiene Data'!F7))),'Data Summary'!DW13="Yes"),OFFSET('Hygiene Data'!$F$9,0,10*ROW('Hygiene Data'!F7)),NA())</f>
        <v>#N/A</v>
      </c>
      <c r="BI13" s="101" t="e">
        <f ca="true">+IF(AND(ISNUMBER(OFFSET('Hygiene Data'!$G$5,0,10*ROW('Hygiene Data'!G7))),'Data Summary'!DX13="Yes"),OFFSET('Hygiene Data'!$G$5,0,10*ROW('Hygiene Data'!G7)),NA())</f>
        <v>#N/A</v>
      </c>
      <c r="BJ13" s="101" t="e">
        <f ca="true">+IF(AND(ISNUMBER(OFFSET('Hygiene Data'!$G$7,0,10*ROW('Hygiene Data'!G7))),'Data Summary'!DY13="Yes"),OFFSET('Hygiene Data'!$G$7,0,10*ROW('Hygiene Data'!G7)),NA())</f>
        <v>#N/A</v>
      </c>
      <c r="BK13" s="101" t="e">
        <f ca="true">+IF(AND(ISNUMBER(OFFSET('Hygiene Data'!$G$9,0,10*ROW('Hygiene Data'!G7))),'Data Summary'!DZ13="Yes"),OFFSET('Hygiene Data'!$G$9,0,10*ROW('Hygiene Data'!G7)),NA())</f>
        <v>#N/A</v>
      </c>
      <c r="BL13" s="101" t="e">
        <f ca="true">+IF(AND(ISNUMBER(OFFSET('Hygiene Data'!$H$5,0,10*ROW('Hygiene Data'!H7))),'Data Summary'!EA13="Yes"),OFFSET('Hygiene Data'!$H$5,0,10*ROW('Hygiene Data'!H7)),NA())</f>
        <v>#N/A</v>
      </c>
      <c r="BM13" s="101" t="e">
        <f ca="true">+IF(AND(ISNUMBER(OFFSET('Hygiene Data'!$H$7,0,10*ROW('Hygiene Data'!H7))),'Data Summary'!EB13="Yes"),OFFSET('Hygiene Data'!$H$7,0,10*ROW('Hygiene Data'!H7)),NA())</f>
        <v>#N/A</v>
      </c>
      <c r="BN13" s="101" t="e">
        <f ca="true">+IF(AND(ISNUMBER(OFFSET('Hygiene Data'!$H$9,0,10*ROW('Hygiene Data'!H7))),'Data Summary'!EC13="Yes"),OFFSET('Hygiene Data'!$H$9,0,10*ROW('Hygiene Data'!H7)),NA())</f>
        <v>#N/A</v>
      </c>
      <c r="BO13" s="101" t="e">
        <f ca="true">+IF(AND(ISNUMBER(OFFSET('Hygiene Data'!$I$5,0,10*ROW('Hygiene Data'!I7))),'Data Summary'!ED13="Yes"),OFFSET('Hygiene Data'!$I$5,0,10*ROW('Hygiene Data'!I7)),NA())</f>
        <v>#N/A</v>
      </c>
      <c r="BP13" s="101" t="e">
        <f ca="true">+IF(AND(ISNUMBER(OFFSET('Hygiene Data'!$I$7,0,10*ROW('Hygiene Data'!I7))),'Data Summary'!EE13="Yes"),OFFSET('Hygiene Data'!$I$7,0,10*ROW('Hygiene Data'!I7)),NA())</f>
        <v>#N/A</v>
      </c>
      <c r="BQ13" s="101" t="e">
        <f ca="true">+IF(AND(ISNUMBER(OFFSET('Hygiene Data'!$I$9,0,10*ROW('Hygiene Data'!I7))),'Data Summary'!EF13="Yes"),OFFSET('Hygiene Data'!$I$9,0,10*ROW('Hygiene Data'!I7)),NA())</f>
        <v>#N/A</v>
      </c>
    </row>
    <row xmlns:x14ac="http://schemas.microsoft.com/office/spreadsheetml/2009/9/ac" r="14" x14ac:dyDescent="0.2">
      <c r="A14" s="379" t="str">
        <f ca="true">+RIGHT('Data Summary'!A14,LEN('Data Summary'!A14)-9)</f>
        <v>EMIS</v>
      </c>
      <c r="B14" s="38" t="str">
        <f ca="true">+IF(ISTEXT('Data Summary'!B14),'Data Summary'!B14,"")</f>
        <v>EMIS</v>
      </c>
      <c r="C14" s="378">
        <f ca="true">+VALUE('Data Summary'!C14)</f>
        <v>2008</v>
      </c>
      <c r="D14" s="99">
        <f ca="true">+IF(AND(ISNUMBER(OFFSET('Water Data'!$D$4,0,10*ROW('Water Data'!D8))),'Data Summary'!BS14="Yes"),100-OFFSET('Water Data'!$D$4,0,10*ROW('Water Data'!D8)),NA())</f>
        <v>33.885683891821117</v>
      </c>
      <c r="E14" s="99">
        <f ca="true">+IF(AND(ISNUMBER(OFFSET('Water Data'!$D$6,0,10*ROW('Water Data'!D8))),'Data Summary'!BT14="Yes"),OFFSET('Water Data'!$D$6,0,10*ROW('Water Data'!D8)),NA())</f>
        <v>25.602471257313532</v>
      </c>
      <c r="F14" s="99" t="e">
        <f ca="true">+IF(AND(ISNUMBER(OFFSET('Water Data'!$D$9,0,10*ROW('Water Data'!D8))),'Data Summary'!BU14="Yes"),OFFSET('Water Data'!$D$9,0,10*ROW('Water Data'!D8)),NA())</f>
        <v>#N/A</v>
      </c>
      <c r="G14" s="99" t="e">
        <f ca="true">+IF(AND(ISNUMBER(OFFSET('Water Data'!$E$4,0,10*ROW('Water Data'!E8))),'Data Summary'!BV14="Yes"),100-OFFSET('Water Data'!$E$4,0,10*ROW('Water Data'!E8)),NA())</f>
        <v>#N/A</v>
      </c>
      <c r="H14" s="99" t="e">
        <f ca="true">+IF(AND(ISNUMBER(OFFSET('Water Data'!$E$6,0,10*ROW('Water Data'!E8))),'Data Summary'!BW14="Yes"),OFFSET('Water Data'!$E$6,0,10*ROW('Water Data'!E8)),NA())</f>
        <v>#N/A</v>
      </c>
      <c r="I14" s="99" t="e">
        <f ca="true">+IF(AND(ISNUMBER(OFFSET('Water Data'!$E$9,0,10*ROW('Water Data'!E8))),'Data Summary'!BX14="Yes"),OFFSET('Water Data'!$E$9,0,10*ROW('Water Data'!E8)),NA())</f>
        <v>#N/A</v>
      </c>
      <c r="J14" s="99" t="e">
        <f ca="true">+IF(AND(ISNUMBER(OFFSET('Water Data'!$F$4,0,10*ROW('Water Data'!F8))),'Data Summary'!BY14="Yes"),100-OFFSET('Water Data'!$F$4,0,10*ROW('Water Data'!F8)),NA())</f>
        <v>#N/A</v>
      </c>
      <c r="K14" s="99" t="e">
        <f ca="true">+IF(AND(ISNUMBER(OFFSET('Water Data'!$F$6,0,10*ROW('Water Data'!F8))),'Data Summary'!BZ14="Yes"),OFFSET('Water Data'!$F$6,0,10*ROW('Water Data'!F8)),NA())</f>
        <v>#N/A</v>
      </c>
      <c r="L14" s="99" t="e">
        <f ca="true">+IF(AND(ISNUMBER(OFFSET('Water Data'!$F$9,0,10*ROW('Water Data'!F8))),'Data Summary'!CA14="Yes"),OFFSET('Water Data'!$F$9,0,10*ROW('Water Data'!F8)),NA())</f>
        <v>#N/A</v>
      </c>
      <c r="M14" s="99" t="e">
        <f ca="true">+IF(AND(ISNUMBER(OFFSET('Water Data'!$G$4,0,10*ROW('Water Data'!G8))),'Data Summary'!CB14="Yes"),100-OFFSET('Water Data'!$G$4,0,10*ROW('Water Data'!G8)),NA())</f>
        <v>#N/A</v>
      </c>
      <c r="N14" s="99" t="e">
        <f ca="true">+IF(AND(ISNUMBER(OFFSET('Water Data'!$G$6,0,10*ROW('Water Data'!G8))),'Data Summary'!CC14="Yes"),OFFSET('Water Data'!$G$6,0,10*ROW('Water Data'!G8)),NA())</f>
        <v>#N/A</v>
      </c>
      <c r="O14" s="99" t="e">
        <f ca="true">+IF(AND(ISNUMBER(OFFSET('Water Data'!$G$9,0,10*ROW('Water Data'!G8))),'Data Summary'!CD14="Yes"),OFFSET('Water Data'!$G$9,0,10*ROW('Water Data'!G8)),NA())</f>
        <v>#N/A</v>
      </c>
      <c r="P14" s="99">
        <f ca="true">+IF(AND(ISNUMBER(OFFSET('Water Data'!$H$4,0,10*ROW('Water Data'!H8))),'Data Summary'!CE14="Yes"),100-OFFSET('Water Data'!$H$4,0,10*ROW('Water Data'!H8)),NA())</f>
        <v>32.302817504496019</v>
      </c>
      <c r="Q14" s="99">
        <f ca="true">+IF(AND(ISNUMBER(OFFSET('Water Data'!$H$6,0,10*ROW('Water Data'!H8))),'Data Summary'!CF14="Yes"),OFFSET('Water Data'!$H$6,0,10*ROW('Water Data'!H8)),NA())</f>
        <v>23.816048642630815</v>
      </c>
      <c r="R14" s="99" t="e">
        <f ca="true">+IF(AND(ISNUMBER(OFFSET('Water Data'!$H$9,0,10*ROW('Water Data'!H8))),'Data Summary'!CG14="Yes"),OFFSET('Water Data'!$H$9,0,10*ROW('Water Data'!H8)),NA())</f>
        <v>#N/A</v>
      </c>
      <c r="S14" s="99">
        <f ca="true">+IF(AND(ISNUMBER(OFFSET('Water Data'!$I$4,0,10*ROW('Water Data'!I8))),'Data Summary'!CH14="Yes"),100-OFFSET('Water Data'!$I$4,0,10*ROW('Water Data'!I8)),NA())</f>
        <v>67.893284268629245</v>
      </c>
      <c r="T14" s="99">
        <f ca="true">+IF(AND(ISNUMBER(OFFSET('Water Data'!$I$6,0,10*ROW('Water Data'!I8))),'Data Summary'!CI14="Yes"),OFFSET('Water Data'!$I$6,0,10*ROW('Water Data'!I8)),NA())</f>
        <v>63.983440662373503</v>
      </c>
      <c r="U14" s="99" t="e">
        <f ca="true">+IF(AND(ISNUMBER(OFFSET('Water Data'!$I$9,0,10*ROW('Water Data'!I8))),'Data Summary'!CJ14="Yes"),OFFSET('Water Data'!$I$9,0,10*ROW('Water Data'!I8)),NA())</f>
        <v>#N/A</v>
      </c>
      <c r="V14" s="100">
        <f ca="true">+IF(AND(ISNUMBER(OFFSET('Sanitation Data'!$D$4,0,10*ROW('Sanitation Data'!D8))),'Data Summary'!CK14="Yes"),100-OFFSET('Sanitation Data'!$D$4,0,10*ROW('Sanitation Data'!D8)),NA())</f>
        <v>91.018059817519742</v>
      </c>
      <c r="W14" s="100" t="e">
        <f ca="true">+IF(AND(ISNUMBER(OFFSET('Sanitation Data'!$D$6,0,10*ROW('Sanitation Data'!D8))),'Data Summary'!CL14="Yes"),OFFSET('Sanitation Data'!$D$6,0,10*ROW('Sanitation Data'!D8)),NA())</f>
        <v>#N/A</v>
      </c>
      <c r="X14" s="100" t="e">
        <f ca="true">+IF(AND(ISNUMBER(OFFSET('Sanitation Data'!$D$10,0,10*ROW('Sanitation Data'!D8))),'Data Summary'!CM14="Yes"),OFFSET('Sanitation Data'!$D$10,0,10*ROW('Sanitation Data'!D8)),NA())</f>
        <v>#N/A</v>
      </c>
      <c r="Y14" s="100" t="e">
        <f ca="true">+IF(AND(ISNUMBER(OFFSET('Sanitation Data'!$D$11,0,10*ROW('Sanitation Data'!D8))),'Data Summary'!CN14="Yes"),OFFSET('Sanitation Data'!$D$11,0,10*ROW('Sanitation Data'!D8)),NA())</f>
        <v>#N/A</v>
      </c>
      <c r="Z14" s="100" t="e">
        <f ca="true">+IF(AND(ISNUMBER(OFFSET('Sanitation Data'!$D$12,0,10*ROW('Sanitation Data'!D8))),'Data Summary'!CO14="Yes"),OFFSET('Sanitation Data'!$D$12,0,10*ROW('Sanitation Data'!D8)),NA())</f>
        <v>#N/A</v>
      </c>
      <c r="AA14" s="100" t="e">
        <f ca="true">+IF(AND(ISNUMBER(OFFSET('Sanitation Data'!$E$4,0,10*ROW('Sanitation Data'!E8))),'Data Summary'!CP14="Yes"),100-OFFSET('Sanitation Data'!$E$4,0,10*ROW('Sanitation Data'!E8)),NA())</f>
        <v>#N/A</v>
      </c>
      <c r="AB14" s="100" t="e">
        <f ca="true">+IF(AND(ISNUMBER(OFFSET('Sanitation Data'!$E$6,0,10*ROW('Sanitation Data'!E8))),'Data Summary'!CQ14="Yes"),OFFSET('Sanitation Data'!$E$6,0,10*ROW('Sanitation Data'!E8)),NA())</f>
        <v>#N/A</v>
      </c>
      <c r="AC14" s="100" t="e">
        <f ca="true">+IF(AND(ISNUMBER(OFFSET('Sanitation Data'!$E$10,0,10*ROW('Sanitation Data'!E8))),'Data Summary'!CR14="Yes"),OFFSET('Sanitation Data'!$E$10,0,10*ROW('Sanitation Data'!E8)),NA())</f>
        <v>#N/A</v>
      </c>
      <c r="AD14" s="100" t="e">
        <f ca="true">+IF(AND(ISNUMBER(OFFSET('Sanitation Data'!$E$11,0,10*ROW('Sanitation Data'!E8))),'Data Summary'!CS14="Yes"),OFFSET('Sanitation Data'!$E$11,0,10*ROW('Sanitation Data'!E8)),NA())</f>
        <v>#N/A</v>
      </c>
      <c r="AE14" s="100" t="e">
        <f ca="true">+IF(AND(ISNUMBER(OFFSET('Sanitation Data'!$E$12,0,10*ROW('Sanitation Data'!E8))),'Data Summary'!CT14="Yes"),OFFSET('Sanitation Data'!$E$12,0,10*ROW('Sanitation Data'!E8)),NA())</f>
        <v>#N/A</v>
      </c>
      <c r="AF14" s="100" t="e">
        <f ca="true">+IF(AND(ISNUMBER(OFFSET('Sanitation Data'!$F$4,0,10*ROW('Sanitation Data'!F8))),'Data Summary'!CU14="Yes"),100-OFFSET('Sanitation Data'!$F$4,0,10*ROW('Sanitation Data'!F8)),NA())</f>
        <v>#N/A</v>
      </c>
      <c r="AG14" s="100" t="e">
        <f ca="true">+IF(AND(ISNUMBER(OFFSET('Sanitation Data'!$F$6,0,10*ROW('Sanitation Data'!F8))),'Data Summary'!CV14="Yes"),OFFSET('Sanitation Data'!$F$6,0,10*ROW('Sanitation Data'!F8)),NA())</f>
        <v>#N/A</v>
      </c>
      <c r="AH14" s="100" t="e">
        <f ca="true">+IF(AND(ISNUMBER(OFFSET('Sanitation Data'!$F$10,0,10*ROW('Sanitation Data'!F8))),'Data Summary'!CW14="Yes"),OFFSET('Sanitation Data'!$F$10,0,10*ROW('Sanitation Data'!F8)),NA())</f>
        <v>#N/A</v>
      </c>
      <c r="AI14" s="100" t="e">
        <f ca="true">+IF(AND(ISNUMBER(OFFSET('Sanitation Data'!$F$11,0,10*ROW('Sanitation Data'!F8))),'Data Summary'!CX14="Yes"),OFFSET('Sanitation Data'!$F$11,0,10*ROW('Sanitation Data'!F8)),NA())</f>
        <v>#N/A</v>
      </c>
      <c r="AJ14" s="100" t="e">
        <f ca="true">+IF(AND(ISNUMBER(OFFSET('Sanitation Data'!$F$12,0,10*ROW('Sanitation Data'!F8))),'Data Summary'!CY14="Yes"),OFFSET('Sanitation Data'!$F$12,0,10*ROW('Sanitation Data'!F8)),NA())</f>
        <v>#N/A</v>
      </c>
      <c r="AK14" s="100" t="e">
        <f ca="true">+IF(AND(ISNUMBER(OFFSET('Sanitation Data'!$G$4,0,10*ROW('Sanitation Data'!G8))),'Data Summary'!CZ14="Yes"),100-OFFSET('Sanitation Data'!$G$4,0,10*ROW('Sanitation Data'!G8)),NA())</f>
        <v>#N/A</v>
      </c>
      <c r="AL14" s="100" t="e">
        <f ca="true">+IF(AND(ISNUMBER(OFFSET('Sanitation Data'!$G$6,0,10*ROW('Sanitation Data'!G8))),'Data Summary'!DA14="Yes"),OFFSET('Sanitation Data'!$G$6,0,10*ROW('Sanitation Data'!G8)),NA())</f>
        <v>#N/A</v>
      </c>
      <c r="AM14" s="100" t="e">
        <f ca="true">+IF(AND(ISNUMBER(OFFSET('Sanitation Data'!$G$10,0,10*ROW('Sanitation Data'!G8))),'Data Summary'!DB14="Yes"),OFFSET('Sanitation Data'!$G$10,0,10*ROW('Sanitation Data'!G8)),NA())</f>
        <v>#N/A</v>
      </c>
      <c r="AN14" s="100" t="e">
        <f ca="true">+IF(AND(ISNUMBER(OFFSET('Sanitation Data'!$G$11,0,10*ROW('Sanitation Data'!G8))),'Data Summary'!DC14="Yes"),OFFSET('Sanitation Data'!$G$11,0,10*ROW('Sanitation Data'!G8)),NA())</f>
        <v>#N/A</v>
      </c>
      <c r="AO14" s="100" t="e">
        <f ca="true">+IF(AND(ISNUMBER(OFFSET('Sanitation Data'!$G$12,0,10*ROW('Sanitation Data'!G8))),'Data Summary'!DD14="Yes"),OFFSET('Sanitation Data'!$G$12,0,10*ROW('Sanitation Data'!G8)),NA())</f>
        <v>#N/A</v>
      </c>
      <c r="AP14" s="100">
        <f ca="true">+IF(AND(ISNUMBER(OFFSET('Sanitation Data'!$H$4,0,10*ROW('Sanitation Data'!H8))),'Data Summary'!DE14="Yes"),100-OFFSET('Sanitation Data'!$H$4,0,10*ROW('Sanitation Data'!H8)),NA())</f>
        <v>90.6</v>
      </c>
      <c r="AQ14" s="100" t="e">
        <f ca="true">+IF(AND(ISNUMBER(OFFSET('Sanitation Data'!$H$6,0,10*ROW('Sanitation Data'!H8))),'Data Summary'!DF14="Yes"),OFFSET('Sanitation Data'!$H$6,0,10*ROW('Sanitation Data'!H8)),NA())</f>
        <v>#N/A</v>
      </c>
      <c r="AR14" s="100" t="e">
        <f ca="true">+IF(AND(ISNUMBER(OFFSET('Sanitation Data'!$H$10,0,10*ROW('Sanitation Data'!H8))),'Data Summary'!DG14="Yes"),OFFSET('Sanitation Data'!$H$10,0,10*ROW('Sanitation Data'!H8)),NA())</f>
        <v>#N/A</v>
      </c>
      <c r="AS14" s="100" t="e">
        <f ca="true">+IF(AND(ISNUMBER(OFFSET('Sanitation Data'!$H$11,0,10*ROW('Sanitation Data'!H8))),'Data Summary'!DH14="Yes"),OFFSET('Sanitation Data'!$H$11,0,10*ROW('Sanitation Data'!H8)),NA())</f>
        <v>#N/A</v>
      </c>
      <c r="AT14" s="100" t="e">
        <f ca="true">+IF(AND(ISNUMBER(OFFSET('Sanitation Data'!$H$12,0,10*ROW('Sanitation Data'!H8))),'Data Summary'!DI14="Yes"),OFFSET('Sanitation Data'!$H$12,0,10*ROW('Sanitation Data'!H8)),NA())</f>
        <v>#N/A</v>
      </c>
      <c r="AU14" s="100">
        <f ca="true">+IF(AND(ISNUMBER(OFFSET('Sanitation Data'!$I$4,0,10*ROW('Sanitation Data'!I8))),'Data Summary'!DJ14="Yes"),100-OFFSET('Sanitation Data'!$I$4,0,10*ROW('Sanitation Data'!I8)),NA())</f>
        <v>100</v>
      </c>
      <c r="AV14" s="100" t="e">
        <f ca="true">+IF(AND(ISNUMBER(OFFSET('Sanitation Data'!$I$6,0,10*ROW('Sanitation Data'!I8))),'Data Summary'!DK14="Yes"),OFFSET('Sanitation Data'!$I$6,0,10*ROW('Sanitation Data'!I8)),NA())</f>
        <v>#N/A</v>
      </c>
      <c r="AW14" s="100" t="e">
        <f ca="true">+IF(AND(ISNUMBER(OFFSET('Sanitation Data'!$I$10,0,10*ROW('Sanitation Data'!I8))),'Data Summary'!DL14="Yes"),OFFSET('Sanitation Data'!$I$10,0,10*ROW('Sanitation Data'!I8)),NA())</f>
        <v>#N/A</v>
      </c>
      <c r="AX14" s="100" t="e">
        <f ca="true">+IF(AND(ISNUMBER(OFFSET('Sanitation Data'!$I$11,0,10*ROW('Sanitation Data'!I8))),'Data Summary'!DM14="Yes"),OFFSET('Sanitation Data'!$I$11,0,10*ROW('Sanitation Data'!I8)),NA())</f>
        <v>#N/A</v>
      </c>
      <c r="AY14" s="100" t="e">
        <f ca="true">+IF(AND(ISNUMBER(OFFSET('Sanitation Data'!$I$12,0,10*ROW('Sanitation Data'!I8))),'Data Summary'!DN14="Yes"),OFFSET('Sanitation Data'!$I$12,0,10*ROW('Sanitation Data'!I8)),NA())</f>
        <v>#N/A</v>
      </c>
      <c r="AZ14" s="101" t="e">
        <f ca="true">+IF(AND(ISNUMBER(OFFSET('Hygiene Data'!$D$5,0,10*ROW('Hygiene Data'!D8))),'Data Summary'!DO14="Yes"),OFFSET('Hygiene Data'!$D$5,0,10*ROW('Hygiene Data'!D8)),NA())</f>
        <v>#N/A</v>
      </c>
      <c r="BA14" s="101" t="e">
        <f ca="true">+IF(AND(ISNUMBER(OFFSET('Hygiene Data'!$D$7,0,10*ROW('Hygiene Data'!D8))),'Data Summary'!DP14="Yes"),OFFSET('Hygiene Data'!$D$7,0,10*ROW('Hygiene Data'!D8)),NA())</f>
        <v>#N/A</v>
      </c>
      <c r="BB14" s="101" t="e">
        <f ca="true">+IF(AND(ISNUMBER(OFFSET('Hygiene Data'!$D$9,0,10*ROW('Hygiene Data'!D8))),'Data Summary'!DQ14="Yes"),OFFSET('Hygiene Data'!$D$9,0,10*ROW('Hygiene Data'!D8)),NA())</f>
        <v>#N/A</v>
      </c>
      <c r="BC14" s="101" t="e">
        <f ca="true">+IF(AND(ISNUMBER(OFFSET('Hygiene Data'!$E$5,0,10*ROW('Hygiene Data'!E8))),'Data Summary'!DR14="Yes"),OFFSET('Hygiene Data'!$E$5,0,10*ROW('Hygiene Data'!E8)),NA())</f>
        <v>#N/A</v>
      </c>
      <c r="BD14" s="101" t="e">
        <f ca="true">+IF(AND(ISNUMBER(OFFSET('Hygiene Data'!$E$7,0,10*ROW('Hygiene Data'!E8))),'Data Summary'!DS14="Yes"),OFFSET('Hygiene Data'!$E$7,0,10*ROW('Hygiene Data'!E8)),NA())</f>
        <v>#N/A</v>
      </c>
      <c r="BE14" s="101" t="e">
        <f ca="true">+IF(AND(ISNUMBER(OFFSET('Hygiene Data'!$E$9,0,10*ROW('Hygiene Data'!E8))),'Data Summary'!DT14="Yes"),OFFSET('Hygiene Data'!$E$9,0,10*ROW('Hygiene Data'!E8)),NA())</f>
        <v>#N/A</v>
      </c>
      <c r="BF14" s="101" t="e">
        <f ca="true">+IF(AND(ISNUMBER(OFFSET('Hygiene Data'!$F$5,0,10*ROW('Hygiene Data'!F8))),'Data Summary'!DU14="Yes"),OFFSET('Hygiene Data'!$F$5,0,10*ROW('Hygiene Data'!F8)),NA())</f>
        <v>#N/A</v>
      </c>
      <c r="BG14" s="101" t="e">
        <f ca="true">+IF(AND(ISNUMBER(OFFSET('Hygiene Data'!$F$7,0,10*ROW('Hygiene Data'!F8))),'Data Summary'!DV14="Yes"),OFFSET('Hygiene Data'!$F$7,0,10*ROW('Hygiene Data'!F8)),NA())</f>
        <v>#N/A</v>
      </c>
      <c r="BH14" s="101" t="e">
        <f ca="true">+IF(AND(ISNUMBER(OFFSET('Hygiene Data'!$F$9,0,10*ROW('Hygiene Data'!F8))),'Data Summary'!DW14="Yes"),OFFSET('Hygiene Data'!$F$9,0,10*ROW('Hygiene Data'!F8)),NA())</f>
        <v>#N/A</v>
      </c>
      <c r="BI14" s="101" t="e">
        <f ca="true">+IF(AND(ISNUMBER(OFFSET('Hygiene Data'!$G$5,0,10*ROW('Hygiene Data'!G8))),'Data Summary'!DX14="Yes"),OFFSET('Hygiene Data'!$G$5,0,10*ROW('Hygiene Data'!G8)),NA())</f>
        <v>#N/A</v>
      </c>
      <c r="BJ14" s="101" t="e">
        <f ca="true">+IF(AND(ISNUMBER(OFFSET('Hygiene Data'!$G$7,0,10*ROW('Hygiene Data'!G8))),'Data Summary'!DY14="Yes"),OFFSET('Hygiene Data'!$G$7,0,10*ROW('Hygiene Data'!G8)),NA())</f>
        <v>#N/A</v>
      </c>
      <c r="BK14" s="101" t="e">
        <f ca="true">+IF(AND(ISNUMBER(OFFSET('Hygiene Data'!$G$9,0,10*ROW('Hygiene Data'!G8))),'Data Summary'!DZ14="Yes"),OFFSET('Hygiene Data'!$G$9,0,10*ROW('Hygiene Data'!G8)),NA())</f>
        <v>#N/A</v>
      </c>
      <c r="BL14" s="101" t="e">
        <f ca="true">+IF(AND(ISNUMBER(OFFSET('Hygiene Data'!$H$5,0,10*ROW('Hygiene Data'!H8))),'Data Summary'!EA14="Yes"),OFFSET('Hygiene Data'!$H$5,0,10*ROW('Hygiene Data'!H8)),NA())</f>
        <v>#N/A</v>
      </c>
      <c r="BM14" s="101" t="e">
        <f ca="true">+IF(AND(ISNUMBER(OFFSET('Hygiene Data'!$H$7,0,10*ROW('Hygiene Data'!H8))),'Data Summary'!EB14="Yes"),OFFSET('Hygiene Data'!$H$7,0,10*ROW('Hygiene Data'!H8)),NA())</f>
        <v>#N/A</v>
      </c>
      <c r="BN14" s="101" t="e">
        <f ca="true">+IF(AND(ISNUMBER(OFFSET('Hygiene Data'!$H$9,0,10*ROW('Hygiene Data'!H8))),'Data Summary'!EC14="Yes"),OFFSET('Hygiene Data'!$H$9,0,10*ROW('Hygiene Data'!H8)),NA())</f>
        <v>#N/A</v>
      </c>
      <c r="BO14" s="101" t="e">
        <f ca="true">+IF(AND(ISNUMBER(OFFSET('Hygiene Data'!$I$5,0,10*ROW('Hygiene Data'!I8))),'Data Summary'!ED14="Yes"),OFFSET('Hygiene Data'!$I$5,0,10*ROW('Hygiene Data'!I8)),NA())</f>
        <v>#N/A</v>
      </c>
      <c r="BP14" s="101" t="e">
        <f ca="true">+IF(AND(ISNUMBER(OFFSET('Hygiene Data'!$I$7,0,10*ROW('Hygiene Data'!I8))),'Data Summary'!EE14="Yes"),OFFSET('Hygiene Data'!$I$7,0,10*ROW('Hygiene Data'!I8)),NA())</f>
        <v>#N/A</v>
      </c>
      <c r="BQ14" s="101" t="e">
        <f ca="true">+IF(AND(ISNUMBER(OFFSET('Hygiene Data'!$I$9,0,10*ROW('Hygiene Data'!I8))),'Data Summary'!EF14="Yes"),OFFSET('Hygiene Data'!$I$9,0,10*ROW('Hygiene Data'!I8)),NA())</f>
        <v>#N/A</v>
      </c>
    </row>
    <row xmlns:x14ac="http://schemas.microsoft.com/office/spreadsheetml/2009/9/ac" r="15" x14ac:dyDescent="0.2">
      <c r="A15" s="379" t="str">
        <f ca="true">+RIGHT('Data Summary'!A15,LEN('Data Summary'!A15)-9)</f>
        <v>EMIS</v>
      </c>
      <c r="B15" s="38" t="str">
        <f ca="true">+IF(ISTEXT('Data Summary'!B15),'Data Summary'!B15,"")</f>
        <v>EMIS</v>
      </c>
      <c r="C15" s="378">
        <f ca="true">+VALUE('Data Summary'!C15)</f>
        <v>2009</v>
      </c>
      <c r="D15" s="99">
        <f ca="true">+IF(AND(ISNUMBER(OFFSET('Water Data'!$D$4,0,10*ROW('Water Data'!D9))),'Data Summary'!BS15="Yes"),100-OFFSET('Water Data'!$D$4,0,10*ROW('Water Data'!D9)),NA())</f>
        <v>35.768109356658712</v>
      </c>
      <c r="E15" s="99">
        <f ca="true">+IF(AND(ISNUMBER(OFFSET('Water Data'!$D$6,0,10*ROW('Water Data'!D9))),'Data Summary'!BT15="Yes"),OFFSET('Water Data'!$D$6,0,10*ROW('Water Data'!D9)),NA())</f>
        <v>24.908175243288277</v>
      </c>
      <c r="F15" s="99" t="e">
        <f ca="true">+IF(AND(ISNUMBER(OFFSET('Water Data'!$D$9,0,10*ROW('Water Data'!D9))),'Data Summary'!BU15="Yes"),OFFSET('Water Data'!$D$9,0,10*ROW('Water Data'!D9)),NA())</f>
        <v>#N/A</v>
      </c>
      <c r="G15" s="99" t="e">
        <f ca="true">+IF(AND(ISNUMBER(OFFSET('Water Data'!$E$4,0,10*ROW('Water Data'!E9))),'Data Summary'!BV15="Yes"),100-OFFSET('Water Data'!$E$4,0,10*ROW('Water Data'!E9)),NA())</f>
        <v>#N/A</v>
      </c>
      <c r="H15" s="99" t="e">
        <f ca="true">+IF(AND(ISNUMBER(OFFSET('Water Data'!$E$6,0,10*ROW('Water Data'!E9))),'Data Summary'!BW15="Yes"),OFFSET('Water Data'!$E$6,0,10*ROW('Water Data'!E9)),NA())</f>
        <v>#N/A</v>
      </c>
      <c r="I15" s="99" t="e">
        <f ca="true">+IF(AND(ISNUMBER(OFFSET('Water Data'!$E$9,0,10*ROW('Water Data'!E9))),'Data Summary'!BX15="Yes"),OFFSET('Water Data'!$E$9,0,10*ROW('Water Data'!E9)),NA())</f>
        <v>#N/A</v>
      </c>
      <c r="J15" s="99" t="e">
        <f ca="true">+IF(AND(ISNUMBER(OFFSET('Water Data'!$F$4,0,10*ROW('Water Data'!F9))),'Data Summary'!BY15="Yes"),100-OFFSET('Water Data'!$F$4,0,10*ROW('Water Data'!F9)),NA())</f>
        <v>#N/A</v>
      </c>
      <c r="K15" s="99" t="e">
        <f ca="true">+IF(AND(ISNUMBER(OFFSET('Water Data'!$F$6,0,10*ROW('Water Data'!F9))),'Data Summary'!BZ15="Yes"),OFFSET('Water Data'!$F$6,0,10*ROW('Water Data'!F9)),NA())</f>
        <v>#N/A</v>
      </c>
      <c r="L15" s="99" t="e">
        <f ca="true">+IF(AND(ISNUMBER(OFFSET('Water Data'!$F$9,0,10*ROW('Water Data'!F9))),'Data Summary'!CA15="Yes"),OFFSET('Water Data'!$F$9,0,10*ROW('Water Data'!F9)),NA())</f>
        <v>#N/A</v>
      </c>
      <c r="M15" s="99" t="e">
        <f ca="true">+IF(AND(ISNUMBER(OFFSET('Water Data'!$G$4,0,10*ROW('Water Data'!G9))),'Data Summary'!CB15="Yes"),100-OFFSET('Water Data'!$G$4,0,10*ROW('Water Data'!G9)),NA())</f>
        <v>#N/A</v>
      </c>
      <c r="N15" s="99" t="e">
        <f ca="true">+IF(AND(ISNUMBER(OFFSET('Water Data'!$G$6,0,10*ROW('Water Data'!G9))),'Data Summary'!CC15="Yes"),OFFSET('Water Data'!$G$6,0,10*ROW('Water Data'!G9)),NA())</f>
        <v>#N/A</v>
      </c>
      <c r="O15" s="99" t="e">
        <f ca="true">+IF(AND(ISNUMBER(OFFSET('Water Data'!$G$9,0,10*ROW('Water Data'!G9))),'Data Summary'!CD15="Yes"),OFFSET('Water Data'!$G$9,0,10*ROW('Water Data'!G9)),NA())</f>
        <v>#N/A</v>
      </c>
      <c r="P15" s="99">
        <f ca="true">+IF(AND(ISNUMBER(OFFSET('Water Data'!$H$4,0,10*ROW('Water Data'!H9))),'Data Summary'!CE15="Yes"),100-OFFSET('Water Data'!$H$4,0,10*ROW('Water Data'!H9)),NA())</f>
        <v>34.245597334602564</v>
      </c>
      <c r="Q15" s="99">
        <f ca="true">+IF(AND(ISNUMBER(OFFSET('Water Data'!$H$6,0,10*ROW('Water Data'!H9))),'Data Summary'!CF15="Yes"),OFFSET('Water Data'!$H$6,0,10*ROW('Water Data'!H9)),NA())</f>
        <v>23.256782484531179</v>
      </c>
      <c r="R15" s="99" t="e">
        <f ca="true">+IF(AND(ISNUMBER(OFFSET('Water Data'!$H$9,0,10*ROW('Water Data'!H9))),'Data Summary'!CG15="Yes"),OFFSET('Water Data'!$H$9,0,10*ROW('Water Data'!H9)),NA())</f>
        <v>#N/A</v>
      </c>
      <c r="S15" s="99">
        <f ca="true">+IF(AND(ISNUMBER(OFFSET('Water Data'!$I$4,0,10*ROW('Water Data'!I9))),'Data Summary'!CH15="Yes"),100-OFFSET('Water Data'!$I$4,0,10*ROW('Water Data'!I9)),NA())</f>
        <v>67.836257309941516</v>
      </c>
      <c r="T15" s="99">
        <f ca="true">+IF(AND(ISNUMBER(OFFSET('Water Data'!$I$6,0,10*ROW('Water Data'!I9))),'Data Summary'!CI15="Yes"),OFFSET('Water Data'!$I$6,0,10*ROW('Water Data'!I9)),NA())</f>
        <v>59.690893901420218</v>
      </c>
      <c r="U15" s="99" t="e">
        <f ca="true">+IF(AND(ISNUMBER(OFFSET('Water Data'!$I$9,0,10*ROW('Water Data'!I9))),'Data Summary'!CJ15="Yes"),OFFSET('Water Data'!$I$9,0,10*ROW('Water Data'!I9)),NA())</f>
        <v>#N/A</v>
      </c>
      <c r="V15" s="100">
        <f ca="true">+IF(AND(ISNUMBER(OFFSET('Sanitation Data'!$D$4,0,10*ROW('Sanitation Data'!D9))),'Data Summary'!CK15="Yes"),100-OFFSET('Sanitation Data'!$D$4,0,10*ROW('Sanitation Data'!D9)),NA())</f>
        <v>90.930591843689655</v>
      </c>
      <c r="W15" s="100" t="e">
        <f ca="true">+IF(AND(ISNUMBER(OFFSET('Sanitation Data'!$D$6,0,10*ROW('Sanitation Data'!D9))),'Data Summary'!CL15="Yes"),OFFSET('Sanitation Data'!$D$6,0,10*ROW('Sanitation Data'!D9)),NA())</f>
        <v>#N/A</v>
      </c>
      <c r="X15" s="100" t="e">
        <f ca="true">+IF(AND(ISNUMBER(OFFSET('Sanitation Data'!$D$10,0,10*ROW('Sanitation Data'!D9))),'Data Summary'!CM15="Yes"),OFFSET('Sanitation Data'!$D$10,0,10*ROW('Sanitation Data'!D9)),NA())</f>
        <v>#N/A</v>
      </c>
      <c r="Y15" s="100" t="e">
        <f ca="true">+IF(AND(ISNUMBER(OFFSET('Sanitation Data'!$D$11,0,10*ROW('Sanitation Data'!D9))),'Data Summary'!CN15="Yes"),OFFSET('Sanitation Data'!$D$11,0,10*ROW('Sanitation Data'!D9)),NA())</f>
        <v>#N/A</v>
      </c>
      <c r="Z15" s="100" t="e">
        <f ca="true">+IF(AND(ISNUMBER(OFFSET('Sanitation Data'!$D$12,0,10*ROW('Sanitation Data'!D9))),'Data Summary'!CO15="Yes"),OFFSET('Sanitation Data'!$D$12,0,10*ROW('Sanitation Data'!D9)),NA())</f>
        <v>#N/A</v>
      </c>
      <c r="AA15" s="100" t="e">
        <f ca="true">+IF(AND(ISNUMBER(OFFSET('Sanitation Data'!$E$4,0,10*ROW('Sanitation Data'!E9))),'Data Summary'!CP15="Yes"),100-OFFSET('Sanitation Data'!$E$4,0,10*ROW('Sanitation Data'!E9)),NA())</f>
        <v>#N/A</v>
      </c>
      <c r="AB15" s="100" t="e">
        <f ca="true">+IF(AND(ISNUMBER(OFFSET('Sanitation Data'!$E$6,0,10*ROW('Sanitation Data'!E9))),'Data Summary'!CQ15="Yes"),OFFSET('Sanitation Data'!$E$6,0,10*ROW('Sanitation Data'!E9)),NA())</f>
        <v>#N/A</v>
      </c>
      <c r="AC15" s="100" t="e">
        <f ca="true">+IF(AND(ISNUMBER(OFFSET('Sanitation Data'!$E$10,0,10*ROW('Sanitation Data'!E9))),'Data Summary'!CR15="Yes"),OFFSET('Sanitation Data'!$E$10,0,10*ROW('Sanitation Data'!E9)),NA())</f>
        <v>#N/A</v>
      </c>
      <c r="AD15" s="100" t="e">
        <f ca="true">+IF(AND(ISNUMBER(OFFSET('Sanitation Data'!$E$11,0,10*ROW('Sanitation Data'!E9))),'Data Summary'!CS15="Yes"),OFFSET('Sanitation Data'!$E$11,0,10*ROW('Sanitation Data'!E9)),NA())</f>
        <v>#N/A</v>
      </c>
      <c r="AE15" s="100" t="e">
        <f ca="true">+IF(AND(ISNUMBER(OFFSET('Sanitation Data'!$E$12,0,10*ROW('Sanitation Data'!E9))),'Data Summary'!CT15="Yes"),OFFSET('Sanitation Data'!$E$12,0,10*ROW('Sanitation Data'!E9)),NA())</f>
        <v>#N/A</v>
      </c>
      <c r="AF15" s="100" t="e">
        <f ca="true">+IF(AND(ISNUMBER(OFFSET('Sanitation Data'!$F$4,0,10*ROW('Sanitation Data'!F9))),'Data Summary'!CU15="Yes"),100-OFFSET('Sanitation Data'!$F$4,0,10*ROW('Sanitation Data'!F9)),NA())</f>
        <v>#N/A</v>
      </c>
      <c r="AG15" s="100" t="e">
        <f ca="true">+IF(AND(ISNUMBER(OFFSET('Sanitation Data'!$F$6,0,10*ROW('Sanitation Data'!F9))),'Data Summary'!CV15="Yes"),OFFSET('Sanitation Data'!$F$6,0,10*ROW('Sanitation Data'!F9)),NA())</f>
        <v>#N/A</v>
      </c>
      <c r="AH15" s="100" t="e">
        <f ca="true">+IF(AND(ISNUMBER(OFFSET('Sanitation Data'!$F$10,0,10*ROW('Sanitation Data'!F9))),'Data Summary'!CW15="Yes"),OFFSET('Sanitation Data'!$F$10,0,10*ROW('Sanitation Data'!F9)),NA())</f>
        <v>#N/A</v>
      </c>
      <c r="AI15" s="100" t="e">
        <f ca="true">+IF(AND(ISNUMBER(OFFSET('Sanitation Data'!$F$11,0,10*ROW('Sanitation Data'!F9))),'Data Summary'!CX15="Yes"),OFFSET('Sanitation Data'!$F$11,0,10*ROW('Sanitation Data'!F9)),NA())</f>
        <v>#N/A</v>
      </c>
      <c r="AJ15" s="100" t="e">
        <f ca="true">+IF(AND(ISNUMBER(OFFSET('Sanitation Data'!$F$12,0,10*ROW('Sanitation Data'!F9))),'Data Summary'!CY15="Yes"),OFFSET('Sanitation Data'!$F$12,0,10*ROW('Sanitation Data'!F9)),NA())</f>
        <v>#N/A</v>
      </c>
      <c r="AK15" s="100" t="e">
        <f ca="true">+IF(AND(ISNUMBER(OFFSET('Sanitation Data'!$G$4,0,10*ROW('Sanitation Data'!G9))),'Data Summary'!CZ15="Yes"),100-OFFSET('Sanitation Data'!$G$4,0,10*ROW('Sanitation Data'!G9)),NA())</f>
        <v>#N/A</v>
      </c>
      <c r="AL15" s="100" t="e">
        <f ca="true">+IF(AND(ISNUMBER(OFFSET('Sanitation Data'!$G$6,0,10*ROW('Sanitation Data'!G9))),'Data Summary'!DA15="Yes"),OFFSET('Sanitation Data'!$G$6,0,10*ROW('Sanitation Data'!G9)),NA())</f>
        <v>#N/A</v>
      </c>
      <c r="AM15" s="100" t="e">
        <f ca="true">+IF(AND(ISNUMBER(OFFSET('Sanitation Data'!$G$10,0,10*ROW('Sanitation Data'!G9))),'Data Summary'!DB15="Yes"),OFFSET('Sanitation Data'!$G$10,0,10*ROW('Sanitation Data'!G9)),NA())</f>
        <v>#N/A</v>
      </c>
      <c r="AN15" s="100" t="e">
        <f ca="true">+IF(AND(ISNUMBER(OFFSET('Sanitation Data'!$G$11,0,10*ROW('Sanitation Data'!G9))),'Data Summary'!DC15="Yes"),OFFSET('Sanitation Data'!$G$11,0,10*ROW('Sanitation Data'!G9)),NA())</f>
        <v>#N/A</v>
      </c>
      <c r="AO15" s="100" t="e">
        <f ca="true">+IF(AND(ISNUMBER(OFFSET('Sanitation Data'!$G$12,0,10*ROW('Sanitation Data'!G9))),'Data Summary'!DD15="Yes"),OFFSET('Sanitation Data'!$G$12,0,10*ROW('Sanitation Data'!G9)),NA())</f>
        <v>#N/A</v>
      </c>
      <c r="AP15" s="100">
        <f ca="true">+IF(AND(ISNUMBER(OFFSET('Sanitation Data'!$H$4,0,10*ROW('Sanitation Data'!H9))),'Data Summary'!DE15="Yes"),100-OFFSET('Sanitation Data'!$H$4,0,10*ROW('Sanitation Data'!H9)),NA())</f>
        <v>90.5</v>
      </c>
      <c r="AQ15" s="100" t="e">
        <f ca="true">+IF(AND(ISNUMBER(OFFSET('Sanitation Data'!$H$6,0,10*ROW('Sanitation Data'!H9))),'Data Summary'!DF15="Yes"),OFFSET('Sanitation Data'!$H$6,0,10*ROW('Sanitation Data'!H9)),NA())</f>
        <v>#N/A</v>
      </c>
      <c r="AR15" s="100" t="e">
        <f ca="true">+IF(AND(ISNUMBER(OFFSET('Sanitation Data'!$H$10,0,10*ROW('Sanitation Data'!H9))),'Data Summary'!DG15="Yes"),OFFSET('Sanitation Data'!$H$10,0,10*ROW('Sanitation Data'!H9)),NA())</f>
        <v>#N/A</v>
      </c>
      <c r="AS15" s="100" t="e">
        <f ca="true">+IF(AND(ISNUMBER(OFFSET('Sanitation Data'!$H$11,0,10*ROW('Sanitation Data'!H9))),'Data Summary'!DH15="Yes"),OFFSET('Sanitation Data'!$H$11,0,10*ROW('Sanitation Data'!H9)),NA())</f>
        <v>#N/A</v>
      </c>
      <c r="AT15" s="100" t="e">
        <f ca="true">+IF(AND(ISNUMBER(OFFSET('Sanitation Data'!$H$12,0,10*ROW('Sanitation Data'!H9))),'Data Summary'!DI15="Yes"),OFFSET('Sanitation Data'!$H$12,0,10*ROW('Sanitation Data'!H9)),NA())</f>
        <v>#N/A</v>
      </c>
      <c r="AU15" s="100">
        <f ca="true">+IF(AND(ISNUMBER(OFFSET('Sanitation Data'!$I$4,0,10*ROW('Sanitation Data'!I9))),'Data Summary'!DJ15="Yes"),100-OFFSET('Sanitation Data'!$I$4,0,10*ROW('Sanitation Data'!I9)),NA())</f>
        <v>100</v>
      </c>
      <c r="AV15" s="100" t="e">
        <f ca="true">+IF(AND(ISNUMBER(OFFSET('Sanitation Data'!$I$6,0,10*ROW('Sanitation Data'!I9))),'Data Summary'!DK15="Yes"),OFFSET('Sanitation Data'!$I$6,0,10*ROW('Sanitation Data'!I9)),NA())</f>
        <v>#N/A</v>
      </c>
      <c r="AW15" s="100" t="e">
        <f ca="true">+IF(AND(ISNUMBER(OFFSET('Sanitation Data'!$I$10,0,10*ROW('Sanitation Data'!I9))),'Data Summary'!DL15="Yes"),OFFSET('Sanitation Data'!$I$10,0,10*ROW('Sanitation Data'!I9)),NA())</f>
        <v>#N/A</v>
      </c>
      <c r="AX15" s="100" t="e">
        <f ca="true">+IF(AND(ISNUMBER(OFFSET('Sanitation Data'!$I$11,0,10*ROW('Sanitation Data'!I9))),'Data Summary'!DM15="Yes"),OFFSET('Sanitation Data'!$I$11,0,10*ROW('Sanitation Data'!I9)),NA())</f>
        <v>#N/A</v>
      </c>
      <c r="AY15" s="100" t="e">
        <f ca="true">+IF(AND(ISNUMBER(OFFSET('Sanitation Data'!$I$12,0,10*ROW('Sanitation Data'!I9))),'Data Summary'!DN15="Yes"),OFFSET('Sanitation Data'!$I$12,0,10*ROW('Sanitation Data'!I9)),NA())</f>
        <v>#N/A</v>
      </c>
      <c r="AZ15" s="101" t="e">
        <f ca="true">+IF(AND(ISNUMBER(OFFSET('Hygiene Data'!$D$5,0,10*ROW('Hygiene Data'!D9))),'Data Summary'!DO15="Yes"),OFFSET('Hygiene Data'!$D$5,0,10*ROW('Hygiene Data'!D9)),NA())</f>
        <v>#N/A</v>
      </c>
      <c r="BA15" s="101" t="e">
        <f ca="true">+IF(AND(ISNUMBER(OFFSET('Hygiene Data'!$D$7,0,10*ROW('Hygiene Data'!D9))),'Data Summary'!DP15="Yes"),OFFSET('Hygiene Data'!$D$7,0,10*ROW('Hygiene Data'!D9)),NA())</f>
        <v>#N/A</v>
      </c>
      <c r="BB15" s="101" t="e">
        <f ca="true">+IF(AND(ISNUMBER(OFFSET('Hygiene Data'!$D$9,0,10*ROW('Hygiene Data'!D9))),'Data Summary'!DQ15="Yes"),OFFSET('Hygiene Data'!$D$9,0,10*ROW('Hygiene Data'!D9)),NA())</f>
        <v>#N/A</v>
      </c>
      <c r="BC15" s="101" t="e">
        <f ca="true">+IF(AND(ISNUMBER(OFFSET('Hygiene Data'!$E$5,0,10*ROW('Hygiene Data'!E9))),'Data Summary'!DR15="Yes"),OFFSET('Hygiene Data'!$E$5,0,10*ROW('Hygiene Data'!E9)),NA())</f>
        <v>#N/A</v>
      </c>
      <c r="BD15" s="101" t="e">
        <f ca="true">+IF(AND(ISNUMBER(OFFSET('Hygiene Data'!$E$7,0,10*ROW('Hygiene Data'!E9))),'Data Summary'!DS15="Yes"),OFFSET('Hygiene Data'!$E$7,0,10*ROW('Hygiene Data'!E9)),NA())</f>
        <v>#N/A</v>
      </c>
      <c r="BE15" s="101" t="e">
        <f ca="true">+IF(AND(ISNUMBER(OFFSET('Hygiene Data'!$E$9,0,10*ROW('Hygiene Data'!E9))),'Data Summary'!DT15="Yes"),OFFSET('Hygiene Data'!$E$9,0,10*ROW('Hygiene Data'!E9)),NA())</f>
        <v>#N/A</v>
      </c>
      <c r="BF15" s="101" t="e">
        <f ca="true">+IF(AND(ISNUMBER(OFFSET('Hygiene Data'!$F$5,0,10*ROW('Hygiene Data'!F9))),'Data Summary'!DU15="Yes"),OFFSET('Hygiene Data'!$F$5,0,10*ROW('Hygiene Data'!F9)),NA())</f>
        <v>#N/A</v>
      </c>
      <c r="BG15" s="101" t="e">
        <f ca="true">+IF(AND(ISNUMBER(OFFSET('Hygiene Data'!$F$7,0,10*ROW('Hygiene Data'!F9))),'Data Summary'!DV15="Yes"),OFFSET('Hygiene Data'!$F$7,0,10*ROW('Hygiene Data'!F9)),NA())</f>
        <v>#N/A</v>
      </c>
      <c r="BH15" s="101" t="e">
        <f ca="true">+IF(AND(ISNUMBER(OFFSET('Hygiene Data'!$F$9,0,10*ROW('Hygiene Data'!F9))),'Data Summary'!DW15="Yes"),OFFSET('Hygiene Data'!$F$9,0,10*ROW('Hygiene Data'!F9)),NA())</f>
        <v>#N/A</v>
      </c>
      <c r="BI15" s="101" t="e">
        <f ca="true">+IF(AND(ISNUMBER(OFFSET('Hygiene Data'!$G$5,0,10*ROW('Hygiene Data'!G9))),'Data Summary'!DX15="Yes"),OFFSET('Hygiene Data'!$G$5,0,10*ROW('Hygiene Data'!G9)),NA())</f>
        <v>#N/A</v>
      </c>
      <c r="BJ15" s="101" t="e">
        <f ca="true">+IF(AND(ISNUMBER(OFFSET('Hygiene Data'!$G$7,0,10*ROW('Hygiene Data'!G9))),'Data Summary'!DY15="Yes"),OFFSET('Hygiene Data'!$G$7,0,10*ROW('Hygiene Data'!G9)),NA())</f>
        <v>#N/A</v>
      </c>
      <c r="BK15" s="101" t="e">
        <f ca="true">+IF(AND(ISNUMBER(OFFSET('Hygiene Data'!$G$9,0,10*ROW('Hygiene Data'!G9))),'Data Summary'!DZ15="Yes"),OFFSET('Hygiene Data'!$G$9,0,10*ROW('Hygiene Data'!G9)),NA())</f>
        <v>#N/A</v>
      </c>
      <c r="BL15" s="101" t="e">
        <f ca="true">+IF(AND(ISNUMBER(OFFSET('Hygiene Data'!$H$5,0,10*ROW('Hygiene Data'!H9))),'Data Summary'!EA15="Yes"),OFFSET('Hygiene Data'!$H$5,0,10*ROW('Hygiene Data'!H9)),NA())</f>
        <v>#N/A</v>
      </c>
      <c r="BM15" s="101" t="e">
        <f ca="true">+IF(AND(ISNUMBER(OFFSET('Hygiene Data'!$H$7,0,10*ROW('Hygiene Data'!H9))),'Data Summary'!EB15="Yes"),OFFSET('Hygiene Data'!$H$7,0,10*ROW('Hygiene Data'!H9)),NA())</f>
        <v>#N/A</v>
      </c>
      <c r="BN15" s="101" t="e">
        <f ca="true">+IF(AND(ISNUMBER(OFFSET('Hygiene Data'!$H$9,0,10*ROW('Hygiene Data'!H9))),'Data Summary'!EC15="Yes"),OFFSET('Hygiene Data'!$H$9,0,10*ROW('Hygiene Data'!H9)),NA())</f>
        <v>#N/A</v>
      </c>
      <c r="BO15" s="101" t="e">
        <f ca="true">+IF(AND(ISNUMBER(OFFSET('Hygiene Data'!$I$5,0,10*ROW('Hygiene Data'!I9))),'Data Summary'!ED15="Yes"),OFFSET('Hygiene Data'!$I$5,0,10*ROW('Hygiene Data'!I9)),NA())</f>
        <v>#N/A</v>
      </c>
      <c r="BP15" s="101" t="e">
        <f ca="true">+IF(AND(ISNUMBER(OFFSET('Hygiene Data'!$I$7,0,10*ROW('Hygiene Data'!I9))),'Data Summary'!EE15="Yes"),OFFSET('Hygiene Data'!$I$7,0,10*ROW('Hygiene Data'!I9)),NA())</f>
        <v>#N/A</v>
      </c>
      <c r="BQ15" s="101" t="e">
        <f ca="true">+IF(AND(ISNUMBER(OFFSET('Hygiene Data'!$I$9,0,10*ROW('Hygiene Data'!I9))),'Data Summary'!EF15="Yes"),OFFSET('Hygiene Data'!$I$9,0,10*ROW('Hygiene Data'!I9)),NA())</f>
        <v>#N/A</v>
      </c>
    </row>
    <row xmlns:x14ac="http://schemas.microsoft.com/office/spreadsheetml/2009/9/ac" r="16" x14ac:dyDescent="0.2">
      <c r="A16" s="379" t="str">
        <f ca="true">+RIGHT('Data Summary'!A16,LEN('Data Summary'!A16)-9)</f>
        <v>EMIS</v>
      </c>
      <c r="B16" s="38" t="str">
        <f ca="true">+IF(ISTEXT('Data Summary'!B16),'Data Summary'!B16,"")</f>
        <v>EMIS</v>
      </c>
      <c r="C16" s="378">
        <f ca="true">+VALUE('Data Summary'!C16)</f>
        <v>2010</v>
      </c>
      <c r="D16" s="99">
        <f ca="true">+IF(AND(ISNUMBER(OFFSET('Water Data'!$D$4,0,10*ROW('Water Data'!D10))),'Data Summary'!BS16="Yes"),100-OFFSET('Water Data'!$D$4,0,10*ROW('Water Data'!D10)),NA())</f>
        <v>38.916699978956544</v>
      </c>
      <c r="E16" s="99">
        <f ca="true">+IF(AND(ISNUMBER(OFFSET('Water Data'!$D$6,0,10*ROW('Water Data'!D10))),'Data Summary'!BT16="Yes"),OFFSET('Water Data'!$D$6,0,10*ROW('Water Data'!D10)),NA())</f>
        <v>27.60411752940934</v>
      </c>
      <c r="F16" s="99" t="e">
        <f ca="true">+IF(AND(ISNUMBER(OFFSET('Water Data'!$D$9,0,10*ROW('Water Data'!D10))),'Data Summary'!BU16="Yes"),OFFSET('Water Data'!$D$9,0,10*ROW('Water Data'!D10)),NA())</f>
        <v>#N/A</v>
      </c>
      <c r="G16" s="99" t="e">
        <f ca="true">+IF(AND(ISNUMBER(OFFSET('Water Data'!$E$4,0,10*ROW('Water Data'!E10))),'Data Summary'!BV16="Yes"),100-OFFSET('Water Data'!$E$4,0,10*ROW('Water Data'!E10)),NA())</f>
        <v>#N/A</v>
      </c>
      <c r="H16" s="99" t="e">
        <f ca="true">+IF(AND(ISNUMBER(OFFSET('Water Data'!$E$6,0,10*ROW('Water Data'!E10))),'Data Summary'!BW16="Yes"),OFFSET('Water Data'!$E$6,0,10*ROW('Water Data'!E10)),NA())</f>
        <v>#N/A</v>
      </c>
      <c r="I16" s="99" t="e">
        <f ca="true">+IF(AND(ISNUMBER(OFFSET('Water Data'!$E$9,0,10*ROW('Water Data'!E10))),'Data Summary'!BX16="Yes"),OFFSET('Water Data'!$E$9,0,10*ROW('Water Data'!E10)),NA())</f>
        <v>#N/A</v>
      </c>
      <c r="J16" s="99" t="e">
        <f ca="true">+IF(AND(ISNUMBER(OFFSET('Water Data'!$F$4,0,10*ROW('Water Data'!F10))),'Data Summary'!BY16="Yes"),100-OFFSET('Water Data'!$F$4,0,10*ROW('Water Data'!F10)),NA())</f>
        <v>#N/A</v>
      </c>
      <c r="K16" s="99" t="e">
        <f ca="true">+IF(AND(ISNUMBER(OFFSET('Water Data'!$F$6,0,10*ROW('Water Data'!F10))),'Data Summary'!BZ16="Yes"),OFFSET('Water Data'!$F$6,0,10*ROW('Water Data'!F10)),NA())</f>
        <v>#N/A</v>
      </c>
      <c r="L16" s="99" t="e">
        <f ca="true">+IF(AND(ISNUMBER(OFFSET('Water Data'!$F$9,0,10*ROW('Water Data'!F10))),'Data Summary'!CA16="Yes"),OFFSET('Water Data'!$F$9,0,10*ROW('Water Data'!F10)),NA())</f>
        <v>#N/A</v>
      </c>
      <c r="M16" s="99" t="e">
        <f ca="true">+IF(AND(ISNUMBER(OFFSET('Water Data'!$G$4,0,10*ROW('Water Data'!G10))),'Data Summary'!CB16="Yes"),100-OFFSET('Water Data'!$G$4,0,10*ROW('Water Data'!G10)),NA())</f>
        <v>#N/A</v>
      </c>
      <c r="N16" s="99" t="e">
        <f ca="true">+IF(AND(ISNUMBER(OFFSET('Water Data'!$G$6,0,10*ROW('Water Data'!G10))),'Data Summary'!CC16="Yes"),OFFSET('Water Data'!$G$6,0,10*ROW('Water Data'!G10)),NA())</f>
        <v>#N/A</v>
      </c>
      <c r="O16" s="99" t="e">
        <f ca="true">+IF(AND(ISNUMBER(OFFSET('Water Data'!$G$9,0,10*ROW('Water Data'!G10))),'Data Summary'!CD16="Yes"),OFFSET('Water Data'!$G$9,0,10*ROW('Water Data'!G10)),NA())</f>
        <v>#N/A</v>
      </c>
      <c r="P16" s="99">
        <f ca="true">+IF(AND(ISNUMBER(OFFSET('Water Data'!$H$4,0,10*ROW('Water Data'!H10))),'Data Summary'!CE16="Yes"),100-OFFSET('Water Data'!$H$4,0,10*ROW('Water Data'!H10)),NA())</f>
        <v>37.36410522800638</v>
      </c>
      <c r="Q16" s="99">
        <f ca="true">+IF(AND(ISNUMBER(OFFSET('Water Data'!$H$6,0,10*ROW('Water Data'!H10))),'Data Summary'!CF16="Yes"),OFFSET('Water Data'!$H$6,0,10*ROW('Water Data'!H10)),NA())</f>
        <v>25.876590850061223</v>
      </c>
      <c r="R16" s="99" t="e">
        <f ca="true">+IF(AND(ISNUMBER(OFFSET('Water Data'!$H$9,0,10*ROW('Water Data'!H10))),'Data Summary'!CG16="Yes"),OFFSET('Water Data'!$H$9,0,10*ROW('Water Data'!H10)),NA())</f>
        <v>#N/A</v>
      </c>
      <c r="S16" s="99">
        <f ca="true">+IF(AND(ISNUMBER(OFFSET('Water Data'!$I$4,0,10*ROW('Water Data'!I10))),'Data Summary'!CH16="Yes"),100-OFFSET('Water Data'!$I$4,0,10*ROW('Water Data'!I10)),NA())</f>
        <v>69.889298892988933</v>
      </c>
      <c r="T16" s="99">
        <f ca="true">+IF(AND(ISNUMBER(OFFSET('Water Data'!$I$6,0,10*ROW('Water Data'!I10))),'Data Summary'!CI16="Yes"),OFFSET('Water Data'!$I$6,0,10*ROW('Water Data'!I10)),NA())</f>
        <v>62.066420664206639</v>
      </c>
      <c r="U16" s="99" t="e">
        <f ca="true">+IF(AND(ISNUMBER(OFFSET('Water Data'!$I$9,0,10*ROW('Water Data'!I10))),'Data Summary'!CJ16="Yes"),OFFSET('Water Data'!$I$9,0,10*ROW('Water Data'!I10)),NA())</f>
        <v>#N/A</v>
      </c>
      <c r="V16" s="100">
        <f ca="true">+IF(AND(ISNUMBER(OFFSET('Sanitation Data'!$D$4,0,10*ROW('Sanitation Data'!D10))),'Data Summary'!CK16="Yes"),100-OFFSET('Sanitation Data'!$D$4,0,10*ROW('Sanitation Data'!D10)),NA())</f>
        <v>90.477351423927644</v>
      </c>
      <c r="W16" s="100" t="e">
        <f ca="true">+IF(AND(ISNUMBER(OFFSET('Sanitation Data'!$D$6,0,10*ROW('Sanitation Data'!D10))),'Data Summary'!CL16="Yes"),OFFSET('Sanitation Data'!$D$6,0,10*ROW('Sanitation Data'!D10)),NA())</f>
        <v>#N/A</v>
      </c>
      <c r="X16" s="100" t="e">
        <f ca="true">+IF(AND(ISNUMBER(OFFSET('Sanitation Data'!$D$10,0,10*ROW('Sanitation Data'!D10))),'Data Summary'!CM16="Yes"),OFFSET('Sanitation Data'!$D$10,0,10*ROW('Sanitation Data'!D10)),NA())</f>
        <v>#N/A</v>
      </c>
      <c r="Y16" s="100" t="e">
        <f ca="true">+IF(AND(ISNUMBER(OFFSET('Sanitation Data'!$D$11,0,10*ROW('Sanitation Data'!D10))),'Data Summary'!CN16="Yes"),OFFSET('Sanitation Data'!$D$11,0,10*ROW('Sanitation Data'!D10)),NA())</f>
        <v>#N/A</v>
      </c>
      <c r="Z16" s="100" t="e">
        <f ca="true">+IF(AND(ISNUMBER(OFFSET('Sanitation Data'!$D$12,0,10*ROW('Sanitation Data'!D10))),'Data Summary'!CO16="Yes"),OFFSET('Sanitation Data'!$D$12,0,10*ROW('Sanitation Data'!D10)),NA())</f>
        <v>#N/A</v>
      </c>
      <c r="AA16" s="100" t="e">
        <f ca="true">+IF(AND(ISNUMBER(OFFSET('Sanitation Data'!$E$4,0,10*ROW('Sanitation Data'!E10))),'Data Summary'!CP16="Yes"),100-OFFSET('Sanitation Data'!$E$4,0,10*ROW('Sanitation Data'!E10)),NA())</f>
        <v>#N/A</v>
      </c>
      <c r="AB16" s="100" t="e">
        <f ca="true">+IF(AND(ISNUMBER(OFFSET('Sanitation Data'!$E$6,0,10*ROW('Sanitation Data'!E10))),'Data Summary'!CQ16="Yes"),OFFSET('Sanitation Data'!$E$6,0,10*ROW('Sanitation Data'!E10)),NA())</f>
        <v>#N/A</v>
      </c>
      <c r="AC16" s="100" t="e">
        <f ca="true">+IF(AND(ISNUMBER(OFFSET('Sanitation Data'!$E$10,0,10*ROW('Sanitation Data'!E10))),'Data Summary'!CR16="Yes"),OFFSET('Sanitation Data'!$E$10,0,10*ROW('Sanitation Data'!E10)),NA())</f>
        <v>#N/A</v>
      </c>
      <c r="AD16" s="100" t="e">
        <f ca="true">+IF(AND(ISNUMBER(OFFSET('Sanitation Data'!$E$11,0,10*ROW('Sanitation Data'!E10))),'Data Summary'!CS16="Yes"),OFFSET('Sanitation Data'!$E$11,0,10*ROW('Sanitation Data'!E10)),NA())</f>
        <v>#N/A</v>
      </c>
      <c r="AE16" s="100" t="e">
        <f ca="true">+IF(AND(ISNUMBER(OFFSET('Sanitation Data'!$E$12,0,10*ROW('Sanitation Data'!E10))),'Data Summary'!CT16="Yes"),OFFSET('Sanitation Data'!$E$12,0,10*ROW('Sanitation Data'!E10)),NA())</f>
        <v>#N/A</v>
      </c>
      <c r="AF16" s="100" t="e">
        <f ca="true">+IF(AND(ISNUMBER(OFFSET('Sanitation Data'!$F$4,0,10*ROW('Sanitation Data'!F10))),'Data Summary'!CU16="Yes"),100-OFFSET('Sanitation Data'!$F$4,0,10*ROW('Sanitation Data'!F10)),NA())</f>
        <v>#N/A</v>
      </c>
      <c r="AG16" s="100" t="e">
        <f ca="true">+IF(AND(ISNUMBER(OFFSET('Sanitation Data'!$F$6,0,10*ROW('Sanitation Data'!F10))),'Data Summary'!CV16="Yes"),OFFSET('Sanitation Data'!$F$6,0,10*ROW('Sanitation Data'!F10)),NA())</f>
        <v>#N/A</v>
      </c>
      <c r="AH16" s="100" t="e">
        <f ca="true">+IF(AND(ISNUMBER(OFFSET('Sanitation Data'!$F$10,0,10*ROW('Sanitation Data'!F10))),'Data Summary'!CW16="Yes"),OFFSET('Sanitation Data'!$F$10,0,10*ROW('Sanitation Data'!F10)),NA())</f>
        <v>#N/A</v>
      </c>
      <c r="AI16" s="100" t="e">
        <f ca="true">+IF(AND(ISNUMBER(OFFSET('Sanitation Data'!$F$11,0,10*ROW('Sanitation Data'!F10))),'Data Summary'!CX16="Yes"),OFFSET('Sanitation Data'!$F$11,0,10*ROW('Sanitation Data'!F10)),NA())</f>
        <v>#N/A</v>
      </c>
      <c r="AJ16" s="100" t="e">
        <f ca="true">+IF(AND(ISNUMBER(OFFSET('Sanitation Data'!$F$12,0,10*ROW('Sanitation Data'!F10))),'Data Summary'!CY16="Yes"),OFFSET('Sanitation Data'!$F$12,0,10*ROW('Sanitation Data'!F10)),NA())</f>
        <v>#N/A</v>
      </c>
      <c r="AK16" s="100" t="e">
        <f ca="true">+IF(AND(ISNUMBER(OFFSET('Sanitation Data'!$G$4,0,10*ROW('Sanitation Data'!G10))),'Data Summary'!CZ16="Yes"),100-OFFSET('Sanitation Data'!$G$4,0,10*ROW('Sanitation Data'!G10)),NA())</f>
        <v>#N/A</v>
      </c>
      <c r="AL16" s="100" t="e">
        <f ca="true">+IF(AND(ISNUMBER(OFFSET('Sanitation Data'!$G$6,0,10*ROW('Sanitation Data'!G10))),'Data Summary'!DA16="Yes"),OFFSET('Sanitation Data'!$G$6,0,10*ROW('Sanitation Data'!G10)),NA())</f>
        <v>#N/A</v>
      </c>
      <c r="AM16" s="100" t="e">
        <f ca="true">+IF(AND(ISNUMBER(OFFSET('Sanitation Data'!$G$10,0,10*ROW('Sanitation Data'!G10))),'Data Summary'!DB16="Yes"),OFFSET('Sanitation Data'!$G$10,0,10*ROW('Sanitation Data'!G10)),NA())</f>
        <v>#N/A</v>
      </c>
      <c r="AN16" s="100" t="e">
        <f ca="true">+IF(AND(ISNUMBER(OFFSET('Sanitation Data'!$G$11,0,10*ROW('Sanitation Data'!G10))),'Data Summary'!DC16="Yes"),OFFSET('Sanitation Data'!$G$11,0,10*ROW('Sanitation Data'!G10)),NA())</f>
        <v>#N/A</v>
      </c>
      <c r="AO16" s="100" t="e">
        <f ca="true">+IF(AND(ISNUMBER(OFFSET('Sanitation Data'!$G$12,0,10*ROW('Sanitation Data'!G10))),'Data Summary'!DD16="Yes"),OFFSET('Sanitation Data'!$G$12,0,10*ROW('Sanitation Data'!G10)),NA())</f>
        <v>#N/A</v>
      </c>
      <c r="AP16" s="100">
        <f ca="true">+IF(AND(ISNUMBER(OFFSET('Sanitation Data'!$H$4,0,10*ROW('Sanitation Data'!H10))),'Data Summary'!DE16="Yes"),100-OFFSET('Sanitation Data'!$H$4,0,10*ROW('Sanitation Data'!H10)),NA())</f>
        <v>90</v>
      </c>
      <c r="AQ16" s="100" t="e">
        <f ca="true">+IF(AND(ISNUMBER(OFFSET('Sanitation Data'!$H$6,0,10*ROW('Sanitation Data'!H10))),'Data Summary'!DF16="Yes"),OFFSET('Sanitation Data'!$H$6,0,10*ROW('Sanitation Data'!H10)),NA())</f>
        <v>#N/A</v>
      </c>
      <c r="AR16" s="100" t="e">
        <f ca="true">+IF(AND(ISNUMBER(OFFSET('Sanitation Data'!$H$10,0,10*ROW('Sanitation Data'!H10))),'Data Summary'!DG16="Yes"),OFFSET('Sanitation Data'!$H$10,0,10*ROW('Sanitation Data'!H10)),NA())</f>
        <v>#N/A</v>
      </c>
      <c r="AS16" s="100" t="e">
        <f ca="true">+IF(AND(ISNUMBER(OFFSET('Sanitation Data'!$H$11,0,10*ROW('Sanitation Data'!H10))),'Data Summary'!DH16="Yes"),OFFSET('Sanitation Data'!$H$11,0,10*ROW('Sanitation Data'!H10)),NA())</f>
        <v>#N/A</v>
      </c>
      <c r="AT16" s="100" t="e">
        <f ca="true">+IF(AND(ISNUMBER(OFFSET('Sanitation Data'!$H$12,0,10*ROW('Sanitation Data'!H10))),'Data Summary'!DI16="Yes"),OFFSET('Sanitation Data'!$H$12,0,10*ROW('Sanitation Data'!H10)),NA())</f>
        <v>#N/A</v>
      </c>
      <c r="AU16" s="100">
        <f ca="true">+IF(AND(ISNUMBER(OFFSET('Sanitation Data'!$I$4,0,10*ROW('Sanitation Data'!I10))),'Data Summary'!DJ16="Yes"),100-OFFSET('Sanitation Data'!$I$4,0,10*ROW('Sanitation Data'!I10)),NA())</f>
        <v>100</v>
      </c>
      <c r="AV16" s="100" t="e">
        <f ca="true">+IF(AND(ISNUMBER(OFFSET('Sanitation Data'!$I$6,0,10*ROW('Sanitation Data'!I10))),'Data Summary'!DK16="Yes"),OFFSET('Sanitation Data'!$I$6,0,10*ROW('Sanitation Data'!I10)),NA())</f>
        <v>#N/A</v>
      </c>
      <c r="AW16" s="100" t="e">
        <f ca="true">+IF(AND(ISNUMBER(OFFSET('Sanitation Data'!$I$10,0,10*ROW('Sanitation Data'!I10))),'Data Summary'!DL16="Yes"),OFFSET('Sanitation Data'!$I$10,0,10*ROW('Sanitation Data'!I10)),NA())</f>
        <v>#N/A</v>
      </c>
      <c r="AX16" s="100" t="e">
        <f ca="true">+IF(AND(ISNUMBER(OFFSET('Sanitation Data'!$I$11,0,10*ROW('Sanitation Data'!I10))),'Data Summary'!DM16="Yes"),OFFSET('Sanitation Data'!$I$11,0,10*ROW('Sanitation Data'!I10)),NA())</f>
        <v>#N/A</v>
      </c>
      <c r="AY16" s="100" t="e">
        <f ca="true">+IF(AND(ISNUMBER(OFFSET('Sanitation Data'!$I$12,0,10*ROW('Sanitation Data'!I10))),'Data Summary'!DN16="Yes"),OFFSET('Sanitation Data'!$I$12,0,10*ROW('Sanitation Data'!I10)),NA())</f>
        <v>#N/A</v>
      </c>
      <c r="AZ16" s="101" t="e">
        <f ca="true">+IF(AND(ISNUMBER(OFFSET('Hygiene Data'!$D$5,0,10*ROW('Hygiene Data'!D10))),'Data Summary'!DO16="Yes"),OFFSET('Hygiene Data'!$D$5,0,10*ROW('Hygiene Data'!D10)),NA())</f>
        <v>#N/A</v>
      </c>
      <c r="BA16" s="101" t="e">
        <f ca="true">+IF(AND(ISNUMBER(OFFSET('Hygiene Data'!$D$7,0,10*ROW('Hygiene Data'!D10))),'Data Summary'!DP16="Yes"),OFFSET('Hygiene Data'!$D$7,0,10*ROW('Hygiene Data'!D10)),NA())</f>
        <v>#N/A</v>
      </c>
      <c r="BB16" s="101" t="e">
        <f ca="true">+IF(AND(ISNUMBER(OFFSET('Hygiene Data'!$D$9,0,10*ROW('Hygiene Data'!D10))),'Data Summary'!DQ16="Yes"),OFFSET('Hygiene Data'!$D$9,0,10*ROW('Hygiene Data'!D10)),NA())</f>
        <v>#N/A</v>
      </c>
      <c r="BC16" s="101" t="e">
        <f ca="true">+IF(AND(ISNUMBER(OFFSET('Hygiene Data'!$E$5,0,10*ROW('Hygiene Data'!E10))),'Data Summary'!DR16="Yes"),OFFSET('Hygiene Data'!$E$5,0,10*ROW('Hygiene Data'!E10)),NA())</f>
        <v>#N/A</v>
      </c>
      <c r="BD16" s="101" t="e">
        <f ca="true">+IF(AND(ISNUMBER(OFFSET('Hygiene Data'!$E$7,0,10*ROW('Hygiene Data'!E10))),'Data Summary'!DS16="Yes"),OFFSET('Hygiene Data'!$E$7,0,10*ROW('Hygiene Data'!E10)),NA())</f>
        <v>#N/A</v>
      </c>
      <c r="BE16" s="101" t="e">
        <f ca="true">+IF(AND(ISNUMBER(OFFSET('Hygiene Data'!$E$9,0,10*ROW('Hygiene Data'!E10))),'Data Summary'!DT16="Yes"),OFFSET('Hygiene Data'!$E$9,0,10*ROW('Hygiene Data'!E10)),NA())</f>
        <v>#N/A</v>
      </c>
      <c r="BF16" s="101" t="e">
        <f ca="true">+IF(AND(ISNUMBER(OFFSET('Hygiene Data'!$F$5,0,10*ROW('Hygiene Data'!F10))),'Data Summary'!DU16="Yes"),OFFSET('Hygiene Data'!$F$5,0,10*ROW('Hygiene Data'!F10)),NA())</f>
        <v>#N/A</v>
      </c>
      <c r="BG16" s="101" t="e">
        <f ca="true">+IF(AND(ISNUMBER(OFFSET('Hygiene Data'!$F$7,0,10*ROW('Hygiene Data'!F10))),'Data Summary'!DV16="Yes"),OFFSET('Hygiene Data'!$F$7,0,10*ROW('Hygiene Data'!F10)),NA())</f>
        <v>#N/A</v>
      </c>
      <c r="BH16" s="101" t="e">
        <f ca="true">+IF(AND(ISNUMBER(OFFSET('Hygiene Data'!$F$9,0,10*ROW('Hygiene Data'!F10))),'Data Summary'!DW16="Yes"),OFFSET('Hygiene Data'!$F$9,0,10*ROW('Hygiene Data'!F10)),NA())</f>
        <v>#N/A</v>
      </c>
      <c r="BI16" s="101" t="e">
        <f ca="true">+IF(AND(ISNUMBER(OFFSET('Hygiene Data'!$G$5,0,10*ROW('Hygiene Data'!G10))),'Data Summary'!DX16="Yes"),OFFSET('Hygiene Data'!$G$5,0,10*ROW('Hygiene Data'!G10)),NA())</f>
        <v>#N/A</v>
      </c>
      <c r="BJ16" s="101" t="e">
        <f ca="true">+IF(AND(ISNUMBER(OFFSET('Hygiene Data'!$G$7,0,10*ROW('Hygiene Data'!G10))),'Data Summary'!DY16="Yes"),OFFSET('Hygiene Data'!$G$7,0,10*ROW('Hygiene Data'!G10)),NA())</f>
        <v>#N/A</v>
      </c>
      <c r="BK16" s="101" t="e">
        <f ca="true">+IF(AND(ISNUMBER(OFFSET('Hygiene Data'!$G$9,0,10*ROW('Hygiene Data'!G10))),'Data Summary'!DZ16="Yes"),OFFSET('Hygiene Data'!$G$9,0,10*ROW('Hygiene Data'!G10)),NA())</f>
        <v>#N/A</v>
      </c>
      <c r="BL16" s="101" t="e">
        <f ca="true">+IF(AND(ISNUMBER(OFFSET('Hygiene Data'!$H$5,0,10*ROW('Hygiene Data'!H10))),'Data Summary'!EA16="Yes"),OFFSET('Hygiene Data'!$H$5,0,10*ROW('Hygiene Data'!H10)),NA())</f>
        <v>#N/A</v>
      </c>
      <c r="BM16" s="101" t="e">
        <f ca="true">+IF(AND(ISNUMBER(OFFSET('Hygiene Data'!$H$7,0,10*ROW('Hygiene Data'!H10))),'Data Summary'!EB16="Yes"),OFFSET('Hygiene Data'!$H$7,0,10*ROW('Hygiene Data'!H10)),NA())</f>
        <v>#N/A</v>
      </c>
      <c r="BN16" s="101" t="e">
        <f ca="true">+IF(AND(ISNUMBER(OFFSET('Hygiene Data'!$H$9,0,10*ROW('Hygiene Data'!H10))),'Data Summary'!EC16="Yes"),OFFSET('Hygiene Data'!$H$9,0,10*ROW('Hygiene Data'!H10)),NA())</f>
        <v>#N/A</v>
      </c>
      <c r="BO16" s="101" t="e">
        <f ca="true">+IF(AND(ISNUMBER(OFFSET('Hygiene Data'!$I$5,0,10*ROW('Hygiene Data'!I10))),'Data Summary'!ED16="Yes"),OFFSET('Hygiene Data'!$I$5,0,10*ROW('Hygiene Data'!I10)),NA())</f>
        <v>#N/A</v>
      </c>
      <c r="BP16" s="101" t="e">
        <f ca="true">+IF(AND(ISNUMBER(OFFSET('Hygiene Data'!$I$7,0,10*ROW('Hygiene Data'!I10))),'Data Summary'!EE16="Yes"),OFFSET('Hygiene Data'!$I$7,0,10*ROW('Hygiene Data'!I10)),NA())</f>
        <v>#N/A</v>
      </c>
      <c r="BQ16" s="101" t="e">
        <f ca="true">+IF(AND(ISNUMBER(OFFSET('Hygiene Data'!$I$9,0,10*ROW('Hygiene Data'!I10))),'Data Summary'!EF16="Yes"),OFFSET('Hygiene Data'!$I$9,0,10*ROW('Hygiene Data'!I10)),NA())</f>
        <v>#N/A</v>
      </c>
    </row>
    <row xmlns:x14ac="http://schemas.microsoft.com/office/spreadsheetml/2009/9/ac" r="17" x14ac:dyDescent="0.2">
      <c r="A17" s="379" t="str">
        <f ca="true">+RIGHT('Data Summary'!A17,LEN('Data Summary'!A17)-9)</f>
        <v>UIS</v>
      </c>
      <c r="B17" s="38" t="str">
        <f ca="true">+IF(ISTEXT('Data Summary'!B17),'Data Summary'!B17,"")</f>
        <v>Other</v>
      </c>
      <c r="C17" s="378">
        <f ca="true">+VALUE('Data Summary'!C17)</f>
        <v>2010</v>
      </c>
      <c r="D17" s="99" t="e">
        <f ca="true">+IF(AND(ISNUMBER(OFFSET('Water Data'!$D$4,0,10*ROW('Water Data'!D11))),'Data Summary'!BS17="Yes"),100-OFFSET('Water Data'!$D$4,0,10*ROW('Water Data'!D11)),NA())</f>
        <v>#N/A</v>
      </c>
      <c r="E17" s="99" t="e">
        <f ca="true">+IF(AND(ISNUMBER(OFFSET('Water Data'!$D$6,0,10*ROW('Water Data'!D11))),'Data Summary'!BT17="Yes"),OFFSET('Water Data'!$D$6,0,10*ROW('Water Data'!D11)),NA())</f>
        <v>#N/A</v>
      </c>
      <c r="F17" s="99" t="e">
        <f ca="true">+IF(AND(ISNUMBER(OFFSET('Water Data'!$D$9,0,10*ROW('Water Data'!D11))),'Data Summary'!BU17="Yes"),OFFSET('Water Data'!$D$9,0,10*ROW('Water Data'!D11)),NA())</f>
        <v>#N/A</v>
      </c>
      <c r="G17" s="99" t="e">
        <f ca="true">+IF(AND(ISNUMBER(OFFSET('Water Data'!$E$4,0,10*ROW('Water Data'!E11))),'Data Summary'!BV17="Yes"),100-OFFSET('Water Data'!$E$4,0,10*ROW('Water Data'!E11)),NA())</f>
        <v>#N/A</v>
      </c>
      <c r="H17" s="99" t="e">
        <f ca="true">+IF(AND(ISNUMBER(OFFSET('Water Data'!$E$6,0,10*ROW('Water Data'!E11))),'Data Summary'!BW17="Yes"),OFFSET('Water Data'!$E$6,0,10*ROW('Water Data'!E11)),NA())</f>
        <v>#N/A</v>
      </c>
      <c r="I17" s="99" t="e">
        <f ca="true">+IF(AND(ISNUMBER(OFFSET('Water Data'!$E$9,0,10*ROW('Water Data'!E11))),'Data Summary'!BX17="Yes"),OFFSET('Water Data'!$E$9,0,10*ROW('Water Data'!E11)),NA())</f>
        <v>#N/A</v>
      </c>
      <c r="J17" s="99" t="e">
        <f ca="true">+IF(AND(ISNUMBER(OFFSET('Water Data'!$F$4,0,10*ROW('Water Data'!F11))),'Data Summary'!BY17="Yes"),100-OFFSET('Water Data'!$F$4,0,10*ROW('Water Data'!F11)),NA())</f>
        <v>#N/A</v>
      </c>
      <c r="K17" s="99" t="e">
        <f ca="true">+IF(AND(ISNUMBER(OFFSET('Water Data'!$F$6,0,10*ROW('Water Data'!F11))),'Data Summary'!BZ17="Yes"),OFFSET('Water Data'!$F$6,0,10*ROW('Water Data'!F11)),NA())</f>
        <v>#N/A</v>
      </c>
      <c r="L17" s="99" t="e">
        <f ca="true">+IF(AND(ISNUMBER(OFFSET('Water Data'!$F$9,0,10*ROW('Water Data'!F11))),'Data Summary'!CA17="Yes"),OFFSET('Water Data'!$F$9,0,10*ROW('Water Data'!F11)),NA())</f>
        <v>#N/A</v>
      </c>
      <c r="M17" s="99" t="e">
        <f ca="true">+IF(AND(ISNUMBER(OFFSET('Water Data'!$G$4,0,10*ROW('Water Data'!G11))),'Data Summary'!CB17="Yes"),100-OFFSET('Water Data'!$G$4,0,10*ROW('Water Data'!G11)),NA())</f>
        <v>#N/A</v>
      </c>
      <c r="N17" s="99" t="e">
        <f ca="true">+IF(AND(ISNUMBER(OFFSET('Water Data'!$G$6,0,10*ROW('Water Data'!G11))),'Data Summary'!CC17="Yes"),OFFSET('Water Data'!$G$6,0,10*ROW('Water Data'!G11)),NA())</f>
        <v>#N/A</v>
      </c>
      <c r="O17" s="99" t="e">
        <f ca="true">+IF(AND(ISNUMBER(OFFSET('Water Data'!$G$9,0,10*ROW('Water Data'!G11))),'Data Summary'!CD17="Yes"),OFFSET('Water Data'!$G$9,0,10*ROW('Water Data'!G11)),NA())</f>
        <v>#N/A</v>
      </c>
      <c r="P17" s="99" t="e">
        <f ca="true">+IF(AND(ISNUMBER(OFFSET('Water Data'!$H$4,0,10*ROW('Water Data'!H11))),'Data Summary'!CE17="Yes"),100-OFFSET('Water Data'!$H$4,0,10*ROW('Water Data'!H11)),NA())</f>
        <v>#N/A</v>
      </c>
      <c r="Q17" s="99" t="e">
        <f ca="true">+IF(AND(ISNUMBER(OFFSET('Water Data'!$H$6,0,10*ROW('Water Data'!H11))),'Data Summary'!CF17="Yes"),OFFSET('Water Data'!$H$6,0,10*ROW('Water Data'!H11)),NA())</f>
        <v>#N/A</v>
      </c>
      <c r="R17" s="99" t="e">
        <f ca="true">+IF(AND(ISNUMBER(OFFSET('Water Data'!$H$9,0,10*ROW('Water Data'!H11))),'Data Summary'!CG17="Yes"),OFFSET('Water Data'!$H$9,0,10*ROW('Water Data'!H11)),NA())</f>
        <v>#N/A</v>
      </c>
      <c r="S17" s="99" t="e">
        <f ca="true">+IF(AND(ISNUMBER(OFFSET('Water Data'!$I$4,0,10*ROW('Water Data'!I11))),'Data Summary'!CH17="Yes"),100-OFFSET('Water Data'!$I$4,0,10*ROW('Water Data'!I11)),NA())</f>
        <v>#N/A</v>
      </c>
      <c r="T17" s="99" t="e">
        <f ca="true">+IF(AND(ISNUMBER(OFFSET('Water Data'!$I$6,0,10*ROW('Water Data'!I11))),'Data Summary'!CI17="Yes"),OFFSET('Water Data'!$I$6,0,10*ROW('Water Data'!I11)),NA())</f>
        <v>#N/A</v>
      </c>
      <c r="U17" s="99" t="e">
        <f ca="true">+IF(AND(ISNUMBER(OFFSET('Water Data'!$I$9,0,10*ROW('Water Data'!I11))),'Data Summary'!CJ17="Yes"),OFFSET('Water Data'!$I$9,0,10*ROW('Water Data'!I11)),NA())</f>
        <v>#N/A</v>
      </c>
      <c r="V17" s="100" t="e">
        <f ca="true">+IF(AND(ISNUMBER(OFFSET('Sanitation Data'!$D$4,0,10*ROW('Sanitation Data'!D11))),'Data Summary'!CK17="Yes"),100-OFFSET('Sanitation Data'!$D$4,0,10*ROW('Sanitation Data'!D11)),NA())</f>
        <v>#N/A</v>
      </c>
      <c r="W17" s="100" t="e">
        <f ca="true">+IF(AND(ISNUMBER(OFFSET('Sanitation Data'!$D$6,0,10*ROW('Sanitation Data'!D11))),'Data Summary'!CL17="Yes"),OFFSET('Sanitation Data'!$D$6,0,10*ROW('Sanitation Data'!D11)),NA())</f>
        <v>#N/A</v>
      </c>
      <c r="X17" s="100" t="e">
        <f ca="true">+IF(AND(ISNUMBER(OFFSET('Sanitation Data'!$D$10,0,10*ROW('Sanitation Data'!D11))),'Data Summary'!CM17="Yes"),OFFSET('Sanitation Data'!$D$10,0,10*ROW('Sanitation Data'!D11)),NA())</f>
        <v>#N/A</v>
      </c>
      <c r="Y17" s="100" t="e">
        <f ca="true">+IF(AND(ISNUMBER(OFFSET('Sanitation Data'!$D$11,0,10*ROW('Sanitation Data'!D11))),'Data Summary'!CN17="Yes"),OFFSET('Sanitation Data'!$D$11,0,10*ROW('Sanitation Data'!D11)),NA())</f>
        <v>#N/A</v>
      </c>
      <c r="Z17" s="100" t="e">
        <f ca="true">+IF(AND(ISNUMBER(OFFSET('Sanitation Data'!$D$12,0,10*ROW('Sanitation Data'!D11))),'Data Summary'!CO17="Yes"),OFFSET('Sanitation Data'!$D$12,0,10*ROW('Sanitation Data'!D11)),NA())</f>
        <v>#N/A</v>
      </c>
      <c r="AA17" s="100" t="e">
        <f ca="true">+IF(AND(ISNUMBER(OFFSET('Sanitation Data'!$E$4,0,10*ROW('Sanitation Data'!E11))),'Data Summary'!CP17="Yes"),100-OFFSET('Sanitation Data'!$E$4,0,10*ROW('Sanitation Data'!E11)),NA())</f>
        <v>#N/A</v>
      </c>
      <c r="AB17" s="100" t="e">
        <f ca="true">+IF(AND(ISNUMBER(OFFSET('Sanitation Data'!$E$6,0,10*ROW('Sanitation Data'!E11))),'Data Summary'!CQ17="Yes"),OFFSET('Sanitation Data'!$E$6,0,10*ROW('Sanitation Data'!E11)),NA())</f>
        <v>#N/A</v>
      </c>
      <c r="AC17" s="100" t="e">
        <f ca="true">+IF(AND(ISNUMBER(OFFSET('Sanitation Data'!$E$10,0,10*ROW('Sanitation Data'!E11))),'Data Summary'!CR17="Yes"),OFFSET('Sanitation Data'!$E$10,0,10*ROW('Sanitation Data'!E11)),NA())</f>
        <v>#N/A</v>
      </c>
      <c r="AD17" s="100" t="e">
        <f ca="true">+IF(AND(ISNUMBER(OFFSET('Sanitation Data'!$E$11,0,10*ROW('Sanitation Data'!E11))),'Data Summary'!CS17="Yes"),OFFSET('Sanitation Data'!$E$11,0,10*ROW('Sanitation Data'!E11)),NA())</f>
        <v>#N/A</v>
      </c>
      <c r="AE17" s="100" t="e">
        <f ca="true">+IF(AND(ISNUMBER(OFFSET('Sanitation Data'!$E$12,0,10*ROW('Sanitation Data'!E11))),'Data Summary'!CT17="Yes"),OFFSET('Sanitation Data'!$E$12,0,10*ROW('Sanitation Data'!E11)),NA())</f>
        <v>#N/A</v>
      </c>
      <c r="AF17" s="100" t="e">
        <f ca="true">+IF(AND(ISNUMBER(OFFSET('Sanitation Data'!$F$4,0,10*ROW('Sanitation Data'!F11))),'Data Summary'!CU17="Yes"),100-OFFSET('Sanitation Data'!$F$4,0,10*ROW('Sanitation Data'!F11)),NA())</f>
        <v>#N/A</v>
      </c>
      <c r="AG17" s="100" t="e">
        <f ca="true">+IF(AND(ISNUMBER(OFFSET('Sanitation Data'!$F$6,0,10*ROW('Sanitation Data'!F11))),'Data Summary'!CV17="Yes"),OFFSET('Sanitation Data'!$F$6,0,10*ROW('Sanitation Data'!F11)),NA())</f>
        <v>#N/A</v>
      </c>
      <c r="AH17" s="100" t="e">
        <f ca="true">+IF(AND(ISNUMBER(OFFSET('Sanitation Data'!$F$10,0,10*ROW('Sanitation Data'!F11))),'Data Summary'!CW17="Yes"),OFFSET('Sanitation Data'!$F$10,0,10*ROW('Sanitation Data'!F11)),NA())</f>
        <v>#N/A</v>
      </c>
      <c r="AI17" s="100" t="e">
        <f ca="true">+IF(AND(ISNUMBER(OFFSET('Sanitation Data'!$F$11,0,10*ROW('Sanitation Data'!F11))),'Data Summary'!CX17="Yes"),OFFSET('Sanitation Data'!$F$11,0,10*ROW('Sanitation Data'!F11)),NA())</f>
        <v>#N/A</v>
      </c>
      <c r="AJ17" s="100" t="e">
        <f ca="true">+IF(AND(ISNUMBER(OFFSET('Sanitation Data'!$F$12,0,10*ROW('Sanitation Data'!F11))),'Data Summary'!CY17="Yes"),OFFSET('Sanitation Data'!$F$12,0,10*ROW('Sanitation Data'!F11)),NA())</f>
        <v>#N/A</v>
      </c>
      <c r="AK17" s="100" t="e">
        <f ca="true">+IF(AND(ISNUMBER(OFFSET('Sanitation Data'!$G$4,0,10*ROW('Sanitation Data'!G11))),'Data Summary'!CZ17="Yes"),100-OFFSET('Sanitation Data'!$G$4,0,10*ROW('Sanitation Data'!G11)),NA())</f>
        <v>#N/A</v>
      </c>
      <c r="AL17" s="100" t="e">
        <f ca="true">+IF(AND(ISNUMBER(OFFSET('Sanitation Data'!$G$6,0,10*ROW('Sanitation Data'!G11))),'Data Summary'!DA17="Yes"),OFFSET('Sanitation Data'!$G$6,0,10*ROW('Sanitation Data'!G11)),NA())</f>
        <v>#N/A</v>
      </c>
      <c r="AM17" s="100" t="e">
        <f ca="true">+IF(AND(ISNUMBER(OFFSET('Sanitation Data'!$G$10,0,10*ROW('Sanitation Data'!G11))),'Data Summary'!DB17="Yes"),OFFSET('Sanitation Data'!$G$10,0,10*ROW('Sanitation Data'!G11)),NA())</f>
        <v>#N/A</v>
      </c>
      <c r="AN17" s="100" t="e">
        <f ca="true">+IF(AND(ISNUMBER(OFFSET('Sanitation Data'!$G$11,0,10*ROW('Sanitation Data'!G11))),'Data Summary'!DC17="Yes"),OFFSET('Sanitation Data'!$G$11,0,10*ROW('Sanitation Data'!G11)),NA())</f>
        <v>#N/A</v>
      </c>
      <c r="AO17" s="100" t="e">
        <f ca="true">+IF(AND(ISNUMBER(OFFSET('Sanitation Data'!$G$12,0,10*ROW('Sanitation Data'!G11))),'Data Summary'!DD17="Yes"),OFFSET('Sanitation Data'!$G$12,0,10*ROW('Sanitation Data'!G11)),NA())</f>
        <v>#N/A</v>
      </c>
      <c r="AP17" s="100" t="e">
        <f ca="true">+IF(AND(ISNUMBER(OFFSET('Sanitation Data'!$H$4,0,10*ROW('Sanitation Data'!H11))),'Data Summary'!DE17="Yes"),100-OFFSET('Sanitation Data'!$H$4,0,10*ROW('Sanitation Data'!H11)),NA())</f>
        <v>#N/A</v>
      </c>
      <c r="AQ17" s="100" t="e">
        <f ca="true">+IF(AND(ISNUMBER(OFFSET('Sanitation Data'!$H$6,0,10*ROW('Sanitation Data'!H11))),'Data Summary'!DF17="Yes"),OFFSET('Sanitation Data'!$H$6,0,10*ROW('Sanitation Data'!H11)),NA())</f>
        <v>#N/A</v>
      </c>
      <c r="AR17" s="100" t="e">
        <f ca="true">+IF(AND(ISNUMBER(OFFSET('Sanitation Data'!$H$10,0,10*ROW('Sanitation Data'!H11))),'Data Summary'!DG17="Yes"),OFFSET('Sanitation Data'!$H$10,0,10*ROW('Sanitation Data'!H11)),NA())</f>
        <v>#N/A</v>
      </c>
      <c r="AS17" s="100" t="e">
        <f ca="true">+IF(AND(ISNUMBER(OFFSET('Sanitation Data'!$H$11,0,10*ROW('Sanitation Data'!H11))),'Data Summary'!DH17="Yes"),OFFSET('Sanitation Data'!$H$11,0,10*ROW('Sanitation Data'!H11)),NA())</f>
        <v>#N/A</v>
      </c>
      <c r="AT17" s="100" t="e">
        <f ca="true">+IF(AND(ISNUMBER(OFFSET('Sanitation Data'!$H$12,0,10*ROW('Sanitation Data'!H11))),'Data Summary'!DI17="Yes"),OFFSET('Sanitation Data'!$H$12,0,10*ROW('Sanitation Data'!H11)),NA())</f>
        <v>#N/A</v>
      </c>
      <c r="AU17" s="100" t="e">
        <f ca="true">+IF(AND(ISNUMBER(OFFSET('Sanitation Data'!$I$4,0,10*ROW('Sanitation Data'!I11))),'Data Summary'!DJ17="Yes"),100-OFFSET('Sanitation Data'!$I$4,0,10*ROW('Sanitation Data'!I11)),NA())</f>
        <v>#N/A</v>
      </c>
      <c r="AV17" s="100" t="e">
        <f ca="true">+IF(AND(ISNUMBER(OFFSET('Sanitation Data'!$I$6,0,10*ROW('Sanitation Data'!I11))),'Data Summary'!DK17="Yes"),OFFSET('Sanitation Data'!$I$6,0,10*ROW('Sanitation Data'!I11)),NA())</f>
        <v>#N/A</v>
      </c>
      <c r="AW17" s="100" t="e">
        <f ca="true">+IF(AND(ISNUMBER(OFFSET('Sanitation Data'!$I$10,0,10*ROW('Sanitation Data'!I11))),'Data Summary'!DL17="Yes"),OFFSET('Sanitation Data'!$I$10,0,10*ROW('Sanitation Data'!I11)),NA())</f>
        <v>#N/A</v>
      </c>
      <c r="AX17" s="100" t="e">
        <f ca="true">+IF(AND(ISNUMBER(OFFSET('Sanitation Data'!$I$11,0,10*ROW('Sanitation Data'!I11))),'Data Summary'!DM17="Yes"),OFFSET('Sanitation Data'!$I$11,0,10*ROW('Sanitation Data'!I11)),NA())</f>
        <v>#N/A</v>
      </c>
      <c r="AY17" s="100" t="e">
        <f ca="true">+IF(AND(ISNUMBER(OFFSET('Sanitation Data'!$I$12,0,10*ROW('Sanitation Data'!I11))),'Data Summary'!DN17="Yes"),OFFSET('Sanitation Data'!$I$12,0,10*ROW('Sanitation Data'!I11)),NA())</f>
        <v>#N/A</v>
      </c>
      <c r="AZ17" s="101" t="e">
        <f ca="true">+IF(AND(ISNUMBER(OFFSET('Hygiene Data'!$D$5,0,10*ROW('Hygiene Data'!D11))),'Data Summary'!DO17="Yes"),OFFSET('Hygiene Data'!$D$5,0,10*ROW('Hygiene Data'!D11)),NA())</f>
        <v>#N/A</v>
      </c>
      <c r="BA17" s="101" t="e">
        <f ca="true">+IF(AND(ISNUMBER(OFFSET('Hygiene Data'!$D$7,0,10*ROW('Hygiene Data'!D11))),'Data Summary'!DP17="Yes"),OFFSET('Hygiene Data'!$D$7,0,10*ROW('Hygiene Data'!D11)),NA())</f>
        <v>#N/A</v>
      </c>
      <c r="BB17" s="101" t="e">
        <f ca="true">+IF(AND(ISNUMBER(OFFSET('Hygiene Data'!$D$9,0,10*ROW('Hygiene Data'!D11))),'Data Summary'!DQ17="Yes"),OFFSET('Hygiene Data'!$D$9,0,10*ROW('Hygiene Data'!D11)),NA())</f>
        <v>#N/A</v>
      </c>
      <c r="BC17" s="101" t="e">
        <f ca="true">+IF(AND(ISNUMBER(OFFSET('Hygiene Data'!$E$5,0,10*ROW('Hygiene Data'!E11))),'Data Summary'!DR17="Yes"),OFFSET('Hygiene Data'!$E$5,0,10*ROW('Hygiene Data'!E11)),NA())</f>
        <v>#N/A</v>
      </c>
      <c r="BD17" s="101" t="e">
        <f ca="true">+IF(AND(ISNUMBER(OFFSET('Hygiene Data'!$E$7,0,10*ROW('Hygiene Data'!E11))),'Data Summary'!DS17="Yes"),OFFSET('Hygiene Data'!$E$7,0,10*ROW('Hygiene Data'!E11)),NA())</f>
        <v>#N/A</v>
      </c>
      <c r="BE17" s="101" t="e">
        <f ca="true">+IF(AND(ISNUMBER(OFFSET('Hygiene Data'!$E$9,0,10*ROW('Hygiene Data'!E11))),'Data Summary'!DT17="Yes"),OFFSET('Hygiene Data'!$E$9,0,10*ROW('Hygiene Data'!E11)),NA())</f>
        <v>#N/A</v>
      </c>
      <c r="BF17" s="101" t="e">
        <f ca="true">+IF(AND(ISNUMBER(OFFSET('Hygiene Data'!$F$5,0,10*ROW('Hygiene Data'!F11))),'Data Summary'!DU17="Yes"),OFFSET('Hygiene Data'!$F$5,0,10*ROW('Hygiene Data'!F11)),NA())</f>
        <v>#N/A</v>
      </c>
      <c r="BG17" s="101" t="e">
        <f ca="true">+IF(AND(ISNUMBER(OFFSET('Hygiene Data'!$F$7,0,10*ROW('Hygiene Data'!F11))),'Data Summary'!DV17="Yes"),OFFSET('Hygiene Data'!$F$7,0,10*ROW('Hygiene Data'!F11)),NA())</f>
        <v>#N/A</v>
      </c>
      <c r="BH17" s="101" t="e">
        <f ca="true">+IF(AND(ISNUMBER(OFFSET('Hygiene Data'!$F$9,0,10*ROW('Hygiene Data'!F11))),'Data Summary'!DW17="Yes"),OFFSET('Hygiene Data'!$F$9,0,10*ROW('Hygiene Data'!F11)),NA())</f>
        <v>#N/A</v>
      </c>
      <c r="BI17" s="101" t="e">
        <f ca="true">+IF(AND(ISNUMBER(OFFSET('Hygiene Data'!$G$5,0,10*ROW('Hygiene Data'!G11))),'Data Summary'!DX17="Yes"),OFFSET('Hygiene Data'!$G$5,0,10*ROW('Hygiene Data'!G11)),NA())</f>
        <v>#N/A</v>
      </c>
      <c r="BJ17" s="101" t="e">
        <f ca="true">+IF(AND(ISNUMBER(OFFSET('Hygiene Data'!$G$7,0,10*ROW('Hygiene Data'!G11))),'Data Summary'!DY17="Yes"),OFFSET('Hygiene Data'!$G$7,0,10*ROW('Hygiene Data'!G11)),NA())</f>
        <v>#N/A</v>
      </c>
      <c r="BK17" s="101" t="e">
        <f ca="true">+IF(AND(ISNUMBER(OFFSET('Hygiene Data'!$G$9,0,10*ROW('Hygiene Data'!G11))),'Data Summary'!DZ17="Yes"),OFFSET('Hygiene Data'!$G$9,0,10*ROW('Hygiene Data'!G11)),NA())</f>
        <v>#N/A</v>
      </c>
      <c r="BL17" s="101" t="e">
        <f ca="true">+IF(AND(ISNUMBER(OFFSET('Hygiene Data'!$H$5,0,10*ROW('Hygiene Data'!H11))),'Data Summary'!EA17="Yes"),OFFSET('Hygiene Data'!$H$5,0,10*ROW('Hygiene Data'!H11)),NA())</f>
        <v>#N/A</v>
      </c>
      <c r="BM17" s="101" t="e">
        <f ca="true">+IF(AND(ISNUMBER(OFFSET('Hygiene Data'!$H$7,0,10*ROW('Hygiene Data'!H11))),'Data Summary'!EB17="Yes"),OFFSET('Hygiene Data'!$H$7,0,10*ROW('Hygiene Data'!H11)),NA())</f>
        <v>#N/A</v>
      </c>
      <c r="BN17" s="101" t="e">
        <f ca="true">+IF(AND(ISNUMBER(OFFSET('Hygiene Data'!$H$9,0,10*ROW('Hygiene Data'!H11))),'Data Summary'!EC17="Yes"),OFFSET('Hygiene Data'!$H$9,0,10*ROW('Hygiene Data'!H11)),NA())</f>
        <v>#N/A</v>
      </c>
      <c r="BO17" s="101" t="e">
        <f ca="true">+IF(AND(ISNUMBER(OFFSET('Hygiene Data'!$I$5,0,10*ROW('Hygiene Data'!I11))),'Data Summary'!ED17="Yes"),OFFSET('Hygiene Data'!$I$5,0,10*ROW('Hygiene Data'!I11)),NA())</f>
        <v>#N/A</v>
      </c>
      <c r="BP17" s="101" t="e">
        <f ca="true">+IF(AND(ISNUMBER(OFFSET('Hygiene Data'!$I$7,0,10*ROW('Hygiene Data'!I11))),'Data Summary'!EE17="Yes"),OFFSET('Hygiene Data'!$I$7,0,10*ROW('Hygiene Data'!I11)),NA())</f>
        <v>#N/A</v>
      </c>
      <c r="BQ17" s="101" t="e">
        <f ca="true">+IF(AND(ISNUMBER(OFFSET('Hygiene Data'!$I$9,0,10*ROW('Hygiene Data'!I11))),'Data Summary'!EF17="Yes"),OFFSET('Hygiene Data'!$I$9,0,10*ROW('Hygiene Data'!I11)),NA())</f>
        <v>#N/A</v>
      </c>
    </row>
    <row xmlns:x14ac="http://schemas.microsoft.com/office/spreadsheetml/2009/9/ac" r="18" x14ac:dyDescent="0.2">
      <c r="A18" s="379" t="str">
        <f ca="true">+RIGHT('Data Summary'!A18,LEN('Data Summary'!A18)-9)</f>
        <v>EMIS</v>
      </c>
      <c r="B18" s="38" t="str">
        <f ca="true">+IF(ISTEXT('Data Summary'!B18),'Data Summary'!B18,"")</f>
        <v>EMIS</v>
      </c>
      <c r="C18" s="378">
        <f ca="true">+VALUE('Data Summary'!C18)</f>
        <v>2011</v>
      </c>
      <c r="D18" s="99">
        <f ca="true">+IF(AND(ISNUMBER(OFFSET('Water Data'!$D$4,0,10*ROW('Water Data'!D12))),'Data Summary'!BS18="Yes"),100-OFFSET('Water Data'!$D$4,0,10*ROW('Water Data'!D12)),NA())</f>
        <v>40.1</v>
      </c>
      <c r="E18" s="99">
        <f ca="true">+IF(AND(ISNUMBER(OFFSET('Water Data'!$D$6,0,10*ROW('Water Data'!D12))),'Data Summary'!BT18="Yes"),OFFSET('Water Data'!$D$6,0,10*ROW('Water Data'!D12)),NA())</f>
        <v>23.3</v>
      </c>
      <c r="F18" s="99" t="e">
        <f ca="true">+IF(AND(ISNUMBER(OFFSET('Water Data'!$D$9,0,10*ROW('Water Data'!D12))),'Data Summary'!BU18="Yes"),OFFSET('Water Data'!$D$9,0,10*ROW('Water Data'!D12)),NA())</f>
        <v>#N/A</v>
      </c>
      <c r="G18" s="99" t="e">
        <f ca="true">+IF(AND(ISNUMBER(OFFSET('Water Data'!$E$4,0,10*ROW('Water Data'!E12))),'Data Summary'!BV18="Yes"),100-OFFSET('Water Data'!$E$4,0,10*ROW('Water Data'!E12)),NA())</f>
        <v>#N/A</v>
      </c>
      <c r="H18" s="99" t="e">
        <f ca="true">+IF(AND(ISNUMBER(OFFSET('Water Data'!$E$6,0,10*ROW('Water Data'!E12))),'Data Summary'!BW18="Yes"),OFFSET('Water Data'!$E$6,0,10*ROW('Water Data'!E12)),NA())</f>
        <v>#N/A</v>
      </c>
      <c r="I18" s="99" t="e">
        <f ca="true">+IF(AND(ISNUMBER(OFFSET('Water Data'!$E$9,0,10*ROW('Water Data'!E12))),'Data Summary'!BX18="Yes"),OFFSET('Water Data'!$E$9,0,10*ROW('Water Data'!E12)),NA())</f>
        <v>#N/A</v>
      </c>
      <c r="J18" s="99" t="e">
        <f ca="true">+IF(AND(ISNUMBER(OFFSET('Water Data'!$F$4,0,10*ROW('Water Data'!F12))),'Data Summary'!BY18="Yes"),100-OFFSET('Water Data'!$F$4,0,10*ROW('Water Data'!F12)),NA())</f>
        <v>#N/A</v>
      </c>
      <c r="K18" s="99" t="e">
        <f ca="true">+IF(AND(ISNUMBER(OFFSET('Water Data'!$F$6,0,10*ROW('Water Data'!F12))),'Data Summary'!BZ18="Yes"),OFFSET('Water Data'!$F$6,0,10*ROW('Water Data'!F12)),NA())</f>
        <v>#N/A</v>
      </c>
      <c r="L18" s="99" t="e">
        <f ca="true">+IF(AND(ISNUMBER(OFFSET('Water Data'!$F$9,0,10*ROW('Water Data'!F12))),'Data Summary'!CA18="Yes"),OFFSET('Water Data'!$F$9,0,10*ROW('Water Data'!F12)),NA())</f>
        <v>#N/A</v>
      </c>
      <c r="M18" s="99" t="e">
        <f ca="true">+IF(AND(ISNUMBER(OFFSET('Water Data'!$G$4,0,10*ROW('Water Data'!G12))),'Data Summary'!CB18="Yes"),100-OFFSET('Water Data'!$G$4,0,10*ROW('Water Data'!G12)),NA())</f>
        <v>#N/A</v>
      </c>
      <c r="N18" s="99" t="e">
        <f ca="true">+IF(AND(ISNUMBER(OFFSET('Water Data'!$G$6,0,10*ROW('Water Data'!G12))),'Data Summary'!CC18="Yes"),OFFSET('Water Data'!$G$6,0,10*ROW('Water Data'!G12)),NA())</f>
        <v>#N/A</v>
      </c>
      <c r="O18" s="99" t="e">
        <f ca="true">+IF(AND(ISNUMBER(OFFSET('Water Data'!$G$9,0,10*ROW('Water Data'!G12))),'Data Summary'!CD18="Yes"),OFFSET('Water Data'!$G$9,0,10*ROW('Water Data'!G12)),NA())</f>
        <v>#N/A</v>
      </c>
      <c r="P18" s="99">
        <f ca="true">+IF(AND(ISNUMBER(OFFSET('Water Data'!$H$4,0,10*ROW('Water Data'!H12))),'Data Summary'!CE18="Yes"),100-OFFSET('Water Data'!$H$4,0,10*ROW('Water Data'!H12)),NA())</f>
        <v>38.4</v>
      </c>
      <c r="Q18" s="99">
        <f ca="true">+IF(AND(ISNUMBER(OFFSET('Water Data'!$H$6,0,10*ROW('Water Data'!H12))),'Data Summary'!CF18="Yes"),OFFSET('Water Data'!$H$6,0,10*ROW('Water Data'!H12)),NA())</f>
        <v>21.55</v>
      </c>
      <c r="R18" s="99" t="e">
        <f ca="true">+IF(AND(ISNUMBER(OFFSET('Water Data'!$H$9,0,10*ROW('Water Data'!H12))),'Data Summary'!CG18="Yes"),OFFSET('Water Data'!$H$9,0,10*ROW('Water Data'!H12)),NA())</f>
        <v>#N/A</v>
      </c>
      <c r="S18" s="99">
        <f ca="true">+IF(AND(ISNUMBER(OFFSET('Water Data'!$I$4,0,10*ROW('Water Data'!I12))),'Data Summary'!CH18="Yes"),100-OFFSET('Water Data'!$I$4,0,10*ROW('Water Data'!I12)),NA())</f>
        <v>71.5</v>
      </c>
      <c r="T18" s="99">
        <f ca="true">+IF(AND(ISNUMBER(OFFSET('Water Data'!$I$6,0,10*ROW('Water Data'!I12))),'Data Summary'!CI18="Yes"),OFFSET('Water Data'!$I$6,0,10*ROW('Water Data'!I12)),NA())</f>
        <v>57.150000000000006</v>
      </c>
      <c r="U18" s="99" t="e">
        <f ca="true">+IF(AND(ISNUMBER(OFFSET('Water Data'!$I$9,0,10*ROW('Water Data'!I12))),'Data Summary'!CJ18="Yes"),OFFSET('Water Data'!$I$9,0,10*ROW('Water Data'!I12)),NA())</f>
        <v>#N/A</v>
      </c>
      <c r="V18" s="100">
        <f ca="true">+IF(AND(ISNUMBER(OFFSET('Sanitation Data'!$D$4,0,10*ROW('Sanitation Data'!D12))),'Data Summary'!CK18="Yes"),100-OFFSET('Sanitation Data'!$D$4,0,10*ROW('Sanitation Data'!D12)),NA())</f>
        <v>90.5</v>
      </c>
      <c r="W18" s="100" t="e">
        <f ca="true">+IF(AND(ISNUMBER(OFFSET('Sanitation Data'!$D$6,0,10*ROW('Sanitation Data'!D12))),'Data Summary'!CL18="Yes"),OFFSET('Sanitation Data'!$D$6,0,10*ROW('Sanitation Data'!D12)),NA())</f>
        <v>#N/A</v>
      </c>
      <c r="X18" s="100" t="e">
        <f ca="true">+IF(AND(ISNUMBER(OFFSET('Sanitation Data'!$D$10,0,10*ROW('Sanitation Data'!D12))),'Data Summary'!CM18="Yes"),OFFSET('Sanitation Data'!$D$10,0,10*ROW('Sanitation Data'!D12)),NA())</f>
        <v>#N/A</v>
      </c>
      <c r="Y18" s="100" t="e">
        <f ca="true">+IF(AND(ISNUMBER(OFFSET('Sanitation Data'!$D$11,0,10*ROW('Sanitation Data'!D12))),'Data Summary'!CN18="Yes"),OFFSET('Sanitation Data'!$D$11,0,10*ROW('Sanitation Data'!D12)),NA())</f>
        <v>#N/A</v>
      </c>
      <c r="Z18" s="100" t="e">
        <f ca="true">+IF(AND(ISNUMBER(OFFSET('Sanitation Data'!$D$12,0,10*ROW('Sanitation Data'!D12))),'Data Summary'!CO18="Yes"),OFFSET('Sanitation Data'!$D$12,0,10*ROW('Sanitation Data'!D12)),NA())</f>
        <v>#N/A</v>
      </c>
      <c r="AA18" s="100" t="e">
        <f ca="true">+IF(AND(ISNUMBER(OFFSET('Sanitation Data'!$E$4,0,10*ROW('Sanitation Data'!E12))),'Data Summary'!CP18="Yes"),100-OFFSET('Sanitation Data'!$E$4,0,10*ROW('Sanitation Data'!E12)),NA())</f>
        <v>#N/A</v>
      </c>
      <c r="AB18" s="100" t="e">
        <f ca="true">+IF(AND(ISNUMBER(OFFSET('Sanitation Data'!$E$6,0,10*ROW('Sanitation Data'!E12))),'Data Summary'!CQ18="Yes"),OFFSET('Sanitation Data'!$E$6,0,10*ROW('Sanitation Data'!E12)),NA())</f>
        <v>#N/A</v>
      </c>
      <c r="AC18" s="100" t="e">
        <f ca="true">+IF(AND(ISNUMBER(OFFSET('Sanitation Data'!$E$10,0,10*ROW('Sanitation Data'!E12))),'Data Summary'!CR18="Yes"),OFFSET('Sanitation Data'!$E$10,0,10*ROW('Sanitation Data'!E12)),NA())</f>
        <v>#N/A</v>
      </c>
      <c r="AD18" s="100" t="e">
        <f ca="true">+IF(AND(ISNUMBER(OFFSET('Sanitation Data'!$E$11,0,10*ROW('Sanitation Data'!E12))),'Data Summary'!CS18="Yes"),OFFSET('Sanitation Data'!$E$11,0,10*ROW('Sanitation Data'!E12)),NA())</f>
        <v>#N/A</v>
      </c>
      <c r="AE18" s="100" t="e">
        <f ca="true">+IF(AND(ISNUMBER(OFFSET('Sanitation Data'!$E$12,0,10*ROW('Sanitation Data'!E12))),'Data Summary'!CT18="Yes"),OFFSET('Sanitation Data'!$E$12,0,10*ROW('Sanitation Data'!E12)),NA())</f>
        <v>#N/A</v>
      </c>
      <c r="AF18" s="100" t="e">
        <f ca="true">+IF(AND(ISNUMBER(OFFSET('Sanitation Data'!$F$4,0,10*ROW('Sanitation Data'!F12))),'Data Summary'!CU18="Yes"),100-OFFSET('Sanitation Data'!$F$4,0,10*ROW('Sanitation Data'!F12)),NA())</f>
        <v>#N/A</v>
      </c>
      <c r="AG18" s="100" t="e">
        <f ca="true">+IF(AND(ISNUMBER(OFFSET('Sanitation Data'!$F$6,0,10*ROW('Sanitation Data'!F12))),'Data Summary'!CV18="Yes"),OFFSET('Sanitation Data'!$F$6,0,10*ROW('Sanitation Data'!F12)),NA())</f>
        <v>#N/A</v>
      </c>
      <c r="AH18" s="100" t="e">
        <f ca="true">+IF(AND(ISNUMBER(OFFSET('Sanitation Data'!$F$10,0,10*ROW('Sanitation Data'!F12))),'Data Summary'!CW18="Yes"),OFFSET('Sanitation Data'!$F$10,0,10*ROW('Sanitation Data'!F12)),NA())</f>
        <v>#N/A</v>
      </c>
      <c r="AI18" s="100" t="e">
        <f ca="true">+IF(AND(ISNUMBER(OFFSET('Sanitation Data'!$F$11,0,10*ROW('Sanitation Data'!F12))),'Data Summary'!CX18="Yes"),OFFSET('Sanitation Data'!$F$11,0,10*ROW('Sanitation Data'!F12)),NA())</f>
        <v>#N/A</v>
      </c>
      <c r="AJ18" s="100" t="e">
        <f ca="true">+IF(AND(ISNUMBER(OFFSET('Sanitation Data'!$F$12,0,10*ROW('Sanitation Data'!F12))),'Data Summary'!CY18="Yes"),OFFSET('Sanitation Data'!$F$12,0,10*ROW('Sanitation Data'!F12)),NA())</f>
        <v>#N/A</v>
      </c>
      <c r="AK18" s="100" t="e">
        <f ca="true">+IF(AND(ISNUMBER(OFFSET('Sanitation Data'!$G$4,0,10*ROW('Sanitation Data'!G12))),'Data Summary'!CZ18="Yes"),100-OFFSET('Sanitation Data'!$G$4,0,10*ROW('Sanitation Data'!G12)),NA())</f>
        <v>#N/A</v>
      </c>
      <c r="AL18" s="100" t="e">
        <f ca="true">+IF(AND(ISNUMBER(OFFSET('Sanitation Data'!$G$6,0,10*ROW('Sanitation Data'!G12))),'Data Summary'!DA18="Yes"),OFFSET('Sanitation Data'!$G$6,0,10*ROW('Sanitation Data'!G12)),NA())</f>
        <v>#N/A</v>
      </c>
      <c r="AM18" s="100" t="e">
        <f ca="true">+IF(AND(ISNUMBER(OFFSET('Sanitation Data'!$G$10,0,10*ROW('Sanitation Data'!G12))),'Data Summary'!DB18="Yes"),OFFSET('Sanitation Data'!$G$10,0,10*ROW('Sanitation Data'!G12)),NA())</f>
        <v>#N/A</v>
      </c>
      <c r="AN18" s="100" t="e">
        <f ca="true">+IF(AND(ISNUMBER(OFFSET('Sanitation Data'!$G$11,0,10*ROW('Sanitation Data'!G12))),'Data Summary'!DC18="Yes"),OFFSET('Sanitation Data'!$G$11,0,10*ROW('Sanitation Data'!G12)),NA())</f>
        <v>#N/A</v>
      </c>
      <c r="AO18" s="100" t="e">
        <f ca="true">+IF(AND(ISNUMBER(OFFSET('Sanitation Data'!$G$12,0,10*ROW('Sanitation Data'!G12))),'Data Summary'!DD18="Yes"),OFFSET('Sanitation Data'!$G$12,0,10*ROW('Sanitation Data'!G12)),NA())</f>
        <v>#N/A</v>
      </c>
      <c r="AP18" s="100">
        <f ca="true">+IF(AND(ISNUMBER(OFFSET('Sanitation Data'!$H$4,0,10*ROW('Sanitation Data'!H12))),'Data Summary'!DE18="Yes"),100-OFFSET('Sanitation Data'!$H$4,0,10*ROW('Sanitation Data'!H12)),NA())</f>
        <v>90</v>
      </c>
      <c r="AQ18" s="100" t="e">
        <f ca="true">+IF(AND(ISNUMBER(OFFSET('Sanitation Data'!$H$6,0,10*ROW('Sanitation Data'!H12))),'Data Summary'!DF18="Yes"),OFFSET('Sanitation Data'!$H$6,0,10*ROW('Sanitation Data'!H12)),NA())</f>
        <v>#N/A</v>
      </c>
      <c r="AR18" s="100" t="e">
        <f ca="true">+IF(AND(ISNUMBER(OFFSET('Sanitation Data'!$H$10,0,10*ROW('Sanitation Data'!H12))),'Data Summary'!DG18="Yes"),OFFSET('Sanitation Data'!$H$10,0,10*ROW('Sanitation Data'!H12)),NA())</f>
        <v>#N/A</v>
      </c>
      <c r="AS18" s="100" t="e">
        <f ca="true">+IF(AND(ISNUMBER(OFFSET('Sanitation Data'!$H$11,0,10*ROW('Sanitation Data'!H12))),'Data Summary'!DH18="Yes"),OFFSET('Sanitation Data'!$H$11,0,10*ROW('Sanitation Data'!H12)),NA())</f>
        <v>#N/A</v>
      </c>
      <c r="AT18" s="100" t="e">
        <f ca="true">+IF(AND(ISNUMBER(OFFSET('Sanitation Data'!$H$12,0,10*ROW('Sanitation Data'!H12))),'Data Summary'!DI18="Yes"),OFFSET('Sanitation Data'!$H$12,0,10*ROW('Sanitation Data'!H12)),NA())</f>
        <v>#N/A</v>
      </c>
      <c r="AU18" s="100">
        <f ca="true">+IF(AND(ISNUMBER(OFFSET('Sanitation Data'!$I$4,0,10*ROW('Sanitation Data'!I12))),'Data Summary'!DJ18="Yes"),100-OFFSET('Sanitation Data'!$I$4,0,10*ROW('Sanitation Data'!I12)),NA())</f>
        <v>100</v>
      </c>
      <c r="AV18" s="100" t="e">
        <f ca="true">+IF(AND(ISNUMBER(OFFSET('Sanitation Data'!$I$6,0,10*ROW('Sanitation Data'!I12))),'Data Summary'!DK18="Yes"),OFFSET('Sanitation Data'!$I$6,0,10*ROW('Sanitation Data'!I12)),NA())</f>
        <v>#N/A</v>
      </c>
      <c r="AW18" s="100" t="e">
        <f ca="true">+IF(AND(ISNUMBER(OFFSET('Sanitation Data'!$I$10,0,10*ROW('Sanitation Data'!I12))),'Data Summary'!DL18="Yes"),OFFSET('Sanitation Data'!$I$10,0,10*ROW('Sanitation Data'!I12)),NA())</f>
        <v>#N/A</v>
      </c>
      <c r="AX18" s="100" t="e">
        <f ca="true">+IF(AND(ISNUMBER(OFFSET('Sanitation Data'!$I$11,0,10*ROW('Sanitation Data'!I12))),'Data Summary'!DM18="Yes"),OFFSET('Sanitation Data'!$I$11,0,10*ROW('Sanitation Data'!I12)),NA())</f>
        <v>#N/A</v>
      </c>
      <c r="AY18" s="100" t="e">
        <f ca="true">+IF(AND(ISNUMBER(OFFSET('Sanitation Data'!$I$12,0,10*ROW('Sanitation Data'!I12))),'Data Summary'!DN18="Yes"),OFFSET('Sanitation Data'!$I$12,0,10*ROW('Sanitation Data'!I12)),NA())</f>
        <v>#N/A</v>
      </c>
      <c r="AZ18" s="101" t="e">
        <f ca="true">+IF(AND(ISNUMBER(OFFSET('Hygiene Data'!$D$5,0,10*ROW('Hygiene Data'!D12))),'Data Summary'!DO18="Yes"),OFFSET('Hygiene Data'!$D$5,0,10*ROW('Hygiene Data'!D12)),NA())</f>
        <v>#N/A</v>
      </c>
      <c r="BA18" s="101" t="e">
        <f ca="true">+IF(AND(ISNUMBER(OFFSET('Hygiene Data'!$D$7,0,10*ROW('Hygiene Data'!D12))),'Data Summary'!DP18="Yes"),OFFSET('Hygiene Data'!$D$7,0,10*ROW('Hygiene Data'!D12)),NA())</f>
        <v>#N/A</v>
      </c>
      <c r="BB18" s="101" t="e">
        <f ca="true">+IF(AND(ISNUMBER(OFFSET('Hygiene Data'!$D$9,0,10*ROW('Hygiene Data'!D12))),'Data Summary'!DQ18="Yes"),OFFSET('Hygiene Data'!$D$9,0,10*ROW('Hygiene Data'!D12)),NA())</f>
        <v>#N/A</v>
      </c>
      <c r="BC18" s="101" t="e">
        <f ca="true">+IF(AND(ISNUMBER(OFFSET('Hygiene Data'!$E$5,0,10*ROW('Hygiene Data'!E12))),'Data Summary'!DR18="Yes"),OFFSET('Hygiene Data'!$E$5,0,10*ROW('Hygiene Data'!E12)),NA())</f>
        <v>#N/A</v>
      </c>
      <c r="BD18" s="101" t="e">
        <f ca="true">+IF(AND(ISNUMBER(OFFSET('Hygiene Data'!$E$7,0,10*ROW('Hygiene Data'!E12))),'Data Summary'!DS18="Yes"),OFFSET('Hygiene Data'!$E$7,0,10*ROW('Hygiene Data'!E12)),NA())</f>
        <v>#N/A</v>
      </c>
      <c r="BE18" s="101" t="e">
        <f ca="true">+IF(AND(ISNUMBER(OFFSET('Hygiene Data'!$E$9,0,10*ROW('Hygiene Data'!E12))),'Data Summary'!DT18="Yes"),OFFSET('Hygiene Data'!$E$9,0,10*ROW('Hygiene Data'!E12)),NA())</f>
        <v>#N/A</v>
      </c>
      <c r="BF18" s="101" t="e">
        <f ca="true">+IF(AND(ISNUMBER(OFFSET('Hygiene Data'!$F$5,0,10*ROW('Hygiene Data'!F12))),'Data Summary'!DU18="Yes"),OFFSET('Hygiene Data'!$F$5,0,10*ROW('Hygiene Data'!F12)),NA())</f>
        <v>#N/A</v>
      </c>
      <c r="BG18" s="101" t="e">
        <f ca="true">+IF(AND(ISNUMBER(OFFSET('Hygiene Data'!$F$7,0,10*ROW('Hygiene Data'!F12))),'Data Summary'!DV18="Yes"),OFFSET('Hygiene Data'!$F$7,0,10*ROW('Hygiene Data'!F12)),NA())</f>
        <v>#N/A</v>
      </c>
      <c r="BH18" s="101" t="e">
        <f ca="true">+IF(AND(ISNUMBER(OFFSET('Hygiene Data'!$F$9,0,10*ROW('Hygiene Data'!F12))),'Data Summary'!DW18="Yes"),OFFSET('Hygiene Data'!$F$9,0,10*ROW('Hygiene Data'!F12)),NA())</f>
        <v>#N/A</v>
      </c>
      <c r="BI18" s="101" t="e">
        <f ca="true">+IF(AND(ISNUMBER(OFFSET('Hygiene Data'!$G$5,0,10*ROW('Hygiene Data'!G12))),'Data Summary'!DX18="Yes"),OFFSET('Hygiene Data'!$G$5,0,10*ROW('Hygiene Data'!G12)),NA())</f>
        <v>#N/A</v>
      </c>
      <c r="BJ18" s="101" t="e">
        <f ca="true">+IF(AND(ISNUMBER(OFFSET('Hygiene Data'!$G$7,0,10*ROW('Hygiene Data'!G12))),'Data Summary'!DY18="Yes"),OFFSET('Hygiene Data'!$G$7,0,10*ROW('Hygiene Data'!G12)),NA())</f>
        <v>#N/A</v>
      </c>
      <c r="BK18" s="101" t="e">
        <f ca="true">+IF(AND(ISNUMBER(OFFSET('Hygiene Data'!$G$9,0,10*ROW('Hygiene Data'!G12))),'Data Summary'!DZ18="Yes"),OFFSET('Hygiene Data'!$G$9,0,10*ROW('Hygiene Data'!G12)),NA())</f>
        <v>#N/A</v>
      </c>
      <c r="BL18" s="101" t="e">
        <f ca="true">+IF(AND(ISNUMBER(OFFSET('Hygiene Data'!$H$5,0,10*ROW('Hygiene Data'!H12))),'Data Summary'!EA18="Yes"),OFFSET('Hygiene Data'!$H$5,0,10*ROW('Hygiene Data'!H12)),NA())</f>
        <v>#N/A</v>
      </c>
      <c r="BM18" s="101" t="e">
        <f ca="true">+IF(AND(ISNUMBER(OFFSET('Hygiene Data'!$H$7,0,10*ROW('Hygiene Data'!H12))),'Data Summary'!EB18="Yes"),OFFSET('Hygiene Data'!$H$7,0,10*ROW('Hygiene Data'!H12)),NA())</f>
        <v>#N/A</v>
      </c>
      <c r="BN18" s="101" t="e">
        <f ca="true">+IF(AND(ISNUMBER(OFFSET('Hygiene Data'!$H$9,0,10*ROW('Hygiene Data'!H12))),'Data Summary'!EC18="Yes"),OFFSET('Hygiene Data'!$H$9,0,10*ROW('Hygiene Data'!H12)),NA())</f>
        <v>#N/A</v>
      </c>
      <c r="BO18" s="101" t="e">
        <f ca="true">+IF(AND(ISNUMBER(OFFSET('Hygiene Data'!$I$5,0,10*ROW('Hygiene Data'!I12))),'Data Summary'!ED18="Yes"),OFFSET('Hygiene Data'!$I$5,0,10*ROW('Hygiene Data'!I12)),NA())</f>
        <v>#N/A</v>
      </c>
      <c r="BP18" s="101" t="e">
        <f ca="true">+IF(AND(ISNUMBER(OFFSET('Hygiene Data'!$I$7,0,10*ROW('Hygiene Data'!I12))),'Data Summary'!EE18="Yes"),OFFSET('Hygiene Data'!$I$7,0,10*ROW('Hygiene Data'!I12)),NA())</f>
        <v>#N/A</v>
      </c>
      <c r="BQ18" s="101" t="e">
        <f ca="true">+IF(AND(ISNUMBER(OFFSET('Hygiene Data'!$I$9,0,10*ROW('Hygiene Data'!I12))),'Data Summary'!EF18="Yes"),OFFSET('Hygiene Data'!$I$9,0,10*ROW('Hygiene Data'!I12)),NA())</f>
        <v>#N/A</v>
      </c>
    </row>
    <row xmlns:x14ac="http://schemas.microsoft.com/office/spreadsheetml/2009/9/ac" r="19" x14ac:dyDescent="0.2">
      <c r="A19" s="379" t="str">
        <f ca="true">+RIGHT('Data Summary'!A19,LEN('Data Summary'!A19)-9)</f>
        <v>UIS</v>
      </c>
      <c r="B19" s="38" t="str">
        <f ca="true">+IF(ISTEXT('Data Summary'!B19),'Data Summary'!B19,"")</f>
        <v>Other</v>
      </c>
      <c r="C19" s="378">
        <f ca="true">+VALUE('Data Summary'!C19)</f>
        <v>2011</v>
      </c>
      <c r="D19" s="99" t="e">
        <f ca="true">+IF(AND(ISNUMBER(OFFSET('Water Data'!$D$4,0,10*ROW('Water Data'!D13))),'Data Summary'!BS19="Yes"),100-OFFSET('Water Data'!$D$4,0,10*ROW('Water Data'!D13)),NA())</f>
        <v>#N/A</v>
      </c>
      <c r="E19" s="99" t="e">
        <f ca="true">+IF(AND(ISNUMBER(OFFSET('Water Data'!$D$6,0,10*ROW('Water Data'!D13))),'Data Summary'!BT19="Yes"),OFFSET('Water Data'!$D$6,0,10*ROW('Water Data'!D13)),NA())</f>
        <v>#N/A</v>
      </c>
      <c r="F19" s="99" t="e">
        <f ca="true">+IF(AND(ISNUMBER(OFFSET('Water Data'!$D$9,0,10*ROW('Water Data'!D13))),'Data Summary'!BU19="Yes"),OFFSET('Water Data'!$D$9,0,10*ROW('Water Data'!D13)),NA())</f>
        <v>#N/A</v>
      </c>
      <c r="G19" s="99" t="e">
        <f ca="true">+IF(AND(ISNUMBER(OFFSET('Water Data'!$E$4,0,10*ROW('Water Data'!E13))),'Data Summary'!BV19="Yes"),100-OFFSET('Water Data'!$E$4,0,10*ROW('Water Data'!E13)),NA())</f>
        <v>#N/A</v>
      </c>
      <c r="H19" s="99" t="e">
        <f ca="true">+IF(AND(ISNUMBER(OFFSET('Water Data'!$E$6,0,10*ROW('Water Data'!E13))),'Data Summary'!BW19="Yes"),OFFSET('Water Data'!$E$6,0,10*ROW('Water Data'!E13)),NA())</f>
        <v>#N/A</v>
      </c>
      <c r="I19" s="99" t="e">
        <f ca="true">+IF(AND(ISNUMBER(OFFSET('Water Data'!$E$9,0,10*ROW('Water Data'!E13))),'Data Summary'!BX19="Yes"),OFFSET('Water Data'!$E$9,0,10*ROW('Water Data'!E13)),NA())</f>
        <v>#N/A</v>
      </c>
      <c r="J19" s="99" t="e">
        <f ca="true">+IF(AND(ISNUMBER(OFFSET('Water Data'!$F$4,0,10*ROW('Water Data'!F13))),'Data Summary'!BY19="Yes"),100-OFFSET('Water Data'!$F$4,0,10*ROW('Water Data'!F13)),NA())</f>
        <v>#N/A</v>
      </c>
      <c r="K19" s="99" t="e">
        <f ca="true">+IF(AND(ISNUMBER(OFFSET('Water Data'!$F$6,0,10*ROW('Water Data'!F13))),'Data Summary'!BZ19="Yes"),OFFSET('Water Data'!$F$6,0,10*ROW('Water Data'!F13)),NA())</f>
        <v>#N/A</v>
      </c>
      <c r="L19" s="99" t="e">
        <f ca="true">+IF(AND(ISNUMBER(OFFSET('Water Data'!$F$9,0,10*ROW('Water Data'!F13))),'Data Summary'!CA19="Yes"),OFFSET('Water Data'!$F$9,0,10*ROW('Water Data'!F13)),NA())</f>
        <v>#N/A</v>
      </c>
      <c r="M19" s="99" t="e">
        <f ca="true">+IF(AND(ISNUMBER(OFFSET('Water Data'!$G$4,0,10*ROW('Water Data'!G13))),'Data Summary'!CB19="Yes"),100-OFFSET('Water Data'!$G$4,0,10*ROW('Water Data'!G13)),NA())</f>
        <v>#N/A</v>
      </c>
      <c r="N19" s="99" t="e">
        <f ca="true">+IF(AND(ISNUMBER(OFFSET('Water Data'!$G$6,0,10*ROW('Water Data'!G13))),'Data Summary'!CC19="Yes"),OFFSET('Water Data'!$G$6,0,10*ROW('Water Data'!G13)),NA())</f>
        <v>#N/A</v>
      </c>
      <c r="O19" s="99" t="e">
        <f ca="true">+IF(AND(ISNUMBER(OFFSET('Water Data'!$G$9,0,10*ROW('Water Data'!G13))),'Data Summary'!CD19="Yes"),OFFSET('Water Data'!$G$9,0,10*ROW('Water Data'!G13)),NA())</f>
        <v>#N/A</v>
      </c>
      <c r="P19" s="99" t="e">
        <f ca="true">+IF(AND(ISNUMBER(OFFSET('Water Data'!$H$4,0,10*ROW('Water Data'!H13))),'Data Summary'!CE19="Yes"),100-OFFSET('Water Data'!$H$4,0,10*ROW('Water Data'!H13)),NA())</f>
        <v>#N/A</v>
      </c>
      <c r="Q19" s="99" t="e">
        <f ca="true">+IF(AND(ISNUMBER(OFFSET('Water Data'!$H$6,0,10*ROW('Water Data'!H13))),'Data Summary'!CF19="Yes"),OFFSET('Water Data'!$H$6,0,10*ROW('Water Data'!H13)),NA())</f>
        <v>#N/A</v>
      </c>
      <c r="R19" s="99" t="e">
        <f ca="true">+IF(AND(ISNUMBER(OFFSET('Water Data'!$H$9,0,10*ROW('Water Data'!H13))),'Data Summary'!CG19="Yes"),OFFSET('Water Data'!$H$9,0,10*ROW('Water Data'!H13)),NA())</f>
        <v>#N/A</v>
      </c>
      <c r="S19" s="99" t="e">
        <f ca="true">+IF(AND(ISNUMBER(OFFSET('Water Data'!$I$4,0,10*ROW('Water Data'!I13))),'Data Summary'!CH19="Yes"),100-OFFSET('Water Data'!$I$4,0,10*ROW('Water Data'!I13)),NA())</f>
        <v>#N/A</v>
      </c>
      <c r="T19" s="99" t="e">
        <f ca="true">+IF(AND(ISNUMBER(OFFSET('Water Data'!$I$6,0,10*ROW('Water Data'!I13))),'Data Summary'!CI19="Yes"),OFFSET('Water Data'!$I$6,0,10*ROW('Water Data'!I13)),NA())</f>
        <v>#N/A</v>
      </c>
      <c r="U19" s="99" t="e">
        <f ca="true">+IF(AND(ISNUMBER(OFFSET('Water Data'!$I$9,0,10*ROW('Water Data'!I13))),'Data Summary'!CJ19="Yes"),OFFSET('Water Data'!$I$9,0,10*ROW('Water Data'!I13)),NA())</f>
        <v>#N/A</v>
      </c>
      <c r="V19" s="100" t="e">
        <f ca="true">+IF(AND(ISNUMBER(OFFSET('Sanitation Data'!$D$4,0,10*ROW('Sanitation Data'!D13))),'Data Summary'!CK19="Yes"),100-OFFSET('Sanitation Data'!$D$4,0,10*ROW('Sanitation Data'!D13)),NA())</f>
        <v>#N/A</v>
      </c>
      <c r="W19" s="100" t="e">
        <f ca="true">+IF(AND(ISNUMBER(OFFSET('Sanitation Data'!$D$6,0,10*ROW('Sanitation Data'!D13))),'Data Summary'!CL19="Yes"),OFFSET('Sanitation Data'!$D$6,0,10*ROW('Sanitation Data'!D13)),NA())</f>
        <v>#N/A</v>
      </c>
      <c r="X19" s="100" t="e">
        <f ca="true">+IF(AND(ISNUMBER(OFFSET('Sanitation Data'!$D$10,0,10*ROW('Sanitation Data'!D13))),'Data Summary'!CM19="Yes"),OFFSET('Sanitation Data'!$D$10,0,10*ROW('Sanitation Data'!D13)),NA())</f>
        <v>#N/A</v>
      </c>
      <c r="Y19" s="100" t="e">
        <f ca="true">+IF(AND(ISNUMBER(OFFSET('Sanitation Data'!$D$11,0,10*ROW('Sanitation Data'!D13))),'Data Summary'!CN19="Yes"),OFFSET('Sanitation Data'!$D$11,0,10*ROW('Sanitation Data'!D13)),NA())</f>
        <v>#N/A</v>
      </c>
      <c r="Z19" s="100" t="e">
        <f ca="true">+IF(AND(ISNUMBER(OFFSET('Sanitation Data'!$D$12,0,10*ROW('Sanitation Data'!D13))),'Data Summary'!CO19="Yes"),OFFSET('Sanitation Data'!$D$12,0,10*ROW('Sanitation Data'!D13)),NA())</f>
        <v>#N/A</v>
      </c>
      <c r="AA19" s="100" t="e">
        <f ca="true">+IF(AND(ISNUMBER(OFFSET('Sanitation Data'!$E$4,0,10*ROW('Sanitation Data'!E13))),'Data Summary'!CP19="Yes"),100-OFFSET('Sanitation Data'!$E$4,0,10*ROW('Sanitation Data'!E13)),NA())</f>
        <v>#N/A</v>
      </c>
      <c r="AB19" s="100" t="e">
        <f ca="true">+IF(AND(ISNUMBER(OFFSET('Sanitation Data'!$E$6,0,10*ROW('Sanitation Data'!E13))),'Data Summary'!CQ19="Yes"),OFFSET('Sanitation Data'!$E$6,0,10*ROW('Sanitation Data'!E13)),NA())</f>
        <v>#N/A</v>
      </c>
      <c r="AC19" s="100" t="e">
        <f ca="true">+IF(AND(ISNUMBER(OFFSET('Sanitation Data'!$E$10,0,10*ROW('Sanitation Data'!E13))),'Data Summary'!CR19="Yes"),OFFSET('Sanitation Data'!$E$10,0,10*ROW('Sanitation Data'!E13)),NA())</f>
        <v>#N/A</v>
      </c>
      <c r="AD19" s="100" t="e">
        <f ca="true">+IF(AND(ISNUMBER(OFFSET('Sanitation Data'!$E$11,0,10*ROW('Sanitation Data'!E13))),'Data Summary'!CS19="Yes"),OFFSET('Sanitation Data'!$E$11,0,10*ROW('Sanitation Data'!E13)),NA())</f>
        <v>#N/A</v>
      </c>
      <c r="AE19" s="100" t="e">
        <f ca="true">+IF(AND(ISNUMBER(OFFSET('Sanitation Data'!$E$12,0,10*ROW('Sanitation Data'!E13))),'Data Summary'!CT19="Yes"),OFFSET('Sanitation Data'!$E$12,0,10*ROW('Sanitation Data'!E13)),NA())</f>
        <v>#N/A</v>
      </c>
      <c r="AF19" s="100" t="e">
        <f ca="true">+IF(AND(ISNUMBER(OFFSET('Sanitation Data'!$F$4,0,10*ROW('Sanitation Data'!F13))),'Data Summary'!CU19="Yes"),100-OFFSET('Sanitation Data'!$F$4,0,10*ROW('Sanitation Data'!F13)),NA())</f>
        <v>#N/A</v>
      </c>
      <c r="AG19" s="100" t="e">
        <f ca="true">+IF(AND(ISNUMBER(OFFSET('Sanitation Data'!$F$6,0,10*ROW('Sanitation Data'!F13))),'Data Summary'!CV19="Yes"),OFFSET('Sanitation Data'!$F$6,0,10*ROW('Sanitation Data'!F13)),NA())</f>
        <v>#N/A</v>
      </c>
      <c r="AH19" s="100" t="e">
        <f ca="true">+IF(AND(ISNUMBER(OFFSET('Sanitation Data'!$F$10,0,10*ROW('Sanitation Data'!F13))),'Data Summary'!CW19="Yes"),OFFSET('Sanitation Data'!$F$10,0,10*ROW('Sanitation Data'!F13)),NA())</f>
        <v>#N/A</v>
      </c>
      <c r="AI19" s="100" t="e">
        <f ca="true">+IF(AND(ISNUMBER(OFFSET('Sanitation Data'!$F$11,0,10*ROW('Sanitation Data'!F13))),'Data Summary'!CX19="Yes"),OFFSET('Sanitation Data'!$F$11,0,10*ROW('Sanitation Data'!F13)),NA())</f>
        <v>#N/A</v>
      </c>
      <c r="AJ19" s="100" t="e">
        <f ca="true">+IF(AND(ISNUMBER(OFFSET('Sanitation Data'!$F$12,0,10*ROW('Sanitation Data'!F13))),'Data Summary'!CY19="Yes"),OFFSET('Sanitation Data'!$F$12,0,10*ROW('Sanitation Data'!F13)),NA())</f>
        <v>#N/A</v>
      </c>
      <c r="AK19" s="100" t="e">
        <f ca="true">+IF(AND(ISNUMBER(OFFSET('Sanitation Data'!$G$4,0,10*ROW('Sanitation Data'!G13))),'Data Summary'!CZ19="Yes"),100-OFFSET('Sanitation Data'!$G$4,0,10*ROW('Sanitation Data'!G13)),NA())</f>
        <v>#N/A</v>
      </c>
      <c r="AL19" s="100" t="e">
        <f ca="true">+IF(AND(ISNUMBER(OFFSET('Sanitation Data'!$G$6,0,10*ROW('Sanitation Data'!G13))),'Data Summary'!DA19="Yes"),OFFSET('Sanitation Data'!$G$6,0,10*ROW('Sanitation Data'!G13)),NA())</f>
        <v>#N/A</v>
      </c>
      <c r="AM19" s="100" t="e">
        <f ca="true">+IF(AND(ISNUMBER(OFFSET('Sanitation Data'!$G$10,0,10*ROW('Sanitation Data'!G13))),'Data Summary'!DB19="Yes"),OFFSET('Sanitation Data'!$G$10,0,10*ROW('Sanitation Data'!G13)),NA())</f>
        <v>#N/A</v>
      </c>
      <c r="AN19" s="100" t="e">
        <f ca="true">+IF(AND(ISNUMBER(OFFSET('Sanitation Data'!$G$11,0,10*ROW('Sanitation Data'!G13))),'Data Summary'!DC19="Yes"),OFFSET('Sanitation Data'!$G$11,0,10*ROW('Sanitation Data'!G13)),NA())</f>
        <v>#N/A</v>
      </c>
      <c r="AO19" s="100" t="e">
        <f ca="true">+IF(AND(ISNUMBER(OFFSET('Sanitation Data'!$G$12,0,10*ROW('Sanitation Data'!G13))),'Data Summary'!DD19="Yes"),OFFSET('Sanitation Data'!$G$12,0,10*ROW('Sanitation Data'!G13)),NA())</f>
        <v>#N/A</v>
      </c>
      <c r="AP19" s="100" t="e">
        <f ca="true">+IF(AND(ISNUMBER(OFFSET('Sanitation Data'!$H$4,0,10*ROW('Sanitation Data'!H13))),'Data Summary'!DE19="Yes"),100-OFFSET('Sanitation Data'!$H$4,0,10*ROW('Sanitation Data'!H13)),NA())</f>
        <v>#N/A</v>
      </c>
      <c r="AQ19" s="100" t="e">
        <f ca="true">+IF(AND(ISNUMBER(OFFSET('Sanitation Data'!$H$6,0,10*ROW('Sanitation Data'!H13))),'Data Summary'!DF19="Yes"),OFFSET('Sanitation Data'!$H$6,0,10*ROW('Sanitation Data'!H13)),NA())</f>
        <v>#N/A</v>
      </c>
      <c r="AR19" s="100" t="e">
        <f ca="true">+IF(AND(ISNUMBER(OFFSET('Sanitation Data'!$H$10,0,10*ROW('Sanitation Data'!H13))),'Data Summary'!DG19="Yes"),OFFSET('Sanitation Data'!$H$10,0,10*ROW('Sanitation Data'!H13)),NA())</f>
        <v>#N/A</v>
      </c>
      <c r="AS19" s="100" t="e">
        <f ca="true">+IF(AND(ISNUMBER(OFFSET('Sanitation Data'!$H$11,0,10*ROW('Sanitation Data'!H13))),'Data Summary'!DH19="Yes"),OFFSET('Sanitation Data'!$H$11,0,10*ROW('Sanitation Data'!H13)),NA())</f>
        <v>#N/A</v>
      </c>
      <c r="AT19" s="100" t="e">
        <f ca="true">+IF(AND(ISNUMBER(OFFSET('Sanitation Data'!$H$12,0,10*ROW('Sanitation Data'!H13))),'Data Summary'!DI19="Yes"),OFFSET('Sanitation Data'!$H$12,0,10*ROW('Sanitation Data'!H13)),NA())</f>
        <v>#N/A</v>
      </c>
      <c r="AU19" s="100" t="e">
        <f ca="true">+IF(AND(ISNUMBER(OFFSET('Sanitation Data'!$I$4,0,10*ROW('Sanitation Data'!I13))),'Data Summary'!DJ19="Yes"),100-OFFSET('Sanitation Data'!$I$4,0,10*ROW('Sanitation Data'!I13)),NA())</f>
        <v>#N/A</v>
      </c>
      <c r="AV19" s="100" t="e">
        <f ca="true">+IF(AND(ISNUMBER(OFFSET('Sanitation Data'!$I$6,0,10*ROW('Sanitation Data'!I13))),'Data Summary'!DK19="Yes"),OFFSET('Sanitation Data'!$I$6,0,10*ROW('Sanitation Data'!I13)),NA())</f>
        <v>#N/A</v>
      </c>
      <c r="AW19" s="100" t="e">
        <f ca="true">+IF(AND(ISNUMBER(OFFSET('Sanitation Data'!$I$10,0,10*ROW('Sanitation Data'!I13))),'Data Summary'!DL19="Yes"),OFFSET('Sanitation Data'!$I$10,0,10*ROW('Sanitation Data'!I13)),NA())</f>
        <v>#N/A</v>
      </c>
      <c r="AX19" s="100" t="e">
        <f ca="true">+IF(AND(ISNUMBER(OFFSET('Sanitation Data'!$I$11,0,10*ROW('Sanitation Data'!I13))),'Data Summary'!DM19="Yes"),OFFSET('Sanitation Data'!$I$11,0,10*ROW('Sanitation Data'!I13)),NA())</f>
        <v>#N/A</v>
      </c>
      <c r="AY19" s="100" t="e">
        <f ca="true">+IF(AND(ISNUMBER(OFFSET('Sanitation Data'!$I$12,0,10*ROW('Sanitation Data'!I13))),'Data Summary'!DN19="Yes"),OFFSET('Sanitation Data'!$I$12,0,10*ROW('Sanitation Data'!I13)),NA())</f>
        <v>#N/A</v>
      </c>
      <c r="AZ19" s="101" t="e">
        <f ca="true">+IF(AND(ISNUMBER(OFFSET('Hygiene Data'!$D$5,0,10*ROW('Hygiene Data'!D13))),'Data Summary'!DO19="Yes"),OFFSET('Hygiene Data'!$D$5,0,10*ROW('Hygiene Data'!D13)),NA())</f>
        <v>#N/A</v>
      </c>
      <c r="BA19" s="101" t="e">
        <f ca="true">+IF(AND(ISNUMBER(OFFSET('Hygiene Data'!$D$7,0,10*ROW('Hygiene Data'!D13))),'Data Summary'!DP19="Yes"),OFFSET('Hygiene Data'!$D$7,0,10*ROW('Hygiene Data'!D13)),NA())</f>
        <v>#N/A</v>
      </c>
      <c r="BB19" s="101" t="e">
        <f ca="true">+IF(AND(ISNUMBER(OFFSET('Hygiene Data'!$D$9,0,10*ROW('Hygiene Data'!D13))),'Data Summary'!DQ19="Yes"),OFFSET('Hygiene Data'!$D$9,0,10*ROW('Hygiene Data'!D13)),NA())</f>
        <v>#N/A</v>
      </c>
      <c r="BC19" s="101" t="e">
        <f ca="true">+IF(AND(ISNUMBER(OFFSET('Hygiene Data'!$E$5,0,10*ROW('Hygiene Data'!E13))),'Data Summary'!DR19="Yes"),OFFSET('Hygiene Data'!$E$5,0,10*ROW('Hygiene Data'!E13)),NA())</f>
        <v>#N/A</v>
      </c>
      <c r="BD19" s="101" t="e">
        <f ca="true">+IF(AND(ISNUMBER(OFFSET('Hygiene Data'!$E$7,0,10*ROW('Hygiene Data'!E13))),'Data Summary'!DS19="Yes"),OFFSET('Hygiene Data'!$E$7,0,10*ROW('Hygiene Data'!E13)),NA())</f>
        <v>#N/A</v>
      </c>
      <c r="BE19" s="101" t="e">
        <f ca="true">+IF(AND(ISNUMBER(OFFSET('Hygiene Data'!$E$9,0,10*ROW('Hygiene Data'!E13))),'Data Summary'!DT19="Yes"),OFFSET('Hygiene Data'!$E$9,0,10*ROW('Hygiene Data'!E13)),NA())</f>
        <v>#N/A</v>
      </c>
      <c r="BF19" s="101" t="e">
        <f ca="true">+IF(AND(ISNUMBER(OFFSET('Hygiene Data'!$F$5,0,10*ROW('Hygiene Data'!F13))),'Data Summary'!DU19="Yes"),OFFSET('Hygiene Data'!$F$5,0,10*ROW('Hygiene Data'!F13)),NA())</f>
        <v>#N/A</v>
      </c>
      <c r="BG19" s="101" t="e">
        <f ca="true">+IF(AND(ISNUMBER(OFFSET('Hygiene Data'!$F$7,0,10*ROW('Hygiene Data'!F13))),'Data Summary'!DV19="Yes"),OFFSET('Hygiene Data'!$F$7,0,10*ROW('Hygiene Data'!F13)),NA())</f>
        <v>#N/A</v>
      </c>
      <c r="BH19" s="101" t="e">
        <f ca="true">+IF(AND(ISNUMBER(OFFSET('Hygiene Data'!$F$9,0,10*ROW('Hygiene Data'!F13))),'Data Summary'!DW19="Yes"),OFFSET('Hygiene Data'!$F$9,0,10*ROW('Hygiene Data'!F13)),NA())</f>
        <v>#N/A</v>
      </c>
      <c r="BI19" s="101" t="e">
        <f ca="true">+IF(AND(ISNUMBER(OFFSET('Hygiene Data'!$G$5,0,10*ROW('Hygiene Data'!G13))),'Data Summary'!DX19="Yes"),OFFSET('Hygiene Data'!$G$5,0,10*ROW('Hygiene Data'!G13)),NA())</f>
        <v>#N/A</v>
      </c>
      <c r="BJ19" s="101" t="e">
        <f ca="true">+IF(AND(ISNUMBER(OFFSET('Hygiene Data'!$G$7,0,10*ROW('Hygiene Data'!G13))),'Data Summary'!DY19="Yes"),OFFSET('Hygiene Data'!$G$7,0,10*ROW('Hygiene Data'!G13)),NA())</f>
        <v>#N/A</v>
      </c>
      <c r="BK19" s="101" t="e">
        <f ca="true">+IF(AND(ISNUMBER(OFFSET('Hygiene Data'!$G$9,0,10*ROW('Hygiene Data'!G13))),'Data Summary'!DZ19="Yes"),OFFSET('Hygiene Data'!$G$9,0,10*ROW('Hygiene Data'!G13)),NA())</f>
        <v>#N/A</v>
      </c>
      <c r="BL19" s="101" t="e">
        <f ca="true">+IF(AND(ISNUMBER(OFFSET('Hygiene Data'!$H$5,0,10*ROW('Hygiene Data'!H13))),'Data Summary'!EA19="Yes"),OFFSET('Hygiene Data'!$H$5,0,10*ROW('Hygiene Data'!H13)),NA())</f>
        <v>#N/A</v>
      </c>
      <c r="BM19" s="101" t="e">
        <f ca="true">+IF(AND(ISNUMBER(OFFSET('Hygiene Data'!$H$7,0,10*ROW('Hygiene Data'!H13))),'Data Summary'!EB19="Yes"),OFFSET('Hygiene Data'!$H$7,0,10*ROW('Hygiene Data'!H13)),NA())</f>
        <v>#N/A</v>
      </c>
      <c r="BN19" s="101" t="e">
        <f ca="true">+IF(AND(ISNUMBER(OFFSET('Hygiene Data'!$H$9,0,10*ROW('Hygiene Data'!H13))),'Data Summary'!EC19="Yes"),OFFSET('Hygiene Data'!$H$9,0,10*ROW('Hygiene Data'!H13)),NA())</f>
        <v>#N/A</v>
      </c>
      <c r="BO19" s="101" t="e">
        <f ca="true">+IF(AND(ISNUMBER(OFFSET('Hygiene Data'!$I$5,0,10*ROW('Hygiene Data'!I13))),'Data Summary'!ED19="Yes"),OFFSET('Hygiene Data'!$I$5,0,10*ROW('Hygiene Data'!I13)),NA())</f>
        <v>#N/A</v>
      </c>
      <c r="BP19" s="101" t="e">
        <f ca="true">+IF(AND(ISNUMBER(OFFSET('Hygiene Data'!$I$7,0,10*ROW('Hygiene Data'!I13))),'Data Summary'!EE19="Yes"),OFFSET('Hygiene Data'!$I$7,0,10*ROW('Hygiene Data'!I13)),NA())</f>
        <v>#N/A</v>
      </c>
      <c r="BQ19" s="101" t="e">
        <f ca="true">+IF(AND(ISNUMBER(OFFSET('Hygiene Data'!$I$9,0,10*ROW('Hygiene Data'!I13))),'Data Summary'!EF19="Yes"),OFFSET('Hygiene Data'!$I$9,0,10*ROW('Hygiene Data'!I13)),NA())</f>
        <v>#N/A</v>
      </c>
    </row>
    <row xmlns:x14ac="http://schemas.microsoft.com/office/spreadsheetml/2009/9/ac" r="20" x14ac:dyDescent="0.2">
      <c r="A20" s="379" t="str">
        <f ca="true">+RIGHT('Data Summary'!A20,LEN('Data Summary'!A20)-9)</f>
        <v>EMIS</v>
      </c>
      <c r="B20" s="38" t="str">
        <f ca="true">+IF(ISTEXT('Data Summary'!B20),'Data Summary'!B20,"")</f>
        <v>EMIS</v>
      </c>
      <c r="C20" s="378">
        <f ca="true">+VALUE('Data Summary'!C20)</f>
        <v>2012</v>
      </c>
      <c r="D20" s="99">
        <f ca="true">+IF(AND(ISNUMBER(OFFSET('Water Data'!$D$4,0,10*ROW('Water Data'!D14))),'Data Summary'!BS20="Yes"),100-OFFSET('Water Data'!$D$4,0,10*ROW('Water Data'!D14)),NA())</f>
        <v>38.9</v>
      </c>
      <c r="E20" s="99">
        <f ca="true">+IF(AND(ISNUMBER(OFFSET('Water Data'!$D$6,0,10*ROW('Water Data'!D14))),'Data Summary'!BT20="Yes"),OFFSET('Water Data'!$D$6,0,10*ROW('Water Data'!D14)),NA())</f>
        <v>21.95</v>
      </c>
      <c r="F20" s="99" t="e">
        <f ca="true">+IF(AND(ISNUMBER(OFFSET('Water Data'!$D$9,0,10*ROW('Water Data'!D14))),'Data Summary'!BU20="Yes"),OFFSET('Water Data'!$D$9,0,10*ROW('Water Data'!D14)),NA())</f>
        <v>#N/A</v>
      </c>
      <c r="G20" s="99" t="e">
        <f ca="true">+IF(AND(ISNUMBER(OFFSET('Water Data'!$E$4,0,10*ROW('Water Data'!E14))),'Data Summary'!BV20="Yes"),100-OFFSET('Water Data'!$E$4,0,10*ROW('Water Data'!E14)),NA())</f>
        <v>#N/A</v>
      </c>
      <c r="H20" s="99" t="e">
        <f ca="true">+IF(AND(ISNUMBER(OFFSET('Water Data'!$E$6,0,10*ROW('Water Data'!E14))),'Data Summary'!BW20="Yes"),OFFSET('Water Data'!$E$6,0,10*ROW('Water Data'!E14)),NA())</f>
        <v>#N/A</v>
      </c>
      <c r="I20" s="99" t="e">
        <f ca="true">+IF(AND(ISNUMBER(OFFSET('Water Data'!$E$9,0,10*ROW('Water Data'!E14))),'Data Summary'!BX20="Yes"),OFFSET('Water Data'!$E$9,0,10*ROW('Water Data'!E14)),NA())</f>
        <v>#N/A</v>
      </c>
      <c r="J20" s="99" t="e">
        <f ca="true">+IF(AND(ISNUMBER(OFFSET('Water Data'!$F$4,0,10*ROW('Water Data'!F14))),'Data Summary'!BY20="Yes"),100-OFFSET('Water Data'!$F$4,0,10*ROW('Water Data'!F14)),NA())</f>
        <v>#N/A</v>
      </c>
      <c r="K20" s="99" t="e">
        <f ca="true">+IF(AND(ISNUMBER(OFFSET('Water Data'!$F$6,0,10*ROW('Water Data'!F14))),'Data Summary'!BZ20="Yes"),OFFSET('Water Data'!$F$6,0,10*ROW('Water Data'!F14)),NA())</f>
        <v>#N/A</v>
      </c>
      <c r="L20" s="99" t="e">
        <f ca="true">+IF(AND(ISNUMBER(OFFSET('Water Data'!$F$9,0,10*ROW('Water Data'!F14))),'Data Summary'!CA20="Yes"),OFFSET('Water Data'!$F$9,0,10*ROW('Water Data'!F14)),NA())</f>
        <v>#N/A</v>
      </c>
      <c r="M20" s="99" t="e">
        <f ca="true">+IF(AND(ISNUMBER(OFFSET('Water Data'!$G$4,0,10*ROW('Water Data'!G14))),'Data Summary'!CB20="Yes"),100-OFFSET('Water Data'!$G$4,0,10*ROW('Water Data'!G14)),NA())</f>
        <v>#N/A</v>
      </c>
      <c r="N20" s="99" t="e">
        <f ca="true">+IF(AND(ISNUMBER(OFFSET('Water Data'!$G$6,0,10*ROW('Water Data'!G14))),'Data Summary'!CC20="Yes"),OFFSET('Water Data'!$G$6,0,10*ROW('Water Data'!G14)),NA())</f>
        <v>#N/A</v>
      </c>
      <c r="O20" s="99" t="e">
        <f ca="true">+IF(AND(ISNUMBER(OFFSET('Water Data'!$G$9,0,10*ROW('Water Data'!G14))),'Data Summary'!CD20="Yes"),OFFSET('Water Data'!$G$9,0,10*ROW('Water Data'!G14)),NA())</f>
        <v>#N/A</v>
      </c>
      <c r="P20" s="99">
        <f ca="true">+IF(AND(ISNUMBER(OFFSET('Water Data'!$H$4,0,10*ROW('Water Data'!H14))),'Data Summary'!CE20="Yes"),100-OFFSET('Water Data'!$H$4,0,10*ROW('Water Data'!H14)),NA())</f>
        <v>36.9</v>
      </c>
      <c r="Q20" s="99">
        <f ca="true">+IF(AND(ISNUMBER(OFFSET('Water Data'!$H$6,0,10*ROW('Water Data'!H14))),'Data Summary'!CF20="Yes"),OFFSET('Water Data'!$H$6,0,10*ROW('Water Data'!H14)),NA())</f>
        <v>19.700000000000003</v>
      </c>
      <c r="R20" s="99" t="e">
        <f ca="true">+IF(AND(ISNUMBER(OFFSET('Water Data'!$H$9,0,10*ROW('Water Data'!H14))),'Data Summary'!CG20="Yes"),OFFSET('Water Data'!$H$9,0,10*ROW('Water Data'!H14)),NA())</f>
        <v>#N/A</v>
      </c>
      <c r="S20" s="99">
        <f ca="true">+IF(AND(ISNUMBER(OFFSET('Water Data'!$I$4,0,10*ROW('Water Data'!I14))),'Data Summary'!CH20="Yes"),100-OFFSET('Water Data'!$I$4,0,10*ROW('Water Data'!I14)),NA())</f>
        <v>72.5</v>
      </c>
      <c r="T20" s="99">
        <f ca="true">+IF(AND(ISNUMBER(OFFSET('Water Data'!$I$6,0,10*ROW('Water Data'!I14))),'Data Summary'!CI20="Yes"),OFFSET('Water Data'!$I$6,0,10*ROW('Water Data'!I14)),NA())</f>
        <v>60.2</v>
      </c>
      <c r="U20" s="99" t="e">
        <f ca="true">+IF(AND(ISNUMBER(OFFSET('Water Data'!$I$9,0,10*ROW('Water Data'!I14))),'Data Summary'!CJ20="Yes"),OFFSET('Water Data'!$I$9,0,10*ROW('Water Data'!I14)),NA())</f>
        <v>#N/A</v>
      </c>
      <c r="V20" s="100">
        <f ca="true">+IF(AND(ISNUMBER(OFFSET('Sanitation Data'!$D$4,0,10*ROW('Sanitation Data'!D14))),'Data Summary'!CK20="Yes"),100-OFFSET('Sanitation Data'!$D$4,0,10*ROW('Sanitation Data'!D14)),NA())</f>
        <v>90.5</v>
      </c>
      <c r="W20" s="100" t="e">
        <f ca="true">+IF(AND(ISNUMBER(OFFSET('Sanitation Data'!$D$6,0,10*ROW('Sanitation Data'!D14))),'Data Summary'!CL20="Yes"),OFFSET('Sanitation Data'!$D$6,0,10*ROW('Sanitation Data'!D14)),NA())</f>
        <v>#N/A</v>
      </c>
      <c r="X20" s="100" t="e">
        <f ca="true">+IF(AND(ISNUMBER(OFFSET('Sanitation Data'!$D$10,0,10*ROW('Sanitation Data'!D14))),'Data Summary'!CM20="Yes"),OFFSET('Sanitation Data'!$D$10,0,10*ROW('Sanitation Data'!D14)),NA())</f>
        <v>#N/A</v>
      </c>
      <c r="Y20" s="100" t="e">
        <f ca="true">+IF(AND(ISNUMBER(OFFSET('Sanitation Data'!$D$11,0,10*ROW('Sanitation Data'!D14))),'Data Summary'!CN20="Yes"),OFFSET('Sanitation Data'!$D$11,0,10*ROW('Sanitation Data'!D14)),NA())</f>
        <v>#N/A</v>
      </c>
      <c r="Z20" s="100" t="e">
        <f ca="true">+IF(AND(ISNUMBER(OFFSET('Sanitation Data'!$D$12,0,10*ROW('Sanitation Data'!D14))),'Data Summary'!CO20="Yes"),OFFSET('Sanitation Data'!$D$12,0,10*ROW('Sanitation Data'!D14)),NA())</f>
        <v>#N/A</v>
      </c>
      <c r="AA20" s="100" t="e">
        <f ca="true">+IF(AND(ISNUMBER(OFFSET('Sanitation Data'!$E$4,0,10*ROW('Sanitation Data'!E14))),'Data Summary'!CP20="Yes"),100-OFFSET('Sanitation Data'!$E$4,0,10*ROW('Sanitation Data'!E14)),NA())</f>
        <v>#N/A</v>
      </c>
      <c r="AB20" s="100" t="e">
        <f ca="true">+IF(AND(ISNUMBER(OFFSET('Sanitation Data'!$E$6,0,10*ROW('Sanitation Data'!E14))),'Data Summary'!CQ20="Yes"),OFFSET('Sanitation Data'!$E$6,0,10*ROW('Sanitation Data'!E14)),NA())</f>
        <v>#N/A</v>
      </c>
      <c r="AC20" s="100" t="e">
        <f ca="true">+IF(AND(ISNUMBER(OFFSET('Sanitation Data'!$E$10,0,10*ROW('Sanitation Data'!E14))),'Data Summary'!CR20="Yes"),OFFSET('Sanitation Data'!$E$10,0,10*ROW('Sanitation Data'!E14)),NA())</f>
        <v>#N/A</v>
      </c>
      <c r="AD20" s="100" t="e">
        <f ca="true">+IF(AND(ISNUMBER(OFFSET('Sanitation Data'!$E$11,0,10*ROW('Sanitation Data'!E14))),'Data Summary'!CS20="Yes"),OFFSET('Sanitation Data'!$E$11,0,10*ROW('Sanitation Data'!E14)),NA())</f>
        <v>#N/A</v>
      </c>
      <c r="AE20" s="100" t="e">
        <f ca="true">+IF(AND(ISNUMBER(OFFSET('Sanitation Data'!$E$12,0,10*ROW('Sanitation Data'!E14))),'Data Summary'!CT20="Yes"),OFFSET('Sanitation Data'!$E$12,0,10*ROW('Sanitation Data'!E14)),NA())</f>
        <v>#N/A</v>
      </c>
      <c r="AF20" s="100" t="e">
        <f ca="true">+IF(AND(ISNUMBER(OFFSET('Sanitation Data'!$F$4,0,10*ROW('Sanitation Data'!F14))),'Data Summary'!CU20="Yes"),100-OFFSET('Sanitation Data'!$F$4,0,10*ROW('Sanitation Data'!F14)),NA())</f>
        <v>#N/A</v>
      </c>
      <c r="AG20" s="100" t="e">
        <f ca="true">+IF(AND(ISNUMBER(OFFSET('Sanitation Data'!$F$6,0,10*ROW('Sanitation Data'!F14))),'Data Summary'!CV20="Yes"),OFFSET('Sanitation Data'!$F$6,0,10*ROW('Sanitation Data'!F14)),NA())</f>
        <v>#N/A</v>
      </c>
      <c r="AH20" s="100" t="e">
        <f ca="true">+IF(AND(ISNUMBER(OFFSET('Sanitation Data'!$F$10,0,10*ROW('Sanitation Data'!F14))),'Data Summary'!CW20="Yes"),OFFSET('Sanitation Data'!$F$10,0,10*ROW('Sanitation Data'!F14)),NA())</f>
        <v>#N/A</v>
      </c>
      <c r="AI20" s="100" t="e">
        <f ca="true">+IF(AND(ISNUMBER(OFFSET('Sanitation Data'!$F$11,0,10*ROW('Sanitation Data'!F14))),'Data Summary'!CX20="Yes"),OFFSET('Sanitation Data'!$F$11,0,10*ROW('Sanitation Data'!F14)),NA())</f>
        <v>#N/A</v>
      </c>
      <c r="AJ20" s="100" t="e">
        <f ca="true">+IF(AND(ISNUMBER(OFFSET('Sanitation Data'!$F$12,0,10*ROW('Sanitation Data'!F14))),'Data Summary'!CY20="Yes"),OFFSET('Sanitation Data'!$F$12,0,10*ROW('Sanitation Data'!F14)),NA())</f>
        <v>#N/A</v>
      </c>
      <c r="AK20" s="100" t="e">
        <f ca="true">+IF(AND(ISNUMBER(OFFSET('Sanitation Data'!$G$4,0,10*ROW('Sanitation Data'!G14))),'Data Summary'!CZ20="Yes"),100-OFFSET('Sanitation Data'!$G$4,0,10*ROW('Sanitation Data'!G14)),NA())</f>
        <v>#N/A</v>
      </c>
      <c r="AL20" s="100" t="e">
        <f ca="true">+IF(AND(ISNUMBER(OFFSET('Sanitation Data'!$G$6,0,10*ROW('Sanitation Data'!G14))),'Data Summary'!DA20="Yes"),OFFSET('Sanitation Data'!$G$6,0,10*ROW('Sanitation Data'!G14)),NA())</f>
        <v>#N/A</v>
      </c>
      <c r="AM20" s="100" t="e">
        <f ca="true">+IF(AND(ISNUMBER(OFFSET('Sanitation Data'!$G$10,0,10*ROW('Sanitation Data'!G14))),'Data Summary'!DB20="Yes"),OFFSET('Sanitation Data'!$G$10,0,10*ROW('Sanitation Data'!G14)),NA())</f>
        <v>#N/A</v>
      </c>
      <c r="AN20" s="100" t="e">
        <f ca="true">+IF(AND(ISNUMBER(OFFSET('Sanitation Data'!$G$11,0,10*ROW('Sanitation Data'!G14))),'Data Summary'!DC20="Yes"),OFFSET('Sanitation Data'!$G$11,0,10*ROW('Sanitation Data'!G14)),NA())</f>
        <v>#N/A</v>
      </c>
      <c r="AO20" s="100" t="e">
        <f ca="true">+IF(AND(ISNUMBER(OFFSET('Sanitation Data'!$G$12,0,10*ROW('Sanitation Data'!G14))),'Data Summary'!DD20="Yes"),OFFSET('Sanitation Data'!$G$12,0,10*ROW('Sanitation Data'!G14)),NA())</f>
        <v>#N/A</v>
      </c>
      <c r="AP20" s="100">
        <f ca="true">+IF(AND(ISNUMBER(OFFSET('Sanitation Data'!$H$4,0,10*ROW('Sanitation Data'!H14))),'Data Summary'!DE20="Yes"),100-OFFSET('Sanitation Data'!$H$4,0,10*ROW('Sanitation Data'!H14)),NA())</f>
        <v>90</v>
      </c>
      <c r="AQ20" s="100" t="e">
        <f ca="true">+IF(AND(ISNUMBER(OFFSET('Sanitation Data'!$H$6,0,10*ROW('Sanitation Data'!H14))),'Data Summary'!DF20="Yes"),OFFSET('Sanitation Data'!$H$6,0,10*ROW('Sanitation Data'!H14)),NA())</f>
        <v>#N/A</v>
      </c>
      <c r="AR20" s="100" t="e">
        <f ca="true">+IF(AND(ISNUMBER(OFFSET('Sanitation Data'!$H$10,0,10*ROW('Sanitation Data'!H14))),'Data Summary'!DG20="Yes"),OFFSET('Sanitation Data'!$H$10,0,10*ROW('Sanitation Data'!H14)),NA())</f>
        <v>#N/A</v>
      </c>
      <c r="AS20" s="100" t="e">
        <f ca="true">+IF(AND(ISNUMBER(OFFSET('Sanitation Data'!$H$11,0,10*ROW('Sanitation Data'!H14))),'Data Summary'!DH20="Yes"),OFFSET('Sanitation Data'!$H$11,0,10*ROW('Sanitation Data'!H14)),NA())</f>
        <v>#N/A</v>
      </c>
      <c r="AT20" s="100" t="e">
        <f ca="true">+IF(AND(ISNUMBER(OFFSET('Sanitation Data'!$H$12,0,10*ROW('Sanitation Data'!H14))),'Data Summary'!DI20="Yes"),OFFSET('Sanitation Data'!$H$12,0,10*ROW('Sanitation Data'!H14)),NA())</f>
        <v>#N/A</v>
      </c>
      <c r="AU20" s="100">
        <f ca="true">+IF(AND(ISNUMBER(OFFSET('Sanitation Data'!$I$4,0,10*ROW('Sanitation Data'!I14))),'Data Summary'!DJ20="Yes"),100-OFFSET('Sanitation Data'!$I$4,0,10*ROW('Sanitation Data'!I14)),NA())</f>
        <v>100</v>
      </c>
      <c r="AV20" s="100" t="e">
        <f ca="true">+IF(AND(ISNUMBER(OFFSET('Sanitation Data'!$I$6,0,10*ROW('Sanitation Data'!I14))),'Data Summary'!DK20="Yes"),OFFSET('Sanitation Data'!$I$6,0,10*ROW('Sanitation Data'!I14)),NA())</f>
        <v>#N/A</v>
      </c>
      <c r="AW20" s="100" t="e">
        <f ca="true">+IF(AND(ISNUMBER(OFFSET('Sanitation Data'!$I$10,0,10*ROW('Sanitation Data'!I14))),'Data Summary'!DL20="Yes"),OFFSET('Sanitation Data'!$I$10,0,10*ROW('Sanitation Data'!I14)),NA())</f>
        <v>#N/A</v>
      </c>
      <c r="AX20" s="100" t="e">
        <f ca="true">+IF(AND(ISNUMBER(OFFSET('Sanitation Data'!$I$11,0,10*ROW('Sanitation Data'!I14))),'Data Summary'!DM20="Yes"),OFFSET('Sanitation Data'!$I$11,0,10*ROW('Sanitation Data'!I14)),NA())</f>
        <v>#N/A</v>
      </c>
      <c r="AY20" s="100" t="e">
        <f ca="true">+IF(AND(ISNUMBER(OFFSET('Sanitation Data'!$I$12,0,10*ROW('Sanitation Data'!I14))),'Data Summary'!DN20="Yes"),OFFSET('Sanitation Data'!$I$12,0,10*ROW('Sanitation Data'!I14)),NA())</f>
        <v>#N/A</v>
      </c>
      <c r="AZ20" s="101" t="e">
        <f ca="true">+IF(AND(ISNUMBER(OFFSET('Hygiene Data'!$D$5,0,10*ROW('Hygiene Data'!D14))),'Data Summary'!DO20="Yes"),OFFSET('Hygiene Data'!$D$5,0,10*ROW('Hygiene Data'!D14)),NA())</f>
        <v>#N/A</v>
      </c>
      <c r="BA20" s="101" t="e">
        <f ca="true">+IF(AND(ISNUMBER(OFFSET('Hygiene Data'!$D$7,0,10*ROW('Hygiene Data'!D14))),'Data Summary'!DP20="Yes"),OFFSET('Hygiene Data'!$D$7,0,10*ROW('Hygiene Data'!D14)),NA())</f>
        <v>#N/A</v>
      </c>
      <c r="BB20" s="101" t="e">
        <f ca="true">+IF(AND(ISNUMBER(OFFSET('Hygiene Data'!$D$9,0,10*ROW('Hygiene Data'!D14))),'Data Summary'!DQ20="Yes"),OFFSET('Hygiene Data'!$D$9,0,10*ROW('Hygiene Data'!D14)),NA())</f>
        <v>#N/A</v>
      </c>
      <c r="BC20" s="101" t="e">
        <f ca="true">+IF(AND(ISNUMBER(OFFSET('Hygiene Data'!$E$5,0,10*ROW('Hygiene Data'!E14))),'Data Summary'!DR20="Yes"),OFFSET('Hygiene Data'!$E$5,0,10*ROW('Hygiene Data'!E14)),NA())</f>
        <v>#N/A</v>
      </c>
      <c r="BD20" s="101" t="e">
        <f ca="true">+IF(AND(ISNUMBER(OFFSET('Hygiene Data'!$E$7,0,10*ROW('Hygiene Data'!E14))),'Data Summary'!DS20="Yes"),OFFSET('Hygiene Data'!$E$7,0,10*ROW('Hygiene Data'!E14)),NA())</f>
        <v>#N/A</v>
      </c>
      <c r="BE20" s="101" t="e">
        <f ca="true">+IF(AND(ISNUMBER(OFFSET('Hygiene Data'!$E$9,0,10*ROW('Hygiene Data'!E14))),'Data Summary'!DT20="Yes"),OFFSET('Hygiene Data'!$E$9,0,10*ROW('Hygiene Data'!E14)),NA())</f>
        <v>#N/A</v>
      </c>
      <c r="BF20" s="101" t="e">
        <f ca="true">+IF(AND(ISNUMBER(OFFSET('Hygiene Data'!$F$5,0,10*ROW('Hygiene Data'!F14))),'Data Summary'!DU20="Yes"),OFFSET('Hygiene Data'!$F$5,0,10*ROW('Hygiene Data'!F14)),NA())</f>
        <v>#N/A</v>
      </c>
      <c r="BG20" s="101" t="e">
        <f ca="true">+IF(AND(ISNUMBER(OFFSET('Hygiene Data'!$F$7,0,10*ROW('Hygiene Data'!F14))),'Data Summary'!DV20="Yes"),OFFSET('Hygiene Data'!$F$7,0,10*ROW('Hygiene Data'!F14)),NA())</f>
        <v>#N/A</v>
      </c>
      <c r="BH20" s="101" t="e">
        <f ca="true">+IF(AND(ISNUMBER(OFFSET('Hygiene Data'!$F$9,0,10*ROW('Hygiene Data'!F14))),'Data Summary'!DW20="Yes"),OFFSET('Hygiene Data'!$F$9,0,10*ROW('Hygiene Data'!F14)),NA())</f>
        <v>#N/A</v>
      </c>
      <c r="BI20" s="101" t="e">
        <f ca="true">+IF(AND(ISNUMBER(OFFSET('Hygiene Data'!$G$5,0,10*ROW('Hygiene Data'!G14))),'Data Summary'!DX20="Yes"),OFFSET('Hygiene Data'!$G$5,0,10*ROW('Hygiene Data'!G14)),NA())</f>
        <v>#N/A</v>
      </c>
      <c r="BJ20" s="101" t="e">
        <f ca="true">+IF(AND(ISNUMBER(OFFSET('Hygiene Data'!$G$7,0,10*ROW('Hygiene Data'!G14))),'Data Summary'!DY20="Yes"),OFFSET('Hygiene Data'!$G$7,0,10*ROW('Hygiene Data'!G14)),NA())</f>
        <v>#N/A</v>
      </c>
      <c r="BK20" s="101" t="e">
        <f ca="true">+IF(AND(ISNUMBER(OFFSET('Hygiene Data'!$G$9,0,10*ROW('Hygiene Data'!G14))),'Data Summary'!DZ20="Yes"),OFFSET('Hygiene Data'!$G$9,0,10*ROW('Hygiene Data'!G14)),NA())</f>
        <v>#N/A</v>
      </c>
      <c r="BL20" s="101" t="e">
        <f ca="true">+IF(AND(ISNUMBER(OFFSET('Hygiene Data'!$H$5,0,10*ROW('Hygiene Data'!H14))),'Data Summary'!EA20="Yes"),OFFSET('Hygiene Data'!$H$5,0,10*ROW('Hygiene Data'!H14)),NA())</f>
        <v>#N/A</v>
      </c>
      <c r="BM20" s="101" t="e">
        <f ca="true">+IF(AND(ISNUMBER(OFFSET('Hygiene Data'!$H$7,0,10*ROW('Hygiene Data'!H14))),'Data Summary'!EB20="Yes"),OFFSET('Hygiene Data'!$H$7,0,10*ROW('Hygiene Data'!H14)),NA())</f>
        <v>#N/A</v>
      </c>
      <c r="BN20" s="101" t="e">
        <f ca="true">+IF(AND(ISNUMBER(OFFSET('Hygiene Data'!$H$9,0,10*ROW('Hygiene Data'!H14))),'Data Summary'!EC20="Yes"),OFFSET('Hygiene Data'!$H$9,0,10*ROW('Hygiene Data'!H14)),NA())</f>
        <v>#N/A</v>
      </c>
      <c r="BO20" s="101" t="e">
        <f ca="true">+IF(AND(ISNUMBER(OFFSET('Hygiene Data'!$I$5,0,10*ROW('Hygiene Data'!I14))),'Data Summary'!ED20="Yes"),OFFSET('Hygiene Data'!$I$5,0,10*ROW('Hygiene Data'!I14)),NA())</f>
        <v>#N/A</v>
      </c>
      <c r="BP20" s="101" t="e">
        <f ca="true">+IF(AND(ISNUMBER(OFFSET('Hygiene Data'!$I$7,0,10*ROW('Hygiene Data'!I14))),'Data Summary'!EE20="Yes"),OFFSET('Hygiene Data'!$I$7,0,10*ROW('Hygiene Data'!I14)),NA())</f>
        <v>#N/A</v>
      </c>
      <c r="BQ20" s="101" t="e">
        <f ca="true">+IF(AND(ISNUMBER(OFFSET('Hygiene Data'!$I$9,0,10*ROW('Hygiene Data'!I14))),'Data Summary'!EF20="Yes"),OFFSET('Hygiene Data'!$I$9,0,10*ROW('Hygiene Data'!I14)),NA())</f>
        <v>#N/A</v>
      </c>
    </row>
    <row xmlns:x14ac="http://schemas.microsoft.com/office/spreadsheetml/2009/9/ac" r="21" x14ac:dyDescent="0.2">
      <c r="A21" s="379" t="str">
        <f ca="true">+RIGHT('Data Summary'!A21,LEN('Data Summary'!A21)-9)</f>
        <v>UIS</v>
      </c>
      <c r="B21" s="38" t="str">
        <f ca="true">+IF(ISTEXT('Data Summary'!B21),'Data Summary'!B21,"")</f>
        <v>Other</v>
      </c>
      <c r="C21" s="378">
        <f ca="true">+VALUE('Data Summary'!C21)</f>
        <v>2012</v>
      </c>
      <c r="D21" s="99" t="e">
        <f ca="true">+IF(AND(ISNUMBER(OFFSET('Water Data'!$D$4,0,10*ROW('Water Data'!D15))),'Data Summary'!BS21="Yes"),100-OFFSET('Water Data'!$D$4,0,10*ROW('Water Data'!D15)),NA())</f>
        <v>#N/A</v>
      </c>
      <c r="E21" s="99" t="e">
        <f ca="true">+IF(AND(ISNUMBER(OFFSET('Water Data'!$D$6,0,10*ROW('Water Data'!D15))),'Data Summary'!BT21="Yes"),OFFSET('Water Data'!$D$6,0,10*ROW('Water Data'!D15)),NA())</f>
        <v>#N/A</v>
      </c>
      <c r="F21" s="99" t="e">
        <f ca="true">+IF(AND(ISNUMBER(OFFSET('Water Data'!$D$9,0,10*ROW('Water Data'!D15))),'Data Summary'!BU21="Yes"),OFFSET('Water Data'!$D$9,0,10*ROW('Water Data'!D15)),NA())</f>
        <v>#N/A</v>
      </c>
      <c r="G21" s="99" t="e">
        <f ca="true">+IF(AND(ISNUMBER(OFFSET('Water Data'!$E$4,0,10*ROW('Water Data'!E15))),'Data Summary'!BV21="Yes"),100-OFFSET('Water Data'!$E$4,0,10*ROW('Water Data'!E15)),NA())</f>
        <v>#N/A</v>
      </c>
      <c r="H21" s="99" t="e">
        <f ca="true">+IF(AND(ISNUMBER(OFFSET('Water Data'!$E$6,0,10*ROW('Water Data'!E15))),'Data Summary'!BW21="Yes"),OFFSET('Water Data'!$E$6,0,10*ROW('Water Data'!E15)),NA())</f>
        <v>#N/A</v>
      </c>
      <c r="I21" s="99" t="e">
        <f ca="true">+IF(AND(ISNUMBER(OFFSET('Water Data'!$E$9,0,10*ROW('Water Data'!E15))),'Data Summary'!BX21="Yes"),OFFSET('Water Data'!$E$9,0,10*ROW('Water Data'!E15)),NA())</f>
        <v>#N/A</v>
      </c>
      <c r="J21" s="99" t="e">
        <f ca="true">+IF(AND(ISNUMBER(OFFSET('Water Data'!$F$4,0,10*ROW('Water Data'!F15))),'Data Summary'!BY21="Yes"),100-OFFSET('Water Data'!$F$4,0,10*ROW('Water Data'!F15)),NA())</f>
        <v>#N/A</v>
      </c>
      <c r="K21" s="99" t="e">
        <f ca="true">+IF(AND(ISNUMBER(OFFSET('Water Data'!$F$6,0,10*ROW('Water Data'!F15))),'Data Summary'!BZ21="Yes"),OFFSET('Water Data'!$F$6,0,10*ROW('Water Data'!F15)),NA())</f>
        <v>#N/A</v>
      </c>
      <c r="L21" s="99" t="e">
        <f ca="true">+IF(AND(ISNUMBER(OFFSET('Water Data'!$F$9,0,10*ROW('Water Data'!F15))),'Data Summary'!CA21="Yes"),OFFSET('Water Data'!$F$9,0,10*ROW('Water Data'!F15)),NA())</f>
        <v>#N/A</v>
      </c>
      <c r="M21" s="99" t="e">
        <f ca="true">+IF(AND(ISNUMBER(OFFSET('Water Data'!$G$4,0,10*ROW('Water Data'!G15))),'Data Summary'!CB21="Yes"),100-OFFSET('Water Data'!$G$4,0,10*ROW('Water Data'!G15)),NA())</f>
        <v>#N/A</v>
      </c>
      <c r="N21" s="99" t="e">
        <f ca="true">+IF(AND(ISNUMBER(OFFSET('Water Data'!$G$6,0,10*ROW('Water Data'!G15))),'Data Summary'!CC21="Yes"),OFFSET('Water Data'!$G$6,0,10*ROW('Water Data'!G15)),NA())</f>
        <v>#N/A</v>
      </c>
      <c r="O21" s="99" t="e">
        <f ca="true">+IF(AND(ISNUMBER(OFFSET('Water Data'!$G$9,0,10*ROW('Water Data'!G15))),'Data Summary'!CD21="Yes"),OFFSET('Water Data'!$G$9,0,10*ROW('Water Data'!G15)),NA())</f>
        <v>#N/A</v>
      </c>
      <c r="P21" s="99" t="e">
        <f ca="true">+IF(AND(ISNUMBER(OFFSET('Water Data'!$H$4,0,10*ROW('Water Data'!H15))),'Data Summary'!CE21="Yes"),100-OFFSET('Water Data'!$H$4,0,10*ROW('Water Data'!H15)),NA())</f>
        <v>#N/A</v>
      </c>
      <c r="Q21" s="99" t="e">
        <f ca="true">+IF(AND(ISNUMBER(OFFSET('Water Data'!$H$6,0,10*ROW('Water Data'!H15))),'Data Summary'!CF21="Yes"),OFFSET('Water Data'!$H$6,0,10*ROW('Water Data'!H15)),NA())</f>
        <v>#N/A</v>
      </c>
      <c r="R21" s="99" t="e">
        <f ca="true">+IF(AND(ISNUMBER(OFFSET('Water Data'!$H$9,0,10*ROW('Water Data'!H15))),'Data Summary'!CG21="Yes"),OFFSET('Water Data'!$H$9,0,10*ROW('Water Data'!H15)),NA())</f>
        <v>#N/A</v>
      </c>
      <c r="S21" s="99" t="e">
        <f ca="true">+IF(AND(ISNUMBER(OFFSET('Water Data'!$I$4,0,10*ROW('Water Data'!I15))),'Data Summary'!CH21="Yes"),100-OFFSET('Water Data'!$I$4,0,10*ROW('Water Data'!I15)),NA())</f>
        <v>#N/A</v>
      </c>
      <c r="T21" s="99" t="e">
        <f ca="true">+IF(AND(ISNUMBER(OFFSET('Water Data'!$I$6,0,10*ROW('Water Data'!I15))),'Data Summary'!CI21="Yes"),OFFSET('Water Data'!$I$6,0,10*ROW('Water Data'!I15)),NA())</f>
        <v>#N/A</v>
      </c>
      <c r="U21" s="99" t="e">
        <f ca="true">+IF(AND(ISNUMBER(OFFSET('Water Data'!$I$9,0,10*ROW('Water Data'!I15))),'Data Summary'!CJ21="Yes"),OFFSET('Water Data'!$I$9,0,10*ROW('Water Data'!I15)),NA())</f>
        <v>#N/A</v>
      </c>
      <c r="V21" s="100" t="e">
        <f ca="true">+IF(AND(ISNUMBER(OFFSET('Sanitation Data'!$D$4,0,10*ROW('Sanitation Data'!D15))),'Data Summary'!CK21="Yes"),100-OFFSET('Sanitation Data'!$D$4,0,10*ROW('Sanitation Data'!D15)),NA())</f>
        <v>#N/A</v>
      </c>
      <c r="W21" s="100" t="e">
        <f ca="true">+IF(AND(ISNUMBER(OFFSET('Sanitation Data'!$D$6,0,10*ROW('Sanitation Data'!D15))),'Data Summary'!CL21="Yes"),OFFSET('Sanitation Data'!$D$6,0,10*ROW('Sanitation Data'!D15)),NA())</f>
        <v>#N/A</v>
      </c>
      <c r="X21" s="100" t="e">
        <f ca="true">+IF(AND(ISNUMBER(OFFSET('Sanitation Data'!$D$10,0,10*ROW('Sanitation Data'!D15))),'Data Summary'!CM21="Yes"),OFFSET('Sanitation Data'!$D$10,0,10*ROW('Sanitation Data'!D15)),NA())</f>
        <v>#N/A</v>
      </c>
      <c r="Y21" s="100" t="e">
        <f ca="true">+IF(AND(ISNUMBER(OFFSET('Sanitation Data'!$D$11,0,10*ROW('Sanitation Data'!D15))),'Data Summary'!CN21="Yes"),OFFSET('Sanitation Data'!$D$11,0,10*ROW('Sanitation Data'!D15)),NA())</f>
        <v>#N/A</v>
      </c>
      <c r="Z21" s="100" t="e">
        <f ca="true">+IF(AND(ISNUMBER(OFFSET('Sanitation Data'!$D$12,0,10*ROW('Sanitation Data'!D15))),'Data Summary'!CO21="Yes"),OFFSET('Sanitation Data'!$D$12,0,10*ROW('Sanitation Data'!D15)),NA())</f>
        <v>#N/A</v>
      </c>
      <c r="AA21" s="100" t="e">
        <f ca="true">+IF(AND(ISNUMBER(OFFSET('Sanitation Data'!$E$4,0,10*ROW('Sanitation Data'!E15))),'Data Summary'!CP21="Yes"),100-OFFSET('Sanitation Data'!$E$4,0,10*ROW('Sanitation Data'!E15)),NA())</f>
        <v>#N/A</v>
      </c>
      <c r="AB21" s="100" t="e">
        <f ca="true">+IF(AND(ISNUMBER(OFFSET('Sanitation Data'!$E$6,0,10*ROW('Sanitation Data'!E15))),'Data Summary'!CQ21="Yes"),OFFSET('Sanitation Data'!$E$6,0,10*ROW('Sanitation Data'!E15)),NA())</f>
        <v>#N/A</v>
      </c>
      <c r="AC21" s="100" t="e">
        <f ca="true">+IF(AND(ISNUMBER(OFFSET('Sanitation Data'!$E$10,0,10*ROW('Sanitation Data'!E15))),'Data Summary'!CR21="Yes"),OFFSET('Sanitation Data'!$E$10,0,10*ROW('Sanitation Data'!E15)),NA())</f>
        <v>#N/A</v>
      </c>
      <c r="AD21" s="100" t="e">
        <f ca="true">+IF(AND(ISNUMBER(OFFSET('Sanitation Data'!$E$11,0,10*ROW('Sanitation Data'!E15))),'Data Summary'!CS21="Yes"),OFFSET('Sanitation Data'!$E$11,0,10*ROW('Sanitation Data'!E15)),NA())</f>
        <v>#N/A</v>
      </c>
      <c r="AE21" s="100" t="e">
        <f ca="true">+IF(AND(ISNUMBER(OFFSET('Sanitation Data'!$E$12,0,10*ROW('Sanitation Data'!E15))),'Data Summary'!CT21="Yes"),OFFSET('Sanitation Data'!$E$12,0,10*ROW('Sanitation Data'!E15)),NA())</f>
        <v>#N/A</v>
      </c>
      <c r="AF21" s="100" t="e">
        <f ca="true">+IF(AND(ISNUMBER(OFFSET('Sanitation Data'!$F$4,0,10*ROW('Sanitation Data'!F15))),'Data Summary'!CU21="Yes"),100-OFFSET('Sanitation Data'!$F$4,0,10*ROW('Sanitation Data'!F15)),NA())</f>
        <v>#N/A</v>
      </c>
      <c r="AG21" s="100" t="e">
        <f ca="true">+IF(AND(ISNUMBER(OFFSET('Sanitation Data'!$F$6,0,10*ROW('Sanitation Data'!F15))),'Data Summary'!CV21="Yes"),OFFSET('Sanitation Data'!$F$6,0,10*ROW('Sanitation Data'!F15)),NA())</f>
        <v>#N/A</v>
      </c>
      <c r="AH21" s="100" t="e">
        <f ca="true">+IF(AND(ISNUMBER(OFFSET('Sanitation Data'!$F$10,0,10*ROW('Sanitation Data'!F15))),'Data Summary'!CW21="Yes"),OFFSET('Sanitation Data'!$F$10,0,10*ROW('Sanitation Data'!F15)),NA())</f>
        <v>#N/A</v>
      </c>
      <c r="AI21" s="100" t="e">
        <f ca="true">+IF(AND(ISNUMBER(OFFSET('Sanitation Data'!$F$11,0,10*ROW('Sanitation Data'!F15))),'Data Summary'!CX21="Yes"),OFFSET('Sanitation Data'!$F$11,0,10*ROW('Sanitation Data'!F15)),NA())</f>
        <v>#N/A</v>
      </c>
      <c r="AJ21" s="100" t="e">
        <f ca="true">+IF(AND(ISNUMBER(OFFSET('Sanitation Data'!$F$12,0,10*ROW('Sanitation Data'!F15))),'Data Summary'!CY21="Yes"),OFFSET('Sanitation Data'!$F$12,0,10*ROW('Sanitation Data'!F15)),NA())</f>
        <v>#N/A</v>
      </c>
      <c r="AK21" s="100" t="e">
        <f ca="true">+IF(AND(ISNUMBER(OFFSET('Sanitation Data'!$G$4,0,10*ROW('Sanitation Data'!G15))),'Data Summary'!CZ21="Yes"),100-OFFSET('Sanitation Data'!$G$4,0,10*ROW('Sanitation Data'!G15)),NA())</f>
        <v>#N/A</v>
      </c>
      <c r="AL21" s="100" t="e">
        <f ca="true">+IF(AND(ISNUMBER(OFFSET('Sanitation Data'!$G$6,0,10*ROW('Sanitation Data'!G15))),'Data Summary'!DA21="Yes"),OFFSET('Sanitation Data'!$G$6,0,10*ROW('Sanitation Data'!G15)),NA())</f>
        <v>#N/A</v>
      </c>
      <c r="AM21" s="100" t="e">
        <f ca="true">+IF(AND(ISNUMBER(OFFSET('Sanitation Data'!$G$10,0,10*ROW('Sanitation Data'!G15))),'Data Summary'!DB21="Yes"),OFFSET('Sanitation Data'!$G$10,0,10*ROW('Sanitation Data'!G15)),NA())</f>
        <v>#N/A</v>
      </c>
      <c r="AN21" s="100" t="e">
        <f ca="true">+IF(AND(ISNUMBER(OFFSET('Sanitation Data'!$G$11,0,10*ROW('Sanitation Data'!G15))),'Data Summary'!DC21="Yes"),OFFSET('Sanitation Data'!$G$11,0,10*ROW('Sanitation Data'!G15)),NA())</f>
        <v>#N/A</v>
      </c>
      <c r="AO21" s="100" t="e">
        <f ca="true">+IF(AND(ISNUMBER(OFFSET('Sanitation Data'!$G$12,0,10*ROW('Sanitation Data'!G15))),'Data Summary'!DD21="Yes"),OFFSET('Sanitation Data'!$G$12,0,10*ROW('Sanitation Data'!G15)),NA())</f>
        <v>#N/A</v>
      </c>
      <c r="AP21" s="100" t="e">
        <f ca="true">+IF(AND(ISNUMBER(OFFSET('Sanitation Data'!$H$4,0,10*ROW('Sanitation Data'!H15))),'Data Summary'!DE21="Yes"),100-OFFSET('Sanitation Data'!$H$4,0,10*ROW('Sanitation Data'!H15)),NA())</f>
        <v>#N/A</v>
      </c>
      <c r="AQ21" s="100" t="e">
        <f ca="true">+IF(AND(ISNUMBER(OFFSET('Sanitation Data'!$H$6,0,10*ROW('Sanitation Data'!H15))),'Data Summary'!DF21="Yes"),OFFSET('Sanitation Data'!$H$6,0,10*ROW('Sanitation Data'!H15)),NA())</f>
        <v>#N/A</v>
      </c>
      <c r="AR21" s="100" t="e">
        <f ca="true">+IF(AND(ISNUMBER(OFFSET('Sanitation Data'!$H$10,0,10*ROW('Sanitation Data'!H15))),'Data Summary'!DG21="Yes"),OFFSET('Sanitation Data'!$H$10,0,10*ROW('Sanitation Data'!H15)),NA())</f>
        <v>#N/A</v>
      </c>
      <c r="AS21" s="100" t="e">
        <f ca="true">+IF(AND(ISNUMBER(OFFSET('Sanitation Data'!$H$11,0,10*ROW('Sanitation Data'!H15))),'Data Summary'!DH21="Yes"),OFFSET('Sanitation Data'!$H$11,0,10*ROW('Sanitation Data'!H15)),NA())</f>
        <v>#N/A</v>
      </c>
      <c r="AT21" s="100" t="e">
        <f ca="true">+IF(AND(ISNUMBER(OFFSET('Sanitation Data'!$H$12,0,10*ROW('Sanitation Data'!H15))),'Data Summary'!DI21="Yes"),OFFSET('Sanitation Data'!$H$12,0,10*ROW('Sanitation Data'!H15)),NA())</f>
        <v>#N/A</v>
      </c>
      <c r="AU21" s="100" t="e">
        <f ca="true">+IF(AND(ISNUMBER(OFFSET('Sanitation Data'!$I$4,0,10*ROW('Sanitation Data'!I15))),'Data Summary'!DJ21="Yes"),100-OFFSET('Sanitation Data'!$I$4,0,10*ROW('Sanitation Data'!I15)),NA())</f>
        <v>#N/A</v>
      </c>
      <c r="AV21" s="100" t="e">
        <f ca="true">+IF(AND(ISNUMBER(OFFSET('Sanitation Data'!$I$6,0,10*ROW('Sanitation Data'!I15))),'Data Summary'!DK21="Yes"),OFFSET('Sanitation Data'!$I$6,0,10*ROW('Sanitation Data'!I15)),NA())</f>
        <v>#N/A</v>
      </c>
      <c r="AW21" s="100" t="e">
        <f ca="true">+IF(AND(ISNUMBER(OFFSET('Sanitation Data'!$I$10,0,10*ROW('Sanitation Data'!I15))),'Data Summary'!DL21="Yes"),OFFSET('Sanitation Data'!$I$10,0,10*ROW('Sanitation Data'!I15)),NA())</f>
        <v>#N/A</v>
      </c>
      <c r="AX21" s="100" t="e">
        <f ca="true">+IF(AND(ISNUMBER(OFFSET('Sanitation Data'!$I$11,0,10*ROW('Sanitation Data'!I15))),'Data Summary'!DM21="Yes"),OFFSET('Sanitation Data'!$I$11,0,10*ROW('Sanitation Data'!I15)),NA())</f>
        <v>#N/A</v>
      </c>
      <c r="AY21" s="100" t="e">
        <f ca="true">+IF(AND(ISNUMBER(OFFSET('Sanitation Data'!$I$12,0,10*ROW('Sanitation Data'!I15))),'Data Summary'!DN21="Yes"),OFFSET('Sanitation Data'!$I$12,0,10*ROW('Sanitation Data'!I15)),NA())</f>
        <v>#N/A</v>
      </c>
      <c r="AZ21" s="101" t="e">
        <f ca="true">+IF(AND(ISNUMBER(OFFSET('Hygiene Data'!$D$5,0,10*ROW('Hygiene Data'!D15))),'Data Summary'!DO21="Yes"),OFFSET('Hygiene Data'!$D$5,0,10*ROW('Hygiene Data'!D15)),NA())</f>
        <v>#N/A</v>
      </c>
      <c r="BA21" s="101" t="e">
        <f ca="true">+IF(AND(ISNUMBER(OFFSET('Hygiene Data'!$D$7,0,10*ROW('Hygiene Data'!D15))),'Data Summary'!DP21="Yes"),OFFSET('Hygiene Data'!$D$7,0,10*ROW('Hygiene Data'!D15)),NA())</f>
        <v>#N/A</v>
      </c>
      <c r="BB21" s="101" t="e">
        <f ca="true">+IF(AND(ISNUMBER(OFFSET('Hygiene Data'!$D$9,0,10*ROW('Hygiene Data'!D15))),'Data Summary'!DQ21="Yes"),OFFSET('Hygiene Data'!$D$9,0,10*ROW('Hygiene Data'!D15)),NA())</f>
        <v>#N/A</v>
      </c>
      <c r="BC21" s="101" t="e">
        <f ca="true">+IF(AND(ISNUMBER(OFFSET('Hygiene Data'!$E$5,0,10*ROW('Hygiene Data'!E15))),'Data Summary'!DR21="Yes"),OFFSET('Hygiene Data'!$E$5,0,10*ROW('Hygiene Data'!E15)),NA())</f>
        <v>#N/A</v>
      </c>
      <c r="BD21" s="101" t="e">
        <f ca="true">+IF(AND(ISNUMBER(OFFSET('Hygiene Data'!$E$7,0,10*ROW('Hygiene Data'!E15))),'Data Summary'!DS21="Yes"),OFFSET('Hygiene Data'!$E$7,0,10*ROW('Hygiene Data'!E15)),NA())</f>
        <v>#N/A</v>
      </c>
      <c r="BE21" s="101" t="e">
        <f ca="true">+IF(AND(ISNUMBER(OFFSET('Hygiene Data'!$E$9,0,10*ROW('Hygiene Data'!E15))),'Data Summary'!DT21="Yes"),OFFSET('Hygiene Data'!$E$9,0,10*ROW('Hygiene Data'!E15)),NA())</f>
        <v>#N/A</v>
      </c>
      <c r="BF21" s="101" t="e">
        <f ca="true">+IF(AND(ISNUMBER(OFFSET('Hygiene Data'!$F$5,0,10*ROW('Hygiene Data'!F15))),'Data Summary'!DU21="Yes"),OFFSET('Hygiene Data'!$F$5,0,10*ROW('Hygiene Data'!F15)),NA())</f>
        <v>#N/A</v>
      </c>
      <c r="BG21" s="101" t="e">
        <f ca="true">+IF(AND(ISNUMBER(OFFSET('Hygiene Data'!$F$7,0,10*ROW('Hygiene Data'!F15))),'Data Summary'!DV21="Yes"),OFFSET('Hygiene Data'!$F$7,0,10*ROW('Hygiene Data'!F15)),NA())</f>
        <v>#N/A</v>
      </c>
      <c r="BH21" s="101" t="e">
        <f ca="true">+IF(AND(ISNUMBER(OFFSET('Hygiene Data'!$F$9,0,10*ROW('Hygiene Data'!F15))),'Data Summary'!DW21="Yes"),OFFSET('Hygiene Data'!$F$9,0,10*ROW('Hygiene Data'!F15)),NA())</f>
        <v>#N/A</v>
      </c>
      <c r="BI21" s="101" t="e">
        <f ca="true">+IF(AND(ISNUMBER(OFFSET('Hygiene Data'!$G$5,0,10*ROW('Hygiene Data'!G15))),'Data Summary'!DX21="Yes"),OFFSET('Hygiene Data'!$G$5,0,10*ROW('Hygiene Data'!G15)),NA())</f>
        <v>#N/A</v>
      </c>
      <c r="BJ21" s="101" t="e">
        <f ca="true">+IF(AND(ISNUMBER(OFFSET('Hygiene Data'!$G$7,0,10*ROW('Hygiene Data'!G15))),'Data Summary'!DY21="Yes"),OFFSET('Hygiene Data'!$G$7,0,10*ROW('Hygiene Data'!G15)),NA())</f>
        <v>#N/A</v>
      </c>
      <c r="BK21" s="101" t="e">
        <f ca="true">+IF(AND(ISNUMBER(OFFSET('Hygiene Data'!$G$9,0,10*ROW('Hygiene Data'!G15))),'Data Summary'!DZ21="Yes"),OFFSET('Hygiene Data'!$G$9,0,10*ROW('Hygiene Data'!G15)),NA())</f>
        <v>#N/A</v>
      </c>
      <c r="BL21" s="101" t="e">
        <f ca="true">+IF(AND(ISNUMBER(OFFSET('Hygiene Data'!$H$5,0,10*ROW('Hygiene Data'!H15))),'Data Summary'!EA21="Yes"),OFFSET('Hygiene Data'!$H$5,0,10*ROW('Hygiene Data'!H15)),NA())</f>
        <v>#N/A</v>
      </c>
      <c r="BM21" s="101" t="e">
        <f ca="true">+IF(AND(ISNUMBER(OFFSET('Hygiene Data'!$H$7,0,10*ROW('Hygiene Data'!H15))),'Data Summary'!EB21="Yes"),OFFSET('Hygiene Data'!$H$7,0,10*ROW('Hygiene Data'!H15)),NA())</f>
        <v>#N/A</v>
      </c>
      <c r="BN21" s="101" t="e">
        <f ca="true">+IF(AND(ISNUMBER(OFFSET('Hygiene Data'!$H$9,0,10*ROW('Hygiene Data'!H15))),'Data Summary'!EC21="Yes"),OFFSET('Hygiene Data'!$H$9,0,10*ROW('Hygiene Data'!H15)),NA())</f>
        <v>#N/A</v>
      </c>
      <c r="BO21" s="101" t="e">
        <f ca="true">+IF(AND(ISNUMBER(OFFSET('Hygiene Data'!$I$5,0,10*ROW('Hygiene Data'!I15))),'Data Summary'!ED21="Yes"),OFFSET('Hygiene Data'!$I$5,0,10*ROW('Hygiene Data'!I15)),NA())</f>
        <v>#N/A</v>
      </c>
      <c r="BP21" s="101" t="e">
        <f ca="true">+IF(AND(ISNUMBER(OFFSET('Hygiene Data'!$I$7,0,10*ROW('Hygiene Data'!I15))),'Data Summary'!EE21="Yes"),OFFSET('Hygiene Data'!$I$7,0,10*ROW('Hygiene Data'!I15)),NA())</f>
        <v>#N/A</v>
      </c>
      <c r="BQ21" s="101" t="e">
        <f ca="true">+IF(AND(ISNUMBER(OFFSET('Hygiene Data'!$I$9,0,10*ROW('Hygiene Data'!I15))),'Data Summary'!EF21="Yes"),OFFSET('Hygiene Data'!$I$9,0,10*ROW('Hygiene Data'!I15)),NA())</f>
        <v>#N/A</v>
      </c>
    </row>
    <row xmlns:x14ac="http://schemas.microsoft.com/office/spreadsheetml/2009/9/ac" r="22" x14ac:dyDescent="0.2">
      <c r="A22" s="379" t="str">
        <f ca="true">+RIGHT('Data Summary'!A22,LEN('Data Summary'!A22)-9)</f>
        <v>EMIS</v>
      </c>
      <c r="B22" s="38" t="str">
        <f ca="true">+IF(ISTEXT('Data Summary'!B22),'Data Summary'!B22,"")</f>
        <v>EMIS</v>
      </c>
      <c r="C22" s="378">
        <f ca="true">+VALUE('Data Summary'!C22)</f>
        <v>2013</v>
      </c>
      <c r="D22" s="99">
        <f ca="true">+IF(AND(ISNUMBER(OFFSET('Water Data'!$D$4,0,10*ROW('Water Data'!D16))),'Data Summary'!BS22="Yes"),100-OFFSET('Water Data'!$D$4,0,10*ROW('Water Data'!D16)),NA())</f>
        <v>43.2</v>
      </c>
      <c r="E22" s="99">
        <f ca="true">+IF(AND(ISNUMBER(OFFSET('Water Data'!$D$6,0,10*ROW('Water Data'!D16))),'Data Summary'!BT22="Yes"),OFFSET('Water Data'!$D$6,0,10*ROW('Water Data'!D16)),NA())</f>
        <v>21.85</v>
      </c>
      <c r="F22" s="99" t="e">
        <f ca="true">+IF(AND(ISNUMBER(OFFSET('Water Data'!$D$9,0,10*ROW('Water Data'!D16))),'Data Summary'!BU22="Yes"),OFFSET('Water Data'!$D$9,0,10*ROW('Water Data'!D16)),NA())</f>
        <v>#N/A</v>
      </c>
      <c r="G22" s="99" t="e">
        <f ca="true">+IF(AND(ISNUMBER(OFFSET('Water Data'!$E$4,0,10*ROW('Water Data'!E16))),'Data Summary'!BV22="Yes"),100-OFFSET('Water Data'!$E$4,0,10*ROW('Water Data'!E16)),NA())</f>
        <v>#N/A</v>
      </c>
      <c r="H22" s="99" t="e">
        <f ca="true">+IF(AND(ISNUMBER(OFFSET('Water Data'!$E$6,0,10*ROW('Water Data'!E16))),'Data Summary'!BW22="Yes"),OFFSET('Water Data'!$E$6,0,10*ROW('Water Data'!E16)),NA())</f>
        <v>#N/A</v>
      </c>
      <c r="I22" s="99" t="e">
        <f ca="true">+IF(AND(ISNUMBER(OFFSET('Water Data'!$E$9,0,10*ROW('Water Data'!E16))),'Data Summary'!BX22="Yes"),OFFSET('Water Data'!$E$9,0,10*ROW('Water Data'!E16)),NA())</f>
        <v>#N/A</v>
      </c>
      <c r="J22" s="99" t="e">
        <f ca="true">+IF(AND(ISNUMBER(OFFSET('Water Data'!$F$4,0,10*ROW('Water Data'!F16))),'Data Summary'!BY22="Yes"),100-OFFSET('Water Data'!$F$4,0,10*ROW('Water Data'!F16)),NA())</f>
        <v>#N/A</v>
      </c>
      <c r="K22" s="99" t="e">
        <f ca="true">+IF(AND(ISNUMBER(OFFSET('Water Data'!$F$6,0,10*ROW('Water Data'!F16))),'Data Summary'!BZ22="Yes"),OFFSET('Water Data'!$F$6,0,10*ROW('Water Data'!F16)),NA())</f>
        <v>#N/A</v>
      </c>
      <c r="L22" s="99" t="e">
        <f ca="true">+IF(AND(ISNUMBER(OFFSET('Water Data'!$F$9,0,10*ROW('Water Data'!F16))),'Data Summary'!CA22="Yes"),OFFSET('Water Data'!$F$9,0,10*ROW('Water Data'!F16)),NA())</f>
        <v>#N/A</v>
      </c>
      <c r="M22" s="99" t="e">
        <f ca="true">+IF(AND(ISNUMBER(OFFSET('Water Data'!$G$4,0,10*ROW('Water Data'!G16))),'Data Summary'!CB22="Yes"),100-OFFSET('Water Data'!$G$4,0,10*ROW('Water Data'!G16)),NA())</f>
        <v>#N/A</v>
      </c>
      <c r="N22" s="99" t="e">
        <f ca="true">+IF(AND(ISNUMBER(OFFSET('Water Data'!$G$6,0,10*ROW('Water Data'!G16))),'Data Summary'!CC22="Yes"),OFFSET('Water Data'!$G$6,0,10*ROW('Water Data'!G16)),NA())</f>
        <v>#N/A</v>
      </c>
      <c r="O22" s="99" t="e">
        <f ca="true">+IF(AND(ISNUMBER(OFFSET('Water Data'!$G$9,0,10*ROW('Water Data'!G16))),'Data Summary'!CD22="Yes"),OFFSET('Water Data'!$G$9,0,10*ROW('Water Data'!G16)),NA())</f>
        <v>#N/A</v>
      </c>
      <c r="P22" s="99">
        <f ca="true">+IF(AND(ISNUMBER(OFFSET('Water Data'!$H$4,0,10*ROW('Water Data'!H16))),'Data Summary'!CE22="Yes"),100-OFFSET('Water Data'!$H$4,0,10*ROW('Water Data'!H16)),NA())</f>
        <v>40.700000000000003</v>
      </c>
      <c r="Q22" s="99">
        <f ca="true">+IF(AND(ISNUMBER(OFFSET('Water Data'!$H$6,0,10*ROW('Water Data'!H16))),'Data Summary'!CF22="Yes"),OFFSET('Water Data'!$H$6,0,10*ROW('Water Data'!H16)),NA())</f>
        <v>19.600000000000001</v>
      </c>
      <c r="R22" s="99" t="e">
        <f ca="true">+IF(AND(ISNUMBER(OFFSET('Water Data'!$H$9,0,10*ROW('Water Data'!H16))),'Data Summary'!CG22="Yes"),OFFSET('Water Data'!$H$9,0,10*ROW('Water Data'!H16)),NA())</f>
        <v>#N/A</v>
      </c>
      <c r="S22" s="99">
        <f ca="true">+IF(AND(ISNUMBER(OFFSET('Water Data'!$I$4,0,10*ROW('Water Data'!I16))),'Data Summary'!CH22="Yes"),100-OFFSET('Water Data'!$I$4,0,10*ROW('Water Data'!I16)),NA())</f>
        <v>83.8</v>
      </c>
      <c r="T22" s="99">
        <f ca="true">+IF(AND(ISNUMBER(OFFSET('Water Data'!$I$6,0,10*ROW('Water Data'!I16))),'Data Summary'!CI22="Yes"),OFFSET('Water Data'!$I$6,0,10*ROW('Water Data'!I16)),NA())</f>
        <v>56.6</v>
      </c>
      <c r="U22" s="99" t="e">
        <f ca="true">+IF(AND(ISNUMBER(OFFSET('Water Data'!$I$9,0,10*ROW('Water Data'!I16))),'Data Summary'!CJ22="Yes"),OFFSET('Water Data'!$I$9,0,10*ROW('Water Data'!I16)),NA())</f>
        <v>#N/A</v>
      </c>
      <c r="V22" s="100">
        <f ca="true">+IF(AND(ISNUMBER(OFFSET('Sanitation Data'!$D$4,0,10*ROW('Sanitation Data'!D16))),'Data Summary'!CK22="Yes"),100-OFFSET('Sanitation Data'!$D$4,0,10*ROW('Sanitation Data'!D16)),NA())</f>
        <v>92.5</v>
      </c>
      <c r="W22" s="100" t="e">
        <f ca="true">+IF(AND(ISNUMBER(OFFSET('Sanitation Data'!$D$6,0,10*ROW('Sanitation Data'!D16))),'Data Summary'!CL22="Yes"),OFFSET('Sanitation Data'!$D$6,0,10*ROW('Sanitation Data'!D16)),NA())</f>
        <v>#N/A</v>
      </c>
      <c r="X22" s="100" t="e">
        <f ca="true">+IF(AND(ISNUMBER(OFFSET('Sanitation Data'!$D$10,0,10*ROW('Sanitation Data'!D16))),'Data Summary'!CM22="Yes"),OFFSET('Sanitation Data'!$D$10,0,10*ROW('Sanitation Data'!D16)),NA())</f>
        <v>#N/A</v>
      </c>
      <c r="Y22" s="100" t="e">
        <f ca="true">+IF(AND(ISNUMBER(OFFSET('Sanitation Data'!$D$11,0,10*ROW('Sanitation Data'!D16))),'Data Summary'!CN22="Yes"),OFFSET('Sanitation Data'!$D$11,0,10*ROW('Sanitation Data'!D16)),NA())</f>
        <v>#N/A</v>
      </c>
      <c r="Z22" s="100" t="e">
        <f ca="true">+IF(AND(ISNUMBER(OFFSET('Sanitation Data'!$D$12,0,10*ROW('Sanitation Data'!D16))),'Data Summary'!CO22="Yes"),OFFSET('Sanitation Data'!$D$12,0,10*ROW('Sanitation Data'!D16)),NA())</f>
        <v>#N/A</v>
      </c>
      <c r="AA22" s="100" t="e">
        <f ca="true">+IF(AND(ISNUMBER(OFFSET('Sanitation Data'!$E$4,0,10*ROW('Sanitation Data'!E16))),'Data Summary'!CP22="Yes"),100-OFFSET('Sanitation Data'!$E$4,0,10*ROW('Sanitation Data'!E16)),NA())</f>
        <v>#N/A</v>
      </c>
      <c r="AB22" s="100" t="e">
        <f ca="true">+IF(AND(ISNUMBER(OFFSET('Sanitation Data'!$E$6,0,10*ROW('Sanitation Data'!E16))),'Data Summary'!CQ22="Yes"),OFFSET('Sanitation Data'!$E$6,0,10*ROW('Sanitation Data'!E16)),NA())</f>
        <v>#N/A</v>
      </c>
      <c r="AC22" s="100" t="e">
        <f ca="true">+IF(AND(ISNUMBER(OFFSET('Sanitation Data'!$E$10,0,10*ROW('Sanitation Data'!E16))),'Data Summary'!CR22="Yes"),OFFSET('Sanitation Data'!$E$10,0,10*ROW('Sanitation Data'!E16)),NA())</f>
        <v>#N/A</v>
      </c>
      <c r="AD22" s="100" t="e">
        <f ca="true">+IF(AND(ISNUMBER(OFFSET('Sanitation Data'!$E$11,0,10*ROW('Sanitation Data'!E16))),'Data Summary'!CS22="Yes"),OFFSET('Sanitation Data'!$E$11,0,10*ROW('Sanitation Data'!E16)),NA())</f>
        <v>#N/A</v>
      </c>
      <c r="AE22" s="100" t="e">
        <f ca="true">+IF(AND(ISNUMBER(OFFSET('Sanitation Data'!$E$12,0,10*ROW('Sanitation Data'!E16))),'Data Summary'!CT22="Yes"),OFFSET('Sanitation Data'!$E$12,0,10*ROW('Sanitation Data'!E16)),NA())</f>
        <v>#N/A</v>
      </c>
      <c r="AF22" s="100" t="e">
        <f ca="true">+IF(AND(ISNUMBER(OFFSET('Sanitation Data'!$F$4,0,10*ROW('Sanitation Data'!F16))),'Data Summary'!CU22="Yes"),100-OFFSET('Sanitation Data'!$F$4,0,10*ROW('Sanitation Data'!F16)),NA())</f>
        <v>#N/A</v>
      </c>
      <c r="AG22" s="100" t="e">
        <f ca="true">+IF(AND(ISNUMBER(OFFSET('Sanitation Data'!$F$6,0,10*ROW('Sanitation Data'!F16))),'Data Summary'!CV22="Yes"),OFFSET('Sanitation Data'!$F$6,0,10*ROW('Sanitation Data'!F16)),NA())</f>
        <v>#N/A</v>
      </c>
      <c r="AH22" s="100" t="e">
        <f ca="true">+IF(AND(ISNUMBER(OFFSET('Sanitation Data'!$F$10,0,10*ROW('Sanitation Data'!F16))),'Data Summary'!CW22="Yes"),OFFSET('Sanitation Data'!$F$10,0,10*ROW('Sanitation Data'!F16)),NA())</f>
        <v>#N/A</v>
      </c>
      <c r="AI22" s="100" t="e">
        <f ca="true">+IF(AND(ISNUMBER(OFFSET('Sanitation Data'!$F$11,0,10*ROW('Sanitation Data'!F16))),'Data Summary'!CX22="Yes"),OFFSET('Sanitation Data'!$F$11,0,10*ROW('Sanitation Data'!F16)),NA())</f>
        <v>#N/A</v>
      </c>
      <c r="AJ22" s="100" t="e">
        <f ca="true">+IF(AND(ISNUMBER(OFFSET('Sanitation Data'!$F$12,0,10*ROW('Sanitation Data'!F16))),'Data Summary'!CY22="Yes"),OFFSET('Sanitation Data'!$F$12,0,10*ROW('Sanitation Data'!F16)),NA())</f>
        <v>#N/A</v>
      </c>
      <c r="AK22" s="100" t="e">
        <f ca="true">+IF(AND(ISNUMBER(OFFSET('Sanitation Data'!$G$4,0,10*ROW('Sanitation Data'!G16))),'Data Summary'!CZ22="Yes"),100-OFFSET('Sanitation Data'!$G$4,0,10*ROW('Sanitation Data'!G16)),NA())</f>
        <v>#N/A</v>
      </c>
      <c r="AL22" s="100" t="e">
        <f ca="true">+IF(AND(ISNUMBER(OFFSET('Sanitation Data'!$G$6,0,10*ROW('Sanitation Data'!G16))),'Data Summary'!DA22="Yes"),OFFSET('Sanitation Data'!$G$6,0,10*ROW('Sanitation Data'!G16)),NA())</f>
        <v>#N/A</v>
      </c>
      <c r="AM22" s="100" t="e">
        <f ca="true">+IF(AND(ISNUMBER(OFFSET('Sanitation Data'!$G$10,0,10*ROW('Sanitation Data'!G16))),'Data Summary'!DB22="Yes"),OFFSET('Sanitation Data'!$G$10,0,10*ROW('Sanitation Data'!G16)),NA())</f>
        <v>#N/A</v>
      </c>
      <c r="AN22" s="100" t="e">
        <f ca="true">+IF(AND(ISNUMBER(OFFSET('Sanitation Data'!$G$11,0,10*ROW('Sanitation Data'!G16))),'Data Summary'!DC22="Yes"),OFFSET('Sanitation Data'!$G$11,0,10*ROW('Sanitation Data'!G16)),NA())</f>
        <v>#N/A</v>
      </c>
      <c r="AO22" s="100" t="e">
        <f ca="true">+IF(AND(ISNUMBER(OFFSET('Sanitation Data'!$G$12,0,10*ROW('Sanitation Data'!G16))),'Data Summary'!DD22="Yes"),OFFSET('Sanitation Data'!$G$12,0,10*ROW('Sanitation Data'!G16)),NA())</f>
        <v>#N/A</v>
      </c>
      <c r="AP22" s="100">
        <f ca="true">+IF(AND(ISNUMBER(OFFSET('Sanitation Data'!$H$4,0,10*ROW('Sanitation Data'!H16))),'Data Summary'!DE22="Yes"),100-OFFSET('Sanitation Data'!$H$4,0,10*ROW('Sanitation Data'!H16)),NA())</f>
        <v>92</v>
      </c>
      <c r="AQ22" s="100" t="e">
        <f ca="true">+IF(AND(ISNUMBER(OFFSET('Sanitation Data'!$H$6,0,10*ROW('Sanitation Data'!H16))),'Data Summary'!DF22="Yes"),OFFSET('Sanitation Data'!$H$6,0,10*ROW('Sanitation Data'!H16)),NA())</f>
        <v>#N/A</v>
      </c>
      <c r="AR22" s="100" t="e">
        <f ca="true">+IF(AND(ISNUMBER(OFFSET('Sanitation Data'!$H$10,0,10*ROW('Sanitation Data'!H16))),'Data Summary'!DG22="Yes"),OFFSET('Sanitation Data'!$H$10,0,10*ROW('Sanitation Data'!H16)),NA())</f>
        <v>#N/A</v>
      </c>
      <c r="AS22" s="100" t="e">
        <f ca="true">+IF(AND(ISNUMBER(OFFSET('Sanitation Data'!$H$11,0,10*ROW('Sanitation Data'!H16))),'Data Summary'!DH22="Yes"),OFFSET('Sanitation Data'!$H$11,0,10*ROW('Sanitation Data'!H16)),NA())</f>
        <v>#N/A</v>
      </c>
      <c r="AT22" s="100" t="e">
        <f ca="true">+IF(AND(ISNUMBER(OFFSET('Sanitation Data'!$H$12,0,10*ROW('Sanitation Data'!H16))),'Data Summary'!DI22="Yes"),OFFSET('Sanitation Data'!$H$12,0,10*ROW('Sanitation Data'!H16)),NA())</f>
        <v>#N/A</v>
      </c>
      <c r="AU22" s="100">
        <f ca="true">+IF(AND(ISNUMBER(OFFSET('Sanitation Data'!$I$4,0,10*ROW('Sanitation Data'!I16))),'Data Summary'!DJ22="Yes"),100-OFFSET('Sanitation Data'!$I$4,0,10*ROW('Sanitation Data'!I16)),NA())</f>
        <v>100</v>
      </c>
      <c r="AV22" s="100" t="e">
        <f ca="true">+IF(AND(ISNUMBER(OFFSET('Sanitation Data'!$I$6,0,10*ROW('Sanitation Data'!I16))),'Data Summary'!DK22="Yes"),OFFSET('Sanitation Data'!$I$6,0,10*ROW('Sanitation Data'!I16)),NA())</f>
        <v>#N/A</v>
      </c>
      <c r="AW22" s="100" t="e">
        <f ca="true">+IF(AND(ISNUMBER(OFFSET('Sanitation Data'!$I$10,0,10*ROW('Sanitation Data'!I16))),'Data Summary'!DL22="Yes"),OFFSET('Sanitation Data'!$I$10,0,10*ROW('Sanitation Data'!I16)),NA())</f>
        <v>#N/A</v>
      </c>
      <c r="AX22" s="100" t="e">
        <f ca="true">+IF(AND(ISNUMBER(OFFSET('Sanitation Data'!$I$11,0,10*ROW('Sanitation Data'!I16))),'Data Summary'!DM22="Yes"),OFFSET('Sanitation Data'!$I$11,0,10*ROW('Sanitation Data'!I16)),NA())</f>
        <v>#N/A</v>
      </c>
      <c r="AY22" s="100" t="e">
        <f ca="true">+IF(AND(ISNUMBER(OFFSET('Sanitation Data'!$I$12,0,10*ROW('Sanitation Data'!I16))),'Data Summary'!DN22="Yes"),OFFSET('Sanitation Data'!$I$12,0,10*ROW('Sanitation Data'!I16)),NA())</f>
        <v>#N/A</v>
      </c>
      <c r="AZ22" s="101" t="e">
        <f ca="true">+IF(AND(ISNUMBER(OFFSET('Hygiene Data'!$D$5,0,10*ROW('Hygiene Data'!D16))),'Data Summary'!DO22="Yes"),OFFSET('Hygiene Data'!$D$5,0,10*ROW('Hygiene Data'!D16)),NA())</f>
        <v>#N/A</v>
      </c>
      <c r="BA22" s="101" t="e">
        <f ca="true">+IF(AND(ISNUMBER(OFFSET('Hygiene Data'!$D$7,0,10*ROW('Hygiene Data'!D16))),'Data Summary'!DP22="Yes"),OFFSET('Hygiene Data'!$D$7,0,10*ROW('Hygiene Data'!D16)),NA())</f>
        <v>#N/A</v>
      </c>
      <c r="BB22" s="101" t="e">
        <f ca="true">+IF(AND(ISNUMBER(OFFSET('Hygiene Data'!$D$9,0,10*ROW('Hygiene Data'!D16))),'Data Summary'!DQ22="Yes"),OFFSET('Hygiene Data'!$D$9,0,10*ROW('Hygiene Data'!D16)),NA())</f>
        <v>#N/A</v>
      </c>
      <c r="BC22" s="101" t="e">
        <f ca="true">+IF(AND(ISNUMBER(OFFSET('Hygiene Data'!$E$5,0,10*ROW('Hygiene Data'!E16))),'Data Summary'!DR22="Yes"),OFFSET('Hygiene Data'!$E$5,0,10*ROW('Hygiene Data'!E16)),NA())</f>
        <v>#N/A</v>
      </c>
      <c r="BD22" s="101" t="e">
        <f ca="true">+IF(AND(ISNUMBER(OFFSET('Hygiene Data'!$E$7,0,10*ROW('Hygiene Data'!E16))),'Data Summary'!DS22="Yes"),OFFSET('Hygiene Data'!$E$7,0,10*ROW('Hygiene Data'!E16)),NA())</f>
        <v>#N/A</v>
      </c>
      <c r="BE22" s="101" t="e">
        <f ca="true">+IF(AND(ISNUMBER(OFFSET('Hygiene Data'!$E$9,0,10*ROW('Hygiene Data'!E16))),'Data Summary'!DT22="Yes"),OFFSET('Hygiene Data'!$E$9,0,10*ROW('Hygiene Data'!E16)),NA())</f>
        <v>#N/A</v>
      </c>
      <c r="BF22" s="101" t="e">
        <f ca="true">+IF(AND(ISNUMBER(OFFSET('Hygiene Data'!$F$5,0,10*ROW('Hygiene Data'!F16))),'Data Summary'!DU22="Yes"),OFFSET('Hygiene Data'!$F$5,0,10*ROW('Hygiene Data'!F16)),NA())</f>
        <v>#N/A</v>
      </c>
      <c r="BG22" s="101" t="e">
        <f ca="true">+IF(AND(ISNUMBER(OFFSET('Hygiene Data'!$F$7,0,10*ROW('Hygiene Data'!F16))),'Data Summary'!DV22="Yes"),OFFSET('Hygiene Data'!$F$7,0,10*ROW('Hygiene Data'!F16)),NA())</f>
        <v>#N/A</v>
      </c>
      <c r="BH22" s="101" t="e">
        <f ca="true">+IF(AND(ISNUMBER(OFFSET('Hygiene Data'!$F$9,0,10*ROW('Hygiene Data'!F16))),'Data Summary'!DW22="Yes"),OFFSET('Hygiene Data'!$F$9,0,10*ROW('Hygiene Data'!F16)),NA())</f>
        <v>#N/A</v>
      </c>
      <c r="BI22" s="101" t="e">
        <f ca="true">+IF(AND(ISNUMBER(OFFSET('Hygiene Data'!$G$5,0,10*ROW('Hygiene Data'!G16))),'Data Summary'!DX22="Yes"),OFFSET('Hygiene Data'!$G$5,0,10*ROW('Hygiene Data'!G16)),NA())</f>
        <v>#N/A</v>
      </c>
      <c r="BJ22" s="101" t="e">
        <f ca="true">+IF(AND(ISNUMBER(OFFSET('Hygiene Data'!$G$7,0,10*ROW('Hygiene Data'!G16))),'Data Summary'!DY22="Yes"),OFFSET('Hygiene Data'!$G$7,0,10*ROW('Hygiene Data'!G16)),NA())</f>
        <v>#N/A</v>
      </c>
      <c r="BK22" s="101" t="e">
        <f ca="true">+IF(AND(ISNUMBER(OFFSET('Hygiene Data'!$G$9,0,10*ROW('Hygiene Data'!G16))),'Data Summary'!DZ22="Yes"),OFFSET('Hygiene Data'!$G$9,0,10*ROW('Hygiene Data'!G16)),NA())</f>
        <v>#N/A</v>
      </c>
      <c r="BL22" s="101" t="e">
        <f ca="true">+IF(AND(ISNUMBER(OFFSET('Hygiene Data'!$H$5,0,10*ROW('Hygiene Data'!H16))),'Data Summary'!EA22="Yes"),OFFSET('Hygiene Data'!$H$5,0,10*ROW('Hygiene Data'!H16)),NA())</f>
        <v>#N/A</v>
      </c>
      <c r="BM22" s="101" t="e">
        <f ca="true">+IF(AND(ISNUMBER(OFFSET('Hygiene Data'!$H$7,0,10*ROW('Hygiene Data'!H16))),'Data Summary'!EB22="Yes"),OFFSET('Hygiene Data'!$H$7,0,10*ROW('Hygiene Data'!H16)),NA())</f>
        <v>#N/A</v>
      </c>
      <c r="BN22" s="101" t="e">
        <f ca="true">+IF(AND(ISNUMBER(OFFSET('Hygiene Data'!$H$9,0,10*ROW('Hygiene Data'!H16))),'Data Summary'!EC22="Yes"),OFFSET('Hygiene Data'!$H$9,0,10*ROW('Hygiene Data'!H16)),NA())</f>
        <v>#N/A</v>
      </c>
      <c r="BO22" s="101" t="e">
        <f ca="true">+IF(AND(ISNUMBER(OFFSET('Hygiene Data'!$I$5,0,10*ROW('Hygiene Data'!I16))),'Data Summary'!ED22="Yes"),OFFSET('Hygiene Data'!$I$5,0,10*ROW('Hygiene Data'!I16)),NA())</f>
        <v>#N/A</v>
      </c>
      <c r="BP22" s="101" t="e">
        <f ca="true">+IF(AND(ISNUMBER(OFFSET('Hygiene Data'!$I$7,0,10*ROW('Hygiene Data'!I16))),'Data Summary'!EE22="Yes"),OFFSET('Hygiene Data'!$I$7,0,10*ROW('Hygiene Data'!I16)),NA())</f>
        <v>#N/A</v>
      </c>
      <c r="BQ22" s="101" t="e">
        <f ca="true">+IF(AND(ISNUMBER(OFFSET('Hygiene Data'!$I$9,0,10*ROW('Hygiene Data'!I16))),'Data Summary'!EF22="Yes"),OFFSET('Hygiene Data'!$I$9,0,10*ROW('Hygiene Data'!I16)),NA())</f>
        <v>#N/A</v>
      </c>
    </row>
    <row xmlns:x14ac="http://schemas.microsoft.com/office/spreadsheetml/2009/9/ac" r="23" x14ac:dyDescent="0.2">
      <c r="A23" s="379" t="str">
        <f ca="true">+RIGHT('Data Summary'!A23,LEN('Data Summary'!A23)-9)</f>
        <v>YL</v>
      </c>
      <c r="B23" s="38" t="str">
        <f ca="true">+IF(ISTEXT('Data Summary'!B23),'Data Summary'!B23,"")</f>
        <v>Survey</v>
      </c>
      <c r="C23" s="378">
        <f ca="true">+VALUE('Data Summary'!C23)</f>
        <v>2013</v>
      </c>
      <c r="D23" s="99" t="e">
        <f ca="true">+IF(AND(ISNUMBER(OFFSET('Water Data'!$D$4,0,10*ROW('Water Data'!D17))),'Data Summary'!BS23="Yes"),100-OFFSET('Water Data'!$D$4,0,10*ROW('Water Data'!D17)),NA())</f>
        <v>#N/A</v>
      </c>
      <c r="E23" s="99" t="e">
        <f ca="true">+IF(AND(ISNUMBER(OFFSET('Water Data'!$D$6,0,10*ROW('Water Data'!D17))),'Data Summary'!BT23="Yes"),OFFSET('Water Data'!$D$6,0,10*ROW('Water Data'!D17)),NA())</f>
        <v>#N/A</v>
      </c>
      <c r="F23" s="99" t="e">
        <f ca="true">+IF(AND(ISNUMBER(OFFSET('Water Data'!$D$9,0,10*ROW('Water Data'!D17))),'Data Summary'!BU23="Yes"),OFFSET('Water Data'!$D$9,0,10*ROW('Water Data'!D17)),NA())</f>
        <v>#N/A</v>
      </c>
      <c r="G23" s="99" t="e">
        <f ca="true">+IF(AND(ISNUMBER(OFFSET('Water Data'!$E$4,0,10*ROW('Water Data'!E17))),'Data Summary'!BV23="Yes"),100-OFFSET('Water Data'!$E$4,0,10*ROW('Water Data'!E17)),NA())</f>
        <v>#N/A</v>
      </c>
      <c r="H23" s="99" t="e">
        <f ca="true">+IF(AND(ISNUMBER(OFFSET('Water Data'!$E$6,0,10*ROW('Water Data'!E17))),'Data Summary'!BW23="Yes"),OFFSET('Water Data'!$E$6,0,10*ROW('Water Data'!E17)),NA())</f>
        <v>#N/A</v>
      </c>
      <c r="I23" s="99" t="e">
        <f ca="true">+IF(AND(ISNUMBER(OFFSET('Water Data'!$E$9,0,10*ROW('Water Data'!E17))),'Data Summary'!BX23="Yes"),OFFSET('Water Data'!$E$9,0,10*ROW('Water Data'!E17)),NA())</f>
        <v>#N/A</v>
      </c>
      <c r="J23" s="99" t="e">
        <f ca="true">+IF(AND(ISNUMBER(OFFSET('Water Data'!$F$4,0,10*ROW('Water Data'!F17))),'Data Summary'!BY23="Yes"),100-OFFSET('Water Data'!$F$4,0,10*ROW('Water Data'!F17)),NA())</f>
        <v>#N/A</v>
      </c>
      <c r="K23" s="99" t="e">
        <f ca="true">+IF(AND(ISNUMBER(OFFSET('Water Data'!$F$6,0,10*ROW('Water Data'!F17))),'Data Summary'!BZ23="Yes"),OFFSET('Water Data'!$F$6,0,10*ROW('Water Data'!F17)),NA())</f>
        <v>#N/A</v>
      </c>
      <c r="L23" s="99" t="e">
        <f ca="true">+IF(AND(ISNUMBER(OFFSET('Water Data'!$F$9,0,10*ROW('Water Data'!F17))),'Data Summary'!CA23="Yes"),OFFSET('Water Data'!$F$9,0,10*ROW('Water Data'!F17)),NA())</f>
        <v>#N/A</v>
      </c>
      <c r="M23" s="99" t="e">
        <f ca="true">+IF(AND(ISNUMBER(OFFSET('Water Data'!$G$4,0,10*ROW('Water Data'!G17))),'Data Summary'!CB23="Yes"),100-OFFSET('Water Data'!$G$4,0,10*ROW('Water Data'!G17)),NA())</f>
        <v>#N/A</v>
      </c>
      <c r="N23" s="99" t="e">
        <f ca="true">+IF(AND(ISNUMBER(OFFSET('Water Data'!$G$6,0,10*ROW('Water Data'!G17))),'Data Summary'!CC23="Yes"),OFFSET('Water Data'!$G$6,0,10*ROW('Water Data'!G17)),NA())</f>
        <v>#N/A</v>
      </c>
      <c r="O23" s="99" t="e">
        <f ca="true">+IF(AND(ISNUMBER(OFFSET('Water Data'!$G$9,0,10*ROW('Water Data'!G17))),'Data Summary'!CD23="Yes"),OFFSET('Water Data'!$G$9,0,10*ROW('Water Data'!G17)),NA())</f>
        <v>#N/A</v>
      </c>
      <c r="P23" s="99" t="e">
        <f ca="true">+IF(AND(ISNUMBER(OFFSET('Water Data'!$H$4,0,10*ROW('Water Data'!H17))),'Data Summary'!CE23="Yes"),100-OFFSET('Water Data'!$H$4,0,10*ROW('Water Data'!H17)),NA())</f>
        <v>#N/A</v>
      </c>
      <c r="Q23" s="99" t="e">
        <f ca="true">+IF(AND(ISNUMBER(OFFSET('Water Data'!$H$6,0,10*ROW('Water Data'!H17))),'Data Summary'!CF23="Yes"),OFFSET('Water Data'!$H$6,0,10*ROW('Water Data'!H17)),NA())</f>
        <v>#N/A</v>
      </c>
      <c r="R23" s="99" t="e">
        <f ca="true">+IF(AND(ISNUMBER(OFFSET('Water Data'!$H$9,0,10*ROW('Water Data'!H17))),'Data Summary'!CG23="Yes"),OFFSET('Water Data'!$H$9,0,10*ROW('Water Data'!H17)),NA())</f>
        <v>#N/A</v>
      </c>
      <c r="S23" s="99" t="e">
        <f ca="true">+IF(AND(ISNUMBER(OFFSET('Water Data'!$I$4,0,10*ROW('Water Data'!I17))),'Data Summary'!CH23="Yes"),100-OFFSET('Water Data'!$I$4,0,10*ROW('Water Data'!I17)),NA())</f>
        <v>#N/A</v>
      </c>
      <c r="T23" s="99" t="e">
        <f ca="true">+IF(AND(ISNUMBER(OFFSET('Water Data'!$I$6,0,10*ROW('Water Data'!I17))),'Data Summary'!CI23="Yes"),OFFSET('Water Data'!$I$6,0,10*ROW('Water Data'!I17)),NA())</f>
        <v>#N/A</v>
      </c>
      <c r="U23" s="99" t="e">
        <f ca="true">+IF(AND(ISNUMBER(OFFSET('Water Data'!$I$9,0,10*ROW('Water Data'!I17))),'Data Summary'!CJ23="Yes"),OFFSET('Water Data'!$I$9,0,10*ROW('Water Data'!I17)),NA())</f>
        <v>#N/A</v>
      </c>
      <c r="V23" s="100" t="e">
        <f ca="true">+IF(AND(ISNUMBER(OFFSET('Sanitation Data'!$D$4,0,10*ROW('Sanitation Data'!D17))),'Data Summary'!CK23="Yes"),100-OFFSET('Sanitation Data'!$D$4,0,10*ROW('Sanitation Data'!D17)),NA())</f>
        <v>#N/A</v>
      </c>
      <c r="W23" s="100" t="e">
        <f ca="true">+IF(AND(ISNUMBER(OFFSET('Sanitation Data'!$D$6,0,10*ROW('Sanitation Data'!D17))),'Data Summary'!CL23="Yes"),OFFSET('Sanitation Data'!$D$6,0,10*ROW('Sanitation Data'!D17)),NA())</f>
        <v>#N/A</v>
      </c>
      <c r="X23" s="100" t="e">
        <f ca="true">+IF(AND(ISNUMBER(OFFSET('Sanitation Data'!$D$10,0,10*ROW('Sanitation Data'!D17))),'Data Summary'!CM23="Yes"),OFFSET('Sanitation Data'!$D$10,0,10*ROW('Sanitation Data'!D17)),NA())</f>
        <v>#N/A</v>
      </c>
      <c r="Y23" s="100" t="e">
        <f ca="true">+IF(AND(ISNUMBER(OFFSET('Sanitation Data'!$D$11,0,10*ROW('Sanitation Data'!D17))),'Data Summary'!CN23="Yes"),OFFSET('Sanitation Data'!$D$11,0,10*ROW('Sanitation Data'!D17)),NA())</f>
        <v>#N/A</v>
      </c>
      <c r="Z23" s="100" t="e">
        <f ca="true">+IF(AND(ISNUMBER(OFFSET('Sanitation Data'!$D$12,0,10*ROW('Sanitation Data'!D17))),'Data Summary'!CO23="Yes"),OFFSET('Sanitation Data'!$D$12,0,10*ROW('Sanitation Data'!D17)),NA())</f>
        <v>#N/A</v>
      </c>
      <c r="AA23" s="100" t="e">
        <f ca="true">+IF(AND(ISNUMBER(OFFSET('Sanitation Data'!$E$4,0,10*ROW('Sanitation Data'!E17))),'Data Summary'!CP23="Yes"),100-OFFSET('Sanitation Data'!$E$4,0,10*ROW('Sanitation Data'!E17)),NA())</f>
        <v>#N/A</v>
      </c>
      <c r="AB23" s="100" t="e">
        <f ca="true">+IF(AND(ISNUMBER(OFFSET('Sanitation Data'!$E$6,0,10*ROW('Sanitation Data'!E17))),'Data Summary'!CQ23="Yes"),OFFSET('Sanitation Data'!$E$6,0,10*ROW('Sanitation Data'!E17)),NA())</f>
        <v>#N/A</v>
      </c>
      <c r="AC23" s="100" t="e">
        <f ca="true">+IF(AND(ISNUMBER(OFFSET('Sanitation Data'!$E$10,0,10*ROW('Sanitation Data'!E17))),'Data Summary'!CR23="Yes"),OFFSET('Sanitation Data'!$E$10,0,10*ROW('Sanitation Data'!E17)),NA())</f>
        <v>#N/A</v>
      </c>
      <c r="AD23" s="100" t="e">
        <f ca="true">+IF(AND(ISNUMBER(OFFSET('Sanitation Data'!$E$11,0,10*ROW('Sanitation Data'!E17))),'Data Summary'!CS23="Yes"),OFFSET('Sanitation Data'!$E$11,0,10*ROW('Sanitation Data'!E17)),NA())</f>
        <v>#N/A</v>
      </c>
      <c r="AE23" s="100" t="e">
        <f ca="true">+IF(AND(ISNUMBER(OFFSET('Sanitation Data'!$E$12,0,10*ROW('Sanitation Data'!E17))),'Data Summary'!CT23="Yes"),OFFSET('Sanitation Data'!$E$12,0,10*ROW('Sanitation Data'!E17)),NA())</f>
        <v>#N/A</v>
      </c>
      <c r="AF23" s="100" t="e">
        <f ca="true">+IF(AND(ISNUMBER(OFFSET('Sanitation Data'!$F$4,0,10*ROW('Sanitation Data'!F17))),'Data Summary'!CU23="Yes"),100-OFFSET('Sanitation Data'!$F$4,0,10*ROW('Sanitation Data'!F17)),NA())</f>
        <v>#N/A</v>
      </c>
      <c r="AG23" s="100" t="e">
        <f ca="true">+IF(AND(ISNUMBER(OFFSET('Sanitation Data'!$F$6,0,10*ROW('Sanitation Data'!F17))),'Data Summary'!CV23="Yes"),OFFSET('Sanitation Data'!$F$6,0,10*ROW('Sanitation Data'!F17)),NA())</f>
        <v>#N/A</v>
      </c>
      <c r="AH23" s="100" t="e">
        <f ca="true">+IF(AND(ISNUMBER(OFFSET('Sanitation Data'!$F$10,0,10*ROW('Sanitation Data'!F17))),'Data Summary'!CW23="Yes"),OFFSET('Sanitation Data'!$F$10,0,10*ROW('Sanitation Data'!F17)),NA())</f>
        <v>#N/A</v>
      </c>
      <c r="AI23" s="100" t="e">
        <f ca="true">+IF(AND(ISNUMBER(OFFSET('Sanitation Data'!$F$11,0,10*ROW('Sanitation Data'!F17))),'Data Summary'!CX23="Yes"),OFFSET('Sanitation Data'!$F$11,0,10*ROW('Sanitation Data'!F17)),NA())</f>
        <v>#N/A</v>
      </c>
      <c r="AJ23" s="100" t="e">
        <f ca="true">+IF(AND(ISNUMBER(OFFSET('Sanitation Data'!$F$12,0,10*ROW('Sanitation Data'!F17))),'Data Summary'!CY23="Yes"),OFFSET('Sanitation Data'!$F$12,0,10*ROW('Sanitation Data'!F17)),NA())</f>
        <v>#N/A</v>
      </c>
      <c r="AK23" s="100" t="e">
        <f ca="true">+IF(AND(ISNUMBER(OFFSET('Sanitation Data'!$G$4,0,10*ROW('Sanitation Data'!G17))),'Data Summary'!CZ23="Yes"),100-OFFSET('Sanitation Data'!$G$4,0,10*ROW('Sanitation Data'!G17)),NA())</f>
        <v>#N/A</v>
      </c>
      <c r="AL23" s="100" t="e">
        <f ca="true">+IF(AND(ISNUMBER(OFFSET('Sanitation Data'!$G$6,0,10*ROW('Sanitation Data'!G17))),'Data Summary'!DA23="Yes"),OFFSET('Sanitation Data'!$G$6,0,10*ROW('Sanitation Data'!G17)),NA())</f>
        <v>#N/A</v>
      </c>
      <c r="AM23" s="100" t="e">
        <f ca="true">+IF(AND(ISNUMBER(OFFSET('Sanitation Data'!$G$10,0,10*ROW('Sanitation Data'!G17))),'Data Summary'!DB23="Yes"),OFFSET('Sanitation Data'!$G$10,0,10*ROW('Sanitation Data'!G17)),NA())</f>
        <v>#N/A</v>
      </c>
      <c r="AN23" s="100" t="e">
        <f ca="true">+IF(AND(ISNUMBER(OFFSET('Sanitation Data'!$G$11,0,10*ROW('Sanitation Data'!G17))),'Data Summary'!DC23="Yes"),OFFSET('Sanitation Data'!$G$11,0,10*ROW('Sanitation Data'!G17)),NA())</f>
        <v>#N/A</v>
      </c>
      <c r="AO23" s="100" t="e">
        <f ca="true">+IF(AND(ISNUMBER(OFFSET('Sanitation Data'!$G$12,0,10*ROW('Sanitation Data'!G17))),'Data Summary'!DD23="Yes"),OFFSET('Sanitation Data'!$G$12,0,10*ROW('Sanitation Data'!G17)),NA())</f>
        <v>#N/A</v>
      </c>
      <c r="AP23" s="100" t="e">
        <f ca="true">+IF(AND(ISNUMBER(OFFSET('Sanitation Data'!$H$4,0,10*ROW('Sanitation Data'!H17))),'Data Summary'!DE23="Yes"),100-OFFSET('Sanitation Data'!$H$4,0,10*ROW('Sanitation Data'!H17)),NA())</f>
        <v>#N/A</v>
      </c>
      <c r="AQ23" s="100" t="e">
        <f ca="true">+IF(AND(ISNUMBER(OFFSET('Sanitation Data'!$H$6,0,10*ROW('Sanitation Data'!H17))),'Data Summary'!DF23="Yes"),OFFSET('Sanitation Data'!$H$6,0,10*ROW('Sanitation Data'!H17)),NA())</f>
        <v>#N/A</v>
      </c>
      <c r="AR23" s="100" t="e">
        <f ca="true">+IF(AND(ISNUMBER(OFFSET('Sanitation Data'!$H$10,0,10*ROW('Sanitation Data'!H17))),'Data Summary'!DG23="Yes"),OFFSET('Sanitation Data'!$H$10,0,10*ROW('Sanitation Data'!H17)),NA())</f>
        <v>#N/A</v>
      </c>
      <c r="AS23" s="100" t="e">
        <f ca="true">+IF(AND(ISNUMBER(OFFSET('Sanitation Data'!$H$11,0,10*ROW('Sanitation Data'!H17))),'Data Summary'!DH23="Yes"),OFFSET('Sanitation Data'!$H$11,0,10*ROW('Sanitation Data'!H17)),NA())</f>
        <v>#N/A</v>
      </c>
      <c r="AT23" s="100" t="e">
        <f ca="true">+IF(AND(ISNUMBER(OFFSET('Sanitation Data'!$H$12,0,10*ROW('Sanitation Data'!H17))),'Data Summary'!DI23="Yes"),OFFSET('Sanitation Data'!$H$12,0,10*ROW('Sanitation Data'!H17)),NA())</f>
        <v>#N/A</v>
      </c>
      <c r="AU23" s="100" t="e">
        <f ca="true">+IF(AND(ISNUMBER(OFFSET('Sanitation Data'!$I$4,0,10*ROW('Sanitation Data'!I17))),'Data Summary'!DJ23="Yes"),100-OFFSET('Sanitation Data'!$I$4,0,10*ROW('Sanitation Data'!I17)),NA())</f>
        <v>#N/A</v>
      </c>
      <c r="AV23" s="100" t="e">
        <f ca="true">+IF(AND(ISNUMBER(OFFSET('Sanitation Data'!$I$6,0,10*ROW('Sanitation Data'!I17))),'Data Summary'!DK23="Yes"),OFFSET('Sanitation Data'!$I$6,0,10*ROW('Sanitation Data'!I17)),NA())</f>
        <v>#N/A</v>
      </c>
      <c r="AW23" s="100" t="e">
        <f ca="true">+IF(AND(ISNUMBER(OFFSET('Sanitation Data'!$I$10,0,10*ROW('Sanitation Data'!I17))),'Data Summary'!DL23="Yes"),OFFSET('Sanitation Data'!$I$10,0,10*ROW('Sanitation Data'!I17)),NA())</f>
        <v>#N/A</v>
      </c>
      <c r="AX23" s="100" t="e">
        <f ca="true">+IF(AND(ISNUMBER(OFFSET('Sanitation Data'!$I$11,0,10*ROW('Sanitation Data'!I17))),'Data Summary'!DM23="Yes"),OFFSET('Sanitation Data'!$I$11,0,10*ROW('Sanitation Data'!I17)),NA())</f>
        <v>#N/A</v>
      </c>
      <c r="AY23" s="100" t="e">
        <f ca="true">+IF(AND(ISNUMBER(OFFSET('Sanitation Data'!$I$12,0,10*ROW('Sanitation Data'!I17))),'Data Summary'!DN23="Yes"),OFFSET('Sanitation Data'!$I$12,0,10*ROW('Sanitation Data'!I17)),NA())</f>
        <v>#N/A</v>
      </c>
      <c r="AZ23" s="101" t="e">
        <f ca="true">+IF(AND(ISNUMBER(OFFSET('Hygiene Data'!$D$5,0,10*ROW('Hygiene Data'!D17))),'Data Summary'!DO23="Yes"),OFFSET('Hygiene Data'!$D$5,0,10*ROW('Hygiene Data'!D17)),NA())</f>
        <v>#N/A</v>
      </c>
      <c r="BA23" s="101" t="e">
        <f ca="true">+IF(AND(ISNUMBER(OFFSET('Hygiene Data'!$D$7,0,10*ROW('Hygiene Data'!D17))),'Data Summary'!DP23="Yes"),OFFSET('Hygiene Data'!$D$7,0,10*ROW('Hygiene Data'!D17)),NA())</f>
        <v>#N/A</v>
      </c>
      <c r="BB23" s="101" t="e">
        <f ca="true">+IF(AND(ISNUMBER(OFFSET('Hygiene Data'!$D$9,0,10*ROW('Hygiene Data'!D17))),'Data Summary'!DQ23="Yes"),OFFSET('Hygiene Data'!$D$9,0,10*ROW('Hygiene Data'!D17)),NA())</f>
        <v>#N/A</v>
      </c>
      <c r="BC23" s="101" t="e">
        <f ca="true">+IF(AND(ISNUMBER(OFFSET('Hygiene Data'!$E$5,0,10*ROW('Hygiene Data'!E17))),'Data Summary'!DR23="Yes"),OFFSET('Hygiene Data'!$E$5,0,10*ROW('Hygiene Data'!E17)),NA())</f>
        <v>#N/A</v>
      </c>
      <c r="BD23" s="101" t="e">
        <f ca="true">+IF(AND(ISNUMBER(OFFSET('Hygiene Data'!$E$7,0,10*ROW('Hygiene Data'!E17))),'Data Summary'!DS23="Yes"),OFFSET('Hygiene Data'!$E$7,0,10*ROW('Hygiene Data'!E17)),NA())</f>
        <v>#N/A</v>
      </c>
      <c r="BE23" s="101" t="e">
        <f ca="true">+IF(AND(ISNUMBER(OFFSET('Hygiene Data'!$E$9,0,10*ROW('Hygiene Data'!E17))),'Data Summary'!DT23="Yes"),OFFSET('Hygiene Data'!$E$9,0,10*ROW('Hygiene Data'!E17)),NA())</f>
        <v>#N/A</v>
      </c>
      <c r="BF23" s="101" t="e">
        <f ca="true">+IF(AND(ISNUMBER(OFFSET('Hygiene Data'!$F$5,0,10*ROW('Hygiene Data'!F17))),'Data Summary'!DU23="Yes"),OFFSET('Hygiene Data'!$F$5,0,10*ROW('Hygiene Data'!F17)),NA())</f>
        <v>#N/A</v>
      </c>
      <c r="BG23" s="101" t="e">
        <f ca="true">+IF(AND(ISNUMBER(OFFSET('Hygiene Data'!$F$7,0,10*ROW('Hygiene Data'!F17))),'Data Summary'!DV23="Yes"),OFFSET('Hygiene Data'!$F$7,0,10*ROW('Hygiene Data'!F17)),NA())</f>
        <v>#N/A</v>
      </c>
      <c r="BH23" s="101" t="e">
        <f ca="true">+IF(AND(ISNUMBER(OFFSET('Hygiene Data'!$F$9,0,10*ROW('Hygiene Data'!F17))),'Data Summary'!DW23="Yes"),OFFSET('Hygiene Data'!$F$9,0,10*ROW('Hygiene Data'!F17)),NA())</f>
        <v>#N/A</v>
      </c>
      <c r="BI23" s="101" t="e">
        <f ca="true">+IF(AND(ISNUMBER(OFFSET('Hygiene Data'!$G$5,0,10*ROW('Hygiene Data'!G17))),'Data Summary'!DX23="Yes"),OFFSET('Hygiene Data'!$G$5,0,10*ROW('Hygiene Data'!G17)),NA())</f>
        <v>#N/A</v>
      </c>
      <c r="BJ23" s="101" t="e">
        <f ca="true">+IF(AND(ISNUMBER(OFFSET('Hygiene Data'!$G$7,0,10*ROW('Hygiene Data'!G17))),'Data Summary'!DY23="Yes"),OFFSET('Hygiene Data'!$G$7,0,10*ROW('Hygiene Data'!G17)),NA())</f>
        <v>#N/A</v>
      </c>
      <c r="BK23" s="101" t="e">
        <f ca="true">+IF(AND(ISNUMBER(OFFSET('Hygiene Data'!$G$9,0,10*ROW('Hygiene Data'!G17))),'Data Summary'!DZ23="Yes"),OFFSET('Hygiene Data'!$G$9,0,10*ROW('Hygiene Data'!G17)),NA())</f>
        <v>#N/A</v>
      </c>
      <c r="BL23" s="101" t="e">
        <f ca="true">+IF(AND(ISNUMBER(OFFSET('Hygiene Data'!$H$5,0,10*ROW('Hygiene Data'!H17))),'Data Summary'!EA23="Yes"),OFFSET('Hygiene Data'!$H$5,0,10*ROW('Hygiene Data'!H17)),NA())</f>
        <v>#N/A</v>
      </c>
      <c r="BM23" s="101" t="e">
        <f ca="true">+IF(AND(ISNUMBER(OFFSET('Hygiene Data'!$H$7,0,10*ROW('Hygiene Data'!H17))),'Data Summary'!EB23="Yes"),OFFSET('Hygiene Data'!$H$7,0,10*ROW('Hygiene Data'!H17)),NA())</f>
        <v>#N/A</v>
      </c>
      <c r="BN23" s="101" t="e">
        <f ca="true">+IF(AND(ISNUMBER(OFFSET('Hygiene Data'!$H$9,0,10*ROW('Hygiene Data'!H17))),'Data Summary'!EC23="Yes"),OFFSET('Hygiene Data'!$H$9,0,10*ROW('Hygiene Data'!H17)),NA())</f>
        <v>#N/A</v>
      </c>
      <c r="BO23" s="101" t="e">
        <f ca="true">+IF(AND(ISNUMBER(OFFSET('Hygiene Data'!$I$5,0,10*ROW('Hygiene Data'!I17))),'Data Summary'!ED23="Yes"),OFFSET('Hygiene Data'!$I$5,0,10*ROW('Hygiene Data'!I17)),NA())</f>
        <v>#N/A</v>
      </c>
      <c r="BP23" s="101" t="e">
        <f ca="true">+IF(AND(ISNUMBER(OFFSET('Hygiene Data'!$I$7,0,10*ROW('Hygiene Data'!I17))),'Data Summary'!EE23="Yes"),OFFSET('Hygiene Data'!$I$7,0,10*ROW('Hygiene Data'!I17)),NA())</f>
        <v>#N/A</v>
      </c>
      <c r="BQ23" s="101" t="e">
        <f ca="true">+IF(AND(ISNUMBER(OFFSET('Hygiene Data'!$I$9,0,10*ROW('Hygiene Data'!I17))),'Data Summary'!EF23="Yes"),OFFSET('Hygiene Data'!$I$9,0,10*ROW('Hygiene Data'!I17)),NA())</f>
        <v>#N/A</v>
      </c>
    </row>
    <row xmlns:x14ac="http://schemas.microsoft.com/office/spreadsheetml/2009/9/ac" r="24" x14ac:dyDescent="0.2">
      <c r="A24" s="379" t="str">
        <f ca="true">+RIGHT('Data Summary'!A24,LEN('Data Summary'!A24)-9)</f>
        <v>UIS</v>
      </c>
      <c r="B24" s="38" t="str">
        <f ca="true">+IF(ISTEXT('Data Summary'!B24),'Data Summary'!B24,"")</f>
        <v>Other</v>
      </c>
      <c r="C24" s="378">
        <f ca="true">+VALUE('Data Summary'!C24)</f>
        <v>2014</v>
      </c>
      <c r="D24" s="99" t="e">
        <f ca="true">+IF(AND(ISNUMBER(OFFSET('Water Data'!$D$4,0,10*ROW('Water Data'!D18))),'Data Summary'!BS24="Yes"),100-OFFSET('Water Data'!$D$4,0,10*ROW('Water Data'!D18)),NA())</f>
        <v>#N/A</v>
      </c>
      <c r="E24" s="99" t="e">
        <f ca="true">+IF(AND(ISNUMBER(OFFSET('Water Data'!$D$6,0,10*ROW('Water Data'!D18))),'Data Summary'!BT24="Yes"),OFFSET('Water Data'!$D$6,0,10*ROW('Water Data'!D18)),NA())</f>
        <v>#N/A</v>
      </c>
      <c r="F24" s="99" t="e">
        <f ca="true">+IF(AND(ISNUMBER(OFFSET('Water Data'!$D$9,0,10*ROW('Water Data'!D18))),'Data Summary'!BU24="Yes"),OFFSET('Water Data'!$D$9,0,10*ROW('Water Data'!D18)),NA())</f>
        <v>#N/A</v>
      </c>
      <c r="G24" s="99" t="e">
        <f ca="true">+IF(AND(ISNUMBER(OFFSET('Water Data'!$E$4,0,10*ROW('Water Data'!E18))),'Data Summary'!BV24="Yes"),100-OFFSET('Water Data'!$E$4,0,10*ROW('Water Data'!E18)),NA())</f>
        <v>#N/A</v>
      </c>
      <c r="H24" s="99" t="e">
        <f ca="true">+IF(AND(ISNUMBER(OFFSET('Water Data'!$E$6,0,10*ROW('Water Data'!E18))),'Data Summary'!BW24="Yes"),OFFSET('Water Data'!$E$6,0,10*ROW('Water Data'!E18)),NA())</f>
        <v>#N/A</v>
      </c>
      <c r="I24" s="99" t="e">
        <f ca="true">+IF(AND(ISNUMBER(OFFSET('Water Data'!$E$9,0,10*ROW('Water Data'!E18))),'Data Summary'!BX24="Yes"),OFFSET('Water Data'!$E$9,0,10*ROW('Water Data'!E18)),NA())</f>
        <v>#N/A</v>
      </c>
      <c r="J24" s="99" t="e">
        <f ca="true">+IF(AND(ISNUMBER(OFFSET('Water Data'!$F$4,0,10*ROW('Water Data'!F18))),'Data Summary'!BY24="Yes"),100-OFFSET('Water Data'!$F$4,0,10*ROW('Water Data'!F18)),NA())</f>
        <v>#N/A</v>
      </c>
      <c r="K24" s="99" t="e">
        <f ca="true">+IF(AND(ISNUMBER(OFFSET('Water Data'!$F$6,0,10*ROW('Water Data'!F18))),'Data Summary'!BZ24="Yes"),OFFSET('Water Data'!$F$6,0,10*ROW('Water Data'!F18)),NA())</f>
        <v>#N/A</v>
      </c>
      <c r="L24" s="99" t="e">
        <f ca="true">+IF(AND(ISNUMBER(OFFSET('Water Data'!$F$9,0,10*ROW('Water Data'!F18))),'Data Summary'!CA24="Yes"),OFFSET('Water Data'!$F$9,0,10*ROW('Water Data'!F18)),NA())</f>
        <v>#N/A</v>
      </c>
      <c r="M24" s="99" t="e">
        <f ca="true">+IF(AND(ISNUMBER(OFFSET('Water Data'!$G$4,0,10*ROW('Water Data'!G18))),'Data Summary'!CB24="Yes"),100-OFFSET('Water Data'!$G$4,0,10*ROW('Water Data'!G18)),NA())</f>
        <v>#N/A</v>
      </c>
      <c r="N24" s="99" t="e">
        <f ca="true">+IF(AND(ISNUMBER(OFFSET('Water Data'!$G$6,0,10*ROW('Water Data'!G18))),'Data Summary'!CC24="Yes"),OFFSET('Water Data'!$G$6,0,10*ROW('Water Data'!G18)),NA())</f>
        <v>#N/A</v>
      </c>
      <c r="O24" s="99" t="e">
        <f ca="true">+IF(AND(ISNUMBER(OFFSET('Water Data'!$G$9,0,10*ROW('Water Data'!G18))),'Data Summary'!CD24="Yes"),OFFSET('Water Data'!$G$9,0,10*ROW('Water Data'!G18)),NA())</f>
        <v>#N/A</v>
      </c>
      <c r="P24" s="99" t="e">
        <f ca="true">+IF(AND(ISNUMBER(OFFSET('Water Data'!$H$4,0,10*ROW('Water Data'!H18))),'Data Summary'!CE24="Yes"),100-OFFSET('Water Data'!$H$4,0,10*ROW('Water Data'!H18)),NA())</f>
        <v>#N/A</v>
      </c>
      <c r="Q24" s="99" t="e">
        <f ca="true">+IF(AND(ISNUMBER(OFFSET('Water Data'!$H$6,0,10*ROW('Water Data'!H18))),'Data Summary'!CF24="Yes"),OFFSET('Water Data'!$H$6,0,10*ROW('Water Data'!H18)),NA())</f>
        <v>#N/A</v>
      </c>
      <c r="R24" s="99" t="e">
        <f ca="true">+IF(AND(ISNUMBER(OFFSET('Water Data'!$H$9,0,10*ROW('Water Data'!H18))),'Data Summary'!CG24="Yes"),OFFSET('Water Data'!$H$9,0,10*ROW('Water Data'!H18)),NA())</f>
        <v>#N/A</v>
      </c>
      <c r="S24" s="99" t="e">
        <f ca="true">+IF(AND(ISNUMBER(OFFSET('Water Data'!$I$4,0,10*ROW('Water Data'!I18))),'Data Summary'!CH24="Yes"),100-OFFSET('Water Data'!$I$4,0,10*ROW('Water Data'!I18)),NA())</f>
        <v>#N/A</v>
      </c>
      <c r="T24" s="99" t="e">
        <f ca="true">+IF(AND(ISNUMBER(OFFSET('Water Data'!$I$6,0,10*ROW('Water Data'!I18))),'Data Summary'!CI24="Yes"),OFFSET('Water Data'!$I$6,0,10*ROW('Water Data'!I18)),NA())</f>
        <v>#N/A</v>
      </c>
      <c r="U24" s="99" t="e">
        <f ca="true">+IF(AND(ISNUMBER(OFFSET('Water Data'!$I$9,0,10*ROW('Water Data'!I18))),'Data Summary'!CJ24="Yes"),OFFSET('Water Data'!$I$9,0,10*ROW('Water Data'!I18)),NA())</f>
        <v>#N/A</v>
      </c>
      <c r="V24" s="100" t="e">
        <f ca="true">+IF(AND(ISNUMBER(OFFSET('Sanitation Data'!$D$4,0,10*ROW('Sanitation Data'!D18))),'Data Summary'!CK24="Yes"),100-OFFSET('Sanitation Data'!$D$4,0,10*ROW('Sanitation Data'!D18)),NA())</f>
        <v>#N/A</v>
      </c>
      <c r="W24" s="100" t="e">
        <f ca="true">+IF(AND(ISNUMBER(OFFSET('Sanitation Data'!$D$6,0,10*ROW('Sanitation Data'!D18))),'Data Summary'!CL24="Yes"),OFFSET('Sanitation Data'!$D$6,0,10*ROW('Sanitation Data'!D18)),NA())</f>
        <v>#N/A</v>
      </c>
      <c r="X24" s="100" t="e">
        <f ca="true">+IF(AND(ISNUMBER(OFFSET('Sanitation Data'!$D$10,0,10*ROW('Sanitation Data'!D18))),'Data Summary'!CM24="Yes"),OFFSET('Sanitation Data'!$D$10,0,10*ROW('Sanitation Data'!D18)),NA())</f>
        <v>#N/A</v>
      </c>
      <c r="Y24" s="100" t="e">
        <f ca="true">+IF(AND(ISNUMBER(OFFSET('Sanitation Data'!$D$11,0,10*ROW('Sanitation Data'!D18))),'Data Summary'!CN24="Yes"),OFFSET('Sanitation Data'!$D$11,0,10*ROW('Sanitation Data'!D18)),NA())</f>
        <v>#N/A</v>
      </c>
      <c r="Z24" s="100" t="e">
        <f ca="true">+IF(AND(ISNUMBER(OFFSET('Sanitation Data'!$D$12,0,10*ROW('Sanitation Data'!D18))),'Data Summary'!CO24="Yes"),OFFSET('Sanitation Data'!$D$12,0,10*ROW('Sanitation Data'!D18)),NA())</f>
        <v>#N/A</v>
      </c>
      <c r="AA24" s="100" t="e">
        <f ca="true">+IF(AND(ISNUMBER(OFFSET('Sanitation Data'!$E$4,0,10*ROW('Sanitation Data'!E18))),'Data Summary'!CP24="Yes"),100-OFFSET('Sanitation Data'!$E$4,0,10*ROW('Sanitation Data'!E18)),NA())</f>
        <v>#N/A</v>
      </c>
      <c r="AB24" s="100" t="e">
        <f ca="true">+IF(AND(ISNUMBER(OFFSET('Sanitation Data'!$E$6,0,10*ROW('Sanitation Data'!E18))),'Data Summary'!CQ24="Yes"),OFFSET('Sanitation Data'!$E$6,0,10*ROW('Sanitation Data'!E18)),NA())</f>
        <v>#N/A</v>
      </c>
      <c r="AC24" s="100" t="e">
        <f ca="true">+IF(AND(ISNUMBER(OFFSET('Sanitation Data'!$E$10,0,10*ROW('Sanitation Data'!E18))),'Data Summary'!CR24="Yes"),OFFSET('Sanitation Data'!$E$10,0,10*ROW('Sanitation Data'!E18)),NA())</f>
        <v>#N/A</v>
      </c>
      <c r="AD24" s="100" t="e">
        <f ca="true">+IF(AND(ISNUMBER(OFFSET('Sanitation Data'!$E$11,0,10*ROW('Sanitation Data'!E18))),'Data Summary'!CS24="Yes"),OFFSET('Sanitation Data'!$E$11,0,10*ROW('Sanitation Data'!E18)),NA())</f>
        <v>#N/A</v>
      </c>
      <c r="AE24" s="100" t="e">
        <f ca="true">+IF(AND(ISNUMBER(OFFSET('Sanitation Data'!$E$12,0,10*ROW('Sanitation Data'!E18))),'Data Summary'!CT24="Yes"),OFFSET('Sanitation Data'!$E$12,0,10*ROW('Sanitation Data'!E18)),NA())</f>
        <v>#N/A</v>
      </c>
      <c r="AF24" s="100" t="e">
        <f ca="true">+IF(AND(ISNUMBER(OFFSET('Sanitation Data'!$F$4,0,10*ROW('Sanitation Data'!F18))),'Data Summary'!CU24="Yes"),100-OFFSET('Sanitation Data'!$F$4,0,10*ROW('Sanitation Data'!F18)),NA())</f>
        <v>#N/A</v>
      </c>
      <c r="AG24" s="100" t="e">
        <f ca="true">+IF(AND(ISNUMBER(OFFSET('Sanitation Data'!$F$6,0,10*ROW('Sanitation Data'!F18))),'Data Summary'!CV24="Yes"),OFFSET('Sanitation Data'!$F$6,0,10*ROW('Sanitation Data'!F18)),NA())</f>
        <v>#N/A</v>
      </c>
      <c r="AH24" s="100" t="e">
        <f ca="true">+IF(AND(ISNUMBER(OFFSET('Sanitation Data'!$F$10,0,10*ROW('Sanitation Data'!F18))),'Data Summary'!CW24="Yes"),OFFSET('Sanitation Data'!$F$10,0,10*ROW('Sanitation Data'!F18)),NA())</f>
        <v>#N/A</v>
      </c>
      <c r="AI24" s="100" t="e">
        <f ca="true">+IF(AND(ISNUMBER(OFFSET('Sanitation Data'!$F$11,0,10*ROW('Sanitation Data'!F18))),'Data Summary'!CX24="Yes"),OFFSET('Sanitation Data'!$F$11,0,10*ROW('Sanitation Data'!F18)),NA())</f>
        <v>#N/A</v>
      </c>
      <c r="AJ24" s="100" t="e">
        <f ca="true">+IF(AND(ISNUMBER(OFFSET('Sanitation Data'!$F$12,0,10*ROW('Sanitation Data'!F18))),'Data Summary'!CY24="Yes"),OFFSET('Sanitation Data'!$F$12,0,10*ROW('Sanitation Data'!F18)),NA())</f>
        <v>#N/A</v>
      </c>
      <c r="AK24" s="100" t="e">
        <f ca="true">+IF(AND(ISNUMBER(OFFSET('Sanitation Data'!$G$4,0,10*ROW('Sanitation Data'!G18))),'Data Summary'!CZ24="Yes"),100-OFFSET('Sanitation Data'!$G$4,0,10*ROW('Sanitation Data'!G18)),NA())</f>
        <v>#N/A</v>
      </c>
      <c r="AL24" s="100" t="e">
        <f ca="true">+IF(AND(ISNUMBER(OFFSET('Sanitation Data'!$G$6,0,10*ROW('Sanitation Data'!G18))),'Data Summary'!DA24="Yes"),OFFSET('Sanitation Data'!$G$6,0,10*ROW('Sanitation Data'!G18)),NA())</f>
        <v>#N/A</v>
      </c>
      <c r="AM24" s="100" t="e">
        <f ca="true">+IF(AND(ISNUMBER(OFFSET('Sanitation Data'!$G$10,0,10*ROW('Sanitation Data'!G18))),'Data Summary'!DB24="Yes"),OFFSET('Sanitation Data'!$G$10,0,10*ROW('Sanitation Data'!G18)),NA())</f>
        <v>#N/A</v>
      </c>
      <c r="AN24" s="100" t="e">
        <f ca="true">+IF(AND(ISNUMBER(OFFSET('Sanitation Data'!$G$11,0,10*ROW('Sanitation Data'!G18))),'Data Summary'!DC24="Yes"),OFFSET('Sanitation Data'!$G$11,0,10*ROW('Sanitation Data'!G18)),NA())</f>
        <v>#N/A</v>
      </c>
      <c r="AO24" s="100" t="e">
        <f ca="true">+IF(AND(ISNUMBER(OFFSET('Sanitation Data'!$G$12,0,10*ROW('Sanitation Data'!G18))),'Data Summary'!DD24="Yes"),OFFSET('Sanitation Data'!$G$12,0,10*ROW('Sanitation Data'!G18)),NA())</f>
        <v>#N/A</v>
      </c>
      <c r="AP24" s="100" t="e">
        <f ca="true">+IF(AND(ISNUMBER(OFFSET('Sanitation Data'!$H$4,0,10*ROW('Sanitation Data'!H18))),'Data Summary'!DE24="Yes"),100-OFFSET('Sanitation Data'!$H$4,0,10*ROW('Sanitation Data'!H18)),NA())</f>
        <v>#N/A</v>
      </c>
      <c r="AQ24" s="100" t="e">
        <f ca="true">+IF(AND(ISNUMBER(OFFSET('Sanitation Data'!$H$6,0,10*ROW('Sanitation Data'!H18))),'Data Summary'!DF24="Yes"),OFFSET('Sanitation Data'!$H$6,0,10*ROW('Sanitation Data'!H18)),NA())</f>
        <v>#N/A</v>
      </c>
      <c r="AR24" s="100" t="e">
        <f ca="true">+IF(AND(ISNUMBER(OFFSET('Sanitation Data'!$H$10,0,10*ROW('Sanitation Data'!H18))),'Data Summary'!DG24="Yes"),OFFSET('Sanitation Data'!$H$10,0,10*ROW('Sanitation Data'!H18)),NA())</f>
        <v>#N/A</v>
      </c>
      <c r="AS24" s="100" t="e">
        <f ca="true">+IF(AND(ISNUMBER(OFFSET('Sanitation Data'!$H$11,0,10*ROW('Sanitation Data'!H18))),'Data Summary'!DH24="Yes"),OFFSET('Sanitation Data'!$H$11,0,10*ROW('Sanitation Data'!H18)),NA())</f>
        <v>#N/A</v>
      </c>
      <c r="AT24" s="100" t="e">
        <f ca="true">+IF(AND(ISNUMBER(OFFSET('Sanitation Data'!$H$12,0,10*ROW('Sanitation Data'!H18))),'Data Summary'!DI24="Yes"),OFFSET('Sanitation Data'!$H$12,0,10*ROW('Sanitation Data'!H18)),NA())</f>
        <v>#N/A</v>
      </c>
      <c r="AU24" s="100" t="e">
        <f ca="true">+IF(AND(ISNUMBER(OFFSET('Sanitation Data'!$I$4,0,10*ROW('Sanitation Data'!I18))),'Data Summary'!DJ24="Yes"),100-OFFSET('Sanitation Data'!$I$4,0,10*ROW('Sanitation Data'!I18)),NA())</f>
        <v>#N/A</v>
      </c>
      <c r="AV24" s="100" t="e">
        <f ca="true">+IF(AND(ISNUMBER(OFFSET('Sanitation Data'!$I$6,0,10*ROW('Sanitation Data'!I18))),'Data Summary'!DK24="Yes"),OFFSET('Sanitation Data'!$I$6,0,10*ROW('Sanitation Data'!I18)),NA())</f>
        <v>#N/A</v>
      </c>
      <c r="AW24" s="100" t="e">
        <f ca="true">+IF(AND(ISNUMBER(OFFSET('Sanitation Data'!$I$10,0,10*ROW('Sanitation Data'!I18))),'Data Summary'!DL24="Yes"),OFFSET('Sanitation Data'!$I$10,0,10*ROW('Sanitation Data'!I18)),NA())</f>
        <v>#N/A</v>
      </c>
      <c r="AX24" s="100" t="e">
        <f ca="true">+IF(AND(ISNUMBER(OFFSET('Sanitation Data'!$I$11,0,10*ROW('Sanitation Data'!I18))),'Data Summary'!DM24="Yes"),OFFSET('Sanitation Data'!$I$11,0,10*ROW('Sanitation Data'!I18)),NA())</f>
        <v>#N/A</v>
      </c>
      <c r="AY24" s="100" t="e">
        <f ca="true">+IF(AND(ISNUMBER(OFFSET('Sanitation Data'!$I$12,0,10*ROW('Sanitation Data'!I18))),'Data Summary'!DN24="Yes"),OFFSET('Sanitation Data'!$I$12,0,10*ROW('Sanitation Data'!I18)),NA())</f>
        <v>#N/A</v>
      </c>
      <c r="AZ24" s="101" t="e">
        <f ca="true">+IF(AND(ISNUMBER(OFFSET('Hygiene Data'!$D$5,0,10*ROW('Hygiene Data'!D18))),'Data Summary'!DO24="Yes"),OFFSET('Hygiene Data'!$D$5,0,10*ROW('Hygiene Data'!D18)),NA())</f>
        <v>#N/A</v>
      </c>
      <c r="BA24" s="101" t="e">
        <f ca="true">+IF(AND(ISNUMBER(OFFSET('Hygiene Data'!$D$7,0,10*ROW('Hygiene Data'!D18))),'Data Summary'!DP24="Yes"),OFFSET('Hygiene Data'!$D$7,0,10*ROW('Hygiene Data'!D18)),NA())</f>
        <v>#N/A</v>
      </c>
      <c r="BB24" s="101" t="e">
        <f ca="true">+IF(AND(ISNUMBER(OFFSET('Hygiene Data'!$D$9,0,10*ROW('Hygiene Data'!D18))),'Data Summary'!DQ24="Yes"),OFFSET('Hygiene Data'!$D$9,0,10*ROW('Hygiene Data'!D18)),NA())</f>
        <v>#N/A</v>
      </c>
      <c r="BC24" s="101" t="e">
        <f ca="true">+IF(AND(ISNUMBER(OFFSET('Hygiene Data'!$E$5,0,10*ROW('Hygiene Data'!E18))),'Data Summary'!DR24="Yes"),OFFSET('Hygiene Data'!$E$5,0,10*ROW('Hygiene Data'!E18)),NA())</f>
        <v>#N/A</v>
      </c>
      <c r="BD24" s="101" t="e">
        <f ca="true">+IF(AND(ISNUMBER(OFFSET('Hygiene Data'!$E$7,0,10*ROW('Hygiene Data'!E18))),'Data Summary'!DS24="Yes"),OFFSET('Hygiene Data'!$E$7,0,10*ROW('Hygiene Data'!E18)),NA())</f>
        <v>#N/A</v>
      </c>
      <c r="BE24" s="101" t="e">
        <f ca="true">+IF(AND(ISNUMBER(OFFSET('Hygiene Data'!$E$9,0,10*ROW('Hygiene Data'!E18))),'Data Summary'!DT24="Yes"),OFFSET('Hygiene Data'!$E$9,0,10*ROW('Hygiene Data'!E18)),NA())</f>
        <v>#N/A</v>
      </c>
      <c r="BF24" s="101" t="e">
        <f ca="true">+IF(AND(ISNUMBER(OFFSET('Hygiene Data'!$F$5,0,10*ROW('Hygiene Data'!F18))),'Data Summary'!DU24="Yes"),OFFSET('Hygiene Data'!$F$5,0,10*ROW('Hygiene Data'!F18)),NA())</f>
        <v>#N/A</v>
      </c>
      <c r="BG24" s="101" t="e">
        <f ca="true">+IF(AND(ISNUMBER(OFFSET('Hygiene Data'!$F$7,0,10*ROW('Hygiene Data'!F18))),'Data Summary'!DV24="Yes"),OFFSET('Hygiene Data'!$F$7,0,10*ROW('Hygiene Data'!F18)),NA())</f>
        <v>#N/A</v>
      </c>
      <c r="BH24" s="101" t="e">
        <f ca="true">+IF(AND(ISNUMBER(OFFSET('Hygiene Data'!$F$9,0,10*ROW('Hygiene Data'!F18))),'Data Summary'!DW24="Yes"),OFFSET('Hygiene Data'!$F$9,0,10*ROW('Hygiene Data'!F18)),NA())</f>
        <v>#N/A</v>
      </c>
      <c r="BI24" s="101" t="e">
        <f ca="true">+IF(AND(ISNUMBER(OFFSET('Hygiene Data'!$G$5,0,10*ROW('Hygiene Data'!G18))),'Data Summary'!DX24="Yes"),OFFSET('Hygiene Data'!$G$5,0,10*ROW('Hygiene Data'!G18)),NA())</f>
        <v>#N/A</v>
      </c>
      <c r="BJ24" s="101" t="e">
        <f ca="true">+IF(AND(ISNUMBER(OFFSET('Hygiene Data'!$G$7,0,10*ROW('Hygiene Data'!G18))),'Data Summary'!DY24="Yes"),OFFSET('Hygiene Data'!$G$7,0,10*ROW('Hygiene Data'!G18)),NA())</f>
        <v>#N/A</v>
      </c>
      <c r="BK24" s="101" t="e">
        <f ca="true">+IF(AND(ISNUMBER(OFFSET('Hygiene Data'!$G$9,0,10*ROW('Hygiene Data'!G18))),'Data Summary'!DZ24="Yes"),OFFSET('Hygiene Data'!$G$9,0,10*ROW('Hygiene Data'!G18)),NA())</f>
        <v>#N/A</v>
      </c>
      <c r="BL24" s="101" t="e">
        <f ca="true">+IF(AND(ISNUMBER(OFFSET('Hygiene Data'!$H$5,0,10*ROW('Hygiene Data'!H18))),'Data Summary'!EA24="Yes"),OFFSET('Hygiene Data'!$H$5,0,10*ROW('Hygiene Data'!H18)),NA())</f>
        <v>#N/A</v>
      </c>
      <c r="BM24" s="101" t="e">
        <f ca="true">+IF(AND(ISNUMBER(OFFSET('Hygiene Data'!$H$7,0,10*ROW('Hygiene Data'!H18))),'Data Summary'!EB24="Yes"),OFFSET('Hygiene Data'!$H$7,0,10*ROW('Hygiene Data'!H18)),NA())</f>
        <v>#N/A</v>
      </c>
      <c r="BN24" s="101" t="e">
        <f ca="true">+IF(AND(ISNUMBER(OFFSET('Hygiene Data'!$H$9,0,10*ROW('Hygiene Data'!H18))),'Data Summary'!EC24="Yes"),OFFSET('Hygiene Data'!$H$9,0,10*ROW('Hygiene Data'!H18)),NA())</f>
        <v>#N/A</v>
      </c>
      <c r="BO24" s="101" t="e">
        <f ca="true">+IF(AND(ISNUMBER(OFFSET('Hygiene Data'!$I$5,0,10*ROW('Hygiene Data'!I18))),'Data Summary'!ED24="Yes"),OFFSET('Hygiene Data'!$I$5,0,10*ROW('Hygiene Data'!I18)),NA())</f>
        <v>#N/A</v>
      </c>
      <c r="BP24" s="101" t="e">
        <f ca="true">+IF(AND(ISNUMBER(OFFSET('Hygiene Data'!$I$7,0,10*ROW('Hygiene Data'!I18))),'Data Summary'!EE24="Yes"),OFFSET('Hygiene Data'!$I$7,0,10*ROW('Hygiene Data'!I18)),NA())</f>
        <v>#N/A</v>
      </c>
      <c r="BQ24" s="101" t="e">
        <f ca="true">+IF(AND(ISNUMBER(OFFSET('Hygiene Data'!$I$9,0,10*ROW('Hygiene Data'!I18))),'Data Summary'!EF24="Yes"),OFFSET('Hygiene Data'!$I$9,0,10*ROW('Hygiene Data'!I18)),NA())</f>
        <v>#N/A</v>
      </c>
    </row>
    <row xmlns:x14ac="http://schemas.microsoft.com/office/spreadsheetml/2009/9/ac" r="25" x14ac:dyDescent="0.2">
      <c r="A25" s="379" t="str">
        <f ca="true">+RIGHT('Data Summary'!A25,LEN('Data Summary'!A25)-9)</f>
        <v>EMIS</v>
      </c>
      <c r="B25" s="38" t="str">
        <f ca="true">+IF(ISTEXT('Data Summary'!B25),'Data Summary'!B25,"")</f>
        <v>EMIS</v>
      </c>
      <c r="C25" s="378">
        <f ca="true">+VALUE('Data Summary'!C25)</f>
        <v>2014</v>
      </c>
      <c r="D25" s="99">
        <f ca="true">+IF(AND(ISNUMBER(OFFSET('Water Data'!$D$4,0,10*ROW('Water Data'!D19))),'Data Summary'!BS25="Yes"),100-OFFSET('Water Data'!$D$4,0,10*ROW('Water Data'!D19)),NA())</f>
        <v>53.074016385450705</v>
      </c>
      <c r="E25" s="99">
        <f ca="true">+IF(AND(ISNUMBER(OFFSET('Water Data'!$D$6,0,10*ROW('Water Data'!D19))),'Data Summary'!BT25="Yes"),OFFSET('Water Data'!$D$6,0,10*ROW('Water Data'!D19)),NA())</f>
        <v>30.423149561176217</v>
      </c>
      <c r="F25" s="99" t="e">
        <f ca="true">+IF(AND(ISNUMBER(OFFSET('Water Data'!$D$9,0,10*ROW('Water Data'!D19))),'Data Summary'!BU25="Yes"),OFFSET('Water Data'!$D$9,0,10*ROW('Water Data'!D19)),NA())</f>
        <v>#N/A</v>
      </c>
      <c r="G25" s="99" t="e">
        <f ca="true">+IF(AND(ISNUMBER(OFFSET('Water Data'!$E$4,0,10*ROW('Water Data'!E19))),'Data Summary'!BV25="Yes"),100-OFFSET('Water Data'!$E$4,0,10*ROW('Water Data'!E19)),NA())</f>
        <v>#N/A</v>
      </c>
      <c r="H25" s="99" t="e">
        <f ca="true">+IF(AND(ISNUMBER(OFFSET('Water Data'!$E$6,0,10*ROW('Water Data'!E19))),'Data Summary'!BW25="Yes"),OFFSET('Water Data'!$E$6,0,10*ROW('Water Data'!E19)),NA())</f>
        <v>#N/A</v>
      </c>
      <c r="I25" s="99" t="e">
        <f ca="true">+IF(AND(ISNUMBER(OFFSET('Water Data'!$E$9,0,10*ROW('Water Data'!E19))),'Data Summary'!BX25="Yes"),OFFSET('Water Data'!$E$9,0,10*ROW('Water Data'!E19)),NA())</f>
        <v>#N/A</v>
      </c>
      <c r="J25" s="99" t="e">
        <f ca="true">+IF(AND(ISNUMBER(OFFSET('Water Data'!$F$4,0,10*ROW('Water Data'!F19))),'Data Summary'!BY25="Yes"),100-OFFSET('Water Data'!$F$4,0,10*ROW('Water Data'!F19)),NA())</f>
        <v>#N/A</v>
      </c>
      <c r="K25" s="99" t="e">
        <f ca="true">+IF(AND(ISNUMBER(OFFSET('Water Data'!$F$6,0,10*ROW('Water Data'!F19))),'Data Summary'!BZ25="Yes"),OFFSET('Water Data'!$F$6,0,10*ROW('Water Data'!F19)),NA())</f>
        <v>#N/A</v>
      </c>
      <c r="L25" s="99" t="e">
        <f ca="true">+IF(AND(ISNUMBER(OFFSET('Water Data'!$F$9,0,10*ROW('Water Data'!F19))),'Data Summary'!CA25="Yes"),OFFSET('Water Data'!$F$9,0,10*ROW('Water Data'!F19)),NA())</f>
        <v>#N/A</v>
      </c>
      <c r="M25" s="99" t="e">
        <f ca="true">+IF(AND(ISNUMBER(OFFSET('Water Data'!$G$4,0,10*ROW('Water Data'!G19))),'Data Summary'!CB25="Yes"),100-OFFSET('Water Data'!$G$4,0,10*ROW('Water Data'!G19)),NA())</f>
        <v>#N/A</v>
      </c>
      <c r="N25" s="99" t="e">
        <f ca="true">+IF(AND(ISNUMBER(OFFSET('Water Data'!$G$6,0,10*ROW('Water Data'!G19))),'Data Summary'!CC25="Yes"),OFFSET('Water Data'!$G$6,0,10*ROW('Water Data'!G19)),NA())</f>
        <v>#N/A</v>
      </c>
      <c r="O25" s="99" t="e">
        <f ca="true">+IF(AND(ISNUMBER(OFFSET('Water Data'!$G$9,0,10*ROW('Water Data'!G19))),'Data Summary'!CD25="Yes"),OFFSET('Water Data'!$G$9,0,10*ROW('Water Data'!G19)),NA())</f>
        <v>#N/A</v>
      </c>
      <c r="P25" s="99">
        <f ca="true">+IF(AND(ISNUMBER(OFFSET('Water Data'!$H$4,0,10*ROW('Water Data'!H19))),'Data Summary'!CE25="Yes"),100-OFFSET('Water Data'!$H$4,0,10*ROW('Water Data'!H19)),NA())</f>
        <v>51.935776252751523</v>
      </c>
      <c r="Q25" s="99">
        <f ca="true">+IF(AND(ISNUMBER(OFFSET('Water Data'!$H$6,0,10*ROW('Water Data'!H19))),'Data Summary'!CF25="Yes"),OFFSET('Water Data'!$H$6,0,10*ROW('Water Data'!H19)),NA())</f>
        <v>29.263239673701932</v>
      </c>
      <c r="R25" s="99" t="e">
        <f ca="true">+IF(AND(ISNUMBER(OFFSET('Water Data'!$H$9,0,10*ROW('Water Data'!H19))),'Data Summary'!CG25="Yes"),OFFSET('Water Data'!$H$9,0,10*ROW('Water Data'!H19)),NA())</f>
        <v>#N/A</v>
      </c>
      <c r="S25" s="99">
        <f ca="true">+IF(AND(ISNUMBER(OFFSET('Water Data'!$I$4,0,10*ROW('Water Data'!I19))),'Data Summary'!CH25="Yes"),100-OFFSET('Water Data'!$I$4,0,10*ROW('Water Data'!I19)),NA())</f>
        <v>68.709815687955427</v>
      </c>
      <c r="T25" s="99">
        <f ca="true">+IF(AND(ISNUMBER(OFFSET('Water Data'!$I$6,0,10*ROW('Water Data'!I19))),'Data Summary'!CI25="Yes"),OFFSET('Water Data'!$I$6,0,10*ROW('Water Data'!I19)),NA())</f>
        <v>46.356622374624948</v>
      </c>
      <c r="U25" s="99" t="e">
        <f ca="true">+IF(AND(ISNUMBER(OFFSET('Water Data'!$I$9,0,10*ROW('Water Data'!I19))),'Data Summary'!CJ25="Yes"),OFFSET('Water Data'!$I$9,0,10*ROW('Water Data'!I19)),NA())</f>
        <v>#N/A</v>
      </c>
      <c r="V25" s="100">
        <f ca="true">+IF(AND(ISNUMBER(OFFSET('Sanitation Data'!$D$4,0,10*ROW('Sanitation Data'!D19))),'Data Summary'!CK25="Yes"),100-OFFSET('Sanitation Data'!$D$4,0,10*ROW('Sanitation Data'!D19)),NA())</f>
        <v>92.542857973880928</v>
      </c>
      <c r="W25" s="100" t="e">
        <f ca="true">+IF(AND(ISNUMBER(OFFSET('Sanitation Data'!$D$6,0,10*ROW('Sanitation Data'!D19))),'Data Summary'!CL25="Yes"),OFFSET('Sanitation Data'!$D$6,0,10*ROW('Sanitation Data'!D19)),NA())</f>
        <v>#N/A</v>
      </c>
      <c r="X25" s="100" t="e">
        <f ca="true">+IF(AND(ISNUMBER(OFFSET('Sanitation Data'!$D$10,0,10*ROW('Sanitation Data'!D19))),'Data Summary'!CM25="Yes"),OFFSET('Sanitation Data'!$D$10,0,10*ROW('Sanitation Data'!D19)),NA())</f>
        <v>#N/A</v>
      </c>
      <c r="Y25" s="100" t="e">
        <f ca="true">+IF(AND(ISNUMBER(OFFSET('Sanitation Data'!$D$11,0,10*ROW('Sanitation Data'!D19))),'Data Summary'!CN25="Yes"),OFFSET('Sanitation Data'!$D$11,0,10*ROW('Sanitation Data'!D19)),NA())</f>
        <v>#N/A</v>
      </c>
      <c r="Z25" s="100" t="e">
        <f ca="true">+IF(AND(ISNUMBER(OFFSET('Sanitation Data'!$D$12,0,10*ROW('Sanitation Data'!D19))),'Data Summary'!CO25="Yes"),OFFSET('Sanitation Data'!$D$12,0,10*ROW('Sanitation Data'!D19)),NA())</f>
        <v>#N/A</v>
      </c>
      <c r="AA25" s="100" t="e">
        <f ca="true">+IF(AND(ISNUMBER(OFFSET('Sanitation Data'!$E$4,0,10*ROW('Sanitation Data'!E19))),'Data Summary'!CP25="Yes"),100-OFFSET('Sanitation Data'!$E$4,0,10*ROW('Sanitation Data'!E19)),NA())</f>
        <v>#N/A</v>
      </c>
      <c r="AB25" s="100" t="e">
        <f ca="true">+IF(AND(ISNUMBER(OFFSET('Sanitation Data'!$E$6,0,10*ROW('Sanitation Data'!E19))),'Data Summary'!CQ25="Yes"),OFFSET('Sanitation Data'!$E$6,0,10*ROW('Sanitation Data'!E19)),NA())</f>
        <v>#N/A</v>
      </c>
      <c r="AC25" s="100" t="e">
        <f ca="true">+IF(AND(ISNUMBER(OFFSET('Sanitation Data'!$E$10,0,10*ROW('Sanitation Data'!E19))),'Data Summary'!CR25="Yes"),OFFSET('Sanitation Data'!$E$10,0,10*ROW('Sanitation Data'!E19)),NA())</f>
        <v>#N/A</v>
      </c>
      <c r="AD25" s="100" t="e">
        <f ca="true">+IF(AND(ISNUMBER(OFFSET('Sanitation Data'!$E$11,0,10*ROW('Sanitation Data'!E19))),'Data Summary'!CS25="Yes"),OFFSET('Sanitation Data'!$E$11,0,10*ROW('Sanitation Data'!E19)),NA())</f>
        <v>#N/A</v>
      </c>
      <c r="AE25" s="100" t="e">
        <f ca="true">+IF(AND(ISNUMBER(OFFSET('Sanitation Data'!$E$12,0,10*ROW('Sanitation Data'!E19))),'Data Summary'!CT25="Yes"),OFFSET('Sanitation Data'!$E$12,0,10*ROW('Sanitation Data'!E19)),NA())</f>
        <v>#N/A</v>
      </c>
      <c r="AF25" s="100" t="e">
        <f ca="true">+IF(AND(ISNUMBER(OFFSET('Sanitation Data'!$F$4,0,10*ROW('Sanitation Data'!F19))),'Data Summary'!CU25="Yes"),100-OFFSET('Sanitation Data'!$F$4,0,10*ROW('Sanitation Data'!F19)),NA())</f>
        <v>#N/A</v>
      </c>
      <c r="AG25" s="100" t="e">
        <f ca="true">+IF(AND(ISNUMBER(OFFSET('Sanitation Data'!$F$6,0,10*ROW('Sanitation Data'!F19))),'Data Summary'!CV25="Yes"),OFFSET('Sanitation Data'!$F$6,0,10*ROW('Sanitation Data'!F19)),NA())</f>
        <v>#N/A</v>
      </c>
      <c r="AH25" s="100" t="e">
        <f ca="true">+IF(AND(ISNUMBER(OFFSET('Sanitation Data'!$F$10,0,10*ROW('Sanitation Data'!F19))),'Data Summary'!CW25="Yes"),OFFSET('Sanitation Data'!$F$10,0,10*ROW('Sanitation Data'!F19)),NA())</f>
        <v>#N/A</v>
      </c>
      <c r="AI25" s="100" t="e">
        <f ca="true">+IF(AND(ISNUMBER(OFFSET('Sanitation Data'!$F$11,0,10*ROW('Sanitation Data'!F19))),'Data Summary'!CX25="Yes"),OFFSET('Sanitation Data'!$F$11,0,10*ROW('Sanitation Data'!F19)),NA())</f>
        <v>#N/A</v>
      </c>
      <c r="AJ25" s="100" t="e">
        <f ca="true">+IF(AND(ISNUMBER(OFFSET('Sanitation Data'!$F$12,0,10*ROW('Sanitation Data'!F19))),'Data Summary'!CY25="Yes"),OFFSET('Sanitation Data'!$F$12,0,10*ROW('Sanitation Data'!F19)),NA())</f>
        <v>#N/A</v>
      </c>
      <c r="AK25" s="100" t="e">
        <f ca="true">+IF(AND(ISNUMBER(OFFSET('Sanitation Data'!$G$4,0,10*ROW('Sanitation Data'!G19))),'Data Summary'!CZ25="Yes"),100-OFFSET('Sanitation Data'!$G$4,0,10*ROW('Sanitation Data'!G19)),NA())</f>
        <v>#N/A</v>
      </c>
      <c r="AL25" s="100" t="e">
        <f ca="true">+IF(AND(ISNUMBER(OFFSET('Sanitation Data'!$G$6,0,10*ROW('Sanitation Data'!G19))),'Data Summary'!DA25="Yes"),OFFSET('Sanitation Data'!$G$6,0,10*ROW('Sanitation Data'!G19)),NA())</f>
        <v>#N/A</v>
      </c>
      <c r="AM25" s="100" t="e">
        <f ca="true">+IF(AND(ISNUMBER(OFFSET('Sanitation Data'!$G$10,0,10*ROW('Sanitation Data'!G19))),'Data Summary'!DB25="Yes"),OFFSET('Sanitation Data'!$G$10,0,10*ROW('Sanitation Data'!G19)),NA())</f>
        <v>#N/A</v>
      </c>
      <c r="AN25" s="100" t="e">
        <f ca="true">+IF(AND(ISNUMBER(OFFSET('Sanitation Data'!$G$11,0,10*ROW('Sanitation Data'!G19))),'Data Summary'!DC25="Yes"),OFFSET('Sanitation Data'!$G$11,0,10*ROW('Sanitation Data'!G19)),NA())</f>
        <v>#N/A</v>
      </c>
      <c r="AO25" s="100" t="e">
        <f ca="true">+IF(AND(ISNUMBER(OFFSET('Sanitation Data'!$G$12,0,10*ROW('Sanitation Data'!G19))),'Data Summary'!DD25="Yes"),OFFSET('Sanitation Data'!$G$12,0,10*ROW('Sanitation Data'!G19)),NA())</f>
        <v>#N/A</v>
      </c>
      <c r="AP25" s="100">
        <f ca="true">+IF(AND(ISNUMBER(OFFSET('Sanitation Data'!$H$4,0,10*ROW('Sanitation Data'!H19))),'Data Summary'!DE25="Yes"),100-OFFSET('Sanitation Data'!$H$4,0,10*ROW('Sanitation Data'!H19)),NA())</f>
        <v>92</v>
      </c>
      <c r="AQ25" s="100" t="e">
        <f ca="true">+IF(AND(ISNUMBER(OFFSET('Sanitation Data'!$H$6,0,10*ROW('Sanitation Data'!H19))),'Data Summary'!DF25="Yes"),OFFSET('Sanitation Data'!$H$6,0,10*ROW('Sanitation Data'!H19)),NA())</f>
        <v>#N/A</v>
      </c>
      <c r="AR25" s="100" t="e">
        <f ca="true">+IF(AND(ISNUMBER(OFFSET('Sanitation Data'!$H$10,0,10*ROW('Sanitation Data'!H19))),'Data Summary'!DG25="Yes"),OFFSET('Sanitation Data'!$H$10,0,10*ROW('Sanitation Data'!H19)),NA())</f>
        <v>#N/A</v>
      </c>
      <c r="AS25" s="100" t="e">
        <f ca="true">+IF(AND(ISNUMBER(OFFSET('Sanitation Data'!$H$11,0,10*ROW('Sanitation Data'!H19))),'Data Summary'!DH25="Yes"),OFFSET('Sanitation Data'!$H$11,0,10*ROW('Sanitation Data'!H19)),NA())</f>
        <v>#N/A</v>
      </c>
      <c r="AT25" s="100" t="e">
        <f ca="true">+IF(AND(ISNUMBER(OFFSET('Sanitation Data'!$H$12,0,10*ROW('Sanitation Data'!H19))),'Data Summary'!DI25="Yes"),OFFSET('Sanitation Data'!$H$12,0,10*ROW('Sanitation Data'!H19)),NA())</f>
        <v>#N/A</v>
      </c>
      <c r="AU25" s="100">
        <f ca="true">+IF(AND(ISNUMBER(OFFSET('Sanitation Data'!$I$4,0,10*ROW('Sanitation Data'!I19))),'Data Summary'!DJ25="Yes"),100-OFFSET('Sanitation Data'!$I$4,0,10*ROW('Sanitation Data'!I19)),NA())</f>
        <v>100</v>
      </c>
      <c r="AV25" s="100" t="e">
        <f ca="true">+IF(AND(ISNUMBER(OFFSET('Sanitation Data'!$I$6,0,10*ROW('Sanitation Data'!I19))),'Data Summary'!DK25="Yes"),OFFSET('Sanitation Data'!$I$6,0,10*ROW('Sanitation Data'!I19)),NA())</f>
        <v>#N/A</v>
      </c>
      <c r="AW25" s="100" t="e">
        <f ca="true">+IF(AND(ISNUMBER(OFFSET('Sanitation Data'!$I$10,0,10*ROW('Sanitation Data'!I19))),'Data Summary'!DL25="Yes"),OFFSET('Sanitation Data'!$I$10,0,10*ROW('Sanitation Data'!I19)),NA())</f>
        <v>#N/A</v>
      </c>
      <c r="AX25" s="100" t="e">
        <f ca="true">+IF(AND(ISNUMBER(OFFSET('Sanitation Data'!$I$11,0,10*ROW('Sanitation Data'!I19))),'Data Summary'!DM25="Yes"),OFFSET('Sanitation Data'!$I$11,0,10*ROW('Sanitation Data'!I19)),NA())</f>
        <v>#N/A</v>
      </c>
      <c r="AY25" s="100" t="e">
        <f ca="true">+IF(AND(ISNUMBER(OFFSET('Sanitation Data'!$I$12,0,10*ROW('Sanitation Data'!I19))),'Data Summary'!DN25="Yes"),OFFSET('Sanitation Data'!$I$12,0,10*ROW('Sanitation Data'!I19)),NA())</f>
        <v>#N/A</v>
      </c>
      <c r="AZ25" s="101" t="e">
        <f ca="true">+IF(AND(ISNUMBER(OFFSET('Hygiene Data'!$D$5,0,10*ROW('Hygiene Data'!D19))),'Data Summary'!DO25="Yes"),OFFSET('Hygiene Data'!$D$5,0,10*ROW('Hygiene Data'!D19)),NA())</f>
        <v>#N/A</v>
      </c>
      <c r="BA25" s="101" t="e">
        <f ca="true">+IF(AND(ISNUMBER(OFFSET('Hygiene Data'!$D$7,0,10*ROW('Hygiene Data'!D19))),'Data Summary'!DP25="Yes"),OFFSET('Hygiene Data'!$D$7,0,10*ROW('Hygiene Data'!D19)),NA())</f>
        <v>#N/A</v>
      </c>
      <c r="BB25" s="101" t="e">
        <f ca="true">+IF(AND(ISNUMBER(OFFSET('Hygiene Data'!$D$9,0,10*ROW('Hygiene Data'!D19))),'Data Summary'!DQ25="Yes"),OFFSET('Hygiene Data'!$D$9,0,10*ROW('Hygiene Data'!D19)),NA())</f>
        <v>#N/A</v>
      </c>
      <c r="BC25" s="101" t="e">
        <f ca="true">+IF(AND(ISNUMBER(OFFSET('Hygiene Data'!$E$5,0,10*ROW('Hygiene Data'!E19))),'Data Summary'!DR25="Yes"),OFFSET('Hygiene Data'!$E$5,0,10*ROW('Hygiene Data'!E19)),NA())</f>
        <v>#N/A</v>
      </c>
      <c r="BD25" s="101" t="e">
        <f ca="true">+IF(AND(ISNUMBER(OFFSET('Hygiene Data'!$E$7,0,10*ROW('Hygiene Data'!E19))),'Data Summary'!DS25="Yes"),OFFSET('Hygiene Data'!$E$7,0,10*ROW('Hygiene Data'!E19)),NA())</f>
        <v>#N/A</v>
      </c>
      <c r="BE25" s="101" t="e">
        <f ca="true">+IF(AND(ISNUMBER(OFFSET('Hygiene Data'!$E$9,0,10*ROW('Hygiene Data'!E19))),'Data Summary'!DT25="Yes"),OFFSET('Hygiene Data'!$E$9,0,10*ROW('Hygiene Data'!E19)),NA())</f>
        <v>#N/A</v>
      </c>
      <c r="BF25" s="101" t="e">
        <f ca="true">+IF(AND(ISNUMBER(OFFSET('Hygiene Data'!$F$5,0,10*ROW('Hygiene Data'!F19))),'Data Summary'!DU25="Yes"),OFFSET('Hygiene Data'!$F$5,0,10*ROW('Hygiene Data'!F19)),NA())</f>
        <v>#N/A</v>
      </c>
      <c r="BG25" s="101" t="e">
        <f ca="true">+IF(AND(ISNUMBER(OFFSET('Hygiene Data'!$F$7,0,10*ROW('Hygiene Data'!F19))),'Data Summary'!DV25="Yes"),OFFSET('Hygiene Data'!$F$7,0,10*ROW('Hygiene Data'!F19)),NA())</f>
        <v>#N/A</v>
      </c>
      <c r="BH25" s="101" t="e">
        <f ca="true">+IF(AND(ISNUMBER(OFFSET('Hygiene Data'!$F$9,0,10*ROW('Hygiene Data'!F19))),'Data Summary'!DW25="Yes"),OFFSET('Hygiene Data'!$F$9,0,10*ROW('Hygiene Data'!F19)),NA())</f>
        <v>#N/A</v>
      </c>
      <c r="BI25" s="101" t="e">
        <f ca="true">+IF(AND(ISNUMBER(OFFSET('Hygiene Data'!$G$5,0,10*ROW('Hygiene Data'!G19))),'Data Summary'!DX25="Yes"),OFFSET('Hygiene Data'!$G$5,0,10*ROW('Hygiene Data'!G19)),NA())</f>
        <v>#N/A</v>
      </c>
      <c r="BJ25" s="101" t="e">
        <f ca="true">+IF(AND(ISNUMBER(OFFSET('Hygiene Data'!$G$7,0,10*ROW('Hygiene Data'!G19))),'Data Summary'!DY25="Yes"),OFFSET('Hygiene Data'!$G$7,0,10*ROW('Hygiene Data'!G19)),NA())</f>
        <v>#N/A</v>
      </c>
      <c r="BK25" s="101" t="e">
        <f ca="true">+IF(AND(ISNUMBER(OFFSET('Hygiene Data'!$G$9,0,10*ROW('Hygiene Data'!G19))),'Data Summary'!DZ25="Yes"),OFFSET('Hygiene Data'!$G$9,0,10*ROW('Hygiene Data'!G19)),NA())</f>
        <v>#N/A</v>
      </c>
      <c r="BL25" s="101" t="e">
        <f ca="true">+IF(AND(ISNUMBER(OFFSET('Hygiene Data'!$H$5,0,10*ROW('Hygiene Data'!H19))),'Data Summary'!EA25="Yes"),OFFSET('Hygiene Data'!$H$5,0,10*ROW('Hygiene Data'!H19)),NA())</f>
        <v>#N/A</v>
      </c>
      <c r="BM25" s="101" t="e">
        <f ca="true">+IF(AND(ISNUMBER(OFFSET('Hygiene Data'!$H$7,0,10*ROW('Hygiene Data'!H19))),'Data Summary'!EB25="Yes"),OFFSET('Hygiene Data'!$H$7,0,10*ROW('Hygiene Data'!H19)),NA())</f>
        <v>#N/A</v>
      </c>
      <c r="BN25" s="101" t="e">
        <f ca="true">+IF(AND(ISNUMBER(OFFSET('Hygiene Data'!$H$9,0,10*ROW('Hygiene Data'!H19))),'Data Summary'!EC25="Yes"),OFFSET('Hygiene Data'!$H$9,0,10*ROW('Hygiene Data'!H19)),NA())</f>
        <v>#N/A</v>
      </c>
      <c r="BO25" s="101" t="e">
        <f ca="true">+IF(AND(ISNUMBER(OFFSET('Hygiene Data'!$I$5,0,10*ROW('Hygiene Data'!I19))),'Data Summary'!ED25="Yes"),OFFSET('Hygiene Data'!$I$5,0,10*ROW('Hygiene Data'!I19)),NA())</f>
        <v>#N/A</v>
      </c>
      <c r="BP25" s="101" t="e">
        <f ca="true">+IF(AND(ISNUMBER(OFFSET('Hygiene Data'!$I$7,0,10*ROW('Hygiene Data'!I19))),'Data Summary'!EE25="Yes"),OFFSET('Hygiene Data'!$I$7,0,10*ROW('Hygiene Data'!I19)),NA())</f>
        <v>#N/A</v>
      </c>
      <c r="BQ25" s="101" t="e">
        <f ca="true">+IF(AND(ISNUMBER(OFFSET('Hygiene Data'!$I$9,0,10*ROW('Hygiene Data'!I19))),'Data Summary'!EF25="Yes"),OFFSET('Hygiene Data'!$I$9,0,10*ROW('Hygiene Data'!I19)),NA())</f>
        <v>#N/A</v>
      </c>
    </row>
    <row xmlns:x14ac="http://schemas.microsoft.com/office/spreadsheetml/2009/9/ac" r="26" x14ac:dyDescent="0.2">
      <c r="A26" s="379" t="str">
        <f ca="true">+RIGHT('Data Summary'!A26,LEN('Data Summary'!A26)-9)</f>
        <v>EMIS</v>
      </c>
      <c r="B26" s="38" t="str">
        <f ca="true">+IF(ISTEXT('Data Summary'!B26),'Data Summary'!B26,"")</f>
        <v>EMIS</v>
      </c>
      <c r="C26" s="378">
        <f ca="true">+VALUE('Data Summary'!C26)</f>
        <v>2015</v>
      </c>
      <c r="D26" s="99" t="e">
        <f ca="true">+IF(AND(ISNUMBER(OFFSET('Water Data'!$D$4,0,10*ROW('Water Data'!D20))),'Data Summary'!BS26="Yes"),100-OFFSET('Water Data'!$D$4,0,10*ROW('Water Data'!D20)),NA())</f>
        <v>#N/A</v>
      </c>
      <c r="E26" s="99" t="e">
        <f ca="true">+IF(AND(ISNUMBER(OFFSET('Water Data'!$D$6,0,10*ROW('Water Data'!D20))),'Data Summary'!BT26="Yes"),OFFSET('Water Data'!$D$6,0,10*ROW('Water Data'!D20)),NA())</f>
        <v>#N/A</v>
      </c>
      <c r="F26" s="99" t="e">
        <f ca="true">+IF(AND(ISNUMBER(OFFSET('Water Data'!$D$9,0,10*ROW('Water Data'!D20))),'Data Summary'!BU26="Yes"),OFFSET('Water Data'!$D$9,0,10*ROW('Water Data'!D20)),NA())</f>
        <v>#N/A</v>
      </c>
      <c r="G26" s="99" t="e">
        <f ca="true">+IF(AND(ISNUMBER(OFFSET('Water Data'!$E$4,0,10*ROW('Water Data'!E20))),'Data Summary'!BV26="Yes"),100-OFFSET('Water Data'!$E$4,0,10*ROW('Water Data'!E20)),NA())</f>
        <v>#N/A</v>
      </c>
      <c r="H26" s="99" t="e">
        <f ca="true">+IF(AND(ISNUMBER(OFFSET('Water Data'!$E$6,0,10*ROW('Water Data'!E20))),'Data Summary'!BW26="Yes"),OFFSET('Water Data'!$E$6,0,10*ROW('Water Data'!E20)),NA())</f>
        <v>#N/A</v>
      </c>
      <c r="I26" s="99" t="e">
        <f ca="true">+IF(AND(ISNUMBER(OFFSET('Water Data'!$E$9,0,10*ROW('Water Data'!E20))),'Data Summary'!BX26="Yes"),OFFSET('Water Data'!$E$9,0,10*ROW('Water Data'!E20)),NA())</f>
        <v>#N/A</v>
      </c>
      <c r="J26" s="99" t="e">
        <f ca="true">+IF(AND(ISNUMBER(OFFSET('Water Data'!$F$4,0,10*ROW('Water Data'!F20))),'Data Summary'!BY26="Yes"),100-OFFSET('Water Data'!$F$4,0,10*ROW('Water Data'!F20)),NA())</f>
        <v>#N/A</v>
      </c>
      <c r="K26" s="99" t="e">
        <f ca="true">+IF(AND(ISNUMBER(OFFSET('Water Data'!$F$6,0,10*ROW('Water Data'!F20))),'Data Summary'!BZ26="Yes"),OFFSET('Water Data'!$F$6,0,10*ROW('Water Data'!F20)),NA())</f>
        <v>#N/A</v>
      </c>
      <c r="L26" s="99" t="e">
        <f ca="true">+IF(AND(ISNUMBER(OFFSET('Water Data'!$F$9,0,10*ROW('Water Data'!F20))),'Data Summary'!CA26="Yes"),OFFSET('Water Data'!$F$9,0,10*ROW('Water Data'!F20)),NA())</f>
        <v>#N/A</v>
      </c>
      <c r="M26" s="99" t="e">
        <f ca="true">+IF(AND(ISNUMBER(OFFSET('Water Data'!$G$4,0,10*ROW('Water Data'!G20))),'Data Summary'!CB26="Yes"),100-OFFSET('Water Data'!$G$4,0,10*ROW('Water Data'!G20)),NA())</f>
        <v>#N/A</v>
      </c>
      <c r="N26" s="99" t="e">
        <f ca="true">+IF(AND(ISNUMBER(OFFSET('Water Data'!$G$6,0,10*ROW('Water Data'!G20))),'Data Summary'!CC26="Yes"),OFFSET('Water Data'!$G$6,0,10*ROW('Water Data'!G20)),NA())</f>
        <v>#N/A</v>
      </c>
      <c r="O26" s="99" t="e">
        <f ca="true">+IF(AND(ISNUMBER(OFFSET('Water Data'!$G$9,0,10*ROW('Water Data'!G20))),'Data Summary'!CD26="Yes"),OFFSET('Water Data'!$G$9,0,10*ROW('Water Data'!G20)),NA())</f>
        <v>#N/A</v>
      </c>
      <c r="P26" s="99" t="e">
        <f ca="true">+IF(AND(ISNUMBER(OFFSET('Water Data'!$H$4,0,10*ROW('Water Data'!H20))),'Data Summary'!CE26="Yes"),100-OFFSET('Water Data'!$H$4,0,10*ROW('Water Data'!H20)),NA())</f>
        <v>#N/A</v>
      </c>
      <c r="Q26" s="99" t="e">
        <f ca="true">+IF(AND(ISNUMBER(OFFSET('Water Data'!$H$6,0,10*ROW('Water Data'!H20))),'Data Summary'!CF26="Yes"),OFFSET('Water Data'!$H$6,0,10*ROW('Water Data'!H20)),NA())</f>
        <v>#N/A</v>
      </c>
      <c r="R26" s="99" t="e">
        <f ca="true">+IF(AND(ISNUMBER(OFFSET('Water Data'!$H$9,0,10*ROW('Water Data'!H20))),'Data Summary'!CG26="Yes"),OFFSET('Water Data'!$H$9,0,10*ROW('Water Data'!H20)),NA())</f>
        <v>#N/A</v>
      </c>
      <c r="S26" s="99" t="e">
        <f ca="true">+IF(AND(ISNUMBER(OFFSET('Water Data'!$I$4,0,10*ROW('Water Data'!I20))),'Data Summary'!CH26="Yes"),100-OFFSET('Water Data'!$I$4,0,10*ROW('Water Data'!I20)),NA())</f>
        <v>#N/A</v>
      </c>
      <c r="T26" s="99" t="e">
        <f ca="true">+IF(AND(ISNUMBER(OFFSET('Water Data'!$I$6,0,10*ROW('Water Data'!I20))),'Data Summary'!CI26="Yes"),OFFSET('Water Data'!$I$6,0,10*ROW('Water Data'!I20)),NA())</f>
        <v>#N/A</v>
      </c>
      <c r="U26" s="99" t="e">
        <f ca="true">+IF(AND(ISNUMBER(OFFSET('Water Data'!$I$9,0,10*ROW('Water Data'!I20))),'Data Summary'!CJ26="Yes"),OFFSET('Water Data'!$I$9,0,10*ROW('Water Data'!I20)),NA())</f>
        <v>#N/A</v>
      </c>
      <c r="V26" s="100">
        <f ca="true">+IF(AND(ISNUMBER(OFFSET('Sanitation Data'!$D$4,0,10*ROW('Sanitation Data'!D20))),'Data Summary'!CK26="Yes"),100-OFFSET('Sanitation Data'!$D$4,0,10*ROW('Sanitation Data'!D20)),NA())</f>
        <v>87.918128331906203</v>
      </c>
      <c r="W26" s="100" t="e">
        <f ca="true">+IF(AND(ISNUMBER(OFFSET('Sanitation Data'!$D$6,0,10*ROW('Sanitation Data'!D20))),'Data Summary'!CL26="Yes"),OFFSET('Sanitation Data'!$D$6,0,10*ROW('Sanitation Data'!D20)),NA())</f>
        <v>#N/A</v>
      </c>
      <c r="X26" s="100" t="e">
        <f ca="true">+IF(AND(ISNUMBER(OFFSET('Sanitation Data'!$D$10,0,10*ROW('Sanitation Data'!D20))),'Data Summary'!CM26="Yes"),OFFSET('Sanitation Data'!$D$10,0,10*ROW('Sanitation Data'!D20)),NA())</f>
        <v>#N/A</v>
      </c>
      <c r="Y26" s="100" t="e">
        <f ca="true">+IF(AND(ISNUMBER(OFFSET('Sanitation Data'!$D$11,0,10*ROW('Sanitation Data'!D20))),'Data Summary'!CN26="Yes"),OFFSET('Sanitation Data'!$D$11,0,10*ROW('Sanitation Data'!D20)),NA())</f>
        <v>#N/A</v>
      </c>
      <c r="Z26" s="100" t="e">
        <f ca="true">+IF(AND(ISNUMBER(OFFSET('Sanitation Data'!$D$12,0,10*ROW('Sanitation Data'!D20))),'Data Summary'!CO26="Yes"),OFFSET('Sanitation Data'!$D$12,0,10*ROW('Sanitation Data'!D20)),NA())</f>
        <v>#N/A</v>
      </c>
      <c r="AA26" s="100" t="e">
        <f ca="true">+IF(AND(ISNUMBER(OFFSET('Sanitation Data'!$E$4,0,10*ROW('Sanitation Data'!E20))),'Data Summary'!CP26="Yes"),100-OFFSET('Sanitation Data'!$E$4,0,10*ROW('Sanitation Data'!E20)),NA())</f>
        <v>#N/A</v>
      </c>
      <c r="AB26" s="100" t="e">
        <f ca="true">+IF(AND(ISNUMBER(OFFSET('Sanitation Data'!$E$6,0,10*ROW('Sanitation Data'!E20))),'Data Summary'!CQ26="Yes"),OFFSET('Sanitation Data'!$E$6,0,10*ROW('Sanitation Data'!E20)),NA())</f>
        <v>#N/A</v>
      </c>
      <c r="AC26" s="100" t="e">
        <f ca="true">+IF(AND(ISNUMBER(OFFSET('Sanitation Data'!$E$10,0,10*ROW('Sanitation Data'!E20))),'Data Summary'!CR26="Yes"),OFFSET('Sanitation Data'!$E$10,0,10*ROW('Sanitation Data'!E20)),NA())</f>
        <v>#N/A</v>
      </c>
      <c r="AD26" s="100" t="e">
        <f ca="true">+IF(AND(ISNUMBER(OFFSET('Sanitation Data'!$E$11,0,10*ROW('Sanitation Data'!E20))),'Data Summary'!CS26="Yes"),OFFSET('Sanitation Data'!$E$11,0,10*ROW('Sanitation Data'!E20)),NA())</f>
        <v>#N/A</v>
      </c>
      <c r="AE26" s="100" t="e">
        <f ca="true">+IF(AND(ISNUMBER(OFFSET('Sanitation Data'!$E$12,0,10*ROW('Sanitation Data'!E20))),'Data Summary'!CT26="Yes"),OFFSET('Sanitation Data'!$E$12,0,10*ROW('Sanitation Data'!E20)),NA())</f>
        <v>#N/A</v>
      </c>
      <c r="AF26" s="100" t="e">
        <f ca="true">+IF(AND(ISNUMBER(OFFSET('Sanitation Data'!$F$4,0,10*ROW('Sanitation Data'!F20))),'Data Summary'!CU26="Yes"),100-OFFSET('Sanitation Data'!$F$4,0,10*ROW('Sanitation Data'!F20)),NA())</f>
        <v>#N/A</v>
      </c>
      <c r="AG26" s="100" t="e">
        <f ca="true">+IF(AND(ISNUMBER(OFFSET('Sanitation Data'!$F$6,0,10*ROW('Sanitation Data'!F20))),'Data Summary'!CV26="Yes"),OFFSET('Sanitation Data'!$F$6,0,10*ROW('Sanitation Data'!F20)),NA())</f>
        <v>#N/A</v>
      </c>
      <c r="AH26" s="100" t="e">
        <f ca="true">+IF(AND(ISNUMBER(OFFSET('Sanitation Data'!$F$10,0,10*ROW('Sanitation Data'!F20))),'Data Summary'!CW26="Yes"),OFFSET('Sanitation Data'!$F$10,0,10*ROW('Sanitation Data'!F20)),NA())</f>
        <v>#N/A</v>
      </c>
      <c r="AI26" s="100" t="e">
        <f ca="true">+IF(AND(ISNUMBER(OFFSET('Sanitation Data'!$F$11,0,10*ROW('Sanitation Data'!F20))),'Data Summary'!CX26="Yes"),OFFSET('Sanitation Data'!$F$11,0,10*ROW('Sanitation Data'!F20)),NA())</f>
        <v>#N/A</v>
      </c>
      <c r="AJ26" s="100" t="e">
        <f ca="true">+IF(AND(ISNUMBER(OFFSET('Sanitation Data'!$F$12,0,10*ROW('Sanitation Data'!F20))),'Data Summary'!CY26="Yes"),OFFSET('Sanitation Data'!$F$12,0,10*ROW('Sanitation Data'!F20)),NA())</f>
        <v>#N/A</v>
      </c>
      <c r="AK26" s="100" t="e">
        <f ca="true">+IF(AND(ISNUMBER(OFFSET('Sanitation Data'!$G$4,0,10*ROW('Sanitation Data'!G20))),'Data Summary'!CZ26="Yes"),100-OFFSET('Sanitation Data'!$G$4,0,10*ROW('Sanitation Data'!G20)),NA())</f>
        <v>#N/A</v>
      </c>
      <c r="AL26" s="100" t="e">
        <f ca="true">+IF(AND(ISNUMBER(OFFSET('Sanitation Data'!$G$6,0,10*ROW('Sanitation Data'!G20))),'Data Summary'!DA26="Yes"),OFFSET('Sanitation Data'!$G$6,0,10*ROW('Sanitation Data'!G20)),NA())</f>
        <v>#N/A</v>
      </c>
      <c r="AM26" s="100" t="e">
        <f ca="true">+IF(AND(ISNUMBER(OFFSET('Sanitation Data'!$G$10,0,10*ROW('Sanitation Data'!G20))),'Data Summary'!DB26="Yes"),OFFSET('Sanitation Data'!$G$10,0,10*ROW('Sanitation Data'!G20)),NA())</f>
        <v>#N/A</v>
      </c>
      <c r="AN26" s="100" t="e">
        <f ca="true">+IF(AND(ISNUMBER(OFFSET('Sanitation Data'!$G$11,0,10*ROW('Sanitation Data'!G20))),'Data Summary'!DC26="Yes"),OFFSET('Sanitation Data'!$G$11,0,10*ROW('Sanitation Data'!G20)),NA())</f>
        <v>#N/A</v>
      </c>
      <c r="AO26" s="100" t="e">
        <f ca="true">+IF(AND(ISNUMBER(OFFSET('Sanitation Data'!$G$12,0,10*ROW('Sanitation Data'!G20))),'Data Summary'!DD26="Yes"),OFFSET('Sanitation Data'!$G$12,0,10*ROW('Sanitation Data'!G20)),NA())</f>
        <v>#N/A</v>
      </c>
      <c r="AP26" s="100">
        <f ca="true">+IF(AND(ISNUMBER(OFFSET('Sanitation Data'!$H$4,0,10*ROW('Sanitation Data'!H20))),'Data Summary'!DE26="Yes"),100-OFFSET('Sanitation Data'!$H$4,0,10*ROW('Sanitation Data'!H20)),NA())</f>
        <v>88.077188146106138</v>
      </c>
      <c r="AQ26" s="100" t="e">
        <f ca="true">+IF(AND(ISNUMBER(OFFSET('Sanitation Data'!$H$6,0,10*ROW('Sanitation Data'!H20))),'Data Summary'!DF26="Yes"),OFFSET('Sanitation Data'!$H$6,0,10*ROW('Sanitation Data'!H20)),NA())</f>
        <v>#N/A</v>
      </c>
      <c r="AR26" s="100" t="e">
        <f ca="true">+IF(AND(ISNUMBER(OFFSET('Sanitation Data'!$H$10,0,10*ROW('Sanitation Data'!H20))),'Data Summary'!DG26="Yes"),OFFSET('Sanitation Data'!$H$10,0,10*ROW('Sanitation Data'!H20)),NA())</f>
        <v>#N/A</v>
      </c>
      <c r="AS26" s="100" t="e">
        <f ca="true">+IF(AND(ISNUMBER(OFFSET('Sanitation Data'!$H$11,0,10*ROW('Sanitation Data'!H20))),'Data Summary'!DH26="Yes"),OFFSET('Sanitation Data'!$H$11,0,10*ROW('Sanitation Data'!H20)),NA())</f>
        <v>#N/A</v>
      </c>
      <c r="AT26" s="100" t="e">
        <f ca="true">+IF(AND(ISNUMBER(OFFSET('Sanitation Data'!$H$12,0,10*ROW('Sanitation Data'!H20))),'Data Summary'!DI26="Yes"),OFFSET('Sanitation Data'!$H$12,0,10*ROW('Sanitation Data'!H20)),NA())</f>
        <v>#N/A</v>
      </c>
      <c r="AU26" s="100">
        <f ca="true">+IF(AND(ISNUMBER(OFFSET('Sanitation Data'!$I$4,0,10*ROW('Sanitation Data'!I20))),'Data Summary'!DJ26="Yes"),100-OFFSET('Sanitation Data'!$I$4,0,10*ROW('Sanitation Data'!I20)),NA())</f>
        <v>86.042402826855124</v>
      </c>
      <c r="AV26" s="100" t="e">
        <f ca="true">+IF(AND(ISNUMBER(OFFSET('Sanitation Data'!$I$6,0,10*ROW('Sanitation Data'!I20))),'Data Summary'!DK26="Yes"),OFFSET('Sanitation Data'!$I$6,0,10*ROW('Sanitation Data'!I20)),NA())</f>
        <v>#N/A</v>
      </c>
      <c r="AW26" s="100" t="e">
        <f ca="true">+IF(AND(ISNUMBER(OFFSET('Sanitation Data'!$I$10,0,10*ROW('Sanitation Data'!I20))),'Data Summary'!DL26="Yes"),OFFSET('Sanitation Data'!$I$10,0,10*ROW('Sanitation Data'!I20)),NA())</f>
        <v>#N/A</v>
      </c>
      <c r="AX26" s="100" t="e">
        <f ca="true">+IF(AND(ISNUMBER(OFFSET('Sanitation Data'!$I$11,0,10*ROW('Sanitation Data'!I20))),'Data Summary'!DM26="Yes"),OFFSET('Sanitation Data'!$I$11,0,10*ROW('Sanitation Data'!I20)),NA())</f>
        <v>#N/A</v>
      </c>
      <c r="AY26" s="100" t="e">
        <f ca="true">+IF(AND(ISNUMBER(OFFSET('Sanitation Data'!$I$12,0,10*ROW('Sanitation Data'!I20))),'Data Summary'!DN26="Yes"),OFFSET('Sanitation Data'!$I$12,0,10*ROW('Sanitation Data'!I20)),NA())</f>
        <v>#N/A</v>
      </c>
      <c r="AZ26" s="101" t="e">
        <f ca="true">+IF(AND(ISNUMBER(OFFSET('Hygiene Data'!$D$5,0,10*ROW('Hygiene Data'!D20))),'Data Summary'!DO26="Yes"),OFFSET('Hygiene Data'!$D$5,0,10*ROW('Hygiene Data'!D20)),NA())</f>
        <v>#N/A</v>
      </c>
      <c r="BA26" s="101" t="e">
        <f ca="true">+IF(AND(ISNUMBER(OFFSET('Hygiene Data'!$D$7,0,10*ROW('Hygiene Data'!D20))),'Data Summary'!DP26="Yes"),OFFSET('Hygiene Data'!$D$7,0,10*ROW('Hygiene Data'!D20)),NA())</f>
        <v>#N/A</v>
      </c>
      <c r="BB26" s="101" t="e">
        <f ca="true">+IF(AND(ISNUMBER(OFFSET('Hygiene Data'!$D$9,0,10*ROW('Hygiene Data'!D20))),'Data Summary'!DQ26="Yes"),OFFSET('Hygiene Data'!$D$9,0,10*ROW('Hygiene Data'!D20)),NA())</f>
        <v>#N/A</v>
      </c>
      <c r="BC26" s="101" t="e">
        <f ca="true">+IF(AND(ISNUMBER(OFFSET('Hygiene Data'!$E$5,0,10*ROW('Hygiene Data'!E20))),'Data Summary'!DR26="Yes"),OFFSET('Hygiene Data'!$E$5,0,10*ROW('Hygiene Data'!E20)),NA())</f>
        <v>#N/A</v>
      </c>
      <c r="BD26" s="101" t="e">
        <f ca="true">+IF(AND(ISNUMBER(OFFSET('Hygiene Data'!$E$7,0,10*ROW('Hygiene Data'!E20))),'Data Summary'!DS26="Yes"),OFFSET('Hygiene Data'!$E$7,0,10*ROW('Hygiene Data'!E20)),NA())</f>
        <v>#N/A</v>
      </c>
      <c r="BE26" s="101" t="e">
        <f ca="true">+IF(AND(ISNUMBER(OFFSET('Hygiene Data'!$E$9,0,10*ROW('Hygiene Data'!E20))),'Data Summary'!DT26="Yes"),OFFSET('Hygiene Data'!$E$9,0,10*ROW('Hygiene Data'!E20)),NA())</f>
        <v>#N/A</v>
      </c>
      <c r="BF26" s="101" t="e">
        <f ca="true">+IF(AND(ISNUMBER(OFFSET('Hygiene Data'!$F$5,0,10*ROW('Hygiene Data'!F20))),'Data Summary'!DU26="Yes"),OFFSET('Hygiene Data'!$F$5,0,10*ROW('Hygiene Data'!F20)),NA())</f>
        <v>#N/A</v>
      </c>
      <c r="BG26" s="101" t="e">
        <f ca="true">+IF(AND(ISNUMBER(OFFSET('Hygiene Data'!$F$7,0,10*ROW('Hygiene Data'!F20))),'Data Summary'!DV26="Yes"),OFFSET('Hygiene Data'!$F$7,0,10*ROW('Hygiene Data'!F20)),NA())</f>
        <v>#N/A</v>
      </c>
      <c r="BH26" s="101" t="e">
        <f ca="true">+IF(AND(ISNUMBER(OFFSET('Hygiene Data'!$F$9,0,10*ROW('Hygiene Data'!F20))),'Data Summary'!DW26="Yes"),OFFSET('Hygiene Data'!$F$9,0,10*ROW('Hygiene Data'!F20)),NA())</f>
        <v>#N/A</v>
      </c>
      <c r="BI26" s="101" t="e">
        <f ca="true">+IF(AND(ISNUMBER(OFFSET('Hygiene Data'!$G$5,0,10*ROW('Hygiene Data'!G20))),'Data Summary'!DX26="Yes"),OFFSET('Hygiene Data'!$G$5,0,10*ROW('Hygiene Data'!G20)),NA())</f>
        <v>#N/A</v>
      </c>
      <c r="BJ26" s="101" t="e">
        <f ca="true">+IF(AND(ISNUMBER(OFFSET('Hygiene Data'!$G$7,0,10*ROW('Hygiene Data'!G20))),'Data Summary'!DY26="Yes"),OFFSET('Hygiene Data'!$G$7,0,10*ROW('Hygiene Data'!G20)),NA())</f>
        <v>#N/A</v>
      </c>
      <c r="BK26" s="101" t="e">
        <f ca="true">+IF(AND(ISNUMBER(OFFSET('Hygiene Data'!$G$9,0,10*ROW('Hygiene Data'!G20))),'Data Summary'!DZ26="Yes"),OFFSET('Hygiene Data'!$G$9,0,10*ROW('Hygiene Data'!G20)),NA())</f>
        <v>#N/A</v>
      </c>
      <c r="BL26" s="101" t="e">
        <f ca="true">+IF(AND(ISNUMBER(OFFSET('Hygiene Data'!$H$5,0,10*ROW('Hygiene Data'!H20))),'Data Summary'!EA26="Yes"),OFFSET('Hygiene Data'!$H$5,0,10*ROW('Hygiene Data'!H20)),NA())</f>
        <v>#N/A</v>
      </c>
      <c r="BM26" s="101" t="e">
        <f ca="true">+IF(AND(ISNUMBER(OFFSET('Hygiene Data'!$H$7,0,10*ROW('Hygiene Data'!H20))),'Data Summary'!EB26="Yes"),OFFSET('Hygiene Data'!$H$7,0,10*ROW('Hygiene Data'!H20)),NA())</f>
        <v>#N/A</v>
      </c>
      <c r="BN26" s="101" t="e">
        <f ca="true">+IF(AND(ISNUMBER(OFFSET('Hygiene Data'!$H$9,0,10*ROW('Hygiene Data'!H20))),'Data Summary'!EC26="Yes"),OFFSET('Hygiene Data'!$H$9,0,10*ROW('Hygiene Data'!H20)),NA())</f>
        <v>#N/A</v>
      </c>
      <c r="BO26" s="101" t="e">
        <f ca="true">+IF(AND(ISNUMBER(OFFSET('Hygiene Data'!$I$5,0,10*ROW('Hygiene Data'!I20))),'Data Summary'!ED26="Yes"),OFFSET('Hygiene Data'!$I$5,0,10*ROW('Hygiene Data'!I20)),NA())</f>
        <v>#N/A</v>
      </c>
      <c r="BP26" s="101" t="e">
        <f ca="true">+IF(AND(ISNUMBER(OFFSET('Hygiene Data'!$I$7,0,10*ROW('Hygiene Data'!I20))),'Data Summary'!EE26="Yes"),OFFSET('Hygiene Data'!$I$7,0,10*ROW('Hygiene Data'!I20)),NA())</f>
        <v>#N/A</v>
      </c>
      <c r="BQ26" s="101" t="e">
        <f ca="true">+IF(AND(ISNUMBER(OFFSET('Hygiene Data'!$I$9,0,10*ROW('Hygiene Data'!I20))),'Data Summary'!EF26="Yes"),OFFSET('Hygiene Data'!$I$9,0,10*ROW('Hygiene Data'!I20)),NA())</f>
        <v>#N/A</v>
      </c>
    </row>
    <row xmlns:x14ac="http://schemas.microsoft.com/office/spreadsheetml/2009/9/ac" r="27" x14ac:dyDescent="0.2">
      <c r="A27" s="379" t="str">
        <f ca="true">+RIGHT('Data Summary'!A27,LEN('Data Summary'!A27)-9)</f>
        <v>EMIS</v>
      </c>
      <c r="B27" s="38" t="str">
        <f ca="true">+IF(ISTEXT('Data Summary'!B27),'Data Summary'!B27,"")</f>
        <v>EMIS</v>
      </c>
      <c r="C27" s="378">
        <f ca="true">+VALUE('Data Summary'!C27)</f>
        <v>2016</v>
      </c>
      <c r="D27" s="99">
        <f ca="true">+IF(AND(ISNUMBER(OFFSET('Water Data'!$D$4,0,10*ROW('Water Data'!D21))),'Data Summary'!BS27="Yes"),100-OFFSET('Water Data'!$D$4,0,10*ROW('Water Data'!D21)),NA())</f>
        <v>33.531175867238247</v>
      </c>
      <c r="E27" s="99">
        <f ca="true">+IF(AND(ISNUMBER(OFFSET('Water Data'!$D$6,0,10*ROW('Water Data'!D21))),'Data Summary'!BT27="Yes"),OFFSET('Water Data'!$D$6,0,10*ROW('Water Data'!D21)),NA())</f>
        <v>19.701906740656973</v>
      </c>
      <c r="F27" s="99" t="e">
        <f ca="true">+IF(AND(ISNUMBER(OFFSET('Water Data'!$D$9,0,10*ROW('Water Data'!D21))),'Data Summary'!BU27="Yes"),OFFSET('Water Data'!$D$9,0,10*ROW('Water Data'!D21)),NA())</f>
        <v>#N/A</v>
      </c>
      <c r="G27" s="99" t="e">
        <f ca="true">+IF(AND(ISNUMBER(OFFSET('Water Data'!$E$4,0,10*ROW('Water Data'!E21))),'Data Summary'!BV27="Yes"),100-OFFSET('Water Data'!$E$4,0,10*ROW('Water Data'!E21)),NA())</f>
        <v>#N/A</v>
      </c>
      <c r="H27" s="99" t="e">
        <f ca="true">+IF(AND(ISNUMBER(OFFSET('Water Data'!$E$6,0,10*ROW('Water Data'!E21))),'Data Summary'!BW27="Yes"),OFFSET('Water Data'!$E$6,0,10*ROW('Water Data'!E21)),NA())</f>
        <v>#N/A</v>
      </c>
      <c r="I27" s="99" t="e">
        <f ca="true">+IF(AND(ISNUMBER(OFFSET('Water Data'!$E$9,0,10*ROW('Water Data'!E21))),'Data Summary'!BX27="Yes"),OFFSET('Water Data'!$E$9,0,10*ROW('Water Data'!E21)),NA())</f>
        <v>#N/A</v>
      </c>
      <c r="J27" s="99" t="e">
        <f ca="true">+IF(AND(ISNUMBER(OFFSET('Water Data'!$F$4,0,10*ROW('Water Data'!F21))),'Data Summary'!BY27="Yes"),100-OFFSET('Water Data'!$F$4,0,10*ROW('Water Data'!F21)),NA())</f>
        <v>#N/A</v>
      </c>
      <c r="K27" s="99" t="e">
        <f ca="true">+IF(AND(ISNUMBER(OFFSET('Water Data'!$F$6,0,10*ROW('Water Data'!F21))),'Data Summary'!BZ27="Yes"),OFFSET('Water Data'!$F$6,0,10*ROW('Water Data'!F21)),NA())</f>
        <v>#N/A</v>
      </c>
      <c r="L27" s="99" t="e">
        <f ca="true">+IF(AND(ISNUMBER(OFFSET('Water Data'!$F$9,0,10*ROW('Water Data'!F21))),'Data Summary'!CA27="Yes"),OFFSET('Water Data'!$F$9,0,10*ROW('Water Data'!F21)),NA())</f>
        <v>#N/A</v>
      </c>
      <c r="M27" s="99" t="e">
        <f ca="true">+IF(AND(ISNUMBER(OFFSET('Water Data'!$G$4,0,10*ROW('Water Data'!G21))),'Data Summary'!CB27="Yes"),100-OFFSET('Water Data'!$G$4,0,10*ROW('Water Data'!G21)),NA())</f>
        <v>#N/A</v>
      </c>
      <c r="N27" s="99" t="e">
        <f ca="true">+IF(AND(ISNUMBER(OFFSET('Water Data'!$G$6,0,10*ROW('Water Data'!G21))),'Data Summary'!CC27="Yes"),OFFSET('Water Data'!$G$6,0,10*ROW('Water Data'!G21)),NA())</f>
        <v>#N/A</v>
      </c>
      <c r="O27" s="99" t="e">
        <f ca="true">+IF(AND(ISNUMBER(OFFSET('Water Data'!$G$9,0,10*ROW('Water Data'!G21))),'Data Summary'!CD27="Yes"),OFFSET('Water Data'!$G$9,0,10*ROW('Water Data'!G21)),NA())</f>
        <v>#N/A</v>
      </c>
      <c r="P27" s="99">
        <f ca="true">+IF(AND(ISNUMBER(OFFSET('Water Data'!$H$4,0,10*ROW('Water Data'!H21))),'Data Summary'!CE27="Yes"),100-OFFSET('Water Data'!$H$4,0,10*ROW('Water Data'!H21)),NA())</f>
        <v>30.900000000000006</v>
      </c>
      <c r="Q27" s="99">
        <f ca="true">+IF(AND(ISNUMBER(OFFSET('Water Data'!$H$6,0,10*ROW('Water Data'!H21))),'Data Summary'!CF27="Yes"),OFFSET('Water Data'!$H$6,0,10*ROW('Water Data'!H21)),NA())</f>
        <v>16</v>
      </c>
      <c r="R27" s="99" t="e">
        <f ca="true">+IF(AND(ISNUMBER(OFFSET('Water Data'!$H$9,0,10*ROW('Water Data'!H21))),'Data Summary'!CG27="Yes"),OFFSET('Water Data'!$H$9,0,10*ROW('Water Data'!H21)),NA())</f>
        <v>#N/A</v>
      </c>
      <c r="S27" s="99">
        <f ca="true">+IF(AND(ISNUMBER(OFFSET('Water Data'!$I$4,0,10*ROW('Water Data'!I21))),'Data Summary'!CH27="Yes"),100-OFFSET('Water Data'!$I$4,0,10*ROW('Water Data'!I21)),NA())</f>
        <v>62.6</v>
      </c>
      <c r="T27" s="99">
        <f ca="true">+IF(AND(ISNUMBER(OFFSET('Water Data'!$I$6,0,10*ROW('Water Data'!I21))),'Data Summary'!CI27="Yes"),OFFSET('Water Data'!$I$6,0,10*ROW('Water Data'!I21)),NA())</f>
        <v>60.6</v>
      </c>
      <c r="U27" s="99" t="e">
        <f ca="true">+IF(AND(ISNUMBER(OFFSET('Water Data'!$I$9,0,10*ROW('Water Data'!I21))),'Data Summary'!CJ27="Yes"),OFFSET('Water Data'!$I$9,0,10*ROW('Water Data'!I21)),NA())</f>
        <v>#N/A</v>
      </c>
      <c r="V27" s="100">
        <f ca="true">+IF(AND(ISNUMBER(OFFSET('Sanitation Data'!$D$4,0,10*ROW('Sanitation Data'!D21))),'Data Summary'!CK27="Yes"),100-OFFSET('Sanitation Data'!$D$4,0,10*ROW('Sanitation Data'!D21)),NA())</f>
        <v>85.84110406859007</v>
      </c>
      <c r="W27" s="100">
        <f ca="true">+IF(AND(ISNUMBER(OFFSET('Sanitation Data'!$D$6,0,10*ROW('Sanitation Data'!D21))),'Data Summary'!CL27="Yes"),OFFSET('Sanitation Data'!$D$6,0,10*ROW('Sanitation Data'!D21)),NA())</f>
        <v>62.872120821607979</v>
      </c>
      <c r="X27" s="100" t="e">
        <f ca="true">+IF(AND(ISNUMBER(OFFSET('Sanitation Data'!$D$10,0,10*ROW('Sanitation Data'!D21))),'Data Summary'!CM27="Yes"),OFFSET('Sanitation Data'!$D$10,0,10*ROW('Sanitation Data'!D21)),NA())</f>
        <v>#N/A</v>
      </c>
      <c r="Y27" s="100" t="e">
        <f ca="true">+IF(AND(ISNUMBER(OFFSET('Sanitation Data'!$D$11,0,10*ROW('Sanitation Data'!D21))),'Data Summary'!CN27="Yes"),OFFSET('Sanitation Data'!$D$11,0,10*ROW('Sanitation Data'!D21)),NA())</f>
        <v>#N/A</v>
      </c>
      <c r="Z27" s="100" t="e">
        <f ca="true">+IF(AND(ISNUMBER(OFFSET('Sanitation Data'!$D$12,0,10*ROW('Sanitation Data'!D21))),'Data Summary'!CO27="Yes"),OFFSET('Sanitation Data'!$D$12,0,10*ROW('Sanitation Data'!D21)),NA())</f>
        <v>#N/A</v>
      </c>
      <c r="AA27" s="100" t="e">
        <f ca="true">+IF(AND(ISNUMBER(OFFSET('Sanitation Data'!$E$4,0,10*ROW('Sanitation Data'!E21))),'Data Summary'!CP27="Yes"),100-OFFSET('Sanitation Data'!$E$4,0,10*ROW('Sanitation Data'!E21)),NA())</f>
        <v>#N/A</v>
      </c>
      <c r="AB27" s="100" t="e">
        <f ca="true">+IF(AND(ISNUMBER(OFFSET('Sanitation Data'!$E$6,0,10*ROW('Sanitation Data'!E21))),'Data Summary'!CQ27="Yes"),OFFSET('Sanitation Data'!$E$6,0,10*ROW('Sanitation Data'!E21)),NA())</f>
        <v>#N/A</v>
      </c>
      <c r="AC27" s="100" t="e">
        <f ca="true">+IF(AND(ISNUMBER(OFFSET('Sanitation Data'!$E$10,0,10*ROW('Sanitation Data'!E21))),'Data Summary'!CR27="Yes"),OFFSET('Sanitation Data'!$E$10,0,10*ROW('Sanitation Data'!E21)),NA())</f>
        <v>#N/A</v>
      </c>
      <c r="AD27" s="100" t="e">
        <f ca="true">+IF(AND(ISNUMBER(OFFSET('Sanitation Data'!$E$11,0,10*ROW('Sanitation Data'!E21))),'Data Summary'!CS27="Yes"),OFFSET('Sanitation Data'!$E$11,0,10*ROW('Sanitation Data'!E21)),NA())</f>
        <v>#N/A</v>
      </c>
      <c r="AE27" s="100" t="e">
        <f ca="true">+IF(AND(ISNUMBER(OFFSET('Sanitation Data'!$E$12,0,10*ROW('Sanitation Data'!E21))),'Data Summary'!CT27="Yes"),OFFSET('Sanitation Data'!$E$12,0,10*ROW('Sanitation Data'!E21)),NA())</f>
        <v>#N/A</v>
      </c>
      <c r="AF27" s="100" t="e">
        <f ca="true">+IF(AND(ISNUMBER(OFFSET('Sanitation Data'!$F$4,0,10*ROW('Sanitation Data'!F21))),'Data Summary'!CU27="Yes"),100-OFFSET('Sanitation Data'!$F$4,0,10*ROW('Sanitation Data'!F21)),NA())</f>
        <v>#N/A</v>
      </c>
      <c r="AG27" s="100" t="e">
        <f ca="true">+IF(AND(ISNUMBER(OFFSET('Sanitation Data'!$F$6,0,10*ROW('Sanitation Data'!F21))),'Data Summary'!CV27="Yes"),OFFSET('Sanitation Data'!$F$6,0,10*ROW('Sanitation Data'!F21)),NA())</f>
        <v>#N/A</v>
      </c>
      <c r="AH27" s="100" t="e">
        <f ca="true">+IF(AND(ISNUMBER(OFFSET('Sanitation Data'!$F$10,0,10*ROW('Sanitation Data'!F21))),'Data Summary'!CW27="Yes"),OFFSET('Sanitation Data'!$F$10,0,10*ROW('Sanitation Data'!F21)),NA())</f>
        <v>#N/A</v>
      </c>
      <c r="AI27" s="100" t="e">
        <f ca="true">+IF(AND(ISNUMBER(OFFSET('Sanitation Data'!$F$11,0,10*ROW('Sanitation Data'!F21))),'Data Summary'!CX27="Yes"),OFFSET('Sanitation Data'!$F$11,0,10*ROW('Sanitation Data'!F21)),NA())</f>
        <v>#N/A</v>
      </c>
      <c r="AJ27" s="100" t="e">
        <f ca="true">+IF(AND(ISNUMBER(OFFSET('Sanitation Data'!$F$12,0,10*ROW('Sanitation Data'!F21))),'Data Summary'!CY27="Yes"),OFFSET('Sanitation Data'!$F$12,0,10*ROW('Sanitation Data'!F21)),NA())</f>
        <v>#N/A</v>
      </c>
      <c r="AK27" s="100" t="e">
        <f ca="true">+IF(AND(ISNUMBER(OFFSET('Sanitation Data'!$G$4,0,10*ROW('Sanitation Data'!G21))),'Data Summary'!CZ27="Yes"),100-OFFSET('Sanitation Data'!$G$4,0,10*ROW('Sanitation Data'!G21)),NA())</f>
        <v>#N/A</v>
      </c>
      <c r="AL27" s="100" t="e">
        <f ca="true">+IF(AND(ISNUMBER(OFFSET('Sanitation Data'!$G$6,0,10*ROW('Sanitation Data'!G21))),'Data Summary'!DA27="Yes"),OFFSET('Sanitation Data'!$G$6,0,10*ROW('Sanitation Data'!G21)),NA())</f>
        <v>#N/A</v>
      </c>
      <c r="AM27" s="100" t="e">
        <f ca="true">+IF(AND(ISNUMBER(OFFSET('Sanitation Data'!$G$10,0,10*ROW('Sanitation Data'!G21))),'Data Summary'!DB27="Yes"),OFFSET('Sanitation Data'!$G$10,0,10*ROW('Sanitation Data'!G21)),NA())</f>
        <v>#N/A</v>
      </c>
      <c r="AN27" s="100" t="e">
        <f ca="true">+IF(AND(ISNUMBER(OFFSET('Sanitation Data'!$G$11,0,10*ROW('Sanitation Data'!G21))),'Data Summary'!DC27="Yes"),OFFSET('Sanitation Data'!$G$11,0,10*ROW('Sanitation Data'!G21)),NA())</f>
        <v>#N/A</v>
      </c>
      <c r="AO27" s="100" t="e">
        <f ca="true">+IF(AND(ISNUMBER(OFFSET('Sanitation Data'!$G$12,0,10*ROW('Sanitation Data'!G21))),'Data Summary'!DD27="Yes"),OFFSET('Sanitation Data'!$G$12,0,10*ROW('Sanitation Data'!G21)),NA())</f>
        <v>#N/A</v>
      </c>
      <c r="AP27" s="100">
        <f ca="true">+IF(AND(ISNUMBER(OFFSET('Sanitation Data'!$H$4,0,10*ROW('Sanitation Data'!H21))),'Data Summary'!DE27="Yes"),100-OFFSET('Sanitation Data'!$H$4,0,10*ROW('Sanitation Data'!H21)),NA())</f>
        <v>85.7</v>
      </c>
      <c r="AQ27" s="100">
        <f ca="true">+IF(AND(ISNUMBER(OFFSET('Sanitation Data'!$H$6,0,10*ROW('Sanitation Data'!H21))),'Data Summary'!DF27="Yes"),OFFSET('Sanitation Data'!$H$6,0,10*ROW('Sanitation Data'!H21)),NA())</f>
        <v>62.150000000000006</v>
      </c>
      <c r="AR27" s="100" t="e">
        <f ca="true">+IF(AND(ISNUMBER(OFFSET('Sanitation Data'!$H$10,0,10*ROW('Sanitation Data'!H21))),'Data Summary'!DG27="Yes"),OFFSET('Sanitation Data'!$H$10,0,10*ROW('Sanitation Data'!H21)),NA())</f>
        <v>#N/A</v>
      </c>
      <c r="AS27" s="100" t="e">
        <f ca="true">+IF(AND(ISNUMBER(OFFSET('Sanitation Data'!$H$11,0,10*ROW('Sanitation Data'!H21))),'Data Summary'!DH27="Yes"),OFFSET('Sanitation Data'!$H$11,0,10*ROW('Sanitation Data'!H21)),NA())</f>
        <v>#N/A</v>
      </c>
      <c r="AT27" s="100" t="e">
        <f ca="true">+IF(AND(ISNUMBER(OFFSET('Sanitation Data'!$H$12,0,10*ROW('Sanitation Data'!H21))),'Data Summary'!DI27="Yes"),OFFSET('Sanitation Data'!$H$12,0,10*ROW('Sanitation Data'!H21)),NA())</f>
        <v>#N/A</v>
      </c>
      <c r="AU27" s="100">
        <f ca="true">+IF(AND(ISNUMBER(OFFSET('Sanitation Data'!$I$4,0,10*ROW('Sanitation Data'!I21))),'Data Summary'!DJ27="Yes"),100-OFFSET('Sanitation Data'!$I$4,0,10*ROW('Sanitation Data'!I21)),NA())</f>
        <v>87.4</v>
      </c>
      <c r="AV27" s="100">
        <f ca="true">+IF(AND(ISNUMBER(OFFSET('Sanitation Data'!$I$6,0,10*ROW('Sanitation Data'!I21))),'Data Summary'!DK27="Yes"),OFFSET('Sanitation Data'!$I$6,0,10*ROW('Sanitation Data'!I21)),NA())</f>
        <v>70.849999999999994</v>
      </c>
      <c r="AW27" s="100" t="e">
        <f ca="true">+IF(AND(ISNUMBER(OFFSET('Sanitation Data'!$I$10,0,10*ROW('Sanitation Data'!I21))),'Data Summary'!DL27="Yes"),OFFSET('Sanitation Data'!$I$10,0,10*ROW('Sanitation Data'!I21)),NA())</f>
        <v>#N/A</v>
      </c>
      <c r="AX27" s="100" t="e">
        <f ca="true">+IF(AND(ISNUMBER(OFFSET('Sanitation Data'!$I$11,0,10*ROW('Sanitation Data'!I21))),'Data Summary'!DM27="Yes"),OFFSET('Sanitation Data'!$I$11,0,10*ROW('Sanitation Data'!I21)),NA())</f>
        <v>#N/A</v>
      </c>
      <c r="AY27" s="100" t="e">
        <f ca="true">+IF(AND(ISNUMBER(OFFSET('Sanitation Data'!$I$12,0,10*ROW('Sanitation Data'!I21))),'Data Summary'!DN27="Yes"),OFFSET('Sanitation Data'!$I$12,0,10*ROW('Sanitation Data'!I21)),NA())</f>
        <v>#N/A</v>
      </c>
      <c r="AZ27" s="101">
        <f ca="true">+IF(AND(ISNUMBER(OFFSET('Hygiene Data'!$D$5,0,10*ROW('Hygiene Data'!D21))),'Data Summary'!DO27="Yes"),OFFSET('Hygiene Data'!$D$5,0,10*ROW('Hygiene Data'!D21)),NA())</f>
        <v>23.075059832206822</v>
      </c>
      <c r="BA27" s="101" t="e">
        <f ca="true">+IF(AND(ISNUMBER(OFFSET('Hygiene Data'!$D$7,0,10*ROW('Hygiene Data'!D21))),'Data Summary'!DP27="Yes"),OFFSET('Hygiene Data'!$D$7,0,10*ROW('Hygiene Data'!D21)),NA())</f>
        <v>#N/A</v>
      </c>
      <c r="BB27" s="101">
        <f ca="true">+IF(AND(ISNUMBER(OFFSET('Hygiene Data'!$D$9,0,10*ROW('Hygiene Data'!D21))),'Data Summary'!DQ27="Yes"),OFFSET('Hygiene Data'!$D$9,0,10*ROW('Hygiene Data'!D21)),NA())</f>
        <v>5.5328038292612378</v>
      </c>
      <c r="BC27" s="101" t="e">
        <f ca="true">+IF(AND(ISNUMBER(OFFSET('Hygiene Data'!$E$5,0,10*ROW('Hygiene Data'!E21))),'Data Summary'!DR27="Yes"),OFFSET('Hygiene Data'!$E$5,0,10*ROW('Hygiene Data'!E21)),NA())</f>
        <v>#N/A</v>
      </c>
      <c r="BD27" s="101" t="e">
        <f ca="true">+IF(AND(ISNUMBER(OFFSET('Hygiene Data'!$E$7,0,10*ROW('Hygiene Data'!E21))),'Data Summary'!DS27="Yes"),OFFSET('Hygiene Data'!$E$7,0,10*ROW('Hygiene Data'!E21)),NA())</f>
        <v>#N/A</v>
      </c>
      <c r="BE27" s="101" t="e">
        <f ca="true">+IF(AND(ISNUMBER(OFFSET('Hygiene Data'!$E$9,0,10*ROW('Hygiene Data'!E21))),'Data Summary'!DT27="Yes"),OFFSET('Hygiene Data'!$E$9,0,10*ROW('Hygiene Data'!E21)),NA())</f>
        <v>#N/A</v>
      </c>
      <c r="BF27" s="101" t="e">
        <f ca="true">+IF(AND(ISNUMBER(OFFSET('Hygiene Data'!$F$5,0,10*ROW('Hygiene Data'!F21))),'Data Summary'!DU27="Yes"),OFFSET('Hygiene Data'!$F$5,0,10*ROW('Hygiene Data'!F21)),NA())</f>
        <v>#N/A</v>
      </c>
      <c r="BG27" s="101" t="e">
        <f ca="true">+IF(AND(ISNUMBER(OFFSET('Hygiene Data'!$F$7,0,10*ROW('Hygiene Data'!F21))),'Data Summary'!DV27="Yes"),OFFSET('Hygiene Data'!$F$7,0,10*ROW('Hygiene Data'!F21)),NA())</f>
        <v>#N/A</v>
      </c>
      <c r="BH27" s="101" t="e">
        <f ca="true">+IF(AND(ISNUMBER(OFFSET('Hygiene Data'!$F$9,0,10*ROW('Hygiene Data'!F21))),'Data Summary'!DW27="Yes"),OFFSET('Hygiene Data'!$F$9,0,10*ROW('Hygiene Data'!F21)),NA())</f>
        <v>#N/A</v>
      </c>
      <c r="BI27" s="101" t="e">
        <f ca="true">+IF(AND(ISNUMBER(OFFSET('Hygiene Data'!$G$5,0,10*ROW('Hygiene Data'!G21))),'Data Summary'!DX27="Yes"),OFFSET('Hygiene Data'!$G$5,0,10*ROW('Hygiene Data'!G21)),NA())</f>
        <v>#N/A</v>
      </c>
      <c r="BJ27" s="101" t="e">
        <f ca="true">+IF(AND(ISNUMBER(OFFSET('Hygiene Data'!$G$7,0,10*ROW('Hygiene Data'!G21))),'Data Summary'!DY27="Yes"),OFFSET('Hygiene Data'!$G$7,0,10*ROW('Hygiene Data'!G21)),NA())</f>
        <v>#N/A</v>
      </c>
      <c r="BK27" s="101" t="e">
        <f ca="true">+IF(AND(ISNUMBER(OFFSET('Hygiene Data'!$G$9,0,10*ROW('Hygiene Data'!G21))),'Data Summary'!DZ27="Yes"),OFFSET('Hygiene Data'!$G$9,0,10*ROW('Hygiene Data'!G21)),NA())</f>
        <v>#N/A</v>
      </c>
      <c r="BL27" s="101">
        <f ca="true">+IF(AND(ISNUMBER(OFFSET('Hygiene Data'!$H$5,0,10*ROW('Hygiene Data'!H21))),'Data Summary'!EA27="Yes"),OFFSET('Hygiene Data'!$H$5,0,10*ROW('Hygiene Data'!H21)),NA())</f>
        <v>21</v>
      </c>
      <c r="BM27" s="101" t="e">
        <f ca="true">+IF(AND(ISNUMBER(OFFSET('Hygiene Data'!$H$7,0,10*ROW('Hygiene Data'!H21))),'Data Summary'!EB27="Yes"),OFFSET('Hygiene Data'!$H$7,0,10*ROW('Hygiene Data'!H21)),NA())</f>
        <v>#N/A</v>
      </c>
      <c r="BN27" s="101">
        <f ca="true">+IF(AND(ISNUMBER(OFFSET('Hygiene Data'!$H$9,0,10*ROW('Hygiene Data'!H21))),'Data Summary'!EC27="Yes"),OFFSET('Hygiene Data'!$H$9,0,10*ROW('Hygiene Data'!H21)),NA())</f>
        <v>5.4</v>
      </c>
      <c r="BO27" s="101">
        <f ca="true">+IF(AND(ISNUMBER(OFFSET('Hygiene Data'!$I$5,0,10*ROW('Hygiene Data'!I21))),'Data Summary'!ED27="Yes"),OFFSET('Hygiene Data'!$I$5,0,10*ROW('Hygiene Data'!I21)),NA())</f>
        <v>46</v>
      </c>
      <c r="BP27" s="101" t="e">
        <f ca="true">+IF(AND(ISNUMBER(OFFSET('Hygiene Data'!$I$7,0,10*ROW('Hygiene Data'!I21))),'Data Summary'!EE27="Yes"),OFFSET('Hygiene Data'!$I$7,0,10*ROW('Hygiene Data'!I21)),NA())</f>
        <v>#N/A</v>
      </c>
      <c r="BQ27" s="101">
        <f ca="true">+IF(AND(ISNUMBER(OFFSET('Hygiene Data'!$I$9,0,10*ROW('Hygiene Data'!I21))),'Data Summary'!EF27="Yes"),OFFSET('Hygiene Data'!$I$9,0,10*ROW('Hygiene Data'!I21)),NA())</f>
        <v>7</v>
      </c>
    </row>
    <row xmlns:x14ac="http://schemas.microsoft.com/office/spreadsheetml/2009/9/ac" r="28" x14ac:dyDescent="0.2">
      <c r="A28" s="379" t="str">
        <f ca="true">+RIGHT('Data Summary'!A28,LEN('Data Summary'!A28)-9)</f>
        <v>YL</v>
      </c>
      <c r="B28" s="38" t="str">
        <f ca="true">+IF(ISTEXT('Data Summary'!B28),'Data Summary'!B28,"")</f>
        <v>Survey</v>
      </c>
      <c r="C28" s="378">
        <f ca="true">+VALUE('Data Summary'!C28)</f>
        <v>2017</v>
      </c>
      <c r="D28" s="99" t="e">
        <f ca="true">+IF(AND(ISNUMBER(OFFSET('Water Data'!$D$4,0,10*ROW('Water Data'!D22))),'Data Summary'!BS28="Yes"),100-OFFSET('Water Data'!$D$4,0,10*ROW('Water Data'!D22)),NA())</f>
        <v>#N/A</v>
      </c>
      <c r="E28" s="99" t="e">
        <f ca="true">+IF(AND(ISNUMBER(OFFSET('Water Data'!$D$6,0,10*ROW('Water Data'!D22))),'Data Summary'!BT28="Yes"),OFFSET('Water Data'!$D$6,0,10*ROW('Water Data'!D22)),NA())</f>
        <v>#N/A</v>
      </c>
      <c r="F28" s="99" t="e">
        <f ca="true">+IF(AND(ISNUMBER(OFFSET('Water Data'!$D$9,0,10*ROW('Water Data'!D22))),'Data Summary'!BU28="Yes"),OFFSET('Water Data'!$D$9,0,10*ROW('Water Data'!D22)),NA())</f>
        <v>#N/A</v>
      </c>
      <c r="G28" s="99" t="e">
        <f ca="true">+IF(AND(ISNUMBER(OFFSET('Water Data'!$E$4,0,10*ROW('Water Data'!E22))),'Data Summary'!BV28="Yes"),100-OFFSET('Water Data'!$E$4,0,10*ROW('Water Data'!E22)),NA())</f>
        <v>#N/A</v>
      </c>
      <c r="H28" s="99" t="e">
        <f ca="true">+IF(AND(ISNUMBER(OFFSET('Water Data'!$E$6,0,10*ROW('Water Data'!E22))),'Data Summary'!BW28="Yes"),OFFSET('Water Data'!$E$6,0,10*ROW('Water Data'!E22)),NA())</f>
        <v>#N/A</v>
      </c>
      <c r="I28" s="99" t="e">
        <f ca="true">+IF(AND(ISNUMBER(OFFSET('Water Data'!$E$9,0,10*ROW('Water Data'!E22))),'Data Summary'!BX28="Yes"),OFFSET('Water Data'!$E$9,0,10*ROW('Water Data'!E22)),NA())</f>
        <v>#N/A</v>
      </c>
      <c r="J28" s="99" t="e">
        <f ca="true">+IF(AND(ISNUMBER(OFFSET('Water Data'!$F$4,0,10*ROW('Water Data'!F22))),'Data Summary'!BY28="Yes"),100-OFFSET('Water Data'!$F$4,0,10*ROW('Water Data'!F22)),NA())</f>
        <v>#N/A</v>
      </c>
      <c r="K28" s="99" t="e">
        <f ca="true">+IF(AND(ISNUMBER(OFFSET('Water Data'!$F$6,0,10*ROW('Water Data'!F22))),'Data Summary'!BZ28="Yes"),OFFSET('Water Data'!$F$6,0,10*ROW('Water Data'!F22)),NA())</f>
        <v>#N/A</v>
      </c>
      <c r="L28" s="99" t="e">
        <f ca="true">+IF(AND(ISNUMBER(OFFSET('Water Data'!$F$9,0,10*ROW('Water Data'!F22))),'Data Summary'!CA28="Yes"),OFFSET('Water Data'!$F$9,0,10*ROW('Water Data'!F22)),NA())</f>
        <v>#N/A</v>
      </c>
      <c r="M28" s="99" t="e">
        <f ca="true">+IF(AND(ISNUMBER(OFFSET('Water Data'!$G$4,0,10*ROW('Water Data'!G22))),'Data Summary'!CB28="Yes"),100-OFFSET('Water Data'!$G$4,0,10*ROW('Water Data'!G22)),NA())</f>
        <v>#N/A</v>
      </c>
      <c r="N28" s="99" t="e">
        <f ca="true">+IF(AND(ISNUMBER(OFFSET('Water Data'!$G$6,0,10*ROW('Water Data'!G22))),'Data Summary'!CC28="Yes"),OFFSET('Water Data'!$G$6,0,10*ROW('Water Data'!G22)),NA())</f>
        <v>#N/A</v>
      </c>
      <c r="O28" s="99" t="e">
        <f ca="true">+IF(AND(ISNUMBER(OFFSET('Water Data'!$G$9,0,10*ROW('Water Data'!G22))),'Data Summary'!CD28="Yes"),OFFSET('Water Data'!$G$9,0,10*ROW('Water Data'!G22)),NA())</f>
        <v>#N/A</v>
      </c>
      <c r="P28" s="99" t="e">
        <f ca="true">+IF(AND(ISNUMBER(OFFSET('Water Data'!$H$4,0,10*ROW('Water Data'!H22))),'Data Summary'!CE28="Yes"),100-OFFSET('Water Data'!$H$4,0,10*ROW('Water Data'!H22)),NA())</f>
        <v>#N/A</v>
      </c>
      <c r="Q28" s="99" t="e">
        <f ca="true">+IF(AND(ISNUMBER(OFFSET('Water Data'!$H$6,0,10*ROW('Water Data'!H22))),'Data Summary'!CF28="Yes"),OFFSET('Water Data'!$H$6,0,10*ROW('Water Data'!H22)),NA())</f>
        <v>#N/A</v>
      </c>
      <c r="R28" s="99" t="e">
        <f ca="true">+IF(AND(ISNUMBER(OFFSET('Water Data'!$H$9,0,10*ROW('Water Data'!H22))),'Data Summary'!CG28="Yes"),OFFSET('Water Data'!$H$9,0,10*ROW('Water Data'!H22)),NA())</f>
        <v>#N/A</v>
      </c>
      <c r="S28" s="99" t="e">
        <f ca="true">+IF(AND(ISNUMBER(OFFSET('Water Data'!$I$4,0,10*ROW('Water Data'!I22))),'Data Summary'!CH28="Yes"),100-OFFSET('Water Data'!$I$4,0,10*ROW('Water Data'!I22)),NA())</f>
        <v>#N/A</v>
      </c>
      <c r="T28" s="99" t="e">
        <f ca="true">+IF(AND(ISNUMBER(OFFSET('Water Data'!$I$6,0,10*ROW('Water Data'!I22))),'Data Summary'!CI28="Yes"),OFFSET('Water Data'!$I$6,0,10*ROW('Water Data'!I22)),NA())</f>
        <v>#N/A</v>
      </c>
      <c r="U28" s="99" t="e">
        <f ca="true">+IF(AND(ISNUMBER(OFFSET('Water Data'!$I$9,0,10*ROW('Water Data'!I22))),'Data Summary'!CJ28="Yes"),OFFSET('Water Data'!$I$9,0,10*ROW('Water Data'!I22)),NA())</f>
        <v>#N/A</v>
      </c>
      <c r="V28" s="100" t="e">
        <f ca="true">+IF(AND(ISNUMBER(OFFSET('Sanitation Data'!$D$4,0,10*ROW('Sanitation Data'!D22))),'Data Summary'!CK28="Yes"),100-OFFSET('Sanitation Data'!$D$4,0,10*ROW('Sanitation Data'!D22)),NA())</f>
        <v>#N/A</v>
      </c>
      <c r="W28" s="100" t="e">
        <f ca="true">+IF(AND(ISNUMBER(OFFSET('Sanitation Data'!$D$6,0,10*ROW('Sanitation Data'!D22))),'Data Summary'!CL28="Yes"),OFFSET('Sanitation Data'!$D$6,0,10*ROW('Sanitation Data'!D22)),NA())</f>
        <v>#N/A</v>
      </c>
      <c r="X28" s="100" t="e">
        <f ca="true">+IF(AND(ISNUMBER(OFFSET('Sanitation Data'!$D$10,0,10*ROW('Sanitation Data'!D22))),'Data Summary'!CM28="Yes"),OFFSET('Sanitation Data'!$D$10,0,10*ROW('Sanitation Data'!D22)),NA())</f>
        <v>#N/A</v>
      </c>
      <c r="Y28" s="100" t="e">
        <f ca="true">+IF(AND(ISNUMBER(OFFSET('Sanitation Data'!$D$11,0,10*ROW('Sanitation Data'!D22))),'Data Summary'!CN28="Yes"),OFFSET('Sanitation Data'!$D$11,0,10*ROW('Sanitation Data'!D22)),NA())</f>
        <v>#N/A</v>
      </c>
      <c r="Z28" s="100" t="e">
        <f ca="true">+IF(AND(ISNUMBER(OFFSET('Sanitation Data'!$D$12,0,10*ROW('Sanitation Data'!D22))),'Data Summary'!CO28="Yes"),OFFSET('Sanitation Data'!$D$12,0,10*ROW('Sanitation Data'!D22)),NA())</f>
        <v>#N/A</v>
      </c>
      <c r="AA28" s="100" t="e">
        <f ca="true">+IF(AND(ISNUMBER(OFFSET('Sanitation Data'!$E$4,0,10*ROW('Sanitation Data'!E22))),'Data Summary'!CP28="Yes"),100-OFFSET('Sanitation Data'!$E$4,0,10*ROW('Sanitation Data'!E22)),NA())</f>
        <v>#N/A</v>
      </c>
      <c r="AB28" s="100" t="e">
        <f ca="true">+IF(AND(ISNUMBER(OFFSET('Sanitation Data'!$E$6,0,10*ROW('Sanitation Data'!E22))),'Data Summary'!CQ28="Yes"),OFFSET('Sanitation Data'!$E$6,0,10*ROW('Sanitation Data'!E22)),NA())</f>
        <v>#N/A</v>
      </c>
      <c r="AC28" s="100" t="e">
        <f ca="true">+IF(AND(ISNUMBER(OFFSET('Sanitation Data'!$E$10,0,10*ROW('Sanitation Data'!E22))),'Data Summary'!CR28="Yes"),OFFSET('Sanitation Data'!$E$10,0,10*ROW('Sanitation Data'!E22)),NA())</f>
        <v>#N/A</v>
      </c>
      <c r="AD28" s="100" t="e">
        <f ca="true">+IF(AND(ISNUMBER(OFFSET('Sanitation Data'!$E$11,0,10*ROW('Sanitation Data'!E22))),'Data Summary'!CS28="Yes"),OFFSET('Sanitation Data'!$E$11,0,10*ROW('Sanitation Data'!E22)),NA())</f>
        <v>#N/A</v>
      </c>
      <c r="AE28" s="100" t="e">
        <f ca="true">+IF(AND(ISNUMBER(OFFSET('Sanitation Data'!$E$12,0,10*ROW('Sanitation Data'!E22))),'Data Summary'!CT28="Yes"),OFFSET('Sanitation Data'!$E$12,0,10*ROW('Sanitation Data'!E22)),NA())</f>
        <v>#N/A</v>
      </c>
      <c r="AF28" s="100" t="e">
        <f ca="true">+IF(AND(ISNUMBER(OFFSET('Sanitation Data'!$F$4,0,10*ROW('Sanitation Data'!F22))),'Data Summary'!CU28="Yes"),100-OFFSET('Sanitation Data'!$F$4,0,10*ROW('Sanitation Data'!F22)),NA())</f>
        <v>#N/A</v>
      </c>
      <c r="AG28" s="100" t="e">
        <f ca="true">+IF(AND(ISNUMBER(OFFSET('Sanitation Data'!$F$6,0,10*ROW('Sanitation Data'!F22))),'Data Summary'!CV28="Yes"),OFFSET('Sanitation Data'!$F$6,0,10*ROW('Sanitation Data'!F22)),NA())</f>
        <v>#N/A</v>
      </c>
      <c r="AH28" s="100" t="e">
        <f ca="true">+IF(AND(ISNUMBER(OFFSET('Sanitation Data'!$F$10,0,10*ROW('Sanitation Data'!F22))),'Data Summary'!CW28="Yes"),OFFSET('Sanitation Data'!$F$10,0,10*ROW('Sanitation Data'!F22)),NA())</f>
        <v>#N/A</v>
      </c>
      <c r="AI28" s="100" t="e">
        <f ca="true">+IF(AND(ISNUMBER(OFFSET('Sanitation Data'!$F$11,0,10*ROW('Sanitation Data'!F22))),'Data Summary'!CX28="Yes"),OFFSET('Sanitation Data'!$F$11,0,10*ROW('Sanitation Data'!F22)),NA())</f>
        <v>#N/A</v>
      </c>
      <c r="AJ28" s="100" t="e">
        <f ca="true">+IF(AND(ISNUMBER(OFFSET('Sanitation Data'!$F$12,0,10*ROW('Sanitation Data'!F22))),'Data Summary'!CY28="Yes"),OFFSET('Sanitation Data'!$F$12,0,10*ROW('Sanitation Data'!F22)),NA())</f>
        <v>#N/A</v>
      </c>
      <c r="AK28" s="100" t="e">
        <f ca="true">+IF(AND(ISNUMBER(OFFSET('Sanitation Data'!$G$4,0,10*ROW('Sanitation Data'!G22))),'Data Summary'!CZ28="Yes"),100-OFFSET('Sanitation Data'!$G$4,0,10*ROW('Sanitation Data'!G22)),NA())</f>
        <v>#N/A</v>
      </c>
      <c r="AL28" s="100" t="e">
        <f ca="true">+IF(AND(ISNUMBER(OFFSET('Sanitation Data'!$G$6,0,10*ROW('Sanitation Data'!G22))),'Data Summary'!DA28="Yes"),OFFSET('Sanitation Data'!$G$6,0,10*ROW('Sanitation Data'!G22)),NA())</f>
        <v>#N/A</v>
      </c>
      <c r="AM28" s="100" t="e">
        <f ca="true">+IF(AND(ISNUMBER(OFFSET('Sanitation Data'!$G$10,0,10*ROW('Sanitation Data'!G22))),'Data Summary'!DB28="Yes"),OFFSET('Sanitation Data'!$G$10,0,10*ROW('Sanitation Data'!G22)),NA())</f>
        <v>#N/A</v>
      </c>
      <c r="AN28" s="100" t="e">
        <f ca="true">+IF(AND(ISNUMBER(OFFSET('Sanitation Data'!$G$11,0,10*ROW('Sanitation Data'!G22))),'Data Summary'!DC28="Yes"),OFFSET('Sanitation Data'!$G$11,0,10*ROW('Sanitation Data'!G22)),NA())</f>
        <v>#N/A</v>
      </c>
      <c r="AO28" s="100" t="e">
        <f ca="true">+IF(AND(ISNUMBER(OFFSET('Sanitation Data'!$G$12,0,10*ROW('Sanitation Data'!G22))),'Data Summary'!DD28="Yes"),OFFSET('Sanitation Data'!$G$12,0,10*ROW('Sanitation Data'!G22)),NA())</f>
        <v>#N/A</v>
      </c>
      <c r="AP28" s="100" t="e">
        <f ca="true">+IF(AND(ISNUMBER(OFFSET('Sanitation Data'!$H$4,0,10*ROW('Sanitation Data'!H22))),'Data Summary'!DE28="Yes"),100-OFFSET('Sanitation Data'!$H$4,0,10*ROW('Sanitation Data'!H22)),NA())</f>
        <v>#N/A</v>
      </c>
      <c r="AQ28" s="100" t="e">
        <f ca="true">+IF(AND(ISNUMBER(OFFSET('Sanitation Data'!$H$6,0,10*ROW('Sanitation Data'!H22))),'Data Summary'!DF28="Yes"),OFFSET('Sanitation Data'!$H$6,0,10*ROW('Sanitation Data'!H22)),NA())</f>
        <v>#N/A</v>
      </c>
      <c r="AR28" s="100" t="e">
        <f ca="true">+IF(AND(ISNUMBER(OFFSET('Sanitation Data'!$H$10,0,10*ROW('Sanitation Data'!H22))),'Data Summary'!DG28="Yes"),OFFSET('Sanitation Data'!$H$10,0,10*ROW('Sanitation Data'!H22)),NA())</f>
        <v>#N/A</v>
      </c>
      <c r="AS28" s="100" t="e">
        <f ca="true">+IF(AND(ISNUMBER(OFFSET('Sanitation Data'!$H$11,0,10*ROW('Sanitation Data'!H22))),'Data Summary'!DH28="Yes"),OFFSET('Sanitation Data'!$H$11,0,10*ROW('Sanitation Data'!H22)),NA())</f>
        <v>#N/A</v>
      </c>
      <c r="AT28" s="100" t="e">
        <f ca="true">+IF(AND(ISNUMBER(OFFSET('Sanitation Data'!$H$12,0,10*ROW('Sanitation Data'!H22))),'Data Summary'!DI28="Yes"),OFFSET('Sanitation Data'!$H$12,0,10*ROW('Sanitation Data'!H22)),NA())</f>
        <v>#N/A</v>
      </c>
      <c r="AU28" s="100" t="e">
        <f ca="true">+IF(AND(ISNUMBER(OFFSET('Sanitation Data'!$I$4,0,10*ROW('Sanitation Data'!I22))),'Data Summary'!DJ28="Yes"),100-OFFSET('Sanitation Data'!$I$4,0,10*ROW('Sanitation Data'!I22)),NA())</f>
        <v>#N/A</v>
      </c>
      <c r="AV28" s="100" t="e">
        <f ca="true">+IF(AND(ISNUMBER(OFFSET('Sanitation Data'!$I$6,0,10*ROW('Sanitation Data'!I22))),'Data Summary'!DK28="Yes"),OFFSET('Sanitation Data'!$I$6,0,10*ROW('Sanitation Data'!I22)),NA())</f>
        <v>#N/A</v>
      </c>
      <c r="AW28" s="100" t="e">
        <f ca="true">+IF(AND(ISNUMBER(OFFSET('Sanitation Data'!$I$10,0,10*ROW('Sanitation Data'!I22))),'Data Summary'!DL28="Yes"),OFFSET('Sanitation Data'!$I$10,0,10*ROW('Sanitation Data'!I22)),NA())</f>
        <v>#N/A</v>
      </c>
      <c r="AX28" s="100" t="e">
        <f ca="true">+IF(AND(ISNUMBER(OFFSET('Sanitation Data'!$I$11,0,10*ROW('Sanitation Data'!I22))),'Data Summary'!DM28="Yes"),OFFSET('Sanitation Data'!$I$11,0,10*ROW('Sanitation Data'!I22)),NA())</f>
        <v>#N/A</v>
      </c>
      <c r="AY28" s="100" t="e">
        <f ca="true">+IF(AND(ISNUMBER(OFFSET('Sanitation Data'!$I$12,0,10*ROW('Sanitation Data'!I22))),'Data Summary'!DN28="Yes"),OFFSET('Sanitation Data'!$I$12,0,10*ROW('Sanitation Data'!I22)),NA())</f>
        <v>#N/A</v>
      </c>
      <c r="AZ28" s="101" t="e">
        <f ca="true">+IF(AND(ISNUMBER(OFFSET('Hygiene Data'!$D$5,0,10*ROW('Hygiene Data'!D22))),'Data Summary'!DO28="Yes"),OFFSET('Hygiene Data'!$D$5,0,10*ROW('Hygiene Data'!D22)),NA())</f>
        <v>#N/A</v>
      </c>
      <c r="BA28" s="101" t="e">
        <f ca="true">+IF(AND(ISNUMBER(OFFSET('Hygiene Data'!$D$7,0,10*ROW('Hygiene Data'!D22))),'Data Summary'!DP28="Yes"),OFFSET('Hygiene Data'!$D$7,0,10*ROW('Hygiene Data'!D22)),NA())</f>
        <v>#N/A</v>
      </c>
      <c r="BB28" s="101" t="e">
        <f ca="true">+IF(AND(ISNUMBER(OFFSET('Hygiene Data'!$D$9,0,10*ROW('Hygiene Data'!D22))),'Data Summary'!DQ28="Yes"),OFFSET('Hygiene Data'!$D$9,0,10*ROW('Hygiene Data'!D22)),NA())</f>
        <v>#N/A</v>
      </c>
      <c r="BC28" s="101" t="e">
        <f ca="true">+IF(AND(ISNUMBER(OFFSET('Hygiene Data'!$E$5,0,10*ROW('Hygiene Data'!E22))),'Data Summary'!DR28="Yes"),OFFSET('Hygiene Data'!$E$5,0,10*ROW('Hygiene Data'!E22)),NA())</f>
        <v>#N/A</v>
      </c>
      <c r="BD28" s="101" t="e">
        <f ca="true">+IF(AND(ISNUMBER(OFFSET('Hygiene Data'!$E$7,0,10*ROW('Hygiene Data'!E22))),'Data Summary'!DS28="Yes"),OFFSET('Hygiene Data'!$E$7,0,10*ROW('Hygiene Data'!E22)),NA())</f>
        <v>#N/A</v>
      </c>
      <c r="BE28" s="101" t="e">
        <f ca="true">+IF(AND(ISNUMBER(OFFSET('Hygiene Data'!$E$9,0,10*ROW('Hygiene Data'!E22))),'Data Summary'!DT28="Yes"),OFFSET('Hygiene Data'!$E$9,0,10*ROW('Hygiene Data'!E22)),NA())</f>
        <v>#N/A</v>
      </c>
      <c r="BF28" s="101" t="e">
        <f ca="true">+IF(AND(ISNUMBER(OFFSET('Hygiene Data'!$F$5,0,10*ROW('Hygiene Data'!F22))),'Data Summary'!DU28="Yes"),OFFSET('Hygiene Data'!$F$5,0,10*ROW('Hygiene Data'!F22)),NA())</f>
        <v>#N/A</v>
      </c>
      <c r="BG28" s="101" t="e">
        <f ca="true">+IF(AND(ISNUMBER(OFFSET('Hygiene Data'!$F$7,0,10*ROW('Hygiene Data'!F22))),'Data Summary'!DV28="Yes"),OFFSET('Hygiene Data'!$F$7,0,10*ROW('Hygiene Data'!F22)),NA())</f>
        <v>#N/A</v>
      </c>
      <c r="BH28" s="101" t="e">
        <f ca="true">+IF(AND(ISNUMBER(OFFSET('Hygiene Data'!$F$9,0,10*ROW('Hygiene Data'!F22))),'Data Summary'!DW28="Yes"),OFFSET('Hygiene Data'!$F$9,0,10*ROW('Hygiene Data'!F22)),NA())</f>
        <v>#N/A</v>
      </c>
      <c r="BI28" s="101" t="e">
        <f ca="true">+IF(AND(ISNUMBER(OFFSET('Hygiene Data'!$G$5,0,10*ROW('Hygiene Data'!G22))),'Data Summary'!DX28="Yes"),OFFSET('Hygiene Data'!$G$5,0,10*ROW('Hygiene Data'!G22)),NA())</f>
        <v>#N/A</v>
      </c>
      <c r="BJ28" s="101" t="e">
        <f ca="true">+IF(AND(ISNUMBER(OFFSET('Hygiene Data'!$G$7,0,10*ROW('Hygiene Data'!G22))),'Data Summary'!DY28="Yes"),OFFSET('Hygiene Data'!$G$7,0,10*ROW('Hygiene Data'!G22)),NA())</f>
        <v>#N/A</v>
      </c>
      <c r="BK28" s="101" t="e">
        <f ca="true">+IF(AND(ISNUMBER(OFFSET('Hygiene Data'!$G$9,0,10*ROW('Hygiene Data'!G22))),'Data Summary'!DZ28="Yes"),OFFSET('Hygiene Data'!$G$9,0,10*ROW('Hygiene Data'!G22)),NA())</f>
        <v>#N/A</v>
      </c>
      <c r="BL28" s="101" t="e">
        <f ca="true">+IF(AND(ISNUMBER(OFFSET('Hygiene Data'!$H$5,0,10*ROW('Hygiene Data'!H22))),'Data Summary'!EA28="Yes"),OFFSET('Hygiene Data'!$H$5,0,10*ROW('Hygiene Data'!H22)),NA())</f>
        <v>#N/A</v>
      </c>
      <c r="BM28" s="101" t="e">
        <f ca="true">+IF(AND(ISNUMBER(OFFSET('Hygiene Data'!$H$7,0,10*ROW('Hygiene Data'!H22))),'Data Summary'!EB28="Yes"),OFFSET('Hygiene Data'!$H$7,0,10*ROW('Hygiene Data'!H22)),NA())</f>
        <v>#N/A</v>
      </c>
      <c r="BN28" s="101" t="e">
        <f ca="true">+IF(AND(ISNUMBER(OFFSET('Hygiene Data'!$H$9,0,10*ROW('Hygiene Data'!H22))),'Data Summary'!EC28="Yes"),OFFSET('Hygiene Data'!$H$9,0,10*ROW('Hygiene Data'!H22)),NA())</f>
        <v>#N/A</v>
      </c>
      <c r="BO28" s="101" t="e">
        <f ca="true">+IF(AND(ISNUMBER(OFFSET('Hygiene Data'!$I$5,0,10*ROW('Hygiene Data'!I22))),'Data Summary'!ED28="Yes"),OFFSET('Hygiene Data'!$I$5,0,10*ROW('Hygiene Data'!I22)),NA())</f>
        <v>#N/A</v>
      </c>
      <c r="BP28" s="101" t="e">
        <f ca="true">+IF(AND(ISNUMBER(OFFSET('Hygiene Data'!$I$7,0,10*ROW('Hygiene Data'!I22))),'Data Summary'!EE28="Yes"),OFFSET('Hygiene Data'!$I$7,0,10*ROW('Hygiene Data'!I22)),NA())</f>
        <v>#N/A</v>
      </c>
      <c r="BQ28" s="101" t="e">
        <f ca="true">+IF(AND(ISNUMBER(OFFSET('Hygiene Data'!$I$9,0,10*ROW('Hygiene Data'!I22))),'Data Summary'!EF28="Yes"),OFFSET('Hygiene Data'!$I$9,0,10*ROW('Hygiene Data'!I22)),NA())</f>
        <v>#N/A</v>
      </c>
    </row>
    <row xmlns:x14ac="http://schemas.microsoft.com/office/spreadsheetml/2009/9/ac" r="29" x14ac:dyDescent="0.2">
      <c r="A29" s="379" t="str">
        <f ca="true">+RIGHT('Data Summary'!A29,LEN('Data Summary'!A29)-9)</f>
        <v>EMIS</v>
      </c>
      <c r="B29" s="38" t="str">
        <f ca="true">+IF(ISTEXT('Data Summary'!B29),'Data Summary'!B29,"")</f>
        <v>EMIS</v>
      </c>
      <c r="C29" s="378">
        <f ca="true">+VALUE('Data Summary'!C29)</f>
        <v>2017</v>
      </c>
      <c r="D29" s="99">
        <f ca="true">+IF(AND(ISNUMBER(OFFSET('Water Data'!$D$4,0,10*ROW('Water Data'!D23))),'Data Summary'!BS29="Yes"),100-OFFSET('Water Data'!$D$4,0,10*ROW('Water Data'!D23)),NA())</f>
        <v>41.989217710484056</v>
      </c>
      <c r="E29" s="99">
        <f ca="true">+IF(AND(ISNUMBER(OFFSET('Water Data'!$D$6,0,10*ROW('Water Data'!D23))),'Data Summary'!BT29="Yes"),OFFSET('Water Data'!$D$6,0,10*ROW('Water Data'!D23)),NA())</f>
        <v>26.571718284010093</v>
      </c>
      <c r="F29" s="99">
        <f ca="true">+IF(AND(ISNUMBER(OFFSET('Water Data'!$D$9,0,10*ROW('Water Data'!D23))),'Data Summary'!BU29="Yes"),OFFSET('Water Data'!$D$9,0,10*ROW('Water Data'!D23)),NA())</f>
        <v>15.486975361321402</v>
      </c>
      <c r="G29" s="99" t="e">
        <f ca="true">+IF(AND(ISNUMBER(OFFSET('Water Data'!$E$4,0,10*ROW('Water Data'!E23))),'Data Summary'!BV29="Yes"),100-OFFSET('Water Data'!$E$4,0,10*ROW('Water Data'!E23)),NA())</f>
        <v>#N/A</v>
      </c>
      <c r="H29" s="99" t="e">
        <f ca="true">+IF(AND(ISNUMBER(OFFSET('Water Data'!$E$6,0,10*ROW('Water Data'!E23))),'Data Summary'!BW29="Yes"),OFFSET('Water Data'!$E$6,0,10*ROW('Water Data'!E23)),NA())</f>
        <v>#N/A</v>
      </c>
      <c r="I29" s="99" t="e">
        <f ca="true">+IF(AND(ISNUMBER(OFFSET('Water Data'!$E$9,0,10*ROW('Water Data'!E23))),'Data Summary'!BX29="Yes"),OFFSET('Water Data'!$E$9,0,10*ROW('Water Data'!E23)),NA())</f>
        <v>#N/A</v>
      </c>
      <c r="J29" s="99" t="e">
        <f ca="true">+IF(AND(ISNUMBER(OFFSET('Water Data'!$F$4,0,10*ROW('Water Data'!F23))),'Data Summary'!BY29="Yes"),100-OFFSET('Water Data'!$F$4,0,10*ROW('Water Data'!F23)),NA())</f>
        <v>#N/A</v>
      </c>
      <c r="K29" s="99" t="e">
        <f ca="true">+IF(AND(ISNUMBER(OFFSET('Water Data'!$F$6,0,10*ROW('Water Data'!F23))),'Data Summary'!BZ29="Yes"),OFFSET('Water Data'!$F$6,0,10*ROW('Water Data'!F23)),NA())</f>
        <v>#N/A</v>
      </c>
      <c r="L29" s="99" t="e">
        <f ca="true">+IF(AND(ISNUMBER(OFFSET('Water Data'!$F$9,0,10*ROW('Water Data'!F23))),'Data Summary'!CA29="Yes"),OFFSET('Water Data'!$F$9,0,10*ROW('Water Data'!F23)),NA())</f>
        <v>#N/A</v>
      </c>
      <c r="M29" s="99" t="e">
        <f ca="true">+IF(AND(ISNUMBER(OFFSET('Water Data'!$G$4,0,10*ROW('Water Data'!G23))),'Data Summary'!CB29="Yes"),100-OFFSET('Water Data'!$G$4,0,10*ROW('Water Data'!G23)),NA())</f>
        <v>#N/A</v>
      </c>
      <c r="N29" s="99" t="e">
        <f ca="true">+IF(AND(ISNUMBER(OFFSET('Water Data'!$G$6,0,10*ROW('Water Data'!G23))),'Data Summary'!CC29="Yes"),OFFSET('Water Data'!$G$6,0,10*ROW('Water Data'!G23)),NA())</f>
        <v>#N/A</v>
      </c>
      <c r="O29" s="99" t="e">
        <f ca="true">+IF(AND(ISNUMBER(OFFSET('Water Data'!$G$9,0,10*ROW('Water Data'!G23))),'Data Summary'!CD29="Yes"),OFFSET('Water Data'!$G$9,0,10*ROW('Water Data'!G23)),NA())</f>
        <v>#N/A</v>
      </c>
      <c r="P29" s="99">
        <f ca="true">+IF(AND(ISNUMBER(OFFSET('Water Data'!$H$4,0,10*ROW('Water Data'!H23))),'Data Summary'!CE29="Yes"),100-OFFSET('Water Data'!$H$4,0,10*ROW('Water Data'!H23)),NA())</f>
        <v>40</v>
      </c>
      <c r="Q29" s="99">
        <f ca="true">+IF(AND(ISNUMBER(OFFSET('Water Data'!$H$6,0,10*ROW('Water Data'!H23))),'Data Summary'!CF29="Yes"),OFFSET('Water Data'!$H$6,0,10*ROW('Water Data'!H23)),NA())</f>
        <v>23.599999999999998</v>
      </c>
      <c r="R29" s="99">
        <f ca="true">+IF(AND(ISNUMBER(OFFSET('Water Data'!$H$9,0,10*ROW('Water Data'!H23))),'Data Summary'!CG29="Yes"),OFFSET('Water Data'!$H$9,0,10*ROW('Water Data'!H23)),NA())</f>
        <v>14.867999999999999</v>
      </c>
      <c r="S29" s="99">
        <f ca="true">+IF(AND(ISNUMBER(OFFSET('Water Data'!$I$4,0,10*ROW('Water Data'!I23))),'Data Summary'!CH29="Yes"),100-OFFSET('Water Data'!$I$4,0,10*ROW('Water Data'!I23)),NA())</f>
        <v>63</v>
      </c>
      <c r="T29" s="99">
        <f ca="true">+IF(AND(ISNUMBER(OFFSET('Water Data'!$I$6,0,10*ROW('Water Data'!I23))),'Data Summary'!CI29="Yes"),OFFSET('Water Data'!$I$6,0,10*ROW('Water Data'!I23)),NA())</f>
        <v>57.96</v>
      </c>
      <c r="U29" s="99">
        <f ca="true">+IF(AND(ISNUMBER(OFFSET('Water Data'!$I$9,0,10*ROW('Water Data'!I23))),'Data Summary'!CJ29="Yes"),OFFSET('Water Data'!$I$9,0,10*ROW('Water Data'!I23)),NA())</f>
        <v>22.024799999999999</v>
      </c>
      <c r="V29" s="100">
        <f ca="true">+IF(AND(ISNUMBER(OFFSET('Sanitation Data'!$D$4,0,10*ROW('Sanitation Data'!D23))),'Data Summary'!CK29="Yes"),100-OFFSET('Sanitation Data'!$D$4,0,10*ROW('Sanitation Data'!D23)),NA())</f>
        <v>83.605414085799495</v>
      </c>
      <c r="W29" s="100">
        <f ca="true">+IF(AND(ISNUMBER(OFFSET('Sanitation Data'!$D$6,0,10*ROW('Sanitation Data'!D23))),'Data Summary'!CL29="Yes"),OFFSET('Sanitation Data'!$D$6,0,10*ROW('Sanitation Data'!D23)),NA())</f>
        <v>58.269416407295935</v>
      </c>
      <c r="X29" s="100" t="e">
        <f ca="true">+IF(AND(ISNUMBER(OFFSET('Sanitation Data'!$D$10,0,10*ROW('Sanitation Data'!D23))),'Data Summary'!CM29="Yes"),OFFSET('Sanitation Data'!$D$10,0,10*ROW('Sanitation Data'!D23)),NA())</f>
        <v>#N/A</v>
      </c>
      <c r="Y29" s="100" t="e">
        <f ca="true">+IF(AND(ISNUMBER(OFFSET('Sanitation Data'!$D$11,0,10*ROW('Sanitation Data'!D23))),'Data Summary'!CN29="Yes"),OFFSET('Sanitation Data'!$D$11,0,10*ROW('Sanitation Data'!D23)),NA())</f>
        <v>#N/A</v>
      </c>
      <c r="Z29" s="100">
        <f ca="true">+IF(AND(ISNUMBER(OFFSET('Sanitation Data'!$D$12,0,10*ROW('Sanitation Data'!D23))),'Data Summary'!CO29="Yes"),OFFSET('Sanitation Data'!$D$12,0,10*ROW('Sanitation Data'!D23)),NA())</f>
        <v>40.48694292348717</v>
      </c>
      <c r="AA29" s="100" t="e">
        <f ca="true">+IF(AND(ISNUMBER(OFFSET('Sanitation Data'!$E$4,0,10*ROW('Sanitation Data'!E23))),'Data Summary'!CP29="Yes"),100-OFFSET('Sanitation Data'!$E$4,0,10*ROW('Sanitation Data'!E23)),NA())</f>
        <v>#N/A</v>
      </c>
      <c r="AB29" s="100" t="e">
        <f ca="true">+IF(AND(ISNUMBER(OFFSET('Sanitation Data'!$E$6,0,10*ROW('Sanitation Data'!E23))),'Data Summary'!CQ29="Yes"),OFFSET('Sanitation Data'!$E$6,0,10*ROW('Sanitation Data'!E23)),NA())</f>
        <v>#N/A</v>
      </c>
      <c r="AC29" s="100" t="e">
        <f ca="true">+IF(AND(ISNUMBER(OFFSET('Sanitation Data'!$E$10,0,10*ROW('Sanitation Data'!E23))),'Data Summary'!CR29="Yes"),OFFSET('Sanitation Data'!$E$10,0,10*ROW('Sanitation Data'!E23)),NA())</f>
        <v>#N/A</v>
      </c>
      <c r="AD29" s="100" t="e">
        <f ca="true">+IF(AND(ISNUMBER(OFFSET('Sanitation Data'!$E$11,0,10*ROW('Sanitation Data'!E23))),'Data Summary'!CS29="Yes"),OFFSET('Sanitation Data'!$E$11,0,10*ROW('Sanitation Data'!E23)),NA())</f>
        <v>#N/A</v>
      </c>
      <c r="AE29" s="100" t="e">
        <f ca="true">+IF(AND(ISNUMBER(OFFSET('Sanitation Data'!$E$12,0,10*ROW('Sanitation Data'!E23))),'Data Summary'!CT29="Yes"),OFFSET('Sanitation Data'!$E$12,0,10*ROW('Sanitation Data'!E23)),NA())</f>
        <v>#N/A</v>
      </c>
      <c r="AF29" s="100" t="e">
        <f ca="true">+IF(AND(ISNUMBER(OFFSET('Sanitation Data'!$F$4,0,10*ROW('Sanitation Data'!F23))),'Data Summary'!CU29="Yes"),100-OFFSET('Sanitation Data'!$F$4,0,10*ROW('Sanitation Data'!F23)),NA())</f>
        <v>#N/A</v>
      </c>
      <c r="AG29" s="100" t="e">
        <f ca="true">+IF(AND(ISNUMBER(OFFSET('Sanitation Data'!$F$6,0,10*ROW('Sanitation Data'!F23))),'Data Summary'!CV29="Yes"),OFFSET('Sanitation Data'!$F$6,0,10*ROW('Sanitation Data'!F23)),NA())</f>
        <v>#N/A</v>
      </c>
      <c r="AH29" s="100" t="e">
        <f ca="true">+IF(AND(ISNUMBER(OFFSET('Sanitation Data'!$F$10,0,10*ROW('Sanitation Data'!F23))),'Data Summary'!CW29="Yes"),OFFSET('Sanitation Data'!$F$10,0,10*ROW('Sanitation Data'!F23)),NA())</f>
        <v>#N/A</v>
      </c>
      <c r="AI29" s="100" t="e">
        <f ca="true">+IF(AND(ISNUMBER(OFFSET('Sanitation Data'!$F$11,0,10*ROW('Sanitation Data'!F23))),'Data Summary'!CX29="Yes"),OFFSET('Sanitation Data'!$F$11,0,10*ROW('Sanitation Data'!F23)),NA())</f>
        <v>#N/A</v>
      </c>
      <c r="AJ29" s="100" t="e">
        <f ca="true">+IF(AND(ISNUMBER(OFFSET('Sanitation Data'!$F$12,0,10*ROW('Sanitation Data'!F23))),'Data Summary'!CY29="Yes"),OFFSET('Sanitation Data'!$F$12,0,10*ROW('Sanitation Data'!F23)),NA())</f>
        <v>#N/A</v>
      </c>
      <c r="AK29" s="100" t="e">
        <f ca="true">+IF(AND(ISNUMBER(OFFSET('Sanitation Data'!$G$4,0,10*ROW('Sanitation Data'!G23))),'Data Summary'!CZ29="Yes"),100-OFFSET('Sanitation Data'!$G$4,0,10*ROW('Sanitation Data'!G23)),NA())</f>
        <v>#N/A</v>
      </c>
      <c r="AL29" s="100" t="e">
        <f ca="true">+IF(AND(ISNUMBER(OFFSET('Sanitation Data'!$G$6,0,10*ROW('Sanitation Data'!G23))),'Data Summary'!DA29="Yes"),OFFSET('Sanitation Data'!$G$6,0,10*ROW('Sanitation Data'!G23)),NA())</f>
        <v>#N/A</v>
      </c>
      <c r="AM29" s="100" t="e">
        <f ca="true">+IF(AND(ISNUMBER(OFFSET('Sanitation Data'!$G$10,0,10*ROW('Sanitation Data'!G23))),'Data Summary'!DB29="Yes"),OFFSET('Sanitation Data'!$G$10,0,10*ROW('Sanitation Data'!G23)),NA())</f>
        <v>#N/A</v>
      </c>
      <c r="AN29" s="100" t="e">
        <f ca="true">+IF(AND(ISNUMBER(OFFSET('Sanitation Data'!$G$11,0,10*ROW('Sanitation Data'!G23))),'Data Summary'!DC29="Yes"),OFFSET('Sanitation Data'!$G$11,0,10*ROW('Sanitation Data'!G23)),NA())</f>
        <v>#N/A</v>
      </c>
      <c r="AO29" s="100" t="e">
        <f ca="true">+IF(AND(ISNUMBER(OFFSET('Sanitation Data'!$G$12,0,10*ROW('Sanitation Data'!G23))),'Data Summary'!DD29="Yes"),OFFSET('Sanitation Data'!$G$12,0,10*ROW('Sanitation Data'!G23)),NA())</f>
        <v>#N/A</v>
      </c>
      <c r="AP29" s="100">
        <f ca="true">+IF(AND(ISNUMBER(OFFSET('Sanitation Data'!$H$4,0,10*ROW('Sanitation Data'!H23))),'Data Summary'!DE29="Yes"),100-OFFSET('Sanitation Data'!$H$4,0,10*ROW('Sanitation Data'!H23)),NA())</f>
        <v>83</v>
      </c>
      <c r="AQ29" s="100">
        <f ca="true">+IF(AND(ISNUMBER(OFFSET('Sanitation Data'!$H$6,0,10*ROW('Sanitation Data'!H23))),'Data Summary'!DF29="Yes"),OFFSET('Sanitation Data'!$H$6,0,10*ROW('Sanitation Data'!H23)),NA())</f>
        <v>56.855000000000004</v>
      </c>
      <c r="AR29" s="100" t="e">
        <f ca="true">+IF(AND(ISNUMBER(OFFSET('Sanitation Data'!$H$10,0,10*ROW('Sanitation Data'!H23))),'Data Summary'!DG29="Yes"),OFFSET('Sanitation Data'!$H$10,0,10*ROW('Sanitation Data'!H23)),NA())</f>
        <v>#N/A</v>
      </c>
      <c r="AS29" s="100" t="e">
        <f ca="true">+IF(AND(ISNUMBER(OFFSET('Sanitation Data'!$H$11,0,10*ROW('Sanitation Data'!H23))),'Data Summary'!DH29="Yes"),OFFSET('Sanitation Data'!$H$11,0,10*ROW('Sanitation Data'!H23)),NA())</f>
        <v>#N/A</v>
      </c>
      <c r="AT29" s="100">
        <f ca="true">+IF(AND(ISNUMBER(OFFSET('Sanitation Data'!$H$12,0,10*ROW('Sanitation Data'!H23))),'Data Summary'!DI29="Yes"),OFFSET('Sanitation Data'!$H$12,0,10*ROW('Sanitation Data'!H23)),NA())</f>
        <v>38.53012048192771</v>
      </c>
      <c r="AU29" s="100">
        <f ca="true">+IF(AND(ISNUMBER(OFFSET('Sanitation Data'!$I$4,0,10*ROW('Sanitation Data'!I23))),'Data Summary'!DJ29="Yes"),100-OFFSET('Sanitation Data'!$I$4,0,10*ROW('Sanitation Data'!I23)),NA())</f>
        <v>90</v>
      </c>
      <c r="AV29" s="100">
        <f ca="true">+IF(AND(ISNUMBER(OFFSET('Sanitation Data'!$I$6,0,10*ROW('Sanitation Data'!I23))),'Data Summary'!DK29="Yes"),OFFSET('Sanitation Data'!$I$6,0,10*ROW('Sanitation Data'!I23)),NA())</f>
        <v>73.208955223880594</v>
      </c>
      <c r="AW29" s="100" t="e">
        <f ca="true">+IF(AND(ISNUMBER(OFFSET('Sanitation Data'!$I$10,0,10*ROW('Sanitation Data'!I23))),'Data Summary'!DL29="Yes"),OFFSET('Sanitation Data'!$I$10,0,10*ROW('Sanitation Data'!I23)),NA())</f>
        <v>#N/A</v>
      </c>
      <c r="AX29" s="100" t="e">
        <f ca="true">+IF(AND(ISNUMBER(OFFSET('Sanitation Data'!$I$11,0,10*ROW('Sanitation Data'!I23))),'Data Summary'!DM29="Yes"),OFFSET('Sanitation Data'!$I$11,0,10*ROW('Sanitation Data'!I23)),NA())</f>
        <v>#N/A</v>
      </c>
      <c r="AY29" s="100">
        <f ca="true">+IF(AND(ISNUMBER(OFFSET('Sanitation Data'!$I$12,0,10*ROW('Sanitation Data'!I23))),'Data Summary'!DN29="Yes"),OFFSET('Sanitation Data'!$I$12,0,10*ROW('Sanitation Data'!I23)),NA())</f>
        <v>61.155555555555559</v>
      </c>
      <c r="AZ29" s="101">
        <f ca="true">+IF(AND(ISNUMBER(OFFSET('Hygiene Data'!$D$5,0,10*ROW('Hygiene Data'!D23))),'Data Summary'!DO29="Yes"),OFFSET('Hygiene Data'!$D$5,0,10*ROW('Hygiene Data'!D23)),NA())</f>
        <v>25.470291351227345</v>
      </c>
      <c r="BA29" s="101">
        <f ca="true">+IF(AND(ISNUMBER(OFFSET('Hygiene Data'!$D$7,0,10*ROW('Hygiene Data'!D23))),'Data Summary'!DP29="Yes"),OFFSET('Hygiene Data'!$D$7,0,10*ROW('Hygiene Data'!D23)),NA())</f>
        <v>20.124340445056205</v>
      </c>
      <c r="BB29" s="101">
        <f ca="true">+IF(AND(ISNUMBER(OFFSET('Hygiene Data'!$D$9,0,10*ROW('Hygiene Data'!D23))),'Data Summary'!DQ29="Yes"),OFFSET('Hygiene Data'!$D$9,0,10*ROW('Hygiene Data'!D23)),NA())</f>
        <v>5.2594631796283551</v>
      </c>
      <c r="BC29" s="101" t="e">
        <f ca="true">+IF(AND(ISNUMBER(OFFSET('Hygiene Data'!$E$5,0,10*ROW('Hygiene Data'!E23))),'Data Summary'!DR29="Yes"),OFFSET('Hygiene Data'!$E$5,0,10*ROW('Hygiene Data'!E23)),NA())</f>
        <v>#N/A</v>
      </c>
      <c r="BD29" s="101" t="e">
        <f ca="true">+IF(AND(ISNUMBER(OFFSET('Hygiene Data'!$E$7,0,10*ROW('Hygiene Data'!E23))),'Data Summary'!DS29="Yes"),OFFSET('Hygiene Data'!$E$7,0,10*ROW('Hygiene Data'!E23)),NA())</f>
        <v>#N/A</v>
      </c>
      <c r="BE29" s="101" t="e">
        <f ca="true">+IF(AND(ISNUMBER(OFFSET('Hygiene Data'!$E$9,0,10*ROW('Hygiene Data'!E23))),'Data Summary'!DT29="Yes"),OFFSET('Hygiene Data'!$E$9,0,10*ROW('Hygiene Data'!E23)),NA())</f>
        <v>#N/A</v>
      </c>
      <c r="BF29" s="101" t="e">
        <f ca="true">+IF(AND(ISNUMBER(OFFSET('Hygiene Data'!$F$5,0,10*ROW('Hygiene Data'!F23))),'Data Summary'!DU29="Yes"),OFFSET('Hygiene Data'!$F$5,0,10*ROW('Hygiene Data'!F23)),NA())</f>
        <v>#N/A</v>
      </c>
      <c r="BG29" s="101" t="e">
        <f ca="true">+IF(AND(ISNUMBER(OFFSET('Hygiene Data'!$F$7,0,10*ROW('Hygiene Data'!F23))),'Data Summary'!DV29="Yes"),OFFSET('Hygiene Data'!$F$7,0,10*ROW('Hygiene Data'!F23)),NA())</f>
        <v>#N/A</v>
      </c>
      <c r="BH29" s="101" t="e">
        <f ca="true">+IF(AND(ISNUMBER(OFFSET('Hygiene Data'!$F$9,0,10*ROW('Hygiene Data'!F23))),'Data Summary'!DW29="Yes"),OFFSET('Hygiene Data'!$F$9,0,10*ROW('Hygiene Data'!F23)),NA())</f>
        <v>#N/A</v>
      </c>
      <c r="BI29" s="101" t="e">
        <f ca="true">+IF(AND(ISNUMBER(OFFSET('Hygiene Data'!$G$5,0,10*ROW('Hygiene Data'!G23))),'Data Summary'!DX29="Yes"),OFFSET('Hygiene Data'!$G$5,0,10*ROW('Hygiene Data'!G23)),NA())</f>
        <v>#N/A</v>
      </c>
      <c r="BJ29" s="101" t="e">
        <f ca="true">+IF(AND(ISNUMBER(OFFSET('Hygiene Data'!$G$7,0,10*ROW('Hygiene Data'!G23))),'Data Summary'!DY29="Yes"),OFFSET('Hygiene Data'!$G$7,0,10*ROW('Hygiene Data'!G23)),NA())</f>
        <v>#N/A</v>
      </c>
      <c r="BK29" s="101" t="e">
        <f ca="true">+IF(AND(ISNUMBER(OFFSET('Hygiene Data'!$G$9,0,10*ROW('Hygiene Data'!G23))),'Data Summary'!DZ29="Yes"),OFFSET('Hygiene Data'!$G$9,0,10*ROW('Hygiene Data'!G23)),NA())</f>
        <v>#N/A</v>
      </c>
      <c r="BL29" s="101">
        <f ca="true">+IF(AND(ISNUMBER(OFFSET('Hygiene Data'!$H$5,0,10*ROW('Hygiene Data'!H23))),'Data Summary'!EA29="Yes"),OFFSET('Hygiene Data'!$H$5,0,10*ROW('Hygiene Data'!H23)),NA())</f>
        <v>24</v>
      </c>
      <c r="BM29" s="101">
        <f ca="true">+IF(AND(ISNUMBER(OFFSET('Hygiene Data'!$H$7,0,10*ROW('Hygiene Data'!H23))),'Data Summary'!EB29="Yes"),OFFSET('Hygiene Data'!$H$7,0,10*ROW('Hygiene Data'!H23)),NA())</f>
        <v>19</v>
      </c>
      <c r="BN29" s="101">
        <f ca="true">+IF(AND(ISNUMBER(OFFSET('Hygiene Data'!$H$9,0,10*ROW('Hygiene Data'!H23))),'Data Summary'!EC29="Yes"),OFFSET('Hygiene Data'!$H$9,0,10*ROW('Hygiene Data'!H23)),NA())</f>
        <v>5</v>
      </c>
      <c r="BO29" s="101">
        <f ca="true">+IF(AND(ISNUMBER(OFFSET('Hygiene Data'!$I$5,0,10*ROW('Hygiene Data'!I23))),'Data Summary'!ED29="Yes"),OFFSET('Hygiene Data'!$I$5,0,10*ROW('Hygiene Data'!I23)),NA())</f>
        <v>41</v>
      </c>
      <c r="BP29" s="101">
        <f ca="true">+IF(AND(ISNUMBER(OFFSET('Hygiene Data'!$I$7,0,10*ROW('Hygiene Data'!I23))),'Data Summary'!EE29="Yes"),OFFSET('Hygiene Data'!$I$7,0,10*ROW('Hygiene Data'!I23)),NA())</f>
        <v>32</v>
      </c>
      <c r="BQ29" s="101">
        <f ca="true">+IF(AND(ISNUMBER(OFFSET('Hygiene Data'!$I$9,0,10*ROW('Hygiene Data'!I23))),'Data Summary'!EF29="Yes"),OFFSET('Hygiene Data'!$I$9,0,10*ROW('Hygiene Data'!I23)),NA())</f>
        <v>8</v>
      </c>
    </row>
    <row xmlns:x14ac="http://schemas.microsoft.com/office/spreadsheetml/2009/9/ac" r="30" x14ac:dyDescent="0.2">
      <c r="A30" s="379" t="str">
        <f ca="true">+RIGHT('Data Summary'!A30,LEN('Data Summary'!A30)-9)</f>
        <v>WV</v>
      </c>
      <c r="B30" s="38" t="str">
        <f ca="true">+IF(ISTEXT('Data Summary'!B30),'Data Summary'!B30,"")</f>
        <v>Survey</v>
      </c>
      <c r="C30" s="378">
        <f ca="true">+VALUE('Data Summary'!C30)</f>
        <v>2017</v>
      </c>
      <c r="D30" s="99" t="e">
        <f ca="true">+IF(AND(ISNUMBER(OFFSET('Water Data'!$D$4,0,10*ROW('Water Data'!D24))),'Data Summary'!BS30="Yes"),100-OFFSET('Water Data'!$D$4,0,10*ROW('Water Data'!D24)),NA())</f>
        <v>#N/A</v>
      </c>
      <c r="E30" s="99" t="e">
        <f ca="true">+IF(AND(ISNUMBER(OFFSET('Water Data'!$D$6,0,10*ROW('Water Data'!D24))),'Data Summary'!BT30="Yes"),OFFSET('Water Data'!$D$6,0,10*ROW('Water Data'!D24)),NA())</f>
        <v>#N/A</v>
      </c>
      <c r="F30" s="99" t="e">
        <f ca="true">+IF(AND(ISNUMBER(OFFSET('Water Data'!$D$9,0,10*ROW('Water Data'!D24))),'Data Summary'!BU30="Yes"),OFFSET('Water Data'!$D$9,0,10*ROW('Water Data'!D24)),NA())</f>
        <v>#N/A</v>
      </c>
      <c r="G30" s="99" t="e">
        <f ca="true">+IF(AND(ISNUMBER(OFFSET('Water Data'!$E$4,0,10*ROW('Water Data'!E24))),'Data Summary'!BV30="Yes"),100-OFFSET('Water Data'!$E$4,0,10*ROW('Water Data'!E24)),NA())</f>
        <v>#N/A</v>
      </c>
      <c r="H30" s="99" t="e">
        <f ca="true">+IF(AND(ISNUMBER(OFFSET('Water Data'!$E$6,0,10*ROW('Water Data'!E24))),'Data Summary'!BW30="Yes"),OFFSET('Water Data'!$E$6,0,10*ROW('Water Data'!E24)),NA())</f>
        <v>#N/A</v>
      </c>
      <c r="I30" s="99" t="e">
        <f ca="true">+IF(AND(ISNUMBER(OFFSET('Water Data'!$E$9,0,10*ROW('Water Data'!E24))),'Data Summary'!BX30="Yes"),OFFSET('Water Data'!$E$9,0,10*ROW('Water Data'!E24)),NA())</f>
        <v>#N/A</v>
      </c>
      <c r="J30" s="99">
        <f ca="true">+IF(AND(ISNUMBER(OFFSET('Water Data'!$F$4,0,10*ROW('Water Data'!F24))),'Data Summary'!BY30="Yes"),100-OFFSET('Water Data'!$F$4,0,10*ROW('Water Data'!F24)),NA())</f>
        <v>63.265309999999999</v>
      </c>
      <c r="K30" s="99">
        <f ca="true">+IF(AND(ISNUMBER(OFFSET('Water Data'!$F$6,0,10*ROW('Water Data'!F24))),'Data Summary'!BZ30="Yes"),OFFSET('Water Data'!$F$6,0,10*ROW('Water Data'!F24)),NA())</f>
        <v>50.000009999999989</v>
      </c>
      <c r="L30" s="99">
        <f ca="true">+IF(AND(ISNUMBER(OFFSET('Water Data'!$F$9,0,10*ROW('Water Data'!F24))),'Data Summary'!CA30="Yes"),OFFSET('Water Data'!$F$9,0,10*ROW('Water Data'!F24)),NA())</f>
        <v>37.113399999999999</v>
      </c>
      <c r="M30" s="99" t="e">
        <f ca="true">+IF(AND(ISNUMBER(OFFSET('Water Data'!$G$4,0,10*ROW('Water Data'!G24))),'Data Summary'!CB30="Yes"),100-OFFSET('Water Data'!$G$4,0,10*ROW('Water Data'!G24)),NA())</f>
        <v>#N/A</v>
      </c>
      <c r="N30" s="99" t="e">
        <f ca="true">+IF(AND(ISNUMBER(OFFSET('Water Data'!$G$6,0,10*ROW('Water Data'!G24))),'Data Summary'!CC30="Yes"),OFFSET('Water Data'!$G$6,0,10*ROW('Water Data'!G24)),NA())</f>
        <v>#N/A</v>
      </c>
      <c r="O30" s="99" t="e">
        <f ca="true">+IF(AND(ISNUMBER(OFFSET('Water Data'!$G$9,0,10*ROW('Water Data'!G24))),'Data Summary'!CD30="Yes"),OFFSET('Water Data'!$G$9,0,10*ROW('Water Data'!G24)),NA())</f>
        <v>#N/A</v>
      </c>
      <c r="P30" s="99" t="e">
        <f ca="true">+IF(AND(ISNUMBER(OFFSET('Water Data'!$H$4,0,10*ROW('Water Data'!H24))),'Data Summary'!CE30="Yes"),100-OFFSET('Water Data'!$H$4,0,10*ROW('Water Data'!H24)),NA())</f>
        <v>#N/A</v>
      </c>
      <c r="Q30" s="99" t="e">
        <f ca="true">+IF(AND(ISNUMBER(OFFSET('Water Data'!$H$6,0,10*ROW('Water Data'!H24))),'Data Summary'!CF30="Yes"),OFFSET('Water Data'!$H$6,0,10*ROW('Water Data'!H24)),NA())</f>
        <v>#N/A</v>
      </c>
      <c r="R30" s="99" t="e">
        <f ca="true">+IF(AND(ISNUMBER(OFFSET('Water Data'!$H$9,0,10*ROW('Water Data'!H24))),'Data Summary'!CG30="Yes"),OFFSET('Water Data'!$H$9,0,10*ROW('Water Data'!H24)),NA())</f>
        <v>#N/A</v>
      </c>
      <c r="S30" s="99" t="e">
        <f ca="true">+IF(AND(ISNUMBER(OFFSET('Water Data'!$I$4,0,10*ROW('Water Data'!I24))),'Data Summary'!CH30="Yes"),100-OFFSET('Water Data'!$I$4,0,10*ROW('Water Data'!I24)),NA())</f>
        <v>#N/A</v>
      </c>
      <c r="T30" s="99" t="e">
        <f ca="true">+IF(AND(ISNUMBER(OFFSET('Water Data'!$I$6,0,10*ROW('Water Data'!I24))),'Data Summary'!CI30="Yes"),OFFSET('Water Data'!$I$6,0,10*ROW('Water Data'!I24)),NA())</f>
        <v>#N/A</v>
      </c>
      <c r="U30" s="99" t="e">
        <f ca="true">+IF(AND(ISNUMBER(OFFSET('Water Data'!$I$9,0,10*ROW('Water Data'!I24))),'Data Summary'!CJ30="Yes"),OFFSET('Water Data'!$I$9,0,10*ROW('Water Data'!I24)),NA())</f>
        <v>#N/A</v>
      </c>
      <c r="V30" s="100" t="e">
        <f ca="true">+IF(AND(ISNUMBER(OFFSET('Sanitation Data'!$D$4,0,10*ROW('Sanitation Data'!D24))),'Data Summary'!CK30="Yes"),100-OFFSET('Sanitation Data'!$D$4,0,10*ROW('Sanitation Data'!D24)),NA())</f>
        <v>#N/A</v>
      </c>
      <c r="W30" s="100" t="e">
        <f ca="true">+IF(AND(ISNUMBER(OFFSET('Sanitation Data'!$D$6,0,10*ROW('Sanitation Data'!D24))),'Data Summary'!CL30="Yes"),OFFSET('Sanitation Data'!$D$6,0,10*ROW('Sanitation Data'!D24)),NA())</f>
        <v>#N/A</v>
      </c>
      <c r="X30" s="100" t="e">
        <f ca="true">+IF(AND(ISNUMBER(OFFSET('Sanitation Data'!$D$10,0,10*ROW('Sanitation Data'!D24))),'Data Summary'!CM30="Yes"),OFFSET('Sanitation Data'!$D$10,0,10*ROW('Sanitation Data'!D24)),NA())</f>
        <v>#N/A</v>
      </c>
      <c r="Y30" s="100" t="e">
        <f ca="true">+IF(AND(ISNUMBER(OFFSET('Sanitation Data'!$D$11,0,10*ROW('Sanitation Data'!D24))),'Data Summary'!CN30="Yes"),OFFSET('Sanitation Data'!$D$11,0,10*ROW('Sanitation Data'!D24)),NA())</f>
        <v>#N/A</v>
      </c>
      <c r="Z30" s="100" t="e">
        <f ca="true">+IF(AND(ISNUMBER(OFFSET('Sanitation Data'!$D$12,0,10*ROW('Sanitation Data'!D24))),'Data Summary'!CO30="Yes"),OFFSET('Sanitation Data'!$D$12,0,10*ROW('Sanitation Data'!D24)),NA())</f>
        <v>#N/A</v>
      </c>
      <c r="AA30" s="100" t="e">
        <f ca="true">+IF(AND(ISNUMBER(OFFSET('Sanitation Data'!$E$4,0,10*ROW('Sanitation Data'!E24))),'Data Summary'!CP30="Yes"),100-OFFSET('Sanitation Data'!$E$4,0,10*ROW('Sanitation Data'!E24)),NA())</f>
        <v>#N/A</v>
      </c>
      <c r="AB30" s="100" t="e">
        <f ca="true">+IF(AND(ISNUMBER(OFFSET('Sanitation Data'!$E$6,0,10*ROW('Sanitation Data'!E24))),'Data Summary'!CQ30="Yes"),OFFSET('Sanitation Data'!$E$6,0,10*ROW('Sanitation Data'!E24)),NA())</f>
        <v>#N/A</v>
      </c>
      <c r="AC30" s="100" t="e">
        <f ca="true">+IF(AND(ISNUMBER(OFFSET('Sanitation Data'!$E$10,0,10*ROW('Sanitation Data'!E24))),'Data Summary'!CR30="Yes"),OFFSET('Sanitation Data'!$E$10,0,10*ROW('Sanitation Data'!E24)),NA())</f>
        <v>#N/A</v>
      </c>
      <c r="AD30" s="100" t="e">
        <f ca="true">+IF(AND(ISNUMBER(OFFSET('Sanitation Data'!$E$11,0,10*ROW('Sanitation Data'!E24))),'Data Summary'!CS30="Yes"),OFFSET('Sanitation Data'!$E$11,0,10*ROW('Sanitation Data'!E24)),NA())</f>
        <v>#N/A</v>
      </c>
      <c r="AE30" s="100" t="e">
        <f ca="true">+IF(AND(ISNUMBER(OFFSET('Sanitation Data'!$E$12,0,10*ROW('Sanitation Data'!E24))),'Data Summary'!CT30="Yes"),OFFSET('Sanitation Data'!$E$12,0,10*ROW('Sanitation Data'!E24)),NA())</f>
        <v>#N/A</v>
      </c>
      <c r="AF30" s="100">
        <f ca="true">+IF(AND(ISNUMBER(OFFSET('Sanitation Data'!$F$4,0,10*ROW('Sanitation Data'!F24))),'Data Summary'!CU30="Yes"),100-OFFSET('Sanitation Data'!$F$4,0,10*ROW('Sanitation Data'!F24)),NA())</f>
        <v>92.708330000000004</v>
      </c>
      <c r="AG30" s="100">
        <f ca="true">+IF(AND(ISNUMBER(OFFSET('Sanitation Data'!$F$6,0,10*ROW('Sanitation Data'!F24))),'Data Summary'!CV30="Yes"),OFFSET('Sanitation Data'!$F$6,0,10*ROW('Sanitation Data'!F24)),NA())</f>
        <v>76.562505000000002</v>
      </c>
      <c r="AH30" s="100">
        <f ca="true">+IF(AND(ISNUMBER(OFFSET('Sanitation Data'!$F$10,0,10*ROW('Sanitation Data'!F24))),'Data Summary'!CW30="Yes"),OFFSET('Sanitation Data'!$F$10,0,10*ROW('Sanitation Data'!F24)),NA())</f>
        <v>22.91667</v>
      </c>
      <c r="AI30" s="100">
        <f ca="true">+IF(AND(ISNUMBER(OFFSET('Sanitation Data'!$F$11,0,10*ROW('Sanitation Data'!F24))),'Data Summary'!CX30="Yes"),OFFSET('Sanitation Data'!$F$11,0,10*ROW('Sanitation Data'!F24)),NA())</f>
        <v>69.791669999999996</v>
      </c>
      <c r="AJ30" s="100">
        <f ca="true">+IF(AND(ISNUMBER(OFFSET('Sanitation Data'!$F$12,0,10*ROW('Sanitation Data'!F24))),'Data Summary'!CY30="Yes"),OFFSET('Sanitation Data'!$F$12,0,10*ROW('Sanitation Data'!F24)),NA())</f>
        <v>22.91667</v>
      </c>
      <c r="AK30" s="100" t="e">
        <f ca="true">+IF(AND(ISNUMBER(OFFSET('Sanitation Data'!$G$4,0,10*ROW('Sanitation Data'!G24))),'Data Summary'!CZ30="Yes"),100-OFFSET('Sanitation Data'!$G$4,0,10*ROW('Sanitation Data'!G24)),NA())</f>
        <v>#N/A</v>
      </c>
      <c r="AL30" s="100" t="e">
        <f ca="true">+IF(AND(ISNUMBER(OFFSET('Sanitation Data'!$G$6,0,10*ROW('Sanitation Data'!G24))),'Data Summary'!DA30="Yes"),OFFSET('Sanitation Data'!$G$6,0,10*ROW('Sanitation Data'!G24)),NA())</f>
        <v>#N/A</v>
      </c>
      <c r="AM30" s="100" t="e">
        <f ca="true">+IF(AND(ISNUMBER(OFFSET('Sanitation Data'!$G$10,0,10*ROW('Sanitation Data'!G24))),'Data Summary'!DB30="Yes"),OFFSET('Sanitation Data'!$G$10,0,10*ROW('Sanitation Data'!G24)),NA())</f>
        <v>#N/A</v>
      </c>
      <c r="AN30" s="100" t="e">
        <f ca="true">+IF(AND(ISNUMBER(OFFSET('Sanitation Data'!$G$11,0,10*ROW('Sanitation Data'!G24))),'Data Summary'!DC30="Yes"),OFFSET('Sanitation Data'!$G$11,0,10*ROW('Sanitation Data'!G24)),NA())</f>
        <v>#N/A</v>
      </c>
      <c r="AO30" s="100" t="e">
        <f ca="true">+IF(AND(ISNUMBER(OFFSET('Sanitation Data'!$G$12,0,10*ROW('Sanitation Data'!G24))),'Data Summary'!DD30="Yes"),OFFSET('Sanitation Data'!$G$12,0,10*ROW('Sanitation Data'!G24)),NA())</f>
        <v>#N/A</v>
      </c>
      <c r="AP30" s="100" t="e">
        <f ca="true">+IF(AND(ISNUMBER(OFFSET('Sanitation Data'!$H$4,0,10*ROW('Sanitation Data'!H24))),'Data Summary'!DE30="Yes"),100-OFFSET('Sanitation Data'!$H$4,0,10*ROW('Sanitation Data'!H24)),NA())</f>
        <v>#N/A</v>
      </c>
      <c r="AQ30" s="100" t="e">
        <f ca="true">+IF(AND(ISNUMBER(OFFSET('Sanitation Data'!$H$6,0,10*ROW('Sanitation Data'!H24))),'Data Summary'!DF30="Yes"),OFFSET('Sanitation Data'!$H$6,0,10*ROW('Sanitation Data'!H24)),NA())</f>
        <v>#N/A</v>
      </c>
      <c r="AR30" s="100" t="e">
        <f ca="true">+IF(AND(ISNUMBER(OFFSET('Sanitation Data'!$H$10,0,10*ROW('Sanitation Data'!H24))),'Data Summary'!DG30="Yes"),OFFSET('Sanitation Data'!$H$10,0,10*ROW('Sanitation Data'!H24)),NA())</f>
        <v>#N/A</v>
      </c>
      <c r="AS30" s="100" t="e">
        <f ca="true">+IF(AND(ISNUMBER(OFFSET('Sanitation Data'!$H$11,0,10*ROW('Sanitation Data'!H24))),'Data Summary'!DH30="Yes"),OFFSET('Sanitation Data'!$H$11,0,10*ROW('Sanitation Data'!H24)),NA())</f>
        <v>#N/A</v>
      </c>
      <c r="AT30" s="100" t="e">
        <f ca="true">+IF(AND(ISNUMBER(OFFSET('Sanitation Data'!$H$12,0,10*ROW('Sanitation Data'!H24))),'Data Summary'!DI30="Yes"),OFFSET('Sanitation Data'!$H$12,0,10*ROW('Sanitation Data'!H24)),NA())</f>
        <v>#N/A</v>
      </c>
      <c r="AU30" s="100" t="e">
        <f ca="true">+IF(AND(ISNUMBER(OFFSET('Sanitation Data'!$I$4,0,10*ROW('Sanitation Data'!I24))),'Data Summary'!DJ30="Yes"),100-OFFSET('Sanitation Data'!$I$4,0,10*ROW('Sanitation Data'!I24)),NA())</f>
        <v>#N/A</v>
      </c>
      <c r="AV30" s="100" t="e">
        <f ca="true">+IF(AND(ISNUMBER(OFFSET('Sanitation Data'!$I$6,0,10*ROW('Sanitation Data'!I24))),'Data Summary'!DK30="Yes"),OFFSET('Sanitation Data'!$I$6,0,10*ROW('Sanitation Data'!I24)),NA())</f>
        <v>#N/A</v>
      </c>
      <c r="AW30" s="100" t="e">
        <f ca="true">+IF(AND(ISNUMBER(OFFSET('Sanitation Data'!$I$10,0,10*ROW('Sanitation Data'!I24))),'Data Summary'!DL30="Yes"),OFFSET('Sanitation Data'!$I$10,0,10*ROW('Sanitation Data'!I24)),NA())</f>
        <v>#N/A</v>
      </c>
      <c r="AX30" s="100" t="e">
        <f ca="true">+IF(AND(ISNUMBER(OFFSET('Sanitation Data'!$I$11,0,10*ROW('Sanitation Data'!I24))),'Data Summary'!DM30="Yes"),OFFSET('Sanitation Data'!$I$11,0,10*ROW('Sanitation Data'!I24)),NA())</f>
        <v>#N/A</v>
      </c>
      <c r="AY30" s="100" t="e">
        <f ca="true">+IF(AND(ISNUMBER(OFFSET('Sanitation Data'!$I$12,0,10*ROW('Sanitation Data'!I24))),'Data Summary'!DN30="Yes"),OFFSET('Sanitation Data'!$I$12,0,10*ROW('Sanitation Data'!I24)),NA())</f>
        <v>#N/A</v>
      </c>
      <c r="AZ30" s="101" t="e">
        <f ca="true">+IF(AND(ISNUMBER(OFFSET('Hygiene Data'!$D$5,0,10*ROW('Hygiene Data'!D24))),'Data Summary'!DO30="Yes"),OFFSET('Hygiene Data'!$D$5,0,10*ROW('Hygiene Data'!D24)),NA())</f>
        <v>#N/A</v>
      </c>
      <c r="BA30" s="101" t="e">
        <f ca="true">+IF(AND(ISNUMBER(OFFSET('Hygiene Data'!$D$7,0,10*ROW('Hygiene Data'!D24))),'Data Summary'!DP30="Yes"),OFFSET('Hygiene Data'!$D$7,0,10*ROW('Hygiene Data'!D24)),NA())</f>
        <v>#N/A</v>
      </c>
      <c r="BB30" s="101" t="e">
        <f ca="true">+IF(AND(ISNUMBER(OFFSET('Hygiene Data'!$D$9,0,10*ROW('Hygiene Data'!D24))),'Data Summary'!DQ30="Yes"),OFFSET('Hygiene Data'!$D$9,0,10*ROW('Hygiene Data'!D24)),NA())</f>
        <v>#N/A</v>
      </c>
      <c r="BC30" s="101" t="e">
        <f ca="true">+IF(AND(ISNUMBER(OFFSET('Hygiene Data'!$E$5,0,10*ROW('Hygiene Data'!E24))),'Data Summary'!DR30="Yes"),OFFSET('Hygiene Data'!$E$5,0,10*ROW('Hygiene Data'!E24)),NA())</f>
        <v>#N/A</v>
      </c>
      <c r="BD30" s="101" t="e">
        <f ca="true">+IF(AND(ISNUMBER(OFFSET('Hygiene Data'!$E$7,0,10*ROW('Hygiene Data'!E24))),'Data Summary'!DS30="Yes"),OFFSET('Hygiene Data'!$E$7,0,10*ROW('Hygiene Data'!E24)),NA())</f>
        <v>#N/A</v>
      </c>
      <c r="BE30" s="101" t="e">
        <f ca="true">+IF(AND(ISNUMBER(OFFSET('Hygiene Data'!$E$9,0,10*ROW('Hygiene Data'!E24))),'Data Summary'!DT30="Yes"),OFFSET('Hygiene Data'!$E$9,0,10*ROW('Hygiene Data'!E24)),NA())</f>
        <v>#N/A</v>
      </c>
      <c r="BF30" s="101">
        <f ca="true">+IF(AND(ISNUMBER(OFFSET('Hygiene Data'!$F$5,0,10*ROW('Hygiene Data'!F24))),'Data Summary'!DU30="Yes"),OFFSET('Hygiene Data'!$F$5,0,10*ROW('Hygiene Data'!F24)),NA())</f>
        <v>4.0816299999999996</v>
      </c>
      <c r="BG30" s="101">
        <f ca="true">+IF(AND(ISNUMBER(OFFSET('Hygiene Data'!$F$7,0,10*ROW('Hygiene Data'!F24))),'Data Summary'!DV30="Yes"),OFFSET('Hygiene Data'!$F$7,0,10*ROW('Hygiene Data'!F24)),NA())</f>
        <v>3.0612200000000001</v>
      </c>
      <c r="BH30" s="101">
        <f ca="true">+IF(AND(ISNUMBER(OFFSET('Hygiene Data'!$F$9,0,10*ROW('Hygiene Data'!F24))),'Data Summary'!DW30="Yes"),OFFSET('Hygiene Data'!$F$9,0,10*ROW('Hygiene Data'!F24)),NA())</f>
        <v>1.02041</v>
      </c>
      <c r="BI30" s="101" t="e">
        <f ca="true">+IF(AND(ISNUMBER(OFFSET('Hygiene Data'!$G$5,0,10*ROW('Hygiene Data'!G24))),'Data Summary'!DX30="Yes"),OFFSET('Hygiene Data'!$G$5,0,10*ROW('Hygiene Data'!G24)),NA())</f>
        <v>#N/A</v>
      </c>
      <c r="BJ30" s="101" t="e">
        <f ca="true">+IF(AND(ISNUMBER(OFFSET('Hygiene Data'!$G$7,0,10*ROW('Hygiene Data'!G24))),'Data Summary'!DY30="Yes"),OFFSET('Hygiene Data'!$G$7,0,10*ROW('Hygiene Data'!G24)),NA())</f>
        <v>#N/A</v>
      </c>
      <c r="BK30" s="101" t="e">
        <f ca="true">+IF(AND(ISNUMBER(OFFSET('Hygiene Data'!$G$9,0,10*ROW('Hygiene Data'!G24))),'Data Summary'!DZ30="Yes"),OFFSET('Hygiene Data'!$G$9,0,10*ROW('Hygiene Data'!G24)),NA())</f>
        <v>#N/A</v>
      </c>
      <c r="BL30" s="101" t="e">
        <f ca="true">+IF(AND(ISNUMBER(OFFSET('Hygiene Data'!$H$5,0,10*ROW('Hygiene Data'!H24))),'Data Summary'!EA30="Yes"),OFFSET('Hygiene Data'!$H$5,0,10*ROW('Hygiene Data'!H24)),NA())</f>
        <v>#N/A</v>
      </c>
      <c r="BM30" s="101" t="e">
        <f ca="true">+IF(AND(ISNUMBER(OFFSET('Hygiene Data'!$H$7,0,10*ROW('Hygiene Data'!H24))),'Data Summary'!EB30="Yes"),OFFSET('Hygiene Data'!$H$7,0,10*ROW('Hygiene Data'!H24)),NA())</f>
        <v>#N/A</v>
      </c>
      <c r="BN30" s="101" t="e">
        <f ca="true">+IF(AND(ISNUMBER(OFFSET('Hygiene Data'!$H$9,0,10*ROW('Hygiene Data'!H24))),'Data Summary'!EC30="Yes"),OFFSET('Hygiene Data'!$H$9,0,10*ROW('Hygiene Data'!H24)),NA())</f>
        <v>#N/A</v>
      </c>
      <c r="BO30" s="101" t="e">
        <f ca="true">+IF(AND(ISNUMBER(OFFSET('Hygiene Data'!$I$5,0,10*ROW('Hygiene Data'!I24))),'Data Summary'!ED30="Yes"),OFFSET('Hygiene Data'!$I$5,0,10*ROW('Hygiene Data'!I24)),NA())</f>
        <v>#N/A</v>
      </c>
      <c r="BP30" s="101" t="e">
        <f ca="true">+IF(AND(ISNUMBER(OFFSET('Hygiene Data'!$I$7,0,10*ROW('Hygiene Data'!I24))),'Data Summary'!EE30="Yes"),OFFSET('Hygiene Data'!$I$7,0,10*ROW('Hygiene Data'!I24)),NA())</f>
        <v>#N/A</v>
      </c>
      <c r="BQ30" s="101" t="e">
        <f ca="true">+IF(AND(ISNUMBER(OFFSET('Hygiene Data'!$I$9,0,10*ROW('Hygiene Data'!I24))),'Data Summary'!EF30="Yes"),OFFSET('Hygiene Data'!$I$9,0,10*ROW('Hygiene Data'!I24)),NA())</f>
        <v>#N/A</v>
      </c>
    </row>
    <row xmlns:x14ac="http://schemas.microsoft.com/office/spreadsheetml/2009/9/ac" r="31" x14ac:dyDescent="0.2">
      <c r="A31" s="379" t="str">
        <f ca="true">+RIGHT('Data Summary'!A31,LEN('Data Summary'!A31)-9)</f>
        <v>UIS</v>
      </c>
      <c r="B31" s="38" t="str">
        <f ca="true">+IF(ISTEXT('Data Summary'!B31),'Data Summary'!B31,"")</f>
        <v>Other</v>
      </c>
      <c r="C31" s="378">
        <f ca="true">+VALUE('Data Summary'!C31)</f>
        <v>2020</v>
      </c>
      <c r="D31" s="99" t="e">
        <f ca="true">+IF(AND(ISNUMBER(OFFSET('Water Data'!$D$4,0,10*ROW('Water Data'!D25))),'Data Summary'!BS31="Yes"),100-OFFSET('Water Data'!$D$4,0,10*ROW('Water Data'!D25)),NA())</f>
        <v>#N/A</v>
      </c>
      <c r="E31" s="99" t="e">
        <f ca="true">+IF(AND(ISNUMBER(OFFSET('Water Data'!$D$6,0,10*ROW('Water Data'!D25))),'Data Summary'!BT31="Yes"),OFFSET('Water Data'!$D$6,0,10*ROW('Water Data'!D25)),NA())</f>
        <v>#N/A</v>
      </c>
      <c r="F31" s="99" t="e">
        <f ca="true">+IF(AND(ISNUMBER(OFFSET('Water Data'!$D$9,0,10*ROW('Water Data'!D25))),'Data Summary'!BU31="Yes"),OFFSET('Water Data'!$D$9,0,10*ROW('Water Data'!D25)),NA())</f>
        <v>#N/A</v>
      </c>
      <c r="G31" s="99" t="e">
        <f ca="true">+IF(AND(ISNUMBER(OFFSET('Water Data'!$E$4,0,10*ROW('Water Data'!E25))),'Data Summary'!BV31="Yes"),100-OFFSET('Water Data'!$E$4,0,10*ROW('Water Data'!E25)),NA())</f>
        <v>#N/A</v>
      </c>
      <c r="H31" s="99" t="e">
        <f ca="true">+IF(AND(ISNUMBER(OFFSET('Water Data'!$E$6,0,10*ROW('Water Data'!E25))),'Data Summary'!BW31="Yes"),OFFSET('Water Data'!$E$6,0,10*ROW('Water Data'!E25)),NA())</f>
        <v>#N/A</v>
      </c>
      <c r="I31" s="99" t="e">
        <f ca="true">+IF(AND(ISNUMBER(OFFSET('Water Data'!$E$9,0,10*ROW('Water Data'!E25))),'Data Summary'!BX31="Yes"),OFFSET('Water Data'!$E$9,0,10*ROW('Water Data'!E25)),NA())</f>
        <v>#N/A</v>
      </c>
      <c r="J31" s="99" t="e">
        <f ca="true">+IF(AND(ISNUMBER(OFFSET('Water Data'!$F$4,0,10*ROW('Water Data'!F25))),'Data Summary'!BY31="Yes"),100-OFFSET('Water Data'!$F$4,0,10*ROW('Water Data'!F25)),NA())</f>
        <v>#N/A</v>
      </c>
      <c r="K31" s="99" t="e">
        <f ca="true">+IF(AND(ISNUMBER(OFFSET('Water Data'!$F$6,0,10*ROW('Water Data'!F25))),'Data Summary'!BZ31="Yes"),OFFSET('Water Data'!$F$6,0,10*ROW('Water Data'!F25)),NA())</f>
        <v>#N/A</v>
      </c>
      <c r="L31" s="99" t="e">
        <f ca="true">+IF(AND(ISNUMBER(OFFSET('Water Data'!$F$9,0,10*ROW('Water Data'!F25))),'Data Summary'!CA31="Yes"),OFFSET('Water Data'!$F$9,0,10*ROW('Water Data'!F25)),NA())</f>
        <v>#N/A</v>
      </c>
      <c r="M31" s="99" t="e">
        <f ca="true">+IF(AND(ISNUMBER(OFFSET('Water Data'!$G$4,0,10*ROW('Water Data'!G25))),'Data Summary'!CB31="Yes"),100-OFFSET('Water Data'!$G$4,0,10*ROW('Water Data'!G25)),NA())</f>
        <v>#N/A</v>
      </c>
      <c r="N31" s="99" t="e">
        <f ca="true">+IF(AND(ISNUMBER(OFFSET('Water Data'!$G$6,0,10*ROW('Water Data'!G25))),'Data Summary'!CC31="Yes"),OFFSET('Water Data'!$G$6,0,10*ROW('Water Data'!G25)),NA())</f>
        <v>#N/A</v>
      </c>
      <c r="O31" s="99" t="e">
        <f ca="true">+IF(AND(ISNUMBER(OFFSET('Water Data'!$G$9,0,10*ROW('Water Data'!G25))),'Data Summary'!CD31="Yes"),OFFSET('Water Data'!$G$9,0,10*ROW('Water Data'!G25)),NA())</f>
        <v>#N/A</v>
      </c>
      <c r="P31" s="99" t="e">
        <f ca="true">+IF(AND(ISNUMBER(OFFSET('Water Data'!$H$4,0,10*ROW('Water Data'!H25))),'Data Summary'!CE31="Yes"),100-OFFSET('Water Data'!$H$4,0,10*ROW('Water Data'!H25)),NA())</f>
        <v>#N/A</v>
      </c>
      <c r="Q31" s="99" t="e">
        <f ca="true">+IF(AND(ISNUMBER(OFFSET('Water Data'!$H$6,0,10*ROW('Water Data'!H25))),'Data Summary'!CF31="Yes"),OFFSET('Water Data'!$H$6,0,10*ROW('Water Data'!H25)),NA())</f>
        <v>#N/A</v>
      </c>
      <c r="R31" s="99" t="e">
        <f ca="true">+IF(AND(ISNUMBER(OFFSET('Water Data'!$H$9,0,10*ROW('Water Data'!H25))),'Data Summary'!CG31="Yes"),OFFSET('Water Data'!$H$9,0,10*ROW('Water Data'!H25)),NA())</f>
        <v>#N/A</v>
      </c>
      <c r="S31" s="99" t="e">
        <f ca="true">+IF(AND(ISNUMBER(OFFSET('Water Data'!$I$4,0,10*ROW('Water Data'!I25))),'Data Summary'!CH31="Yes"),100-OFFSET('Water Data'!$I$4,0,10*ROW('Water Data'!I25)),NA())</f>
        <v>#N/A</v>
      </c>
      <c r="T31" s="99" t="e">
        <f ca="true">+IF(AND(ISNUMBER(OFFSET('Water Data'!$I$6,0,10*ROW('Water Data'!I25))),'Data Summary'!CI31="Yes"),OFFSET('Water Data'!$I$6,0,10*ROW('Water Data'!I25)),NA())</f>
        <v>#N/A</v>
      </c>
      <c r="U31" s="99" t="e">
        <f ca="true">+IF(AND(ISNUMBER(OFFSET('Water Data'!$I$9,0,10*ROW('Water Data'!I25))),'Data Summary'!CJ31="Yes"),OFFSET('Water Data'!$I$9,0,10*ROW('Water Data'!I25)),NA())</f>
        <v>#N/A</v>
      </c>
      <c r="V31" s="100" t="e">
        <f ca="true">+IF(AND(ISNUMBER(OFFSET('Sanitation Data'!$D$4,0,10*ROW('Sanitation Data'!D25))),'Data Summary'!CK31="Yes"),100-OFFSET('Sanitation Data'!$D$4,0,10*ROW('Sanitation Data'!D25)),NA())</f>
        <v>#N/A</v>
      </c>
      <c r="W31" s="100" t="e">
        <f ca="true">+IF(AND(ISNUMBER(OFFSET('Sanitation Data'!$D$6,0,10*ROW('Sanitation Data'!D25))),'Data Summary'!CL31="Yes"),OFFSET('Sanitation Data'!$D$6,0,10*ROW('Sanitation Data'!D25)),NA())</f>
        <v>#N/A</v>
      </c>
      <c r="X31" s="100" t="e">
        <f ca="true">+IF(AND(ISNUMBER(OFFSET('Sanitation Data'!$D$10,0,10*ROW('Sanitation Data'!D25))),'Data Summary'!CM31="Yes"),OFFSET('Sanitation Data'!$D$10,0,10*ROW('Sanitation Data'!D25)),NA())</f>
        <v>#N/A</v>
      </c>
      <c r="Y31" s="100" t="e">
        <f ca="true">+IF(AND(ISNUMBER(OFFSET('Sanitation Data'!$D$11,0,10*ROW('Sanitation Data'!D25))),'Data Summary'!CN31="Yes"),OFFSET('Sanitation Data'!$D$11,0,10*ROW('Sanitation Data'!D25)),NA())</f>
        <v>#N/A</v>
      </c>
      <c r="Z31" s="100" t="e">
        <f ca="true">+IF(AND(ISNUMBER(OFFSET('Sanitation Data'!$D$12,0,10*ROW('Sanitation Data'!D25))),'Data Summary'!CO31="Yes"),OFFSET('Sanitation Data'!$D$12,0,10*ROW('Sanitation Data'!D25)),NA())</f>
        <v>#N/A</v>
      </c>
      <c r="AA31" s="100" t="e">
        <f ca="true">+IF(AND(ISNUMBER(OFFSET('Sanitation Data'!$E$4,0,10*ROW('Sanitation Data'!E25))),'Data Summary'!CP31="Yes"),100-OFFSET('Sanitation Data'!$E$4,0,10*ROW('Sanitation Data'!E25)),NA())</f>
        <v>#N/A</v>
      </c>
      <c r="AB31" s="100" t="e">
        <f ca="true">+IF(AND(ISNUMBER(OFFSET('Sanitation Data'!$E$6,0,10*ROW('Sanitation Data'!E25))),'Data Summary'!CQ31="Yes"),OFFSET('Sanitation Data'!$E$6,0,10*ROW('Sanitation Data'!E25)),NA())</f>
        <v>#N/A</v>
      </c>
      <c r="AC31" s="100" t="e">
        <f ca="true">+IF(AND(ISNUMBER(OFFSET('Sanitation Data'!$E$10,0,10*ROW('Sanitation Data'!E25))),'Data Summary'!CR31="Yes"),OFFSET('Sanitation Data'!$E$10,0,10*ROW('Sanitation Data'!E25)),NA())</f>
        <v>#N/A</v>
      </c>
      <c r="AD31" s="100" t="e">
        <f ca="true">+IF(AND(ISNUMBER(OFFSET('Sanitation Data'!$E$11,0,10*ROW('Sanitation Data'!E25))),'Data Summary'!CS31="Yes"),OFFSET('Sanitation Data'!$E$11,0,10*ROW('Sanitation Data'!E25)),NA())</f>
        <v>#N/A</v>
      </c>
      <c r="AE31" s="100" t="e">
        <f ca="true">+IF(AND(ISNUMBER(OFFSET('Sanitation Data'!$E$12,0,10*ROW('Sanitation Data'!E25))),'Data Summary'!CT31="Yes"),OFFSET('Sanitation Data'!$E$12,0,10*ROW('Sanitation Data'!E25)),NA())</f>
        <v>#N/A</v>
      </c>
      <c r="AF31" s="100" t="e">
        <f ca="true">+IF(AND(ISNUMBER(OFFSET('Sanitation Data'!$F$4,0,10*ROW('Sanitation Data'!F25))),'Data Summary'!CU31="Yes"),100-OFFSET('Sanitation Data'!$F$4,0,10*ROW('Sanitation Data'!F25)),NA())</f>
        <v>#N/A</v>
      </c>
      <c r="AG31" s="100" t="e">
        <f ca="true">+IF(AND(ISNUMBER(OFFSET('Sanitation Data'!$F$6,0,10*ROW('Sanitation Data'!F25))),'Data Summary'!CV31="Yes"),OFFSET('Sanitation Data'!$F$6,0,10*ROW('Sanitation Data'!F25)),NA())</f>
        <v>#N/A</v>
      </c>
      <c r="AH31" s="100" t="e">
        <f ca="true">+IF(AND(ISNUMBER(OFFSET('Sanitation Data'!$F$10,0,10*ROW('Sanitation Data'!F25))),'Data Summary'!CW31="Yes"),OFFSET('Sanitation Data'!$F$10,0,10*ROW('Sanitation Data'!F25)),NA())</f>
        <v>#N/A</v>
      </c>
      <c r="AI31" s="100" t="e">
        <f ca="true">+IF(AND(ISNUMBER(OFFSET('Sanitation Data'!$F$11,0,10*ROW('Sanitation Data'!F25))),'Data Summary'!CX31="Yes"),OFFSET('Sanitation Data'!$F$11,0,10*ROW('Sanitation Data'!F25)),NA())</f>
        <v>#N/A</v>
      </c>
      <c r="AJ31" s="100" t="e">
        <f ca="true">+IF(AND(ISNUMBER(OFFSET('Sanitation Data'!$F$12,0,10*ROW('Sanitation Data'!F25))),'Data Summary'!CY31="Yes"),OFFSET('Sanitation Data'!$F$12,0,10*ROW('Sanitation Data'!F25)),NA())</f>
        <v>#N/A</v>
      </c>
      <c r="AK31" s="100" t="e">
        <f ca="true">+IF(AND(ISNUMBER(OFFSET('Sanitation Data'!$G$4,0,10*ROW('Sanitation Data'!G25))),'Data Summary'!CZ31="Yes"),100-OFFSET('Sanitation Data'!$G$4,0,10*ROW('Sanitation Data'!G25)),NA())</f>
        <v>#N/A</v>
      </c>
      <c r="AL31" s="100" t="e">
        <f ca="true">+IF(AND(ISNUMBER(OFFSET('Sanitation Data'!$G$6,0,10*ROW('Sanitation Data'!G25))),'Data Summary'!DA31="Yes"),OFFSET('Sanitation Data'!$G$6,0,10*ROW('Sanitation Data'!G25)),NA())</f>
        <v>#N/A</v>
      </c>
      <c r="AM31" s="100" t="e">
        <f ca="true">+IF(AND(ISNUMBER(OFFSET('Sanitation Data'!$G$10,0,10*ROW('Sanitation Data'!G25))),'Data Summary'!DB31="Yes"),OFFSET('Sanitation Data'!$G$10,0,10*ROW('Sanitation Data'!G25)),NA())</f>
        <v>#N/A</v>
      </c>
      <c r="AN31" s="100" t="e">
        <f ca="true">+IF(AND(ISNUMBER(OFFSET('Sanitation Data'!$G$11,0,10*ROW('Sanitation Data'!G25))),'Data Summary'!DC31="Yes"),OFFSET('Sanitation Data'!$G$11,0,10*ROW('Sanitation Data'!G25)),NA())</f>
        <v>#N/A</v>
      </c>
      <c r="AO31" s="100" t="e">
        <f ca="true">+IF(AND(ISNUMBER(OFFSET('Sanitation Data'!$G$12,0,10*ROW('Sanitation Data'!G25))),'Data Summary'!DD31="Yes"),OFFSET('Sanitation Data'!$G$12,0,10*ROW('Sanitation Data'!G25)),NA())</f>
        <v>#N/A</v>
      </c>
      <c r="AP31" s="100" t="e">
        <f ca="true">+IF(AND(ISNUMBER(OFFSET('Sanitation Data'!$H$4,0,10*ROW('Sanitation Data'!H25))),'Data Summary'!DE31="Yes"),100-OFFSET('Sanitation Data'!$H$4,0,10*ROW('Sanitation Data'!H25)),NA())</f>
        <v>#N/A</v>
      </c>
      <c r="AQ31" s="100" t="e">
        <f ca="true">+IF(AND(ISNUMBER(OFFSET('Sanitation Data'!$H$6,0,10*ROW('Sanitation Data'!H25))),'Data Summary'!DF31="Yes"),OFFSET('Sanitation Data'!$H$6,0,10*ROW('Sanitation Data'!H25)),NA())</f>
        <v>#N/A</v>
      </c>
      <c r="AR31" s="100" t="e">
        <f ca="true">+IF(AND(ISNUMBER(OFFSET('Sanitation Data'!$H$10,0,10*ROW('Sanitation Data'!H25))),'Data Summary'!DG31="Yes"),OFFSET('Sanitation Data'!$H$10,0,10*ROW('Sanitation Data'!H25)),NA())</f>
        <v>#N/A</v>
      </c>
      <c r="AS31" s="100" t="e">
        <f ca="true">+IF(AND(ISNUMBER(OFFSET('Sanitation Data'!$H$11,0,10*ROW('Sanitation Data'!H25))),'Data Summary'!DH31="Yes"),OFFSET('Sanitation Data'!$H$11,0,10*ROW('Sanitation Data'!H25)),NA())</f>
        <v>#N/A</v>
      </c>
      <c r="AT31" s="100" t="e">
        <f ca="true">+IF(AND(ISNUMBER(OFFSET('Sanitation Data'!$H$12,0,10*ROW('Sanitation Data'!H25))),'Data Summary'!DI31="Yes"),OFFSET('Sanitation Data'!$H$12,0,10*ROW('Sanitation Data'!H25)),NA())</f>
        <v>#N/A</v>
      </c>
      <c r="AU31" s="100" t="e">
        <f ca="true">+IF(AND(ISNUMBER(OFFSET('Sanitation Data'!$I$4,0,10*ROW('Sanitation Data'!I25))),'Data Summary'!DJ31="Yes"),100-OFFSET('Sanitation Data'!$I$4,0,10*ROW('Sanitation Data'!I25)),NA())</f>
        <v>#N/A</v>
      </c>
      <c r="AV31" s="100" t="e">
        <f ca="true">+IF(AND(ISNUMBER(OFFSET('Sanitation Data'!$I$6,0,10*ROW('Sanitation Data'!I25))),'Data Summary'!DK31="Yes"),OFFSET('Sanitation Data'!$I$6,0,10*ROW('Sanitation Data'!I25)),NA())</f>
        <v>#N/A</v>
      </c>
      <c r="AW31" s="100" t="e">
        <f ca="true">+IF(AND(ISNUMBER(OFFSET('Sanitation Data'!$I$10,0,10*ROW('Sanitation Data'!I25))),'Data Summary'!DL31="Yes"),OFFSET('Sanitation Data'!$I$10,0,10*ROW('Sanitation Data'!I25)),NA())</f>
        <v>#N/A</v>
      </c>
      <c r="AX31" s="100" t="e">
        <f ca="true">+IF(AND(ISNUMBER(OFFSET('Sanitation Data'!$I$11,0,10*ROW('Sanitation Data'!I25))),'Data Summary'!DM31="Yes"),OFFSET('Sanitation Data'!$I$11,0,10*ROW('Sanitation Data'!I25)),NA())</f>
        <v>#N/A</v>
      </c>
      <c r="AY31" s="100" t="e">
        <f ca="true">+IF(AND(ISNUMBER(OFFSET('Sanitation Data'!$I$12,0,10*ROW('Sanitation Data'!I25))),'Data Summary'!DN31="Yes"),OFFSET('Sanitation Data'!$I$12,0,10*ROW('Sanitation Data'!I25)),NA())</f>
        <v>#N/A</v>
      </c>
      <c r="AZ31" s="101" t="e">
        <f ca="true">+IF(AND(ISNUMBER(OFFSET('Hygiene Data'!$D$5,0,10*ROW('Hygiene Data'!D25))),'Data Summary'!DO31="Yes"),OFFSET('Hygiene Data'!$D$5,0,10*ROW('Hygiene Data'!D25)),NA())</f>
        <v>#N/A</v>
      </c>
      <c r="BA31" s="101" t="e">
        <f ca="true">+IF(AND(ISNUMBER(OFFSET('Hygiene Data'!$D$7,0,10*ROW('Hygiene Data'!D25))),'Data Summary'!DP31="Yes"),OFFSET('Hygiene Data'!$D$7,0,10*ROW('Hygiene Data'!D25)),NA())</f>
        <v>#N/A</v>
      </c>
      <c r="BB31" s="101">
        <f ca="true">+IF(AND(ISNUMBER(OFFSET('Hygiene Data'!$D$9,0,10*ROW('Hygiene Data'!D25))),'Data Summary'!DQ31="Yes"),OFFSET('Hygiene Data'!$D$9,0,10*ROW('Hygiene Data'!D25)),NA())</f>
        <v>18.872571246181632</v>
      </c>
      <c r="BC31" s="101" t="e">
        <f ca="true">+IF(AND(ISNUMBER(OFFSET('Hygiene Data'!$E$5,0,10*ROW('Hygiene Data'!E25))),'Data Summary'!DR31="Yes"),OFFSET('Hygiene Data'!$E$5,0,10*ROW('Hygiene Data'!E25)),NA())</f>
        <v>#N/A</v>
      </c>
      <c r="BD31" s="101" t="e">
        <f ca="true">+IF(AND(ISNUMBER(OFFSET('Hygiene Data'!$E$7,0,10*ROW('Hygiene Data'!E25))),'Data Summary'!DS31="Yes"),OFFSET('Hygiene Data'!$E$7,0,10*ROW('Hygiene Data'!E25)),NA())</f>
        <v>#N/A</v>
      </c>
      <c r="BE31" s="101" t="e">
        <f ca="true">+IF(AND(ISNUMBER(OFFSET('Hygiene Data'!$E$9,0,10*ROW('Hygiene Data'!E25))),'Data Summary'!DT31="Yes"),OFFSET('Hygiene Data'!$E$9,0,10*ROW('Hygiene Data'!E25)),NA())</f>
        <v>#N/A</v>
      </c>
      <c r="BF31" s="101" t="e">
        <f ca="true">+IF(AND(ISNUMBER(OFFSET('Hygiene Data'!$F$5,0,10*ROW('Hygiene Data'!F25))),'Data Summary'!DU31="Yes"),OFFSET('Hygiene Data'!$F$5,0,10*ROW('Hygiene Data'!F25)),NA())</f>
        <v>#N/A</v>
      </c>
      <c r="BG31" s="101" t="e">
        <f ca="true">+IF(AND(ISNUMBER(OFFSET('Hygiene Data'!$F$7,0,10*ROW('Hygiene Data'!F25))),'Data Summary'!DV31="Yes"),OFFSET('Hygiene Data'!$F$7,0,10*ROW('Hygiene Data'!F25)),NA())</f>
        <v>#N/A</v>
      </c>
      <c r="BH31" s="101" t="e">
        <f ca="true">+IF(AND(ISNUMBER(OFFSET('Hygiene Data'!$F$9,0,10*ROW('Hygiene Data'!F25))),'Data Summary'!DW31="Yes"),OFFSET('Hygiene Data'!$F$9,0,10*ROW('Hygiene Data'!F25)),NA())</f>
        <v>#N/A</v>
      </c>
      <c r="BI31" s="101" t="e">
        <f ca="true">+IF(AND(ISNUMBER(OFFSET('Hygiene Data'!$G$5,0,10*ROW('Hygiene Data'!G25))),'Data Summary'!DX31="Yes"),OFFSET('Hygiene Data'!$G$5,0,10*ROW('Hygiene Data'!G25)),NA())</f>
        <v>#N/A</v>
      </c>
      <c r="BJ31" s="101" t="e">
        <f ca="true">+IF(AND(ISNUMBER(OFFSET('Hygiene Data'!$G$7,0,10*ROW('Hygiene Data'!G25))),'Data Summary'!DY31="Yes"),OFFSET('Hygiene Data'!$G$7,0,10*ROW('Hygiene Data'!G25)),NA())</f>
        <v>#N/A</v>
      </c>
      <c r="BK31" s="101" t="e">
        <f ca="true">+IF(AND(ISNUMBER(OFFSET('Hygiene Data'!$G$9,0,10*ROW('Hygiene Data'!G25))),'Data Summary'!DZ31="Yes"),OFFSET('Hygiene Data'!$G$9,0,10*ROW('Hygiene Data'!G25)),NA())</f>
        <v>#N/A</v>
      </c>
      <c r="BL31" s="101" t="e">
        <f ca="true">+IF(AND(ISNUMBER(OFFSET('Hygiene Data'!$H$5,0,10*ROW('Hygiene Data'!H25))),'Data Summary'!EA31="Yes"),OFFSET('Hygiene Data'!$H$5,0,10*ROW('Hygiene Data'!H25)),NA())</f>
        <v>#N/A</v>
      </c>
      <c r="BM31" s="101" t="e">
        <f ca="true">+IF(AND(ISNUMBER(OFFSET('Hygiene Data'!$H$7,0,10*ROW('Hygiene Data'!H25))),'Data Summary'!EB31="Yes"),OFFSET('Hygiene Data'!$H$7,0,10*ROW('Hygiene Data'!H25)),NA())</f>
        <v>#N/A</v>
      </c>
      <c r="BN31" s="101">
        <f ca="true">+IF(AND(ISNUMBER(OFFSET('Hygiene Data'!$H$9,0,10*ROW('Hygiene Data'!H25))),'Data Summary'!EC31="Yes"),OFFSET('Hygiene Data'!$H$9,0,10*ROW('Hygiene Data'!H25)),NA())</f>
        <v>13.72185</v>
      </c>
      <c r="BO31" s="101" t="e">
        <f ca="true">+IF(AND(ISNUMBER(OFFSET('Hygiene Data'!$I$5,0,10*ROW('Hygiene Data'!I25))),'Data Summary'!ED31="Yes"),OFFSET('Hygiene Data'!$I$5,0,10*ROW('Hygiene Data'!I25)),NA())</f>
        <v>#N/A</v>
      </c>
      <c r="BP31" s="101" t="e">
        <f ca="true">+IF(AND(ISNUMBER(OFFSET('Hygiene Data'!$I$7,0,10*ROW('Hygiene Data'!I25))),'Data Summary'!EE31="Yes"),OFFSET('Hygiene Data'!$I$7,0,10*ROW('Hygiene Data'!I25)),NA())</f>
        <v>#N/A</v>
      </c>
      <c r="BQ31" s="101">
        <f ca="true">+IF(AND(ISNUMBER(OFFSET('Hygiene Data'!$I$9,0,10*ROW('Hygiene Data'!I25))),'Data Summary'!EF31="Yes"),OFFSET('Hygiene Data'!$I$9,0,10*ROW('Hygiene Data'!I25)),NA())</f>
        <v>24.484820000000003</v>
      </c>
    </row>
    <row xmlns:x14ac="http://schemas.microsoft.com/office/spreadsheetml/2009/9/ac" r="32" x14ac:dyDescent="0.2">
      <c r="A32" s="379" t="str">
        <f ca="true">+RIGHT('Data Summary'!A32,LEN('Data Summary'!A32)-9)</f>
        <v>UIS</v>
      </c>
      <c r="B32" s="38" t="str">
        <f ca="true">+IF(ISTEXT('Data Summary'!B32),'Data Summary'!B32,"")</f>
        <v>Other</v>
      </c>
      <c r="C32" s="378">
        <f ca="true">+VALUE('Data Summary'!C32)</f>
        <v>2021</v>
      </c>
      <c r="D32" s="99" t="e">
        <f ca="true">+IF(AND(ISNUMBER(OFFSET('Water Data'!$D$4,0,10*ROW('Water Data'!D26))),'Data Summary'!BS32="Yes"),100-OFFSET('Water Data'!$D$4,0,10*ROW('Water Data'!D26)),NA())</f>
        <v>#N/A</v>
      </c>
      <c r="E32" s="99" t="e">
        <f ca="true">+IF(AND(ISNUMBER(OFFSET('Water Data'!$D$6,0,10*ROW('Water Data'!D26))),'Data Summary'!BT32="Yes"),OFFSET('Water Data'!$D$6,0,10*ROW('Water Data'!D26)),NA())</f>
        <v>#N/A</v>
      </c>
      <c r="F32" s="99">
        <f ca="true">+IF(AND(ISNUMBER(OFFSET('Water Data'!$D$9,0,10*ROW('Water Data'!D26))),'Data Summary'!BU32="Yes"),OFFSET('Water Data'!$D$9,0,10*ROW('Water Data'!D26)),NA())</f>
        <v>32.205800058696873</v>
      </c>
      <c r="G32" s="99" t="e">
        <f ca="true">+IF(AND(ISNUMBER(OFFSET('Water Data'!$E$4,0,10*ROW('Water Data'!E26))),'Data Summary'!BV32="Yes"),100-OFFSET('Water Data'!$E$4,0,10*ROW('Water Data'!E26)),NA())</f>
        <v>#N/A</v>
      </c>
      <c r="H32" s="99" t="e">
        <f ca="true">+IF(AND(ISNUMBER(OFFSET('Water Data'!$E$6,0,10*ROW('Water Data'!E26))),'Data Summary'!BW32="Yes"),OFFSET('Water Data'!$E$6,0,10*ROW('Water Data'!E26)),NA())</f>
        <v>#N/A</v>
      </c>
      <c r="I32" s="99" t="e">
        <f ca="true">+IF(AND(ISNUMBER(OFFSET('Water Data'!$E$9,0,10*ROW('Water Data'!E26))),'Data Summary'!BX32="Yes"),OFFSET('Water Data'!$E$9,0,10*ROW('Water Data'!E26)),NA())</f>
        <v>#N/A</v>
      </c>
      <c r="J32" s="99" t="e">
        <f ca="true">+IF(AND(ISNUMBER(OFFSET('Water Data'!$F$4,0,10*ROW('Water Data'!F26))),'Data Summary'!BY32="Yes"),100-OFFSET('Water Data'!$F$4,0,10*ROW('Water Data'!F26)),NA())</f>
        <v>#N/A</v>
      </c>
      <c r="K32" s="99" t="e">
        <f ca="true">+IF(AND(ISNUMBER(OFFSET('Water Data'!$F$6,0,10*ROW('Water Data'!F26))),'Data Summary'!BZ32="Yes"),OFFSET('Water Data'!$F$6,0,10*ROW('Water Data'!F26)),NA())</f>
        <v>#N/A</v>
      </c>
      <c r="L32" s="99" t="e">
        <f ca="true">+IF(AND(ISNUMBER(OFFSET('Water Data'!$F$9,0,10*ROW('Water Data'!F26))),'Data Summary'!CA32="Yes"),OFFSET('Water Data'!$F$9,0,10*ROW('Water Data'!F26)),NA())</f>
        <v>#N/A</v>
      </c>
      <c r="M32" s="99" t="e">
        <f ca="true">+IF(AND(ISNUMBER(OFFSET('Water Data'!$G$4,0,10*ROW('Water Data'!G26))),'Data Summary'!CB32="Yes"),100-OFFSET('Water Data'!$G$4,0,10*ROW('Water Data'!G26)),NA())</f>
        <v>#N/A</v>
      </c>
      <c r="N32" s="99" t="e">
        <f ca="true">+IF(AND(ISNUMBER(OFFSET('Water Data'!$G$6,0,10*ROW('Water Data'!G26))),'Data Summary'!CC32="Yes"),OFFSET('Water Data'!$G$6,0,10*ROW('Water Data'!G26)),NA())</f>
        <v>#N/A</v>
      </c>
      <c r="O32" s="99" t="e">
        <f ca="true">+IF(AND(ISNUMBER(OFFSET('Water Data'!$G$9,0,10*ROW('Water Data'!G26))),'Data Summary'!CD32="Yes"),OFFSET('Water Data'!$G$9,0,10*ROW('Water Data'!G26)),NA())</f>
        <v>#N/A</v>
      </c>
      <c r="P32" s="99" t="e">
        <f ca="true">+IF(AND(ISNUMBER(OFFSET('Water Data'!$H$4,0,10*ROW('Water Data'!H26))),'Data Summary'!CE32="Yes"),100-OFFSET('Water Data'!$H$4,0,10*ROW('Water Data'!H26)),NA())</f>
        <v>#N/A</v>
      </c>
      <c r="Q32" s="99" t="e">
        <f ca="true">+IF(AND(ISNUMBER(OFFSET('Water Data'!$H$6,0,10*ROW('Water Data'!H26))),'Data Summary'!CF32="Yes"),OFFSET('Water Data'!$H$6,0,10*ROW('Water Data'!H26)),NA())</f>
        <v>#N/A</v>
      </c>
      <c r="R32" s="99">
        <f ca="true">+IF(AND(ISNUMBER(OFFSET('Water Data'!$H$9,0,10*ROW('Water Data'!H26))),'Data Summary'!CG32="Yes"),OFFSET('Water Data'!$H$9,0,10*ROW('Water Data'!H26)),NA())</f>
        <v>19.809999999999999</v>
      </c>
      <c r="S32" s="99" t="e">
        <f ca="true">+IF(AND(ISNUMBER(OFFSET('Water Data'!$I$4,0,10*ROW('Water Data'!I26))),'Data Summary'!CH32="Yes"),100-OFFSET('Water Data'!$I$4,0,10*ROW('Water Data'!I26)),NA())</f>
        <v>#N/A</v>
      </c>
      <c r="T32" s="99" t="e">
        <f ca="true">+IF(AND(ISNUMBER(OFFSET('Water Data'!$I$6,0,10*ROW('Water Data'!I26))),'Data Summary'!CI32="Yes"),OFFSET('Water Data'!$I$6,0,10*ROW('Water Data'!I26)),NA())</f>
        <v>#N/A</v>
      </c>
      <c r="U32" s="99">
        <f ca="true">+IF(AND(ISNUMBER(OFFSET('Water Data'!$I$9,0,10*ROW('Water Data'!I26))),'Data Summary'!CJ32="Yes"),OFFSET('Water Data'!$I$9,0,10*ROW('Water Data'!I26)),NA())</f>
        <v>45.789999999999992</v>
      </c>
      <c r="V32" s="100" t="e">
        <f ca="true">+IF(AND(ISNUMBER(OFFSET('Sanitation Data'!$D$4,0,10*ROW('Sanitation Data'!D26))),'Data Summary'!CK32="Yes"),100-OFFSET('Sanitation Data'!$D$4,0,10*ROW('Sanitation Data'!D26)),NA())</f>
        <v>#N/A</v>
      </c>
      <c r="W32" s="100" t="e">
        <f ca="true">+IF(AND(ISNUMBER(OFFSET('Sanitation Data'!$D$6,0,10*ROW('Sanitation Data'!D26))),'Data Summary'!CL32="Yes"),OFFSET('Sanitation Data'!$D$6,0,10*ROW('Sanitation Data'!D26)),NA())</f>
        <v>#N/A</v>
      </c>
      <c r="X32" s="100" t="e">
        <f ca="true">+IF(AND(ISNUMBER(OFFSET('Sanitation Data'!$D$10,0,10*ROW('Sanitation Data'!D26))),'Data Summary'!CM32="Yes"),OFFSET('Sanitation Data'!$D$10,0,10*ROW('Sanitation Data'!D26)),NA())</f>
        <v>#N/A</v>
      </c>
      <c r="Y32" s="100" t="e">
        <f ca="true">+IF(AND(ISNUMBER(OFFSET('Sanitation Data'!$D$11,0,10*ROW('Sanitation Data'!D26))),'Data Summary'!CN32="Yes"),OFFSET('Sanitation Data'!$D$11,0,10*ROW('Sanitation Data'!D26)),NA())</f>
        <v>#N/A</v>
      </c>
      <c r="Z32" s="100" t="e">
        <f ca="true">+IF(AND(ISNUMBER(OFFSET('Sanitation Data'!$D$12,0,10*ROW('Sanitation Data'!D26))),'Data Summary'!CO32="Yes"),OFFSET('Sanitation Data'!$D$12,0,10*ROW('Sanitation Data'!D26)),NA())</f>
        <v>#N/A</v>
      </c>
      <c r="AA32" s="100" t="e">
        <f ca="true">+IF(AND(ISNUMBER(OFFSET('Sanitation Data'!$E$4,0,10*ROW('Sanitation Data'!E26))),'Data Summary'!CP32="Yes"),100-OFFSET('Sanitation Data'!$E$4,0,10*ROW('Sanitation Data'!E26)),NA())</f>
        <v>#N/A</v>
      </c>
      <c r="AB32" s="100" t="e">
        <f ca="true">+IF(AND(ISNUMBER(OFFSET('Sanitation Data'!$E$6,0,10*ROW('Sanitation Data'!E26))),'Data Summary'!CQ32="Yes"),OFFSET('Sanitation Data'!$E$6,0,10*ROW('Sanitation Data'!E26)),NA())</f>
        <v>#N/A</v>
      </c>
      <c r="AC32" s="100" t="e">
        <f ca="true">+IF(AND(ISNUMBER(OFFSET('Sanitation Data'!$E$10,0,10*ROW('Sanitation Data'!E26))),'Data Summary'!CR32="Yes"),OFFSET('Sanitation Data'!$E$10,0,10*ROW('Sanitation Data'!E26)),NA())</f>
        <v>#N/A</v>
      </c>
      <c r="AD32" s="100" t="e">
        <f ca="true">+IF(AND(ISNUMBER(OFFSET('Sanitation Data'!$E$11,0,10*ROW('Sanitation Data'!E26))),'Data Summary'!CS32="Yes"),OFFSET('Sanitation Data'!$E$11,0,10*ROW('Sanitation Data'!E26)),NA())</f>
        <v>#N/A</v>
      </c>
      <c r="AE32" s="100" t="e">
        <f ca="true">+IF(AND(ISNUMBER(OFFSET('Sanitation Data'!$E$12,0,10*ROW('Sanitation Data'!E26))),'Data Summary'!CT32="Yes"),OFFSET('Sanitation Data'!$E$12,0,10*ROW('Sanitation Data'!E26)),NA())</f>
        <v>#N/A</v>
      </c>
      <c r="AF32" s="100" t="e">
        <f ca="true">+IF(AND(ISNUMBER(OFFSET('Sanitation Data'!$F$4,0,10*ROW('Sanitation Data'!F26))),'Data Summary'!CU32="Yes"),100-OFFSET('Sanitation Data'!$F$4,0,10*ROW('Sanitation Data'!F26)),NA())</f>
        <v>#N/A</v>
      </c>
      <c r="AG32" s="100" t="e">
        <f ca="true">+IF(AND(ISNUMBER(OFFSET('Sanitation Data'!$F$6,0,10*ROW('Sanitation Data'!F26))),'Data Summary'!CV32="Yes"),OFFSET('Sanitation Data'!$F$6,0,10*ROW('Sanitation Data'!F26)),NA())</f>
        <v>#N/A</v>
      </c>
      <c r="AH32" s="100" t="e">
        <f ca="true">+IF(AND(ISNUMBER(OFFSET('Sanitation Data'!$F$10,0,10*ROW('Sanitation Data'!F26))),'Data Summary'!CW32="Yes"),OFFSET('Sanitation Data'!$F$10,0,10*ROW('Sanitation Data'!F26)),NA())</f>
        <v>#N/A</v>
      </c>
      <c r="AI32" s="100" t="e">
        <f ca="true">+IF(AND(ISNUMBER(OFFSET('Sanitation Data'!$F$11,0,10*ROW('Sanitation Data'!F26))),'Data Summary'!CX32="Yes"),OFFSET('Sanitation Data'!$F$11,0,10*ROW('Sanitation Data'!F26)),NA())</f>
        <v>#N/A</v>
      </c>
      <c r="AJ32" s="100" t="e">
        <f ca="true">+IF(AND(ISNUMBER(OFFSET('Sanitation Data'!$F$12,0,10*ROW('Sanitation Data'!F26))),'Data Summary'!CY32="Yes"),OFFSET('Sanitation Data'!$F$12,0,10*ROW('Sanitation Data'!F26)),NA())</f>
        <v>#N/A</v>
      </c>
      <c r="AK32" s="100" t="e">
        <f ca="true">+IF(AND(ISNUMBER(OFFSET('Sanitation Data'!$G$4,0,10*ROW('Sanitation Data'!G26))),'Data Summary'!CZ32="Yes"),100-OFFSET('Sanitation Data'!$G$4,0,10*ROW('Sanitation Data'!G26)),NA())</f>
        <v>#N/A</v>
      </c>
      <c r="AL32" s="100" t="e">
        <f ca="true">+IF(AND(ISNUMBER(OFFSET('Sanitation Data'!$G$6,0,10*ROW('Sanitation Data'!G26))),'Data Summary'!DA32="Yes"),OFFSET('Sanitation Data'!$G$6,0,10*ROW('Sanitation Data'!G26)),NA())</f>
        <v>#N/A</v>
      </c>
      <c r="AM32" s="100" t="e">
        <f ca="true">+IF(AND(ISNUMBER(OFFSET('Sanitation Data'!$G$10,0,10*ROW('Sanitation Data'!G26))),'Data Summary'!DB32="Yes"),OFFSET('Sanitation Data'!$G$10,0,10*ROW('Sanitation Data'!G26)),NA())</f>
        <v>#N/A</v>
      </c>
      <c r="AN32" s="100" t="e">
        <f ca="true">+IF(AND(ISNUMBER(OFFSET('Sanitation Data'!$G$11,0,10*ROW('Sanitation Data'!G26))),'Data Summary'!DC32="Yes"),OFFSET('Sanitation Data'!$G$11,0,10*ROW('Sanitation Data'!G26)),NA())</f>
        <v>#N/A</v>
      </c>
      <c r="AO32" s="100" t="e">
        <f ca="true">+IF(AND(ISNUMBER(OFFSET('Sanitation Data'!$G$12,0,10*ROW('Sanitation Data'!G26))),'Data Summary'!DD32="Yes"),OFFSET('Sanitation Data'!$G$12,0,10*ROW('Sanitation Data'!G26)),NA())</f>
        <v>#N/A</v>
      </c>
      <c r="AP32" s="100" t="e">
        <f ca="true">+IF(AND(ISNUMBER(OFFSET('Sanitation Data'!$H$4,0,10*ROW('Sanitation Data'!H26))),'Data Summary'!DE32="Yes"),100-OFFSET('Sanitation Data'!$H$4,0,10*ROW('Sanitation Data'!H26)),NA())</f>
        <v>#N/A</v>
      </c>
      <c r="AQ32" s="100" t="e">
        <f ca="true">+IF(AND(ISNUMBER(OFFSET('Sanitation Data'!$H$6,0,10*ROW('Sanitation Data'!H26))),'Data Summary'!DF32="Yes"),OFFSET('Sanitation Data'!$H$6,0,10*ROW('Sanitation Data'!H26)),NA())</f>
        <v>#N/A</v>
      </c>
      <c r="AR32" s="100" t="e">
        <f ca="true">+IF(AND(ISNUMBER(OFFSET('Sanitation Data'!$H$10,0,10*ROW('Sanitation Data'!H26))),'Data Summary'!DG32="Yes"),OFFSET('Sanitation Data'!$H$10,0,10*ROW('Sanitation Data'!H26)),NA())</f>
        <v>#N/A</v>
      </c>
      <c r="AS32" s="100" t="e">
        <f ca="true">+IF(AND(ISNUMBER(OFFSET('Sanitation Data'!$H$11,0,10*ROW('Sanitation Data'!H26))),'Data Summary'!DH32="Yes"),OFFSET('Sanitation Data'!$H$11,0,10*ROW('Sanitation Data'!H26)),NA())</f>
        <v>#N/A</v>
      </c>
      <c r="AT32" s="100" t="e">
        <f ca="true">+IF(AND(ISNUMBER(OFFSET('Sanitation Data'!$H$12,0,10*ROW('Sanitation Data'!H26))),'Data Summary'!DI32="Yes"),OFFSET('Sanitation Data'!$H$12,0,10*ROW('Sanitation Data'!H26)),NA())</f>
        <v>#N/A</v>
      </c>
      <c r="AU32" s="100" t="e">
        <f ca="true">+IF(AND(ISNUMBER(OFFSET('Sanitation Data'!$I$4,0,10*ROW('Sanitation Data'!I26))),'Data Summary'!DJ32="Yes"),100-OFFSET('Sanitation Data'!$I$4,0,10*ROW('Sanitation Data'!I26)),NA())</f>
        <v>#N/A</v>
      </c>
      <c r="AV32" s="100" t="e">
        <f ca="true">+IF(AND(ISNUMBER(OFFSET('Sanitation Data'!$I$6,0,10*ROW('Sanitation Data'!I26))),'Data Summary'!DK32="Yes"),OFFSET('Sanitation Data'!$I$6,0,10*ROW('Sanitation Data'!I26)),NA())</f>
        <v>#N/A</v>
      </c>
      <c r="AW32" s="100" t="e">
        <f ca="true">+IF(AND(ISNUMBER(OFFSET('Sanitation Data'!$I$10,0,10*ROW('Sanitation Data'!I26))),'Data Summary'!DL32="Yes"),OFFSET('Sanitation Data'!$I$10,0,10*ROW('Sanitation Data'!I26)),NA())</f>
        <v>#N/A</v>
      </c>
      <c r="AX32" s="100" t="e">
        <f ca="true">+IF(AND(ISNUMBER(OFFSET('Sanitation Data'!$I$11,0,10*ROW('Sanitation Data'!I26))),'Data Summary'!DM32="Yes"),OFFSET('Sanitation Data'!$I$11,0,10*ROW('Sanitation Data'!I26)),NA())</f>
        <v>#N/A</v>
      </c>
      <c r="AY32" s="100" t="e">
        <f ca="true">+IF(AND(ISNUMBER(OFFSET('Sanitation Data'!$I$12,0,10*ROW('Sanitation Data'!I26))),'Data Summary'!DN32="Yes"),OFFSET('Sanitation Data'!$I$12,0,10*ROW('Sanitation Data'!I26)),NA())</f>
        <v>#N/A</v>
      </c>
      <c r="AZ32" s="101" t="e">
        <f ca="true">+IF(AND(ISNUMBER(OFFSET('Hygiene Data'!$D$5,0,10*ROW('Hygiene Data'!D26))),'Data Summary'!DO32="Yes"),OFFSET('Hygiene Data'!$D$5,0,10*ROW('Hygiene Data'!D26)),NA())</f>
        <v>#N/A</v>
      </c>
      <c r="BA32" s="101" t="e">
        <f ca="true">+IF(AND(ISNUMBER(OFFSET('Hygiene Data'!$D$7,0,10*ROW('Hygiene Data'!D26))),'Data Summary'!DP32="Yes"),OFFSET('Hygiene Data'!$D$7,0,10*ROW('Hygiene Data'!D26)),NA())</f>
        <v>#N/A</v>
      </c>
      <c r="BB32" s="101">
        <f ca="true">+IF(AND(ISNUMBER(OFFSET('Hygiene Data'!$D$9,0,10*ROW('Hygiene Data'!D26))),'Data Summary'!DQ32="Yes"),OFFSET('Hygiene Data'!$D$9,0,10*ROW('Hygiene Data'!D26)),NA())</f>
        <v>23.917018676437703</v>
      </c>
      <c r="BC32" s="101" t="e">
        <f ca="true">+IF(AND(ISNUMBER(OFFSET('Hygiene Data'!$E$5,0,10*ROW('Hygiene Data'!E26))),'Data Summary'!DR32="Yes"),OFFSET('Hygiene Data'!$E$5,0,10*ROW('Hygiene Data'!E26)),NA())</f>
        <v>#N/A</v>
      </c>
      <c r="BD32" s="101" t="e">
        <f ca="true">+IF(AND(ISNUMBER(OFFSET('Hygiene Data'!$E$7,0,10*ROW('Hygiene Data'!E26))),'Data Summary'!DS32="Yes"),OFFSET('Hygiene Data'!$E$7,0,10*ROW('Hygiene Data'!E26)),NA())</f>
        <v>#N/A</v>
      </c>
      <c r="BE32" s="101" t="e">
        <f ca="true">+IF(AND(ISNUMBER(OFFSET('Hygiene Data'!$E$9,0,10*ROW('Hygiene Data'!E26))),'Data Summary'!DT32="Yes"),OFFSET('Hygiene Data'!$E$9,0,10*ROW('Hygiene Data'!E26)),NA())</f>
        <v>#N/A</v>
      </c>
      <c r="BF32" s="101" t="e">
        <f ca="true">+IF(AND(ISNUMBER(OFFSET('Hygiene Data'!$F$5,0,10*ROW('Hygiene Data'!F26))),'Data Summary'!DU32="Yes"),OFFSET('Hygiene Data'!$F$5,0,10*ROW('Hygiene Data'!F26)),NA())</f>
        <v>#N/A</v>
      </c>
      <c r="BG32" s="101" t="e">
        <f ca="true">+IF(AND(ISNUMBER(OFFSET('Hygiene Data'!$F$7,0,10*ROW('Hygiene Data'!F26))),'Data Summary'!DV32="Yes"),OFFSET('Hygiene Data'!$F$7,0,10*ROW('Hygiene Data'!F26)),NA())</f>
        <v>#N/A</v>
      </c>
      <c r="BH32" s="101" t="e">
        <f ca="true">+IF(AND(ISNUMBER(OFFSET('Hygiene Data'!$F$9,0,10*ROW('Hygiene Data'!F26))),'Data Summary'!DW32="Yes"),OFFSET('Hygiene Data'!$F$9,0,10*ROW('Hygiene Data'!F26)),NA())</f>
        <v>#N/A</v>
      </c>
      <c r="BI32" s="101" t="e">
        <f ca="true">+IF(AND(ISNUMBER(OFFSET('Hygiene Data'!$G$5,0,10*ROW('Hygiene Data'!G26))),'Data Summary'!DX32="Yes"),OFFSET('Hygiene Data'!$G$5,0,10*ROW('Hygiene Data'!G26)),NA())</f>
        <v>#N/A</v>
      </c>
      <c r="BJ32" s="101" t="e">
        <f ca="true">+IF(AND(ISNUMBER(OFFSET('Hygiene Data'!$G$7,0,10*ROW('Hygiene Data'!G26))),'Data Summary'!DY32="Yes"),OFFSET('Hygiene Data'!$G$7,0,10*ROW('Hygiene Data'!G26)),NA())</f>
        <v>#N/A</v>
      </c>
      <c r="BK32" s="101" t="e">
        <f ca="true">+IF(AND(ISNUMBER(OFFSET('Hygiene Data'!$G$9,0,10*ROW('Hygiene Data'!G26))),'Data Summary'!DZ32="Yes"),OFFSET('Hygiene Data'!$G$9,0,10*ROW('Hygiene Data'!G26)),NA())</f>
        <v>#N/A</v>
      </c>
      <c r="BL32" s="101" t="e">
        <f ca="true">+IF(AND(ISNUMBER(OFFSET('Hygiene Data'!$H$5,0,10*ROW('Hygiene Data'!H26))),'Data Summary'!EA32="Yes"),OFFSET('Hygiene Data'!$H$5,0,10*ROW('Hygiene Data'!H26)),NA())</f>
        <v>#N/A</v>
      </c>
      <c r="BM32" s="101" t="e">
        <f ca="true">+IF(AND(ISNUMBER(OFFSET('Hygiene Data'!$H$7,0,10*ROW('Hygiene Data'!H26))),'Data Summary'!EB32="Yes"),OFFSET('Hygiene Data'!$H$7,0,10*ROW('Hygiene Data'!H26)),NA())</f>
        <v>#N/A</v>
      </c>
      <c r="BN32" s="101">
        <f ca="true">+IF(AND(ISNUMBER(OFFSET('Hygiene Data'!$H$9,0,10*ROW('Hygiene Data'!H26))),'Data Summary'!EC32="Yes"),OFFSET('Hygiene Data'!$H$9,0,10*ROW('Hygiene Data'!H26)),NA())</f>
        <v>14.05</v>
      </c>
      <c r="BO32" s="101" t="e">
        <f ca="true">+IF(AND(ISNUMBER(OFFSET('Hygiene Data'!$I$5,0,10*ROW('Hygiene Data'!I26))),'Data Summary'!ED32="Yes"),OFFSET('Hygiene Data'!$I$5,0,10*ROW('Hygiene Data'!I26)),NA())</f>
        <v>#N/A</v>
      </c>
      <c r="BP32" s="101" t="e">
        <f ca="true">+IF(AND(ISNUMBER(OFFSET('Hygiene Data'!$I$7,0,10*ROW('Hygiene Data'!I26))),'Data Summary'!EE32="Yes"),OFFSET('Hygiene Data'!$I$7,0,10*ROW('Hygiene Data'!I26)),NA())</f>
        <v>#N/A</v>
      </c>
      <c r="BQ32" s="101">
        <f ca="true">+IF(AND(ISNUMBER(OFFSET('Hygiene Data'!$I$9,0,10*ROW('Hygiene Data'!I26))),'Data Summary'!EF32="Yes"),OFFSET('Hygiene Data'!$I$9,0,10*ROW('Hygiene Data'!I26)),NA())</f>
        <v>34.730000000000004</v>
      </c>
    </row>
    <row xmlns:x14ac="http://schemas.microsoft.com/office/spreadsheetml/2009/9/ac" r="33" x14ac:dyDescent="0.2">
      <c r="A33" s="379" t="str">
        <f ca="true">+RIGHT('Data Summary'!A33,LEN('Data Summary'!A33)-9)</f>
        <v>EMIS</v>
      </c>
      <c r="B33" s="38" t="str">
        <f ca="true">+IF(ISTEXT('Data Summary'!B33),'Data Summary'!B33,"")</f>
        <v>EMIS</v>
      </c>
      <c r="C33" s="378">
        <f ca="true">+VALUE('Data Summary'!C33)</f>
        <v>2022</v>
      </c>
      <c r="D33" s="99">
        <f ca="true">+IF(AND(ISNUMBER(OFFSET('Water Data'!$D$4,0,10*ROW('Water Data'!D27))),'Data Summary'!BS33="Yes"),100-OFFSET('Water Data'!$D$4,0,10*ROW('Water Data'!D27)),NA())</f>
        <v>42.025758457528909</v>
      </c>
      <c r="E33" s="99">
        <f ca="true">+IF(AND(ISNUMBER(OFFSET('Water Data'!$D$6,0,10*ROW('Water Data'!D27))),'Data Summary'!BT33="Yes"),OFFSET('Water Data'!$D$6,0,10*ROW('Water Data'!D27)),NA())</f>
        <v>32.566230611573594</v>
      </c>
      <c r="F33" s="99">
        <f ca="true">+IF(AND(ISNUMBER(OFFSET('Water Data'!$D$9,0,10*ROW('Water Data'!D27))),'Data Summary'!BU33="Yes"),OFFSET('Water Data'!$D$9,0,10*ROW('Water Data'!D27)),NA())</f>
        <v>27.391790092340486</v>
      </c>
      <c r="G33" s="99" t="e">
        <f ca="true">+IF(AND(ISNUMBER(OFFSET('Water Data'!$E$4,0,10*ROW('Water Data'!E27))),'Data Summary'!BV33="Yes"),100-OFFSET('Water Data'!$E$4,0,10*ROW('Water Data'!E27)),NA())</f>
        <v>#N/A</v>
      </c>
      <c r="H33" s="99" t="e">
        <f ca="true">+IF(AND(ISNUMBER(OFFSET('Water Data'!$E$6,0,10*ROW('Water Data'!E27))),'Data Summary'!BW33="Yes"),OFFSET('Water Data'!$E$6,0,10*ROW('Water Data'!E27)),NA())</f>
        <v>#N/A</v>
      </c>
      <c r="I33" s="99" t="e">
        <f ca="true">+IF(AND(ISNUMBER(OFFSET('Water Data'!$E$9,0,10*ROW('Water Data'!E27))),'Data Summary'!BX33="Yes"),OFFSET('Water Data'!$E$9,0,10*ROW('Water Data'!E27)),NA())</f>
        <v>#N/A</v>
      </c>
      <c r="J33" s="99" t="e">
        <f ca="true">+IF(AND(ISNUMBER(OFFSET('Water Data'!$F$4,0,10*ROW('Water Data'!F27))),'Data Summary'!BY33="Yes"),100-OFFSET('Water Data'!$F$4,0,10*ROW('Water Data'!F27)),NA())</f>
        <v>#N/A</v>
      </c>
      <c r="K33" s="99" t="e">
        <f ca="true">+IF(AND(ISNUMBER(OFFSET('Water Data'!$F$6,0,10*ROW('Water Data'!F27))),'Data Summary'!BZ33="Yes"),OFFSET('Water Data'!$F$6,0,10*ROW('Water Data'!F27)),NA())</f>
        <v>#N/A</v>
      </c>
      <c r="L33" s="99" t="e">
        <f ca="true">+IF(AND(ISNUMBER(OFFSET('Water Data'!$F$9,0,10*ROW('Water Data'!F27))),'Data Summary'!CA33="Yes"),OFFSET('Water Data'!$F$9,0,10*ROW('Water Data'!F27)),NA())</f>
        <v>#N/A</v>
      </c>
      <c r="M33" s="99" t="e">
        <f ca="true">+IF(AND(ISNUMBER(OFFSET('Water Data'!$G$4,0,10*ROW('Water Data'!G27))),'Data Summary'!CB33="Yes"),100-OFFSET('Water Data'!$G$4,0,10*ROW('Water Data'!G27)),NA())</f>
        <v>#N/A</v>
      </c>
      <c r="N33" s="99" t="e">
        <f ca="true">+IF(AND(ISNUMBER(OFFSET('Water Data'!$G$6,0,10*ROW('Water Data'!G27))),'Data Summary'!CC33="Yes"),OFFSET('Water Data'!$G$6,0,10*ROW('Water Data'!G27)),NA())</f>
        <v>#N/A</v>
      </c>
      <c r="O33" s="99" t="e">
        <f ca="true">+IF(AND(ISNUMBER(OFFSET('Water Data'!$G$9,0,10*ROW('Water Data'!G27))),'Data Summary'!CD33="Yes"),OFFSET('Water Data'!$G$9,0,10*ROW('Water Data'!G27)),NA())</f>
        <v>#N/A</v>
      </c>
      <c r="P33" s="99">
        <f ca="true">+IF(AND(ISNUMBER(OFFSET('Water Data'!$H$4,0,10*ROW('Water Data'!H27))),'Data Summary'!CE33="Yes"),100-OFFSET('Water Data'!$H$4,0,10*ROW('Water Data'!H27)),NA())</f>
        <v>39.8158194919734</v>
      </c>
      <c r="Q33" s="99">
        <f ca="true">+IF(AND(ISNUMBER(OFFSET('Water Data'!$H$6,0,10*ROW('Water Data'!H27))),'Data Summary'!CF33="Yes"),OFFSET('Water Data'!$H$6,0,10*ROW('Water Data'!H27)),NA())</f>
        <v>30.140778454775617</v>
      </c>
      <c r="R33" s="99">
        <f ca="true">+IF(AND(ISNUMBER(OFFSET('Water Data'!$H$9,0,10*ROW('Water Data'!H27))),'Data Summary'!CG33="Yes"),OFFSET('Water Data'!$H$9,0,10*ROW('Water Data'!H27)),NA())</f>
        <v>25.227184985766357</v>
      </c>
      <c r="S33" s="99">
        <f ca="true">+IF(AND(ISNUMBER(OFFSET('Water Data'!$I$4,0,10*ROW('Water Data'!I27))),'Data Summary'!CH33="Yes"),100-OFFSET('Water Data'!$I$4,0,10*ROW('Water Data'!I27)),NA())</f>
        <v>64.225824482951367</v>
      </c>
      <c r="T33" s="99">
        <f ca="true">+IF(AND(ISNUMBER(OFFSET('Water Data'!$I$6,0,10*ROW('Water Data'!I27))),'Data Summary'!CI33="Yes"),OFFSET('Water Data'!$I$6,0,10*ROW('Water Data'!I27)),NA())</f>
        <v>56.931246506428174</v>
      </c>
      <c r="U33" s="99">
        <f ca="true">+IF(AND(ISNUMBER(OFFSET('Water Data'!$I$9,0,10*ROW('Water Data'!I27))),'Data Summary'!CJ33="Yes"),OFFSET('Water Data'!$I$9,0,10*ROW('Water Data'!I27)),NA())</f>
        <v>49.350323342386822</v>
      </c>
      <c r="V33" s="100" t="e">
        <f ca="true">+IF(AND(ISNUMBER(OFFSET('Sanitation Data'!$D$4,0,10*ROW('Sanitation Data'!D27))),'Data Summary'!CK33="Yes"),100-OFFSET('Sanitation Data'!$D$4,0,10*ROW('Sanitation Data'!D27)),NA())</f>
        <v>#N/A</v>
      </c>
      <c r="W33" s="100">
        <f ca="true">+IF(AND(ISNUMBER(OFFSET('Sanitation Data'!$D$6,0,10*ROW('Sanitation Data'!D27))),'Data Summary'!CL33="Yes"),OFFSET('Sanitation Data'!$D$6,0,10*ROW('Sanitation Data'!D27)),NA())</f>
        <v>50.153482880755611</v>
      </c>
      <c r="X33" s="100">
        <f ca="true">+IF(AND(ISNUMBER(OFFSET('Sanitation Data'!$D$10,0,10*ROW('Sanitation Data'!D27))),'Data Summary'!CM33="Yes"),OFFSET('Sanitation Data'!$D$10,0,10*ROW('Sanitation Data'!D27)),NA())</f>
        <v>48.534427960300789</v>
      </c>
      <c r="Y33" s="100" t="e">
        <f ca="true">+IF(AND(ISNUMBER(OFFSET('Sanitation Data'!$D$11,0,10*ROW('Sanitation Data'!D27))),'Data Summary'!CN33="Yes"),OFFSET('Sanitation Data'!$D$11,0,10*ROW('Sanitation Data'!D27)),NA())</f>
        <v>#N/A</v>
      </c>
      <c r="Z33" s="100" t="e">
        <f ca="true">+IF(AND(ISNUMBER(OFFSET('Sanitation Data'!$D$12,0,10*ROW('Sanitation Data'!D27))),'Data Summary'!CO33="Yes"),OFFSET('Sanitation Data'!$D$12,0,10*ROW('Sanitation Data'!D27)),NA())</f>
        <v>#N/A</v>
      </c>
      <c r="AA33" s="100" t="e">
        <f ca="true">+IF(AND(ISNUMBER(OFFSET('Sanitation Data'!$E$4,0,10*ROW('Sanitation Data'!E27))),'Data Summary'!CP33="Yes"),100-OFFSET('Sanitation Data'!$E$4,0,10*ROW('Sanitation Data'!E27)),NA())</f>
        <v>#N/A</v>
      </c>
      <c r="AB33" s="100" t="e">
        <f ca="true">+IF(AND(ISNUMBER(OFFSET('Sanitation Data'!$E$6,0,10*ROW('Sanitation Data'!E27))),'Data Summary'!CQ33="Yes"),OFFSET('Sanitation Data'!$E$6,0,10*ROW('Sanitation Data'!E27)),NA())</f>
        <v>#N/A</v>
      </c>
      <c r="AC33" s="100" t="e">
        <f ca="true">+IF(AND(ISNUMBER(OFFSET('Sanitation Data'!$E$10,0,10*ROW('Sanitation Data'!E27))),'Data Summary'!CR33="Yes"),OFFSET('Sanitation Data'!$E$10,0,10*ROW('Sanitation Data'!E27)),NA())</f>
        <v>#N/A</v>
      </c>
      <c r="AD33" s="100" t="e">
        <f ca="true">+IF(AND(ISNUMBER(OFFSET('Sanitation Data'!$E$11,0,10*ROW('Sanitation Data'!E27))),'Data Summary'!CS33="Yes"),OFFSET('Sanitation Data'!$E$11,0,10*ROW('Sanitation Data'!E27)),NA())</f>
        <v>#N/A</v>
      </c>
      <c r="AE33" s="100" t="e">
        <f ca="true">+IF(AND(ISNUMBER(OFFSET('Sanitation Data'!$E$12,0,10*ROW('Sanitation Data'!E27))),'Data Summary'!CT33="Yes"),OFFSET('Sanitation Data'!$E$12,0,10*ROW('Sanitation Data'!E27)),NA())</f>
        <v>#N/A</v>
      </c>
      <c r="AF33" s="100" t="e">
        <f ca="true">+IF(AND(ISNUMBER(OFFSET('Sanitation Data'!$F$4,0,10*ROW('Sanitation Data'!F27))),'Data Summary'!CU33="Yes"),100-OFFSET('Sanitation Data'!$F$4,0,10*ROW('Sanitation Data'!F27)),NA())</f>
        <v>#N/A</v>
      </c>
      <c r="AG33" s="100" t="e">
        <f ca="true">+IF(AND(ISNUMBER(OFFSET('Sanitation Data'!$F$6,0,10*ROW('Sanitation Data'!F27))),'Data Summary'!CV33="Yes"),OFFSET('Sanitation Data'!$F$6,0,10*ROW('Sanitation Data'!F27)),NA())</f>
        <v>#N/A</v>
      </c>
      <c r="AH33" s="100" t="e">
        <f ca="true">+IF(AND(ISNUMBER(OFFSET('Sanitation Data'!$F$10,0,10*ROW('Sanitation Data'!F27))),'Data Summary'!CW33="Yes"),OFFSET('Sanitation Data'!$F$10,0,10*ROW('Sanitation Data'!F27)),NA())</f>
        <v>#N/A</v>
      </c>
      <c r="AI33" s="100" t="e">
        <f ca="true">+IF(AND(ISNUMBER(OFFSET('Sanitation Data'!$F$11,0,10*ROW('Sanitation Data'!F27))),'Data Summary'!CX33="Yes"),OFFSET('Sanitation Data'!$F$11,0,10*ROW('Sanitation Data'!F27)),NA())</f>
        <v>#N/A</v>
      </c>
      <c r="AJ33" s="100" t="e">
        <f ca="true">+IF(AND(ISNUMBER(OFFSET('Sanitation Data'!$F$12,0,10*ROW('Sanitation Data'!F27))),'Data Summary'!CY33="Yes"),OFFSET('Sanitation Data'!$F$12,0,10*ROW('Sanitation Data'!F27)),NA())</f>
        <v>#N/A</v>
      </c>
      <c r="AK33" s="100" t="e">
        <f ca="true">+IF(AND(ISNUMBER(OFFSET('Sanitation Data'!$G$4,0,10*ROW('Sanitation Data'!G27))),'Data Summary'!CZ33="Yes"),100-OFFSET('Sanitation Data'!$G$4,0,10*ROW('Sanitation Data'!G27)),NA())</f>
        <v>#N/A</v>
      </c>
      <c r="AL33" s="100" t="e">
        <f ca="true">+IF(AND(ISNUMBER(OFFSET('Sanitation Data'!$G$6,0,10*ROW('Sanitation Data'!G27))),'Data Summary'!DA33="Yes"),OFFSET('Sanitation Data'!$G$6,0,10*ROW('Sanitation Data'!G27)),NA())</f>
        <v>#N/A</v>
      </c>
      <c r="AM33" s="100" t="e">
        <f ca="true">+IF(AND(ISNUMBER(OFFSET('Sanitation Data'!$G$10,0,10*ROW('Sanitation Data'!G27))),'Data Summary'!DB33="Yes"),OFFSET('Sanitation Data'!$G$10,0,10*ROW('Sanitation Data'!G27)),NA())</f>
        <v>#N/A</v>
      </c>
      <c r="AN33" s="100" t="e">
        <f ca="true">+IF(AND(ISNUMBER(OFFSET('Sanitation Data'!$G$11,0,10*ROW('Sanitation Data'!G27))),'Data Summary'!DC33="Yes"),OFFSET('Sanitation Data'!$G$11,0,10*ROW('Sanitation Data'!G27)),NA())</f>
        <v>#N/A</v>
      </c>
      <c r="AO33" s="100" t="e">
        <f ca="true">+IF(AND(ISNUMBER(OFFSET('Sanitation Data'!$G$12,0,10*ROW('Sanitation Data'!G27))),'Data Summary'!DD33="Yes"),OFFSET('Sanitation Data'!$G$12,0,10*ROW('Sanitation Data'!G27)),NA())</f>
        <v>#N/A</v>
      </c>
      <c r="AP33" s="100" t="e">
        <f ca="true">+IF(AND(ISNUMBER(OFFSET('Sanitation Data'!$H$4,0,10*ROW('Sanitation Data'!H27))),'Data Summary'!DE33="Yes"),100-OFFSET('Sanitation Data'!$H$4,0,10*ROW('Sanitation Data'!H27)),NA())</f>
        <v>#N/A</v>
      </c>
      <c r="AQ33" s="100">
        <f ca="true">+IF(AND(ISNUMBER(OFFSET('Sanitation Data'!$H$6,0,10*ROW('Sanitation Data'!H27))),'Data Summary'!DF33="Yes"),OFFSET('Sanitation Data'!$H$6,0,10*ROW('Sanitation Data'!H27)),NA())</f>
        <v>48.635658327971839</v>
      </c>
      <c r="AR33" s="100">
        <f ca="true">+IF(AND(ISNUMBER(OFFSET('Sanitation Data'!$H$10,0,10*ROW('Sanitation Data'!H27))),'Data Summary'!DG33="Yes"),OFFSET('Sanitation Data'!$H$10,0,10*ROW('Sanitation Data'!H27)),NA())</f>
        <v>46.997474324948151</v>
      </c>
      <c r="AS33" s="100" t="e">
        <f ca="true">+IF(AND(ISNUMBER(OFFSET('Sanitation Data'!$H$11,0,10*ROW('Sanitation Data'!H27))),'Data Summary'!DH33="Yes"),OFFSET('Sanitation Data'!$H$11,0,10*ROW('Sanitation Data'!H27)),NA())</f>
        <v>#N/A</v>
      </c>
      <c r="AT33" s="100" t="e">
        <f ca="true">+IF(AND(ISNUMBER(OFFSET('Sanitation Data'!$H$12,0,10*ROW('Sanitation Data'!H27))),'Data Summary'!DI33="Yes"),OFFSET('Sanitation Data'!$H$12,0,10*ROW('Sanitation Data'!H27)),NA())</f>
        <v>#N/A</v>
      </c>
      <c r="AU33" s="100" t="e">
        <f ca="true">+IF(AND(ISNUMBER(OFFSET('Sanitation Data'!$I$4,0,10*ROW('Sanitation Data'!I27))),'Data Summary'!DJ33="Yes"),100-OFFSET('Sanitation Data'!$I$4,0,10*ROW('Sanitation Data'!I27)),NA())</f>
        <v>#N/A</v>
      </c>
      <c r="AV33" s="100">
        <f ca="true">+IF(AND(ISNUMBER(OFFSET('Sanitation Data'!$I$6,0,10*ROW('Sanitation Data'!I27))),'Data Summary'!DK33="Yes"),OFFSET('Sanitation Data'!$I$6,0,10*ROW('Sanitation Data'!I27)),NA())</f>
        <v>62.600869025450038</v>
      </c>
      <c r="AW33" s="100">
        <f ca="true">+IF(AND(ISNUMBER(OFFSET('Sanitation Data'!$I$10,0,10*ROW('Sanitation Data'!I27))),'Data Summary'!DL33="Yes"),OFFSET('Sanitation Data'!$I$10,0,10*ROW('Sanitation Data'!I27)),NA())</f>
        <v>61.299112903567618</v>
      </c>
      <c r="AX33" s="100" t="e">
        <f ca="true">+IF(AND(ISNUMBER(OFFSET('Sanitation Data'!$I$11,0,10*ROW('Sanitation Data'!I27))),'Data Summary'!DM33="Yes"),OFFSET('Sanitation Data'!$I$11,0,10*ROW('Sanitation Data'!I27)),NA())</f>
        <v>#N/A</v>
      </c>
      <c r="AY33" s="100" t="e">
        <f ca="true">+IF(AND(ISNUMBER(OFFSET('Sanitation Data'!$I$12,0,10*ROW('Sanitation Data'!I27))),'Data Summary'!DN33="Yes"),OFFSET('Sanitation Data'!$I$12,0,10*ROW('Sanitation Data'!I27)),NA())</f>
        <v>#N/A</v>
      </c>
      <c r="AZ33" s="101">
        <f ca="true">+IF(AND(ISNUMBER(OFFSET('Hygiene Data'!$D$5,0,10*ROW('Hygiene Data'!D27))),'Data Summary'!DO33="Yes"),OFFSET('Hygiene Data'!$D$5,0,10*ROW('Hygiene Data'!D27)),NA())</f>
        <v>37.132737392477651</v>
      </c>
      <c r="BA33" s="101">
        <f ca="true">+IF(AND(ISNUMBER(OFFSET('Hygiene Data'!$D$7,0,10*ROW('Hygiene Data'!D27))),'Data Summary'!DP33="Yes"),OFFSET('Hygiene Data'!$D$7,0,10*ROW('Hygiene Data'!D27)),NA())</f>
        <v>29.741946365322985</v>
      </c>
      <c r="BB33" s="101" t="e">
        <f ca="true">+IF(AND(ISNUMBER(OFFSET('Hygiene Data'!$D$9,0,10*ROW('Hygiene Data'!D27))),'Data Summary'!DQ33="Yes"),OFFSET('Hygiene Data'!$D$9,0,10*ROW('Hygiene Data'!D27)),NA())</f>
        <v>#N/A</v>
      </c>
      <c r="BC33" s="101" t="e">
        <f ca="true">+IF(AND(ISNUMBER(OFFSET('Hygiene Data'!$E$5,0,10*ROW('Hygiene Data'!E27))),'Data Summary'!DR33="Yes"),OFFSET('Hygiene Data'!$E$5,0,10*ROW('Hygiene Data'!E27)),NA())</f>
        <v>#N/A</v>
      </c>
      <c r="BD33" s="101" t="e">
        <f ca="true">+IF(AND(ISNUMBER(OFFSET('Hygiene Data'!$E$7,0,10*ROW('Hygiene Data'!E27))),'Data Summary'!DS33="Yes"),OFFSET('Hygiene Data'!$E$7,0,10*ROW('Hygiene Data'!E27)),NA())</f>
        <v>#N/A</v>
      </c>
      <c r="BE33" s="101" t="e">
        <f ca="true">+IF(AND(ISNUMBER(OFFSET('Hygiene Data'!$E$9,0,10*ROW('Hygiene Data'!E27))),'Data Summary'!DT33="Yes"),OFFSET('Hygiene Data'!$E$9,0,10*ROW('Hygiene Data'!E27)),NA())</f>
        <v>#N/A</v>
      </c>
      <c r="BF33" s="101" t="e">
        <f ca="true">+IF(AND(ISNUMBER(OFFSET('Hygiene Data'!$F$5,0,10*ROW('Hygiene Data'!F27))),'Data Summary'!DU33="Yes"),OFFSET('Hygiene Data'!$F$5,0,10*ROW('Hygiene Data'!F27)),NA())</f>
        <v>#N/A</v>
      </c>
      <c r="BG33" s="101" t="e">
        <f ca="true">+IF(AND(ISNUMBER(OFFSET('Hygiene Data'!$F$7,0,10*ROW('Hygiene Data'!F27))),'Data Summary'!DV33="Yes"),OFFSET('Hygiene Data'!$F$7,0,10*ROW('Hygiene Data'!F27)),NA())</f>
        <v>#N/A</v>
      </c>
      <c r="BH33" s="101" t="e">
        <f ca="true">+IF(AND(ISNUMBER(OFFSET('Hygiene Data'!$F$9,0,10*ROW('Hygiene Data'!F27))),'Data Summary'!DW33="Yes"),OFFSET('Hygiene Data'!$F$9,0,10*ROW('Hygiene Data'!F27)),NA())</f>
        <v>#N/A</v>
      </c>
      <c r="BI33" s="101" t="e">
        <f ca="true">+IF(AND(ISNUMBER(OFFSET('Hygiene Data'!$G$5,0,10*ROW('Hygiene Data'!G27))),'Data Summary'!DX33="Yes"),OFFSET('Hygiene Data'!$G$5,0,10*ROW('Hygiene Data'!G27)),NA())</f>
        <v>#N/A</v>
      </c>
      <c r="BJ33" s="101" t="e">
        <f ca="true">+IF(AND(ISNUMBER(OFFSET('Hygiene Data'!$G$7,0,10*ROW('Hygiene Data'!G27))),'Data Summary'!DY33="Yes"),OFFSET('Hygiene Data'!$G$7,0,10*ROW('Hygiene Data'!G27)),NA())</f>
        <v>#N/A</v>
      </c>
      <c r="BK33" s="101" t="e">
        <f ca="true">+IF(AND(ISNUMBER(OFFSET('Hygiene Data'!$G$9,0,10*ROW('Hygiene Data'!G27))),'Data Summary'!DZ33="Yes"),OFFSET('Hygiene Data'!$G$9,0,10*ROW('Hygiene Data'!G27)),NA())</f>
        <v>#N/A</v>
      </c>
      <c r="BL33" s="101">
        <f ca="true">+IF(AND(ISNUMBER(OFFSET('Hygiene Data'!$H$5,0,10*ROW('Hygiene Data'!H27))),'Data Summary'!EA33="Yes"),OFFSET('Hygiene Data'!$H$5,0,10*ROW('Hygiene Data'!H27)),NA())</f>
        <v>35.366915187526018</v>
      </c>
      <c r="BM33" s="101">
        <f ca="true">+IF(AND(ISNUMBER(OFFSET('Hygiene Data'!$H$7,0,10*ROW('Hygiene Data'!H27))),'Data Summary'!EB33="Yes"),OFFSET('Hygiene Data'!$H$7,0,10*ROW('Hygiene Data'!H27)),NA())</f>
        <v>30.420467017371227</v>
      </c>
      <c r="BN33" s="101" t="e">
        <f ca="true">+IF(AND(ISNUMBER(OFFSET('Hygiene Data'!$H$9,0,10*ROW('Hygiene Data'!H27))),'Data Summary'!EC33="Yes"),OFFSET('Hygiene Data'!$H$9,0,10*ROW('Hygiene Data'!H27)),NA())</f>
        <v>#N/A</v>
      </c>
      <c r="BO33" s="101">
        <f ca="true">+IF(AND(ISNUMBER(OFFSET('Hygiene Data'!$I$5,0,10*ROW('Hygiene Data'!I27))),'Data Summary'!ED33="Yes"),OFFSET('Hygiene Data'!$I$5,0,10*ROW('Hygiene Data'!I27)),NA())</f>
        <v>51.613904407200494</v>
      </c>
      <c r="BP33" s="101">
        <f ca="true">+IF(AND(ISNUMBER(OFFSET('Hygiene Data'!$I$7,0,10*ROW('Hygiene Data'!I27))),'Data Summary'!EE33="Yes"),OFFSET('Hygiene Data'!$I$7,0,10*ROW('Hygiene Data'!I27)),NA())</f>
        <v>24.177529484792053</v>
      </c>
      <c r="BQ33" s="101" t="e">
        <f ca="true">+IF(AND(ISNUMBER(OFFSET('Hygiene Data'!$I$9,0,10*ROW('Hygiene Data'!I27))),'Data Summary'!EF33="Yes"),OFFSET('Hygiene Data'!$I$9,0,10*ROW('Hygiene Data'!I27)),NA())</f>
        <v>#N/A</v>
      </c>
    </row>
    <row xmlns:x14ac="http://schemas.microsoft.com/office/spreadsheetml/2009/9/ac" r="34" x14ac:dyDescent="0.2">
      <c r="A34" s="379" t="e">
        <f ca="true">+RIGHT('Data Summary'!A34,LEN('Data Summary'!A34)-9)</f>
        <v>#VALUE!</v>
      </c>
      <c r="B34" s="38" t="str">
        <f ca="true">+IF(ISTEXT('Data Summary'!B34),'Data Summary'!B34,"")</f>
        <v/>
      </c>
      <c r="C34" s="378" t="e">
        <f ca="true">+VALUE('Data Summary'!C34)</f>
        <v>#VALUE!</v>
      </c>
      <c r="D34" s="99" t="e">
        <f ca="true">+IF(AND(ISNUMBER(OFFSET('Water Data'!$D$4,0,10*ROW('Water Data'!D28))),'Data Summary'!BS34="Yes"),100-OFFSET('Water Data'!$D$4,0,10*ROW('Water Data'!D28)),NA())</f>
        <v>#N/A</v>
      </c>
      <c r="E34" s="99" t="e">
        <f ca="true">+IF(AND(ISNUMBER(OFFSET('Water Data'!$D$6,0,10*ROW('Water Data'!D28))),'Data Summary'!BT34="Yes"),OFFSET('Water Data'!$D$6,0,10*ROW('Water Data'!D28)),NA())</f>
        <v>#N/A</v>
      </c>
      <c r="F34" s="99" t="e">
        <f ca="true">+IF(AND(ISNUMBER(OFFSET('Water Data'!$D$9,0,10*ROW('Water Data'!D28))),'Data Summary'!BU34="Yes"),OFFSET('Water Data'!$D$9,0,10*ROW('Water Data'!D28)),NA())</f>
        <v>#N/A</v>
      </c>
      <c r="G34" s="99" t="e">
        <f ca="true">+IF(AND(ISNUMBER(OFFSET('Water Data'!$E$4,0,10*ROW('Water Data'!E28))),'Data Summary'!BV34="Yes"),100-OFFSET('Water Data'!$E$4,0,10*ROW('Water Data'!E28)),NA())</f>
        <v>#N/A</v>
      </c>
      <c r="H34" s="99" t="e">
        <f ca="true">+IF(AND(ISNUMBER(OFFSET('Water Data'!$E$6,0,10*ROW('Water Data'!E28))),'Data Summary'!BW34="Yes"),OFFSET('Water Data'!$E$6,0,10*ROW('Water Data'!E28)),NA())</f>
        <v>#N/A</v>
      </c>
      <c r="I34" s="99" t="e">
        <f ca="true">+IF(AND(ISNUMBER(OFFSET('Water Data'!$E$9,0,10*ROW('Water Data'!E28))),'Data Summary'!BX34="Yes"),OFFSET('Water Data'!$E$9,0,10*ROW('Water Data'!E28)),NA())</f>
        <v>#N/A</v>
      </c>
      <c r="J34" s="99" t="e">
        <f ca="true">+IF(AND(ISNUMBER(OFFSET('Water Data'!$F$4,0,10*ROW('Water Data'!F28))),'Data Summary'!BY34="Yes"),100-OFFSET('Water Data'!$F$4,0,10*ROW('Water Data'!F28)),NA())</f>
        <v>#N/A</v>
      </c>
      <c r="K34" s="99" t="e">
        <f ca="true">+IF(AND(ISNUMBER(OFFSET('Water Data'!$F$6,0,10*ROW('Water Data'!F28))),'Data Summary'!BZ34="Yes"),OFFSET('Water Data'!$F$6,0,10*ROW('Water Data'!F28)),NA())</f>
        <v>#N/A</v>
      </c>
      <c r="L34" s="99" t="e">
        <f ca="true">+IF(AND(ISNUMBER(OFFSET('Water Data'!$F$9,0,10*ROW('Water Data'!F28))),'Data Summary'!CA34="Yes"),OFFSET('Water Data'!$F$9,0,10*ROW('Water Data'!F28)),NA())</f>
        <v>#N/A</v>
      </c>
      <c r="M34" s="99" t="e">
        <f ca="true">+IF(AND(ISNUMBER(OFFSET('Water Data'!$G$4,0,10*ROW('Water Data'!G28))),'Data Summary'!CB34="Yes"),100-OFFSET('Water Data'!$G$4,0,10*ROW('Water Data'!G28)),NA())</f>
        <v>#N/A</v>
      </c>
      <c r="N34" s="99" t="e">
        <f ca="true">+IF(AND(ISNUMBER(OFFSET('Water Data'!$G$6,0,10*ROW('Water Data'!G28))),'Data Summary'!CC34="Yes"),OFFSET('Water Data'!$G$6,0,10*ROW('Water Data'!G28)),NA())</f>
        <v>#N/A</v>
      </c>
      <c r="O34" s="99" t="e">
        <f ca="true">+IF(AND(ISNUMBER(OFFSET('Water Data'!$G$9,0,10*ROW('Water Data'!G28))),'Data Summary'!CD34="Yes"),OFFSET('Water Data'!$G$9,0,10*ROW('Water Data'!G28)),NA())</f>
        <v>#N/A</v>
      </c>
      <c r="P34" s="99" t="e">
        <f ca="true">+IF(AND(ISNUMBER(OFFSET('Water Data'!$H$4,0,10*ROW('Water Data'!H28))),'Data Summary'!CE34="Yes"),100-OFFSET('Water Data'!$H$4,0,10*ROW('Water Data'!H28)),NA())</f>
        <v>#N/A</v>
      </c>
      <c r="Q34" s="99" t="e">
        <f ca="true">+IF(AND(ISNUMBER(OFFSET('Water Data'!$H$6,0,10*ROW('Water Data'!H28))),'Data Summary'!CF34="Yes"),OFFSET('Water Data'!$H$6,0,10*ROW('Water Data'!H28)),NA())</f>
        <v>#N/A</v>
      </c>
      <c r="R34" s="99" t="e">
        <f ca="true">+IF(AND(ISNUMBER(OFFSET('Water Data'!$H$9,0,10*ROW('Water Data'!H28))),'Data Summary'!CG34="Yes"),OFFSET('Water Data'!$H$9,0,10*ROW('Water Data'!H28)),NA())</f>
        <v>#N/A</v>
      </c>
      <c r="S34" s="99" t="e">
        <f ca="true">+IF(AND(ISNUMBER(OFFSET('Water Data'!$I$4,0,10*ROW('Water Data'!I28))),'Data Summary'!CH34="Yes"),100-OFFSET('Water Data'!$I$4,0,10*ROW('Water Data'!I28)),NA())</f>
        <v>#N/A</v>
      </c>
      <c r="T34" s="99" t="e">
        <f ca="true">+IF(AND(ISNUMBER(OFFSET('Water Data'!$I$6,0,10*ROW('Water Data'!I28))),'Data Summary'!CI34="Yes"),OFFSET('Water Data'!$I$6,0,10*ROW('Water Data'!I28)),NA())</f>
        <v>#N/A</v>
      </c>
      <c r="U34" s="99" t="e">
        <f ca="true">+IF(AND(ISNUMBER(OFFSET('Water Data'!$I$9,0,10*ROW('Water Data'!I28))),'Data Summary'!CJ34="Yes"),OFFSET('Water Data'!$I$9,0,10*ROW('Water Data'!I28)),NA())</f>
        <v>#N/A</v>
      </c>
      <c r="V34" s="100" t="e">
        <f ca="true">+IF(AND(ISNUMBER(OFFSET('Sanitation Data'!$D$4,0,10*ROW('Sanitation Data'!D28))),'Data Summary'!CK34="Yes"),100-OFFSET('Sanitation Data'!$D$4,0,10*ROW('Sanitation Data'!D28)),NA())</f>
        <v>#N/A</v>
      </c>
      <c r="W34" s="100" t="e">
        <f ca="true">+IF(AND(ISNUMBER(OFFSET('Sanitation Data'!$D$6,0,10*ROW('Sanitation Data'!D28))),'Data Summary'!CL34="Yes"),OFFSET('Sanitation Data'!$D$6,0,10*ROW('Sanitation Data'!D28)),NA())</f>
        <v>#N/A</v>
      </c>
      <c r="X34" s="100" t="e">
        <f ca="true">+IF(AND(ISNUMBER(OFFSET('Sanitation Data'!$D$10,0,10*ROW('Sanitation Data'!D28))),'Data Summary'!CM34="Yes"),OFFSET('Sanitation Data'!$D$10,0,10*ROW('Sanitation Data'!D28)),NA())</f>
        <v>#N/A</v>
      </c>
      <c r="Y34" s="100" t="e">
        <f ca="true">+IF(AND(ISNUMBER(OFFSET('Sanitation Data'!$D$11,0,10*ROW('Sanitation Data'!D28))),'Data Summary'!CN34="Yes"),OFFSET('Sanitation Data'!$D$11,0,10*ROW('Sanitation Data'!D28)),NA())</f>
        <v>#N/A</v>
      </c>
      <c r="Z34" s="100" t="e">
        <f ca="true">+IF(AND(ISNUMBER(OFFSET('Sanitation Data'!$D$12,0,10*ROW('Sanitation Data'!D28))),'Data Summary'!CO34="Yes"),OFFSET('Sanitation Data'!$D$12,0,10*ROW('Sanitation Data'!D28)),NA())</f>
        <v>#N/A</v>
      </c>
      <c r="AA34" s="100" t="e">
        <f ca="true">+IF(AND(ISNUMBER(OFFSET('Sanitation Data'!$E$4,0,10*ROW('Sanitation Data'!E28))),'Data Summary'!CP34="Yes"),100-OFFSET('Sanitation Data'!$E$4,0,10*ROW('Sanitation Data'!E28)),NA())</f>
        <v>#N/A</v>
      </c>
      <c r="AB34" s="100" t="e">
        <f ca="true">+IF(AND(ISNUMBER(OFFSET('Sanitation Data'!$E$6,0,10*ROW('Sanitation Data'!E28))),'Data Summary'!CQ34="Yes"),OFFSET('Sanitation Data'!$E$6,0,10*ROW('Sanitation Data'!E28)),NA())</f>
        <v>#N/A</v>
      </c>
      <c r="AC34" s="100" t="e">
        <f ca="true">+IF(AND(ISNUMBER(OFFSET('Sanitation Data'!$E$10,0,10*ROW('Sanitation Data'!E28))),'Data Summary'!CR34="Yes"),OFFSET('Sanitation Data'!$E$10,0,10*ROW('Sanitation Data'!E28)),NA())</f>
        <v>#N/A</v>
      </c>
      <c r="AD34" s="100" t="e">
        <f ca="true">+IF(AND(ISNUMBER(OFFSET('Sanitation Data'!$E$11,0,10*ROW('Sanitation Data'!E28))),'Data Summary'!CS34="Yes"),OFFSET('Sanitation Data'!$E$11,0,10*ROW('Sanitation Data'!E28)),NA())</f>
        <v>#N/A</v>
      </c>
      <c r="AE34" s="100" t="e">
        <f ca="true">+IF(AND(ISNUMBER(OFFSET('Sanitation Data'!$E$12,0,10*ROW('Sanitation Data'!E28))),'Data Summary'!CT34="Yes"),OFFSET('Sanitation Data'!$E$12,0,10*ROW('Sanitation Data'!E28)),NA())</f>
        <v>#N/A</v>
      </c>
      <c r="AF34" s="100" t="e">
        <f ca="true">+IF(AND(ISNUMBER(OFFSET('Sanitation Data'!$F$4,0,10*ROW('Sanitation Data'!F28))),'Data Summary'!CU34="Yes"),100-OFFSET('Sanitation Data'!$F$4,0,10*ROW('Sanitation Data'!F28)),NA())</f>
        <v>#N/A</v>
      </c>
      <c r="AG34" s="100" t="e">
        <f ca="true">+IF(AND(ISNUMBER(OFFSET('Sanitation Data'!$F$6,0,10*ROW('Sanitation Data'!F28))),'Data Summary'!CV34="Yes"),OFFSET('Sanitation Data'!$F$6,0,10*ROW('Sanitation Data'!F28)),NA())</f>
        <v>#N/A</v>
      </c>
      <c r="AH34" s="100" t="e">
        <f ca="true">+IF(AND(ISNUMBER(OFFSET('Sanitation Data'!$F$10,0,10*ROW('Sanitation Data'!F28))),'Data Summary'!CW34="Yes"),OFFSET('Sanitation Data'!$F$10,0,10*ROW('Sanitation Data'!F28)),NA())</f>
        <v>#N/A</v>
      </c>
      <c r="AI34" s="100" t="e">
        <f ca="true">+IF(AND(ISNUMBER(OFFSET('Sanitation Data'!$F$11,0,10*ROW('Sanitation Data'!F28))),'Data Summary'!CX34="Yes"),OFFSET('Sanitation Data'!$F$11,0,10*ROW('Sanitation Data'!F28)),NA())</f>
        <v>#N/A</v>
      </c>
      <c r="AJ34" s="100" t="e">
        <f ca="true">+IF(AND(ISNUMBER(OFFSET('Sanitation Data'!$F$12,0,10*ROW('Sanitation Data'!F28))),'Data Summary'!CY34="Yes"),OFFSET('Sanitation Data'!$F$12,0,10*ROW('Sanitation Data'!F28)),NA())</f>
        <v>#N/A</v>
      </c>
      <c r="AK34" s="100" t="e">
        <f ca="true">+IF(AND(ISNUMBER(OFFSET('Sanitation Data'!$G$4,0,10*ROW('Sanitation Data'!G28))),'Data Summary'!CZ34="Yes"),100-OFFSET('Sanitation Data'!$G$4,0,10*ROW('Sanitation Data'!G28)),NA())</f>
        <v>#N/A</v>
      </c>
      <c r="AL34" s="100" t="e">
        <f ca="true">+IF(AND(ISNUMBER(OFFSET('Sanitation Data'!$G$6,0,10*ROW('Sanitation Data'!G28))),'Data Summary'!DA34="Yes"),OFFSET('Sanitation Data'!$G$6,0,10*ROW('Sanitation Data'!G28)),NA())</f>
        <v>#N/A</v>
      </c>
      <c r="AM34" s="100" t="e">
        <f ca="true">+IF(AND(ISNUMBER(OFFSET('Sanitation Data'!$G$10,0,10*ROW('Sanitation Data'!G28))),'Data Summary'!DB34="Yes"),OFFSET('Sanitation Data'!$G$10,0,10*ROW('Sanitation Data'!G28)),NA())</f>
        <v>#N/A</v>
      </c>
      <c r="AN34" s="100" t="e">
        <f ca="true">+IF(AND(ISNUMBER(OFFSET('Sanitation Data'!$G$11,0,10*ROW('Sanitation Data'!G28))),'Data Summary'!DC34="Yes"),OFFSET('Sanitation Data'!$G$11,0,10*ROW('Sanitation Data'!G28)),NA())</f>
        <v>#N/A</v>
      </c>
      <c r="AO34" s="100" t="e">
        <f ca="true">+IF(AND(ISNUMBER(OFFSET('Sanitation Data'!$G$12,0,10*ROW('Sanitation Data'!G28))),'Data Summary'!DD34="Yes"),OFFSET('Sanitation Data'!$G$12,0,10*ROW('Sanitation Data'!G28)),NA())</f>
        <v>#N/A</v>
      </c>
      <c r="AP34" s="100" t="e">
        <f ca="true">+IF(AND(ISNUMBER(OFFSET('Sanitation Data'!$H$4,0,10*ROW('Sanitation Data'!H28))),'Data Summary'!DE34="Yes"),100-OFFSET('Sanitation Data'!$H$4,0,10*ROW('Sanitation Data'!H28)),NA())</f>
        <v>#N/A</v>
      </c>
      <c r="AQ34" s="100" t="e">
        <f ca="true">+IF(AND(ISNUMBER(OFFSET('Sanitation Data'!$H$6,0,10*ROW('Sanitation Data'!H28))),'Data Summary'!DF34="Yes"),OFFSET('Sanitation Data'!$H$6,0,10*ROW('Sanitation Data'!H28)),NA())</f>
        <v>#N/A</v>
      </c>
      <c r="AR34" s="100" t="e">
        <f ca="true">+IF(AND(ISNUMBER(OFFSET('Sanitation Data'!$H$10,0,10*ROW('Sanitation Data'!H28))),'Data Summary'!DG34="Yes"),OFFSET('Sanitation Data'!$H$10,0,10*ROW('Sanitation Data'!H28)),NA())</f>
        <v>#N/A</v>
      </c>
      <c r="AS34" s="100" t="e">
        <f ca="true">+IF(AND(ISNUMBER(OFFSET('Sanitation Data'!$H$11,0,10*ROW('Sanitation Data'!H28))),'Data Summary'!DH34="Yes"),OFFSET('Sanitation Data'!$H$11,0,10*ROW('Sanitation Data'!H28)),NA())</f>
        <v>#N/A</v>
      </c>
      <c r="AT34" s="100" t="e">
        <f ca="true">+IF(AND(ISNUMBER(OFFSET('Sanitation Data'!$H$12,0,10*ROW('Sanitation Data'!H28))),'Data Summary'!DI34="Yes"),OFFSET('Sanitation Data'!$H$12,0,10*ROW('Sanitation Data'!H28)),NA())</f>
        <v>#N/A</v>
      </c>
      <c r="AU34" s="100" t="e">
        <f ca="true">+IF(AND(ISNUMBER(OFFSET('Sanitation Data'!$I$4,0,10*ROW('Sanitation Data'!I28))),'Data Summary'!DJ34="Yes"),100-OFFSET('Sanitation Data'!$I$4,0,10*ROW('Sanitation Data'!I28)),NA())</f>
        <v>#N/A</v>
      </c>
      <c r="AV34" s="100" t="e">
        <f ca="true">+IF(AND(ISNUMBER(OFFSET('Sanitation Data'!$I$6,0,10*ROW('Sanitation Data'!I28))),'Data Summary'!DK34="Yes"),OFFSET('Sanitation Data'!$I$6,0,10*ROW('Sanitation Data'!I28)),NA())</f>
        <v>#N/A</v>
      </c>
      <c r="AW34" s="100" t="e">
        <f ca="true">+IF(AND(ISNUMBER(OFFSET('Sanitation Data'!$I$10,0,10*ROW('Sanitation Data'!I28))),'Data Summary'!DL34="Yes"),OFFSET('Sanitation Data'!$I$10,0,10*ROW('Sanitation Data'!I28)),NA())</f>
        <v>#N/A</v>
      </c>
      <c r="AX34" s="100" t="e">
        <f ca="true">+IF(AND(ISNUMBER(OFFSET('Sanitation Data'!$I$11,0,10*ROW('Sanitation Data'!I28))),'Data Summary'!DM34="Yes"),OFFSET('Sanitation Data'!$I$11,0,10*ROW('Sanitation Data'!I28)),NA())</f>
        <v>#N/A</v>
      </c>
      <c r="AY34" s="100" t="e">
        <f ca="true">+IF(AND(ISNUMBER(OFFSET('Sanitation Data'!$I$12,0,10*ROW('Sanitation Data'!I28))),'Data Summary'!DN34="Yes"),OFFSET('Sanitation Data'!$I$12,0,10*ROW('Sanitation Data'!I28)),NA())</f>
        <v>#N/A</v>
      </c>
      <c r="AZ34" s="101" t="e">
        <f ca="true">+IF(AND(ISNUMBER(OFFSET('Hygiene Data'!$D$5,0,10*ROW('Hygiene Data'!D28))),'Data Summary'!DO34="Yes"),OFFSET('Hygiene Data'!$D$5,0,10*ROW('Hygiene Data'!D28)),NA())</f>
        <v>#N/A</v>
      </c>
      <c r="BA34" s="101" t="e">
        <f ca="true">+IF(AND(ISNUMBER(OFFSET('Hygiene Data'!$D$7,0,10*ROW('Hygiene Data'!D28))),'Data Summary'!DP34="Yes"),OFFSET('Hygiene Data'!$D$7,0,10*ROW('Hygiene Data'!D28)),NA())</f>
        <v>#N/A</v>
      </c>
      <c r="BB34" s="101" t="e">
        <f ca="true">+IF(AND(ISNUMBER(OFFSET('Hygiene Data'!$D$9,0,10*ROW('Hygiene Data'!D28))),'Data Summary'!DQ34="Yes"),OFFSET('Hygiene Data'!$D$9,0,10*ROW('Hygiene Data'!D28)),NA())</f>
        <v>#N/A</v>
      </c>
      <c r="BC34" s="101" t="e">
        <f ca="true">+IF(AND(ISNUMBER(OFFSET('Hygiene Data'!$E$5,0,10*ROW('Hygiene Data'!E28))),'Data Summary'!DR34="Yes"),OFFSET('Hygiene Data'!$E$5,0,10*ROW('Hygiene Data'!E28)),NA())</f>
        <v>#N/A</v>
      </c>
      <c r="BD34" s="101" t="e">
        <f ca="true">+IF(AND(ISNUMBER(OFFSET('Hygiene Data'!$E$7,0,10*ROW('Hygiene Data'!E28))),'Data Summary'!DS34="Yes"),OFFSET('Hygiene Data'!$E$7,0,10*ROW('Hygiene Data'!E28)),NA())</f>
        <v>#N/A</v>
      </c>
      <c r="BE34" s="101" t="e">
        <f ca="true">+IF(AND(ISNUMBER(OFFSET('Hygiene Data'!$E$9,0,10*ROW('Hygiene Data'!E28))),'Data Summary'!DT34="Yes"),OFFSET('Hygiene Data'!$E$9,0,10*ROW('Hygiene Data'!E28)),NA())</f>
        <v>#N/A</v>
      </c>
      <c r="BF34" s="101" t="e">
        <f ca="true">+IF(AND(ISNUMBER(OFFSET('Hygiene Data'!$F$5,0,10*ROW('Hygiene Data'!F28))),'Data Summary'!DU34="Yes"),OFFSET('Hygiene Data'!$F$5,0,10*ROW('Hygiene Data'!F28)),NA())</f>
        <v>#N/A</v>
      </c>
      <c r="BG34" s="101" t="e">
        <f ca="true">+IF(AND(ISNUMBER(OFFSET('Hygiene Data'!$F$7,0,10*ROW('Hygiene Data'!F28))),'Data Summary'!DV34="Yes"),OFFSET('Hygiene Data'!$F$7,0,10*ROW('Hygiene Data'!F28)),NA())</f>
        <v>#N/A</v>
      </c>
      <c r="BH34" s="101" t="e">
        <f ca="true">+IF(AND(ISNUMBER(OFFSET('Hygiene Data'!$F$9,0,10*ROW('Hygiene Data'!F28))),'Data Summary'!DW34="Yes"),OFFSET('Hygiene Data'!$F$9,0,10*ROW('Hygiene Data'!F28)),NA())</f>
        <v>#N/A</v>
      </c>
      <c r="BI34" s="101" t="e">
        <f ca="true">+IF(AND(ISNUMBER(OFFSET('Hygiene Data'!$G$5,0,10*ROW('Hygiene Data'!G28))),'Data Summary'!DX34="Yes"),OFFSET('Hygiene Data'!$G$5,0,10*ROW('Hygiene Data'!G28)),NA())</f>
        <v>#N/A</v>
      </c>
      <c r="BJ34" s="101" t="e">
        <f ca="true">+IF(AND(ISNUMBER(OFFSET('Hygiene Data'!$G$7,0,10*ROW('Hygiene Data'!G28))),'Data Summary'!DY34="Yes"),OFFSET('Hygiene Data'!$G$7,0,10*ROW('Hygiene Data'!G28)),NA())</f>
        <v>#N/A</v>
      </c>
      <c r="BK34" s="101" t="e">
        <f ca="true">+IF(AND(ISNUMBER(OFFSET('Hygiene Data'!$G$9,0,10*ROW('Hygiene Data'!G28))),'Data Summary'!DZ34="Yes"),OFFSET('Hygiene Data'!$G$9,0,10*ROW('Hygiene Data'!G28)),NA())</f>
        <v>#N/A</v>
      </c>
      <c r="BL34" s="101" t="e">
        <f ca="true">+IF(AND(ISNUMBER(OFFSET('Hygiene Data'!$H$5,0,10*ROW('Hygiene Data'!H28))),'Data Summary'!EA34="Yes"),OFFSET('Hygiene Data'!$H$5,0,10*ROW('Hygiene Data'!H28)),NA())</f>
        <v>#N/A</v>
      </c>
      <c r="BM34" s="101" t="e">
        <f ca="true">+IF(AND(ISNUMBER(OFFSET('Hygiene Data'!$H$7,0,10*ROW('Hygiene Data'!H28))),'Data Summary'!EB34="Yes"),OFFSET('Hygiene Data'!$H$7,0,10*ROW('Hygiene Data'!H28)),NA())</f>
        <v>#N/A</v>
      </c>
      <c r="BN34" s="101" t="e">
        <f ca="true">+IF(AND(ISNUMBER(OFFSET('Hygiene Data'!$H$9,0,10*ROW('Hygiene Data'!H28))),'Data Summary'!EC34="Yes"),OFFSET('Hygiene Data'!$H$9,0,10*ROW('Hygiene Data'!H28)),NA())</f>
        <v>#N/A</v>
      </c>
      <c r="BO34" s="101" t="e">
        <f ca="true">+IF(AND(ISNUMBER(OFFSET('Hygiene Data'!$I$5,0,10*ROW('Hygiene Data'!I28))),'Data Summary'!ED34="Yes"),OFFSET('Hygiene Data'!$I$5,0,10*ROW('Hygiene Data'!I28)),NA())</f>
        <v>#N/A</v>
      </c>
      <c r="BP34" s="101" t="e">
        <f ca="true">+IF(AND(ISNUMBER(OFFSET('Hygiene Data'!$I$7,0,10*ROW('Hygiene Data'!I28))),'Data Summary'!EE34="Yes"),OFFSET('Hygiene Data'!$I$7,0,10*ROW('Hygiene Data'!I28)),NA())</f>
        <v>#N/A</v>
      </c>
      <c r="BQ34" s="101" t="e">
        <f ca="true">+IF(AND(ISNUMBER(OFFSET('Hygiene Data'!$I$9,0,10*ROW('Hygiene Data'!I28))),'Data Summary'!EF34="Yes"),OFFSET('Hygiene Data'!$I$9,0,10*ROW('Hygiene Data'!I28)),NA())</f>
        <v>#N/A</v>
      </c>
    </row>
    <row xmlns:x14ac="http://schemas.microsoft.com/office/spreadsheetml/2009/9/ac" r="35" x14ac:dyDescent="0.2">
      <c r="A35" s="379" t="e">
        <f ca="true">+RIGHT('Data Summary'!A35,LEN('Data Summary'!A35)-9)</f>
        <v>#VALUE!</v>
      </c>
      <c r="B35" s="38" t="str">
        <f ca="true">+IF(ISTEXT('Data Summary'!B35),'Data Summary'!B35,"")</f>
        <v/>
      </c>
      <c r="C35" s="378" t="e">
        <f ca="true">+VALUE('Data Summary'!C35)</f>
        <v>#VALUE!</v>
      </c>
      <c r="D35" s="99" t="e">
        <f ca="true">+IF(AND(ISNUMBER(OFFSET('Water Data'!$D$4,0,10*ROW('Water Data'!D29))),'Data Summary'!BS35="Yes"),100-OFFSET('Water Data'!$D$4,0,10*ROW('Water Data'!D29)),NA())</f>
        <v>#N/A</v>
      </c>
      <c r="E35" s="99" t="e">
        <f ca="true">+IF(AND(ISNUMBER(OFFSET('Water Data'!$D$6,0,10*ROW('Water Data'!D29))),'Data Summary'!BT35="Yes"),OFFSET('Water Data'!$D$6,0,10*ROW('Water Data'!D29)),NA())</f>
        <v>#N/A</v>
      </c>
      <c r="F35" s="99" t="e">
        <f ca="true">+IF(AND(ISNUMBER(OFFSET('Water Data'!$D$9,0,10*ROW('Water Data'!D29))),'Data Summary'!BU35="Yes"),OFFSET('Water Data'!$D$9,0,10*ROW('Water Data'!D29)),NA())</f>
        <v>#N/A</v>
      </c>
      <c r="G35" s="99" t="e">
        <f ca="true">+IF(AND(ISNUMBER(OFFSET('Water Data'!$E$4,0,10*ROW('Water Data'!E29))),'Data Summary'!BV35="Yes"),100-OFFSET('Water Data'!$E$4,0,10*ROW('Water Data'!E29)),NA())</f>
        <v>#N/A</v>
      </c>
      <c r="H35" s="99" t="e">
        <f ca="true">+IF(AND(ISNUMBER(OFFSET('Water Data'!$E$6,0,10*ROW('Water Data'!E29))),'Data Summary'!BW35="Yes"),OFFSET('Water Data'!$E$6,0,10*ROW('Water Data'!E29)),NA())</f>
        <v>#N/A</v>
      </c>
      <c r="I35" s="99" t="e">
        <f ca="true">+IF(AND(ISNUMBER(OFFSET('Water Data'!$E$9,0,10*ROW('Water Data'!E29))),'Data Summary'!BX35="Yes"),OFFSET('Water Data'!$E$9,0,10*ROW('Water Data'!E29)),NA())</f>
        <v>#N/A</v>
      </c>
      <c r="J35" s="99" t="e">
        <f ca="true">+IF(AND(ISNUMBER(OFFSET('Water Data'!$F$4,0,10*ROW('Water Data'!F29))),'Data Summary'!BY35="Yes"),100-OFFSET('Water Data'!$F$4,0,10*ROW('Water Data'!F29)),NA())</f>
        <v>#N/A</v>
      </c>
      <c r="K35" s="99" t="e">
        <f ca="true">+IF(AND(ISNUMBER(OFFSET('Water Data'!$F$6,0,10*ROW('Water Data'!F29))),'Data Summary'!BZ35="Yes"),OFFSET('Water Data'!$F$6,0,10*ROW('Water Data'!F29)),NA())</f>
        <v>#N/A</v>
      </c>
      <c r="L35" s="99" t="e">
        <f ca="true">+IF(AND(ISNUMBER(OFFSET('Water Data'!$F$9,0,10*ROW('Water Data'!F29))),'Data Summary'!CA35="Yes"),OFFSET('Water Data'!$F$9,0,10*ROW('Water Data'!F29)),NA())</f>
        <v>#N/A</v>
      </c>
      <c r="M35" s="99" t="e">
        <f ca="true">+IF(AND(ISNUMBER(OFFSET('Water Data'!$G$4,0,10*ROW('Water Data'!G29))),'Data Summary'!CB35="Yes"),100-OFFSET('Water Data'!$G$4,0,10*ROW('Water Data'!G29)),NA())</f>
        <v>#N/A</v>
      </c>
      <c r="N35" s="99" t="e">
        <f ca="true">+IF(AND(ISNUMBER(OFFSET('Water Data'!$G$6,0,10*ROW('Water Data'!G29))),'Data Summary'!CC35="Yes"),OFFSET('Water Data'!$G$6,0,10*ROW('Water Data'!G29)),NA())</f>
        <v>#N/A</v>
      </c>
      <c r="O35" s="99" t="e">
        <f ca="true">+IF(AND(ISNUMBER(OFFSET('Water Data'!$G$9,0,10*ROW('Water Data'!G29))),'Data Summary'!CD35="Yes"),OFFSET('Water Data'!$G$9,0,10*ROW('Water Data'!G29)),NA())</f>
        <v>#N/A</v>
      </c>
      <c r="P35" s="99" t="e">
        <f ca="true">+IF(AND(ISNUMBER(OFFSET('Water Data'!$H$4,0,10*ROW('Water Data'!H29))),'Data Summary'!CE35="Yes"),100-OFFSET('Water Data'!$H$4,0,10*ROW('Water Data'!H29)),NA())</f>
        <v>#N/A</v>
      </c>
      <c r="Q35" s="99" t="e">
        <f ca="true">+IF(AND(ISNUMBER(OFFSET('Water Data'!$H$6,0,10*ROW('Water Data'!H29))),'Data Summary'!CF35="Yes"),OFFSET('Water Data'!$H$6,0,10*ROW('Water Data'!H29)),NA())</f>
        <v>#N/A</v>
      </c>
      <c r="R35" s="99" t="e">
        <f ca="true">+IF(AND(ISNUMBER(OFFSET('Water Data'!$H$9,0,10*ROW('Water Data'!H29))),'Data Summary'!CG35="Yes"),OFFSET('Water Data'!$H$9,0,10*ROW('Water Data'!H29)),NA())</f>
        <v>#N/A</v>
      </c>
      <c r="S35" s="99" t="e">
        <f ca="true">+IF(AND(ISNUMBER(OFFSET('Water Data'!$I$4,0,10*ROW('Water Data'!I29))),'Data Summary'!CH35="Yes"),100-OFFSET('Water Data'!$I$4,0,10*ROW('Water Data'!I29)),NA())</f>
        <v>#N/A</v>
      </c>
      <c r="T35" s="99" t="e">
        <f ca="true">+IF(AND(ISNUMBER(OFFSET('Water Data'!$I$6,0,10*ROW('Water Data'!I29))),'Data Summary'!CI35="Yes"),OFFSET('Water Data'!$I$6,0,10*ROW('Water Data'!I29)),NA())</f>
        <v>#N/A</v>
      </c>
      <c r="U35" s="99" t="e">
        <f ca="true">+IF(AND(ISNUMBER(OFFSET('Water Data'!$I$9,0,10*ROW('Water Data'!I29))),'Data Summary'!CJ35="Yes"),OFFSET('Water Data'!$I$9,0,10*ROW('Water Data'!I29)),NA())</f>
        <v>#N/A</v>
      </c>
      <c r="V35" s="100" t="e">
        <f ca="true">+IF(AND(ISNUMBER(OFFSET('Sanitation Data'!$D$4,0,10*ROW('Sanitation Data'!D29))),'Data Summary'!CK35="Yes"),100-OFFSET('Sanitation Data'!$D$4,0,10*ROW('Sanitation Data'!D29)),NA())</f>
        <v>#N/A</v>
      </c>
      <c r="W35" s="100" t="e">
        <f ca="true">+IF(AND(ISNUMBER(OFFSET('Sanitation Data'!$D$6,0,10*ROW('Sanitation Data'!D29))),'Data Summary'!CL35="Yes"),OFFSET('Sanitation Data'!$D$6,0,10*ROW('Sanitation Data'!D29)),NA())</f>
        <v>#N/A</v>
      </c>
      <c r="X35" s="100" t="e">
        <f ca="true">+IF(AND(ISNUMBER(OFFSET('Sanitation Data'!$D$10,0,10*ROW('Sanitation Data'!D29))),'Data Summary'!CM35="Yes"),OFFSET('Sanitation Data'!$D$10,0,10*ROW('Sanitation Data'!D29)),NA())</f>
        <v>#N/A</v>
      </c>
      <c r="Y35" s="100" t="e">
        <f ca="true">+IF(AND(ISNUMBER(OFFSET('Sanitation Data'!$D$11,0,10*ROW('Sanitation Data'!D29))),'Data Summary'!CN35="Yes"),OFFSET('Sanitation Data'!$D$11,0,10*ROW('Sanitation Data'!D29)),NA())</f>
        <v>#N/A</v>
      </c>
      <c r="Z35" s="100" t="e">
        <f ca="true">+IF(AND(ISNUMBER(OFFSET('Sanitation Data'!$D$12,0,10*ROW('Sanitation Data'!D29))),'Data Summary'!CO35="Yes"),OFFSET('Sanitation Data'!$D$12,0,10*ROW('Sanitation Data'!D29)),NA())</f>
        <v>#N/A</v>
      </c>
      <c r="AA35" s="100" t="e">
        <f ca="true">+IF(AND(ISNUMBER(OFFSET('Sanitation Data'!$E$4,0,10*ROW('Sanitation Data'!E29))),'Data Summary'!CP35="Yes"),100-OFFSET('Sanitation Data'!$E$4,0,10*ROW('Sanitation Data'!E29)),NA())</f>
        <v>#N/A</v>
      </c>
      <c r="AB35" s="100" t="e">
        <f ca="true">+IF(AND(ISNUMBER(OFFSET('Sanitation Data'!$E$6,0,10*ROW('Sanitation Data'!E29))),'Data Summary'!CQ35="Yes"),OFFSET('Sanitation Data'!$E$6,0,10*ROW('Sanitation Data'!E29)),NA())</f>
        <v>#N/A</v>
      </c>
      <c r="AC35" s="100" t="e">
        <f ca="true">+IF(AND(ISNUMBER(OFFSET('Sanitation Data'!$E$10,0,10*ROW('Sanitation Data'!E29))),'Data Summary'!CR35="Yes"),OFFSET('Sanitation Data'!$E$10,0,10*ROW('Sanitation Data'!E29)),NA())</f>
        <v>#N/A</v>
      </c>
      <c r="AD35" s="100" t="e">
        <f ca="true">+IF(AND(ISNUMBER(OFFSET('Sanitation Data'!$E$11,0,10*ROW('Sanitation Data'!E29))),'Data Summary'!CS35="Yes"),OFFSET('Sanitation Data'!$E$11,0,10*ROW('Sanitation Data'!E29)),NA())</f>
        <v>#N/A</v>
      </c>
      <c r="AE35" s="100" t="e">
        <f ca="true">+IF(AND(ISNUMBER(OFFSET('Sanitation Data'!$E$12,0,10*ROW('Sanitation Data'!E29))),'Data Summary'!CT35="Yes"),OFFSET('Sanitation Data'!$E$12,0,10*ROW('Sanitation Data'!E29)),NA())</f>
        <v>#N/A</v>
      </c>
      <c r="AF35" s="100" t="e">
        <f ca="true">+IF(AND(ISNUMBER(OFFSET('Sanitation Data'!$F$4,0,10*ROW('Sanitation Data'!F29))),'Data Summary'!CU35="Yes"),100-OFFSET('Sanitation Data'!$F$4,0,10*ROW('Sanitation Data'!F29)),NA())</f>
        <v>#N/A</v>
      </c>
      <c r="AG35" s="100" t="e">
        <f ca="true">+IF(AND(ISNUMBER(OFFSET('Sanitation Data'!$F$6,0,10*ROW('Sanitation Data'!F29))),'Data Summary'!CV35="Yes"),OFFSET('Sanitation Data'!$F$6,0,10*ROW('Sanitation Data'!F29)),NA())</f>
        <v>#N/A</v>
      </c>
      <c r="AH35" s="100" t="e">
        <f ca="true">+IF(AND(ISNUMBER(OFFSET('Sanitation Data'!$F$10,0,10*ROW('Sanitation Data'!F29))),'Data Summary'!CW35="Yes"),OFFSET('Sanitation Data'!$F$10,0,10*ROW('Sanitation Data'!F29)),NA())</f>
        <v>#N/A</v>
      </c>
      <c r="AI35" s="100" t="e">
        <f ca="true">+IF(AND(ISNUMBER(OFFSET('Sanitation Data'!$F$11,0,10*ROW('Sanitation Data'!F29))),'Data Summary'!CX35="Yes"),OFFSET('Sanitation Data'!$F$11,0,10*ROW('Sanitation Data'!F29)),NA())</f>
        <v>#N/A</v>
      </c>
      <c r="AJ35" s="100" t="e">
        <f ca="true">+IF(AND(ISNUMBER(OFFSET('Sanitation Data'!$F$12,0,10*ROW('Sanitation Data'!F29))),'Data Summary'!CY35="Yes"),OFFSET('Sanitation Data'!$F$12,0,10*ROW('Sanitation Data'!F29)),NA())</f>
        <v>#N/A</v>
      </c>
      <c r="AK35" s="100" t="e">
        <f ca="true">+IF(AND(ISNUMBER(OFFSET('Sanitation Data'!$G$4,0,10*ROW('Sanitation Data'!G29))),'Data Summary'!CZ35="Yes"),100-OFFSET('Sanitation Data'!$G$4,0,10*ROW('Sanitation Data'!G29)),NA())</f>
        <v>#N/A</v>
      </c>
      <c r="AL35" s="100" t="e">
        <f ca="true">+IF(AND(ISNUMBER(OFFSET('Sanitation Data'!$G$6,0,10*ROW('Sanitation Data'!G29))),'Data Summary'!DA35="Yes"),OFFSET('Sanitation Data'!$G$6,0,10*ROW('Sanitation Data'!G29)),NA())</f>
        <v>#N/A</v>
      </c>
      <c r="AM35" s="100" t="e">
        <f ca="true">+IF(AND(ISNUMBER(OFFSET('Sanitation Data'!$G$10,0,10*ROW('Sanitation Data'!G29))),'Data Summary'!DB35="Yes"),OFFSET('Sanitation Data'!$G$10,0,10*ROW('Sanitation Data'!G29)),NA())</f>
        <v>#N/A</v>
      </c>
      <c r="AN35" s="100" t="e">
        <f ca="true">+IF(AND(ISNUMBER(OFFSET('Sanitation Data'!$G$11,0,10*ROW('Sanitation Data'!G29))),'Data Summary'!DC35="Yes"),OFFSET('Sanitation Data'!$G$11,0,10*ROW('Sanitation Data'!G29)),NA())</f>
        <v>#N/A</v>
      </c>
      <c r="AO35" s="100" t="e">
        <f ca="true">+IF(AND(ISNUMBER(OFFSET('Sanitation Data'!$G$12,0,10*ROW('Sanitation Data'!G29))),'Data Summary'!DD35="Yes"),OFFSET('Sanitation Data'!$G$12,0,10*ROW('Sanitation Data'!G29)),NA())</f>
        <v>#N/A</v>
      </c>
      <c r="AP35" s="100" t="e">
        <f ca="true">+IF(AND(ISNUMBER(OFFSET('Sanitation Data'!$H$4,0,10*ROW('Sanitation Data'!H29))),'Data Summary'!DE35="Yes"),100-OFFSET('Sanitation Data'!$H$4,0,10*ROW('Sanitation Data'!H29)),NA())</f>
        <v>#N/A</v>
      </c>
      <c r="AQ35" s="100" t="e">
        <f ca="true">+IF(AND(ISNUMBER(OFFSET('Sanitation Data'!$H$6,0,10*ROW('Sanitation Data'!H29))),'Data Summary'!DF35="Yes"),OFFSET('Sanitation Data'!$H$6,0,10*ROW('Sanitation Data'!H29)),NA())</f>
        <v>#N/A</v>
      </c>
      <c r="AR35" s="100" t="e">
        <f ca="true">+IF(AND(ISNUMBER(OFFSET('Sanitation Data'!$H$10,0,10*ROW('Sanitation Data'!H29))),'Data Summary'!DG35="Yes"),OFFSET('Sanitation Data'!$H$10,0,10*ROW('Sanitation Data'!H29)),NA())</f>
        <v>#N/A</v>
      </c>
      <c r="AS35" s="100" t="e">
        <f ca="true">+IF(AND(ISNUMBER(OFFSET('Sanitation Data'!$H$11,0,10*ROW('Sanitation Data'!H29))),'Data Summary'!DH35="Yes"),OFFSET('Sanitation Data'!$H$11,0,10*ROW('Sanitation Data'!H29)),NA())</f>
        <v>#N/A</v>
      </c>
      <c r="AT35" s="100" t="e">
        <f ca="true">+IF(AND(ISNUMBER(OFFSET('Sanitation Data'!$H$12,0,10*ROW('Sanitation Data'!H29))),'Data Summary'!DI35="Yes"),OFFSET('Sanitation Data'!$H$12,0,10*ROW('Sanitation Data'!H29)),NA())</f>
        <v>#N/A</v>
      </c>
      <c r="AU35" s="100" t="e">
        <f ca="true">+IF(AND(ISNUMBER(OFFSET('Sanitation Data'!$I$4,0,10*ROW('Sanitation Data'!I29))),'Data Summary'!DJ35="Yes"),100-OFFSET('Sanitation Data'!$I$4,0,10*ROW('Sanitation Data'!I29)),NA())</f>
        <v>#N/A</v>
      </c>
      <c r="AV35" s="100" t="e">
        <f ca="true">+IF(AND(ISNUMBER(OFFSET('Sanitation Data'!$I$6,0,10*ROW('Sanitation Data'!I29))),'Data Summary'!DK35="Yes"),OFFSET('Sanitation Data'!$I$6,0,10*ROW('Sanitation Data'!I29)),NA())</f>
        <v>#N/A</v>
      </c>
      <c r="AW35" s="100" t="e">
        <f ca="true">+IF(AND(ISNUMBER(OFFSET('Sanitation Data'!$I$10,0,10*ROW('Sanitation Data'!I29))),'Data Summary'!DL35="Yes"),OFFSET('Sanitation Data'!$I$10,0,10*ROW('Sanitation Data'!I29)),NA())</f>
        <v>#N/A</v>
      </c>
      <c r="AX35" s="100" t="e">
        <f ca="true">+IF(AND(ISNUMBER(OFFSET('Sanitation Data'!$I$11,0,10*ROW('Sanitation Data'!I29))),'Data Summary'!DM35="Yes"),OFFSET('Sanitation Data'!$I$11,0,10*ROW('Sanitation Data'!I29)),NA())</f>
        <v>#N/A</v>
      </c>
      <c r="AY35" s="100" t="e">
        <f ca="true">+IF(AND(ISNUMBER(OFFSET('Sanitation Data'!$I$12,0,10*ROW('Sanitation Data'!I29))),'Data Summary'!DN35="Yes"),OFFSET('Sanitation Data'!$I$12,0,10*ROW('Sanitation Data'!I29)),NA())</f>
        <v>#N/A</v>
      </c>
      <c r="AZ35" s="101" t="e">
        <f ca="true">+IF(AND(ISNUMBER(OFFSET('Hygiene Data'!$D$5,0,10*ROW('Hygiene Data'!D29))),'Data Summary'!DO35="Yes"),OFFSET('Hygiene Data'!$D$5,0,10*ROW('Hygiene Data'!D29)),NA())</f>
        <v>#N/A</v>
      </c>
      <c r="BA35" s="101" t="e">
        <f ca="true">+IF(AND(ISNUMBER(OFFSET('Hygiene Data'!$D$7,0,10*ROW('Hygiene Data'!D29))),'Data Summary'!DP35="Yes"),OFFSET('Hygiene Data'!$D$7,0,10*ROW('Hygiene Data'!D29)),NA())</f>
        <v>#N/A</v>
      </c>
      <c r="BB35" s="101" t="e">
        <f ca="true">+IF(AND(ISNUMBER(OFFSET('Hygiene Data'!$D$9,0,10*ROW('Hygiene Data'!D29))),'Data Summary'!DQ35="Yes"),OFFSET('Hygiene Data'!$D$9,0,10*ROW('Hygiene Data'!D29)),NA())</f>
        <v>#N/A</v>
      </c>
      <c r="BC35" s="101" t="e">
        <f ca="true">+IF(AND(ISNUMBER(OFFSET('Hygiene Data'!$E$5,0,10*ROW('Hygiene Data'!E29))),'Data Summary'!DR35="Yes"),OFFSET('Hygiene Data'!$E$5,0,10*ROW('Hygiene Data'!E29)),NA())</f>
        <v>#N/A</v>
      </c>
      <c r="BD35" s="101" t="e">
        <f ca="true">+IF(AND(ISNUMBER(OFFSET('Hygiene Data'!$E$7,0,10*ROW('Hygiene Data'!E29))),'Data Summary'!DS35="Yes"),OFFSET('Hygiene Data'!$E$7,0,10*ROW('Hygiene Data'!E29)),NA())</f>
        <v>#N/A</v>
      </c>
      <c r="BE35" s="101" t="e">
        <f ca="true">+IF(AND(ISNUMBER(OFFSET('Hygiene Data'!$E$9,0,10*ROW('Hygiene Data'!E29))),'Data Summary'!DT35="Yes"),OFFSET('Hygiene Data'!$E$9,0,10*ROW('Hygiene Data'!E29)),NA())</f>
        <v>#N/A</v>
      </c>
      <c r="BF35" s="101" t="e">
        <f ca="true">+IF(AND(ISNUMBER(OFFSET('Hygiene Data'!$F$5,0,10*ROW('Hygiene Data'!F29))),'Data Summary'!DU35="Yes"),OFFSET('Hygiene Data'!$F$5,0,10*ROW('Hygiene Data'!F29)),NA())</f>
        <v>#N/A</v>
      </c>
      <c r="BG35" s="101" t="e">
        <f ca="true">+IF(AND(ISNUMBER(OFFSET('Hygiene Data'!$F$7,0,10*ROW('Hygiene Data'!F29))),'Data Summary'!DV35="Yes"),OFFSET('Hygiene Data'!$F$7,0,10*ROW('Hygiene Data'!F29)),NA())</f>
        <v>#N/A</v>
      </c>
      <c r="BH35" s="101" t="e">
        <f ca="true">+IF(AND(ISNUMBER(OFFSET('Hygiene Data'!$F$9,0,10*ROW('Hygiene Data'!F29))),'Data Summary'!DW35="Yes"),OFFSET('Hygiene Data'!$F$9,0,10*ROW('Hygiene Data'!F29)),NA())</f>
        <v>#N/A</v>
      </c>
      <c r="BI35" s="101" t="e">
        <f ca="true">+IF(AND(ISNUMBER(OFFSET('Hygiene Data'!$G$5,0,10*ROW('Hygiene Data'!G29))),'Data Summary'!DX35="Yes"),OFFSET('Hygiene Data'!$G$5,0,10*ROW('Hygiene Data'!G29)),NA())</f>
        <v>#N/A</v>
      </c>
      <c r="BJ35" s="101" t="e">
        <f ca="true">+IF(AND(ISNUMBER(OFFSET('Hygiene Data'!$G$7,0,10*ROW('Hygiene Data'!G29))),'Data Summary'!DY35="Yes"),OFFSET('Hygiene Data'!$G$7,0,10*ROW('Hygiene Data'!G29)),NA())</f>
        <v>#N/A</v>
      </c>
      <c r="BK35" s="101" t="e">
        <f ca="true">+IF(AND(ISNUMBER(OFFSET('Hygiene Data'!$G$9,0,10*ROW('Hygiene Data'!G29))),'Data Summary'!DZ35="Yes"),OFFSET('Hygiene Data'!$G$9,0,10*ROW('Hygiene Data'!G29)),NA())</f>
        <v>#N/A</v>
      </c>
      <c r="BL35" s="101" t="e">
        <f ca="true">+IF(AND(ISNUMBER(OFFSET('Hygiene Data'!$H$5,0,10*ROW('Hygiene Data'!H29))),'Data Summary'!EA35="Yes"),OFFSET('Hygiene Data'!$H$5,0,10*ROW('Hygiene Data'!H29)),NA())</f>
        <v>#N/A</v>
      </c>
      <c r="BM35" s="101" t="e">
        <f ca="true">+IF(AND(ISNUMBER(OFFSET('Hygiene Data'!$H$7,0,10*ROW('Hygiene Data'!H29))),'Data Summary'!EB35="Yes"),OFFSET('Hygiene Data'!$H$7,0,10*ROW('Hygiene Data'!H29)),NA())</f>
        <v>#N/A</v>
      </c>
      <c r="BN35" s="101" t="e">
        <f ca="true">+IF(AND(ISNUMBER(OFFSET('Hygiene Data'!$H$9,0,10*ROW('Hygiene Data'!H29))),'Data Summary'!EC35="Yes"),OFFSET('Hygiene Data'!$H$9,0,10*ROW('Hygiene Data'!H29)),NA())</f>
        <v>#N/A</v>
      </c>
      <c r="BO35" s="101" t="e">
        <f ca="true">+IF(AND(ISNUMBER(OFFSET('Hygiene Data'!$I$5,0,10*ROW('Hygiene Data'!I29))),'Data Summary'!ED35="Yes"),OFFSET('Hygiene Data'!$I$5,0,10*ROW('Hygiene Data'!I29)),NA())</f>
        <v>#N/A</v>
      </c>
      <c r="BP35" s="101" t="e">
        <f ca="true">+IF(AND(ISNUMBER(OFFSET('Hygiene Data'!$I$7,0,10*ROW('Hygiene Data'!I29))),'Data Summary'!EE35="Yes"),OFFSET('Hygiene Data'!$I$7,0,10*ROW('Hygiene Data'!I29)),NA())</f>
        <v>#N/A</v>
      </c>
      <c r="BQ35" s="101" t="e">
        <f ca="true">+IF(AND(ISNUMBER(OFFSET('Hygiene Data'!$I$9,0,10*ROW('Hygiene Data'!I29))),'Data Summary'!EF35="Yes"),OFFSET('Hygiene Data'!$I$9,0,10*ROW('Hygiene Data'!I29)),NA())</f>
        <v>#N/A</v>
      </c>
    </row>
    <row xmlns:x14ac="http://schemas.microsoft.com/office/spreadsheetml/2009/9/ac" r="36" x14ac:dyDescent="0.2">
      <c r="A36" s="379" t="e">
        <f ca="true">+RIGHT('Data Summary'!A36,LEN('Data Summary'!A36)-9)</f>
        <v>#VALUE!</v>
      </c>
      <c r="B36" s="38" t="str">
        <f ca="true">+IF(ISTEXT('Data Summary'!B36),'Data Summary'!B36,"")</f>
        <v/>
      </c>
      <c r="C36" s="378" t="e">
        <f ca="true">+VALUE('Data Summary'!C36)</f>
        <v>#VALUE!</v>
      </c>
      <c r="D36" s="99" t="e">
        <f ca="true">+IF(AND(ISNUMBER(OFFSET('Water Data'!$D$4,0,10*ROW('Water Data'!D30))),'Data Summary'!BS36="Yes"),100-OFFSET('Water Data'!$D$4,0,10*ROW('Water Data'!D30)),NA())</f>
        <v>#N/A</v>
      </c>
      <c r="E36" s="99" t="e">
        <f ca="true">+IF(AND(ISNUMBER(OFFSET('Water Data'!$D$6,0,10*ROW('Water Data'!D30))),'Data Summary'!BT36="Yes"),OFFSET('Water Data'!$D$6,0,10*ROW('Water Data'!D30)),NA())</f>
        <v>#N/A</v>
      </c>
      <c r="F36" s="99" t="e">
        <f ca="true">+IF(AND(ISNUMBER(OFFSET('Water Data'!$D$9,0,10*ROW('Water Data'!D30))),'Data Summary'!BU36="Yes"),OFFSET('Water Data'!$D$9,0,10*ROW('Water Data'!D30)),NA())</f>
        <v>#N/A</v>
      </c>
      <c r="G36" s="99" t="e">
        <f ca="true">+IF(AND(ISNUMBER(OFFSET('Water Data'!$E$4,0,10*ROW('Water Data'!E30))),'Data Summary'!BV36="Yes"),100-OFFSET('Water Data'!$E$4,0,10*ROW('Water Data'!E30)),NA())</f>
        <v>#N/A</v>
      </c>
      <c r="H36" s="99" t="e">
        <f ca="true">+IF(AND(ISNUMBER(OFFSET('Water Data'!$E$6,0,10*ROW('Water Data'!E30))),'Data Summary'!BW36="Yes"),OFFSET('Water Data'!$E$6,0,10*ROW('Water Data'!E30)),NA())</f>
        <v>#N/A</v>
      </c>
      <c r="I36" s="99" t="e">
        <f ca="true">+IF(AND(ISNUMBER(OFFSET('Water Data'!$E$9,0,10*ROW('Water Data'!E30))),'Data Summary'!BX36="Yes"),OFFSET('Water Data'!$E$9,0,10*ROW('Water Data'!E30)),NA())</f>
        <v>#N/A</v>
      </c>
      <c r="J36" s="99" t="e">
        <f ca="true">+IF(AND(ISNUMBER(OFFSET('Water Data'!$F$4,0,10*ROW('Water Data'!F30))),'Data Summary'!BY36="Yes"),100-OFFSET('Water Data'!$F$4,0,10*ROW('Water Data'!F30)),NA())</f>
        <v>#N/A</v>
      </c>
      <c r="K36" s="99" t="e">
        <f ca="true">+IF(AND(ISNUMBER(OFFSET('Water Data'!$F$6,0,10*ROW('Water Data'!F30))),'Data Summary'!BZ36="Yes"),OFFSET('Water Data'!$F$6,0,10*ROW('Water Data'!F30)),NA())</f>
        <v>#N/A</v>
      </c>
      <c r="L36" s="99" t="e">
        <f ca="true">+IF(AND(ISNUMBER(OFFSET('Water Data'!$F$9,0,10*ROW('Water Data'!F30))),'Data Summary'!CA36="Yes"),OFFSET('Water Data'!$F$9,0,10*ROW('Water Data'!F30)),NA())</f>
        <v>#N/A</v>
      </c>
      <c r="M36" s="99" t="e">
        <f ca="true">+IF(AND(ISNUMBER(OFFSET('Water Data'!$G$4,0,10*ROW('Water Data'!G30))),'Data Summary'!CB36="Yes"),100-OFFSET('Water Data'!$G$4,0,10*ROW('Water Data'!G30)),NA())</f>
        <v>#N/A</v>
      </c>
      <c r="N36" s="99" t="e">
        <f ca="true">+IF(AND(ISNUMBER(OFFSET('Water Data'!$G$6,0,10*ROW('Water Data'!G30))),'Data Summary'!CC36="Yes"),OFFSET('Water Data'!$G$6,0,10*ROW('Water Data'!G30)),NA())</f>
        <v>#N/A</v>
      </c>
      <c r="O36" s="99" t="e">
        <f ca="true">+IF(AND(ISNUMBER(OFFSET('Water Data'!$G$9,0,10*ROW('Water Data'!G30))),'Data Summary'!CD36="Yes"),OFFSET('Water Data'!$G$9,0,10*ROW('Water Data'!G30)),NA())</f>
        <v>#N/A</v>
      </c>
      <c r="P36" s="99" t="e">
        <f ca="true">+IF(AND(ISNUMBER(OFFSET('Water Data'!$H$4,0,10*ROW('Water Data'!H30))),'Data Summary'!CE36="Yes"),100-OFFSET('Water Data'!$H$4,0,10*ROW('Water Data'!H30)),NA())</f>
        <v>#N/A</v>
      </c>
      <c r="Q36" s="99" t="e">
        <f ca="true">+IF(AND(ISNUMBER(OFFSET('Water Data'!$H$6,0,10*ROW('Water Data'!H30))),'Data Summary'!CF36="Yes"),OFFSET('Water Data'!$H$6,0,10*ROW('Water Data'!H30)),NA())</f>
        <v>#N/A</v>
      </c>
      <c r="R36" s="99" t="e">
        <f ca="true">+IF(AND(ISNUMBER(OFFSET('Water Data'!$H$9,0,10*ROW('Water Data'!H30))),'Data Summary'!CG36="Yes"),OFFSET('Water Data'!$H$9,0,10*ROW('Water Data'!H30)),NA())</f>
        <v>#N/A</v>
      </c>
      <c r="S36" s="99" t="e">
        <f ca="true">+IF(AND(ISNUMBER(OFFSET('Water Data'!$I$4,0,10*ROW('Water Data'!I30))),'Data Summary'!CH36="Yes"),100-OFFSET('Water Data'!$I$4,0,10*ROW('Water Data'!I30)),NA())</f>
        <v>#N/A</v>
      </c>
      <c r="T36" s="99" t="e">
        <f ca="true">+IF(AND(ISNUMBER(OFFSET('Water Data'!$I$6,0,10*ROW('Water Data'!I30))),'Data Summary'!CI36="Yes"),OFFSET('Water Data'!$I$6,0,10*ROW('Water Data'!I30)),NA())</f>
        <v>#N/A</v>
      </c>
      <c r="U36" s="99" t="e">
        <f ca="true">+IF(AND(ISNUMBER(OFFSET('Water Data'!$I$9,0,10*ROW('Water Data'!I30))),'Data Summary'!CJ36="Yes"),OFFSET('Water Data'!$I$9,0,10*ROW('Water Data'!I30)),NA())</f>
        <v>#N/A</v>
      </c>
      <c r="V36" s="100" t="e">
        <f ca="true">+IF(AND(ISNUMBER(OFFSET('Sanitation Data'!$D$4,0,10*ROW('Sanitation Data'!D30))),'Data Summary'!CK36="Yes"),100-OFFSET('Sanitation Data'!$D$4,0,10*ROW('Sanitation Data'!D30)),NA())</f>
        <v>#N/A</v>
      </c>
      <c r="W36" s="100" t="e">
        <f ca="true">+IF(AND(ISNUMBER(OFFSET('Sanitation Data'!$D$6,0,10*ROW('Sanitation Data'!D30))),'Data Summary'!CL36="Yes"),OFFSET('Sanitation Data'!$D$6,0,10*ROW('Sanitation Data'!D30)),NA())</f>
        <v>#N/A</v>
      </c>
      <c r="X36" s="100" t="e">
        <f ca="true">+IF(AND(ISNUMBER(OFFSET('Sanitation Data'!$D$10,0,10*ROW('Sanitation Data'!D30))),'Data Summary'!CM36="Yes"),OFFSET('Sanitation Data'!$D$10,0,10*ROW('Sanitation Data'!D30)),NA())</f>
        <v>#N/A</v>
      </c>
      <c r="Y36" s="100" t="e">
        <f ca="true">+IF(AND(ISNUMBER(OFFSET('Sanitation Data'!$D$11,0,10*ROW('Sanitation Data'!D30))),'Data Summary'!CN36="Yes"),OFFSET('Sanitation Data'!$D$11,0,10*ROW('Sanitation Data'!D30)),NA())</f>
        <v>#N/A</v>
      </c>
      <c r="Z36" s="100" t="e">
        <f ca="true">+IF(AND(ISNUMBER(OFFSET('Sanitation Data'!$D$12,0,10*ROW('Sanitation Data'!D30))),'Data Summary'!CO36="Yes"),OFFSET('Sanitation Data'!$D$12,0,10*ROW('Sanitation Data'!D30)),NA())</f>
        <v>#N/A</v>
      </c>
      <c r="AA36" s="100" t="e">
        <f ca="true">+IF(AND(ISNUMBER(OFFSET('Sanitation Data'!$E$4,0,10*ROW('Sanitation Data'!E30))),'Data Summary'!CP36="Yes"),100-OFFSET('Sanitation Data'!$E$4,0,10*ROW('Sanitation Data'!E30)),NA())</f>
        <v>#N/A</v>
      </c>
      <c r="AB36" s="100" t="e">
        <f ca="true">+IF(AND(ISNUMBER(OFFSET('Sanitation Data'!$E$6,0,10*ROW('Sanitation Data'!E30))),'Data Summary'!CQ36="Yes"),OFFSET('Sanitation Data'!$E$6,0,10*ROW('Sanitation Data'!E30)),NA())</f>
        <v>#N/A</v>
      </c>
      <c r="AC36" s="100" t="e">
        <f ca="true">+IF(AND(ISNUMBER(OFFSET('Sanitation Data'!$E$10,0,10*ROW('Sanitation Data'!E30))),'Data Summary'!CR36="Yes"),OFFSET('Sanitation Data'!$E$10,0,10*ROW('Sanitation Data'!E30)),NA())</f>
        <v>#N/A</v>
      </c>
      <c r="AD36" s="100" t="e">
        <f ca="true">+IF(AND(ISNUMBER(OFFSET('Sanitation Data'!$E$11,0,10*ROW('Sanitation Data'!E30))),'Data Summary'!CS36="Yes"),OFFSET('Sanitation Data'!$E$11,0,10*ROW('Sanitation Data'!E30)),NA())</f>
        <v>#N/A</v>
      </c>
      <c r="AE36" s="100" t="e">
        <f ca="true">+IF(AND(ISNUMBER(OFFSET('Sanitation Data'!$E$12,0,10*ROW('Sanitation Data'!E30))),'Data Summary'!CT36="Yes"),OFFSET('Sanitation Data'!$E$12,0,10*ROW('Sanitation Data'!E30)),NA())</f>
        <v>#N/A</v>
      </c>
      <c r="AF36" s="100" t="e">
        <f ca="true">+IF(AND(ISNUMBER(OFFSET('Sanitation Data'!$F$4,0,10*ROW('Sanitation Data'!F30))),'Data Summary'!CU36="Yes"),100-OFFSET('Sanitation Data'!$F$4,0,10*ROW('Sanitation Data'!F30)),NA())</f>
        <v>#N/A</v>
      </c>
      <c r="AG36" s="100" t="e">
        <f ca="true">+IF(AND(ISNUMBER(OFFSET('Sanitation Data'!$F$6,0,10*ROW('Sanitation Data'!F30))),'Data Summary'!CV36="Yes"),OFFSET('Sanitation Data'!$F$6,0,10*ROW('Sanitation Data'!F30)),NA())</f>
        <v>#N/A</v>
      </c>
      <c r="AH36" s="100" t="e">
        <f ca="true">+IF(AND(ISNUMBER(OFFSET('Sanitation Data'!$F$10,0,10*ROW('Sanitation Data'!F30))),'Data Summary'!CW36="Yes"),OFFSET('Sanitation Data'!$F$10,0,10*ROW('Sanitation Data'!F30)),NA())</f>
        <v>#N/A</v>
      </c>
      <c r="AI36" s="100" t="e">
        <f ca="true">+IF(AND(ISNUMBER(OFFSET('Sanitation Data'!$F$11,0,10*ROW('Sanitation Data'!F30))),'Data Summary'!CX36="Yes"),OFFSET('Sanitation Data'!$F$11,0,10*ROW('Sanitation Data'!F30)),NA())</f>
        <v>#N/A</v>
      </c>
      <c r="AJ36" s="100" t="e">
        <f ca="true">+IF(AND(ISNUMBER(OFFSET('Sanitation Data'!$F$12,0,10*ROW('Sanitation Data'!F30))),'Data Summary'!CY36="Yes"),OFFSET('Sanitation Data'!$F$12,0,10*ROW('Sanitation Data'!F30)),NA())</f>
        <v>#N/A</v>
      </c>
      <c r="AK36" s="100" t="e">
        <f ca="true">+IF(AND(ISNUMBER(OFFSET('Sanitation Data'!$G$4,0,10*ROW('Sanitation Data'!G30))),'Data Summary'!CZ36="Yes"),100-OFFSET('Sanitation Data'!$G$4,0,10*ROW('Sanitation Data'!G30)),NA())</f>
        <v>#N/A</v>
      </c>
      <c r="AL36" s="100" t="e">
        <f ca="true">+IF(AND(ISNUMBER(OFFSET('Sanitation Data'!$G$6,0,10*ROW('Sanitation Data'!G30))),'Data Summary'!DA36="Yes"),OFFSET('Sanitation Data'!$G$6,0,10*ROW('Sanitation Data'!G30)),NA())</f>
        <v>#N/A</v>
      </c>
      <c r="AM36" s="100" t="e">
        <f ca="true">+IF(AND(ISNUMBER(OFFSET('Sanitation Data'!$G$10,0,10*ROW('Sanitation Data'!G30))),'Data Summary'!DB36="Yes"),OFFSET('Sanitation Data'!$G$10,0,10*ROW('Sanitation Data'!G30)),NA())</f>
        <v>#N/A</v>
      </c>
      <c r="AN36" s="100" t="e">
        <f ca="true">+IF(AND(ISNUMBER(OFFSET('Sanitation Data'!$G$11,0,10*ROW('Sanitation Data'!G30))),'Data Summary'!DC36="Yes"),OFFSET('Sanitation Data'!$G$11,0,10*ROW('Sanitation Data'!G30)),NA())</f>
        <v>#N/A</v>
      </c>
      <c r="AO36" s="100" t="e">
        <f ca="true">+IF(AND(ISNUMBER(OFFSET('Sanitation Data'!$G$12,0,10*ROW('Sanitation Data'!G30))),'Data Summary'!DD36="Yes"),OFFSET('Sanitation Data'!$G$12,0,10*ROW('Sanitation Data'!G30)),NA())</f>
        <v>#N/A</v>
      </c>
      <c r="AP36" s="100" t="e">
        <f ca="true">+IF(AND(ISNUMBER(OFFSET('Sanitation Data'!$H$4,0,10*ROW('Sanitation Data'!H30))),'Data Summary'!DE36="Yes"),100-OFFSET('Sanitation Data'!$H$4,0,10*ROW('Sanitation Data'!H30)),NA())</f>
        <v>#N/A</v>
      </c>
      <c r="AQ36" s="100" t="e">
        <f ca="true">+IF(AND(ISNUMBER(OFFSET('Sanitation Data'!$H$6,0,10*ROW('Sanitation Data'!H30))),'Data Summary'!DF36="Yes"),OFFSET('Sanitation Data'!$H$6,0,10*ROW('Sanitation Data'!H30)),NA())</f>
        <v>#N/A</v>
      </c>
      <c r="AR36" s="100" t="e">
        <f ca="true">+IF(AND(ISNUMBER(OFFSET('Sanitation Data'!$H$10,0,10*ROW('Sanitation Data'!H30))),'Data Summary'!DG36="Yes"),OFFSET('Sanitation Data'!$H$10,0,10*ROW('Sanitation Data'!H30)),NA())</f>
        <v>#N/A</v>
      </c>
      <c r="AS36" s="100" t="e">
        <f ca="true">+IF(AND(ISNUMBER(OFFSET('Sanitation Data'!$H$11,0,10*ROW('Sanitation Data'!H30))),'Data Summary'!DH36="Yes"),OFFSET('Sanitation Data'!$H$11,0,10*ROW('Sanitation Data'!H30)),NA())</f>
        <v>#N/A</v>
      </c>
      <c r="AT36" s="100" t="e">
        <f ca="true">+IF(AND(ISNUMBER(OFFSET('Sanitation Data'!$H$12,0,10*ROW('Sanitation Data'!H30))),'Data Summary'!DI36="Yes"),OFFSET('Sanitation Data'!$H$12,0,10*ROW('Sanitation Data'!H30)),NA())</f>
        <v>#N/A</v>
      </c>
      <c r="AU36" s="100" t="e">
        <f ca="true">+IF(AND(ISNUMBER(OFFSET('Sanitation Data'!$I$4,0,10*ROW('Sanitation Data'!I30))),'Data Summary'!DJ36="Yes"),100-OFFSET('Sanitation Data'!$I$4,0,10*ROW('Sanitation Data'!I30)),NA())</f>
        <v>#N/A</v>
      </c>
      <c r="AV36" s="100" t="e">
        <f ca="true">+IF(AND(ISNUMBER(OFFSET('Sanitation Data'!$I$6,0,10*ROW('Sanitation Data'!I30))),'Data Summary'!DK36="Yes"),OFFSET('Sanitation Data'!$I$6,0,10*ROW('Sanitation Data'!I30)),NA())</f>
        <v>#N/A</v>
      </c>
      <c r="AW36" s="100" t="e">
        <f ca="true">+IF(AND(ISNUMBER(OFFSET('Sanitation Data'!$I$10,0,10*ROW('Sanitation Data'!I30))),'Data Summary'!DL36="Yes"),OFFSET('Sanitation Data'!$I$10,0,10*ROW('Sanitation Data'!I30)),NA())</f>
        <v>#N/A</v>
      </c>
      <c r="AX36" s="100" t="e">
        <f ca="true">+IF(AND(ISNUMBER(OFFSET('Sanitation Data'!$I$11,0,10*ROW('Sanitation Data'!I30))),'Data Summary'!DM36="Yes"),OFFSET('Sanitation Data'!$I$11,0,10*ROW('Sanitation Data'!I30)),NA())</f>
        <v>#N/A</v>
      </c>
      <c r="AY36" s="100" t="e">
        <f ca="true">+IF(AND(ISNUMBER(OFFSET('Sanitation Data'!$I$12,0,10*ROW('Sanitation Data'!I30))),'Data Summary'!DN36="Yes"),OFFSET('Sanitation Data'!$I$12,0,10*ROW('Sanitation Data'!I30)),NA())</f>
        <v>#N/A</v>
      </c>
      <c r="AZ36" s="101" t="e">
        <f ca="true">+IF(AND(ISNUMBER(OFFSET('Hygiene Data'!$D$5,0,10*ROW('Hygiene Data'!D30))),'Data Summary'!DO36="Yes"),OFFSET('Hygiene Data'!$D$5,0,10*ROW('Hygiene Data'!D30)),NA())</f>
        <v>#N/A</v>
      </c>
      <c r="BA36" s="101" t="e">
        <f ca="true">+IF(AND(ISNUMBER(OFFSET('Hygiene Data'!$D$7,0,10*ROW('Hygiene Data'!D30))),'Data Summary'!DP36="Yes"),OFFSET('Hygiene Data'!$D$7,0,10*ROW('Hygiene Data'!D30)),NA())</f>
        <v>#N/A</v>
      </c>
      <c r="BB36" s="101" t="e">
        <f ca="true">+IF(AND(ISNUMBER(OFFSET('Hygiene Data'!$D$9,0,10*ROW('Hygiene Data'!D30))),'Data Summary'!DQ36="Yes"),OFFSET('Hygiene Data'!$D$9,0,10*ROW('Hygiene Data'!D30)),NA())</f>
        <v>#N/A</v>
      </c>
      <c r="BC36" s="101" t="e">
        <f ca="true">+IF(AND(ISNUMBER(OFFSET('Hygiene Data'!$E$5,0,10*ROW('Hygiene Data'!E30))),'Data Summary'!DR36="Yes"),OFFSET('Hygiene Data'!$E$5,0,10*ROW('Hygiene Data'!E30)),NA())</f>
        <v>#N/A</v>
      </c>
      <c r="BD36" s="101" t="e">
        <f ca="true">+IF(AND(ISNUMBER(OFFSET('Hygiene Data'!$E$7,0,10*ROW('Hygiene Data'!E30))),'Data Summary'!DS36="Yes"),OFFSET('Hygiene Data'!$E$7,0,10*ROW('Hygiene Data'!E30)),NA())</f>
        <v>#N/A</v>
      </c>
      <c r="BE36" s="101" t="e">
        <f ca="true">+IF(AND(ISNUMBER(OFFSET('Hygiene Data'!$E$9,0,10*ROW('Hygiene Data'!E30))),'Data Summary'!DT36="Yes"),OFFSET('Hygiene Data'!$E$9,0,10*ROW('Hygiene Data'!E30)),NA())</f>
        <v>#N/A</v>
      </c>
      <c r="BF36" s="101" t="e">
        <f ca="true">+IF(AND(ISNUMBER(OFFSET('Hygiene Data'!$F$5,0,10*ROW('Hygiene Data'!F30))),'Data Summary'!DU36="Yes"),OFFSET('Hygiene Data'!$F$5,0,10*ROW('Hygiene Data'!F30)),NA())</f>
        <v>#N/A</v>
      </c>
      <c r="BG36" s="101" t="e">
        <f ca="true">+IF(AND(ISNUMBER(OFFSET('Hygiene Data'!$F$7,0,10*ROW('Hygiene Data'!F30))),'Data Summary'!DV36="Yes"),OFFSET('Hygiene Data'!$F$7,0,10*ROW('Hygiene Data'!F30)),NA())</f>
        <v>#N/A</v>
      </c>
      <c r="BH36" s="101" t="e">
        <f ca="true">+IF(AND(ISNUMBER(OFFSET('Hygiene Data'!$F$9,0,10*ROW('Hygiene Data'!F30))),'Data Summary'!DW36="Yes"),OFFSET('Hygiene Data'!$F$9,0,10*ROW('Hygiene Data'!F30)),NA())</f>
        <v>#N/A</v>
      </c>
      <c r="BI36" s="101" t="e">
        <f ca="true">+IF(AND(ISNUMBER(OFFSET('Hygiene Data'!$G$5,0,10*ROW('Hygiene Data'!G30))),'Data Summary'!DX36="Yes"),OFFSET('Hygiene Data'!$G$5,0,10*ROW('Hygiene Data'!G30)),NA())</f>
        <v>#N/A</v>
      </c>
      <c r="BJ36" s="101" t="e">
        <f ca="true">+IF(AND(ISNUMBER(OFFSET('Hygiene Data'!$G$7,0,10*ROW('Hygiene Data'!G30))),'Data Summary'!DY36="Yes"),OFFSET('Hygiene Data'!$G$7,0,10*ROW('Hygiene Data'!G30)),NA())</f>
        <v>#N/A</v>
      </c>
      <c r="BK36" s="101" t="e">
        <f ca="true">+IF(AND(ISNUMBER(OFFSET('Hygiene Data'!$G$9,0,10*ROW('Hygiene Data'!G30))),'Data Summary'!DZ36="Yes"),OFFSET('Hygiene Data'!$G$9,0,10*ROW('Hygiene Data'!G30)),NA())</f>
        <v>#N/A</v>
      </c>
      <c r="BL36" s="101" t="e">
        <f ca="true">+IF(AND(ISNUMBER(OFFSET('Hygiene Data'!$H$5,0,10*ROW('Hygiene Data'!H30))),'Data Summary'!EA36="Yes"),OFFSET('Hygiene Data'!$H$5,0,10*ROW('Hygiene Data'!H30)),NA())</f>
        <v>#N/A</v>
      </c>
      <c r="BM36" s="101" t="e">
        <f ca="true">+IF(AND(ISNUMBER(OFFSET('Hygiene Data'!$H$7,0,10*ROW('Hygiene Data'!H30))),'Data Summary'!EB36="Yes"),OFFSET('Hygiene Data'!$H$7,0,10*ROW('Hygiene Data'!H30)),NA())</f>
        <v>#N/A</v>
      </c>
      <c r="BN36" s="101" t="e">
        <f ca="true">+IF(AND(ISNUMBER(OFFSET('Hygiene Data'!$H$9,0,10*ROW('Hygiene Data'!H30))),'Data Summary'!EC36="Yes"),OFFSET('Hygiene Data'!$H$9,0,10*ROW('Hygiene Data'!H30)),NA())</f>
        <v>#N/A</v>
      </c>
      <c r="BO36" s="101" t="e">
        <f ca="true">+IF(AND(ISNUMBER(OFFSET('Hygiene Data'!$I$5,0,10*ROW('Hygiene Data'!I30))),'Data Summary'!ED36="Yes"),OFFSET('Hygiene Data'!$I$5,0,10*ROW('Hygiene Data'!I30)),NA())</f>
        <v>#N/A</v>
      </c>
      <c r="BP36" s="101" t="e">
        <f ca="true">+IF(AND(ISNUMBER(OFFSET('Hygiene Data'!$I$7,0,10*ROW('Hygiene Data'!I30))),'Data Summary'!EE36="Yes"),OFFSET('Hygiene Data'!$I$7,0,10*ROW('Hygiene Data'!I30)),NA())</f>
        <v>#N/A</v>
      </c>
      <c r="BQ36" s="101" t="e">
        <f ca="true">+IF(AND(ISNUMBER(OFFSET('Hygiene Data'!$I$9,0,10*ROW('Hygiene Data'!I30))),'Data Summary'!EF36="Yes"),OFFSET('Hygiene Data'!$I$9,0,10*ROW('Hygiene Data'!I30)),NA())</f>
        <v>#N/A</v>
      </c>
    </row>
    <row xmlns:x14ac="http://schemas.microsoft.com/office/spreadsheetml/2009/9/ac" r="37" x14ac:dyDescent="0.2">
      <c r="A37" s="379" t="e">
        <f ca="true">+RIGHT('Data Summary'!A37,LEN('Data Summary'!A37)-9)</f>
        <v>#VALUE!</v>
      </c>
      <c r="B37" s="38" t="str">
        <f ca="true">+IF(ISTEXT('Data Summary'!B37),'Data Summary'!B37,"")</f>
        <v/>
      </c>
      <c r="C37" s="378" t="e">
        <f ca="true">+VALUE('Data Summary'!C37)</f>
        <v>#VALUE!</v>
      </c>
      <c r="D37" s="99" t="e">
        <f ca="true">+IF(AND(ISNUMBER(OFFSET('Water Data'!$D$4,0,10*ROW('Water Data'!D31))),'Data Summary'!BS37="Yes"),100-OFFSET('Water Data'!$D$4,0,10*ROW('Water Data'!D31)),NA())</f>
        <v>#N/A</v>
      </c>
      <c r="E37" s="99" t="e">
        <f ca="true">+IF(AND(ISNUMBER(OFFSET('Water Data'!$D$6,0,10*ROW('Water Data'!D31))),'Data Summary'!BT37="Yes"),OFFSET('Water Data'!$D$6,0,10*ROW('Water Data'!D31)),NA())</f>
        <v>#N/A</v>
      </c>
      <c r="F37" s="99" t="e">
        <f ca="true">+IF(AND(ISNUMBER(OFFSET('Water Data'!$D$9,0,10*ROW('Water Data'!D31))),'Data Summary'!BU37="Yes"),OFFSET('Water Data'!$D$9,0,10*ROW('Water Data'!D31)),NA())</f>
        <v>#N/A</v>
      </c>
      <c r="G37" s="99" t="e">
        <f ca="true">+IF(AND(ISNUMBER(OFFSET('Water Data'!$E$4,0,10*ROW('Water Data'!E31))),'Data Summary'!BV37="Yes"),100-OFFSET('Water Data'!$E$4,0,10*ROW('Water Data'!E31)),NA())</f>
        <v>#N/A</v>
      </c>
      <c r="H37" s="99" t="e">
        <f ca="true">+IF(AND(ISNUMBER(OFFSET('Water Data'!$E$6,0,10*ROW('Water Data'!E31))),'Data Summary'!BW37="Yes"),OFFSET('Water Data'!$E$6,0,10*ROW('Water Data'!E31)),NA())</f>
        <v>#N/A</v>
      </c>
      <c r="I37" s="99" t="e">
        <f ca="true">+IF(AND(ISNUMBER(OFFSET('Water Data'!$E$9,0,10*ROW('Water Data'!E31))),'Data Summary'!BX37="Yes"),OFFSET('Water Data'!$E$9,0,10*ROW('Water Data'!E31)),NA())</f>
        <v>#N/A</v>
      </c>
      <c r="J37" s="99" t="e">
        <f ca="true">+IF(AND(ISNUMBER(OFFSET('Water Data'!$F$4,0,10*ROW('Water Data'!F31))),'Data Summary'!BY37="Yes"),100-OFFSET('Water Data'!$F$4,0,10*ROW('Water Data'!F31)),NA())</f>
        <v>#N/A</v>
      </c>
      <c r="K37" s="99" t="e">
        <f ca="true">+IF(AND(ISNUMBER(OFFSET('Water Data'!$F$6,0,10*ROW('Water Data'!F31))),'Data Summary'!BZ37="Yes"),OFFSET('Water Data'!$F$6,0,10*ROW('Water Data'!F31)),NA())</f>
        <v>#N/A</v>
      </c>
      <c r="L37" s="99" t="e">
        <f ca="true">+IF(AND(ISNUMBER(OFFSET('Water Data'!$F$9,0,10*ROW('Water Data'!F31))),'Data Summary'!CA37="Yes"),OFFSET('Water Data'!$F$9,0,10*ROW('Water Data'!F31)),NA())</f>
        <v>#N/A</v>
      </c>
      <c r="M37" s="99" t="e">
        <f ca="true">+IF(AND(ISNUMBER(OFFSET('Water Data'!$G$4,0,10*ROW('Water Data'!G31))),'Data Summary'!CB37="Yes"),100-OFFSET('Water Data'!$G$4,0,10*ROW('Water Data'!G31)),NA())</f>
        <v>#N/A</v>
      </c>
      <c r="N37" s="99" t="e">
        <f ca="true">+IF(AND(ISNUMBER(OFFSET('Water Data'!$G$6,0,10*ROW('Water Data'!G31))),'Data Summary'!CC37="Yes"),OFFSET('Water Data'!$G$6,0,10*ROW('Water Data'!G31)),NA())</f>
        <v>#N/A</v>
      </c>
      <c r="O37" s="99" t="e">
        <f ca="true">+IF(AND(ISNUMBER(OFFSET('Water Data'!$G$9,0,10*ROW('Water Data'!G31))),'Data Summary'!CD37="Yes"),OFFSET('Water Data'!$G$9,0,10*ROW('Water Data'!G31)),NA())</f>
        <v>#N/A</v>
      </c>
      <c r="P37" s="99" t="e">
        <f ca="true">+IF(AND(ISNUMBER(OFFSET('Water Data'!$H$4,0,10*ROW('Water Data'!H31))),'Data Summary'!CE37="Yes"),100-OFFSET('Water Data'!$H$4,0,10*ROW('Water Data'!H31)),NA())</f>
        <v>#N/A</v>
      </c>
      <c r="Q37" s="99" t="e">
        <f ca="true">+IF(AND(ISNUMBER(OFFSET('Water Data'!$H$6,0,10*ROW('Water Data'!H31))),'Data Summary'!CF37="Yes"),OFFSET('Water Data'!$H$6,0,10*ROW('Water Data'!H31)),NA())</f>
        <v>#N/A</v>
      </c>
      <c r="R37" s="99" t="e">
        <f ca="true">+IF(AND(ISNUMBER(OFFSET('Water Data'!$H$9,0,10*ROW('Water Data'!H31))),'Data Summary'!CG37="Yes"),OFFSET('Water Data'!$H$9,0,10*ROW('Water Data'!H31)),NA())</f>
        <v>#N/A</v>
      </c>
      <c r="S37" s="99" t="e">
        <f ca="true">+IF(AND(ISNUMBER(OFFSET('Water Data'!$I$4,0,10*ROW('Water Data'!I31))),'Data Summary'!CH37="Yes"),100-OFFSET('Water Data'!$I$4,0,10*ROW('Water Data'!I31)),NA())</f>
        <v>#N/A</v>
      </c>
      <c r="T37" s="99" t="e">
        <f ca="true">+IF(AND(ISNUMBER(OFFSET('Water Data'!$I$6,0,10*ROW('Water Data'!I31))),'Data Summary'!CI37="Yes"),OFFSET('Water Data'!$I$6,0,10*ROW('Water Data'!I31)),NA())</f>
        <v>#N/A</v>
      </c>
      <c r="U37" s="99" t="e">
        <f ca="true">+IF(AND(ISNUMBER(OFFSET('Water Data'!$I$9,0,10*ROW('Water Data'!I31))),'Data Summary'!CJ37="Yes"),OFFSET('Water Data'!$I$9,0,10*ROW('Water Data'!I31)),NA())</f>
        <v>#N/A</v>
      </c>
      <c r="V37" s="100" t="e">
        <f ca="true">+IF(AND(ISNUMBER(OFFSET('Sanitation Data'!$D$4,0,10*ROW('Sanitation Data'!D31))),'Data Summary'!CK37="Yes"),100-OFFSET('Sanitation Data'!$D$4,0,10*ROW('Sanitation Data'!D31)),NA())</f>
        <v>#N/A</v>
      </c>
      <c r="W37" s="100" t="e">
        <f ca="true">+IF(AND(ISNUMBER(OFFSET('Sanitation Data'!$D$6,0,10*ROW('Sanitation Data'!D31))),'Data Summary'!CL37="Yes"),OFFSET('Sanitation Data'!$D$6,0,10*ROW('Sanitation Data'!D31)),NA())</f>
        <v>#N/A</v>
      </c>
      <c r="X37" s="100" t="e">
        <f ca="true">+IF(AND(ISNUMBER(OFFSET('Sanitation Data'!$D$10,0,10*ROW('Sanitation Data'!D31))),'Data Summary'!CM37="Yes"),OFFSET('Sanitation Data'!$D$10,0,10*ROW('Sanitation Data'!D31)),NA())</f>
        <v>#N/A</v>
      </c>
      <c r="Y37" s="100" t="e">
        <f ca="true">+IF(AND(ISNUMBER(OFFSET('Sanitation Data'!$D$11,0,10*ROW('Sanitation Data'!D31))),'Data Summary'!CN37="Yes"),OFFSET('Sanitation Data'!$D$11,0,10*ROW('Sanitation Data'!D31)),NA())</f>
        <v>#N/A</v>
      </c>
      <c r="Z37" s="100" t="e">
        <f ca="true">+IF(AND(ISNUMBER(OFFSET('Sanitation Data'!$D$12,0,10*ROW('Sanitation Data'!D31))),'Data Summary'!CO37="Yes"),OFFSET('Sanitation Data'!$D$12,0,10*ROW('Sanitation Data'!D31)),NA())</f>
        <v>#N/A</v>
      </c>
      <c r="AA37" s="100" t="e">
        <f ca="true">+IF(AND(ISNUMBER(OFFSET('Sanitation Data'!$E$4,0,10*ROW('Sanitation Data'!E31))),'Data Summary'!CP37="Yes"),100-OFFSET('Sanitation Data'!$E$4,0,10*ROW('Sanitation Data'!E31)),NA())</f>
        <v>#N/A</v>
      </c>
      <c r="AB37" s="100" t="e">
        <f ca="true">+IF(AND(ISNUMBER(OFFSET('Sanitation Data'!$E$6,0,10*ROW('Sanitation Data'!E31))),'Data Summary'!CQ37="Yes"),OFFSET('Sanitation Data'!$E$6,0,10*ROW('Sanitation Data'!E31)),NA())</f>
        <v>#N/A</v>
      </c>
      <c r="AC37" s="100" t="e">
        <f ca="true">+IF(AND(ISNUMBER(OFFSET('Sanitation Data'!$E$10,0,10*ROW('Sanitation Data'!E31))),'Data Summary'!CR37="Yes"),OFFSET('Sanitation Data'!$E$10,0,10*ROW('Sanitation Data'!E31)),NA())</f>
        <v>#N/A</v>
      </c>
      <c r="AD37" s="100" t="e">
        <f ca="true">+IF(AND(ISNUMBER(OFFSET('Sanitation Data'!$E$11,0,10*ROW('Sanitation Data'!E31))),'Data Summary'!CS37="Yes"),OFFSET('Sanitation Data'!$E$11,0,10*ROW('Sanitation Data'!E31)),NA())</f>
        <v>#N/A</v>
      </c>
      <c r="AE37" s="100" t="e">
        <f ca="true">+IF(AND(ISNUMBER(OFFSET('Sanitation Data'!$E$12,0,10*ROW('Sanitation Data'!E31))),'Data Summary'!CT37="Yes"),OFFSET('Sanitation Data'!$E$12,0,10*ROW('Sanitation Data'!E31)),NA())</f>
        <v>#N/A</v>
      </c>
      <c r="AF37" s="100" t="e">
        <f ca="true">+IF(AND(ISNUMBER(OFFSET('Sanitation Data'!$F$4,0,10*ROW('Sanitation Data'!F31))),'Data Summary'!CU37="Yes"),100-OFFSET('Sanitation Data'!$F$4,0,10*ROW('Sanitation Data'!F31)),NA())</f>
        <v>#N/A</v>
      </c>
      <c r="AG37" s="100" t="e">
        <f ca="true">+IF(AND(ISNUMBER(OFFSET('Sanitation Data'!$F$6,0,10*ROW('Sanitation Data'!F31))),'Data Summary'!CV37="Yes"),OFFSET('Sanitation Data'!$F$6,0,10*ROW('Sanitation Data'!F31)),NA())</f>
        <v>#N/A</v>
      </c>
      <c r="AH37" s="100" t="e">
        <f ca="true">+IF(AND(ISNUMBER(OFFSET('Sanitation Data'!$F$10,0,10*ROW('Sanitation Data'!F31))),'Data Summary'!CW37="Yes"),OFFSET('Sanitation Data'!$F$10,0,10*ROW('Sanitation Data'!F31)),NA())</f>
        <v>#N/A</v>
      </c>
      <c r="AI37" s="100" t="e">
        <f ca="true">+IF(AND(ISNUMBER(OFFSET('Sanitation Data'!$F$11,0,10*ROW('Sanitation Data'!F31))),'Data Summary'!CX37="Yes"),OFFSET('Sanitation Data'!$F$11,0,10*ROW('Sanitation Data'!F31)),NA())</f>
        <v>#N/A</v>
      </c>
      <c r="AJ37" s="100" t="e">
        <f ca="true">+IF(AND(ISNUMBER(OFFSET('Sanitation Data'!$F$12,0,10*ROW('Sanitation Data'!F31))),'Data Summary'!CY37="Yes"),OFFSET('Sanitation Data'!$F$12,0,10*ROW('Sanitation Data'!F31)),NA())</f>
        <v>#N/A</v>
      </c>
      <c r="AK37" s="100" t="e">
        <f ca="true">+IF(AND(ISNUMBER(OFFSET('Sanitation Data'!$G$4,0,10*ROW('Sanitation Data'!G31))),'Data Summary'!CZ37="Yes"),100-OFFSET('Sanitation Data'!$G$4,0,10*ROW('Sanitation Data'!G31)),NA())</f>
        <v>#N/A</v>
      </c>
      <c r="AL37" s="100" t="e">
        <f ca="true">+IF(AND(ISNUMBER(OFFSET('Sanitation Data'!$G$6,0,10*ROW('Sanitation Data'!G31))),'Data Summary'!DA37="Yes"),OFFSET('Sanitation Data'!$G$6,0,10*ROW('Sanitation Data'!G31)),NA())</f>
        <v>#N/A</v>
      </c>
      <c r="AM37" s="100" t="e">
        <f ca="true">+IF(AND(ISNUMBER(OFFSET('Sanitation Data'!$G$10,0,10*ROW('Sanitation Data'!G31))),'Data Summary'!DB37="Yes"),OFFSET('Sanitation Data'!$G$10,0,10*ROW('Sanitation Data'!G31)),NA())</f>
        <v>#N/A</v>
      </c>
      <c r="AN37" s="100" t="e">
        <f ca="true">+IF(AND(ISNUMBER(OFFSET('Sanitation Data'!$G$11,0,10*ROW('Sanitation Data'!G31))),'Data Summary'!DC37="Yes"),OFFSET('Sanitation Data'!$G$11,0,10*ROW('Sanitation Data'!G31)),NA())</f>
        <v>#N/A</v>
      </c>
      <c r="AO37" s="100" t="e">
        <f ca="true">+IF(AND(ISNUMBER(OFFSET('Sanitation Data'!$G$12,0,10*ROW('Sanitation Data'!G31))),'Data Summary'!DD37="Yes"),OFFSET('Sanitation Data'!$G$12,0,10*ROW('Sanitation Data'!G31)),NA())</f>
        <v>#N/A</v>
      </c>
      <c r="AP37" s="100" t="e">
        <f ca="true">+IF(AND(ISNUMBER(OFFSET('Sanitation Data'!$H$4,0,10*ROW('Sanitation Data'!H31))),'Data Summary'!DE37="Yes"),100-OFFSET('Sanitation Data'!$H$4,0,10*ROW('Sanitation Data'!H31)),NA())</f>
        <v>#N/A</v>
      </c>
      <c r="AQ37" s="100" t="e">
        <f ca="true">+IF(AND(ISNUMBER(OFFSET('Sanitation Data'!$H$6,0,10*ROW('Sanitation Data'!H31))),'Data Summary'!DF37="Yes"),OFFSET('Sanitation Data'!$H$6,0,10*ROW('Sanitation Data'!H31)),NA())</f>
        <v>#N/A</v>
      </c>
      <c r="AR37" s="100" t="e">
        <f ca="true">+IF(AND(ISNUMBER(OFFSET('Sanitation Data'!$H$10,0,10*ROW('Sanitation Data'!H31))),'Data Summary'!DG37="Yes"),OFFSET('Sanitation Data'!$H$10,0,10*ROW('Sanitation Data'!H31)),NA())</f>
        <v>#N/A</v>
      </c>
      <c r="AS37" s="100" t="e">
        <f ca="true">+IF(AND(ISNUMBER(OFFSET('Sanitation Data'!$H$11,0,10*ROW('Sanitation Data'!H31))),'Data Summary'!DH37="Yes"),OFFSET('Sanitation Data'!$H$11,0,10*ROW('Sanitation Data'!H31)),NA())</f>
        <v>#N/A</v>
      </c>
      <c r="AT37" s="100" t="e">
        <f ca="true">+IF(AND(ISNUMBER(OFFSET('Sanitation Data'!$H$12,0,10*ROW('Sanitation Data'!H31))),'Data Summary'!DI37="Yes"),OFFSET('Sanitation Data'!$H$12,0,10*ROW('Sanitation Data'!H31)),NA())</f>
        <v>#N/A</v>
      </c>
      <c r="AU37" s="100" t="e">
        <f ca="true">+IF(AND(ISNUMBER(OFFSET('Sanitation Data'!$I$4,0,10*ROW('Sanitation Data'!I31))),'Data Summary'!DJ37="Yes"),100-OFFSET('Sanitation Data'!$I$4,0,10*ROW('Sanitation Data'!I31)),NA())</f>
        <v>#N/A</v>
      </c>
      <c r="AV37" s="100" t="e">
        <f ca="true">+IF(AND(ISNUMBER(OFFSET('Sanitation Data'!$I$6,0,10*ROW('Sanitation Data'!I31))),'Data Summary'!DK37="Yes"),OFFSET('Sanitation Data'!$I$6,0,10*ROW('Sanitation Data'!I31)),NA())</f>
        <v>#N/A</v>
      </c>
      <c r="AW37" s="100" t="e">
        <f ca="true">+IF(AND(ISNUMBER(OFFSET('Sanitation Data'!$I$10,0,10*ROW('Sanitation Data'!I31))),'Data Summary'!DL37="Yes"),OFFSET('Sanitation Data'!$I$10,0,10*ROW('Sanitation Data'!I31)),NA())</f>
        <v>#N/A</v>
      </c>
      <c r="AX37" s="100" t="e">
        <f ca="true">+IF(AND(ISNUMBER(OFFSET('Sanitation Data'!$I$11,0,10*ROW('Sanitation Data'!I31))),'Data Summary'!DM37="Yes"),OFFSET('Sanitation Data'!$I$11,0,10*ROW('Sanitation Data'!I31)),NA())</f>
        <v>#N/A</v>
      </c>
      <c r="AY37" s="100" t="e">
        <f ca="true">+IF(AND(ISNUMBER(OFFSET('Sanitation Data'!$I$12,0,10*ROW('Sanitation Data'!I31))),'Data Summary'!DN37="Yes"),OFFSET('Sanitation Data'!$I$12,0,10*ROW('Sanitation Data'!I31)),NA())</f>
        <v>#N/A</v>
      </c>
      <c r="AZ37" s="101" t="e">
        <f ca="true">+IF(AND(ISNUMBER(OFFSET('Hygiene Data'!$D$5,0,10*ROW('Hygiene Data'!D31))),'Data Summary'!DO37="Yes"),OFFSET('Hygiene Data'!$D$5,0,10*ROW('Hygiene Data'!D31)),NA())</f>
        <v>#N/A</v>
      </c>
      <c r="BA37" s="101" t="e">
        <f ca="true">+IF(AND(ISNUMBER(OFFSET('Hygiene Data'!$D$7,0,10*ROW('Hygiene Data'!D31))),'Data Summary'!DP37="Yes"),OFFSET('Hygiene Data'!$D$7,0,10*ROW('Hygiene Data'!D31)),NA())</f>
        <v>#N/A</v>
      </c>
      <c r="BB37" s="101" t="e">
        <f ca="true">+IF(AND(ISNUMBER(OFFSET('Hygiene Data'!$D$9,0,10*ROW('Hygiene Data'!D31))),'Data Summary'!DQ37="Yes"),OFFSET('Hygiene Data'!$D$9,0,10*ROW('Hygiene Data'!D31)),NA())</f>
        <v>#N/A</v>
      </c>
      <c r="BC37" s="101" t="e">
        <f ca="true">+IF(AND(ISNUMBER(OFFSET('Hygiene Data'!$E$5,0,10*ROW('Hygiene Data'!E31))),'Data Summary'!DR37="Yes"),OFFSET('Hygiene Data'!$E$5,0,10*ROW('Hygiene Data'!E31)),NA())</f>
        <v>#N/A</v>
      </c>
      <c r="BD37" s="101" t="e">
        <f ca="true">+IF(AND(ISNUMBER(OFFSET('Hygiene Data'!$E$7,0,10*ROW('Hygiene Data'!E31))),'Data Summary'!DS37="Yes"),OFFSET('Hygiene Data'!$E$7,0,10*ROW('Hygiene Data'!E31)),NA())</f>
        <v>#N/A</v>
      </c>
      <c r="BE37" s="101" t="e">
        <f ca="true">+IF(AND(ISNUMBER(OFFSET('Hygiene Data'!$E$9,0,10*ROW('Hygiene Data'!E31))),'Data Summary'!DT37="Yes"),OFFSET('Hygiene Data'!$E$9,0,10*ROW('Hygiene Data'!E31)),NA())</f>
        <v>#N/A</v>
      </c>
      <c r="BF37" s="101" t="e">
        <f ca="true">+IF(AND(ISNUMBER(OFFSET('Hygiene Data'!$F$5,0,10*ROW('Hygiene Data'!F31))),'Data Summary'!DU37="Yes"),OFFSET('Hygiene Data'!$F$5,0,10*ROW('Hygiene Data'!F31)),NA())</f>
        <v>#N/A</v>
      </c>
      <c r="BG37" s="101" t="e">
        <f ca="true">+IF(AND(ISNUMBER(OFFSET('Hygiene Data'!$F$7,0,10*ROW('Hygiene Data'!F31))),'Data Summary'!DV37="Yes"),OFFSET('Hygiene Data'!$F$7,0,10*ROW('Hygiene Data'!F31)),NA())</f>
        <v>#N/A</v>
      </c>
      <c r="BH37" s="101" t="e">
        <f ca="true">+IF(AND(ISNUMBER(OFFSET('Hygiene Data'!$F$9,0,10*ROW('Hygiene Data'!F31))),'Data Summary'!DW37="Yes"),OFFSET('Hygiene Data'!$F$9,0,10*ROW('Hygiene Data'!F31)),NA())</f>
        <v>#N/A</v>
      </c>
      <c r="BI37" s="101" t="e">
        <f ca="true">+IF(AND(ISNUMBER(OFFSET('Hygiene Data'!$G$5,0,10*ROW('Hygiene Data'!G31))),'Data Summary'!DX37="Yes"),OFFSET('Hygiene Data'!$G$5,0,10*ROW('Hygiene Data'!G31)),NA())</f>
        <v>#N/A</v>
      </c>
      <c r="BJ37" s="101" t="e">
        <f ca="true">+IF(AND(ISNUMBER(OFFSET('Hygiene Data'!$G$7,0,10*ROW('Hygiene Data'!G31))),'Data Summary'!DY37="Yes"),OFFSET('Hygiene Data'!$G$7,0,10*ROW('Hygiene Data'!G31)),NA())</f>
        <v>#N/A</v>
      </c>
      <c r="BK37" s="101" t="e">
        <f ca="true">+IF(AND(ISNUMBER(OFFSET('Hygiene Data'!$G$9,0,10*ROW('Hygiene Data'!G31))),'Data Summary'!DZ37="Yes"),OFFSET('Hygiene Data'!$G$9,0,10*ROW('Hygiene Data'!G31)),NA())</f>
        <v>#N/A</v>
      </c>
      <c r="BL37" s="101" t="e">
        <f ca="true">+IF(AND(ISNUMBER(OFFSET('Hygiene Data'!$H$5,0,10*ROW('Hygiene Data'!H31))),'Data Summary'!EA37="Yes"),OFFSET('Hygiene Data'!$H$5,0,10*ROW('Hygiene Data'!H31)),NA())</f>
        <v>#N/A</v>
      </c>
      <c r="BM37" s="101" t="e">
        <f ca="true">+IF(AND(ISNUMBER(OFFSET('Hygiene Data'!$H$7,0,10*ROW('Hygiene Data'!H31))),'Data Summary'!EB37="Yes"),OFFSET('Hygiene Data'!$H$7,0,10*ROW('Hygiene Data'!H31)),NA())</f>
        <v>#N/A</v>
      </c>
      <c r="BN37" s="101" t="e">
        <f ca="true">+IF(AND(ISNUMBER(OFFSET('Hygiene Data'!$H$9,0,10*ROW('Hygiene Data'!H31))),'Data Summary'!EC37="Yes"),OFFSET('Hygiene Data'!$H$9,0,10*ROW('Hygiene Data'!H31)),NA())</f>
        <v>#N/A</v>
      </c>
      <c r="BO37" s="101" t="e">
        <f ca="true">+IF(AND(ISNUMBER(OFFSET('Hygiene Data'!$I$5,0,10*ROW('Hygiene Data'!I31))),'Data Summary'!ED37="Yes"),OFFSET('Hygiene Data'!$I$5,0,10*ROW('Hygiene Data'!I31)),NA())</f>
        <v>#N/A</v>
      </c>
      <c r="BP37" s="101" t="e">
        <f ca="true">+IF(AND(ISNUMBER(OFFSET('Hygiene Data'!$I$7,0,10*ROW('Hygiene Data'!I31))),'Data Summary'!EE37="Yes"),OFFSET('Hygiene Data'!$I$7,0,10*ROW('Hygiene Data'!I31)),NA())</f>
        <v>#N/A</v>
      </c>
      <c r="BQ37" s="101" t="e">
        <f ca="true">+IF(AND(ISNUMBER(OFFSET('Hygiene Data'!$I$9,0,10*ROW('Hygiene Data'!I31))),'Data Summary'!EF37="Yes"),OFFSET('Hygiene Data'!$I$9,0,10*ROW('Hygiene Data'!I31)),NA())</f>
        <v>#N/A</v>
      </c>
    </row>
    <row xmlns:x14ac="http://schemas.microsoft.com/office/spreadsheetml/2009/9/ac" r="38" x14ac:dyDescent="0.2">
      <c r="A38" s="379" t="e">
        <f ca="true">+RIGHT('Data Summary'!A38,LEN('Data Summary'!A38)-9)</f>
        <v>#VALUE!</v>
      </c>
      <c r="B38" s="38" t="str">
        <f ca="true">+IF(ISTEXT('Data Summary'!B38),'Data Summary'!B38,"")</f>
        <v/>
      </c>
      <c r="C38" s="378" t="e">
        <f ca="true">+VALUE('Data Summary'!C38)</f>
        <v>#VALUE!</v>
      </c>
      <c r="D38" s="99" t="e">
        <f ca="true">+IF(AND(ISNUMBER(OFFSET('Water Data'!$D$4,0,10*ROW('Water Data'!D32))),'Data Summary'!BS38="Yes"),100-OFFSET('Water Data'!$D$4,0,10*ROW('Water Data'!D32)),NA())</f>
        <v>#N/A</v>
      </c>
      <c r="E38" s="99" t="e">
        <f ca="true">+IF(AND(ISNUMBER(OFFSET('Water Data'!$D$6,0,10*ROW('Water Data'!D32))),'Data Summary'!BT38="Yes"),OFFSET('Water Data'!$D$6,0,10*ROW('Water Data'!D32)),NA())</f>
        <v>#N/A</v>
      </c>
      <c r="F38" s="99" t="e">
        <f ca="true">+IF(AND(ISNUMBER(OFFSET('Water Data'!$D$9,0,10*ROW('Water Data'!D32))),'Data Summary'!BU38="Yes"),OFFSET('Water Data'!$D$9,0,10*ROW('Water Data'!D32)),NA())</f>
        <v>#N/A</v>
      </c>
      <c r="G38" s="99" t="e">
        <f ca="true">+IF(AND(ISNUMBER(OFFSET('Water Data'!$E$4,0,10*ROW('Water Data'!E32))),'Data Summary'!BV38="Yes"),100-OFFSET('Water Data'!$E$4,0,10*ROW('Water Data'!E32)),NA())</f>
        <v>#N/A</v>
      </c>
      <c r="H38" s="99" t="e">
        <f ca="true">+IF(AND(ISNUMBER(OFFSET('Water Data'!$E$6,0,10*ROW('Water Data'!E32))),'Data Summary'!BW38="Yes"),OFFSET('Water Data'!$E$6,0,10*ROW('Water Data'!E32)),NA())</f>
        <v>#N/A</v>
      </c>
      <c r="I38" s="99" t="e">
        <f ca="true">+IF(AND(ISNUMBER(OFFSET('Water Data'!$E$9,0,10*ROW('Water Data'!E32))),'Data Summary'!BX38="Yes"),OFFSET('Water Data'!$E$9,0,10*ROW('Water Data'!E32)),NA())</f>
        <v>#N/A</v>
      </c>
      <c r="J38" s="99" t="e">
        <f ca="true">+IF(AND(ISNUMBER(OFFSET('Water Data'!$F$4,0,10*ROW('Water Data'!F32))),'Data Summary'!BY38="Yes"),100-OFFSET('Water Data'!$F$4,0,10*ROW('Water Data'!F32)),NA())</f>
        <v>#N/A</v>
      </c>
      <c r="K38" s="99" t="e">
        <f ca="true">+IF(AND(ISNUMBER(OFFSET('Water Data'!$F$6,0,10*ROW('Water Data'!F32))),'Data Summary'!BZ38="Yes"),OFFSET('Water Data'!$F$6,0,10*ROW('Water Data'!F32)),NA())</f>
        <v>#N/A</v>
      </c>
      <c r="L38" s="99" t="e">
        <f ca="true">+IF(AND(ISNUMBER(OFFSET('Water Data'!$F$9,0,10*ROW('Water Data'!F32))),'Data Summary'!CA38="Yes"),OFFSET('Water Data'!$F$9,0,10*ROW('Water Data'!F32)),NA())</f>
        <v>#N/A</v>
      </c>
      <c r="M38" s="99" t="e">
        <f ca="true">+IF(AND(ISNUMBER(OFFSET('Water Data'!$G$4,0,10*ROW('Water Data'!G32))),'Data Summary'!CB38="Yes"),100-OFFSET('Water Data'!$G$4,0,10*ROW('Water Data'!G32)),NA())</f>
        <v>#N/A</v>
      </c>
      <c r="N38" s="99" t="e">
        <f ca="true">+IF(AND(ISNUMBER(OFFSET('Water Data'!$G$6,0,10*ROW('Water Data'!G32))),'Data Summary'!CC38="Yes"),OFFSET('Water Data'!$G$6,0,10*ROW('Water Data'!G32)),NA())</f>
        <v>#N/A</v>
      </c>
      <c r="O38" s="99" t="e">
        <f ca="true">+IF(AND(ISNUMBER(OFFSET('Water Data'!$G$9,0,10*ROW('Water Data'!G32))),'Data Summary'!CD38="Yes"),OFFSET('Water Data'!$G$9,0,10*ROW('Water Data'!G32)),NA())</f>
        <v>#N/A</v>
      </c>
      <c r="P38" s="99" t="e">
        <f ca="true">+IF(AND(ISNUMBER(OFFSET('Water Data'!$H$4,0,10*ROW('Water Data'!H32))),'Data Summary'!CE38="Yes"),100-OFFSET('Water Data'!$H$4,0,10*ROW('Water Data'!H32)),NA())</f>
        <v>#N/A</v>
      </c>
      <c r="Q38" s="99" t="e">
        <f ca="true">+IF(AND(ISNUMBER(OFFSET('Water Data'!$H$6,0,10*ROW('Water Data'!H32))),'Data Summary'!CF38="Yes"),OFFSET('Water Data'!$H$6,0,10*ROW('Water Data'!H32)),NA())</f>
        <v>#N/A</v>
      </c>
      <c r="R38" s="99" t="e">
        <f ca="true">+IF(AND(ISNUMBER(OFFSET('Water Data'!$H$9,0,10*ROW('Water Data'!H32))),'Data Summary'!CG38="Yes"),OFFSET('Water Data'!$H$9,0,10*ROW('Water Data'!H32)),NA())</f>
        <v>#N/A</v>
      </c>
      <c r="S38" s="99" t="e">
        <f ca="true">+IF(AND(ISNUMBER(OFFSET('Water Data'!$I$4,0,10*ROW('Water Data'!I32))),'Data Summary'!CH38="Yes"),100-OFFSET('Water Data'!$I$4,0,10*ROW('Water Data'!I32)),NA())</f>
        <v>#N/A</v>
      </c>
      <c r="T38" s="99" t="e">
        <f ca="true">+IF(AND(ISNUMBER(OFFSET('Water Data'!$I$6,0,10*ROW('Water Data'!I32))),'Data Summary'!CI38="Yes"),OFFSET('Water Data'!$I$6,0,10*ROW('Water Data'!I32)),NA())</f>
        <v>#N/A</v>
      </c>
      <c r="U38" s="99" t="e">
        <f ca="true">+IF(AND(ISNUMBER(OFFSET('Water Data'!$I$9,0,10*ROW('Water Data'!I32))),'Data Summary'!CJ38="Yes"),OFFSET('Water Data'!$I$9,0,10*ROW('Water Data'!I32)),NA())</f>
        <v>#N/A</v>
      </c>
      <c r="V38" s="100" t="e">
        <f ca="true">+IF(AND(ISNUMBER(OFFSET('Sanitation Data'!$D$4,0,10*ROW('Sanitation Data'!D32))),'Data Summary'!CK38="Yes"),100-OFFSET('Sanitation Data'!$D$4,0,10*ROW('Sanitation Data'!D32)),NA())</f>
        <v>#N/A</v>
      </c>
      <c r="W38" s="100" t="e">
        <f ca="true">+IF(AND(ISNUMBER(OFFSET('Sanitation Data'!$D$6,0,10*ROW('Sanitation Data'!D32))),'Data Summary'!CL38="Yes"),OFFSET('Sanitation Data'!$D$6,0,10*ROW('Sanitation Data'!D32)),NA())</f>
        <v>#N/A</v>
      </c>
      <c r="X38" s="100" t="e">
        <f ca="true">+IF(AND(ISNUMBER(OFFSET('Sanitation Data'!$D$10,0,10*ROW('Sanitation Data'!D32))),'Data Summary'!CM38="Yes"),OFFSET('Sanitation Data'!$D$10,0,10*ROW('Sanitation Data'!D32)),NA())</f>
        <v>#N/A</v>
      </c>
      <c r="Y38" s="100" t="e">
        <f ca="true">+IF(AND(ISNUMBER(OFFSET('Sanitation Data'!$D$11,0,10*ROW('Sanitation Data'!D32))),'Data Summary'!CN38="Yes"),OFFSET('Sanitation Data'!$D$11,0,10*ROW('Sanitation Data'!D32)),NA())</f>
        <v>#N/A</v>
      </c>
      <c r="Z38" s="100" t="e">
        <f ca="true">+IF(AND(ISNUMBER(OFFSET('Sanitation Data'!$D$12,0,10*ROW('Sanitation Data'!D32))),'Data Summary'!CO38="Yes"),OFFSET('Sanitation Data'!$D$12,0,10*ROW('Sanitation Data'!D32)),NA())</f>
        <v>#N/A</v>
      </c>
      <c r="AA38" s="100" t="e">
        <f ca="true">+IF(AND(ISNUMBER(OFFSET('Sanitation Data'!$E$4,0,10*ROW('Sanitation Data'!E32))),'Data Summary'!CP38="Yes"),100-OFFSET('Sanitation Data'!$E$4,0,10*ROW('Sanitation Data'!E32)),NA())</f>
        <v>#N/A</v>
      </c>
      <c r="AB38" s="100" t="e">
        <f ca="true">+IF(AND(ISNUMBER(OFFSET('Sanitation Data'!$E$6,0,10*ROW('Sanitation Data'!E32))),'Data Summary'!CQ38="Yes"),OFFSET('Sanitation Data'!$E$6,0,10*ROW('Sanitation Data'!E32)),NA())</f>
        <v>#N/A</v>
      </c>
      <c r="AC38" s="100" t="e">
        <f ca="true">+IF(AND(ISNUMBER(OFFSET('Sanitation Data'!$E$10,0,10*ROW('Sanitation Data'!E32))),'Data Summary'!CR38="Yes"),OFFSET('Sanitation Data'!$E$10,0,10*ROW('Sanitation Data'!E32)),NA())</f>
        <v>#N/A</v>
      </c>
      <c r="AD38" s="100" t="e">
        <f ca="true">+IF(AND(ISNUMBER(OFFSET('Sanitation Data'!$E$11,0,10*ROW('Sanitation Data'!E32))),'Data Summary'!CS38="Yes"),OFFSET('Sanitation Data'!$E$11,0,10*ROW('Sanitation Data'!E32)),NA())</f>
        <v>#N/A</v>
      </c>
      <c r="AE38" s="100" t="e">
        <f ca="true">+IF(AND(ISNUMBER(OFFSET('Sanitation Data'!$E$12,0,10*ROW('Sanitation Data'!E32))),'Data Summary'!CT38="Yes"),OFFSET('Sanitation Data'!$E$12,0,10*ROW('Sanitation Data'!E32)),NA())</f>
        <v>#N/A</v>
      </c>
      <c r="AF38" s="100" t="e">
        <f ca="true">+IF(AND(ISNUMBER(OFFSET('Sanitation Data'!$F$4,0,10*ROW('Sanitation Data'!F32))),'Data Summary'!CU38="Yes"),100-OFFSET('Sanitation Data'!$F$4,0,10*ROW('Sanitation Data'!F32)),NA())</f>
        <v>#N/A</v>
      </c>
      <c r="AG38" s="100" t="e">
        <f ca="true">+IF(AND(ISNUMBER(OFFSET('Sanitation Data'!$F$6,0,10*ROW('Sanitation Data'!F32))),'Data Summary'!CV38="Yes"),OFFSET('Sanitation Data'!$F$6,0,10*ROW('Sanitation Data'!F32)),NA())</f>
        <v>#N/A</v>
      </c>
      <c r="AH38" s="100" t="e">
        <f ca="true">+IF(AND(ISNUMBER(OFFSET('Sanitation Data'!$F$10,0,10*ROW('Sanitation Data'!F32))),'Data Summary'!CW38="Yes"),OFFSET('Sanitation Data'!$F$10,0,10*ROW('Sanitation Data'!F32)),NA())</f>
        <v>#N/A</v>
      </c>
      <c r="AI38" s="100" t="e">
        <f ca="true">+IF(AND(ISNUMBER(OFFSET('Sanitation Data'!$F$11,0,10*ROW('Sanitation Data'!F32))),'Data Summary'!CX38="Yes"),OFFSET('Sanitation Data'!$F$11,0,10*ROW('Sanitation Data'!F32)),NA())</f>
        <v>#N/A</v>
      </c>
      <c r="AJ38" s="100" t="e">
        <f ca="true">+IF(AND(ISNUMBER(OFFSET('Sanitation Data'!$F$12,0,10*ROW('Sanitation Data'!F32))),'Data Summary'!CY38="Yes"),OFFSET('Sanitation Data'!$F$12,0,10*ROW('Sanitation Data'!F32)),NA())</f>
        <v>#N/A</v>
      </c>
      <c r="AK38" s="100" t="e">
        <f ca="true">+IF(AND(ISNUMBER(OFFSET('Sanitation Data'!$G$4,0,10*ROW('Sanitation Data'!G32))),'Data Summary'!CZ38="Yes"),100-OFFSET('Sanitation Data'!$G$4,0,10*ROW('Sanitation Data'!G32)),NA())</f>
        <v>#N/A</v>
      </c>
      <c r="AL38" s="100" t="e">
        <f ca="true">+IF(AND(ISNUMBER(OFFSET('Sanitation Data'!$G$6,0,10*ROW('Sanitation Data'!G32))),'Data Summary'!DA38="Yes"),OFFSET('Sanitation Data'!$G$6,0,10*ROW('Sanitation Data'!G32)),NA())</f>
        <v>#N/A</v>
      </c>
      <c r="AM38" s="100" t="e">
        <f ca="true">+IF(AND(ISNUMBER(OFFSET('Sanitation Data'!$G$10,0,10*ROW('Sanitation Data'!G32))),'Data Summary'!DB38="Yes"),OFFSET('Sanitation Data'!$G$10,0,10*ROW('Sanitation Data'!G32)),NA())</f>
        <v>#N/A</v>
      </c>
      <c r="AN38" s="100" t="e">
        <f ca="true">+IF(AND(ISNUMBER(OFFSET('Sanitation Data'!$G$11,0,10*ROW('Sanitation Data'!G32))),'Data Summary'!DC38="Yes"),OFFSET('Sanitation Data'!$G$11,0,10*ROW('Sanitation Data'!G32)),NA())</f>
        <v>#N/A</v>
      </c>
      <c r="AO38" s="100" t="e">
        <f ca="true">+IF(AND(ISNUMBER(OFFSET('Sanitation Data'!$G$12,0,10*ROW('Sanitation Data'!G32))),'Data Summary'!DD38="Yes"),OFFSET('Sanitation Data'!$G$12,0,10*ROW('Sanitation Data'!G32)),NA())</f>
        <v>#N/A</v>
      </c>
      <c r="AP38" s="100" t="e">
        <f ca="true">+IF(AND(ISNUMBER(OFFSET('Sanitation Data'!$H$4,0,10*ROW('Sanitation Data'!H32))),'Data Summary'!DE38="Yes"),100-OFFSET('Sanitation Data'!$H$4,0,10*ROW('Sanitation Data'!H32)),NA())</f>
        <v>#N/A</v>
      </c>
      <c r="AQ38" s="100" t="e">
        <f ca="true">+IF(AND(ISNUMBER(OFFSET('Sanitation Data'!$H$6,0,10*ROW('Sanitation Data'!H32))),'Data Summary'!DF38="Yes"),OFFSET('Sanitation Data'!$H$6,0,10*ROW('Sanitation Data'!H32)),NA())</f>
        <v>#N/A</v>
      </c>
      <c r="AR38" s="100" t="e">
        <f ca="true">+IF(AND(ISNUMBER(OFFSET('Sanitation Data'!$H$10,0,10*ROW('Sanitation Data'!H32))),'Data Summary'!DG38="Yes"),OFFSET('Sanitation Data'!$H$10,0,10*ROW('Sanitation Data'!H32)),NA())</f>
        <v>#N/A</v>
      </c>
      <c r="AS38" s="100" t="e">
        <f ca="true">+IF(AND(ISNUMBER(OFFSET('Sanitation Data'!$H$11,0,10*ROW('Sanitation Data'!H32))),'Data Summary'!DH38="Yes"),OFFSET('Sanitation Data'!$H$11,0,10*ROW('Sanitation Data'!H32)),NA())</f>
        <v>#N/A</v>
      </c>
      <c r="AT38" s="100" t="e">
        <f ca="true">+IF(AND(ISNUMBER(OFFSET('Sanitation Data'!$H$12,0,10*ROW('Sanitation Data'!H32))),'Data Summary'!DI38="Yes"),OFFSET('Sanitation Data'!$H$12,0,10*ROW('Sanitation Data'!H32)),NA())</f>
        <v>#N/A</v>
      </c>
      <c r="AU38" s="100" t="e">
        <f ca="true">+IF(AND(ISNUMBER(OFFSET('Sanitation Data'!$I$4,0,10*ROW('Sanitation Data'!I32))),'Data Summary'!DJ38="Yes"),100-OFFSET('Sanitation Data'!$I$4,0,10*ROW('Sanitation Data'!I32)),NA())</f>
        <v>#N/A</v>
      </c>
      <c r="AV38" s="100" t="e">
        <f ca="true">+IF(AND(ISNUMBER(OFFSET('Sanitation Data'!$I$6,0,10*ROW('Sanitation Data'!I32))),'Data Summary'!DK38="Yes"),OFFSET('Sanitation Data'!$I$6,0,10*ROW('Sanitation Data'!I32)),NA())</f>
        <v>#N/A</v>
      </c>
      <c r="AW38" s="100" t="e">
        <f ca="true">+IF(AND(ISNUMBER(OFFSET('Sanitation Data'!$I$10,0,10*ROW('Sanitation Data'!I32))),'Data Summary'!DL38="Yes"),OFFSET('Sanitation Data'!$I$10,0,10*ROW('Sanitation Data'!I32)),NA())</f>
        <v>#N/A</v>
      </c>
      <c r="AX38" s="100" t="e">
        <f ca="true">+IF(AND(ISNUMBER(OFFSET('Sanitation Data'!$I$11,0,10*ROW('Sanitation Data'!I32))),'Data Summary'!DM38="Yes"),OFFSET('Sanitation Data'!$I$11,0,10*ROW('Sanitation Data'!I32)),NA())</f>
        <v>#N/A</v>
      </c>
      <c r="AY38" s="100" t="e">
        <f ca="true">+IF(AND(ISNUMBER(OFFSET('Sanitation Data'!$I$12,0,10*ROW('Sanitation Data'!I32))),'Data Summary'!DN38="Yes"),OFFSET('Sanitation Data'!$I$12,0,10*ROW('Sanitation Data'!I32)),NA())</f>
        <v>#N/A</v>
      </c>
      <c r="AZ38" s="101" t="e">
        <f ca="true">+IF(AND(ISNUMBER(OFFSET('Hygiene Data'!$D$5,0,10*ROW('Hygiene Data'!D32))),'Data Summary'!DO38="Yes"),OFFSET('Hygiene Data'!$D$5,0,10*ROW('Hygiene Data'!D32)),NA())</f>
        <v>#N/A</v>
      </c>
      <c r="BA38" s="101" t="e">
        <f ca="true">+IF(AND(ISNUMBER(OFFSET('Hygiene Data'!$D$7,0,10*ROW('Hygiene Data'!D32))),'Data Summary'!DP38="Yes"),OFFSET('Hygiene Data'!$D$7,0,10*ROW('Hygiene Data'!D32)),NA())</f>
        <v>#N/A</v>
      </c>
      <c r="BB38" s="101" t="e">
        <f ca="true">+IF(AND(ISNUMBER(OFFSET('Hygiene Data'!$D$9,0,10*ROW('Hygiene Data'!D32))),'Data Summary'!DQ38="Yes"),OFFSET('Hygiene Data'!$D$9,0,10*ROW('Hygiene Data'!D32)),NA())</f>
        <v>#N/A</v>
      </c>
      <c r="BC38" s="101" t="e">
        <f ca="true">+IF(AND(ISNUMBER(OFFSET('Hygiene Data'!$E$5,0,10*ROW('Hygiene Data'!E32))),'Data Summary'!DR38="Yes"),OFFSET('Hygiene Data'!$E$5,0,10*ROW('Hygiene Data'!E32)),NA())</f>
        <v>#N/A</v>
      </c>
      <c r="BD38" s="101" t="e">
        <f ca="true">+IF(AND(ISNUMBER(OFFSET('Hygiene Data'!$E$7,0,10*ROW('Hygiene Data'!E32))),'Data Summary'!DS38="Yes"),OFFSET('Hygiene Data'!$E$7,0,10*ROW('Hygiene Data'!E32)),NA())</f>
        <v>#N/A</v>
      </c>
      <c r="BE38" s="101" t="e">
        <f ca="true">+IF(AND(ISNUMBER(OFFSET('Hygiene Data'!$E$9,0,10*ROW('Hygiene Data'!E32))),'Data Summary'!DT38="Yes"),OFFSET('Hygiene Data'!$E$9,0,10*ROW('Hygiene Data'!E32)),NA())</f>
        <v>#N/A</v>
      </c>
      <c r="BF38" s="101" t="e">
        <f ca="true">+IF(AND(ISNUMBER(OFFSET('Hygiene Data'!$F$5,0,10*ROW('Hygiene Data'!F32))),'Data Summary'!DU38="Yes"),OFFSET('Hygiene Data'!$F$5,0,10*ROW('Hygiene Data'!F32)),NA())</f>
        <v>#N/A</v>
      </c>
      <c r="BG38" s="101" t="e">
        <f ca="true">+IF(AND(ISNUMBER(OFFSET('Hygiene Data'!$F$7,0,10*ROW('Hygiene Data'!F32))),'Data Summary'!DV38="Yes"),OFFSET('Hygiene Data'!$F$7,0,10*ROW('Hygiene Data'!F32)),NA())</f>
        <v>#N/A</v>
      </c>
      <c r="BH38" s="101" t="e">
        <f ca="true">+IF(AND(ISNUMBER(OFFSET('Hygiene Data'!$F$9,0,10*ROW('Hygiene Data'!F32))),'Data Summary'!DW38="Yes"),OFFSET('Hygiene Data'!$F$9,0,10*ROW('Hygiene Data'!F32)),NA())</f>
        <v>#N/A</v>
      </c>
      <c r="BI38" s="101" t="e">
        <f ca="true">+IF(AND(ISNUMBER(OFFSET('Hygiene Data'!$G$5,0,10*ROW('Hygiene Data'!G32))),'Data Summary'!DX38="Yes"),OFFSET('Hygiene Data'!$G$5,0,10*ROW('Hygiene Data'!G32)),NA())</f>
        <v>#N/A</v>
      </c>
      <c r="BJ38" s="101" t="e">
        <f ca="true">+IF(AND(ISNUMBER(OFFSET('Hygiene Data'!$G$7,0,10*ROW('Hygiene Data'!G32))),'Data Summary'!DY38="Yes"),OFFSET('Hygiene Data'!$G$7,0,10*ROW('Hygiene Data'!G32)),NA())</f>
        <v>#N/A</v>
      </c>
      <c r="BK38" s="101" t="e">
        <f ca="true">+IF(AND(ISNUMBER(OFFSET('Hygiene Data'!$G$9,0,10*ROW('Hygiene Data'!G32))),'Data Summary'!DZ38="Yes"),OFFSET('Hygiene Data'!$G$9,0,10*ROW('Hygiene Data'!G32)),NA())</f>
        <v>#N/A</v>
      </c>
      <c r="BL38" s="101" t="e">
        <f ca="true">+IF(AND(ISNUMBER(OFFSET('Hygiene Data'!$H$5,0,10*ROW('Hygiene Data'!H32))),'Data Summary'!EA38="Yes"),OFFSET('Hygiene Data'!$H$5,0,10*ROW('Hygiene Data'!H32)),NA())</f>
        <v>#N/A</v>
      </c>
      <c r="BM38" s="101" t="e">
        <f ca="true">+IF(AND(ISNUMBER(OFFSET('Hygiene Data'!$H$7,0,10*ROW('Hygiene Data'!H32))),'Data Summary'!EB38="Yes"),OFFSET('Hygiene Data'!$H$7,0,10*ROW('Hygiene Data'!H32)),NA())</f>
        <v>#N/A</v>
      </c>
      <c r="BN38" s="101" t="e">
        <f ca="true">+IF(AND(ISNUMBER(OFFSET('Hygiene Data'!$H$9,0,10*ROW('Hygiene Data'!H32))),'Data Summary'!EC38="Yes"),OFFSET('Hygiene Data'!$H$9,0,10*ROW('Hygiene Data'!H32)),NA())</f>
        <v>#N/A</v>
      </c>
      <c r="BO38" s="101" t="e">
        <f ca="true">+IF(AND(ISNUMBER(OFFSET('Hygiene Data'!$I$5,0,10*ROW('Hygiene Data'!I32))),'Data Summary'!ED38="Yes"),OFFSET('Hygiene Data'!$I$5,0,10*ROW('Hygiene Data'!I32)),NA())</f>
        <v>#N/A</v>
      </c>
      <c r="BP38" s="101" t="e">
        <f ca="true">+IF(AND(ISNUMBER(OFFSET('Hygiene Data'!$I$7,0,10*ROW('Hygiene Data'!I32))),'Data Summary'!EE38="Yes"),OFFSET('Hygiene Data'!$I$7,0,10*ROW('Hygiene Data'!I32)),NA())</f>
        <v>#N/A</v>
      </c>
      <c r="BQ38" s="101" t="e">
        <f ca="true">+IF(AND(ISNUMBER(OFFSET('Hygiene Data'!$I$9,0,10*ROW('Hygiene Data'!I32))),'Data Summary'!EF38="Yes"),OFFSET('Hygiene Data'!$I$9,0,10*ROW('Hygiene Data'!I32)),NA())</f>
        <v>#N/A</v>
      </c>
    </row>
    <row xmlns:x14ac="http://schemas.microsoft.com/office/spreadsheetml/2009/9/ac" r="39" x14ac:dyDescent="0.2">
      <c r="A39" s="379" t="e">
        <f ca="true">+RIGHT('Data Summary'!A39,LEN('Data Summary'!A39)-9)</f>
        <v>#VALUE!</v>
      </c>
      <c r="B39" s="38" t="str">
        <f ca="true">+IF(ISTEXT('Data Summary'!B39),'Data Summary'!B39,"")</f>
        <v/>
      </c>
      <c r="C39" s="378" t="e">
        <f ca="true">+VALUE('Data Summary'!C39)</f>
        <v>#VALUE!</v>
      </c>
      <c r="D39" s="99" t="e">
        <f ca="true">+IF(AND(ISNUMBER(OFFSET('Water Data'!$D$4,0,10*ROW('Water Data'!D33))),'Data Summary'!BS39="Yes"),100-OFFSET('Water Data'!$D$4,0,10*ROW('Water Data'!D33)),NA())</f>
        <v>#N/A</v>
      </c>
      <c r="E39" s="99" t="e">
        <f ca="true">+IF(AND(ISNUMBER(OFFSET('Water Data'!$D$6,0,10*ROW('Water Data'!D33))),'Data Summary'!BT39="Yes"),OFFSET('Water Data'!$D$6,0,10*ROW('Water Data'!D33)),NA())</f>
        <v>#N/A</v>
      </c>
      <c r="F39" s="99" t="e">
        <f ca="true">+IF(AND(ISNUMBER(OFFSET('Water Data'!$D$9,0,10*ROW('Water Data'!D33))),'Data Summary'!BU39="Yes"),OFFSET('Water Data'!$D$9,0,10*ROW('Water Data'!D33)),NA())</f>
        <v>#N/A</v>
      </c>
      <c r="G39" s="99" t="e">
        <f ca="true">+IF(AND(ISNUMBER(OFFSET('Water Data'!$E$4,0,10*ROW('Water Data'!E33))),'Data Summary'!BV39="Yes"),100-OFFSET('Water Data'!$E$4,0,10*ROW('Water Data'!E33)),NA())</f>
        <v>#N/A</v>
      </c>
      <c r="H39" s="99" t="e">
        <f ca="true">+IF(AND(ISNUMBER(OFFSET('Water Data'!$E$6,0,10*ROW('Water Data'!E33))),'Data Summary'!BW39="Yes"),OFFSET('Water Data'!$E$6,0,10*ROW('Water Data'!E33)),NA())</f>
        <v>#N/A</v>
      </c>
      <c r="I39" s="99" t="e">
        <f ca="true">+IF(AND(ISNUMBER(OFFSET('Water Data'!$E$9,0,10*ROW('Water Data'!E33))),'Data Summary'!BX39="Yes"),OFFSET('Water Data'!$E$9,0,10*ROW('Water Data'!E33)),NA())</f>
        <v>#N/A</v>
      </c>
      <c r="J39" s="99" t="e">
        <f ca="true">+IF(AND(ISNUMBER(OFFSET('Water Data'!$F$4,0,10*ROW('Water Data'!F33))),'Data Summary'!BY39="Yes"),100-OFFSET('Water Data'!$F$4,0,10*ROW('Water Data'!F33)),NA())</f>
        <v>#N/A</v>
      </c>
      <c r="K39" s="99" t="e">
        <f ca="true">+IF(AND(ISNUMBER(OFFSET('Water Data'!$F$6,0,10*ROW('Water Data'!F33))),'Data Summary'!BZ39="Yes"),OFFSET('Water Data'!$F$6,0,10*ROW('Water Data'!F33)),NA())</f>
        <v>#N/A</v>
      </c>
      <c r="L39" s="99" t="e">
        <f ca="true">+IF(AND(ISNUMBER(OFFSET('Water Data'!$F$9,0,10*ROW('Water Data'!F33))),'Data Summary'!CA39="Yes"),OFFSET('Water Data'!$F$9,0,10*ROW('Water Data'!F33)),NA())</f>
        <v>#N/A</v>
      </c>
      <c r="M39" s="99" t="e">
        <f ca="true">+IF(AND(ISNUMBER(OFFSET('Water Data'!$G$4,0,10*ROW('Water Data'!G33))),'Data Summary'!CB39="Yes"),100-OFFSET('Water Data'!$G$4,0,10*ROW('Water Data'!G33)),NA())</f>
        <v>#N/A</v>
      </c>
      <c r="N39" s="99" t="e">
        <f ca="true">+IF(AND(ISNUMBER(OFFSET('Water Data'!$G$6,0,10*ROW('Water Data'!G33))),'Data Summary'!CC39="Yes"),OFFSET('Water Data'!$G$6,0,10*ROW('Water Data'!G33)),NA())</f>
        <v>#N/A</v>
      </c>
      <c r="O39" s="99" t="e">
        <f ca="true">+IF(AND(ISNUMBER(OFFSET('Water Data'!$G$9,0,10*ROW('Water Data'!G33))),'Data Summary'!CD39="Yes"),OFFSET('Water Data'!$G$9,0,10*ROW('Water Data'!G33)),NA())</f>
        <v>#N/A</v>
      </c>
      <c r="P39" s="99" t="e">
        <f ca="true">+IF(AND(ISNUMBER(OFFSET('Water Data'!$H$4,0,10*ROW('Water Data'!H33))),'Data Summary'!CE39="Yes"),100-OFFSET('Water Data'!$H$4,0,10*ROW('Water Data'!H33)),NA())</f>
        <v>#N/A</v>
      </c>
      <c r="Q39" s="99" t="e">
        <f ca="true">+IF(AND(ISNUMBER(OFFSET('Water Data'!$H$6,0,10*ROW('Water Data'!H33))),'Data Summary'!CF39="Yes"),OFFSET('Water Data'!$H$6,0,10*ROW('Water Data'!H33)),NA())</f>
        <v>#N/A</v>
      </c>
      <c r="R39" s="99" t="e">
        <f ca="true">+IF(AND(ISNUMBER(OFFSET('Water Data'!$H$9,0,10*ROW('Water Data'!H33))),'Data Summary'!CG39="Yes"),OFFSET('Water Data'!$H$9,0,10*ROW('Water Data'!H33)),NA())</f>
        <v>#N/A</v>
      </c>
      <c r="S39" s="99" t="e">
        <f ca="true">+IF(AND(ISNUMBER(OFFSET('Water Data'!$I$4,0,10*ROW('Water Data'!I33))),'Data Summary'!CH39="Yes"),100-OFFSET('Water Data'!$I$4,0,10*ROW('Water Data'!I33)),NA())</f>
        <v>#N/A</v>
      </c>
      <c r="T39" s="99" t="e">
        <f ca="true">+IF(AND(ISNUMBER(OFFSET('Water Data'!$I$6,0,10*ROW('Water Data'!I33))),'Data Summary'!CI39="Yes"),OFFSET('Water Data'!$I$6,0,10*ROW('Water Data'!I33)),NA())</f>
        <v>#N/A</v>
      </c>
      <c r="U39" s="99" t="e">
        <f ca="true">+IF(AND(ISNUMBER(OFFSET('Water Data'!$I$9,0,10*ROW('Water Data'!I33))),'Data Summary'!CJ39="Yes"),OFFSET('Water Data'!$I$9,0,10*ROW('Water Data'!I33)),NA())</f>
        <v>#N/A</v>
      </c>
      <c r="V39" s="100" t="e">
        <f ca="true">+IF(AND(ISNUMBER(OFFSET('Sanitation Data'!$D$4,0,10*ROW('Sanitation Data'!D33))),'Data Summary'!CK39="Yes"),100-OFFSET('Sanitation Data'!$D$4,0,10*ROW('Sanitation Data'!D33)),NA())</f>
        <v>#N/A</v>
      </c>
      <c r="W39" s="100" t="e">
        <f ca="true">+IF(AND(ISNUMBER(OFFSET('Sanitation Data'!$D$6,0,10*ROW('Sanitation Data'!D33))),'Data Summary'!CL39="Yes"),OFFSET('Sanitation Data'!$D$6,0,10*ROW('Sanitation Data'!D33)),NA())</f>
        <v>#N/A</v>
      </c>
      <c r="X39" s="100" t="e">
        <f ca="true">+IF(AND(ISNUMBER(OFFSET('Sanitation Data'!$D$10,0,10*ROW('Sanitation Data'!D33))),'Data Summary'!CM39="Yes"),OFFSET('Sanitation Data'!$D$10,0,10*ROW('Sanitation Data'!D33)),NA())</f>
        <v>#N/A</v>
      </c>
      <c r="Y39" s="100" t="e">
        <f ca="true">+IF(AND(ISNUMBER(OFFSET('Sanitation Data'!$D$11,0,10*ROW('Sanitation Data'!D33))),'Data Summary'!CN39="Yes"),OFFSET('Sanitation Data'!$D$11,0,10*ROW('Sanitation Data'!D33)),NA())</f>
        <v>#N/A</v>
      </c>
      <c r="Z39" s="100" t="e">
        <f ca="true">+IF(AND(ISNUMBER(OFFSET('Sanitation Data'!$D$12,0,10*ROW('Sanitation Data'!D33))),'Data Summary'!CO39="Yes"),OFFSET('Sanitation Data'!$D$12,0,10*ROW('Sanitation Data'!D33)),NA())</f>
        <v>#N/A</v>
      </c>
      <c r="AA39" s="100" t="e">
        <f ca="true">+IF(AND(ISNUMBER(OFFSET('Sanitation Data'!$E$4,0,10*ROW('Sanitation Data'!E33))),'Data Summary'!CP39="Yes"),100-OFFSET('Sanitation Data'!$E$4,0,10*ROW('Sanitation Data'!E33)),NA())</f>
        <v>#N/A</v>
      </c>
      <c r="AB39" s="100" t="e">
        <f ca="true">+IF(AND(ISNUMBER(OFFSET('Sanitation Data'!$E$6,0,10*ROW('Sanitation Data'!E33))),'Data Summary'!CQ39="Yes"),OFFSET('Sanitation Data'!$E$6,0,10*ROW('Sanitation Data'!E33)),NA())</f>
        <v>#N/A</v>
      </c>
      <c r="AC39" s="100" t="e">
        <f ca="true">+IF(AND(ISNUMBER(OFFSET('Sanitation Data'!$E$10,0,10*ROW('Sanitation Data'!E33))),'Data Summary'!CR39="Yes"),OFFSET('Sanitation Data'!$E$10,0,10*ROW('Sanitation Data'!E33)),NA())</f>
        <v>#N/A</v>
      </c>
      <c r="AD39" s="100" t="e">
        <f ca="true">+IF(AND(ISNUMBER(OFFSET('Sanitation Data'!$E$11,0,10*ROW('Sanitation Data'!E33))),'Data Summary'!CS39="Yes"),OFFSET('Sanitation Data'!$E$11,0,10*ROW('Sanitation Data'!E33)),NA())</f>
        <v>#N/A</v>
      </c>
      <c r="AE39" s="100" t="e">
        <f ca="true">+IF(AND(ISNUMBER(OFFSET('Sanitation Data'!$E$12,0,10*ROW('Sanitation Data'!E33))),'Data Summary'!CT39="Yes"),OFFSET('Sanitation Data'!$E$12,0,10*ROW('Sanitation Data'!E33)),NA())</f>
        <v>#N/A</v>
      </c>
      <c r="AF39" s="100" t="e">
        <f ca="true">+IF(AND(ISNUMBER(OFFSET('Sanitation Data'!$F$4,0,10*ROW('Sanitation Data'!F33))),'Data Summary'!CU39="Yes"),100-OFFSET('Sanitation Data'!$F$4,0,10*ROW('Sanitation Data'!F33)),NA())</f>
        <v>#N/A</v>
      </c>
      <c r="AG39" s="100" t="e">
        <f ca="true">+IF(AND(ISNUMBER(OFFSET('Sanitation Data'!$F$6,0,10*ROW('Sanitation Data'!F33))),'Data Summary'!CV39="Yes"),OFFSET('Sanitation Data'!$F$6,0,10*ROW('Sanitation Data'!F33)),NA())</f>
        <v>#N/A</v>
      </c>
      <c r="AH39" s="100" t="e">
        <f ca="true">+IF(AND(ISNUMBER(OFFSET('Sanitation Data'!$F$10,0,10*ROW('Sanitation Data'!F33))),'Data Summary'!CW39="Yes"),OFFSET('Sanitation Data'!$F$10,0,10*ROW('Sanitation Data'!F33)),NA())</f>
        <v>#N/A</v>
      </c>
      <c r="AI39" s="100" t="e">
        <f ca="true">+IF(AND(ISNUMBER(OFFSET('Sanitation Data'!$F$11,0,10*ROW('Sanitation Data'!F33))),'Data Summary'!CX39="Yes"),OFFSET('Sanitation Data'!$F$11,0,10*ROW('Sanitation Data'!F33)),NA())</f>
        <v>#N/A</v>
      </c>
      <c r="AJ39" s="100" t="e">
        <f ca="true">+IF(AND(ISNUMBER(OFFSET('Sanitation Data'!$F$12,0,10*ROW('Sanitation Data'!F33))),'Data Summary'!CY39="Yes"),OFFSET('Sanitation Data'!$F$12,0,10*ROW('Sanitation Data'!F33)),NA())</f>
        <v>#N/A</v>
      </c>
      <c r="AK39" s="100" t="e">
        <f ca="true">+IF(AND(ISNUMBER(OFFSET('Sanitation Data'!$G$4,0,10*ROW('Sanitation Data'!G33))),'Data Summary'!CZ39="Yes"),100-OFFSET('Sanitation Data'!$G$4,0,10*ROW('Sanitation Data'!G33)),NA())</f>
        <v>#N/A</v>
      </c>
      <c r="AL39" s="100" t="e">
        <f ca="true">+IF(AND(ISNUMBER(OFFSET('Sanitation Data'!$G$6,0,10*ROW('Sanitation Data'!G33))),'Data Summary'!DA39="Yes"),OFFSET('Sanitation Data'!$G$6,0,10*ROW('Sanitation Data'!G33)),NA())</f>
        <v>#N/A</v>
      </c>
      <c r="AM39" s="100" t="e">
        <f ca="true">+IF(AND(ISNUMBER(OFFSET('Sanitation Data'!$G$10,0,10*ROW('Sanitation Data'!G33))),'Data Summary'!DB39="Yes"),OFFSET('Sanitation Data'!$G$10,0,10*ROW('Sanitation Data'!G33)),NA())</f>
        <v>#N/A</v>
      </c>
      <c r="AN39" s="100" t="e">
        <f ca="true">+IF(AND(ISNUMBER(OFFSET('Sanitation Data'!$G$11,0,10*ROW('Sanitation Data'!G33))),'Data Summary'!DC39="Yes"),OFFSET('Sanitation Data'!$G$11,0,10*ROW('Sanitation Data'!G33)),NA())</f>
        <v>#N/A</v>
      </c>
      <c r="AO39" s="100" t="e">
        <f ca="true">+IF(AND(ISNUMBER(OFFSET('Sanitation Data'!$G$12,0,10*ROW('Sanitation Data'!G33))),'Data Summary'!DD39="Yes"),OFFSET('Sanitation Data'!$G$12,0,10*ROW('Sanitation Data'!G33)),NA())</f>
        <v>#N/A</v>
      </c>
      <c r="AP39" s="100" t="e">
        <f ca="true">+IF(AND(ISNUMBER(OFFSET('Sanitation Data'!$H$4,0,10*ROW('Sanitation Data'!H33))),'Data Summary'!DE39="Yes"),100-OFFSET('Sanitation Data'!$H$4,0,10*ROW('Sanitation Data'!H33)),NA())</f>
        <v>#N/A</v>
      </c>
      <c r="AQ39" s="100" t="e">
        <f ca="true">+IF(AND(ISNUMBER(OFFSET('Sanitation Data'!$H$6,0,10*ROW('Sanitation Data'!H33))),'Data Summary'!DF39="Yes"),OFFSET('Sanitation Data'!$H$6,0,10*ROW('Sanitation Data'!H33)),NA())</f>
        <v>#N/A</v>
      </c>
      <c r="AR39" s="100" t="e">
        <f ca="true">+IF(AND(ISNUMBER(OFFSET('Sanitation Data'!$H$10,0,10*ROW('Sanitation Data'!H33))),'Data Summary'!DG39="Yes"),OFFSET('Sanitation Data'!$H$10,0,10*ROW('Sanitation Data'!H33)),NA())</f>
        <v>#N/A</v>
      </c>
      <c r="AS39" s="100" t="e">
        <f ca="true">+IF(AND(ISNUMBER(OFFSET('Sanitation Data'!$H$11,0,10*ROW('Sanitation Data'!H33))),'Data Summary'!DH39="Yes"),OFFSET('Sanitation Data'!$H$11,0,10*ROW('Sanitation Data'!H33)),NA())</f>
        <v>#N/A</v>
      </c>
      <c r="AT39" s="100" t="e">
        <f ca="true">+IF(AND(ISNUMBER(OFFSET('Sanitation Data'!$H$12,0,10*ROW('Sanitation Data'!H33))),'Data Summary'!DI39="Yes"),OFFSET('Sanitation Data'!$H$12,0,10*ROW('Sanitation Data'!H33)),NA())</f>
        <v>#N/A</v>
      </c>
      <c r="AU39" s="100" t="e">
        <f ca="true">+IF(AND(ISNUMBER(OFFSET('Sanitation Data'!$I$4,0,10*ROW('Sanitation Data'!I33))),'Data Summary'!DJ39="Yes"),100-OFFSET('Sanitation Data'!$I$4,0,10*ROW('Sanitation Data'!I33)),NA())</f>
        <v>#N/A</v>
      </c>
      <c r="AV39" s="100" t="e">
        <f ca="true">+IF(AND(ISNUMBER(OFFSET('Sanitation Data'!$I$6,0,10*ROW('Sanitation Data'!I33))),'Data Summary'!DK39="Yes"),OFFSET('Sanitation Data'!$I$6,0,10*ROW('Sanitation Data'!I33)),NA())</f>
        <v>#N/A</v>
      </c>
      <c r="AW39" s="100" t="e">
        <f ca="true">+IF(AND(ISNUMBER(OFFSET('Sanitation Data'!$I$10,0,10*ROW('Sanitation Data'!I33))),'Data Summary'!DL39="Yes"),OFFSET('Sanitation Data'!$I$10,0,10*ROW('Sanitation Data'!I33)),NA())</f>
        <v>#N/A</v>
      </c>
      <c r="AX39" s="100" t="e">
        <f ca="true">+IF(AND(ISNUMBER(OFFSET('Sanitation Data'!$I$11,0,10*ROW('Sanitation Data'!I33))),'Data Summary'!DM39="Yes"),OFFSET('Sanitation Data'!$I$11,0,10*ROW('Sanitation Data'!I33)),NA())</f>
        <v>#N/A</v>
      </c>
      <c r="AY39" s="100" t="e">
        <f ca="true">+IF(AND(ISNUMBER(OFFSET('Sanitation Data'!$I$12,0,10*ROW('Sanitation Data'!I33))),'Data Summary'!DN39="Yes"),OFFSET('Sanitation Data'!$I$12,0,10*ROW('Sanitation Data'!I33)),NA())</f>
        <v>#N/A</v>
      </c>
      <c r="AZ39" s="101" t="e">
        <f ca="true">+IF(AND(ISNUMBER(OFFSET('Hygiene Data'!$D$5,0,10*ROW('Hygiene Data'!D33))),'Data Summary'!DO39="Yes"),OFFSET('Hygiene Data'!$D$5,0,10*ROW('Hygiene Data'!D33)),NA())</f>
        <v>#N/A</v>
      </c>
      <c r="BA39" s="101" t="e">
        <f ca="true">+IF(AND(ISNUMBER(OFFSET('Hygiene Data'!$D$7,0,10*ROW('Hygiene Data'!D33))),'Data Summary'!DP39="Yes"),OFFSET('Hygiene Data'!$D$7,0,10*ROW('Hygiene Data'!D33)),NA())</f>
        <v>#N/A</v>
      </c>
      <c r="BB39" s="101" t="e">
        <f ca="true">+IF(AND(ISNUMBER(OFFSET('Hygiene Data'!$D$9,0,10*ROW('Hygiene Data'!D33))),'Data Summary'!DQ39="Yes"),OFFSET('Hygiene Data'!$D$9,0,10*ROW('Hygiene Data'!D33)),NA())</f>
        <v>#N/A</v>
      </c>
      <c r="BC39" s="101" t="e">
        <f ca="true">+IF(AND(ISNUMBER(OFFSET('Hygiene Data'!$E$5,0,10*ROW('Hygiene Data'!E33))),'Data Summary'!DR39="Yes"),OFFSET('Hygiene Data'!$E$5,0,10*ROW('Hygiene Data'!E33)),NA())</f>
        <v>#N/A</v>
      </c>
      <c r="BD39" s="101" t="e">
        <f ca="true">+IF(AND(ISNUMBER(OFFSET('Hygiene Data'!$E$7,0,10*ROW('Hygiene Data'!E33))),'Data Summary'!DS39="Yes"),OFFSET('Hygiene Data'!$E$7,0,10*ROW('Hygiene Data'!E33)),NA())</f>
        <v>#N/A</v>
      </c>
      <c r="BE39" s="101" t="e">
        <f ca="true">+IF(AND(ISNUMBER(OFFSET('Hygiene Data'!$E$9,0,10*ROW('Hygiene Data'!E33))),'Data Summary'!DT39="Yes"),OFFSET('Hygiene Data'!$E$9,0,10*ROW('Hygiene Data'!E33)),NA())</f>
        <v>#N/A</v>
      </c>
      <c r="BF39" s="101" t="e">
        <f ca="true">+IF(AND(ISNUMBER(OFFSET('Hygiene Data'!$F$5,0,10*ROW('Hygiene Data'!F33))),'Data Summary'!DU39="Yes"),OFFSET('Hygiene Data'!$F$5,0,10*ROW('Hygiene Data'!F33)),NA())</f>
        <v>#N/A</v>
      </c>
      <c r="BG39" s="101" t="e">
        <f ca="true">+IF(AND(ISNUMBER(OFFSET('Hygiene Data'!$F$7,0,10*ROW('Hygiene Data'!F33))),'Data Summary'!DV39="Yes"),OFFSET('Hygiene Data'!$F$7,0,10*ROW('Hygiene Data'!F33)),NA())</f>
        <v>#N/A</v>
      </c>
      <c r="BH39" s="101" t="e">
        <f ca="true">+IF(AND(ISNUMBER(OFFSET('Hygiene Data'!$F$9,0,10*ROW('Hygiene Data'!F33))),'Data Summary'!DW39="Yes"),OFFSET('Hygiene Data'!$F$9,0,10*ROW('Hygiene Data'!F33)),NA())</f>
        <v>#N/A</v>
      </c>
      <c r="BI39" s="101" t="e">
        <f ca="true">+IF(AND(ISNUMBER(OFFSET('Hygiene Data'!$G$5,0,10*ROW('Hygiene Data'!G33))),'Data Summary'!DX39="Yes"),OFFSET('Hygiene Data'!$G$5,0,10*ROW('Hygiene Data'!G33)),NA())</f>
        <v>#N/A</v>
      </c>
      <c r="BJ39" s="101" t="e">
        <f ca="true">+IF(AND(ISNUMBER(OFFSET('Hygiene Data'!$G$7,0,10*ROW('Hygiene Data'!G33))),'Data Summary'!DY39="Yes"),OFFSET('Hygiene Data'!$G$7,0,10*ROW('Hygiene Data'!G33)),NA())</f>
        <v>#N/A</v>
      </c>
      <c r="BK39" s="101" t="e">
        <f ca="true">+IF(AND(ISNUMBER(OFFSET('Hygiene Data'!$G$9,0,10*ROW('Hygiene Data'!G33))),'Data Summary'!DZ39="Yes"),OFFSET('Hygiene Data'!$G$9,0,10*ROW('Hygiene Data'!G33)),NA())</f>
        <v>#N/A</v>
      </c>
      <c r="BL39" s="101" t="e">
        <f ca="true">+IF(AND(ISNUMBER(OFFSET('Hygiene Data'!$H$5,0,10*ROW('Hygiene Data'!H33))),'Data Summary'!EA39="Yes"),OFFSET('Hygiene Data'!$H$5,0,10*ROW('Hygiene Data'!H33)),NA())</f>
        <v>#N/A</v>
      </c>
      <c r="BM39" s="101" t="e">
        <f ca="true">+IF(AND(ISNUMBER(OFFSET('Hygiene Data'!$H$7,0,10*ROW('Hygiene Data'!H33))),'Data Summary'!EB39="Yes"),OFFSET('Hygiene Data'!$H$7,0,10*ROW('Hygiene Data'!H33)),NA())</f>
        <v>#N/A</v>
      </c>
      <c r="BN39" s="101" t="e">
        <f ca="true">+IF(AND(ISNUMBER(OFFSET('Hygiene Data'!$H$9,0,10*ROW('Hygiene Data'!H33))),'Data Summary'!EC39="Yes"),OFFSET('Hygiene Data'!$H$9,0,10*ROW('Hygiene Data'!H33)),NA())</f>
        <v>#N/A</v>
      </c>
      <c r="BO39" s="101" t="e">
        <f ca="true">+IF(AND(ISNUMBER(OFFSET('Hygiene Data'!$I$5,0,10*ROW('Hygiene Data'!I33))),'Data Summary'!ED39="Yes"),OFFSET('Hygiene Data'!$I$5,0,10*ROW('Hygiene Data'!I33)),NA())</f>
        <v>#N/A</v>
      </c>
      <c r="BP39" s="101" t="e">
        <f ca="true">+IF(AND(ISNUMBER(OFFSET('Hygiene Data'!$I$7,0,10*ROW('Hygiene Data'!I33))),'Data Summary'!EE39="Yes"),OFFSET('Hygiene Data'!$I$7,0,10*ROW('Hygiene Data'!I33)),NA())</f>
        <v>#N/A</v>
      </c>
      <c r="BQ39" s="101" t="e">
        <f ca="true">+IF(AND(ISNUMBER(OFFSET('Hygiene Data'!$I$9,0,10*ROW('Hygiene Data'!I33))),'Data Summary'!EF39="Yes"),OFFSET('Hygiene Data'!$I$9,0,10*ROW('Hygiene Data'!I33)),NA())</f>
        <v>#N/A</v>
      </c>
    </row>
    <row xmlns:x14ac="http://schemas.microsoft.com/office/spreadsheetml/2009/9/ac" r="40" x14ac:dyDescent="0.2">
      <c r="A40" s="379" t="e">
        <f ca="true">+RIGHT('Data Summary'!A40,LEN('Data Summary'!A40)-9)</f>
        <v>#VALUE!</v>
      </c>
      <c r="B40" s="38" t="str">
        <f ca="true">+IF(ISTEXT('Data Summary'!B40),'Data Summary'!B40,"")</f>
        <v/>
      </c>
      <c r="C40" s="378" t="e">
        <f ca="true">+VALUE('Data Summary'!C40)</f>
        <v>#VALUE!</v>
      </c>
      <c r="D40" s="99" t="e">
        <f ca="true">+IF(AND(ISNUMBER(OFFSET('Water Data'!$D$4,0,10*ROW('Water Data'!D34))),'Data Summary'!BS40="Yes"),100-OFFSET('Water Data'!$D$4,0,10*ROW('Water Data'!D34)),NA())</f>
        <v>#N/A</v>
      </c>
      <c r="E40" s="99" t="e">
        <f ca="true">+IF(AND(ISNUMBER(OFFSET('Water Data'!$D$6,0,10*ROW('Water Data'!D34))),'Data Summary'!BT40="Yes"),OFFSET('Water Data'!$D$6,0,10*ROW('Water Data'!D34)),NA())</f>
        <v>#N/A</v>
      </c>
      <c r="F40" s="99" t="e">
        <f ca="true">+IF(AND(ISNUMBER(OFFSET('Water Data'!$D$9,0,10*ROW('Water Data'!D34))),'Data Summary'!BU40="Yes"),OFFSET('Water Data'!$D$9,0,10*ROW('Water Data'!D34)),NA())</f>
        <v>#N/A</v>
      </c>
      <c r="G40" s="99" t="e">
        <f ca="true">+IF(AND(ISNUMBER(OFFSET('Water Data'!$E$4,0,10*ROW('Water Data'!E34))),'Data Summary'!BV40="Yes"),100-OFFSET('Water Data'!$E$4,0,10*ROW('Water Data'!E34)),NA())</f>
        <v>#N/A</v>
      </c>
      <c r="H40" s="99" t="e">
        <f ca="true">+IF(AND(ISNUMBER(OFFSET('Water Data'!$E$6,0,10*ROW('Water Data'!E34))),'Data Summary'!BW40="Yes"),OFFSET('Water Data'!$E$6,0,10*ROW('Water Data'!E34)),NA())</f>
        <v>#N/A</v>
      </c>
      <c r="I40" s="99" t="e">
        <f ca="true">+IF(AND(ISNUMBER(OFFSET('Water Data'!$E$9,0,10*ROW('Water Data'!E34))),'Data Summary'!BX40="Yes"),OFFSET('Water Data'!$E$9,0,10*ROW('Water Data'!E34)),NA())</f>
        <v>#N/A</v>
      </c>
      <c r="J40" s="99" t="e">
        <f ca="true">+IF(AND(ISNUMBER(OFFSET('Water Data'!$F$4,0,10*ROW('Water Data'!F34))),'Data Summary'!BY40="Yes"),100-OFFSET('Water Data'!$F$4,0,10*ROW('Water Data'!F34)),NA())</f>
        <v>#N/A</v>
      </c>
      <c r="K40" s="99" t="e">
        <f ca="true">+IF(AND(ISNUMBER(OFFSET('Water Data'!$F$6,0,10*ROW('Water Data'!F34))),'Data Summary'!BZ40="Yes"),OFFSET('Water Data'!$F$6,0,10*ROW('Water Data'!F34)),NA())</f>
        <v>#N/A</v>
      </c>
      <c r="L40" s="99" t="e">
        <f ca="true">+IF(AND(ISNUMBER(OFFSET('Water Data'!$F$9,0,10*ROW('Water Data'!F34))),'Data Summary'!CA40="Yes"),OFFSET('Water Data'!$F$9,0,10*ROW('Water Data'!F34)),NA())</f>
        <v>#N/A</v>
      </c>
      <c r="M40" s="99" t="e">
        <f ca="true">+IF(AND(ISNUMBER(OFFSET('Water Data'!$G$4,0,10*ROW('Water Data'!G34))),'Data Summary'!CB40="Yes"),100-OFFSET('Water Data'!$G$4,0,10*ROW('Water Data'!G34)),NA())</f>
        <v>#N/A</v>
      </c>
      <c r="N40" s="99" t="e">
        <f ca="true">+IF(AND(ISNUMBER(OFFSET('Water Data'!$G$6,0,10*ROW('Water Data'!G34))),'Data Summary'!CC40="Yes"),OFFSET('Water Data'!$G$6,0,10*ROW('Water Data'!G34)),NA())</f>
        <v>#N/A</v>
      </c>
      <c r="O40" s="99" t="e">
        <f ca="true">+IF(AND(ISNUMBER(OFFSET('Water Data'!$G$9,0,10*ROW('Water Data'!G34))),'Data Summary'!CD40="Yes"),OFFSET('Water Data'!$G$9,0,10*ROW('Water Data'!G34)),NA())</f>
        <v>#N/A</v>
      </c>
      <c r="P40" s="99" t="e">
        <f ca="true">+IF(AND(ISNUMBER(OFFSET('Water Data'!$H$4,0,10*ROW('Water Data'!H34))),'Data Summary'!CE40="Yes"),100-OFFSET('Water Data'!$H$4,0,10*ROW('Water Data'!H34)),NA())</f>
        <v>#N/A</v>
      </c>
      <c r="Q40" s="99" t="e">
        <f ca="true">+IF(AND(ISNUMBER(OFFSET('Water Data'!$H$6,0,10*ROW('Water Data'!H34))),'Data Summary'!CF40="Yes"),OFFSET('Water Data'!$H$6,0,10*ROW('Water Data'!H34)),NA())</f>
        <v>#N/A</v>
      </c>
      <c r="R40" s="99" t="e">
        <f ca="true">+IF(AND(ISNUMBER(OFFSET('Water Data'!$H$9,0,10*ROW('Water Data'!H34))),'Data Summary'!CG40="Yes"),OFFSET('Water Data'!$H$9,0,10*ROW('Water Data'!H34)),NA())</f>
        <v>#N/A</v>
      </c>
      <c r="S40" s="99" t="e">
        <f ca="true">+IF(AND(ISNUMBER(OFFSET('Water Data'!$I$4,0,10*ROW('Water Data'!I34))),'Data Summary'!CH40="Yes"),100-OFFSET('Water Data'!$I$4,0,10*ROW('Water Data'!I34)),NA())</f>
        <v>#N/A</v>
      </c>
      <c r="T40" s="99" t="e">
        <f ca="true">+IF(AND(ISNUMBER(OFFSET('Water Data'!$I$6,0,10*ROW('Water Data'!I34))),'Data Summary'!CI40="Yes"),OFFSET('Water Data'!$I$6,0,10*ROW('Water Data'!I34)),NA())</f>
        <v>#N/A</v>
      </c>
      <c r="U40" s="99" t="e">
        <f ca="true">+IF(AND(ISNUMBER(OFFSET('Water Data'!$I$9,0,10*ROW('Water Data'!I34))),'Data Summary'!CJ40="Yes"),OFFSET('Water Data'!$I$9,0,10*ROW('Water Data'!I34)),NA())</f>
        <v>#N/A</v>
      </c>
      <c r="V40" s="100" t="e">
        <f ca="true">+IF(AND(ISNUMBER(OFFSET('Sanitation Data'!$D$4,0,10*ROW('Sanitation Data'!D34))),'Data Summary'!CK40="Yes"),100-OFFSET('Sanitation Data'!$D$4,0,10*ROW('Sanitation Data'!D34)),NA())</f>
        <v>#N/A</v>
      </c>
      <c r="W40" s="100" t="e">
        <f ca="true">+IF(AND(ISNUMBER(OFFSET('Sanitation Data'!$D$6,0,10*ROW('Sanitation Data'!D34))),'Data Summary'!CL40="Yes"),OFFSET('Sanitation Data'!$D$6,0,10*ROW('Sanitation Data'!D34)),NA())</f>
        <v>#N/A</v>
      </c>
      <c r="X40" s="100" t="e">
        <f ca="true">+IF(AND(ISNUMBER(OFFSET('Sanitation Data'!$D$10,0,10*ROW('Sanitation Data'!D34))),'Data Summary'!CM40="Yes"),OFFSET('Sanitation Data'!$D$10,0,10*ROW('Sanitation Data'!D34)),NA())</f>
        <v>#N/A</v>
      </c>
      <c r="Y40" s="100" t="e">
        <f ca="true">+IF(AND(ISNUMBER(OFFSET('Sanitation Data'!$D$11,0,10*ROW('Sanitation Data'!D34))),'Data Summary'!CN40="Yes"),OFFSET('Sanitation Data'!$D$11,0,10*ROW('Sanitation Data'!D34)),NA())</f>
        <v>#N/A</v>
      </c>
      <c r="Z40" s="100" t="e">
        <f ca="true">+IF(AND(ISNUMBER(OFFSET('Sanitation Data'!$D$12,0,10*ROW('Sanitation Data'!D34))),'Data Summary'!CO40="Yes"),OFFSET('Sanitation Data'!$D$12,0,10*ROW('Sanitation Data'!D34)),NA())</f>
        <v>#N/A</v>
      </c>
      <c r="AA40" s="100" t="e">
        <f ca="true">+IF(AND(ISNUMBER(OFFSET('Sanitation Data'!$E$4,0,10*ROW('Sanitation Data'!E34))),'Data Summary'!CP40="Yes"),100-OFFSET('Sanitation Data'!$E$4,0,10*ROW('Sanitation Data'!E34)),NA())</f>
        <v>#N/A</v>
      </c>
      <c r="AB40" s="100" t="e">
        <f ca="true">+IF(AND(ISNUMBER(OFFSET('Sanitation Data'!$E$6,0,10*ROW('Sanitation Data'!E34))),'Data Summary'!CQ40="Yes"),OFFSET('Sanitation Data'!$E$6,0,10*ROW('Sanitation Data'!E34)),NA())</f>
        <v>#N/A</v>
      </c>
      <c r="AC40" s="100" t="e">
        <f ca="true">+IF(AND(ISNUMBER(OFFSET('Sanitation Data'!$E$10,0,10*ROW('Sanitation Data'!E34))),'Data Summary'!CR40="Yes"),OFFSET('Sanitation Data'!$E$10,0,10*ROW('Sanitation Data'!E34)),NA())</f>
        <v>#N/A</v>
      </c>
      <c r="AD40" s="100" t="e">
        <f ca="true">+IF(AND(ISNUMBER(OFFSET('Sanitation Data'!$E$11,0,10*ROW('Sanitation Data'!E34))),'Data Summary'!CS40="Yes"),OFFSET('Sanitation Data'!$E$11,0,10*ROW('Sanitation Data'!E34)),NA())</f>
        <v>#N/A</v>
      </c>
      <c r="AE40" s="100" t="e">
        <f ca="true">+IF(AND(ISNUMBER(OFFSET('Sanitation Data'!$E$12,0,10*ROW('Sanitation Data'!E34))),'Data Summary'!CT40="Yes"),OFFSET('Sanitation Data'!$E$12,0,10*ROW('Sanitation Data'!E34)),NA())</f>
        <v>#N/A</v>
      </c>
      <c r="AF40" s="100" t="e">
        <f ca="true">+IF(AND(ISNUMBER(OFFSET('Sanitation Data'!$F$4,0,10*ROW('Sanitation Data'!F34))),'Data Summary'!CU40="Yes"),100-OFFSET('Sanitation Data'!$F$4,0,10*ROW('Sanitation Data'!F34)),NA())</f>
        <v>#N/A</v>
      </c>
      <c r="AG40" s="100" t="e">
        <f ca="true">+IF(AND(ISNUMBER(OFFSET('Sanitation Data'!$F$6,0,10*ROW('Sanitation Data'!F34))),'Data Summary'!CV40="Yes"),OFFSET('Sanitation Data'!$F$6,0,10*ROW('Sanitation Data'!F34)),NA())</f>
        <v>#N/A</v>
      </c>
      <c r="AH40" s="100" t="e">
        <f ca="true">+IF(AND(ISNUMBER(OFFSET('Sanitation Data'!$F$10,0,10*ROW('Sanitation Data'!F34))),'Data Summary'!CW40="Yes"),OFFSET('Sanitation Data'!$F$10,0,10*ROW('Sanitation Data'!F34)),NA())</f>
        <v>#N/A</v>
      </c>
      <c r="AI40" s="100" t="e">
        <f ca="true">+IF(AND(ISNUMBER(OFFSET('Sanitation Data'!$F$11,0,10*ROW('Sanitation Data'!F34))),'Data Summary'!CX40="Yes"),OFFSET('Sanitation Data'!$F$11,0,10*ROW('Sanitation Data'!F34)),NA())</f>
        <v>#N/A</v>
      </c>
      <c r="AJ40" s="100" t="e">
        <f ca="true">+IF(AND(ISNUMBER(OFFSET('Sanitation Data'!$F$12,0,10*ROW('Sanitation Data'!F34))),'Data Summary'!CY40="Yes"),OFFSET('Sanitation Data'!$F$12,0,10*ROW('Sanitation Data'!F34)),NA())</f>
        <v>#N/A</v>
      </c>
      <c r="AK40" s="100" t="e">
        <f ca="true">+IF(AND(ISNUMBER(OFFSET('Sanitation Data'!$G$4,0,10*ROW('Sanitation Data'!G34))),'Data Summary'!CZ40="Yes"),100-OFFSET('Sanitation Data'!$G$4,0,10*ROW('Sanitation Data'!G34)),NA())</f>
        <v>#N/A</v>
      </c>
      <c r="AL40" s="100" t="e">
        <f ca="true">+IF(AND(ISNUMBER(OFFSET('Sanitation Data'!$G$6,0,10*ROW('Sanitation Data'!G34))),'Data Summary'!DA40="Yes"),OFFSET('Sanitation Data'!$G$6,0,10*ROW('Sanitation Data'!G34)),NA())</f>
        <v>#N/A</v>
      </c>
      <c r="AM40" s="100" t="e">
        <f ca="true">+IF(AND(ISNUMBER(OFFSET('Sanitation Data'!$G$10,0,10*ROW('Sanitation Data'!G34))),'Data Summary'!DB40="Yes"),OFFSET('Sanitation Data'!$G$10,0,10*ROW('Sanitation Data'!G34)),NA())</f>
        <v>#N/A</v>
      </c>
      <c r="AN40" s="100" t="e">
        <f ca="true">+IF(AND(ISNUMBER(OFFSET('Sanitation Data'!$G$11,0,10*ROW('Sanitation Data'!G34))),'Data Summary'!DC40="Yes"),OFFSET('Sanitation Data'!$G$11,0,10*ROW('Sanitation Data'!G34)),NA())</f>
        <v>#N/A</v>
      </c>
      <c r="AO40" s="100" t="e">
        <f ca="true">+IF(AND(ISNUMBER(OFFSET('Sanitation Data'!$G$12,0,10*ROW('Sanitation Data'!G34))),'Data Summary'!DD40="Yes"),OFFSET('Sanitation Data'!$G$12,0,10*ROW('Sanitation Data'!G34)),NA())</f>
        <v>#N/A</v>
      </c>
      <c r="AP40" s="100" t="e">
        <f ca="true">+IF(AND(ISNUMBER(OFFSET('Sanitation Data'!$H$4,0,10*ROW('Sanitation Data'!H34))),'Data Summary'!DE40="Yes"),100-OFFSET('Sanitation Data'!$H$4,0,10*ROW('Sanitation Data'!H34)),NA())</f>
        <v>#N/A</v>
      </c>
      <c r="AQ40" s="100" t="e">
        <f ca="true">+IF(AND(ISNUMBER(OFFSET('Sanitation Data'!$H$6,0,10*ROW('Sanitation Data'!H34))),'Data Summary'!DF40="Yes"),OFFSET('Sanitation Data'!$H$6,0,10*ROW('Sanitation Data'!H34)),NA())</f>
        <v>#N/A</v>
      </c>
      <c r="AR40" s="100" t="e">
        <f ca="true">+IF(AND(ISNUMBER(OFFSET('Sanitation Data'!$H$10,0,10*ROW('Sanitation Data'!H34))),'Data Summary'!DG40="Yes"),OFFSET('Sanitation Data'!$H$10,0,10*ROW('Sanitation Data'!H34)),NA())</f>
        <v>#N/A</v>
      </c>
      <c r="AS40" s="100" t="e">
        <f ca="true">+IF(AND(ISNUMBER(OFFSET('Sanitation Data'!$H$11,0,10*ROW('Sanitation Data'!H34))),'Data Summary'!DH40="Yes"),OFFSET('Sanitation Data'!$H$11,0,10*ROW('Sanitation Data'!H34)),NA())</f>
        <v>#N/A</v>
      </c>
      <c r="AT40" s="100" t="e">
        <f ca="true">+IF(AND(ISNUMBER(OFFSET('Sanitation Data'!$H$12,0,10*ROW('Sanitation Data'!H34))),'Data Summary'!DI40="Yes"),OFFSET('Sanitation Data'!$H$12,0,10*ROW('Sanitation Data'!H34)),NA())</f>
        <v>#N/A</v>
      </c>
      <c r="AU40" s="100" t="e">
        <f ca="true">+IF(AND(ISNUMBER(OFFSET('Sanitation Data'!$I$4,0,10*ROW('Sanitation Data'!I34))),'Data Summary'!DJ40="Yes"),100-OFFSET('Sanitation Data'!$I$4,0,10*ROW('Sanitation Data'!I34)),NA())</f>
        <v>#N/A</v>
      </c>
      <c r="AV40" s="100" t="e">
        <f ca="true">+IF(AND(ISNUMBER(OFFSET('Sanitation Data'!$I$6,0,10*ROW('Sanitation Data'!I34))),'Data Summary'!DK40="Yes"),OFFSET('Sanitation Data'!$I$6,0,10*ROW('Sanitation Data'!I34)),NA())</f>
        <v>#N/A</v>
      </c>
      <c r="AW40" s="100" t="e">
        <f ca="true">+IF(AND(ISNUMBER(OFFSET('Sanitation Data'!$I$10,0,10*ROW('Sanitation Data'!I34))),'Data Summary'!DL40="Yes"),OFFSET('Sanitation Data'!$I$10,0,10*ROW('Sanitation Data'!I34)),NA())</f>
        <v>#N/A</v>
      </c>
      <c r="AX40" s="100" t="e">
        <f ca="true">+IF(AND(ISNUMBER(OFFSET('Sanitation Data'!$I$11,0,10*ROW('Sanitation Data'!I34))),'Data Summary'!DM40="Yes"),OFFSET('Sanitation Data'!$I$11,0,10*ROW('Sanitation Data'!I34)),NA())</f>
        <v>#N/A</v>
      </c>
      <c r="AY40" s="100" t="e">
        <f ca="true">+IF(AND(ISNUMBER(OFFSET('Sanitation Data'!$I$12,0,10*ROW('Sanitation Data'!I34))),'Data Summary'!DN40="Yes"),OFFSET('Sanitation Data'!$I$12,0,10*ROW('Sanitation Data'!I34)),NA())</f>
        <v>#N/A</v>
      </c>
      <c r="AZ40" s="101" t="e">
        <f ca="true">+IF(AND(ISNUMBER(OFFSET('Hygiene Data'!$D$5,0,10*ROW('Hygiene Data'!D34))),'Data Summary'!DO40="Yes"),OFFSET('Hygiene Data'!$D$5,0,10*ROW('Hygiene Data'!D34)),NA())</f>
        <v>#N/A</v>
      </c>
      <c r="BA40" s="101" t="e">
        <f ca="true">+IF(AND(ISNUMBER(OFFSET('Hygiene Data'!$D$7,0,10*ROW('Hygiene Data'!D34))),'Data Summary'!DP40="Yes"),OFFSET('Hygiene Data'!$D$7,0,10*ROW('Hygiene Data'!D34)),NA())</f>
        <v>#N/A</v>
      </c>
      <c r="BB40" s="101" t="e">
        <f ca="true">+IF(AND(ISNUMBER(OFFSET('Hygiene Data'!$D$9,0,10*ROW('Hygiene Data'!D34))),'Data Summary'!DQ40="Yes"),OFFSET('Hygiene Data'!$D$9,0,10*ROW('Hygiene Data'!D34)),NA())</f>
        <v>#N/A</v>
      </c>
      <c r="BC40" s="101" t="e">
        <f ca="true">+IF(AND(ISNUMBER(OFFSET('Hygiene Data'!$E$5,0,10*ROW('Hygiene Data'!E34))),'Data Summary'!DR40="Yes"),OFFSET('Hygiene Data'!$E$5,0,10*ROW('Hygiene Data'!E34)),NA())</f>
        <v>#N/A</v>
      </c>
      <c r="BD40" s="101" t="e">
        <f ca="true">+IF(AND(ISNUMBER(OFFSET('Hygiene Data'!$E$7,0,10*ROW('Hygiene Data'!E34))),'Data Summary'!DS40="Yes"),OFFSET('Hygiene Data'!$E$7,0,10*ROW('Hygiene Data'!E34)),NA())</f>
        <v>#N/A</v>
      </c>
      <c r="BE40" s="101" t="e">
        <f ca="true">+IF(AND(ISNUMBER(OFFSET('Hygiene Data'!$E$9,0,10*ROW('Hygiene Data'!E34))),'Data Summary'!DT40="Yes"),OFFSET('Hygiene Data'!$E$9,0,10*ROW('Hygiene Data'!E34)),NA())</f>
        <v>#N/A</v>
      </c>
      <c r="BF40" s="101" t="e">
        <f ca="true">+IF(AND(ISNUMBER(OFFSET('Hygiene Data'!$F$5,0,10*ROW('Hygiene Data'!F34))),'Data Summary'!DU40="Yes"),OFFSET('Hygiene Data'!$F$5,0,10*ROW('Hygiene Data'!F34)),NA())</f>
        <v>#N/A</v>
      </c>
      <c r="BG40" s="101" t="e">
        <f ca="true">+IF(AND(ISNUMBER(OFFSET('Hygiene Data'!$F$7,0,10*ROW('Hygiene Data'!F34))),'Data Summary'!DV40="Yes"),OFFSET('Hygiene Data'!$F$7,0,10*ROW('Hygiene Data'!F34)),NA())</f>
        <v>#N/A</v>
      </c>
      <c r="BH40" s="101" t="e">
        <f ca="true">+IF(AND(ISNUMBER(OFFSET('Hygiene Data'!$F$9,0,10*ROW('Hygiene Data'!F34))),'Data Summary'!DW40="Yes"),OFFSET('Hygiene Data'!$F$9,0,10*ROW('Hygiene Data'!F34)),NA())</f>
        <v>#N/A</v>
      </c>
      <c r="BI40" s="101" t="e">
        <f ca="true">+IF(AND(ISNUMBER(OFFSET('Hygiene Data'!$G$5,0,10*ROW('Hygiene Data'!G34))),'Data Summary'!DX40="Yes"),OFFSET('Hygiene Data'!$G$5,0,10*ROW('Hygiene Data'!G34)),NA())</f>
        <v>#N/A</v>
      </c>
      <c r="BJ40" s="101" t="e">
        <f ca="true">+IF(AND(ISNUMBER(OFFSET('Hygiene Data'!$G$7,0,10*ROW('Hygiene Data'!G34))),'Data Summary'!DY40="Yes"),OFFSET('Hygiene Data'!$G$7,0,10*ROW('Hygiene Data'!G34)),NA())</f>
        <v>#N/A</v>
      </c>
      <c r="BK40" s="101" t="e">
        <f ca="true">+IF(AND(ISNUMBER(OFFSET('Hygiene Data'!$G$9,0,10*ROW('Hygiene Data'!G34))),'Data Summary'!DZ40="Yes"),OFFSET('Hygiene Data'!$G$9,0,10*ROW('Hygiene Data'!G34)),NA())</f>
        <v>#N/A</v>
      </c>
      <c r="BL40" s="101" t="e">
        <f ca="true">+IF(AND(ISNUMBER(OFFSET('Hygiene Data'!$H$5,0,10*ROW('Hygiene Data'!H34))),'Data Summary'!EA40="Yes"),OFFSET('Hygiene Data'!$H$5,0,10*ROW('Hygiene Data'!H34)),NA())</f>
        <v>#N/A</v>
      </c>
      <c r="BM40" s="101" t="e">
        <f ca="true">+IF(AND(ISNUMBER(OFFSET('Hygiene Data'!$H$7,0,10*ROW('Hygiene Data'!H34))),'Data Summary'!EB40="Yes"),OFFSET('Hygiene Data'!$H$7,0,10*ROW('Hygiene Data'!H34)),NA())</f>
        <v>#N/A</v>
      </c>
      <c r="BN40" s="101" t="e">
        <f ca="true">+IF(AND(ISNUMBER(OFFSET('Hygiene Data'!$H$9,0,10*ROW('Hygiene Data'!H34))),'Data Summary'!EC40="Yes"),OFFSET('Hygiene Data'!$H$9,0,10*ROW('Hygiene Data'!H34)),NA())</f>
        <v>#N/A</v>
      </c>
      <c r="BO40" s="101" t="e">
        <f ca="true">+IF(AND(ISNUMBER(OFFSET('Hygiene Data'!$I$5,0,10*ROW('Hygiene Data'!I34))),'Data Summary'!ED40="Yes"),OFFSET('Hygiene Data'!$I$5,0,10*ROW('Hygiene Data'!I34)),NA())</f>
        <v>#N/A</v>
      </c>
      <c r="BP40" s="101" t="e">
        <f ca="true">+IF(AND(ISNUMBER(OFFSET('Hygiene Data'!$I$7,0,10*ROW('Hygiene Data'!I34))),'Data Summary'!EE40="Yes"),OFFSET('Hygiene Data'!$I$7,0,10*ROW('Hygiene Data'!I34)),NA())</f>
        <v>#N/A</v>
      </c>
      <c r="BQ40" s="101" t="e">
        <f ca="true">+IF(AND(ISNUMBER(OFFSET('Hygiene Data'!$I$9,0,10*ROW('Hygiene Data'!I34))),'Data Summary'!EF40="Yes"),OFFSET('Hygiene Data'!$I$9,0,10*ROW('Hygiene Data'!I34)),NA())</f>
        <v>#N/A</v>
      </c>
    </row>
    <row xmlns:x14ac="http://schemas.microsoft.com/office/spreadsheetml/2009/9/ac" r="41" x14ac:dyDescent="0.2">
      <c r="A41" s="379" t="e">
        <f ca="true">+RIGHT('Data Summary'!A41,LEN('Data Summary'!A41)-9)</f>
        <v>#VALUE!</v>
      </c>
      <c r="B41" s="38" t="str">
        <f ca="true">+IF(ISTEXT('Data Summary'!B41),'Data Summary'!B41,"")</f>
        <v/>
      </c>
      <c r="C41" s="378" t="e">
        <f ca="true">+VALUE('Data Summary'!C41)</f>
        <v>#VALUE!</v>
      </c>
      <c r="D41" s="99" t="e">
        <f ca="true">+IF(AND(ISNUMBER(OFFSET('Water Data'!$D$4,0,10*ROW('Water Data'!D35))),'Data Summary'!BS41="Yes"),100-OFFSET('Water Data'!$D$4,0,10*ROW('Water Data'!D35)),NA())</f>
        <v>#N/A</v>
      </c>
      <c r="E41" s="99" t="e">
        <f ca="true">+IF(AND(ISNUMBER(OFFSET('Water Data'!$D$6,0,10*ROW('Water Data'!D35))),'Data Summary'!BT41="Yes"),OFFSET('Water Data'!$D$6,0,10*ROW('Water Data'!D35)),NA())</f>
        <v>#N/A</v>
      </c>
      <c r="F41" s="99" t="e">
        <f ca="true">+IF(AND(ISNUMBER(OFFSET('Water Data'!$D$9,0,10*ROW('Water Data'!D35))),'Data Summary'!BU41="Yes"),OFFSET('Water Data'!$D$9,0,10*ROW('Water Data'!D35)),NA())</f>
        <v>#N/A</v>
      </c>
      <c r="G41" s="99" t="e">
        <f ca="true">+IF(AND(ISNUMBER(OFFSET('Water Data'!$E$4,0,10*ROW('Water Data'!E35))),'Data Summary'!BV41="Yes"),100-OFFSET('Water Data'!$E$4,0,10*ROW('Water Data'!E35)),NA())</f>
        <v>#N/A</v>
      </c>
      <c r="H41" s="99" t="e">
        <f ca="true">+IF(AND(ISNUMBER(OFFSET('Water Data'!$E$6,0,10*ROW('Water Data'!E35))),'Data Summary'!BW41="Yes"),OFFSET('Water Data'!$E$6,0,10*ROW('Water Data'!E35)),NA())</f>
        <v>#N/A</v>
      </c>
      <c r="I41" s="99" t="e">
        <f ca="true">+IF(AND(ISNUMBER(OFFSET('Water Data'!$E$9,0,10*ROW('Water Data'!E35))),'Data Summary'!BX41="Yes"),OFFSET('Water Data'!$E$9,0,10*ROW('Water Data'!E35)),NA())</f>
        <v>#N/A</v>
      </c>
      <c r="J41" s="99" t="e">
        <f ca="true">+IF(AND(ISNUMBER(OFFSET('Water Data'!$F$4,0,10*ROW('Water Data'!F35))),'Data Summary'!BY41="Yes"),100-OFFSET('Water Data'!$F$4,0,10*ROW('Water Data'!F35)),NA())</f>
        <v>#N/A</v>
      </c>
      <c r="K41" s="99" t="e">
        <f ca="true">+IF(AND(ISNUMBER(OFFSET('Water Data'!$F$6,0,10*ROW('Water Data'!F35))),'Data Summary'!BZ41="Yes"),OFFSET('Water Data'!$F$6,0,10*ROW('Water Data'!F35)),NA())</f>
        <v>#N/A</v>
      </c>
      <c r="L41" s="99" t="e">
        <f ca="true">+IF(AND(ISNUMBER(OFFSET('Water Data'!$F$9,0,10*ROW('Water Data'!F35))),'Data Summary'!CA41="Yes"),OFFSET('Water Data'!$F$9,0,10*ROW('Water Data'!F35)),NA())</f>
        <v>#N/A</v>
      </c>
      <c r="M41" s="99" t="e">
        <f ca="true">+IF(AND(ISNUMBER(OFFSET('Water Data'!$G$4,0,10*ROW('Water Data'!G35))),'Data Summary'!CB41="Yes"),100-OFFSET('Water Data'!$G$4,0,10*ROW('Water Data'!G35)),NA())</f>
        <v>#N/A</v>
      </c>
      <c r="N41" s="99" t="e">
        <f ca="true">+IF(AND(ISNUMBER(OFFSET('Water Data'!$G$6,0,10*ROW('Water Data'!G35))),'Data Summary'!CC41="Yes"),OFFSET('Water Data'!$G$6,0,10*ROW('Water Data'!G35)),NA())</f>
        <v>#N/A</v>
      </c>
      <c r="O41" s="99" t="e">
        <f ca="true">+IF(AND(ISNUMBER(OFFSET('Water Data'!$G$9,0,10*ROW('Water Data'!G35))),'Data Summary'!CD41="Yes"),OFFSET('Water Data'!$G$9,0,10*ROW('Water Data'!G35)),NA())</f>
        <v>#N/A</v>
      </c>
      <c r="P41" s="99" t="e">
        <f ca="true">+IF(AND(ISNUMBER(OFFSET('Water Data'!$H$4,0,10*ROW('Water Data'!H35))),'Data Summary'!CE41="Yes"),100-OFFSET('Water Data'!$H$4,0,10*ROW('Water Data'!H35)),NA())</f>
        <v>#N/A</v>
      </c>
      <c r="Q41" s="99" t="e">
        <f ca="true">+IF(AND(ISNUMBER(OFFSET('Water Data'!$H$6,0,10*ROW('Water Data'!H35))),'Data Summary'!CF41="Yes"),OFFSET('Water Data'!$H$6,0,10*ROW('Water Data'!H35)),NA())</f>
        <v>#N/A</v>
      </c>
      <c r="R41" s="99" t="e">
        <f ca="true">+IF(AND(ISNUMBER(OFFSET('Water Data'!$H$9,0,10*ROW('Water Data'!H35))),'Data Summary'!CG41="Yes"),OFFSET('Water Data'!$H$9,0,10*ROW('Water Data'!H35)),NA())</f>
        <v>#N/A</v>
      </c>
      <c r="S41" s="99" t="e">
        <f ca="true">+IF(AND(ISNUMBER(OFFSET('Water Data'!$I$4,0,10*ROW('Water Data'!I35))),'Data Summary'!CH41="Yes"),100-OFFSET('Water Data'!$I$4,0,10*ROW('Water Data'!I35)),NA())</f>
        <v>#N/A</v>
      </c>
      <c r="T41" s="99" t="e">
        <f ca="true">+IF(AND(ISNUMBER(OFFSET('Water Data'!$I$6,0,10*ROW('Water Data'!I35))),'Data Summary'!CI41="Yes"),OFFSET('Water Data'!$I$6,0,10*ROW('Water Data'!I35)),NA())</f>
        <v>#N/A</v>
      </c>
      <c r="U41" s="99" t="e">
        <f ca="true">+IF(AND(ISNUMBER(OFFSET('Water Data'!$I$9,0,10*ROW('Water Data'!I35))),'Data Summary'!CJ41="Yes"),OFFSET('Water Data'!$I$9,0,10*ROW('Water Data'!I35)),NA())</f>
        <v>#N/A</v>
      </c>
      <c r="V41" s="100" t="e">
        <f ca="true">+IF(AND(ISNUMBER(OFFSET('Sanitation Data'!$D$4,0,10*ROW('Sanitation Data'!D35))),'Data Summary'!CK41="Yes"),100-OFFSET('Sanitation Data'!$D$4,0,10*ROW('Sanitation Data'!D35)),NA())</f>
        <v>#N/A</v>
      </c>
      <c r="W41" s="100" t="e">
        <f ca="true">+IF(AND(ISNUMBER(OFFSET('Sanitation Data'!$D$6,0,10*ROW('Sanitation Data'!D35))),'Data Summary'!CL41="Yes"),OFFSET('Sanitation Data'!$D$6,0,10*ROW('Sanitation Data'!D35)),NA())</f>
        <v>#N/A</v>
      </c>
      <c r="X41" s="100" t="e">
        <f ca="true">+IF(AND(ISNUMBER(OFFSET('Sanitation Data'!$D$10,0,10*ROW('Sanitation Data'!D35))),'Data Summary'!CM41="Yes"),OFFSET('Sanitation Data'!$D$10,0,10*ROW('Sanitation Data'!D35)),NA())</f>
        <v>#N/A</v>
      </c>
      <c r="Y41" s="100" t="e">
        <f ca="true">+IF(AND(ISNUMBER(OFFSET('Sanitation Data'!$D$11,0,10*ROW('Sanitation Data'!D35))),'Data Summary'!CN41="Yes"),OFFSET('Sanitation Data'!$D$11,0,10*ROW('Sanitation Data'!D35)),NA())</f>
        <v>#N/A</v>
      </c>
      <c r="Z41" s="100" t="e">
        <f ca="true">+IF(AND(ISNUMBER(OFFSET('Sanitation Data'!$D$12,0,10*ROW('Sanitation Data'!D35))),'Data Summary'!CO41="Yes"),OFFSET('Sanitation Data'!$D$12,0,10*ROW('Sanitation Data'!D35)),NA())</f>
        <v>#N/A</v>
      </c>
      <c r="AA41" s="100" t="e">
        <f ca="true">+IF(AND(ISNUMBER(OFFSET('Sanitation Data'!$E$4,0,10*ROW('Sanitation Data'!E35))),'Data Summary'!CP41="Yes"),100-OFFSET('Sanitation Data'!$E$4,0,10*ROW('Sanitation Data'!E35)),NA())</f>
        <v>#N/A</v>
      </c>
      <c r="AB41" s="100" t="e">
        <f ca="true">+IF(AND(ISNUMBER(OFFSET('Sanitation Data'!$E$6,0,10*ROW('Sanitation Data'!E35))),'Data Summary'!CQ41="Yes"),OFFSET('Sanitation Data'!$E$6,0,10*ROW('Sanitation Data'!E35)),NA())</f>
        <v>#N/A</v>
      </c>
      <c r="AC41" s="100" t="e">
        <f ca="true">+IF(AND(ISNUMBER(OFFSET('Sanitation Data'!$E$10,0,10*ROW('Sanitation Data'!E35))),'Data Summary'!CR41="Yes"),OFFSET('Sanitation Data'!$E$10,0,10*ROW('Sanitation Data'!E35)),NA())</f>
        <v>#N/A</v>
      </c>
      <c r="AD41" s="100" t="e">
        <f ca="true">+IF(AND(ISNUMBER(OFFSET('Sanitation Data'!$E$11,0,10*ROW('Sanitation Data'!E35))),'Data Summary'!CS41="Yes"),OFFSET('Sanitation Data'!$E$11,0,10*ROW('Sanitation Data'!E35)),NA())</f>
        <v>#N/A</v>
      </c>
      <c r="AE41" s="100" t="e">
        <f ca="true">+IF(AND(ISNUMBER(OFFSET('Sanitation Data'!$E$12,0,10*ROW('Sanitation Data'!E35))),'Data Summary'!CT41="Yes"),OFFSET('Sanitation Data'!$E$12,0,10*ROW('Sanitation Data'!E35)),NA())</f>
        <v>#N/A</v>
      </c>
      <c r="AF41" s="100" t="e">
        <f ca="true">+IF(AND(ISNUMBER(OFFSET('Sanitation Data'!$F$4,0,10*ROW('Sanitation Data'!F35))),'Data Summary'!CU41="Yes"),100-OFFSET('Sanitation Data'!$F$4,0,10*ROW('Sanitation Data'!F35)),NA())</f>
        <v>#N/A</v>
      </c>
      <c r="AG41" s="100" t="e">
        <f ca="true">+IF(AND(ISNUMBER(OFFSET('Sanitation Data'!$F$6,0,10*ROW('Sanitation Data'!F35))),'Data Summary'!CV41="Yes"),OFFSET('Sanitation Data'!$F$6,0,10*ROW('Sanitation Data'!F35)),NA())</f>
        <v>#N/A</v>
      </c>
      <c r="AH41" s="100" t="e">
        <f ca="true">+IF(AND(ISNUMBER(OFFSET('Sanitation Data'!$F$10,0,10*ROW('Sanitation Data'!F35))),'Data Summary'!CW41="Yes"),OFFSET('Sanitation Data'!$F$10,0,10*ROW('Sanitation Data'!F35)),NA())</f>
        <v>#N/A</v>
      </c>
      <c r="AI41" s="100" t="e">
        <f ca="true">+IF(AND(ISNUMBER(OFFSET('Sanitation Data'!$F$11,0,10*ROW('Sanitation Data'!F35))),'Data Summary'!CX41="Yes"),OFFSET('Sanitation Data'!$F$11,0,10*ROW('Sanitation Data'!F35)),NA())</f>
        <v>#N/A</v>
      </c>
      <c r="AJ41" s="100" t="e">
        <f ca="true">+IF(AND(ISNUMBER(OFFSET('Sanitation Data'!$F$12,0,10*ROW('Sanitation Data'!F35))),'Data Summary'!CY41="Yes"),OFFSET('Sanitation Data'!$F$12,0,10*ROW('Sanitation Data'!F35)),NA())</f>
        <v>#N/A</v>
      </c>
      <c r="AK41" s="100" t="e">
        <f ca="true">+IF(AND(ISNUMBER(OFFSET('Sanitation Data'!$G$4,0,10*ROW('Sanitation Data'!G35))),'Data Summary'!CZ41="Yes"),100-OFFSET('Sanitation Data'!$G$4,0,10*ROW('Sanitation Data'!G35)),NA())</f>
        <v>#N/A</v>
      </c>
      <c r="AL41" s="100" t="e">
        <f ca="true">+IF(AND(ISNUMBER(OFFSET('Sanitation Data'!$G$6,0,10*ROW('Sanitation Data'!G35))),'Data Summary'!DA41="Yes"),OFFSET('Sanitation Data'!$G$6,0,10*ROW('Sanitation Data'!G35)),NA())</f>
        <v>#N/A</v>
      </c>
      <c r="AM41" s="100" t="e">
        <f ca="true">+IF(AND(ISNUMBER(OFFSET('Sanitation Data'!$G$10,0,10*ROW('Sanitation Data'!G35))),'Data Summary'!DB41="Yes"),OFFSET('Sanitation Data'!$G$10,0,10*ROW('Sanitation Data'!G35)),NA())</f>
        <v>#N/A</v>
      </c>
      <c r="AN41" s="100" t="e">
        <f ca="true">+IF(AND(ISNUMBER(OFFSET('Sanitation Data'!$G$11,0,10*ROW('Sanitation Data'!G35))),'Data Summary'!DC41="Yes"),OFFSET('Sanitation Data'!$G$11,0,10*ROW('Sanitation Data'!G35)),NA())</f>
        <v>#N/A</v>
      </c>
      <c r="AO41" s="100" t="e">
        <f ca="true">+IF(AND(ISNUMBER(OFFSET('Sanitation Data'!$G$12,0,10*ROW('Sanitation Data'!G35))),'Data Summary'!DD41="Yes"),OFFSET('Sanitation Data'!$G$12,0,10*ROW('Sanitation Data'!G35)),NA())</f>
        <v>#N/A</v>
      </c>
      <c r="AP41" s="100" t="e">
        <f ca="true">+IF(AND(ISNUMBER(OFFSET('Sanitation Data'!$H$4,0,10*ROW('Sanitation Data'!H35))),'Data Summary'!DE41="Yes"),100-OFFSET('Sanitation Data'!$H$4,0,10*ROW('Sanitation Data'!H35)),NA())</f>
        <v>#N/A</v>
      </c>
      <c r="AQ41" s="100" t="e">
        <f ca="true">+IF(AND(ISNUMBER(OFFSET('Sanitation Data'!$H$6,0,10*ROW('Sanitation Data'!H35))),'Data Summary'!DF41="Yes"),OFFSET('Sanitation Data'!$H$6,0,10*ROW('Sanitation Data'!H35)),NA())</f>
        <v>#N/A</v>
      </c>
      <c r="AR41" s="100" t="e">
        <f ca="true">+IF(AND(ISNUMBER(OFFSET('Sanitation Data'!$H$10,0,10*ROW('Sanitation Data'!H35))),'Data Summary'!DG41="Yes"),OFFSET('Sanitation Data'!$H$10,0,10*ROW('Sanitation Data'!H35)),NA())</f>
        <v>#N/A</v>
      </c>
      <c r="AS41" s="100" t="e">
        <f ca="true">+IF(AND(ISNUMBER(OFFSET('Sanitation Data'!$H$11,0,10*ROW('Sanitation Data'!H35))),'Data Summary'!DH41="Yes"),OFFSET('Sanitation Data'!$H$11,0,10*ROW('Sanitation Data'!H35)),NA())</f>
        <v>#N/A</v>
      </c>
      <c r="AT41" s="100" t="e">
        <f ca="true">+IF(AND(ISNUMBER(OFFSET('Sanitation Data'!$H$12,0,10*ROW('Sanitation Data'!H35))),'Data Summary'!DI41="Yes"),OFFSET('Sanitation Data'!$H$12,0,10*ROW('Sanitation Data'!H35)),NA())</f>
        <v>#N/A</v>
      </c>
      <c r="AU41" s="100" t="e">
        <f ca="true">+IF(AND(ISNUMBER(OFFSET('Sanitation Data'!$I$4,0,10*ROW('Sanitation Data'!I35))),'Data Summary'!DJ41="Yes"),100-OFFSET('Sanitation Data'!$I$4,0,10*ROW('Sanitation Data'!I35)),NA())</f>
        <v>#N/A</v>
      </c>
      <c r="AV41" s="100" t="e">
        <f ca="true">+IF(AND(ISNUMBER(OFFSET('Sanitation Data'!$I$6,0,10*ROW('Sanitation Data'!I35))),'Data Summary'!DK41="Yes"),OFFSET('Sanitation Data'!$I$6,0,10*ROW('Sanitation Data'!I35)),NA())</f>
        <v>#N/A</v>
      </c>
      <c r="AW41" s="100" t="e">
        <f ca="true">+IF(AND(ISNUMBER(OFFSET('Sanitation Data'!$I$10,0,10*ROW('Sanitation Data'!I35))),'Data Summary'!DL41="Yes"),OFFSET('Sanitation Data'!$I$10,0,10*ROW('Sanitation Data'!I35)),NA())</f>
        <v>#N/A</v>
      </c>
      <c r="AX41" s="100" t="e">
        <f ca="true">+IF(AND(ISNUMBER(OFFSET('Sanitation Data'!$I$11,0,10*ROW('Sanitation Data'!I35))),'Data Summary'!DM41="Yes"),OFFSET('Sanitation Data'!$I$11,0,10*ROW('Sanitation Data'!I35)),NA())</f>
        <v>#N/A</v>
      </c>
      <c r="AY41" s="100" t="e">
        <f ca="true">+IF(AND(ISNUMBER(OFFSET('Sanitation Data'!$I$12,0,10*ROW('Sanitation Data'!I35))),'Data Summary'!DN41="Yes"),OFFSET('Sanitation Data'!$I$12,0,10*ROW('Sanitation Data'!I35)),NA())</f>
        <v>#N/A</v>
      </c>
      <c r="AZ41" s="101" t="e">
        <f ca="true">+IF(AND(ISNUMBER(OFFSET('Hygiene Data'!$D$5,0,10*ROW('Hygiene Data'!D35))),'Data Summary'!DO41="Yes"),OFFSET('Hygiene Data'!$D$5,0,10*ROW('Hygiene Data'!D35)),NA())</f>
        <v>#N/A</v>
      </c>
      <c r="BA41" s="101" t="e">
        <f ca="true">+IF(AND(ISNUMBER(OFFSET('Hygiene Data'!$D$7,0,10*ROW('Hygiene Data'!D35))),'Data Summary'!DP41="Yes"),OFFSET('Hygiene Data'!$D$7,0,10*ROW('Hygiene Data'!D35)),NA())</f>
        <v>#N/A</v>
      </c>
      <c r="BB41" s="101" t="e">
        <f ca="true">+IF(AND(ISNUMBER(OFFSET('Hygiene Data'!$D$9,0,10*ROW('Hygiene Data'!D35))),'Data Summary'!DQ41="Yes"),OFFSET('Hygiene Data'!$D$9,0,10*ROW('Hygiene Data'!D35)),NA())</f>
        <v>#N/A</v>
      </c>
      <c r="BC41" s="101" t="e">
        <f ca="true">+IF(AND(ISNUMBER(OFFSET('Hygiene Data'!$E$5,0,10*ROW('Hygiene Data'!E35))),'Data Summary'!DR41="Yes"),OFFSET('Hygiene Data'!$E$5,0,10*ROW('Hygiene Data'!E35)),NA())</f>
        <v>#N/A</v>
      </c>
      <c r="BD41" s="101" t="e">
        <f ca="true">+IF(AND(ISNUMBER(OFFSET('Hygiene Data'!$E$7,0,10*ROW('Hygiene Data'!E35))),'Data Summary'!DS41="Yes"),OFFSET('Hygiene Data'!$E$7,0,10*ROW('Hygiene Data'!E35)),NA())</f>
        <v>#N/A</v>
      </c>
      <c r="BE41" s="101" t="e">
        <f ca="true">+IF(AND(ISNUMBER(OFFSET('Hygiene Data'!$E$9,0,10*ROW('Hygiene Data'!E35))),'Data Summary'!DT41="Yes"),OFFSET('Hygiene Data'!$E$9,0,10*ROW('Hygiene Data'!E35)),NA())</f>
        <v>#N/A</v>
      </c>
      <c r="BF41" s="101" t="e">
        <f ca="true">+IF(AND(ISNUMBER(OFFSET('Hygiene Data'!$F$5,0,10*ROW('Hygiene Data'!F35))),'Data Summary'!DU41="Yes"),OFFSET('Hygiene Data'!$F$5,0,10*ROW('Hygiene Data'!F35)),NA())</f>
        <v>#N/A</v>
      </c>
      <c r="BG41" s="101" t="e">
        <f ca="true">+IF(AND(ISNUMBER(OFFSET('Hygiene Data'!$F$7,0,10*ROW('Hygiene Data'!F35))),'Data Summary'!DV41="Yes"),OFFSET('Hygiene Data'!$F$7,0,10*ROW('Hygiene Data'!F35)),NA())</f>
        <v>#N/A</v>
      </c>
      <c r="BH41" s="101" t="e">
        <f ca="true">+IF(AND(ISNUMBER(OFFSET('Hygiene Data'!$F$9,0,10*ROW('Hygiene Data'!F35))),'Data Summary'!DW41="Yes"),OFFSET('Hygiene Data'!$F$9,0,10*ROW('Hygiene Data'!F35)),NA())</f>
        <v>#N/A</v>
      </c>
      <c r="BI41" s="101" t="e">
        <f ca="true">+IF(AND(ISNUMBER(OFFSET('Hygiene Data'!$G$5,0,10*ROW('Hygiene Data'!G35))),'Data Summary'!DX41="Yes"),OFFSET('Hygiene Data'!$G$5,0,10*ROW('Hygiene Data'!G35)),NA())</f>
        <v>#N/A</v>
      </c>
      <c r="BJ41" s="101" t="e">
        <f ca="true">+IF(AND(ISNUMBER(OFFSET('Hygiene Data'!$G$7,0,10*ROW('Hygiene Data'!G35))),'Data Summary'!DY41="Yes"),OFFSET('Hygiene Data'!$G$7,0,10*ROW('Hygiene Data'!G35)),NA())</f>
        <v>#N/A</v>
      </c>
      <c r="BK41" s="101" t="e">
        <f ca="true">+IF(AND(ISNUMBER(OFFSET('Hygiene Data'!$G$9,0,10*ROW('Hygiene Data'!G35))),'Data Summary'!DZ41="Yes"),OFFSET('Hygiene Data'!$G$9,0,10*ROW('Hygiene Data'!G35)),NA())</f>
        <v>#N/A</v>
      </c>
      <c r="BL41" s="101" t="e">
        <f ca="true">+IF(AND(ISNUMBER(OFFSET('Hygiene Data'!$H$5,0,10*ROW('Hygiene Data'!H35))),'Data Summary'!EA41="Yes"),OFFSET('Hygiene Data'!$H$5,0,10*ROW('Hygiene Data'!H35)),NA())</f>
        <v>#N/A</v>
      </c>
      <c r="BM41" s="101" t="e">
        <f ca="true">+IF(AND(ISNUMBER(OFFSET('Hygiene Data'!$H$7,0,10*ROW('Hygiene Data'!H35))),'Data Summary'!EB41="Yes"),OFFSET('Hygiene Data'!$H$7,0,10*ROW('Hygiene Data'!H35)),NA())</f>
        <v>#N/A</v>
      </c>
      <c r="BN41" s="101" t="e">
        <f ca="true">+IF(AND(ISNUMBER(OFFSET('Hygiene Data'!$H$9,0,10*ROW('Hygiene Data'!H35))),'Data Summary'!EC41="Yes"),OFFSET('Hygiene Data'!$H$9,0,10*ROW('Hygiene Data'!H35)),NA())</f>
        <v>#N/A</v>
      </c>
      <c r="BO41" s="101" t="e">
        <f ca="true">+IF(AND(ISNUMBER(OFFSET('Hygiene Data'!$I$5,0,10*ROW('Hygiene Data'!I35))),'Data Summary'!ED41="Yes"),OFFSET('Hygiene Data'!$I$5,0,10*ROW('Hygiene Data'!I35)),NA())</f>
        <v>#N/A</v>
      </c>
      <c r="BP41" s="101" t="e">
        <f ca="true">+IF(AND(ISNUMBER(OFFSET('Hygiene Data'!$I$7,0,10*ROW('Hygiene Data'!I35))),'Data Summary'!EE41="Yes"),OFFSET('Hygiene Data'!$I$7,0,10*ROW('Hygiene Data'!I35)),NA())</f>
        <v>#N/A</v>
      </c>
      <c r="BQ41" s="101" t="e">
        <f ca="true">+IF(AND(ISNUMBER(OFFSET('Hygiene Data'!$I$9,0,10*ROW('Hygiene Data'!I35))),'Data Summary'!EF41="Yes"),OFFSET('Hygiene Data'!$I$9,0,10*ROW('Hygiene Data'!I35)),NA())</f>
        <v>#N/A</v>
      </c>
    </row>
    <row xmlns:x14ac="http://schemas.microsoft.com/office/spreadsheetml/2009/9/ac" r="42" x14ac:dyDescent="0.2">
      <c r="A42" s="379" t="e">
        <f ca="true">+RIGHT('Data Summary'!A42,LEN('Data Summary'!A42)-9)</f>
        <v>#VALUE!</v>
      </c>
      <c r="B42" s="38" t="str">
        <f ca="true">+IF(ISTEXT('Data Summary'!B42),'Data Summary'!B42,"")</f>
        <v/>
      </c>
      <c r="C42" s="378" t="e">
        <f ca="true">+VALUE('Data Summary'!C42)</f>
        <v>#VALUE!</v>
      </c>
      <c r="D42" s="99" t="e">
        <f ca="true">+IF(AND(ISNUMBER(OFFSET('Water Data'!$D$4,0,10*ROW('Water Data'!D36))),'Data Summary'!BS42="Yes"),100-OFFSET('Water Data'!$D$4,0,10*ROW('Water Data'!D36)),NA())</f>
        <v>#N/A</v>
      </c>
      <c r="E42" s="99" t="e">
        <f ca="true">+IF(AND(ISNUMBER(OFFSET('Water Data'!$D$6,0,10*ROW('Water Data'!D36))),'Data Summary'!BT42="Yes"),OFFSET('Water Data'!$D$6,0,10*ROW('Water Data'!D36)),NA())</f>
        <v>#N/A</v>
      </c>
      <c r="F42" s="99" t="e">
        <f ca="true">+IF(AND(ISNUMBER(OFFSET('Water Data'!$D$9,0,10*ROW('Water Data'!D36))),'Data Summary'!BU42="Yes"),OFFSET('Water Data'!$D$9,0,10*ROW('Water Data'!D36)),NA())</f>
        <v>#N/A</v>
      </c>
      <c r="G42" s="99" t="e">
        <f ca="true">+IF(AND(ISNUMBER(OFFSET('Water Data'!$E$4,0,10*ROW('Water Data'!E36))),'Data Summary'!BV42="Yes"),100-OFFSET('Water Data'!$E$4,0,10*ROW('Water Data'!E36)),NA())</f>
        <v>#N/A</v>
      </c>
      <c r="H42" s="99" t="e">
        <f ca="true">+IF(AND(ISNUMBER(OFFSET('Water Data'!$E$6,0,10*ROW('Water Data'!E36))),'Data Summary'!BW42="Yes"),OFFSET('Water Data'!$E$6,0,10*ROW('Water Data'!E36)),NA())</f>
        <v>#N/A</v>
      </c>
      <c r="I42" s="99" t="e">
        <f ca="true">+IF(AND(ISNUMBER(OFFSET('Water Data'!$E$9,0,10*ROW('Water Data'!E36))),'Data Summary'!BX42="Yes"),OFFSET('Water Data'!$E$9,0,10*ROW('Water Data'!E36)),NA())</f>
        <v>#N/A</v>
      </c>
      <c r="J42" s="99" t="e">
        <f ca="true">+IF(AND(ISNUMBER(OFFSET('Water Data'!$F$4,0,10*ROW('Water Data'!F36))),'Data Summary'!BY42="Yes"),100-OFFSET('Water Data'!$F$4,0,10*ROW('Water Data'!F36)),NA())</f>
        <v>#N/A</v>
      </c>
      <c r="K42" s="99" t="e">
        <f ca="true">+IF(AND(ISNUMBER(OFFSET('Water Data'!$F$6,0,10*ROW('Water Data'!F36))),'Data Summary'!BZ42="Yes"),OFFSET('Water Data'!$F$6,0,10*ROW('Water Data'!F36)),NA())</f>
        <v>#N/A</v>
      </c>
      <c r="L42" s="99" t="e">
        <f ca="true">+IF(AND(ISNUMBER(OFFSET('Water Data'!$F$9,0,10*ROW('Water Data'!F36))),'Data Summary'!CA42="Yes"),OFFSET('Water Data'!$F$9,0,10*ROW('Water Data'!F36)),NA())</f>
        <v>#N/A</v>
      </c>
      <c r="M42" s="99" t="e">
        <f ca="true">+IF(AND(ISNUMBER(OFFSET('Water Data'!$G$4,0,10*ROW('Water Data'!G36))),'Data Summary'!CB42="Yes"),100-OFFSET('Water Data'!$G$4,0,10*ROW('Water Data'!G36)),NA())</f>
        <v>#N/A</v>
      </c>
      <c r="N42" s="99" t="e">
        <f ca="true">+IF(AND(ISNUMBER(OFFSET('Water Data'!$G$6,0,10*ROW('Water Data'!G36))),'Data Summary'!CC42="Yes"),OFFSET('Water Data'!$G$6,0,10*ROW('Water Data'!G36)),NA())</f>
        <v>#N/A</v>
      </c>
      <c r="O42" s="99" t="e">
        <f ca="true">+IF(AND(ISNUMBER(OFFSET('Water Data'!$G$9,0,10*ROW('Water Data'!G36))),'Data Summary'!CD42="Yes"),OFFSET('Water Data'!$G$9,0,10*ROW('Water Data'!G36)),NA())</f>
        <v>#N/A</v>
      </c>
      <c r="P42" s="99" t="e">
        <f ca="true">+IF(AND(ISNUMBER(OFFSET('Water Data'!$H$4,0,10*ROW('Water Data'!H36))),'Data Summary'!CE42="Yes"),100-OFFSET('Water Data'!$H$4,0,10*ROW('Water Data'!H36)),NA())</f>
        <v>#N/A</v>
      </c>
      <c r="Q42" s="99" t="e">
        <f ca="true">+IF(AND(ISNUMBER(OFFSET('Water Data'!$H$6,0,10*ROW('Water Data'!H36))),'Data Summary'!CF42="Yes"),OFFSET('Water Data'!$H$6,0,10*ROW('Water Data'!H36)),NA())</f>
        <v>#N/A</v>
      </c>
      <c r="R42" s="99" t="e">
        <f ca="true">+IF(AND(ISNUMBER(OFFSET('Water Data'!$H$9,0,10*ROW('Water Data'!H36))),'Data Summary'!CG42="Yes"),OFFSET('Water Data'!$H$9,0,10*ROW('Water Data'!H36)),NA())</f>
        <v>#N/A</v>
      </c>
      <c r="S42" s="99" t="e">
        <f ca="true">+IF(AND(ISNUMBER(OFFSET('Water Data'!$I$4,0,10*ROW('Water Data'!I36))),'Data Summary'!CH42="Yes"),100-OFFSET('Water Data'!$I$4,0,10*ROW('Water Data'!I36)),NA())</f>
        <v>#N/A</v>
      </c>
      <c r="T42" s="99" t="e">
        <f ca="true">+IF(AND(ISNUMBER(OFFSET('Water Data'!$I$6,0,10*ROW('Water Data'!I36))),'Data Summary'!CI42="Yes"),OFFSET('Water Data'!$I$6,0,10*ROW('Water Data'!I36)),NA())</f>
        <v>#N/A</v>
      </c>
      <c r="U42" s="99" t="e">
        <f ca="true">+IF(AND(ISNUMBER(OFFSET('Water Data'!$I$9,0,10*ROW('Water Data'!I36))),'Data Summary'!CJ42="Yes"),OFFSET('Water Data'!$I$9,0,10*ROW('Water Data'!I36)),NA())</f>
        <v>#N/A</v>
      </c>
      <c r="V42" s="100" t="e">
        <f ca="true">+IF(AND(ISNUMBER(OFFSET('Sanitation Data'!$D$4,0,10*ROW('Sanitation Data'!D36))),'Data Summary'!CK42="Yes"),100-OFFSET('Sanitation Data'!$D$4,0,10*ROW('Sanitation Data'!D36)),NA())</f>
        <v>#N/A</v>
      </c>
      <c r="W42" s="100" t="e">
        <f ca="true">+IF(AND(ISNUMBER(OFFSET('Sanitation Data'!$D$6,0,10*ROW('Sanitation Data'!D36))),'Data Summary'!CL42="Yes"),OFFSET('Sanitation Data'!$D$6,0,10*ROW('Sanitation Data'!D36)),NA())</f>
        <v>#N/A</v>
      </c>
      <c r="X42" s="100" t="e">
        <f ca="true">+IF(AND(ISNUMBER(OFFSET('Sanitation Data'!$D$10,0,10*ROW('Sanitation Data'!D36))),'Data Summary'!CM42="Yes"),OFFSET('Sanitation Data'!$D$10,0,10*ROW('Sanitation Data'!D36)),NA())</f>
        <v>#N/A</v>
      </c>
      <c r="Y42" s="100" t="e">
        <f ca="true">+IF(AND(ISNUMBER(OFFSET('Sanitation Data'!$D$11,0,10*ROW('Sanitation Data'!D36))),'Data Summary'!CN42="Yes"),OFFSET('Sanitation Data'!$D$11,0,10*ROW('Sanitation Data'!D36)),NA())</f>
        <v>#N/A</v>
      </c>
      <c r="Z42" s="100" t="e">
        <f ca="true">+IF(AND(ISNUMBER(OFFSET('Sanitation Data'!$D$12,0,10*ROW('Sanitation Data'!D36))),'Data Summary'!CO42="Yes"),OFFSET('Sanitation Data'!$D$12,0,10*ROW('Sanitation Data'!D36)),NA())</f>
        <v>#N/A</v>
      </c>
      <c r="AA42" s="100" t="e">
        <f ca="true">+IF(AND(ISNUMBER(OFFSET('Sanitation Data'!$E$4,0,10*ROW('Sanitation Data'!E36))),'Data Summary'!CP42="Yes"),100-OFFSET('Sanitation Data'!$E$4,0,10*ROW('Sanitation Data'!E36)),NA())</f>
        <v>#N/A</v>
      </c>
      <c r="AB42" s="100" t="e">
        <f ca="true">+IF(AND(ISNUMBER(OFFSET('Sanitation Data'!$E$6,0,10*ROW('Sanitation Data'!E36))),'Data Summary'!CQ42="Yes"),OFFSET('Sanitation Data'!$E$6,0,10*ROW('Sanitation Data'!E36)),NA())</f>
        <v>#N/A</v>
      </c>
      <c r="AC42" s="100" t="e">
        <f ca="true">+IF(AND(ISNUMBER(OFFSET('Sanitation Data'!$E$10,0,10*ROW('Sanitation Data'!E36))),'Data Summary'!CR42="Yes"),OFFSET('Sanitation Data'!$E$10,0,10*ROW('Sanitation Data'!E36)),NA())</f>
        <v>#N/A</v>
      </c>
      <c r="AD42" s="100" t="e">
        <f ca="true">+IF(AND(ISNUMBER(OFFSET('Sanitation Data'!$E$11,0,10*ROW('Sanitation Data'!E36))),'Data Summary'!CS42="Yes"),OFFSET('Sanitation Data'!$E$11,0,10*ROW('Sanitation Data'!E36)),NA())</f>
        <v>#N/A</v>
      </c>
      <c r="AE42" s="100" t="e">
        <f ca="true">+IF(AND(ISNUMBER(OFFSET('Sanitation Data'!$E$12,0,10*ROW('Sanitation Data'!E36))),'Data Summary'!CT42="Yes"),OFFSET('Sanitation Data'!$E$12,0,10*ROW('Sanitation Data'!E36)),NA())</f>
        <v>#N/A</v>
      </c>
      <c r="AF42" s="100" t="e">
        <f ca="true">+IF(AND(ISNUMBER(OFFSET('Sanitation Data'!$F$4,0,10*ROW('Sanitation Data'!F36))),'Data Summary'!CU42="Yes"),100-OFFSET('Sanitation Data'!$F$4,0,10*ROW('Sanitation Data'!F36)),NA())</f>
        <v>#N/A</v>
      </c>
      <c r="AG42" s="100" t="e">
        <f ca="true">+IF(AND(ISNUMBER(OFFSET('Sanitation Data'!$F$6,0,10*ROW('Sanitation Data'!F36))),'Data Summary'!CV42="Yes"),OFFSET('Sanitation Data'!$F$6,0,10*ROW('Sanitation Data'!F36)),NA())</f>
        <v>#N/A</v>
      </c>
      <c r="AH42" s="100" t="e">
        <f ca="true">+IF(AND(ISNUMBER(OFFSET('Sanitation Data'!$F$10,0,10*ROW('Sanitation Data'!F36))),'Data Summary'!CW42="Yes"),OFFSET('Sanitation Data'!$F$10,0,10*ROW('Sanitation Data'!F36)),NA())</f>
        <v>#N/A</v>
      </c>
      <c r="AI42" s="100" t="e">
        <f ca="true">+IF(AND(ISNUMBER(OFFSET('Sanitation Data'!$F$11,0,10*ROW('Sanitation Data'!F36))),'Data Summary'!CX42="Yes"),OFFSET('Sanitation Data'!$F$11,0,10*ROW('Sanitation Data'!F36)),NA())</f>
        <v>#N/A</v>
      </c>
      <c r="AJ42" s="100" t="e">
        <f ca="true">+IF(AND(ISNUMBER(OFFSET('Sanitation Data'!$F$12,0,10*ROW('Sanitation Data'!F36))),'Data Summary'!CY42="Yes"),OFFSET('Sanitation Data'!$F$12,0,10*ROW('Sanitation Data'!F36)),NA())</f>
        <v>#N/A</v>
      </c>
      <c r="AK42" s="100" t="e">
        <f ca="true">+IF(AND(ISNUMBER(OFFSET('Sanitation Data'!$G$4,0,10*ROW('Sanitation Data'!G36))),'Data Summary'!CZ42="Yes"),100-OFFSET('Sanitation Data'!$G$4,0,10*ROW('Sanitation Data'!G36)),NA())</f>
        <v>#N/A</v>
      </c>
      <c r="AL42" s="100" t="e">
        <f ca="true">+IF(AND(ISNUMBER(OFFSET('Sanitation Data'!$G$6,0,10*ROW('Sanitation Data'!G36))),'Data Summary'!DA42="Yes"),OFFSET('Sanitation Data'!$G$6,0,10*ROW('Sanitation Data'!G36)),NA())</f>
        <v>#N/A</v>
      </c>
      <c r="AM42" s="100" t="e">
        <f ca="true">+IF(AND(ISNUMBER(OFFSET('Sanitation Data'!$G$10,0,10*ROW('Sanitation Data'!G36))),'Data Summary'!DB42="Yes"),OFFSET('Sanitation Data'!$G$10,0,10*ROW('Sanitation Data'!G36)),NA())</f>
        <v>#N/A</v>
      </c>
      <c r="AN42" s="100" t="e">
        <f ca="true">+IF(AND(ISNUMBER(OFFSET('Sanitation Data'!$G$11,0,10*ROW('Sanitation Data'!G36))),'Data Summary'!DC42="Yes"),OFFSET('Sanitation Data'!$G$11,0,10*ROW('Sanitation Data'!G36)),NA())</f>
        <v>#N/A</v>
      </c>
      <c r="AO42" s="100" t="e">
        <f ca="true">+IF(AND(ISNUMBER(OFFSET('Sanitation Data'!$G$12,0,10*ROW('Sanitation Data'!G36))),'Data Summary'!DD42="Yes"),OFFSET('Sanitation Data'!$G$12,0,10*ROW('Sanitation Data'!G36)),NA())</f>
        <v>#N/A</v>
      </c>
      <c r="AP42" s="100" t="e">
        <f ca="true">+IF(AND(ISNUMBER(OFFSET('Sanitation Data'!$H$4,0,10*ROW('Sanitation Data'!H36))),'Data Summary'!DE42="Yes"),100-OFFSET('Sanitation Data'!$H$4,0,10*ROW('Sanitation Data'!H36)),NA())</f>
        <v>#N/A</v>
      </c>
      <c r="AQ42" s="100" t="e">
        <f ca="true">+IF(AND(ISNUMBER(OFFSET('Sanitation Data'!$H$6,0,10*ROW('Sanitation Data'!H36))),'Data Summary'!DF42="Yes"),OFFSET('Sanitation Data'!$H$6,0,10*ROW('Sanitation Data'!H36)),NA())</f>
        <v>#N/A</v>
      </c>
      <c r="AR42" s="100" t="e">
        <f ca="true">+IF(AND(ISNUMBER(OFFSET('Sanitation Data'!$H$10,0,10*ROW('Sanitation Data'!H36))),'Data Summary'!DG42="Yes"),OFFSET('Sanitation Data'!$H$10,0,10*ROW('Sanitation Data'!H36)),NA())</f>
        <v>#N/A</v>
      </c>
      <c r="AS42" s="100" t="e">
        <f ca="true">+IF(AND(ISNUMBER(OFFSET('Sanitation Data'!$H$11,0,10*ROW('Sanitation Data'!H36))),'Data Summary'!DH42="Yes"),OFFSET('Sanitation Data'!$H$11,0,10*ROW('Sanitation Data'!H36)),NA())</f>
        <v>#N/A</v>
      </c>
      <c r="AT42" s="100" t="e">
        <f ca="true">+IF(AND(ISNUMBER(OFFSET('Sanitation Data'!$H$12,0,10*ROW('Sanitation Data'!H36))),'Data Summary'!DI42="Yes"),OFFSET('Sanitation Data'!$H$12,0,10*ROW('Sanitation Data'!H36)),NA())</f>
        <v>#N/A</v>
      </c>
      <c r="AU42" s="100" t="e">
        <f ca="true">+IF(AND(ISNUMBER(OFFSET('Sanitation Data'!$I$4,0,10*ROW('Sanitation Data'!I36))),'Data Summary'!DJ42="Yes"),100-OFFSET('Sanitation Data'!$I$4,0,10*ROW('Sanitation Data'!I36)),NA())</f>
        <v>#N/A</v>
      </c>
      <c r="AV42" s="100" t="e">
        <f ca="true">+IF(AND(ISNUMBER(OFFSET('Sanitation Data'!$I$6,0,10*ROW('Sanitation Data'!I36))),'Data Summary'!DK42="Yes"),OFFSET('Sanitation Data'!$I$6,0,10*ROW('Sanitation Data'!I36)),NA())</f>
        <v>#N/A</v>
      </c>
      <c r="AW42" s="100" t="e">
        <f ca="true">+IF(AND(ISNUMBER(OFFSET('Sanitation Data'!$I$10,0,10*ROW('Sanitation Data'!I36))),'Data Summary'!DL42="Yes"),OFFSET('Sanitation Data'!$I$10,0,10*ROW('Sanitation Data'!I36)),NA())</f>
        <v>#N/A</v>
      </c>
      <c r="AX42" s="100" t="e">
        <f ca="true">+IF(AND(ISNUMBER(OFFSET('Sanitation Data'!$I$11,0,10*ROW('Sanitation Data'!I36))),'Data Summary'!DM42="Yes"),OFFSET('Sanitation Data'!$I$11,0,10*ROW('Sanitation Data'!I36)),NA())</f>
        <v>#N/A</v>
      </c>
      <c r="AY42" s="100" t="e">
        <f ca="true">+IF(AND(ISNUMBER(OFFSET('Sanitation Data'!$I$12,0,10*ROW('Sanitation Data'!I36))),'Data Summary'!DN42="Yes"),OFFSET('Sanitation Data'!$I$12,0,10*ROW('Sanitation Data'!I36)),NA())</f>
        <v>#N/A</v>
      </c>
      <c r="AZ42" s="101" t="e">
        <f ca="true">+IF(AND(ISNUMBER(OFFSET('Hygiene Data'!$D$5,0,10*ROW('Hygiene Data'!D36))),'Data Summary'!DO42="Yes"),OFFSET('Hygiene Data'!$D$5,0,10*ROW('Hygiene Data'!D36)),NA())</f>
        <v>#N/A</v>
      </c>
      <c r="BA42" s="101" t="e">
        <f ca="true">+IF(AND(ISNUMBER(OFFSET('Hygiene Data'!$D$7,0,10*ROW('Hygiene Data'!D36))),'Data Summary'!DP42="Yes"),OFFSET('Hygiene Data'!$D$7,0,10*ROW('Hygiene Data'!D36)),NA())</f>
        <v>#N/A</v>
      </c>
      <c r="BB42" s="101" t="e">
        <f ca="true">+IF(AND(ISNUMBER(OFFSET('Hygiene Data'!$D$9,0,10*ROW('Hygiene Data'!D36))),'Data Summary'!DQ42="Yes"),OFFSET('Hygiene Data'!$D$9,0,10*ROW('Hygiene Data'!D36)),NA())</f>
        <v>#N/A</v>
      </c>
      <c r="BC42" s="101" t="e">
        <f ca="true">+IF(AND(ISNUMBER(OFFSET('Hygiene Data'!$E$5,0,10*ROW('Hygiene Data'!E36))),'Data Summary'!DR42="Yes"),OFFSET('Hygiene Data'!$E$5,0,10*ROW('Hygiene Data'!E36)),NA())</f>
        <v>#N/A</v>
      </c>
      <c r="BD42" s="101" t="e">
        <f ca="true">+IF(AND(ISNUMBER(OFFSET('Hygiene Data'!$E$7,0,10*ROW('Hygiene Data'!E36))),'Data Summary'!DS42="Yes"),OFFSET('Hygiene Data'!$E$7,0,10*ROW('Hygiene Data'!E36)),NA())</f>
        <v>#N/A</v>
      </c>
      <c r="BE42" s="101" t="e">
        <f ca="true">+IF(AND(ISNUMBER(OFFSET('Hygiene Data'!$E$9,0,10*ROW('Hygiene Data'!E36))),'Data Summary'!DT42="Yes"),OFFSET('Hygiene Data'!$E$9,0,10*ROW('Hygiene Data'!E36)),NA())</f>
        <v>#N/A</v>
      </c>
      <c r="BF42" s="101" t="e">
        <f ca="true">+IF(AND(ISNUMBER(OFFSET('Hygiene Data'!$F$5,0,10*ROW('Hygiene Data'!F36))),'Data Summary'!DU42="Yes"),OFFSET('Hygiene Data'!$F$5,0,10*ROW('Hygiene Data'!F36)),NA())</f>
        <v>#N/A</v>
      </c>
      <c r="BG42" s="101" t="e">
        <f ca="true">+IF(AND(ISNUMBER(OFFSET('Hygiene Data'!$F$7,0,10*ROW('Hygiene Data'!F36))),'Data Summary'!DV42="Yes"),OFFSET('Hygiene Data'!$F$7,0,10*ROW('Hygiene Data'!F36)),NA())</f>
        <v>#N/A</v>
      </c>
      <c r="BH42" s="101" t="e">
        <f ca="true">+IF(AND(ISNUMBER(OFFSET('Hygiene Data'!$F$9,0,10*ROW('Hygiene Data'!F36))),'Data Summary'!DW42="Yes"),OFFSET('Hygiene Data'!$F$9,0,10*ROW('Hygiene Data'!F36)),NA())</f>
        <v>#N/A</v>
      </c>
      <c r="BI42" s="101" t="e">
        <f ca="true">+IF(AND(ISNUMBER(OFFSET('Hygiene Data'!$G$5,0,10*ROW('Hygiene Data'!G36))),'Data Summary'!DX42="Yes"),OFFSET('Hygiene Data'!$G$5,0,10*ROW('Hygiene Data'!G36)),NA())</f>
        <v>#N/A</v>
      </c>
      <c r="BJ42" s="101" t="e">
        <f ca="true">+IF(AND(ISNUMBER(OFFSET('Hygiene Data'!$G$7,0,10*ROW('Hygiene Data'!G36))),'Data Summary'!DY42="Yes"),OFFSET('Hygiene Data'!$G$7,0,10*ROW('Hygiene Data'!G36)),NA())</f>
        <v>#N/A</v>
      </c>
      <c r="BK42" s="101" t="e">
        <f ca="true">+IF(AND(ISNUMBER(OFFSET('Hygiene Data'!$G$9,0,10*ROW('Hygiene Data'!G36))),'Data Summary'!DZ42="Yes"),OFFSET('Hygiene Data'!$G$9,0,10*ROW('Hygiene Data'!G36)),NA())</f>
        <v>#N/A</v>
      </c>
      <c r="BL42" s="101" t="e">
        <f ca="true">+IF(AND(ISNUMBER(OFFSET('Hygiene Data'!$H$5,0,10*ROW('Hygiene Data'!H36))),'Data Summary'!EA42="Yes"),OFFSET('Hygiene Data'!$H$5,0,10*ROW('Hygiene Data'!H36)),NA())</f>
        <v>#N/A</v>
      </c>
      <c r="BM42" s="101" t="e">
        <f ca="true">+IF(AND(ISNUMBER(OFFSET('Hygiene Data'!$H$7,0,10*ROW('Hygiene Data'!H36))),'Data Summary'!EB42="Yes"),OFFSET('Hygiene Data'!$H$7,0,10*ROW('Hygiene Data'!H36)),NA())</f>
        <v>#N/A</v>
      </c>
      <c r="BN42" s="101" t="e">
        <f ca="true">+IF(AND(ISNUMBER(OFFSET('Hygiene Data'!$H$9,0,10*ROW('Hygiene Data'!H36))),'Data Summary'!EC42="Yes"),OFFSET('Hygiene Data'!$H$9,0,10*ROW('Hygiene Data'!H36)),NA())</f>
        <v>#N/A</v>
      </c>
      <c r="BO42" s="101" t="e">
        <f ca="true">+IF(AND(ISNUMBER(OFFSET('Hygiene Data'!$I$5,0,10*ROW('Hygiene Data'!I36))),'Data Summary'!ED42="Yes"),OFFSET('Hygiene Data'!$I$5,0,10*ROW('Hygiene Data'!I36)),NA())</f>
        <v>#N/A</v>
      </c>
      <c r="BP42" s="101" t="e">
        <f ca="true">+IF(AND(ISNUMBER(OFFSET('Hygiene Data'!$I$7,0,10*ROW('Hygiene Data'!I36))),'Data Summary'!EE42="Yes"),OFFSET('Hygiene Data'!$I$7,0,10*ROW('Hygiene Data'!I36)),NA())</f>
        <v>#N/A</v>
      </c>
      <c r="BQ42" s="101" t="e">
        <f ca="true">+IF(AND(ISNUMBER(OFFSET('Hygiene Data'!$I$9,0,10*ROW('Hygiene Data'!I36))),'Data Summary'!EF42="Yes"),OFFSET('Hygiene Data'!$I$9,0,10*ROW('Hygiene Data'!I36)),NA())</f>
        <v>#N/A</v>
      </c>
    </row>
    <row xmlns:x14ac="http://schemas.microsoft.com/office/spreadsheetml/2009/9/ac" r="43" x14ac:dyDescent="0.2">
      <c r="A43" s="379" t="e">
        <f ca="true">+RIGHT('Data Summary'!A43,LEN('Data Summary'!A43)-9)</f>
        <v>#VALUE!</v>
      </c>
      <c r="B43" s="38" t="str">
        <f ca="true">+IF(ISTEXT('Data Summary'!B43),'Data Summary'!B43,"")</f>
        <v/>
      </c>
      <c r="C43" s="378" t="e">
        <f ca="true">+VALUE('Data Summary'!C43)</f>
        <v>#VALUE!</v>
      </c>
      <c r="D43" s="99" t="e">
        <f ca="true">+IF(AND(ISNUMBER(OFFSET('Water Data'!$D$4,0,10*ROW('Water Data'!D37))),'Data Summary'!BS43="Yes"),100-OFFSET('Water Data'!$D$4,0,10*ROW('Water Data'!D37)),NA())</f>
        <v>#N/A</v>
      </c>
      <c r="E43" s="99" t="e">
        <f ca="true">+IF(AND(ISNUMBER(OFFSET('Water Data'!$D$6,0,10*ROW('Water Data'!D37))),'Data Summary'!BT43="Yes"),OFFSET('Water Data'!$D$6,0,10*ROW('Water Data'!D37)),NA())</f>
        <v>#N/A</v>
      </c>
      <c r="F43" s="99" t="e">
        <f ca="true">+IF(AND(ISNUMBER(OFFSET('Water Data'!$D$9,0,10*ROW('Water Data'!D37))),'Data Summary'!BU43="Yes"),OFFSET('Water Data'!$D$9,0,10*ROW('Water Data'!D37)),NA())</f>
        <v>#N/A</v>
      </c>
      <c r="G43" s="99" t="e">
        <f ca="true">+IF(AND(ISNUMBER(OFFSET('Water Data'!$E$4,0,10*ROW('Water Data'!E37))),'Data Summary'!BV43="Yes"),100-OFFSET('Water Data'!$E$4,0,10*ROW('Water Data'!E37)),NA())</f>
        <v>#N/A</v>
      </c>
      <c r="H43" s="99" t="e">
        <f ca="true">+IF(AND(ISNUMBER(OFFSET('Water Data'!$E$6,0,10*ROW('Water Data'!E37))),'Data Summary'!BW43="Yes"),OFFSET('Water Data'!$E$6,0,10*ROW('Water Data'!E37)),NA())</f>
        <v>#N/A</v>
      </c>
      <c r="I43" s="99" t="e">
        <f ca="true">+IF(AND(ISNUMBER(OFFSET('Water Data'!$E$9,0,10*ROW('Water Data'!E37))),'Data Summary'!BX43="Yes"),OFFSET('Water Data'!$E$9,0,10*ROW('Water Data'!E37)),NA())</f>
        <v>#N/A</v>
      </c>
      <c r="J43" s="99" t="e">
        <f ca="true">+IF(AND(ISNUMBER(OFFSET('Water Data'!$F$4,0,10*ROW('Water Data'!F37))),'Data Summary'!BY43="Yes"),100-OFFSET('Water Data'!$F$4,0,10*ROW('Water Data'!F37)),NA())</f>
        <v>#N/A</v>
      </c>
      <c r="K43" s="99" t="e">
        <f ca="true">+IF(AND(ISNUMBER(OFFSET('Water Data'!$F$6,0,10*ROW('Water Data'!F37))),'Data Summary'!BZ43="Yes"),OFFSET('Water Data'!$F$6,0,10*ROW('Water Data'!F37)),NA())</f>
        <v>#N/A</v>
      </c>
      <c r="L43" s="99" t="e">
        <f ca="true">+IF(AND(ISNUMBER(OFFSET('Water Data'!$F$9,0,10*ROW('Water Data'!F37))),'Data Summary'!CA43="Yes"),OFFSET('Water Data'!$F$9,0,10*ROW('Water Data'!F37)),NA())</f>
        <v>#N/A</v>
      </c>
      <c r="M43" s="99" t="e">
        <f ca="true">+IF(AND(ISNUMBER(OFFSET('Water Data'!$G$4,0,10*ROW('Water Data'!G37))),'Data Summary'!CB43="Yes"),100-OFFSET('Water Data'!$G$4,0,10*ROW('Water Data'!G37)),NA())</f>
        <v>#N/A</v>
      </c>
      <c r="N43" s="99" t="e">
        <f ca="true">+IF(AND(ISNUMBER(OFFSET('Water Data'!$G$6,0,10*ROW('Water Data'!G37))),'Data Summary'!CC43="Yes"),OFFSET('Water Data'!$G$6,0,10*ROW('Water Data'!G37)),NA())</f>
        <v>#N/A</v>
      </c>
      <c r="O43" s="99" t="e">
        <f ca="true">+IF(AND(ISNUMBER(OFFSET('Water Data'!$G$9,0,10*ROW('Water Data'!G37))),'Data Summary'!CD43="Yes"),OFFSET('Water Data'!$G$9,0,10*ROW('Water Data'!G37)),NA())</f>
        <v>#N/A</v>
      </c>
      <c r="P43" s="99" t="e">
        <f ca="true">+IF(AND(ISNUMBER(OFFSET('Water Data'!$H$4,0,10*ROW('Water Data'!H37))),'Data Summary'!CE43="Yes"),100-OFFSET('Water Data'!$H$4,0,10*ROW('Water Data'!H37)),NA())</f>
        <v>#N/A</v>
      </c>
      <c r="Q43" s="99" t="e">
        <f ca="true">+IF(AND(ISNUMBER(OFFSET('Water Data'!$H$6,0,10*ROW('Water Data'!H37))),'Data Summary'!CF43="Yes"),OFFSET('Water Data'!$H$6,0,10*ROW('Water Data'!H37)),NA())</f>
        <v>#N/A</v>
      </c>
      <c r="R43" s="99" t="e">
        <f ca="true">+IF(AND(ISNUMBER(OFFSET('Water Data'!$H$9,0,10*ROW('Water Data'!H37))),'Data Summary'!CG43="Yes"),OFFSET('Water Data'!$H$9,0,10*ROW('Water Data'!H37)),NA())</f>
        <v>#N/A</v>
      </c>
      <c r="S43" s="99" t="e">
        <f ca="true">+IF(AND(ISNUMBER(OFFSET('Water Data'!$I$4,0,10*ROW('Water Data'!I37))),'Data Summary'!CH43="Yes"),100-OFFSET('Water Data'!$I$4,0,10*ROW('Water Data'!I37)),NA())</f>
        <v>#N/A</v>
      </c>
      <c r="T43" s="99" t="e">
        <f ca="true">+IF(AND(ISNUMBER(OFFSET('Water Data'!$I$6,0,10*ROW('Water Data'!I37))),'Data Summary'!CI43="Yes"),OFFSET('Water Data'!$I$6,0,10*ROW('Water Data'!I37)),NA())</f>
        <v>#N/A</v>
      </c>
      <c r="U43" s="99" t="e">
        <f ca="true">+IF(AND(ISNUMBER(OFFSET('Water Data'!$I$9,0,10*ROW('Water Data'!I37))),'Data Summary'!CJ43="Yes"),OFFSET('Water Data'!$I$9,0,10*ROW('Water Data'!I37)),NA())</f>
        <v>#N/A</v>
      </c>
      <c r="V43" s="100" t="e">
        <f ca="true">+IF(AND(ISNUMBER(OFFSET('Sanitation Data'!$D$4,0,10*ROW('Sanitation Data'!D37))),'Data Summary'!CK43="Yes"),100-OFFSET('Sanitation Data'!$D$4,0,10*ROW('Sanitation Data'!D37)),NA())</f>
        <v>#N/A</v>
      </c>
      <c r="W43" s="100" t="e">
        <f ca="true">+IF(AND(ISNUMBER(OFFSET('Sanitation Data'!$D$6,0,10*ROW('Sanitation Data'!D37))),'Data Summary'!CL43="Yes"),OFFSET('Sanitation Data'!$D$6,0,10*ROW('Sanitation Data'!D37)),NA())</f>
        <v>#N/A</v>
      </c>
      <c r="X43" s="100" t="e">
        <f ca="true">+IF(AND(ISNUMBER(OFFSET('Sanitation Data'!$D$10,0,10*ROW('Sanitation Data'!D37))),'Data Summary'!CM43="Yes"),OFFSET('Sanitation Data'!$D$10,0,10*ROW('Sanitation Data'!D37)),NA())</f>
        <v>#N/A</v>
      </c>
      <c r="Y43" s="100" t="e">
        <f ca="true">+IF(AND(ISNUMBER(OFFSET('Sanitation Data'!$D$11,0,10*ROW('Sanitation Data'!D37))),'Data Summary'!CN43="Yes"),OFFSET('Sanitation Data'!$D$11,0,10*ROW('Sanitation Data'!D37)),NA())</f>
        <v>#N/A</v>
      </c>
      <c r="Z43" s="100" t="e">
        <f ca="true">+IF(AND(ISNUMBER(OFFSET('Sanitation Data'!$D$12,0,10*ROW('Sanitation Data'!D37))),'Data Summary'!CO43="Yes"),OFFSET('Sanitation Data'!$D$12,0,10*ROW('Sanitation Data'!D37)),NA())</f>
        <v>#N/A</v>
      </c>
      <c r="AA43" s="100" t="e">
        <f ca="true">+IF(AND(ISNUMBER(OFFSET('Sanitation Data'!$E$4,0,10*ROW('Sanitation Data'!E37))),'Data Summary'!CP43="Yes"),100-OFFSET('Sanitation Data'!$E$4,0,10*ROW('Sanitation Data'!E37)),NA())</f>
        <v>#N/A</v>
      </c>
      <c r="AB43" s="100" t="e">
        <f ca="true">+IF(AND(ISNUMBER(OFFSET('Sanitation Data'!$E$6,0,10*ROW('Sanitation Data'!E37))),'Data Summary'!CQ43="Yes"),OFFSET('Sanitation Data'!$E$6,0,10*ROW('Sanitation Data'!E37)),NA())</f>
        <v>#N/A</v>
      </c>
      <c r="AC43" s="100" t="e">
        <f ca="true">+IF(AND(ISNUMBER(OFFSET('Sanitation Data'!$E$10,0,10*ROW('Sanitation Data'!E37))),'Data Summary'!CR43="Yes"),OFFSET('Sanitation Data'!$E$10,0,10*ROW('Sanitation Data'!E37)),NA())</f>
        <v>#N/A</v>
      </c>
      <c r="AD43" s="100" t="e">
        <f ca="true">+IF(AND(ISNUMBER(OFFSET('Sanitation Data'!$E$11,0,10*ROW('Sanitation Data'!E37))),'Data Summary'!CS43="Yes"),OFFSET('Sanitation Data'!$E$11,0,10*ROW('Sanitation Data'!E37)),NA())</f>
        <v>#N/A</v>
      </c>
      <c r="AE43" s="100" t="e">
        <f ca="true">+IF(AND(ISNUMBER(OFFSET('Sanitation Data'!$E$12,0,10*ROW('Sanitation Data'!E37))),'Data Summary'!CT43="Yes"),OFFSET('Sanitation Data'!$E$12,0,10*ROW('Sanitation Data'!E37)),NA())</f>
        <v>#N/A</v>
      </c>
      <c r="AF43" s="100" t="e">
        <f ca="true">+IF(AND(ISNUMBER(OFFSET('Sanitation Data'!$F$4,0,10*ROW('Sanitation Data'!F37))),'Data Summary'!CU43="Yes"),100-OFFSET('Sanitation Data'!$F$4,0,10*ROW('Sanitation Data'!F37)),NA())</f>
        <v>#N/A</v>
      </c>
      <c r="AG43" s="100" t="e">
        <f ca="true">+IF(AND(ISNUMBER(OFFSET('Sanitation Data'!$F$6,0,10*ROW('Sanitation Data'!F37))),'Data Summary'!CV43="Yes"),OFFSET('Sanitation Data'!$F$6,0,10*ROW('Sanitation Data'!F37)),NA())</f>
        <v>#N/A</v>
      </c>
      <c r="AH43" s="100" t="e">
        <f ca="true">+IF(AND(ISNUMBER(OFFSET('Sanitation Data'!$F$10,0,10*ROW('Sanitation Data'!F37))),'Data Summary'!CW43="Yes"),OFFSET('Sanitation Data'!$F$10,0,10*ROW('Sanitation Data'!F37)),NA())</f>
        <v>#N/A</v>
      </c>
      <c r="AI43" s="100" t="e">
        <f ca="true">+IF(AND(ISNUMBER(OFFSET('Sanitation Data'!$F$11,0,10*ROW('Sanitation Data'!F37))),'Data Summary'!CX43="Yes"),OFFSET('Sanitation Data'!$F$11,0,10*ROW('Sanitation Data'!F37)),NA())</f>
        <v>#N/A</v>
      </c>
      <c r="AJ43" s="100" t="e">
        <f ca="true">+IF(AND(ISNUMBER(OFFSET('Sanitation Data'!$F$12,0,10*ROW('Sanitation Data'!F37))),'Data Summary'!CY43="Yes"),OFFSET('Sanitation Data'!$F$12,0,10*ROW('Sanitation Data'!F37)),NA())</f>
        <v>#N/A</v>
      </c>
      <c r="AK43" s="100" t="e">
        <f ca="true">+IF(AND(ISNUMBER(OFFSET('Sanitation Data'!$G$4,0,10*ROW('Sanitation Data'!G37))),'Data Summary'!CZ43="Yes"),100-OFFSET('Sanitation Data'!$G$4,0,10*ROW('Sanitation Data'!G37)),NA())</f>
        <v>#N/A</v>
      </c>
      <c r="AL43" s="100" t="e">
        <f ca="true">+IF(AND(ISNUMBER(OFFSET('Sanitation Data'!$G$6,0,10*ROW('Sanitation Data'!G37))),'Data Summary'!DA43="Yes"),OFFSET('Sanitation Data'!$G$6,0,10*ROW('Sanitation Data'!G37)),NA())</f>
        <v>#N/A</v>
      </c>
      <c r="AM43" s="100" t="e">
        <f ca="true">+IF(AND(ISNUMBER(OFFSET('Sanitation Data'!$G$10,0,10*ROW('Sanitation Data'!G37))),'Data Summary'!DB43="Yes"),OFFSET('Sanitation Data'!$G$10,0,10*ROW('Sanitation Data'!G37)),NA())</f>
        <v>#N/A</v>
      </c>
      <c r="AN43" s="100" t="e">
        <f ca="true">+IF(AND(ISNUMBER(OFFSET('Sanitation Data'!$G$11,0,10*ROW('Sanitation Data'!G37))),'Data Summary'!DC43="Yes"),OFFSET('Sanitation Data'!$G$11,0,10*ROW('Sanitation Data'!G37)),NA())</f>
        <v>#N/A</v>
      </c>
      <c r="AO43" s="100" t="e">
        <f ca="true">+IF(AND(ISNUMBER(OFFSET('Sanitation Data'!$G$12,0,10*ROW('Sanitation Data'!G37))),'Data Summary'!DD43="Yes"),OFFSET('Sanitation Data'!$G$12,0,10*ROW('Sanitation Data'!G37)),NA())</f>
        <v>#N/A</v>
      </c>
      <c r="AP43" s="100" t="e">
        <f ca="true">+IF(AND(ISNUMBER(OFFSET('Sanitation Data'!$H$4,0,10*ROW('Sanitation Data'!H37))),'Data Summary'!DE43="Yes"),100-OFFSET('Sanitation Data'!$H$4,0,10*ROW('Sanitation Data'!H37)),NA())</f>
        <v>#N/A</v>
      </c>
      <c r="AQ43" s="100" t="e">
        <f ca="true">+IF(AND(ISNUMBER(OFFSET('Sanitation Data'!$H$6,0,10*ROW('Sanitation Data'!H37))),'Data Summary'!DF43="Yes"),OFFSET('Sanitation Data'!$H$6,0,10*ROW('Sanitation Data'!H37)),NA())</f>
        <v>#N/A</v>
      </c>
      <c r="AR43" s="100" t="e">
        <f ca="true">+IF(AND(ISNUMBER(OFFSET('Sanitation Data'!$H$10,0,10*ROW('Sanitation Data'!H37))),'Data Summary'!DG43="Yes"),OFFSET('Sanitation Data'!$H$10,0,10*ROW('Sanitation Data'!H37)),NA())</f>
        <v>#N/A</v>
      </c>
      <c r="AS43" s="100" t="e">
        <f ca="true">+IF(AND(ISNUMBER(OFFSET('Sanitation Data'!$H$11,0,10*ROW('Sanitation Data'!H37))),'Data Summary'!DH43="Yes"),OFFSET('Sanitation Data'!$H$11,0,10*ROW('Sanitation Data'!H37)),NA())</f>
        <v>#N/A</v>
      </c>
      <c r="AT43" s="100" t="e">
        <f ca="true">+IF(AND(ISNUMBER(OFFSET('Sanitation Data'!$H$12,0,10*ROW('Sanitation Data'!H37))),'Data Summary'!DI43="Yes"),OFFSET('Sanitation Data'!$H$12,0,10*ROW('Sanitation Data'!H37)),NA())</f>
        <v>#N/A</v>
      </c>
      <c r="AU43" s="100" t="e">
        <f ca="true">+IF(AND(ISNUMBER(OFFSET('Sanitation Data'!$I$4,0,10*ROW('Sanitation Data'!I37))),'Data Summary'!DJ43="Yes"),100-OFFSET('Sanitation Data'!$I$4,0,10*ROW('Sanitation Data'!I37)),NA())</f>
        <v>#N/A</v>
      </c>
      <c r="AV43" s="100" t="e">
        <f ca="true">+IF(AND(ISNUMBER(OFFSET('Sanitation Data'!$I$6,0,10*ROW('Sanitation Data'!I37))),'Data Summary'!DK43="Yes"),OFFSET('Sanitation Data'!$I$6,0,10*ROW('Sanitation Data'!I37)),NA())</f>
        <v>#N/A</v>
      </c>
      <c r="AW43" s="100" t="e">
        <f ca="true">+IF(AND(ISNUMBER(OFFSET('Sanitation Data'!$I$10,0,10*ROW('Sanitation Data'!I37))),'Data Summary'!DL43="Yes"),OFFSET('Sanitation Data'!$I$10,0,10*ROW('Sanitation Data'!I37)),NA())</f>
        <v>#N/A</v>
      </c>
      <c r="AX43" s="100" t="e">
        <f ca="true">+IF(AND(ISNUMBER(OFFSET('Sanitation Data'!$I$11,0,10*ROW('Sanitation Data'!I37))),'Data Summary'!DM43="Yes"),OFFSET('Sanitation Data'!$I$11,0,10*ROW('Sanitation Data'!I37)),NA())</f>
        <v>#N/A</v>
      </c>
      <c r="AY43" s="100" t="e">
        <f ca="true">+IF(AND(ISNUMBER(OFFSET('Sanitation Data'!$I$12,0,10*ROW('Sanitation Data'!I37))),'Data Summary'!DN43="Yes"),OFFSET('Sanitation Data'!$I$12,0,10*ROW('Sanitation Data'!I37)),NA())</f>
        <v>#N/A</v>
      </c>
      <c r="AZ43" s="101" t="e">
        <f ca="true">+IF(AND(ISNUMBER(OFFSET('Hygiene Data'!$D$5,0,10*ROW('Hygiene Data'!D37))),'Data Summary'!DO43="Yes"),OFFSET('Hygiene Data'!$D$5,0,10*ROW('Hygiene Data'!D37)),NA())</f>
        <v>#N/A</v>
      </c>
      <c r="BA43" s="101" t="e">
        <f ca="true">+IF(AND(ISNUMBER(OFFSET('Hygiene Data'!$D$7,0,10*ROW('Hygiene Data'!D37))),'Data Summary'!DP43="Yes"),OFFSET('Hygiene Data'!$D$7,0,10*ROW('Hygiene Data'!D37)),NA())</f>
        <v>#N/A</v>
      </c>
      <c r="BB43" s="101" t="e">
        <f ca="true">+IF(AND(ISNUMBER(OFFSET('Hygiene Data'!$D$9,0,10*ROW('Hygiene Data'!D37))),'Data Summary'!DQ43="Yes"),OFFSET('Hygiene Data'!$D$9,0,10*ROW('Hygiene Data'!D37)),NA())</f>
        <v>#N/A</v>
      </c>
      <c r="BC43" s="101" t="e">
        <f ca="true">+IF(AND(ISNUMBER(OFFSET('Hygiene Data'!$E$5,0,10*ROW('Hygiene Data'!E37))),'Data Summary'!DR43="Yes"),OFFSET('Hygiene Data'!$E$5,0,10*ROW('Hygiene Data'!E37)),NA())</f>
        <v>#N/A</v>
      </c>
      <c r="BD43" s="101" t="e">
        <f ca="true">+IF(AND(ISNUMBER(OFFSET('Hygiene Data'!$E$7,0,10*ROW('Hygiene Data'!E37))),'Data Summary'!DS43="Yes"),OFFSET('Hygiene Data'!$E$7,0,10*ROW('Hygiene Data'!E37)),NA())</f>
        <v>#N/A</v>
      </c>
      <c r="BE43" s="101" t="e">
        <f ca="true">+IF(AND(ISNUMBER(OFFSET('Hygiene Data'!$E$9,0,10*ROW('Hygiene Data'!E37))),'Data Summary'!DT43="Yes"),OFFSET('Hygiene Data'!$E$9,0,10*ROW('Hygiene Data'!E37)),NA())</f>
        <v>#N/A</v>
      </c>
      <c r="BF43" s="101" t="e">
        <f ca="true">+IF(AND(ISNUMBER(OFFSET('Hygiene Data'!$F$5,0,10*ROW('Hygiene Data'!F37))),'Data Summary'!DU43="Yes"),OFFSET('Hygiene Data'!$F$5,0,10*ROW('Hygiene Data'!F37)),NA())</f>
        <v>#N/A</v>
      </c>
      <c r="BG43" s="101" t="e">
        <f ca="true">+IF(AND(ISNUMBER(OFFSET('Hygiene Data'!$F$7,0,10*ROW('Hygiene Data'!F37))),'Data Summary'!DV43="Yes"),OFFSET('Hygiene Data'!$F$7,0,10*ROW('Hygiene Data'!F37)),NA())</f>
        <v>#N/A</v>
      </c>
      <c r="BH43" s="101" t="e">
        <f ca="true">+IF(AND(ISNUMBER(OFFSET('Hygiene Data'!$F$9,0,10*ROW('Hygiene Data'!F37))),'Data Summary'!DW43="Yes"),OFFSET('Hygiene Data'!$F$9,0,10*ROW('Hygiene Data'!F37)),NA())</f>
        <v>#N/A</v>
      </c>
      <c r="BI43" s="101" t="e">
        <f ca="true">+IF(AND(ISNUMBER(OFFSET('Hygiene Data'!$G$5,0,10*ROW('Hygiene Data'!G37))),'Data Summary'!DX43="Yes"),OFFSET('Hygiene Data'!$G$5,0,10*ROW('Hygiene Data'!G37)),NA())</f>
        <v>#N/A</v>
      </c>
      <c r="BJ43" s="101" t="e">
        <f ca="true">+IF(AND(ISNUMBER(OFFSET('Hygiene Data'!$G$7,0,10*ROW('Hygiene Data'!G37))),'Data Summary'!DY43="Yes"),OFFSET('Hygiene Data'!$G$7,0,10*ROW('Hygiene Data'!G37)),NA())</f>
        <v>#N/A</v>
      </c>
      <c r="BK43" s="101" t="e">
        <f ca="true">+IF(AND(ISNUMBER(OFFSET('Hygiene Data'!$G$9,0,10*ROW('Hygiene Data'!G37))),'Data Summary'!DZ43="Yes"),OFFSET('Hygiene Data'!$G$9,0,10*ROW('Hygiene Data'!G37)),NA())</f>
        <v>#N/A</v>
      </c>
      <c r="BL43" s="101" t="e">
        <f ca="true">+IF(AND(ISNUMBER(OFFSET('Hygiene Data'!$H$5,0,10*ROW('Hygiene Data'!H37))),'Data Summary'!EA43="Yes"),OFFSET('Hygiene Data'!$H$5,0,10*ROW('Hygiene Data'!H37)),NA())</f>
        <v>#N/A</v>
      </c>
      <c r="BM43" s="101" t="e">
        <f ca="true">+IF(AND(ISNUMBER(OFFSET('Hygiene Data'!$H$7,0,10*ROW('Hygiene Data'!H37))),'Data Summary'!EB43="Yes"),OFFSET('Hygiene Data'!$H$7,0,10*ROW('Hygiene Data'!H37)),NA())</f>
        <v>#N/A</v>
      </c>
      <c r="BN43" s="101" t="e">
        <f ca="true">+IF(AND(ISNUMBER(OFFSET('Hygiene Data'!$H$9,0,10*ROW('Hygiene Data'!H37))),'Data Summary'!EC43="Yes"),OFFSET('Hygiene Data'!$H$9,0,10*ROW('Hygiene Data'!H37)),NA())</f>
        <v>#N/A</v>
      </c>
      <c r="BO43" s="101" t="e">
        <f ca="true">+IF(AND(ISNUMBER(OFFSET('Hygiene Data'!$I$5,0,10*ROW('Hygiene Data'!I37))),'Data Summary'!ED43="Yes"),OFFSET('Hygiene Data'!$I$5,0,10*ROW('Hygiene Data'!I37)),NA())</f>
        <v>#N/A</v>
      </c>
      <c r="BP43" s="101" t="e">
        <f ca="true">+IF(AND(ISNUMBER(OFFSET('Hygiene Data'!$I$7,0,10*ROW('Hygiene Data'!I37))),'Data Summary'!EE43="Yes"),OFFSET('Hygiene Data'!$I$7,0,10*ROW('Hygiene Data'!I37)),NA())</f>
        <v>#N/A</v>
      </c>
      <c r="BQ43" s="101" t="e">
        <f ca="true">+IF(AND(ISNUMBER(OFFSET('Hygiene Data'!$I$9,0,10*ROW('Hygiene Data'!I37))),'Data Summary'!EF43="Yes"),OFFSET('Hygiene Data'!$I$9,0,10*ROW('Hygiene Data'!I37)),NA())</f>
        <v>#N/A</v>
      </c>
    </row>
    <row xmlns:x14ac="http://schemas.microsoft.com/office/spreadsheetml/2009/9/ac" r="44" x14ac:dyDescent="0.2">
      <c r="A44" s="379" t="e">
        <f ca="true">+RIGHT('Data Summary'!A44,LEN('Data Summary'!A44)-9)</f>
        <v>#VALUE!</v>
      </c>
      <c r="B44" s="38" t="str">
        <f ca="true">+IF(ISTEXT('Data Summary'!B44),'Data Summary'!B44,"")</f>
        <v/>
      </c>
      <c r="C44" s="378" t="e">
        <f ca="true">+VALUE('Data Summary'!C44)</f>
        <v>#VALUE!</v>
      </c>
      <c r="D44" s="99" t="e">
        <f ca="true">+IF(AND(ISNUMBER(OFFSET('Water Data'!$D$4,0,10*ROW('Water Data'!D38))),'Data Summary'!BS44="Yes"),100-OFFSET('Water Data'!$D$4,0,10*ROW('Water Data'!D38)),NA())</f>
        <v>#N/A</v>
      </c>
      <c r="E44" s="99" t="e">
        <f ca="true">+IF(AND(ISNUMBER(OFFSET('Water Data'!$D$6,0,10*ROW('Water Data'!D38))),'Data Summary'!BT44="Yes"),OFFSET('Water Data'!$D$6,0,10*ROW('Water Data'!D38)),NA())</f>
        <v>#N/A</v>
      </c>
      <c r="F44" s="99" t="e">
        <f ca="true">+IF(AND(ISNUMBER(OFFSET('Water Data'!$D$9,0,10*ROW('Water Data'!D38))),'Data Summary'!BU44="Yes"),OFFSET('Water Data'!$D$9,0,10*ROW('Water Data'!D38)),NA())</f>
        <v>#N/A</v>
      </c>
      <c r="G44" s="99" t="e">
        <f ca="true">+IF(AND(ISNUMBER(OFFSET('Water Data'!$E$4,0,10*ROW('Water Data'!E38))),'Data Summary'!BV44="Yes"),100-OFFSET('Water Data'!$E$4,0,10*ROW('Water Data'!E38)),NA())</f>
        <v>#N/A</v>
      </c>
      <c r="H44" s="99" t="e">
        <f ca="true">+IF(AND(ISNUMBER(OFFSET('Water Data'!$E$6,0,10*ROW('Water Data'!E38))),'Data Summary'!BW44="Yes"),OFFSET('Water Data'!$E$6,0,10*ROW('Water Data'!E38)),NA())</f>
        <v>#N/A</v>
      </c>
      <c r="I44" s="99" t="e">
        <f ca="true">+IF(AND(ISNUMBER(OFFSET('Water Data'!$E$9,0,10*ROW('Water Data'!E38))),'Data Summary'!BX44="Yes"),OFFSET('Water Data'!$E$9,0,10*ROW('Water Data'!E38)),NA())</f>
        <v>#N/A</v>
      </c>
      <c r="J44" s="99" t="e">
        <f ca="true">+IF(AND(ISNUMBER(OFFSET('Water Data'!$F$4,0,10*ROW('Water Data'!F38))),'Data Summary'!BY44="Yes"),100-OFFSET('Water Data'!$F$4,0,10*ROW('Water Data'!F38)),NA())</f>
        <v>#N/A</v>
      </c>
      <c r="K44" s="99" t="e">
        <f ca="true">+IF(AND(ISNUMBER(OFFSET('Water Data'!$F$6,0,10*ROW('Water Data'!F38))),'Data Summary'!BZ44="Yes"),OFFSET('Water Data'!$F$6,0,10*ROW('Water Data'!F38)),NA())</f>
        <v>#N/A</v>
      </c>
      <c r="L44" s="99" t="e">
        <f ca="true">+IF(AND(ISNUMBER(OFFSET('Water Data'!$F$9,0,10*ROW('Water Data'!F38))),'Data Summary'!CA44="Yes"),OFFSET('Water Data'!$F$9,0,10*ROW('Water Data'!F38)),NA())</f>
        <v>#N/A</v>
      </c>
      <c r="M44" s="99" t="e">
        <f ca="true">+IF(AND(ISNUMBER(OFFSET('Water Data'!$G$4,0,10*ROW('Water Data'!G38))),'Data Summary'!CB44="Yes"),100-OFFSET('Water Data'!$G$4,0,10*ROW('Water Data'!G38)),NA())</f>
        <v>#N/A</v>
      </c>
      <c r="N44" s="99" t="e">
        <f ca="true">+IF(AND(ISNUMBER(OFFSET('Water Data'!$G$6,0,10*ROW('Water Data'!G38))),'Data Summary'!CC44="Yes"),OFFSET('Water Data'!$G$6,0,10*ROW('Water Data'!G38)),NA())</f>
        <v>#N/A</v>
      </c>
      <c r="O44" s="99" t="e">
        <f ca="true">+IF(AND(ISNUMBER(OFFSET('Water Data'!$G$9,0,10*ROW('Water Data'!G38))),'Data Summary'!CD44="Yes"),OFFSET('Water Data'!$G$9,0,10*ROW('Water Data'!G38)),NA())</f>
        <v>#N/A</v>
      </c>
      <c r="P44" s="99" t="e">
        <f ca="true">+IF(AND(ISNUMBER(OFFSET('Water Data'!$H$4,0,10*ROW('Water Data'!H38))),'Data Summary'!CE44="Yes"),100-OFFSET('Water Data'!$H$4,0,10*ROW('Water Data'!H38)),NA())</f>
        <v>#N/A</v>
      </c>
      <c r="Q44" s="99" t="e">
        <f ca="true">+IF(AND(ISNUMBER(OFFSET('Water Data'!$H$6,0,10*ROW('Water Data'!H38))),'Data Summary'!CF44="Yes"),OFFSET('Water Data'!$H$6,0,10*ROW('Water Data'!H38)),NA())</f>
        <v>#N/A</v>
      </c>
      <c r="R44" s="99" t="e">
        <f ca="true">+IF(AND(ISNUMBER(OFFSET('Water Data'!$H$9,0,10*ROW('Water Data'!H38))),'Data Summary'!CG44="Yes"),OFFSET('Water Data'!$H$9,0,10*ROW('Water Data'!H38)),NA())</f>
        <v>#N/A</v>
      </c>
      <c r="S44" s="99" t="e">
        <f ca="true">+IF(AND(ISNUMBER(OFFSET('Water Data'!$I$4,0,10*ROW('Water Data'!I38))),'Data Summary'!CH44="Yes"),100-OFFSET('Water Data'!$I$4,0,10*ROW('Water Data'!I38)),NA())</f>
        <v>#N/A</v>
      </c>
      <c r="T44" s="99" t="e">
        <f ca="true">+IF(AND(ISNUMBER(OFFSET('Water Data'!$I$6,0,10*ROW('Water Data'!I38))),'Data Summary'!CI44="Yes"),OFFSET('Water Data'!$I$6,0,10*ROW('Water Data'!I38)),NA())</f>
        <v>#N/A</v>
      </c>
      <c r="U44" s="99" t="e">
        <f ca="true">+IF(AND(ISNUMBER(OFFSET('Water Data'!$I$9,0,10*ROW('Water Data'!I38))),'Data Summary'!CJ44="Yes"),OFFSET('Water Data'!$I$9,0,10*ROW('Water Data'!I38)),NA())</f>
        <v>#N/A</v>
      </c>
      <c r="V44" s="100" t="e">
        <f ca="true">+IF(AND(ISNUMBER(OFFSET('Sanitation Data'!$D$4,0,10*ROW('Sanitation Data'!D38))),'Data Summary'!CK44="Yes"),100-OFFSET('Sanitation Data'!$D$4,0,10*ROW('Sanitation Data'!D38)),NA())</f>
        <v>#N/A</v>
      </c>
      <c r="W44" s="100" t="e">
        <f ca="true">+IF(AND(ISNUMBER(OFFSET('Sanitation Data'!$D$6,0,10*ROW('Sanitation Data'!D38))),'Data Summary'!CL44="Yes"),OFFSET('Sanitation Data'!$D$6,0,10*ROW('Sanitation Data'!D38)),NA())</f>
        <v>#N/A</v>
      </c>
      <c r="X44" s="100" t="e">
        <f ca="true">+IF(AND(ISNUMBER(OFFSET('Sanitation Data'!$D$10,0,10*ROW('Sanitation Data'!D38))),'Data Summary'!CM44="Yes"),OFFSET('Sanitation Data'!$D$10,0,10*ROW('Sanitation Data'!D38)),NA())</f>
        <v>#N/A</v>
      </c>
      <c r="Y44" s="100" t="e">
        <f ca="true">+IF(AND(ISNUMBER(OFFSET('Sanitation Data'!$D$11,0,10*ROW('Sanitation Data'!D38))),'Data Summary'!CN44="Yes"),OFFSET('Sanitation Data'!$D$11,0,10*ROW('Sanitation Data'!D38)),NA())</f>
        <v>#N/A</v>
      </c>
      <c r="Z44" s="100" t="e">
        <f ca="true">+IF(AND(ISNUMBER(OFFSET('Sanitation Data'!$D$12,0,10*ROW('Sanitation Data'!D38))),'Data Summary'!CO44="Yes"),OFFSET('Sanitation Data'!$D$12,0,10*ROW('Sanitation Data'!D38)),NA())</f>
        <v>#N/A</v>
      </c>
      <c r="AA44" s="100" t="e">
        <f ca="true">+IF(AND(ISNUMBER(OFFSET('Sanitation Data'!$E$4,0,10*ROW('Sanitation Data'!E38))),'Data Summary'!CP44="Yes"),100-OFFSET('Sanitation Data'!$E$4,0,10*ROW('Sanitation Data'!E38)),NA())</f>
        <v>#N/A</v>
      </c>
      <c r="AB44" s="100" t="e">
        <f ca="true">+IF(AND(ISNUMBER(OFFSET('Sanitation Data'!$E$6,0,10*ROW('Sanitation Data'!E38))),'Data Summary'!CQ44="Yes"),OFFSET('Sanitation Data'!$E$6,0,10*ROW('Sanitation Data'!E38)),NA())</f>
        <v>#N/A</v>
      </c>
      <c r="AC44" s="100" t="e">
        <f ca="true">+IF(AND(ISNUMBER(OFFSET('Sanitation Data'!$E$10,0,10*ROW('Sanitation Data'!E38))),'Data Summary'!CR44="Yes"),OFFSET('Sanitation Data'!$E$10,0,10*ROW('Sanitation Data'!E38)),NA())</f>
        <v>#N/A</v>
      </c>
      <c r="AD44" s="100" t="e">
        <f ca="true">+IF(AND(ISNUMBER(OFFSET('Sanitation Data'!$E$11,0,10*ROW('Sanitation Data'!E38))),'Data Summary'!CS44="Yes"),OFFSET('Sanitation Data'!$E$11,0,10*ROW('Sanitation Data'!E38)),NA())</f>
        <v>#N/A</v>
      </c>
      <c r="AE44" s="100" t="e">
        <f ca="true">+IF(AND(ISNUMBER(OFFSET('Sanitation Data'!$E$12,0,10*ROW('Sanitation Data'!E38))),'Data Summary'!CT44="Yes"),OFFSET('Sanitation Data'!$E$12,0,10*ROW('Sanitation Data'!E38)),NA())</f>
        <v>#N/A</v>
      </c>
      <c r="AF44" s="100" t="e">
        <f ca="true">+IF(AND(ISNUMBER(OFFSET('Sanitation Data'!$F$4,0,10*ROW('Sanitation Data'!F38))),'Data Summary'!CU44="Yes"),100-OFFSET('Sanitation Data'!$F$4,0,10*ROW('Sanitation Data'!F38)),NA())</f>
        <v>#N/A</v>
      </c>
      <c r="AG44" s="100" t="e">
        <f ca="true">+IF(AND(ISNUMBER(OFFSET('Sanitation Data'!$F$6,0,10*ROW('Sanitation Data'!F38))),'Data Summary'!CV44="Yes"),OFFSET('Sanitation Data'!$F$6,0,10*ROW('Sanitation Data'!F38)),NA())</f>
        <v>#N/A</v>
      </c>
      <c r="AH44" s="100" t="e">
        <f ca="true">+IF(AND(ISNUMBER(OFFSET('Sanitation Data'!$F$10,0,10*ROW('Sanitation Data'!F38))),'Data Summary'!CW44="Yes"),OFFSET('Sanitation Data'!$F$10,0,10*ROW('Sanitation Data'!F38)),NA())</f>
        <v>#N/A</v>
      </c>
      <c r="AI44" s="100" t="e">
        <f ca="true">+IF(AND(ISNUMBER(OFFSET('Sanitation Data'!$F$11,0,10*ROW('Sanitation Data'!F38))),'Data Summary'!CX44="Yes"),OFFSET('Sanitation Data'!$F$11,0,10*ROW('Sanitation Data'!F38)),NA())</f>
        <v>#N/A</v>
      </c>
      <c r="AJ44" s="100" t="e">
        <f ca="true">+IF(AND(ISNUMBER(OFFSET('Sanitation Data'!$F$12,0,10*ROW('Sanitation Data'!F38))),'Data Summary'!CY44="Yes"),OFFSET('Sanitation Data'!$F$12,0,10*ROW('Sanitation Data'!F38)),NA())</f>
        <v>#N/A</v>
      </c>
      <c r="AK44" s="100" t="e">
        <f ca="true">+IF(AND(ISNUMBER(OFFSET('Sanitation Data'!$G$4,0,10*ROW('Sanitation Data'!G38))),'Data Summary'!CZ44="Yes"),100-OFFSET('Sanitation Data'!$G$4,0,10*ROW('Sanitation Data'!G38)),NA())</f>
        <v>#N/A</v>
      </c>
      <c r="AL44" s="100" t="e">
        <f ca="true">+IF(AND(ISNUMBER(OFFSET('Sanitation Data'!$G$6,0,10*ROW('Sanitation Data'!G38))),'Data Summary'!DA44="Yes"),OFFSET('Sanitation Data'!$G$6,0,10*ROW('Sanitation Data'!G38)),NA())</f>
        <v>#N/A</v>
      </c>
      <c r="AM44" s="100" t="e">
        <f ca="true">+IF(AND(ISNUMBER(OFFSET('Sanitation Data'!$G$10,0,10*ROW('Sanitation Data'!G38))),'Data Summary'!DB44="Yes"),OFFSET('Sanitation Data'!$G$10,0,10*ROW('Sanitation Data'!G38)),NA())</f>
        <v>#N/A</v>
      </c>
      <c r="AN44" s="100" t="e">
        <f ca="true">+IF(AND(ISNUMBER(OFFSET('Sanitation Data'!$G$11,0,10*ROW('Sanitation Data'!G38))),'Data Summary'!DC44="Yes"),OFFSET('Sanitation Data'!$G$11,0,10*ROW('Sanitation Data'!G38)),NA())</f>
        <v>#N/A</v>
      </c>
      <c r="AO44" s="100" t="e">
        <f ca="true">+IF(AND(ISNUMBER(OFFSET('Sanitation Data'!$G$12,0,10*ROW('Sanitation Data'!G38))),'Data Summary'!DD44="Yes"),OFFSET('Sanitation Data'!$G$12,0,10*ROW('Sanitation Data'!G38)),NA())</f>
        <v>#N/A</v>
      </c>
      <c r="AP44" s="100" t="e">
        <f ca="true">+IF(AND(ISNUMBER(OFFSET('Sanitation Data'!$H$4,0,10*ROW('Sanitation Data'!H38))),'Data Summary'!DE44="Yes"),100-OFFSET('Sanitation Data'!$H$4,0,10*ROW('Sanitation Data'!H38)),NA())</f>
        <v>#N/A</v>
      </c>
      <c r="AQ44" s="100" t="e">
        <f ca="true">+IF(AND(ISNUMBER(OFFSET('Sanitation Data'!$H$6,0,10*ROW('Sanitation Data'!H38))),'Data Summary'!DF44="Yes"),OFFSET('Sanitation Data'!$H$6,0,10*ROW('Sanitation Data'!H38)),NA())</f>
        <v>#N/A</v>
      </c>
      <c r="AR44" s="100" t="e">
        <f ca="true">+IF(AND(ISNUMBER(OFFSET('Sanitation Data'!$H$10,0,10*ROW('Sanitation Data'!H38))),'Data Summary'!DG44="Yes"),OFFSET('Sanitation Data'!$H$10,0,10*ROW('Sanitation Data'!H38)),NA())</f>
        <v>#N/A</v>
      </c>
      <c r="AS44" s="100" t="e">
        <f ca="true">+IF(AND(ISNUMBER(OFFSET('Sanitation Data'!$H$11,0,10*ROW('Sanitation Data'!H38))),'Data Summary'!DH44="Yes"),OFFSET('Sanitation Data'!$H$11,0,10*ROW('Sanitation Data'!H38)),NA())</f>
        <v>#N/A</v>
      </c>
      <c r="AT44" s="100" t="e">
        <f ca="true">+IF(AND(ISNUMBER(OFFSET('Sanitation Data'!$H$12,0,10*ROW('Sanitation Data'!H38))),'Data Summary'!DI44="Yes"),OFFSET('Sanitation Data'!$H$12,0,10*ROW('Sanitation Data'!H38)),NA())</f>
        <v>#N/A</v>
      </c>
      <c r="AU44" s="100" t="e">
        <f ca="true">+IF(AND(ISNUMBER(OFFSET('Sanitation Data'!$I$4,0,10*ROW('Sanitation Data'!I38))),'Data Summary'!DJ44="Yes"),100-OFFSET('Sanitation Data'!$I$4,0,10*ROW('Sanitation Data'!I38)),NA())</f>
        <v>#N/A</v>
      </c>
      <c r="AV44" s="100" t="e">
        <f ca="true">+IF(AND(ISNUMBER(OFFSET('Sanitation Data'!$I$6,0,10*ROW('Sanitation Data'!I38))),'Data Summary'!DK44="Yes"),OFFSET('Sanitation Data'!$I$6,0,10*ROW('Sanitation Data'!I38)),NA())</f>
        <v>#N/A</v>
      </c>
      <c r="AW44" s="100" t="e">
        <f ca="true">+IF(AND(ISNUMBER(OFFSET('Sanitation Data'!$I$10,0,10*ROW('Sanitation Data'!I38))),'Data Summary'!DL44="Yes"),OFFSET('Sanitation Data'!$I$10,0,10*ROW('Sanitation Data'!I38)),NA())</f>
        <v>#N/A</v>
      </c>
      <c r="AX44" s="100" t="e">
        <f ca="true">+IF(AND(ISNUMBER(OFFSET('Sanitation Data'!$I$11,0,10*ROW('Sanitation Data'!I38))),'Data Summary'!DM44="Yes"),OFFSET('Sanitation Data'!$I$11,0,10*ROW('Sanitation Data'!I38)),NA())</f>
        <v>#N/A</v>
      </c>
      <c r="AY44" s="100" t="e">
        <f ca="true">+IF(AND(ISNUMBER(OFFSET('Sanitation Data'!$I$12,0,10*ROW('Sanitation Data'!I38))),'Data Summary'!DN44="Yes"),OFFSET('Sanitation Data'!$I$12,0,10*ROW('Sanitation Data'!I38)),NA())</f>
        <v>#N/A</v>
      </c>
      <c r="AZ44" s="101" t="e">
        <f ca="true">+IF(AND(ISNUMBER(OFFSET('Hygiene Data'!$D$5,0,10*ROW('Hygiene Data'!D38))),'Data Summary'!DO44="Yes"),OFFSET('Hygiene Data'!$D$5,0,10*ROW('Hygiene Data'!D38)),NA())</f>
        <v>#N/A</v>
      </c>
      <c r="BA44" s="101" t="e">
        <f ca="true">+IF(AND(ISNUMBER(OFFSET('Hygiene Data'!$D$7,0,10*ROW('Hygiene Data'!D38))),'Data Summary'!DP44="Yes"),OFFSET('Hygiene Data'!$D$7,0,10*ROW('Hygiene Data'!D38)),NA())</f>
        <v>#N/A</v>
      </c>
      <c r="BB44" s="101" t="e">
        <f ca="true">+IF(AND(ISNUMBER(OFFSET('Hygiene Data'!$D$9,0,10*ROW('Hygiene Data'!D38))),'Data Summary'!DQ44="Yes"),OFFSET('Hygiene Data'!$D$9,0,10*ROW('Hygiene Data'!D38)),NA())</f>
        <v>#N/A</v>
      </c>
      <c r="BC44" s="101" t="e">
        <f ca="true">+IF(AND(ISNUMBER(OFFSET('Hygiene Data'!$E$5,0,10*ROW('Hygiene Data'!E38))),'Data Summary'!DR44="Yes"),OFFSET('Hygiene Data'!$E$5,0,10*ROW('Hygiene Data'!E38)),NA())</f>
        <v>#N/A</v>
      </c>
      <c r="BD44" s="101" t="e">
        <f ca="true">+IF(AND(ISNUMBER(OFFSET('Hygiene Data'!$E$7,0,10*ROW('Hygiene Data'!E38))),'Data Summary'!DS44="Yes"),OFFSET('Hygiene Data'!$E$7,0,10*ROW('Hygiene Data'!E38)),NA())</f>
        <v>#N/A</v>
      </c>
      <c r="BE44" s="101" t="e">
        <f ca="true">+IF(AND(ISNUMBER(OFFSET('Hygiene Data'!$E$9,0,10*ROW('Hygiene Data'!E38))),'Data Summary'!DT44="Yes"),OFFSET('Hygiene Data'!$E$9,0,10*ROW('Hygiene Data'!E38)),NA())</f>
        <v>#N/A</v>
      </c>
      <c r="BF44" s="101" t="e">
        <f ca="true">+IF(AND(ISNUMBER(OFFSET('Hygiene Data'!$F$5,0,10*ROW('Hygiene Data'!F38))),'Data Summary'!DU44="Yes"),OFFSET('Hygiene Data'!$F$5,0,10*ROW('Hygiene Data'!F38)),NA())</f>
        <v>#N/A</v>
      </c>
      <c r="BG44" s="101" t="e">
        <f ca="true">+IF(AND(ISNUMBER(OFFSET('Hygiene Data'!$F$7,0,10*ROW('Hygiene Data'!F38))),'Data Summary'!DV44="Yes"),OFFSET('Hygiene Data'!$F$7,0,10*ROW('Hygiene Data'!F38)),NA())</f>
        <v>#N/A</v>
      </c>
      <c r="BH44" s="101" t="e">
        <f ca="true">+IF(AND(ISNUMBER(OFFSET('Hygiene Data'!$F$9,0,10*ROW('Hygiene Data'!F38))),'Data Summary'!DW44="Yes"),OFFSET('Hygiene Data'!$F$9,0,10*ROW('Hygiene Data'!F38)),NA())</f>
        <v>#N/A</v>
      </c>
      <c r="BI44" s="101" t="e">
        <f ca="true">+IF(AND(ISNUMBER(OFFSET('Hygiene Data'!$G$5,0,10*ROW('Hygiene Data'!G38))),'Data Summary'!DX44="Yes"),OFFSET('Hygiene Data'!$G$5,0,10*ROW('Hygiene Data'!G38)),NA())</f>
        <v>#N/A</v>
      </c>
      <c r="BJ44" s="101" t="e">
        <f ca="true">+IF(AND(ISNUMBER(OFFSET('Hygiene Data'!$G$7,0,10*ROW('Hygiene Data'!G38))),'Data Summary'!DY44="Yes"),OFFSET('Hygiene Data'!$G$7,0,10*ROW('Hygiene Data'!G38)),NA())</f>
        <v>#N/A</v>
      </c>
      <c r="BK44" s="101" t="e">
        <f ca="true">+IF(AND(ISNUMBER(OFFSET('Hygiene Data'!$G$9,0,10*ROW('Hygiene Data'!G38))),'Data Summary'!DZ44="Yes"),OFFSET('Hygiene Data'!$G$9,0,10*ROW('Hygiene Data'!G38)),NA())</f>
        <v>#N/A</v>
      </c>
      <c r="BL44" s="101" t="e">
        <f ca="true">+IF(AND(ISNUMBER(OFFSET('Hygiene Data'!$H$5,0,10*ROW('Hygiene Data'!H38))),'Data Summary'!EA44="Yes"),OFFSET('Hygiene Data'!$H$5,0,10*ROW('Hygiene Data'!H38)),NA())</f>
        <v>#N/A</v>
      </c>
      <c r="BM44" s="101" t="e">
        <f ca="true">+IF(AND(ISNUMBER(OFFSET('Hygiene Data'!$H$7,0,10*ROW('Hygiene Data'!H38))),'Data Summary'!EB44="Yes"),OFFSET('Hygiene Data'!$H$7,0,10*ROW('Hygiene Data'!H38)),NA())</f>
        <v>#N/A</v>
      </c>
      <c r="BN44" s="101" t="e">
        <f ca="true">+IF(AND(ISNUMBER(OFFSET('Hygiene Data'!$H$9,0,10*ROW('Hygiene Data'!H38))),'Data Summary'!EC44="Yes"),OFFSET('Hygiene Data'!$H$9,0,10*ROW('Hygiene Data'!H38)),NA())</f>
        <v>#N/A</v>
      </c>
      <c r="BO44" s="101" t="e">
        <f ca="true">+IF(AND(ISNUMBER(OFFSET('Hygiene Data'!$I$5,0,10*ROW('Hygiene Data'!I38))),'Data Summary'!ED44="Yes"),OFFSET('Hygiene Data'!$I$5,0,10*ROW('Hygiene Data'!I38)),NA())</f>
        <v>#N/A</v>
      </c>
      <c r="BP44" s="101" t="e">
        <f ca="true">+IF(AND(ISNUMBER(OFFSET('Hygiene Data'!$I$7,0,10*ROW('Hygiene Data'!I38))),'Data Summary'!EE44="Yes"),OFFSET('Hygiene Data'!$I$7,0,10*ROW('Hygiene Data'!I38)),NA())</f>
        <v>#N/A</v>
      </c>
      <c r="BQ44" s="101" t="e">
        <f ca="true">+IF(AND(ISNUMBER(OFFSET('Hygiene Data'!$I$9,0,10*ROW('Hygiene Data'!I38))),'Data Summary'!EF44="Yes"),OFFSET('Hygiene Data'!$I$9,0,10*ROW('Hygiene Data'!I38)),NA())</f>
        <v>#N/A</v>
      </c>
    </row>
    <row xmlns:x14ac="http://schemas.microsoft.com/office/spreadsheetml/2009/9/ac" r="45" x14ac:dyDescent="0.2">
      <c r="A45" s="379" t="e">
        <f ca="true">+RIGHT('Data Summary'!A45,LEN('Data Summary'!A45)-9)</f>
        <v>#VALUE!</v>
      </c>
      <c r="B45" s="38" t="str">
        <f ca="true">+IF(ISTEXT('Data Summary'!B45),'Data Summary'!B45,"")</f>
        <v/>
      </c>
      <c r="C45" s="378" t="e">
        <f ca="true">+VALUE('Data Summary'!C45)</f>
        <v>#VALUE!</v>
      </c>
      <c r="D45" s="99" t="e">
        <f ca="true">+IF(AND(ISNUMBER(OFFSET('Water Data'!$D$4,0,10*ROW('Water Data'!D39))),'Data Summary'!BS45="Yes"),100-OFFSET('Water Data'!$D$4,0,10*ROW('Water Data'!D39)),NA())</f>
        <v>#N/A</v>
      </c>
      <c r="E45" s="99" t="e">
        <f ca="true">+IF(AND(ISNUMBER(OFFSET('Water Data'!$D$6,0,10*ROW('Water Data'!D39))),'Data Summary'!BT45="Yes"),OFFSET('Water Data'!$D$6,0,10*ROW('Water Data'!D39)),NA())</f>
        <v>#N/A</v>
      </c>
      <c r="F45" s="99" t="e">
        <f ca="true">+IF(AND(ISNUMBER(OFFSET('Water Data'!$D$9,0,10*ROW('Water Data'!D39))),'Data Summary'!BU45="Yes"),OFFSET('Water Data'!$D$9,0,10*ROW('Water Data'!D39)),NA())</f>
        <v>#N/A</v>
      </c>
      <c r="G45" s="99" t="e">
        <f ca="true">+IF(AND(ISNUMBER(OFFSET('Water Data'!$E$4,0,10*ROW('Water Data'!E39))),'Data Summary'!BV45="Yes"),100-OFFSET('Water Data'!$E$4,0,10*ROW('Water Data'!E39)),NA())</f>
        <v>#N/A</v>
      </c>
      <c r="H45" s="99" t="e">
        <f ca="true">+IF(AND(ISNUMBER(OFFSET('Water Data'!$E$6,0,10*ROW('Water Data'!E39))),'Data Summary'!BW45="Yes"),OFFSET('Water Data'!$E$6,0,10*ROW('Water Data'!E39)),NA())</f>
        <v>#N/A</v>
      </c>
      <c r="I45" s="99" t="e">
        <f ca="true">+IF(AND(ISNUMBER(OFFSET('Water Data'!$E$9,0,10*ROW('Water Data'!E39))),'Data Summary'!BX45="Yes"),OFFSET('Water Data'!$E$9,0,10*ROW('Water Data'!E39)),NA())</f>
        <v>#N/A</v>
      </c>
      <c r="J45" s="99" t="e">
        <f ca="true">+IF(AND(ISNUMBER(OFFSET('Water Data'!$F$4,0,10*ROW('Water Data'!F39))),'Data Summary'!BY45="Yes"),100-OFFSET('Water Data'!$F$4,0,10*ROW('Water Data'!F39)),NA())</f>
        <v>#N/A</v>
      </c>
      <c r="K45" s="99" t="e">
        <f ca="true">+IF(AND(ISNUMBER(OFFSET('Water Data'!$F$6,0,10*ROW('Water Data'!F39))),'Data Summary'!BZ45="Yes"),OFFSET('Water Data'!$F$6,0,10*ROW('Water Data'!F39)),NA())</f>
        <v>#N/A</v>
      </c>
      <c r="L45" s="99" t="e">
        <f ca="true">+IF(AND(ISNUMBER(OFFSET('Water Data'!$F$9,0,10*ROW('Water Data'!F39))),'Data Summary'!CA45="Yes"),OFFSET('Water Data'!$F$9,0,10*ROW('Water Data'!F39)),NA())</f>
        <v>#N/A</v>
      </c>
      <c r="M45" s="99" t="e">
        <f ca="true">+IF(AND(ISNUMBER(OFFSET('Water Data'!$G$4,0,10*ROW('Water Data'!G39))),'Data Summary'!CB45="Yes"),100-OFFSET('Water Data'!$G$4,0,10*ROW('Water Data'!G39)),NA())</f>
        <v>#N/A</v>
      </c>
      <c r="N45" s="99" t="e">
        <f ca="true">+IF(AND(ISNUMBER(OFFSET('Water Data'!$G$6,0,10*ROW('Water Data'!G39))),'Data Summary'!CC45="Yes"),OFFSET('Water Data'!$G$6,0,10*ROW('Water Data'!G39)),NA())</f>
        <v>#N/A</v>
      </c>
      <c r="O45" s="99" t="e">
        <f ca="true">+IF(AND(ISNUMBER(OFFSET('Water Data'!$G$9,0,10*ROW('Water Data'!G39))),'Data Summary'!CD45="Yes"),OFFSET('Water Data'!$G$9,0,10*ROW('Water Data'!G39)),NA())</f>
        <v>#N/A</v>
      </c>
      <c r="P45" s="99" t="e">
        <f ca="true">+IF(AND(ISNUMBER(OFFSET('Water Data'!$H$4,0,10*ROW('Water Data'!H39))),'Data Summary'!CE45="Yes"),100-OFFSET('Water Data'!$H$4,0,10*ROW('Water Data'!H39)),NA())</f>
        <v>#N/A</v>
      </c>
      <c r="Q45" s="99" t="e">
        <f ca="true">+IF(AND(ISNUMBER(OFFSET('Water Data'!$H$6,0,10*ROW('Water Data'!H39))),'Data Summary'!CF45="Yes"),OFFSET('Water Data'!$H$6,0,10*ROW('Water Data'!H39)),NA())</f>
        <v>#N/A</v>
      </c>
      <c r="R45" s="99" t="e">
        <f ca="true">+IF(AND(ISNUMBER(OFFSET('Water Data'!$H$9,0,10*ROW('Water Data'!H39))),'Data Summary'!CG45="Yes"),OFFSET('Water Data'!$H$9,0,10*ROW('Water Data'!H39)),NA())</f>
        <v>#N/A</v>
      </c>
      <c r="S45" s="99" t="e">
        <f ca="true">+IF(AND(ISNUMBER(OFFSET('Water Data'!$I$4,0,10*ROW('Water Data'!I39))),'Data Summary'!CH45="Yes"),100-OFFSET('Water Data'!$I$4,0,10*ROW('Water Data'!I39)),NA())</f>
        <v>#N/A</v>
      </c>
      <c r="T45" s="99" t="e">
        <f ca="true">+IF(AND(ISNUMBER(OFFSET('Water Data'!$I$6,0,10*ROW('Water Data'!I39))),'Data Summary'!CI45="Yes"),OFFSET('Water Data'!$I$6,0,10*ROW('Water Data'!I39)),NA())</f>
        <v>#N/A</v>
      </c>
      <c r="U45" s="99" t="e">
        <f ca="true">+IF(AND(ISNUMBER(OFFSET('Water Data'!$I$9,0,10*ROW('Water Data'!I39))),'Data Summary'!CJ45="Yes"),OFFSET('Water Data'!$I$9,0,10*ROW('Water Data'!I39)),NA())</f>
        <v>#N/A</v>
      </c>
      <c r="V45" s="100" t="e">
        <f ca="true">+IF(AND(ISNUMBER(OFFSET('Sanitation Data'!$D$4,0,10*ROW('Sanitation Data'!D39))),'Data Summary'!CK45="Yes"),100-OFFSET('Sanitation Data'!$D$4,0,10*ROW('Sanitation Data'!D39)),NA())</f>
        <v>#N/A</v>
      </c>
      <c r="W45" s="100" t="e">
        <f ca="true">+IF(AND(ISNUMBER(OFFSET('Sanitation Data'!$D$6,0,10*ROW('Sanitation Data'!D39))),'Data Summary'!CL45="Yes"),OFFSET('Sanitation Data'!$D$6,0,10*ROW('Sanitation Data'!D39)),NA())</f>
        <v>#N/A</v>
      </c>
      <c r="X45" s="100" t="e">
        <f ca="true">+IF(AND(ISNUMBER(OFFSET('Sanitation Data'!$D$10,0,10*ROW('Sanitation Data'!D39))),'Data Summary'!CM45="Yes"),OFFSET('Sanitation Data'!$D$10,0,10*ROW('Sanitation Data'!D39)),NA())</f>
        <v>#N/A</v>
      </c>
      <c r="Y45" s="100" t="e">
        <f ca="true">+IF(AND(ISNUMBER(OFFSET('Sanitation Data'!$D$11,0,10*ROW('Sanitation Data'!D39))),'Data Summary'!CN45="Yes"),OFFSET('Sanitation Data'!$D$11,0,10*ROW('Sanitation Data'!D39)),NA())</f>
        <v>#N/A</v>
      </c>
      <c r="Z45" s="100" t="e">
        <f ca="true">+IF(AND(ISNUMBER(OFFSET('Sanitation Data'!$D$12,0,10*ROW('Sanitation Data'!D39))),'Data Summary'!CO45="Yes"),OFFSET('Sanitation Data'!$D$12,0,10*ROW('Sanitation Data'!D39)),NA())</f>
        <v>#N/A</v>
      </c>
      <c r="AA45" s="100" t="e">
        <f ca="true">+IF(AND(ISNUMBER(OFFSET('Sanitation Data'!$E$4,0,10*ROW('Sanitation Data'!E39))),'Data Summary'!CP45="Yes"),100-OFFSET('Sanitation Data'!$E$4,0,10*ROW('Sanitation Data'!E39)),NA())</f>
        <v>#N/A</v>
      </c>
      <c r="AB45" s="100" t="e">
        <f ca="true">+IF(AND(ISNUMBER(OFFSET('Sanitation Data'!$E$6,0,10*ROW('Sanitation Data'!E39))),'Data Summary'!CQ45="Yes"),OFFSET('Sanitation Data'!$E$6,0,10*ROW('Sanitation Data'!E39)),NA())</f>
        <v>#N/A</v>
      </c>
      <c r="AC45" s="100" t="e">
        <f ca="true">+IF(AND(ISNUMBER(OFFSET('Sanitation Data'!$E$10,0,10*ROW('Sanitation Data'!E39))),'Data Summary'!CR45="Yes"),OFFSET('Sanitation Data'!$E$10,0,10*ROW('Sanitation Data'!E39)),NA())</f>
        <v>#N/A</v>
      </c>
      <c r="AD45" s="100" t="e">
        <f ca="true">+IF(AND(ISNUMBER(OFFSET('Sanitation Data'!$E$11,0,10*ROW('Sanitation Data'!E39))),'Data Summary'!CS45="Yes"),OFFSET('Sanitation Data'!$E$11,0,10*ROW('Sanitation Data'!E39)),NA())</f>
        <v>#N/A</v>
      </c>
      <c r="AE45" s="100" t="e">
        <f ca="true">+IF(AND(ISNUMBER(OFFSET('Sanitation Data'!$E$12,0,10*ROW('Sanitation Data'!E39))),'Data Summary'!CT45="Yes"),OFFSET('Sanitation Data'!$E$12,0,10*ROW('Sanitation Data'!E39)),NA())</f>
        <v>#N/A</v>
      </c>
      <c r="AF45" s="100" t="e">
        <f ca="true">+IF(AND(ISNUMBER(OFFSET('Sanitation Data'!$F$4,0,10*ROW('Sanitation Data'!F39))),'Data Summary'!CU45="Yes"),100-OFFSET('Sanitation Data'!$F$4,0,10*ROW('Sanitation Data'!F39)),NA())</f>
        <v>#N/A</v>
      </c>
      <c r="AG45" s="100" t="e">
        <f ca="true">+IF(AND(ISNUMBER(OFFSET('Sanitation Data'!$F$6,0,10*ROW('Sanitation Data'!F39))),'Data Summary'!CV45="Yes"),OFFSET('Sanitation Data'!$F$6,0,10*ROW('Sanitation Data'!F39)),NA())</f>
        <v>#N/A</v>
      </c>
      <c r="AH45" s="100" t="e">
        <f ca="true">+IF(AND(ISNUMBER(OFFSET('Sanitation Data'!$F$10,0,10*ROW('Sanitation Data'!F39))),'Data Summary'!CW45="Yes"),OFFSET('Sanitation Data'!$F$10,0,10*ROW('Sanitation Data'!F39)),NA())</f>
        <v>#N/A</v>
      </c>
      <c r="AI45" s="100" t="e">
        <f ca="true">+IF(AND(ISNUMBER(OFFSET('Sanitation Data'!$F$11,0,10*ROW('Sanitation Data'!F39))),'Data Summary'!CX45="Yes"),OFFSET('Sanitation Data'!$F$11,0,10*ROW('Sanitation Data'!F39)),NA())</f>
        <v>#N/A</v>
      </c>
      <c r="AJ45" s="100" t="e">
        <f ca="true">+IF(AND(ISNUMBER(OFFSET('Sanitation Data'!$F$12,0,10*ROW('Sanitation Data'!F39))),'Data Summary'!CY45="Yes"),OFFSET('Sanitation Data'!$F$12,0,10*ROW('Sanitation Data'!F39)),NA())</f>
        <v>#N/A</v>
      </c>
      <c r="AK45" s="100" t="e">
        <f ca="true">+IF(AND(ISNUMBER(OFFSET('Sanitation Data'!$G$4,0,10*ROW('Sanitation Data'!G39))),'Data Summary'!CZ45="Yes"),100-OFFSET('Sanitation Data'!$G$4,0,10*ROW('Sanitation Data'!G39)),NA())</f>
        <v>#N/A</v>
      </c>
      <c r="AL45" s="100" t="e">
        <f ca="true">+IF(AND(ISNUMBER(OFFSET('Sanitation Data'!$G$6,0,10*ROW('Sanitation Data'!G39))),'Data Summary'!DA45="Yes"),OFFSET('Sanitation Data'!$G$6,0,10*ROW('Sanitation Data'!G39)),NA())</f>
        <v>#N/A</v>
      </c>
      <c r="AM45" s="100" t="e">
        <f ca="true">+IF(AND(ISNUMBER(OFFSET('Sanitation Data'!$G$10,0,10*ROW('Sanitation Data'!G39))),'Data Summary'!DB45="Yes"),OFFSET('Sanitation Data'!$G$10,0,10*ROW('Sanitation Data'!G39)),NA())</f>
        <v>#N/A</v>
      </c>
      <c r="AN45" s="100" t="e">
        <f ca="true">+IF(AND(ISNUMBER(OFFSET('Sanitation Data'!$G$11,0,10*ROW('Sanitation Data'!G39))),'Data Summary'!DC45="Yes"),OFFSET('Sanitation Data'!$G$11,0,10*ROW('Sanitation Data'!G39)),NA())</f>
        <v>#N/A</v>
      </c>
      <c r="AO45" s="100" t="e">
        <f ca="true">+IF(AND(ISNUMBER(OFFSET('Sanitation Data'!$G$12,0,10*ROW('Sanitation Data'!G39))),'Data Summary'!DD45="Yes"),OFFSET('Sanitation Data'!$G$12,0,10*ROW('Sanitation Data'!G39)),NA())</f>
        <v>#N/A</v>
      </c>
      <c r="AP45" s="100" t="e">
        <f ca="true">+IF(AND(ISNUMBER(OFFSET('Sanitation Data'!$H$4,0,10*ROW('Sanitation Data'!H39))),'Data Summary'!DE45="Yes"),100-OFFSET('Sanitation Data'!$H$4,0,10*ROW('Sanitation Data'!H39)),NA())</f>
        <v>#N/A</v>
      </c>
      <c r="AQ45" s="100" t="e">
        <f ca="true">+IF(AND(ISNUMBER(OFFSET('Sanitation Data'!$H$6,0,10*ROW('Sanitation Data'!H39))),'Data Summary'!DF45="Yes"),OFFSET('Sanitation Data'!$H$6,0,10*ROW('Sanitation Data'!H39)),NA())</f>
        <v>#N/A</v>
      </c>
      <c r="AR45" s="100" t="e">
        <f ca="true">+IF(AND(ISNUMBER(OFFSET('Sanitation Data'!$H$10,0,10*ROW('Sanitation Data'!H39))),'Data Summary'!DG45="Yes"),OFFSET('Sanitation Data'!$H$10,0,10*ROW('Sanitation Data'!H39)),NA())</f>
        <v>#N/A</v>
      </c>
      <c r="AS45" s="100" t="e">
        <f ca="true">+IF(AND(ISNUMBER(OFFSET('Sanitation Data'!$H$11,0,10*ROW('Sanitation Data'!H39))),'Data Summary'!DH45="Yes"),OFFSET('Sanitation Data'!$H$11,0,10*ROW('Sanitation Data'!H39)),NA())</f>
        <v>#N/A</v>
      </c>
      <c r="AT45" s="100" t="e">
        <f ca="true">+IF(AND(ISNUMBER(OFFSET('Sanitation Data'!$H$12,0,10*ROW('Sanitation Data'!H39))),'Data Summary'!DI45="Yes"),OFFSET('Sanitation Data'!$H$12,0,10*ROW('Sanitation Data'!H39)),NA())</f>
        <v>#N/A</v>
      </c>
      <c r="AU45" s="100" t="e">
        <f ca="true">+IF(AND(ISNUMBER(OFFSET('Sanitation Data'!$I$4,0,10*ROW('Sanitation Data'!I39))),'Data Summary'!DJ45="Yes"),100-OFFSET('Sanitation Data'!$I$4,0,10*ROW('Sanitation Data'!I39)),NA())</f>
        <v>#N/A</v>
      </c>
      <c r="AV45" s="100" t="e">
        <f ca="true">+IF(AND(ISNUMBER(OFFSET('Sanitation Data'!$I$6,0,10*ROW('Sanitation Data'!I39))),'Data Summary'!DK45="Yes"),OFFSET('Sanitation Data'!$I$6,0,10*ROW('Sanitation Data'!I39)),NA())</f>
        <v>#N/A</v>
      </c>
      <c r="AW45" s="100" t="e">
        <f ca="true">+IF(AND(ISNUMBER(OFFSET('Sanitation Data'!$I$10,0,10*ROW('Sanitation Data'!I39))),'Data Summary'!DL45="Yes"),OFFSET('Sanitation Data'!$I$10,0,10*ROW('Sanitation Data'!I39)),NA())</f>
        <v>#N/A</v>
      </c>
      <c r="AX45" s="100" t="e">
        <f ca="true">+IF(AND(ISNUMBER(OFFSET('Sanitation Data'!$I$11,0,10*ROW('Sanitation Data'!I39))),'Data Summary'!DM45="Yes"),OFFSET('Sanitation Data'!$I$11,0,10*ROW('Sanitation Data'!I39)),NA())</f>
        <v>#N/A</v>
      </c>
      <c r="AY45" s="100" t="e">
        <f ca="true">+IF(AND(ISNUMBER(OFFSET('Sanitation Data'!$I$12,0,10*ROW('Sanitation Data'!I39))),'Data Summary'!DN45="Yes"),OFFSET('Sanitation Data'!$I$12,0,10*ROW('Sanitation Data'!I39)),NA())</f>
        <v>#N/A</v>
      </c>
      <c r="AZ45" s="101" t="e">
        <f ca="true">+IF(AND(ISNUMBER(OFFSET('Hygiene Data'!$D$5,0,10*ROW('Hygiene Data'!D39))),'Data Summary'!DO45="Yes"),OFFSET('Hygiene Data'!$D$5,0,10*ROW('Hygiene Data'!D39)),NA())</f>
        <v>#N/A</v>
      </c>
      <c r="BA45" s="101" t="e">
        <f ca="true">+IF(AND(ISNUMBER(OFFSET('Hygiene Data'!$D$7,0,10*ROW('Hygiene Data'!D39))),'Data Summary'!DP45="Yes"),OFFSET('Hygiene Data'!$D$7,0,10*ROW('Hygiene Data'!D39)),NA())</f>
        <v>#N/A</v>
      </c>
      <c r="BB45" s="101" t="e">
        <f ca="true">+IF(AND(ISNUMBER(OFFSET('Hygiene Data'!$D$9,0,10*ROW('Hygiene Data'!D39))),'Data Summary'!DQ45="Yes"),OFFSET('Hygiene Data'!$D$9,0,10*ROW('Hygiene Data'!D39)),NA())</f>
        <v>#N/A</v>
      </c>
      <c r="BC45" s="101" t="e">
        <f ca="true">+IF(AND(ISNUMBER(OFFSET('Hygiene Data'!$E$5,0,10*ROW('Hygiene Data'!E39))),'Data Summary'!DR45="Yes"),OFFSET('Hygiene Data'!$E$5,0,10*ROW('Hygiene Data'!E39)),NA())</f>
        <v>#N/A</v>
      </c>
      <c r="BD45" s="101" t="e">
        <f ca="true">+IF(AND(ISNUMBER(OFFSET('Hygiene Data'!$E$7,0,10*ROW('Hygiene Data'!E39))),'Data Summary'!DS45="Yes"),OFFSET('Hygiene Data'!$E$7,0,10*ROW('Hygiene Data'!E39)),NA())</f>
        <v>#N/A</v>
      </c>
      <c r="BE45" s="101" t="e">
        <f ca="true">+IF(AND(ISNUMBER(OFFSET('Hygiene Data'!$E$9,0,10*ROW('Hygiene Data'!E39))),'Data Summary'!DT45="Yes"),OFFSET('Hygiene Data'!$E$9,0,10*ROW('Hygiene Data'!E39)),NA())</f>
        <v>#N/A</v>
      </c>
      <c r="BF45" s="101" t="e">
        <f ca="true">+IF(AND(ISNUMBER(OFFSET('Hygiene Data'!$F$5,0,10*ROW('Hygiene Data'!F39))),'Data Summary'!DU45="Yes"),OFFSET('Hygiene Data'!$F$5,0,10*ROW('Hygiene Data'!F39)),NA())</f>
        <v>#N/A</v>
      </c>
      <c r="BG45" s="101" t="e">
        <f ca="true">+IF(AND(ISNUMBER(OFFSET('Hygiene Data'!$F$7,0,10*ROW('Hygiene Data'!F39))),'Data Summary'!DV45="Yes"),OFFSET('Hygiene Data'!$F$7,0,10*ROW('Hygiene Data'!F39)),NA())</f>
        <v>#N/A</v>
      </c>
      <c r="BH45" s="101" t="e">
        <f ca="true">+IF(AND(ISNUMBER(OFFSET('Hygiene Data'!$F$9,0,10*ROW('Hygiene Data'!F39))),'Data Summary'!DW45="Yes"),OFFSET('Hygiene Data'!$F$9,0,10*ROW('Hygiene Data'!F39)),NA())</f>
        <v>#N/A</v>
      </c>
      <c r="BI45" s="101" t="e">
        <f ca="true">+IF(AND(ISNUMBER(OFFSET('Hygiene Data'!$G$5,0,10*ROW('Hygiene Data'!G39))),'Data Summary'!DX45="Yes"),OFFSET('Hygiene Data'!$G$5,0,10*ROW('Hygiene Data'!G39)),NA())</f>
        <v>#N/A</v>
      </c>
      <c r="BJ45" s="101" t="e">
        <f ca="true">+IF(AND(ISNUMBER(OFFSET('Hygiene Data'!$G$7,0,10*ROW('Hygiene Data'!G39))),'Data Summary'!DY45="Yes"),OFFSET('Hygiene Data'!$G$7,0,10*ROW('Hygiene Data'!G39)),NA())</f>
        <v>#N/A</v>
      </c>
      <c r="BK45" s="101" t="e">
        <f ca="true">+IF(AND(ISNUMBER(OFFSET('Hygiene Data'!$G$9,0,10*ROW('Hygiene Data'!G39))),'Data Summary'!DZ45="Yes"),OFFSET('Hygiene Data'!$G$9,0,10*ROW('Hygiene Data'!G39)),NA())</f>
        <v>#N/A</v>
      </c>
      <c r="BL45" s="101" t="e">
        <f ca="true">+IF(AND(ISNUMBER(OFFSET('Hygiene Data'!$H$5,0,10*ROW('Hygiene Data'!H39))),'Data Summary'!EA45="Yes"),OFFSET('Hygiene Data'!$H$5,0,10*ROW('Hygiene Data'!H39)),NA())</f>
        <v>#N/A</v>
      </c>
      <c r="BM45" s="101" t="e">
        <f ca="true">+IF(AND(ISNUMBER(OFFSET('Hygiene Data'!$H$7,0,10*ROW('Hygiene Data'!H39))),'Data Summary'!EB45="Yes"),OFFSET('Hygiene Data'!$H$7,0,10*ROW('Hygiene Data'!H39)),NA())</f>
        <v>#N/A</v>
      </c>
      <c r="BN45" s="101" t="e">
        <f ca="true">+IF(AND(ISNUMBER(OFFSET('Hygiene Data'!$H$9,0,10*ROW('Hygiene Data'!H39))),'Data Summary'!EC45="Yes"),OFFSET('Hygiene Data'!$H$9,0,10*ROW('Hygiene Data'!H39)),NA())</f>
        <v>#N/A</v>
      </c>
      <c r="BO45" s="101" t="e">
        <f ca="true">+IF(AND(ISNUMBER(OFFSET('Hygiene Data'!$I$5,0,10*ROW('Hygiene Data'!I39))),'Data Summary'!ED45="Yes"),OFFSET('Hygiene Data'!$I$5,0,10*ROW('Hygiene Data'!I39)),NA())</f>
        <v>#N/A</v>
      </c>
      <c r="BP45" s="101" t="e">
        <f ca="true">+IF(AND(ISNUMBER(OFFSET('Hygiene Data'!$I$7,0,10*ROW('Hygiene Data'!I39))),'Data Summary'!EE45="Yes"),OFFSET('Hygiene Data'!$I$7,0,10*ROW('Hygiene Data'!I39)),NA())</f>
        <v>#N/A</v>
      </c>
      <c r="BQ45" s="101" t="e">
        <f ca="true">+IF(AND(ISNUMBER(OFFSET('Hygiene Data'!$I$9,0,10*ROW('Hygiene Data'!I39))),'Data Summary'!EF45="Yes"),OFFSET('Hygiene Data'!$I$9,0,10*ROW('Hygiene Data'!I39)),NA())</f>
        <v>#N/A</v>
      </c>
    </row>
    <row xmlns:x14ac="http://schemas.microsoft.com/office/spreadsheetml/2009/9/ac" r="46" x14ac:dyDescent="0.2">
      <c r="A46" s="379" t="e">
        <f ca="true">+RIGHT('Data Summary'!A46,LEN('Data Summary'!A46)-9)</f>
        <v>#VALUE!</v>
      </c>
      <c r="B46" s="38" t="str">
        <f ca="true">+IF(ISTEXT('Data Summary'!B46),'Data Summary'!B46,"")</f>
        <v/>
      </c>
      <c r="C46" s="378" t="e">
        <f ca="true">+VALUE('Data Summary'!C46)</f>
        <v>#VALUE!</v>
      </c>
      <c r="D46" s="99" t="e">
        <f ca="true">+IF(AND(ISNUMBER(OFFSET('Water Data'!$D$4,0,10*ROW('Water Data'!D40))),'Data Summary'!BS46="Yes"),100-OFFSET('Water Data'!$D$4,0,10*ROW('Water Data'!D40)),NA())</f>
        <v>#N/A</v>
      </c>
      <c r="E46" s="99" t="e">
        <f ca="true">+IF(AND(ISNUMBER(OFFSET('Water Data'!$D$6,0,10*ROW('Water Data'!D40))),'Data Summary'!BT46="Yes"),OFFSET('Water Data'!$D$6,0,10*ROW('Water Data'!D40)),NA())</f>
        <v>#N/A</v>
      </c>
      <c r="F46" s="99" t="e">
        <f ca="true">+IF(AND(ISNUMBER(OFFSET('Water Data'!$D$9,0,10*ROW('Water Data'!D40))),'Data Summary'!BU46="Yes"),OFFSET('Water Data'!$D$9,0,10*ROW('Water Data'!D40)),NA())</f>
        <v>#N/A</v>
      </c>
      <c r="G46" s="99" t="e">
        <f ca="true">+IF(AND(ISNUMBER(OFFSET('Water Data'!$E$4,0,10*ROW('Water Data'!E40))),'Data Summary'!BV46="Yes"),100-OFFSET('Water Data'!$E$4,0,10*ROW('Water Data'!E40)),NA())</f>
        <v>#N/A</v>
      </c>
      <c r="H46" s="99" t="e">
        <f ca="true">+IF(AND(ISNUMBER(OFFSET('Water Data'!$E$6,0,10*ROW('Water Data'!E40))),'Data Summary'!BW46="Yes"),OFFSET('Water Data'!$E$6,0,10*ROW('Water Data'!E40)),NA())</f>
        <v>#N/A</v>
      </c>
      <c r="I46" s="99" t="e">
        <f ca="true">+IF(AND(ISNUMBER(OFFSET('Water Data'!$E$9,0,10*ROW('Water Data'!E40))),'Data Summary'!BX46="Yes"),OFFSET('Water Data'!$E$9,0,10*ROW('Water Data'!E40)),NA())</f>
        <v>#N/A</v>
      </c>
      <c r="J46" s="99" t="e">
        <f ca="true">+IF(AND(ISNUMBER(OFFSET('Water Data'!$F$4,0,10*ROW('Water Data'!F40))),'Data Summary'!BY46="Yes"),100-OFFSET('Water Data'!$F$4,0,10*ROW('Water Data'!F40)),NA())</f>
        <v>#N/A</v>
      </c>
      <c r="K46" s="99" t="e">
        <f ca="true">+IF(AND(ISNUMBER(OFFSET('Water Data'!$F$6,0,10*ROW('Water Data'!F40))),'Data Summary'!BZ46="Yes"),OFFSET('Water Data'!$F$6,0,10*ROW('Water Data'!F40)),NA())</f>
        <v>#N/A</v>
      </c>
      <c r="L46" s="99" t="e">
        <f ca="true">+IF(AND(ISNUMBER(OFFSET('Water Data'!$F$9,0,10*ROW('Water Data'!F40))),'Data Summary'!CA46="Yes"),OFFSET('Water Data'!$F$9,0,10*ROW('Water Data'!F40)),NA())</f>
        <v>#N/A</v>
      </c>
      <c r="M46" s="99" t="e">
        <f ca="true">+IF(AND(ISNUMBER(OFFSET('Water Data'!$G$4,0,10*ROW('Water Data'!G40))),'Data Summary'!CB46="Yes"),100-OFFSET('Water Data'!$G$4,0,10*ROW('Water Data'!G40)),NA())</f>
        <v>#N/A</v>
      </c>
      <c r="N46" s="99" t="e">
        <f ca="true">+IF(AND(ISNUMBER(OFFSET('Water Data'!$G$6,0,10*ROW('Water Data'!G40))),'Data Summary'!CC46="Yes"),OFFSET('Water Data'!$G$6,0,10*ROW('Water Data'!G40)),NA())</f>
        <v>#N/A</v>
      </c>
      <c r="O46" s="99" t="e">
        <f ca="true">+IF(AND(ISNUMBER(OFFSET('Water Data'!$G$9,0,10*ROW('Water Data'!G40))),'Data Summary'!CD46="Yes"),OFFSET('Water Data'!$G$9,0,10*ROW('Water Data'!G40)),NA())</f>
        <v>#N/A</v>
      </c>
      <c r="P46" s="99" t="e">
        <f ca="true">+IF(AND(ISNUMBER(OFFSET('Water Data'!$H$4,0,10*ROW('Water Data'!H40))),'Data Summary'!CE46="Yes"),100-OFFSET('Water Data'!$H$4,0,10*ROW('Water Data'!H40)),NA())</f>
        <v>#N/A</v>
      </c>
      <c r="Q46" s="99" t="e">
        <f ca="true">+IF(AND(ISNUMBER(OFFSET('Water Data'!$H$6,0,10*ROW('Water Data'!H40))),'Data Summary'!CF46="Yes"),OFFSET('Water Data'!$H$6,0,10*ROW('Water Data'!H40)),NA())</f>
        <v>#N/A</v>
      </c>
      <c r="R46" s="99" t="e">
        <f ca="true">+IF(AND(ISNUMBER(OFFSET('Water Data'!$H$9,0,10*ROW('Water Data'!H40))),'Data Summary'!CG46="Yes"),OFFSET('Water Data'!$H$9,0,10*ROW('Water Data'!H40)),NA())</f>
        <v>#N/A</v>
      </c>
      <c r="S46" s="99" t="e">
        <f ca="true">+IF(AND(ISNUMBER(OFFSET('Water Data'!$I$4,0,10*ROW('Water Data'!I40))),'Data Summary'!CH46="Yes"),100-OFFSET('Water Data'!$I$4,0,10*ROW('Water Data'!I40)),NA())</f>
        <v>#N/A</v>
      </c>
      <c r="T46" s="99" t="e">
        <f ca="true">+IF(AND(ISNUMBER(OFFSET('Water Data'!$I$6,0,10*ROW('Water Data'!I40))),'Data Summary'!CI46="Yes"),OFFSET('Water Data'!$I$6,0,10*ROW('Water Data'!I40)),NA())</f>
        <v>#N/A</v>
      </c>
      <c r="U46" s="99" t="e">
        <f ca="true">+IF(AND(ISNUMBER(OFFSET('Water Data'!$I$9,0,10*ROW('Water Data'!I40))),'Data Summary'!CJ46="Yes"),OFFSET('Water Data'!$I$9,0,10*ROW('Water Data'!I40)),NA())</f>
        <v>#N/A</v>
      </c>
      <c r="V46" s="100" t="e">
        <f ca="true">+IF(AND(ISNUMBER(OFFSET('Sanitation Data'!$D$4,0,10*ROW('Sanitation Data'!D40))),'Data Summary'!CK46="Yes"),100-OFFSET('Sanitation Data'!$D$4,0,10*ROW('Sanitation Data'!D40)),NA())</f>
        <v>#N/A</v>
      </c>
      <c r="W46" s="100" t="e">
        <f ca="true">+IF(AND(ISNUMBER(OFFSET('Sanitation Data'!$D$6,0,10*ROW('Sanitation Data'!D40))),'Data Summary'!CL46="Yes"),OFFSET('Sanitation Data'!$D$6,0,10*ROW('Sanitation Data'!D40)),NA())</f>
        <v>#N/A</v>
      </c>
      <c r="X46" s="100" t="e">
        <f ca="true">+IF(AND(ISNUMBER(OFFSET('Sanitation Data'!$D$10,0,10*ROW('Sanitation Data'!D40))),'Data Summary'!CM46="Yes"),OFFSET('Sanitation Data'!$D$10,0,10*ROW('Sanitation Data'!D40)),NA())</f>
        <v>#N/A</v>
      </c>
      <c r="Y46" s="100" t="e">
        <f ca="true">+IF(AND(ISNUMBER(OFFSET('Sanitation Data'!$D$11,0,10*ROW('Sanitation Data'!D40))),'Data Summary'!CN46="Yes"),OFFSET('Sanitation Data'!$D$11,0,10*ROW('Sanitation Data'!D40)),NA())</f>
        <v>#N/A</v>
      </c>
      <c r="Z46" s="100" t="e">
        <f ca="true">+IF(AND(ISNUMBER(OFFSET('Sanitation Data'!$D$12,0,10*ROW('Sanitation Data'!D40))),'Data Summary'!CO46="Yes"),OFFSET('Sanitation Data'!$D$12,0,10*ROW('Sanitation Data'!D40)),NA())</f>
        <v>#N/A</v>
      </c>
      <c r="AA46" s="100" t="e">
        <f ca="true">+IF(AND(ISNUMBER(OFFSET('Sanitation Data'!$E$4,0,10*ROW('Sanitation Data'!E40))),'Data Summary'!CP46="Yes"),100-OFFSET('Sanitation Data'!$E$4,0,10*ROW('Sanitation Data'!E40)),NA())</f>
        <v>#N/A</v>
      </c>
      <c r="AB46" s="100" t="e">
        <f ca="true">+IF(AND(ISNUMBER(OFFSET('Sanitation Data'!$E$6,0,10*ROW('Sanitation Data'!E40))),'Data Summary'!CQ46="Yes"),OFFSET('Sanitation Data'!$E$6,0,10*ROW('Sanitation Data'!E40)),NA())</f>
        <v>#N/A</v>
      </c>
      <c r="AC46" s="100" t="e">
        <f ca="true">+IF(AND(ISNUMBER(OFFSET('Sanitation Data'!$E$10,0,10*ROW('Sanitation Data'!E40))),'Data Summary'!CR46="Yes"),OFFSET('Sanitation Data'!$E$10,0,10*ROW('Sanitation Data'!E40)),NA())</f>
        <v>#N/A</v>
      </c>
      <c r="AD46" s="100" t="e">
        <f ca="true">+IF(AND(ISNUMBER(OFFSET('Sanitation Data'!$E$11,0,10*ROW('Sanitation Data'!E40))),'Data Summary'!CS46="Yes"),OFFSET('Sanitation Data'!$E$11,0,10*ROW('Sanitation Data'!E40)),NA())</f>
        <v>#N/A</v>
      </c>
      <c r="AE46" s="100" t="e">
        <f ca="true">+IF(AND(ISNUMBER(OFFSET('Sanitation Data'!$E$12,0,10*ROW('Sanitation Data'!E40))),'Data Summary'!CT46="Yes"),OFFSET('Sanitation Data'!$E$12,0,10*ROW('Sanitation Data'!E40)),NA())</f>
        <v>#N/A</v>
      </c>
      <c r="AF46" s="100" t="e">
        <f ca="true">+IF(AND(ISNUMBER(OFFSET('Sanitation Data'!$F$4,0,10*ROW('Sanitation Data'!F40))),'Data Summary'!CU46="Yes"),100-OFFSET('Sanitation Data'!$F$4,0,10*ROW('Sanitation Data'!F40)),NA())</f>
        <v>#N/A</v>
      </c>
      <c r="AG46" s="100" t="e">
        <f ca="true">+IF(AND(ISNUMBER(OFFSET('Sanitation Data'!$F$6,0,10*ROW('Sanitation Data'!F40))),'Data Summary'!CV46="Yes"),OFFSET('Sanitation Data'!$F$6,0,10*ROW('Sanitation Data'!F40)),NA())</f>
        <v>#N/A</v>
      </c>
      <c r="AH46" s="100" t="e">
        <f ca="true">+IF(AND(ISNUMBER(OFFSET('Sanitation Data'!$F$10,0,10*ROW('Sanitation Data'!F40))),'Data Summary'!CW46="Yes"),OFFSET('Sanitation Data'!$F$10,0,10*ROW('Sanitation Data'!F40)),NA())</f>
        <v>#N/A</v>
      </c>
      <c r="AI46" s="100" t="e">
        <f ca="true">+IF(AND(ISNUMBER(OFFSET('Sanitation Data'!$F$11,0,10*ROW('Sanitation Data'!F40))),'Data Summary'!CX46="Yes"),OFFSET('Sanitation Data'!$F$11,0,10*ROW('Sanitation Data'!F40)),NA())</f>
        <v>#N/A</v>
      </c>
      <c r="AJ46" s="100" t="e">
        <f ca="true">+IF(AND(ISNUMBER(OFFSET('Sanitation Data'!$F$12,0,10*ROW('Sanitation Data'!F40))),'Data Summary'!CY46="Yes"),OFFSET('Sanitation Data'!$F$12,0,10*ROW('Sanitation Data'!F40)),NA())</f>
        <v>#N/A</v>
      </c>
      <c r="AK46" s="100" t="e">
        <f ca="true">+IF(AND(ISNUMBER(OFFSET('Sanitation Data'!$G$4,0,10*ROW('Sanitation Data'!G40))),'Data Summary'!CZ46="Yes"),100-OFFSET('Sanitation Data'!$G$4,0,10*ROW('Sanitation Data'!G40)),NA())</f>
        <v>#N/A</v>
      </c>
      <c r="AL46" s="100" t="e">
        <f ca="true">+IF(AND(ISNUMBER(OFFSET('Sanitation Data'!$G$6,0,10*ROW('Sanitation Data'!G40))),'Data Summary'!DA46="Yes"),OFFSET('Sanitation Data'!$G$6,0,10*ROW('Sanitation Data'!G40)),NA())</f>
        <v>#N/A</v>
      </c>
      <c r="AM46" s="100" t="e">
        <f ca="true">+IF(AND(ISNUMBER(OFFSET('Sanitation Data'!$G$10,0,10*ROW('Sanitation Data'!G40))),'Data Summary'!DB46="Yes"),OFFSET('Sanitation Data'!$G$10,0,10*ROW('Sanitation Data'!G40)),NA())</f>
        <v>#N/A</v>
      </c>
      <c r="AN46" s="100" t="e">
        <f ca="true">+IF(AND(ISNUMBER(OFFSET('Sanitation Data'!$G$11,0,10*ROW('Sanitation Data'!G40))),'Data Summary'!DC46="Yes"),OFFSET('Sanitation Data'!$G$11,0,10*ROW('Sanitation Data'!G40)),NA())</f>
        <v>#N/A</v>
      </c>
      <c r="AO46" s="100" t="e">
        <f ca="true">+IF(AND(ISNUMBER(OFFSET('Sanitation Data'!$G$12,0,10*ROW('Sanitation Data'!G40))),'Data Summary'!DD46="Yes"),OFFSET('Sanitation Data'!$G$12,0,10*ROW('Sanitation Data'!G40)),NA())</f>
        <v>#N/A</v>
      </c>
      <c r="AP46" s="100" t="e">
        <f ca="true">+IF(AND(ISNUMBER(OFFSET('Sanitation Data'!$H$4,0,10*ROW('Sanitation Data'!H40))),'Data Summary'!DE46="Yes"),100-OFFSET('Sanitation Data'!$H$4,0,10*ROW('Sanitation Data'!H40)),NA())</f>
        <v>#N/A</v>
      </c>
      <c r="AQ46" s="100" t="e">
        <f ca="true">+IF(AND(ISNUMBER(OFFSET('Sanitation Data'!$H$6,0,10*ROW('Sanitation Data'!H40))),'Data Summary'!DF46="Yes"),OFFSET('Sanitation Data'!$H$6,0,10*ROW('Sanitation Data'!H40)),NA())</f>
        <v>#N/A</v>
      </c>
      <c r="AR46" s="100" t="e">
        <f ca="true">+IF(AND(ISNUMBER(OFFSET('Sanitation Data'!$H$10,0,10*ROW('Sanitation Data'!H40))),'Data Summary'!DG46="Yes"),OFFSET('Sanitation Data'!$H$10,0,10*ROW('Sanitation Data'!H40)),NA())</f>
        <v>#N/A</v>
      </c>
      <c r="AS46" s="100" t="e">
        <f ca="true">+IF(AND(ISNUMBER(OFFSET('Sanitation Data'!$H$11,0,10*ROW('Sanitation Data'!H40))),'Data Summary'!DH46="Yes"),OFFSET('Sanitation Data'!$H$11,0,10*ROW('Sanitation Data'!H40)),NA())</f>
        <v>#N/A</v>
      </c>
      <c r="AT46" s="100" t="e">
        <f ca="true">+IF(AND(ISNUMBER(OFFSET('Sanitation Data'!$H$12,0,10*ROW('Sanitation Data'!H40))),'Data Summary'!DI46="Yes"),OFFSET('Sanitation Data'!$H$12,0,10*ROW('Sanitation Data'!H40)),NA())</f>
        <v>#N/A</v>
      </c>
      <c r="AU46" s="100" t="e">
        <f ca="true">+IF(AND(ISNUMBER(OFFSET('Sanitation Data'!$I$4,0,10*ROW('Sanitation Data'!I40))),'Data Summary'!DJ46="Yes"),100-OFFSET('Sanitation Data'!$I$4,0,10*ROW('Sanitation Data'!I40)),NA())</f>
        <v>#N/A</v>
      </c>
      <c r="AV46" s="100" t="e">
        <f ca="true">+IF(AND(ISNUMBER(OFFSET('Sanitation Data'!$I$6,0,10*ROW('Sanitation Data'!I40))),'Data Summary'!DK46="Yes"),OFFSET('Sanitation Data'!$I$6,0,10*ROW('Sanitation Data'!I40)),NA())</f>
        <v>#N/A</v>
      </c>
      <c r="AW46" s="100" t="e">
        <f ca="true">+IF(AND(ISNUMBER(OFFSET('Sanitation Data'!$I$10,0,10*ROW('Sanitation Data'!I40))),'Data Summary'!DL46="Yes"),OFFSET('Sanitation Data'!$I$10,0,10*ROW('Sanitation Data'!I40)),NA())</f>
        <v>#N/A</v>
      </c>
      <c r="AX46" s="100" t="e">
        <f ca="true">+IF(AND(ISNUMBER(OFFSET('Sanitation Data'!$I$11,0,10*ROW('Sanitation Data'!I40))),'Data Summary'!DM46="Yes"),OFFSET('Sanitation Data'!$I$11,0,10*ROW('Sanitation Data'!I40)),NA())</f>
        <v>#N/A</v>
      </c>
      <c r="AY46" s="100" t="e">
        <f ca="true">+IF(AND(ISNUMBER(OFFSET('Sanitation Data'!$I$12,0,10*ROW('Sanitation Data'!I40))),'Data Summary'!DN46="Yes"),OFFSET('Sanitation Data'!$I$12,0,10*ROW('Sanitation Data'!I40)),NA())</f>
        <v>#N/A</v>
      </c>
      <c r="AZ46" s="101" t="e">
        <f ca="true">+IF(AND(ISNUMBER(OFFSET('Hygiene Data'!$D$5,0,10*ROW('Hygiene Data'!D40))),'Data Summary'!DO46="Yes"),OFFSET('Hygiene Data'!$D$5,0,10*ROW('Hygiene Data'!D40)),NA())</f>
        <v>#N/A</v>
      </c>
      <c r="BA46" s="101" t="e">
        <f ca="true">+IF(AND(ISNUMBER(OFFSET('Hygiene Data'!$D$7,0,10*ROW('Hygiene Data'!D40))),'Data Summary'!DP46="Yes"),OFFSET('Hygiene Data'!$D$7,0,10*ROW('Hygiene Data'!D40)),NA())</f>
        <v>#N/A</v>
      </c>
      <c r="BB46" s="101" t="e">
        <f ca="true">+IF(AND(ISNUMBER(OFFSET('Hygiene Data'!$D$9,0,10*ROW('Hygiene Data'!D40))),'Data Summary'!DQ46="Yes"),OFFSET('Hygiene Data'!$D$9,0,10*ROW('Hygiene Data'!D40)),NA())</f>
        <v>#N/A</v>
      </c>
      <c r="BC46" s="101" t="e">
        <f ca="true">+IF(AND(ISNUMBER(OFFSET('Hygiene Data'!$E$5,0,10*ROW('Hygiene Data'!E40))),'Data Summary'!DR46="Yes"),OFFSET('Hygiene Data'!$E$5,0,10*ROW('Hygiene Data'!E40)),NA())</f>
        <v>#N/A</v>
      </c>
      <c r="BD46" s="101" t="e">
        <f ca="true">+IF(AND(ISNUMBER(OFFSET('Hygiene Data'!$E$7,0,10*ROW('Hygiene Data'!E40))),'Data Summary'!DS46="Yes"),OFFSET('Hygiene Data'!$E$7,0,10*ROW('Hygiene Data'!E40)),NA())</f>
        <v>#N/A</v>
      </c>
      <c r="BE46" s="101" t="e">
        <f ca="true">+IF(AND(ISNUMBER(OFFSET('Hygiene Data'!$E$9,0,10*ROW('Hygiene Data'!E40))),'Data Summary'!DT46="Yes"),OFFSET('Hygiene Data'!$E$9,0,10*ROW('Hygiene Data'!E40)),NA())</f>
        <v>#N/A</v>
      </c>
      <c r="BF46" s="101" t="e">
        <f ca="true">+IF(AND(ISNUMBER(OFFSET('Hygiene Data'!$F$5,0,10*ROW('Hygiene Data'!F40))),'Data Summary'!DU46="Yes"),OFFSET('Hygiene Data'!$F$5,0,10*ROW('Hygiene Data'!F40)),NA())</f>
        <v>#N/A</v>
      </c>
      <c r="BG46" s="101" t="e">
        <f ca="true">+IF(AND(ISNUMBER(OFFSET('Hygiene Data'!$F$7,0,10*ROW('Hygiene Data'!F40))),'Data Summary'!DV46="Yes"),OFFSET('Hygiene Data'!$F$7,0,10*ROW('Hygiene Data'!F40)),NA())</f>
        <v>#N/A</v>
      </c>
      <c r="BH46" s="101" t="e">
        <f ca="true">+IF(AND(ISNUMBER(OFFSET('Hygiene Data'!$F$9,0,10*ROW('Hygiene Data'!F40))),'Data Summary'!DW46="Yes"),OFFSET('Hygiene Data'!$F$9,0,10*ROW('Hygiene Data'!F40)),NA())</f>
        <v>#N/A</v>
      </c>
      <c r="BI46" s="101" t="e">
        <f ca="true">+IF(AND(ISNUMBER(OFFSET('Hygiene Data'!$G$5,0,10*ROW('Hygiene Data'!G40))),'Data Summary'!DX46="Yes"),OFFSET('Hygiene Data'!$G$5,0,10*ROW('Hygiene Data'!G40)),NA())</f>
        <v>#N/A</v>
      </c>
      <c r="BJ46" s="101" t="e">
        <f ca="true">+IF(AND(ISNUMBER(OFFSET('Hygiene Data'!$G$7,0,10*ROW('Hygiene Data'!G40))),'Data Summary'!DY46="Yes"),OFFSET('Hygiene Data'!$G$7,0,10*ROW('Hygiene Data'!G40)),NA())</f>
        <v>#N/A</v>
      </c>
      <c r="BK46" s="101" t="e">
        <f ca="true">+IF(AND(ISNUMBER(OFFSET('Hygiene Data'!$G$9,0,10*ROW('Hygiene Data'!G40))),'Data Summary'!DZ46="Yes"),OFFSET('Hygiene Data'!$G$9,0,10*ROW('Hygiene Data'!G40)),NA())</f>
        <v>#N/A</v>
      </c>
      <c r="BL46" s="101" t="e">
        <f ca="true">+IF(AND(ISNUMBER(OFFSET('Hygiene Data'!$H$5,0,10*ROW('Hygiene Data'!H40))),'Data Summary'!EA46="Yes"),OFFSET('Hygiene Data'!$H$5,0,10*ROW('Hygiene Data'!H40)),NA())</f>
        <v>#N/A</v>
      </c>
      <c r="BM46" s="101" t="e">
        <f ca="true">+IF(AND(ISNUMBER(OFFSET('Hygiene Data'!$H$7,0,10*ROW('Hygiene Data'!H40))),'Data Summary'!EB46="Yes"),OFFSET('Hygiene Data'!$H$7,0,10*ROW('Hygiene Data'!H40)),NA())</f>
        <v>#N/A</v>
      </c>
      <c r="BN46" s="101" t="e">
        <f ca="true">+IF(AND(ISNUMBER(OFFSET('Hygiene Data'!$H$9,0,10*ROW('Hygiene Data'!H40))),'Data Summary'!EC46="Yes"),OFFSET('Hygiene Data'!$H$9,0,10*ROW('Hygiene Data'!H40)),NA())</f>
        <v>#N/A</v>
      </c>
      <c r="BO46" s="101" t="e">
        <f ca="true">+IF(AND(ISNUMBER(OFFSET('Hygiene Data'!$I$5,0,10*ROW('Hygiene Data'!I40))),'Data Summary'!ED46="Yes"),OFFSET('Hygiene Data'!$I$5,0,10*ROW('Hygiene Data'!I40)),NA())</f>
        <v>#N/A</v>
      </c>
      <c r="BP46" s="101" t="e">
        <f ca="true">+IF(AND(ISNUMBER(OFFSET('Hygiene Data'!$I$7,0,10*ROW('Hygiene Data'!I40))),'Data Summary'!EE46="Yes"),OFFSET('Hygiene Data'!$I$7,0,10*ROW('Hygiene Data'!I40)),NA())</f>
        <v>#N/A</v>
      </c>
      <c r="BQ46" s="101" t="e">
        <f ca="true">+IF(AND(ISNUMBER(OFFSET('Hygiene Data'!$I$9,0,10*ROW('Hygiene Data'!I40))),'Data Summary'!EF46="Yes"),OFFSET('Hygiene Data'!$I$9,0,10*ROW('Hygiene Data'!I40)),NA())</f>
        <v>#N/A</v>
      </c>
    </row>
    <row xmlns:x14ac="http://schemas.microsoft.com/office/spreadsheetml/2009/9/ac" r="47" x14ac:dyDescent="0.2">
      <c r="A47" s="379" t="e">
        <f ca="true">+RIGHT('Data Summary'!A47,LEN('Data Summary'!A47)-9)</f>
        <v>#VALUE!</v>
      </c>
      <c r="B47" s="38" t="str">
        <f ca="true">+IF(ISTEXT('Data Summary'!B47),'Data Summary'!B47,"")</f>
        <v/>
      </c>
      <c r="C47" s="378" t="e">
        <f ca="true">+VALUE('Data Summary'!C47)</f>
        <v>#VALUE!</v>
      </c>
      <c r="D47" s="99" t="e">
        <f ca="true">+IF(AND(ISNUMBER(OFFSET('Water Data'!$D$4,0,10*ROW('Water Data'!D41))),'Data Summary'!BS47="Yes"),100-OFFSET('Water Data'!$D$4,0,10*ROW('Water Data'!D41)),NA())</f>
        <v>#N/A</v>
      </c>
      <c r="E47" s="99" t="e">
        <f ca="true">+IF(AND(ISNUMBER(OFFSET('Water Data'!$D$6,0,10*ROW('Water Data'!D41))),'Data Summary'!BT47="Yes"),OFFSET('Water Data'!$D$6,0,10*ROW('Water Data'!D41)),NA())</f>
        <v>#N/A</v>
      </c>
      <c r="F47" s="99" t="e">
        <f ca="true">+IF(AND(ISNUMBER(OFFSET('Water Data'!$D$9,0,10*ROW('Water Data'!D41))),'Data Summary'!BU47="Yes"),OFFSET('Water Data'!$D$9,0,10*ROW('Water Data'!D41)),NA())</f>
        <v>#N/A</v>
      </c>
      <c r="G47" s="99" t="e">
        <f ca="true">+IF(AND(ISNUMBER(OFFSET('Water Data'!$E$4,0,10*ROW('Water Data'!E41))),'Data Summary'!BV47="Yes"),100-OFFSET('Water Data'!$E$4,0,10*ROW('Water Data'!E41)),NA())</f>
        <v>#N/A</v>
      </c>
      <c r="H47" s="99" t="e">
        <f ca="true">+IF(AND(ISNUMBER(OFFSET('Water Data'!$E$6,0,10*ROW('Water Data'!E41))),'Data Summary'!BW47="Yes"),OFFSET('Water Data'!$E$6,0,10*ROW('Water Data'!E41)),NA())</f>
        <v>#N/A</v>
      </c>
      <c r="I47" s="99" t="e">
        <f ca="true">+IF(AND(ISNUMBER(OFFSET('Water Data'!$E$9,0,10*ROW('Water Data'!E41))),'Data Summary'!BX47="Yes"),OFFSET('Water Data'!$E$9,0,10*ROW('Water Data'!E41)),NA())</f>
        <v>#N/A</v>
      </c>
      <c r="J47" s="99" t="e">
        <f ca="true">+IF(AND(ISNUMBER(OFFSET('Water Data'!$F$4,0,10*ROW('Water Data'!F41))),'Data Summary'!BY47="Yes"),100-OFFSET('Water Data'!$F$4,0,10*ROW('Water Data'!F41)),NA())</f>
        <v>#N/A</v>
      </c>
      <c r="K47" s="99" t="e">
        <f ca="true">+IF(AND(ISNUMBER(OFFSET('Water Data'!$F$6,0,10*ROW('Water Data'!F41))),'Data Summary'!BZ47="Yes"),OFFSET('Water Data'!$F$6,0,10*ROW('Water Data'!F41)),NA())</f>
        <v>#N/A</v>
      </c>
      <c r="L47" s="99" t="e">
        <f ca="true">+IF(AND(ISNUMBER(OFFSET('Water Data'!$F$9,0,10*ROW('Water Data'!F41))),'Data Summary'!CA47="Yes"),OFFSET('Water Data'!$F$9,0,10*ROW('Water Data'!F41)),NA())</f>
        <v>#N/A</v>
      </c>
      <c r="M47" s="99" t="e">
        <f ca="true">+IF(AND(ISNUMBER(OFFSET('Water Data'!$G$4,0,10*ROW('Water Data'!G41))),'Data Summary'!CB47="Yes"),100-OFFSET('Water Data'!$G$4,0,10*ROW('Water Data'!G41)),NA())</f>
        <v>#N/A</v>
      </c>
      <c r="N47" s="99" t="e">
        <f ca="true">+IF(AND(ISNUMBER(OFFSET('Water Data'!$G$6,0,10*ROW('Water Data'!G41))),'Data Summary'!CC47="Yes"),OFFSET('Water Data'!$G$6,0,10*ROW('Water Data'!G41)),NA())</f>
        <v>#N/A</v>
      </c>
      <c r="O47" s="99" t="e">
        <f ca="true">+IF(AND(ISNUMBER(OFFSET('Water Data'!$G$9,0,10*ROW('Water Data'!G41))),'Data Summary'!CD47="Yes"),OFFSET('Water Data'!$G$9,0,10*ROW('Water Data'!G41)),NA())</f>
        <v>#N/A</v>
      </c>
      <c r="P47" s="99" t="e">
        <f ca="true">+IF(AND(ISNUMBER(OFFSET('Water Data'!$H$4,0,10*ROW('Water Data'!H41))),'Data Summary'!CE47="Yes"),100-OFFSET('Water Data'!$H$4,0,10*ROW('Water Data'!H41)),NA())</f>
        <v>#N/A</v>
      </c>
      <c r="Q47" s="99" t="e">
        <f ca="true">+IF(AND(ISNUMBER(OFFSET('Water Data'!$H$6,0,10*ROW('Water Data'!H41))),'Data Summary'!CF47="Yes"),OFFSET('Water Data'!$H$6,0,10*ROW('Water Data'!H41)),NA())</f>
        <v>#N/A</v>
      </c>
      <c r="R47" s="99" t="e">
        <f ca="true">+IF(AND(ISNUMBER(OFFSET('Water Data'!$H$9,0,10*ROW('Water Data'!H41))),'Data Summary'!CG47="Yes"),OFFSET('Water Data'!$H$9,0,10*ROW('Water Data'!H41)),NA())</f>
        <v>#N/A</v>
      </c>
      <c r="S47" s="99" t="e">
        <f ca="true">+IF(AND(ISNUMBER(OFFSET('Water Data'!$I$4,0,10*ROW('Water Data'!I41))),'Data Summary'!CH47="Yes"),100-OFFSET('Water Data'!$I$4,0,10*ROW('Water Data'!I41)),NA())</f>
        <v>#N/A</v>
      </c>
      <c r="T47" s="99" t="e">
        <f ca="true">+IF(AND(ISNUMBER(OFFSET('Water Data'!$I$6,0,10*ROW('Water Data'!I41))),'Data Summary'!CI47="Yes"),OFFSET('Water Data'!$I$6,0,10*ROW('Water Data'!I41)),NA())</f>
        <v>#N/A</v>
      </c>
      <c r="U47" s="99" t="e">
        <f ca="true">+IF(AND(ISNUMBER(OFFSET('Water Data'!$I$9,0,10*ROW('Water Data'!I41))),'Data Summary'!CJ47="Yes"),OFFSET('Water Data'!$I$9,0,10*ROW('Water Data'!I41)),NA())</f>
        <v>#N/A</v>
      </c>
      <c r="V47" s="100" t="e">
        <f ca="true">+IF(AND(ISNUMBER(OFFSET('Sanitation Data'!$D$4,0,10*ROW('Sanitation Data'!D41))),'Data Summary'!CK47="Yes"),100-OFFSET('Sanitation Data'!$D$4,0,10*ROW('Sanitation Data'!D41)),NA())</f>
        <v>#N/A</v>
      </c>
      <c r="W47" s="100" t="e">
        <f ca="true">+IF(AND(ISNUMBER(OFFSET('Sanitation Data'!$D$6,0,10*ROW('Sanitation Data'!D41))),'Data Summary'!CL47="Yes"),OFFSET('Sanitation Data'!$D$6,0,10*ROW('Sanitation Data'!D41)),NA())</f>
        <v>#N/A</v>
      </c>
      <c r="X47" s="100" t="e">
        <f ca="true">+IF(AND(ISNUMBER(OFFSET('Sanitation Data'!$D$10,0,10*ROW('Sanitation Data'!D41))),'Data Summary'!CM47="Yes"),OFFSET('Sanitation Data'!$D$10,0,10*ROW('Sanitation Data'!D41)),NA())</f>
        <v>#N/A</v>
      </c>
      <c r="Y47" s="100" t="e">
        <f ca="true">+IF(AND(ISNUMBER(OFFSET('Sanitation Data'!$D$11,0,10*ROW('Sanitation Data'!D41))),'Data Summary'!CN47="Yes"),OFFSET('Sanitation Data'!$D$11,0,10*ROW('Sanitation Data'!D41)),NA())</f>
        <v>#N/A</v>
      </c>
      <c r="Z47" s="100" t="e">
        <f ca="true">+IF(AND(ISNUMBER(OFFSET('Sanitation Data'!$D$12,0,10*ROW('Sanitation Data'!D41))),'Data Summary'!CO47="Yes"),OFFSET('Sanitation Data'!$D$12,0,10*ROW('Sanitation Data'!D41)),NA())</f>
        <v>#N/A</v>
      </c>
      <c r="AA47" s="100" t="e">
        <f ca="true">+IF(AND(ISNUMBER(OFFSET('Sanitation Data'!$E$4,0,10*ROW('Sanitation Data'!E41))),'Data Summary'!CP47="Yes"),100-OFFSET('Sanitation Data'!$E$4,0,10*ROW('Sanitation Data'!E41)),NA())</f>
        <v>#N/A</v>
      </c>
      <c r="AB47" s="100" t="e">
        <f ca="true">+IF(AND(ISNUMBER(OFFSET('Sanitation Data'!$E$6,0,10*ROW('Sanitation Data'!E41))),'Data Summary'!CQ47="Yes"),OFFSET('Sanitation Data'!$E$6,0,10*ROW('Sanitation Data'!E41)),NA())</f>
        <v>#N/A</v>
      </c>
      <c r="AC47" s="100" t="e">
        <f ca="true">+IF(AND(ISNUMBER(OFFSET('Sanitation Data'!$E$10,0,10*ROW('Sanitation Data'!E41))),'Data Summary'!CR47="Yes"),OFFSET('Sanitation Data'!$E$10,0,10*ROW('Sanitation Data'!E41)),NA())</f>
        <v>#N/A</v>
      </c>
      <c r="AD47" s="100" t="e">
        <f ca="true">+IF(AND(ISNUMBER(OFFSET('Sanitation Data'!$E$11,0,10*ROW('Sanitation Data'!E41))),'Data Summary'!CS47="Yes"),OFFSET('Sanitation Data'!$E$11,0,10*ROW('Sanitation Data'!E41)),NA())</f>
        <v>#N/A</v>
      </c>
      <c r="AE47" s="100" t="e">
        <f ca="true">+IF(AND(ISNUMBER(OFFSET('Sanitation Data'!$E$12,0,10*ROW('Sanitation Data'!E41))),'Data Summary'!CT47="Yes"),OFFSET('Sanitation Data'!$E$12,0,10*ROW('Sanitation Data'!E41)),NA())</f>
        <v>#N/A</v>
      </c>
      <c r="AF47" s="100" t="e">
        <f ca="true">+IF(AND(ISNUMBER(OFFSET('Sanitation Data'!$F$4,0,10*ROW('Sanitation Data'!F41))),'Data Summary'!CU47="Yes"),100-OFFSET('Sanitation Data'!$F$4,0,10*ROW('Sanitation Data'!F41)),NA())</f>
        <v>#N/A</v>
      </c>
      <c r="AG47" s="100" t="e">
        <f ca="true">+IF(AND(ISNUMBER(OFFSET('Sanitation Data'!$F$6,0,10*ROW('Sanitation Data'!F41))),'Data Summary'!CV47="Yes"),OFFSET('Sanitation Data'!$F$6,0,10*ROW('Sanitation Data'!F41)),NA())</f>
        <v>#N/A</v>
      </c>
      <c r="AH47" s="100" t="e">
        <f ca="true">+IF(AND(ISNUMBER(OFFSET('Sanitation Data'!$F$10,0,10*ROW('Sanitation Data'!F41))),'Data Summary'!CW47="Yes"),OFFSET('Sanitation Data'!$F$10,0,10*ROW('Sanitation Data'!F41)),NA())</f>
        <v>#N/A</v>
      </c>
      <c r="AI47" s="100" t="e">
        <f ca="true">+IF(AND(ISNUMBER(OFFSET('Sanitation Data'!$F$11,0,10*ROW('Sanitation Data'!F41))),'Data Summary'!CX47="Yes"),OFFSET('Sanitation Data'!$F$11,0,10*ROW('Sanitation Data'!F41)),NA())</f>
        <v>#N/A</v>
      </c>
      <c r="AJ47" s="100" t="e">
        <f ca="true">+IF(AND(ISNUMBER(OFFSET('Sanitation Data'!$F$12,0,10*ROW('Sanitation Data'!F41))),'Data Summary'!CY47="Yes"),OFFSET('Sanitation Data'!$F$12,0,10*ROW('Sanitation Data'!F41)),NA())</f>
        <v>#N/A</v>
      </c>
      <c r="AK47" s="100" t="e">
        <f ca="true">+IF(AND(ISNUMBER(OFFSET('Sanitation Data'!$G$4,0,10*ROW('Sanitation Data'!G41))),'Data Summary'!CZ47="Yes"),100-OFFSET('Sanitation Data'!$G$4,0,10*ROW('Sanitation Data'!G41)),NA())</f>
        <v>#N/A</v>
      </c>
      <c r="AL47" s="100" t="e">
        <f ca="true">+IF(AND(ISNUMBER(OFFSET('Sanitation Data'!$G$6,0,10*ROW('Sanitation Data'!G41))),'Data Summary'!DA47="Yes"),OFFSET('Sanitation Data'!$G$6,0,10*ROW('Sanitation Data'!G41)),NA())</f>
        <v>#N/A</v>
      </c>
      <c r="AM47" s="100" t="e">
        <f ca="true">+IF(AND(ISNUMBER(OFFSET('Sanitation Data'!$G$10,0,10*ROW('Sanitation Data'!G41))),'Data Summary'!DB47="Yes"),OFFSET('Sanitation Data'!$G$10,0,10*ROW('Sanitation Data'!G41)),NA())</f>
        <v>#N/A</v>
      </c>
      <c r="AN47" s="100" t="e">
        <f ca="true">+IF(AND(ISNUMBER(OFFSET('Sanitation Data'!$G$11,0,10*ROW('Sanitation Data'!G41))),'Data Summary'!DC47="Yes"),OFFSET('Sanitation Data'!$G$11,0,10*ROW('Sanitation Data'!G41)),NA())</f>
        <v>#N/A</v>
      </c>
      <c r="AO47" s="100" t="e">
        <f ca="true">+IF(AND(ISNUMBER(OFFSET('Sanitation Data'!$G$12,0,10*ROW('Sanitation Data'!G41))),'Data Summary'!DD47="Yes"),OFFSET('Sanitation Data'!$G$12,0,10*ROW('Sanitation Data'!G41)),NA())</f>
        <v>#N/A</v>
      </c>
      <c r="AP47" s="100" t="e">
        <f ca="true">+IF(AND(ISNUMBER(OFFSET('Sanitation Data'!$H$4,0,10*ROW('Sanitation Data'!H41))),'Data Summary'!DE47="Yes"),100-OFFSET('Sanitation Data'!$H$4,0,10*ROW('Sanitation Data'!H41)),NA())</f>
        <v>#N/A</v>
      </c>
      <c r="AQ47" s="100" t="e">
        <f ca="true">+IF(AND(ISNUMBER(OFFSET('Sanitation Data'!$H$6,0,10*ROW('Sanitation Data'!H41))),'Data Summary'!DF47="Yes"),OFFSET('Sanitation Data'!$H$6,0,10*ROW('Sanitation Data'!H41)),NA())</f>
        <v>#N/A</v>
      </c>
      <c r="AR47" s="100" t="e">
        <f ca="true">+IF(AND(ISNUMBER(OFFSET('Sanitation Data'!$H$10,0,10*ROW('Sanitation Data'!H41))),'Data Summary'!DG47="Yes"),OFFSET('Sanitation Data'!$H$10,0,10*ROW('Sanitation Data'!H41)),NA())</f>
        <v>#N/A</v>
      </c>
      <c r="AS47" s="100" t="e">
        <f ca="true">+IF(AND(ISNUMBER(OFFSET('Sanitation Data'!$H$11,0,10*ROW('Sanitation Data'!H41))),'Data Summary'!DH47="Yes"),OFFSET('Sanitation Data'!$H$11,0,10*ROW('Sanitation Data'!H41)),NA())</f>
        <v>#N/A</v>
      </c>
      <c r="AT47" s="100" t="e">
        <f ca="true">+IF(AND(ISNUMBER(OFFSET('Sanitation Data'!$H$12,0,10*ROW('Sanitation Data'!H41))),'Data Summary'!DI47="Yes"),OFFSET('Sanitation Data'!$H$12,0,10*ROW('Sanitation Data'!H41)),NA())</f>
        <v>#N/A</v>
      </c>
      <c r="AU47" s="100" t="e">
        <f ca="true">+IF(AND(ISNUMBER(OFFSET('Sanitation Data'!$I$4,0,10*ROW('Sanitation Data'!I41))),'Data Summary'!DJ47="Yes"),100-OFFSET('Sanitation Data'!$I$4,0,10*ROW('Sanitation Data'!I41)),NA())</f>
        <v>#N/A</v>
      </c>
      <c r="AV47" s="100" t="e">
        <f ca="true">+IF(AND(ISNUMBER(OFFSET('Sanitation Data'!$I$6,0,10*ROW('Sanitation Data'!I41))),'Data Summary'!DK47="Yes"),OFFSET('Sanitation Data'!$I$6,0,10*ROW('Sanitation Data'!I41)),NA())</f>
        <v>#N/A</v>
      </c>
      <c r="AW47" s="100" t="e">
        <f ca="true">+IF(AND(ISNUMBER(OFFSET('Sanitation Data'!$I$10,0,10*ROW('Sanitation Data'!I41))),'Data Summary'!DL47="Yes"),OFFSET('Sanitation Data'!$I$10,0,10*ROW('Sanitation Data'!I41)),NA())</f>
        <v>#N/A</v>
      </c>
      <c r="AX47" s="100" t="e">
        <f ca="true">+IF(AND(ISNUMBER(OFFSET('Sanitation Data'!$I$11,0,10*ROW('Sanitation Data'!I41))),'Data Summary'!DM47="Yes"),OFFSET('Sanitation Data'!$I$11,0,10*ROW('Sanitation Data'!I41)),NA())</f>
        <v>#N/A</v>
      </c>
      <c r="AY47" s="100" t="e">
        <f ca="true">+IF(AND(ISNUMBER(OFFSET('Sanitation Data'!$I$12,0,10*ROW('Sanitation Data'!I41))),'Data Summary'!DN47="Yes"),OFFSET('Sanitation Data'!$I$12,0,10*ROW('Sanitation Data'!I41)),NA())</f>
        <v>#N/A</v>
      </c>
      <c r="AZ47" s="101" t="e">
        <f ca="true">+IF(AND(ISNUMBER(OFFSET('Hygiene Data'!$D$5,0,10*ROW('Hygiene Data'!D41))),'Data Summary'!DO47="Yes"),OFFSET('Hygiene Data'!$D$5,0,10*ROW('Hygiene Data'!D41)),NA())</f>
        <v>#N/A</v>
      </c>
      <c r="BA47" s="101" t="e">
        <f ca="true">+IF(AND(ISNUMBER(OFFSET('Hygiene Data'!$D$7,0,10*ROW('Hygiene Data'!D41))),'Data Summary'!DP47="Yes"),OFFSET('Hygiene Data'!$D$7,0,10*ROW('Hygiene Data'!D41)),NA())</f>
        <v>#N/A</v>
      </c>
      <c r="BB47" s="101" t="e">
        <f ca="true">+IF(AND(ISNUMBER(OFFSET('Hygiene Data'!$D$9,0,10*ROW('Hygiene Data'!D41))),'Data Summary'!DQ47="Yes"),OFFSET('Hygiene Data'!$D$9,0,10*ROW('Hygiene Data'!D41)),NA())</f>
        <v>#N/A</v>
      </c>
      <c r="BC47" s="101" t="e">
        <f ca="true">+IF(AND(ISNUMBER(OFFSET('Hygiene Data'!$E$5,0,10*ROW('Hygiene Data'!E41))),'Data Summary'!DR47="Yes"),OFFSET('Hygiene Data'!$E$5,0,10*ROW('Hygiene Data'!E41)),NA())</f>
        <v>#N/A</v>
      </c>
      <c r="BD47" s="101" t="e">
        <f ca="true">+IF(AND(ISNUMBER(OFFSET('Hygiene Data'!$E$7,0,10*ROW('Hygiene Data'!E41))),'Data Summary'!DS47="Yes"),OFFSET('Hygiene Data'!$E$7,0,10*ROW('Hygiene Data'!E41)),NA())</f>
        <v>#N/A</v>
      </c>
      <c r="BE47" s="101" t="e">
        <f ca="true">+IF(AND(ISNUMBER(OFFSET('Hygiene Data'!$E$9,0,10*ROW('Hygiene Data'!E41))),'Data Summary'!DT47="Yes"),OFFSET('Hygiene Data'!$E$9,0,10*ROW('Hygiene Data'!E41)),NA())</f>
        <v>#N/A</v>
      </c>
      <c r="BF47" s="101" t="e">
        <f ca="true">+IF(AND(ISNUMBER(OFFSET('Hygiene Data'!$F$5,0,10*ROW('Hygiene Data'!F41))),'Data Summary'!DU47="Yes"),OFFSET('Hygiene Data'!$F$5,0,10*ROW('Hygiene Data'!F41)),NA())</f>
        <v>#N/A</v>
      </c>
      <c r="BG47" s="101" t="e">
        <f ca="true">+IF(AND(ISNUMBER(OFFSET('Hygiene Data'!$F$7,0,10*ROW('Hygiene Data'!F41))),'Data Summary'!DV47="Yes"),OFFSET('Hygiene Data'!$F$7,0,10*ROW('Hygiene Data'!F41)),NA())</f>
        <v>#N/A</v>
      </c>
      <c r="BH47" s="101" t="e">
        <f ca="true">+IF(AND(ISNUMBER(OFFSET('Hygiene Data'!$F$9,0,10*ROW('Hygiene Data'!F41))),'Data Summary'!DW47="Yes"),OFFSET('Hygiene Data'!$F$9,0,10*ROW('Hygiene Data'!F41)),NA())</f>
        <v>#N/A</v>
      </c>
      <c r="BI47" s="101" t="e">
        <f ca="true">+IF(AND(ISNUMBER(OFFSET('Hygiene Data'!$G$5,0,10*ROW('Hygiene Data'!G41))),'Data Summary'!DX47="Yes"),OFFSET('Hygiene Data'!$G$5,0,10*ROW('Hygiene Data'!G41)),NA())</f>
        <v>#N/A</v>
      </c>
      <c r="BJ47" s="101" t="e">
        <f ca="true">+IF(AND(ISNUMBER(OFFSET('Hygiene Data'!$G$7,0,10*ROW('Hygiene Data'!G41))),'Data Summary'!DY47="Yes"),OFFSET('Hygiene Data'!$G$7,0,10*ROW('Hygiene Data'!G41)),NA())</f>
        <v>#N/A</v>
      </c>
      <c r="BK47" s="101" t="e">
        <f ca="true">+IF(AND(ISNUMBER(OFFSET('Hygiene Data'!$G$9,0,10*ROW('Hygiene Data'!G41))),'Data Summary'!DZ47="Yes"),OFFSET('Hygiene Data'!$G$9,0,10*ROW('Hygiene Data'!G41)),NA())</f>
        <v>#N/A</v>
      </c>
      <c r="BL47" s="101" t="e">
        <f ca="true">+IF(AND(ISNUMBER(OFFSET('Hygiene Data'!$H$5,0,10*ROW('Hygiene Data'!H41))),'Data Summary'!EA47="Yes"),OFFSET('Hygiene Data'!$H$5,0,10*ROW('Hygiene Data'!H41)),NA())</f>
        <v>#N/A</v>
      </c>
      <c r="BM47" s="101" t="e">
        <f ca="true">+IF(AND(ISNUMBER(OFFSET('Hygiene Data'!$H$7,0,10*ROW('Hygiene Data'!H41))),'Data Summary'!EB47="Yes"),OFFSET('Hygiene Data'!$H$7,0,10*ROW('Hygiene Data'!H41)),NA())</f>
        <v>#N/A</v>
      </c>
      <c r="BN47" s="101" t="e">
        <f ca="true">+IF(AND(ISNUMBER(OFFSET('Hygiene Data'!$H$9,0,10*ROW('Hygiene Data'!H41))),'Data Summary'!EC47="Yes"),OFFSET('Hygiene Data'!$H$9,0,10*ROW('Hygiene Data'!H41)),NA())</f>
        <v>#N/A</v>
      </c>
      <c r="BO47" s="101" t="e">
        <f ca="true">+IF(AND(ISNUMBER(OFFSET('Hygiene Data'!$I$5,0,10*ROW('Hygiene Data'!I41))),'Data Summary'!ED47="Yes"),OFFSET('Hygiene Data'!$I$5,0,10*ROW('Hygiene Data'!I41)),NA())</f>
        <v>#N/A</v>
      </c>
      <c r="BP47" s="101" t="e">
        <f ca="true">+IF(AND(ISNUMBER(OFFSET('Hygiene Data'!$I$7,0,10*ROW('Hygiene Data'!I41))),'Data Summary'!EE47="Yes"),OFFSET('Hygiene Data'!$I$7,0,10*ROW('Hygiene Data'!I41)),NA())</f>
        <v>#N/A</v>
      </c>
      <c r="BQ47" s="101" t="e">
        <f ca="true">+IF(AND(ISNUMBER(OFFSET('Hygiene Data'!$I$9,0,10*ROW('Hygiene Data'!I41))),'Data Summary'!EF47="Yes"),OFFSET('Hygiene Data'!$I$9,0,10*ROW('Hygiene Data'!I41)),NA())</f>
        <v>#N/A</v>
      </c>
    </row>
    <row xmlns:x14ac="http://schemas.microsoft.com/office/spreadsheetml/2009/9/ac" r="48" x14ac:dyDescent="0.2">
      <c r="A48" s="379" t="e">
        <f ca="true">+RIGHT('Data Summary'!A48,LEN('Data Summary'!A48)-9)</f>
        <v>#VALUE!</v>
      </c>
      <c r="B48" s="38" t="str">
        <f ca="true">+IF(ISTEXT('Data Summary'!B48),'Data Summary'!B48,"")</f>
        <v/>
      </c>
      <c r="C48" s="378" t="e">
        <f ca="true">+VALUE('Data Summary'!C48)</f>
        <v>#VALUE!</v>
      </c>
      <c r="D48" s="99" t="e">
        <f ca="true">+IF(AND(ISNUMBER(OFFSET('Water Data'!$D$4,0,10*ROW('Water Data'!D42))),'Data Summary'!BS48="Yes"),100-OFFSET('Water Data'!$D$4,0,10*ROW('Water Data'!D42)),NA())</f>
        <v>#N/A</v>
      </c>
      <c r="E48" s="99" t="e">
        <f ca="true">+IF(AND(ISNUMBER(OFFSET('Water Data'!$D$6,0,10*ROW('Water Data'!D42))),'Data Summary'!BT48="Yes"),OFFSET('Water Data'!$D$6,0,10*ROW('Water Data'!D42)),NA())</f>
        <v>#N/A</v>
      </c>
      <c r="F48" s="99" t="e">
        <f ca="true">+IF(AND(ISNUMBER(OFFSET('Water Data'!$D$9,0,10*ROW('Water Data'!D42))),'Data Summary'!BU48="Yes"),OFFSET('Water Data'!$D$9,0,10*ROW('Water Data'!D42)),NA())</f>
        <v>#N/A</v>
      </c>
      <c r="G48" s="99" t="e">
        <f ca="true">+IF(AND(ISNUMBER(OFFSET('Water Data'!$E$4,0,10*ROW('Water Data'!E42))),'Data Summary'!BV48="Yes"),100-OFFSET('Water Data'!$E$4,0,10*ROW('Water Data'!E42)),NA())</f>
        <v>#N/A</v>
      </c>
      <c r="H48" s="99" t="e">
        <f ca="true">+IF(AND(ISNUMBER(OFFSET('Water Data'!$E$6,0,10*ROW('Water Data'!E42))),'Data Summary'!BW48="Yes"),OFFSET('Water Data'!$E$6,0,10*ROW('Water Data'!E42)),NA())</f>
        <v>#N/A</v>
      </c>
      <c r="I48" s="99" t="e">
        <f ca="true">+IF(AND(ISNUMBER(OFFSET('Water Data'!$E$9,0,10*ROW('Water Data'!E42))),'Data Summary'!BX48="Yes"),OFFSET('Water Data'!$E$9,0,10*ROW('Water Data'!E42)),NA())</f>
        <v>#N/A</v>
      </c>
      <c r="J48" s="99" t="e">
        <f ca="true">+IF(AND(ISNUMBER(OFFSET('Water Data'!$F$4,0,10*ROW('Water Data'!F42))),'Data Summary'!BY48="Yes"),100-OFFSET('Water Data'!$F$4,0,10*ROW('Water Data'!F42)),NA())</f>
        <v>#N/A</v>
      </c>
      <c r="K48" s="99" t="e">
        <f ca="true">+IF(AND(ISNUMBER(OFFSET('Water Data'!$F$6,0,10*ROW('Water Data'!F42))),'Data Summary'!BZ48="Yes"),OFFSET('Water Data'!$F$6,0,10*ROW('Water Data'!F42)),NA())</f>
        <v>#N/A</v>
      </c>
      <c r="L48" s="99" t="e">
        <f ca="true">+IF(AND(ISNUMBER(OFFSET('Water Data'!$F$9,0,10*ROW('Water Data'!F42))),'Data Summary'!CA48="Yes"),OFFSET('Water Data'!$F$9,0,10*ROW('Water Data'!F42)),NA())</f>
        <v>#N/A</v>
      </c>
      <c r="M48" s="99" t="e">
        <f ca="true">+IF(AND(ISNUMBER(OFFSET('Water Data'!$G$4,0,10*ROW('Water Data'!G42))),'Data Summary'!CB48="Yes"),100-OFFSET('Water Data'!$G$4,0,10*ROW('Water Data'!G42)),NA())</f>
        <v>#N/A</v>
      </c>
      <c r="N48" s="99" t="e">
        <f ca="true">+IF(AND(ISNUMBER(OFFSET('Water Data'!$G$6,0,10*ROW('Water Data'!G42))),'Data Summary'!CC48="Yes"),OFFSET('Water Data'!$G$6,0,10*ROW('Water Data'!G42)),NA())</f>
        <v>#N/A</v>
      </c>
      <c r="O48" s="99" t="e">
        <f ca="true">+IF(AND(ISNUMBER(OFFSET('Water Data'!$G$9,0,10*ROW('Water Data'!G42))),'Data Summary'!CD48="Yes"),OFFSET('Water Data'!$G$9,0,10*ROW('Water Data'!G42)),NA())</f>
        <v>#N/A</v>
      </c>
      <c r="P48" s="99" t="e">
        <f ca="true">+IF(AND(ISNUMBER(OFFSET('Water Data'!$H$4,0,10*ROW('Water Data'!H42))),'Data Summary'!CE48="Yes"),100-OFFSET('Water Data'!$H$4,0,10*ROW('Water Data'!H42)),NA())</f>
        <v>#N/A</v>
      </c>
      <c r="Q48" s="99" t="e">
        <f ca="true">+IF(AND(ISNUMBER(OFFSET('Water Data'!$H$6,0,10*ROW('Water Data'!H42))),'Data Summary'!CF48="Yes"),OFFSET('Water Data'!$H$6,0,10*ROW('Water Data'!H42)),NA())</f>
        <v>#N/A</v>
      </c>
      <c r="R48" s="99" t="e">
        <f ca="true">+IF(AND(ISNUMBER(OFFSET('Water Data'!$H$9,0,10*ROW('Water Data'!H42))),'Data Summary'!CG48="Yes"),OFFSET('Water Data'!$H$9,0,10*ROW('Water Data'!H42)),NA())</f>
        <v>#N/A</v>
      </c>
      <c r="S48" s="99" t="e">
        <f ca="true">+IF(AND(ISNUMBER(OFFSET('Water Data'!$I$4,0,10*ROW('Water Data'!I42))),'Data Summary'!CH48="Yes"),100-OFFSET('Water Data'!$I$4,0,10*ROW('Water Data'!I42)),NA())</f>
        <v>#N/A</v>
      </c>
      <c r="T48" s="99" t="e">
        <f ca="true">+IF(AND(ISNUMBER(OFFSET('Water Data'!$I$6,0,10*ROW('Water Data'!I42))),'Data Summary'!CI48="Yes"),OFFSET('Water Data'!$I$6,0,10*ROW('Water Data'!I42)),NA())</f>
        <v>#N/A</v>
      </c>
      <c r="U48" s="99" t="e">
        <f ca="true">+IF(AND(ISNUMBER(OFFSET('Water Data'!$I$9,0,10*ROW('Water Data'!I42))),'Data Summary'!CJ48="Yes"),OFFSET('Water Data'!$I$9,0,10*ROW('Water Data'!I42)),NA())</f>
        <v>#N/A</v>
      </c>
      <c r="V48" s="100" t="e">
        <f ca="true">+IF(AND(ISNUMBER(OFFSET('Sanitation Data'!$D$4,0,10*ROW('Sanitation Data'!D42))),'Data Summary'!CK48="Yes"),100-OFFSET('Sanitation Data'!$D$4,0,10*ROW('Sanitation Data'!D42)),NA())</f>
        <v>#N/A</v>
      </c>
      <c r="W48" s="100" t="e">
        <f ca="true">+IF(AND(ISNUMBER(OFFSET('Sanitation Data'!$D$6,0,10*ROW('Sanitation Data'!D42))),'Data Summary'!CL48="Yes"),OFFSET('Sanitation Data'!$D$6,0,10*ROW('Sanitation Data'!D42)),NA())</f>
        <v>#N/A</v>
      </c>
      <c r="X48" s="100" t="e">
        <f ca="true">+IF(AND(ISNUMBER(OFFSET('Sanitation Data'!$D$10,0,10*ROW('Sanitation Data'!D42))),'Data Summary'!CM48="Yes"),OFFSET('Sanitation Data'!$D$10,0,10*ROW('Sanitation Data'!D42)),NA())</f>
        <v>#N/A</v>
      </c>
      <c r="Y48" s="100" t="e">
        <f ca="true">+IF(AND(ISNUMBER(OFFSET('Sanitation Data'!$D$11,0,10*ROW('Sanitation Data'!D42))),'Data Summary'!CN48="Yes"),OFFSET('Sanitation Data'!$D$11,0,10*ROW('Sanitation Data'!D42)),NA())</f>
        <v>#N/A</v>
      </c>
      <c r="Z48" s="100" t="e">
        <f ca="true">+IF(AND(ISNUMBER(OFFSET('Sanitation Data'!$D$12,0,10*ROW('Sanitation Data'!D42))),'Data Summary'!CO48="Yes"),OFFSET('Sanitation Data'!$D$12,0,10*ROW('Sanitation Data'!D42)),NA())</f>
        <v>#N/A</v>
      </c>
      <c r="AA48" s="100" t="e">
        <f ca="true">+IF(AND(ISNUMBER(OFFSET('Sanitation Data'!$E$4,0,10*ROW('Sanitation Data'!E42))),'Data Summary'!CP48="Yes"),100-OFFSET('Sanitation Data'!$E$4,0,10*ROW('Sanitation Data'!E42)),NA())</f>
        <v>#N/A</v>
      </c>
      <c r="AB48" s="100" t="e">
        <f ca="true">+IF(AND(ISNUMBER(OFFSET('Sanitation Data'!$E$6,0,10*ROW('Sanitation Data'!E42))),'Data Summary'!CQ48="Yes"),OFFSET('Sanitation Data'!$E$6,0,10*ROW('Sanitation Data'!E42)),NA())</f>
        <v>#N/A</v>
      </c>
      <c r="AC48" s="100" t="e">
        <f ca="true">+IF(AND(ISNUMBER(OFFSET('Sanitation Data'!$E$10,0,10*ROW('Sanitation Data'!E42))),'Data Summary'!CR48="Yes"),OFFSET('Sanitation Data'!$E$10,0,10*ROW('Sanitation Data'!E42)),NA())</f>
        <v>#N/A</v>
      </c>
      <c r="AD48" s="100" t="e">
        <f ca="true">+IF(AND(ISNUMBER(OFFSET('Sanitation Data'!$E$11,0,10*ROW('Sanitation Data'!E42))),'Data Summary'!CS48="Yes"),OFFSET('Sanitation Data'!$E$11,0,10*ROW('Sanitation Data'!E42)),NA())</f>
        <v>#N/A</v>
      </c>
      <c r="AE48" s="100" t="e">
        <f ca="true">+IF(AND(ISNUMBER(OFFSET('Sanitation Data'!$E$12,0,10*ROW('Sanitation Data'!E42))),'Data Summary'!CT48="Yes"),OFFSET('Sanitation Data'!$E$12,0,10*ROW('Sanitation Data'!E42)),NA())</f>
        <v>#N/A</v>
      </c>
      <c r="AF48" s="100" t="e">
        <f ca="true">+IF(AND(ISNUMBER(OFFSET('Sanitation Data'!$F$4,0,10*ROW('Sanitation Data'!F42))),'Data Summary'!CU48="Yes"),100-OFFSET('Sanitation Data'!$F$4,0,10*ROW('Sanitation Data'!F42)),NA())</f>
        <v>#N/A</v>
      </c>
      <c r="AG48" s="100" t="e">
        <f ca="true">+IF(AND(ISNUMBER(OFFSET('Sanitation Data'!$F$6,0,10*ROW('Sanitation Data'!F42))),'Data Summary'!CV48="Yes"),OFFSET('Sanitation Data'!$F$6,0,10*ROW('Sanitation Data'!F42)),NA())</f>
        <v>#N/A</v>
      </c>
      <c r="AH48" s="100" t="e">
        <f ca="true">+IF(AND(ISNUMBER(OFFSET('Sanitation Data'!$F$10,0,10*ROW('Sanitation Data'!F42))),'Data Summary'!CW48="Yes"),OFFSET('Sanitation Data'!$F$10,0,10*ROW('Sanitation Data'!F42)),NA())</f>
        <v>#N/A</v>
      </c>
      <c r="AI48" s="100" t="e">
        <f ca="true">+IF(AND(ISNUMBER(OFFSET('Sanitation Data'!$F$11,0,10*ROW('Sanitation Data'!F42))),'Data Summary'!CX48="Yes"),OFFSET('Sanitation Data'!$F$11,0,10*ROW('Sanitation Data'!F42)),NA())</f>
        <v>#N/A</v>
      </c>
      <c r="AJ48" s="100" t="e">
        <f ca="true">+IF(AND(ISNUMBER(OFFSET('Sanitation Data'!$F$12,0,10*ROW('Sanitation Data'!F42))),'Data Summary'!CY48="Yes"),OFFSET('Sanitation Data'!$F$12,0,10*ROW('Sanitation Data'!F42)),NA())</f>
        <v>#N/A</v>
      </c>
      <c r="AK48" s="100" t="e">
        <f ca="true">+IF(AND(ISNUMBER(OFFSET('Sanitation Data'!$G$4,0,10*ROW('Sanitation Data'!G42))),'Data Summary'!CZ48="Yes"),100-OFFSET('Sanitation Data'!$G$4,0,10*ROW('Sanitation Data'!G42)),NA())</f>
        <v>#N/A</v>
      </c>
      <c r="AL48" s="100" t="e">
        <f ca="true">+IF(AND(ISNUMBER(OFFSET('Sanitation Data'!$G$6,0,10*ROW('Sanitation Data'!G42))),'Data Summary'!DA48="Yes"),OFFSET('Sanitation Data'!$G$6,0,10*ROW('Sanitation Data'!G42)),NA())</f>
        <v>#N/A</v>
      </c>
      <c r="AM48" s="100" t="e">
        <f ca="true">+IF(AND(ISNUMBER(OFFSET('Sanitation Data'!$G$10,0,10*ROW('Sanitation Data'!G42))),'Data Summary'!DB48="Yes"),OFFSET('Sanitation Data'!$G$10,0,10*ROW('Sanitation Data'!G42)),NA())</f>
        <v>#N/A</v>
      </c>
      <c r="AN48" s="100" t="e">
        <f ca="true">+IF(AND(ISNUMBER(OFFSET('Sanitation Data'!$G$11,0,10*ROW('Sanitation Data'!G42))),'Data Summary'!DC48="Yes"),OFFSET('Sanitation Data'!$G$11,0,10*ROW('Sanitation Data'!G42)),NA())</f>
        <v>#N/A</v>
      </c>
      <c r="AO48" s="100" t="e">
        <f ca="true">+IF(AND(ISNUMBER(OFFSET('Sanitation Data'!$G$12,0,10*ROW('Sanitation Data'!G42))),'Data Summary'!DD48="Yes"),OFFSET('Sanitation Data'!$G$12,0,10*ROW('Sanitation Data'!G42)),NA())</f>
        <v>#N/A</v>
      </c>
      <c r="AP48" s="100" t="e">
        <f ca="true">+IF(AND(ISNUMBER(OFFSET('Sanitation Data'!$H$4,0,10*ROW('Sanitation Data'!H42))),'Data Summary'!DE48="Yes"),100-OFFSET('Sanitation Data'!$H$4,0,10*ROW('Sanitation Data'!H42)),NA())</f>
        <v>#N/A</v>
      </c>
      <c r="AQ48" s="100" t="e">
        <f ca="true">+IF(AND(ISNUMBER(OFFSET('Sanitation Data'!$H$6,0,10*ROW('Sanitation Data'!H42))),'Data Summary'!DF48="Yes"),OFFSET('Sanitation Data'!$H$6,0,10*ROW('Sanitation Data'!H42)),NA())</f>
        <v>#N/A</v>
      </c>
      <c r="AR48" s="100" t="e">
        <f ca="true">+IF(AND(ISNUMBER(OFFSET('Sanitation Data'!$H$10,0,10*ROW('Sanitation Data'!H42))),'Data Summary'!DG48="Yes"),OFFSET('Sanitation Data'!$H$10,0,10*ROW('Sanitation Data'!H42)),NA())</f>
        <v>#N/A</v>
      </c>
      <c r="AS48" s="100" t="e">
        <f ca="true">+IF(AND(ISNUMBER(OFFSET('Sanitation Data'!$H$11,0,10*ROW('Sanitation Data'!H42))),'Data Summary'!DH48="Yes"),OFFSET('Sanitation Data'!$H$11,0,10*ROW('Sanitation Data'!H42)),NA())</f>
        <v>#N/A</v>
      </c>
      <c r="AT48" s="100" t="e">
        <f ca="true">+IF(AND(ISNUMBER(OFFSET('Sanitation Data'!$H$12,0,10*ROW('Sanitation Data'!H42))),'Data Summary'!DI48="Yes"),OFFSET('Sanitation Data'!$H$12,0,10*ROW('Sanitation Data'!H42)),NA())</f>
        <v>#N/A</v>
      </c>
      <c r="AU48" s="100" t="e">
        <f ca="true">+IF(AND(ISNUMBER(OFFSET('Sanitation Data'!$I$4,0,10*ROW('Sanitation Data'!I42))),'Data Summary'!DJ48="Yes"),100-OFFSET('Sanitation Data'!$I$4,0,10*ROW('Sanitation Data'!I42)),NA())</f>
        <v>#N/A</v>
      </c>
      <c r="AV48" s="100" t="e">
        <f ca="true">+IF(AND(ISNUMBER(OFFSET('Sanitation Data'!$I$6,0,10*ROW('Sanitation Data'!I42))),'Data Summary'!DK48="Yes"),OFFSET('Sanitation Data'!$I$6,0,10*ROW('Sanitation Data'!I42)),NA())</f>
        <v>#N/A</v>
      </c>
      <c r="AW48" s="100" t="e">
        <f ca="true">+IF(AND(ISNUMBER(OFFSET('Sanitation Data'!$I$10,0,10*ROW('Sanitation Data'!I42))),'Data Summary'!DL48="Yes"),OFFSET('Sanitation Data'!$I$10,0,10*ROW('Sanitation Data'!I42)),NA())</f>
        <v>#N/A</v>
      </c>
      <c r="AX48" s="100" t="e">
        <f ca="true">+IF(AND(ISNUMBER(OFFSET('Sanitation Data'!$I$11,0,10*ROW('Sanitation Data'!I42))),'Data Summary'!DM48="Yes"),OFFSET('Sanitation Data'!$I$11,0,10*ROW('Sanitation Data'!I42)),NA())</f>
        <v>#N/A</v>
      </c>
      <c r="AY48" s="100" t="e">
        <f ca="true">+IF(AND(ISNUMBER(OFFSET('Sanitation Data'!$I$12,0,10*ROW('Sanitation Data'!I42))),'Data Summary'!DN48="Yes"),OFFSET('Sanitation Data'!$I$12,0,10*ROW('Sanitation Data'!I42)),NA())</f>
        <v>#N/A</v>
      </c>
      <c r="AZ48" s="101" t="e">
        <f ca="true">+IF(AND(ISNUMBER(OFFSET('Hygiene Data'!$D$5,0,10*ROW('Hygiene Data'!D42))),'Data Summary'!DO48="Yes"),OFFSET('Hygiene Data'!$D$5,0,10*ROW('Hygiene Data'!D42)),NA())</f>
        <v>#N/A</v>
      </c>
      <c r="BA48" s="101" t="e">
        <f ca="true">+IF(AND(ISNUMBER(OFFSET('Hygiene Data'!$D$7,0,10*ROW('Hygiene Data'!D42))),'Data Summary'!DP48="Yes"),OFFSET('Hygiene Data'!$D$7,0,10*ROW('Hygiene Data'!D42)),NA())</f>
        <v>#N/A</v>
      </c>
      <c r="BB48" s="101" t="e">
        <f ca="true">+IF(AND(ISNUMBER(OFFSET('Hygiene Data'!$D$9,0,10*ROW('Hygiene Data'!D42))),'Data Summary'!DQ48="Yes"),OFFSET('Hygiene Data'!$D$9,0,10*ROW('Hygiene Data'!D42)),NA())</f>
        <v>#N/A</v>
      </c>
      <c r="BC48" s="101" t="e">
        <f ca="true">+IF(AND(ISNUMBER(OFFSET('Hygiene Data'!$E$5,0,10*ROW('Hygiene Data'!E42))),'Data Summary'!DR48="Yes"),OFFSET('Hygiene Data'!$E$5,0,10*ROW('Hygiene Data'!E42)),NA())</f>
        <v>#N/A</v>
      </c>
      <c r="BD48" s="101" t="e">
        <f ca="true">+IF(AND(ISNUMBER(OFFSET('Hygiene Data'!$E$7,0,10*ROW('Hygiene Data'!E42))),'Data Summary'!DS48="Yes"),OFFSET('Hygiene Data'!$E$7,0,10*ROW('Hygiene Data'!E42)),NA())</f>
        <v>#N/A</v>
      </c>
      <c r="BE48" s="101" t="e">
        <f ca="true">+IF(AND(ISNUMBER(OFFSET('Hygiene Data'!$E$9,0,10*ROW('Hygiene Data'!E42))),'Data Summary'!DT48="Yes"),OFFSET('Hygiene Data'!$E$9,0,10*ROW('Hygiene Data'!E42)),NA())</f>
        <v>#N/A</v>
      </c>
      <c r="BF48" s="101" t="e">
        <f ca="true">+IF(AND(ISNUMBER(OFFSET('Hygiene Data'!$F$5,0,10*ROW('Hygiene Data'!F42))),'Data Summary'!DU48="Yes"),OFFSET('Hygiene Data'!$F$5,0,10*ROW('Hygiene Data'!F42)),NA())</f>
        <v>#N/A</v>
      </c>
      <c r="BG48" s="101" t="e">
        <f ca="true">+IF(AND(ISNUMBER(OFFSET('Hygiene Data'!$F$7,0,10*ROW('Hygiene Data'!F42))),'Data Summary'!DV48="Yes"),OFFSET('Hygiene Data'!$F$7,0,10*ROW('Hygiene Data'!F42)),NA())</f>
        <v>#N/A</v>
      </c>
      <c r="BH48" s="101" t="e">
        <f ca="true">+IF(AND(ISNUMBER(OFFSET('Hygiene Data'!$F$9,0,10*ROW('Hygiene Data'!F42))),'Data Summary'!DW48="Yes"),OFFSET('Hygiene Data'!$F$9,0,10*ROW('Hygiene Data'!F42)),NA())</f>
        <v>#N/A</v>
      </c>
      <c r="BI48" s="101" t="e">
        <f ca="true">+IF(AND(ISNUMBER(OFFSET('Hygiene Data'!$G$5,0,10*ROW('Hygiene Data'!G42))),'Data Summary'!DX48="Yes"),OFFSET('Hygiene Data'!$G$5,0,10*ROW('Hygiene Data'!G42)),NA())</f>
        <v>#N/A</v>
      </c>
      <c r="BJ48" s="101" t="e">
        <f ca="true">+IF(AND(ISNUMBER(OFFSET('Hygiene Data'!$G$7,0,10*ROW('Hygiene Data'!G42))),'Data Summary'!DY48="Yes"),OFFSET('Hygiene Data'!$G$7,0,10*ROW('Hygiene Data'!G42)),NA())</f>
        <v>#N/A</v>
      </c>
      <c r="BK48" s="101" t="e">
        <f ca="true">+IF(AND(ISNUMBER(OFFSET('Hygiene Data'!$G$9,0,10*ROW('Hygiene Data'!G42))),'Data Summary'!DZ48="Yes"),OFFSET('Hygiene Data'!$G$9,0,10*ROW('Hygiene Data'!G42)),NA())</f>
        <v>#N/A</v>
      </c>
      <c r="BL48" s="101" t="e">
        <f ca="true">+IF(AND(ISNUMBER(OFFSET('Hygiene Data'!$H$5,0,10*ROW('Hygiene Data'!H42))),'Data Summary'!EA48="Yes"),OFFSET('Hygiene Data'!$H$5,0,10*ROW('Hygiene Data'!H42)),NA())</f>
        <v>#N/A</v>
      </c>
      <c r="BM48" s="101" t="e">
        <f ca="true">+IF(AND(ISNUMBER(OFFSET('Hygiene Data'!$H$7,0,10*ROW('Hygiene Data'!H42))),'Data Summary'!EB48="Yes"),OFFSET('Hygiene Data'!$H$7,0,10*ROW('Hygiene Data'!H42)),NA())</f>
        <v>#N/A</v>
      </c>
      <c r="BN48" s="101" t="e">
        <f ca="true">+IF(AND(ISNUMBER(OFFSET('Hygiene Data'!$H$9,0,10*ROW('Hygiene Data'!H42))),'Data Summary'!EC48="Yes"),OFFSET('Hygiene Data'!$H$9,0,10*ROW('Hygiene Data'!H42)),NA())</f>
        <v>#N/A</v>
      </c>
      <c r="BO48" s="101" t="e">
        <f ca="true">+IF(AND(ISNUMBER(OFFSET('Hygiene Data'!$I$5,0,10*ROW('Hygiene Data'!I42))),'Data Summary'!ED48="Yes"),OFFSET('Hygiene Data'!$I$5,0,10*ROW('Hygiene Data'!I42)),NA())</f>
        <v>#N/A</v>
      </c>
      <c r="BP48" s="101" t="e">
        <f ca="true">+IF(AND(ISNUMBER(OFFSET('Hygiene Data'!$I$7,0,10*ROW('Hygiene Data'!I42))),'Data Summary'!EE48="Yes"),OFFSET('Hygiene Data'!$I$7,0,10*ROW('Hygiene Data'!I42)),NA())</f>
        <v>#N/A</v>
      </c>
      <c r="BQ48" s="101" t="e">
        <f ca="true">+IF(AND(ISNUMBER(OFFSET('Hygiene Data'!$I$9,0,10*ROW('Hygiene Data'!I42))),'Data Summary'!EF48="Yes"),OFFSET('Hygiene Data'!$I$9,0,10*ROW('Hygiene Data'!I42)),NA())</f>
        <v>#N/A</v>
      </c>
    </row>
    <row xmlns:x14ac="http://schemas.microsoft.com/office/spreadsheetml/2009/9/ac" r="49" x14ac:dyDescent="0.2">
      <c r="A49" s="379" t="e">
        <f ca="true">+RIGHT('Data Summary'!A49,LEN('Data Summary'!A49)-9)</f>
        <v>#VALUE!</v>
      </c>
      <c r="B49" s="38" t="str">
        <f ca="true">+IF(ISTEXT('Data Summary'!B49),'Data Summary'!B49,"")</f>
        <v/>
      </c>
      <c r="C49" s="378" t="e">
        <f ca="true">+VALUE('Data Summary'!C49)</f>
        <v>#VALUE!</v>
      </c>
      <c r="D49" s="99" t="e">
        <f ca="true">+IF(AND(ISNUMBER(OFFSET('Water Data'!$D$4,0,10*ROW('Water Data'!D43))),'Data Summary'!BS49="Yes"),100-OFFSET('Water Data'!$D$4,0,10*ROW('Water Data'!D43)),NA())</f>
        <v>#N/A</v>
      </c>
      <c r="E49" s="99" t="e">
        <f ca="true">+IF(AND(ISNUMBER(OFFSET('Water Data'!$D$6,0,10*ROW('Water Data'!D43))),'Data Summary'!BT49="Yes"),OFFSET('Water Data'!$D$6,0,10*ROW('Water Data'!D43)),NA())</f>
        <v>#N/A</v>
      </c>
      <c r="F49" s="99" t="e">
        <f ca="true">+IF(AND(ISNUMBER(OFFSET('Water Data'!$D$9,0,10*ROW('Water Data'!D43))),'Data Summary'!BU49="Yes"),OFFSET('Water Data'!$D$9,0,10*ROW('Water Data'!D43)),NA())</f>
        <v>#N/A</v>
      </c>
      <c r="G49" s="99" t="e">
        <f ca="true">+IF(AND(ISNUMBER(OFFSET('Water Data'!$E$4,0,10*ROW('Water Data'!E43))),'Data Summary'!BV49="Yes"),100-OFFSET('Water Data'!$E$4,0,10*ROW('Water Data'!E43)),NA())</f>
        <v>#N/A</v>
      </c>
      <c r="H49" s="99" t="e">
        <f ca="true">+IF(AND(ISNUMBER(OFFSET('Water Data'!$E$6,0,10*ROW('Water Data'!E43))),'Data Summary'!BW49="Yes"),OFFSET('Water Data'!$E$6,0,10*ROW('Water Data'!E43)),NA())</f>
        <v>#N/A</v>
      </c>
      <c r="I49" s="99" t="e">
        <f ca="true">+IF(AND(ISNUMBER(OFFSET('Water Data'!$E$9,0,10*ROW('Water Data'!E43))),'Data Summary'!BX49="Yes"),OFFSET('Water Data'!$E$9,0,10*ROW('Water Data'!E43)),NA())</f>
        <v>#N/A</v>
      </c>
      <c r="J49" s="99" t="e">
        <f ca="true">+IF(AND(ISNUMBER(OFFSET('Water Data'!$F$4,0,10*ROW('Water Data'!F43))),'Data Summary'!BY49="Yes"),100-OFFSET('Water Data'!$F$4,0,10*ROW('Water Data'!F43)),NA())</f>
        <v>#N/A</v>
      </c>
      <c r="K49" s="99" t="e">
        <f ca="true">+IF(AND(ISNUMBER(OFFSET('Water Data'!$F$6,0,10*ROW('Water Data'!F43))),'Data Summary'!BZ49="Yes"),OFFSET('Water Data'!$F$6,0,10*ROW('Water Data'!F43)),NA())</f>
        <v>#N/A</v>
      </c>
      <c r="L49" s="99" t="e">
        <f ca="true">+IF(AND(ISNUMBER(OFFSET('Water Data'!$F$9,0,10*ROW('Water Data'!F43))),'Data Summary'!CA49="Yes"),OFFSET('Water Data'!$F$9,0,10*ROW('Water Data'!F43)),NA())</f>
        <v>#N/A</v>
      </c>
      <c r="M49" s="99" t="e">
        <f ca="true">+IF(AND(ISNUMBER(OFFSET('Water Data'!$G$4,0,10*ROW('Water Data'!G43))),'Data Summary'!CB49="Yes"),100-OFFSET('Water Data'!$G$4,0,10*ROW('Water Data'!G43)),NA())</f>
        <v>#N/A</v>
      </c>
      <c r="N49" s="99" t="e">
        <f ca="true">+IF(AND(ISNUMBER(OFFSET('Water Data'!$G$6,0,10*ROW('Water Data'!G43))),'Data Summary'!CC49="Yes"),OFFSET('Water Data'!$G$6,0,10*ROW('Water Data'!G43)),NA())</f>
        <v>#N/A</v>
      </c>
      <c r="O49" s="99" t="e">
        <f ca="true">+IF(AND(ISNUMBER(OFFSET('Water Data'!$G$9,0,10*ROW('Water Data'!G43))),'Data Summary'!CD49="Yes"),OFFSET('Water Data'!$G$9,0,10*ROW('Water Data'!G43)),NA())</f>
        <v>#N/A</v>
      </c>
      <c r="P49" s="99" t="e">
        <f ca="true">+IF(AND(ISNUMBER(OFFSET('Water Data'!$H$4,0,10*ROW('Water Data'!H43))),'Data Summary'!CE49="Yes"),100-OFFSET('Water Data'!$H$4,0,10*ROW('Water Data'!H43)),NA())</f>
        <v>#N/A</v>
      </c>
      <c r="Q49" s="99" t="e">
        <f ca="true">+IF(AND(ISNUMBER(OFFSET('Water Data'!$H$6,0,10*ROW('Water Data'!H43))),'Data Summary'!CF49="Yes"),OFFSET('Water Data'!$H$6,0,10*ROW('Water Data'!H43)),NA())</f>
        <v>#N/A</v>
      </c>
      <c r="R49" s="99" t="e">
        <f ca="true">+IF(AND(ISNUMBER(OFFSET('Water Data'!$H$9,0,10*ROW('Water Data'!H43))),'Data Summary'!CG49="Yes"),OFFSET('Water Data'!$H$9,0,10*ROW('Water Data'!H43)),NA())</f>
        <v>#N/A</v>
      </c>
      <c r="S49" s="99" t="e">
        <f ca="true">+IF(AND(ISNUMBER(OFFSET('Water Data'!$I$4,0,10*ROW('Water Data'!I43))),'Data Summary'!CH49="Yes"),100-OFFSET('Water Data'!$I$4,0,10*ROW('Water Data'!I43)),NA())</f>
        <v>#N/A</v>
      </c>
      <c r="T49" s="99" t="e">
        <f ca="true">+IF(AND(ISNUMBER(OFFSET('Water Data'!$I$6,0,10*ROW('Water Data'!I43))),'Data Summary'!CI49="Yes"),OFFSET('Water Data'!$I$6,0,10*ROW('Water Data'!I43)),NA())</f>
        <v>#N/A</v>
      </c>
      <c r="U49" s="99" t="e">
        <f ca="true">+IF(AND(ISNUMBER(OFFSET('Water Data'!$I$9,0,10*ROW('Water Data'!I43))),'Data Summary'!CJ49="Yes"),OFFSET('Water Data'!$I$9,0,10*ROW('Water Data'!I43)),NA())</f>
        <v>#N/A</v>
      </c>
      <c r="V49" s="100" t="e">
        <f ca="true">+IF(AND(ISNUMBER(OFFSET('Sanitation Data'!$D$4,0,10*ROW('Sanitation Data'!D43))),'Data Summary'!CK49="Yes"),100-OFFSET('Sanitation Data'!$D$4,0,10*ROW('Sanitation Data'!D43)),NA())</f>
        <v>#N/A</v>
      </c>
      <c r="W49" s="100" t="e">
        <f ca="true">+IF(AND(ISNUMBER(OFFSET('Sanitation Data'!$D$6,0,10*ROW('Sanitation Data'!D43))),'Data Summary'!CL49="Yes"),OFFSET('Sanitation Data'!$D$6,0,10*ROW('Sanitation Data'!D43)),NA())</f>
        <v>#N/A</v>
      </c>
      <c r="X49" s="100" t="e">
        <f ca="true">+IF(AND(ISNUMBER(OFFSET('Sanitation Data'!$D$10,0,10*ROW('Sanitation Data'!D43))),'Data Summary'!CM49="Yes"),OFFSET('Sanitation Data'!$D$10,0,10*ROW('Sanitation Data'!D43)),NA())</f>
        <v>#N/A</v>
      </c>
      <c r="Y49" s="100" t="e">
        <f ca="true">+IF(AND(ISNUMBER(OFFSET('Sanitation Data'!$D$11,0,10*ROW('Sanitation Data'!D43))),'Data Summary'!CN49="Yes"),OFFSET('Sanitation Data'!$D$11,0,10*ROW('Sanitation Data'!D43)),NA())</f>
        <v>#N/A</v>
      </c>
      <c r="Z49" s="100" t="e">
        <f ca="true">+IF(AND(ISNUMBER(OFFSET('Sanitation Data'!$D$12,0,10*ROW('Sanitation Data'!D43))),'Data Summary'!CO49="Yes"),OFFSET('Sanitation Data'!$D$12,0,10*ROW('Sanitation Data'!D43)),NA())</f>
        <v>#N/A</v>
      </c>
      <c r="AA49" s="100" t="e">
        <f ca="true">+IF(AND(ISNUMBER(OFFSET('Sanitation Data'!$E$4,0,10*ROW('Sanitation Data'!E43))),'Data Summary'!CP49="Yes"),100-OFFSET('Sanitation Data'!$E$4,0,10*ROW('Sanitation Data'!E43)),NA())</f>
        <v>#N/A</v>
      </c>
      <c r="AB49" s="100" t="e">
        <f ca="true">+IF(AND(ISNUMBER(OFFSET('Sanitation Data'!$E$6,0,10*ROW('Sanitation Data'!E43))),'Data Summary'!CQ49="Yes"),OFFSET('Sanitation Data'!$E$6,0,10*ROW('Sanitation Data'!E43)),NA())</f>
        <v>#N/A</v>
      </c>
      <c r="AC49" s="100" t="e">
        <f ca="true">+IF(AND(ISNUMBER(OFFSET('Sanitation Data'!$E$10,0,10*ROW('Sanitation Data'!E43))),'Data Summary'!CR49="Yes"),OFFSET('Sanitation Data'!$E$10,0,10*ROW('Sanitation Data'!E43)),NA())</f>
        <v>#N/A</v>
      </c>
      <c r="AD49" s="100" t="e">
        <f ca="true">+IF(AND(ISNUMBER(OFFSET('Sanitation Data'!$E$11,0,10*ROW('Sanitation Data'!E43))),'Data Summary'!CS49="Yes"),OFFSET('Sanitation Data'!$E$11,0,10*ROW('Sanitation Data'!E43)),NA())</f>
        <v>#N/A</v>
      </c>
      <c r="AE49" s="100" t="e">
        <f ca="true">+IF(AND(ISNUMBER(OFFSET('Sanitation Data'!$E$12,0,10*ROW('Sanitation Data'!E43))),'Data Summary'!CT49="Yes"),OFFSET('Sanitation Data'!$E$12,0,10*ROW('Sanitation Data'!E43)),NA())</f>
        <v>#N/A</v>
      </c>
      <c r="AF49" s="100" t="e">
        <f ca="true">+IF(AND(ISNUMBER(OFFSET('Sanitation Data'!$F$4,0,10*ROW('Sanitation Data'!F43))),'Data Summary'!CU49="Yes"),100-OFFSET('Sanitation Data'!$F$4,0,10*ROW('Sanitation Data'!F43)),NA())</f>
        <v>#N/A</v>
      </c>
      <c r="AG49" s="100" t="e">
        <f ca="true">+IF(AND(ISNUMBER(OFFSET('Sanitation Data'!$F$6,0,10*ROW('Sanitation Data'!F43))),'Data Summary'!CV49="Yes"),OFFSET('Sanitation Data'!$F$6,0,10*ROW('Sanitation Data'!F43)),NA())</f>
        <v>#N/A</v>
      </c>
      <c r="AH49" s="100" t="e">
        <f ca="true">+IF(AND(ISNUMBER(OFFSET('Sanitation Data'!$F$10,0,10*ROW('Sanitation Data'!F43))),'Data Summary'!CW49="Yes"),OFFSET('Sanitation Data'!$F$10,0,10*ROW('Sanitation Data'!F43)),NA())</f>
        <v>#N/A</v>
      </c>
      <c r="AI49" s="100" t="e">
        <f ca="true">+IF(AND(ISNUMBER(OFFSET('Sanitation Data'!$F$11,0,10*ROW('Sanitation Data'!F43))),'Data Summary'!CX49="Yes"),OFFSET('Sanitation Data'!$F$11,0,10*ROW('Sanitation Data'!F43)),NA())</f>
        <v>#N/A</v>
      </c>
      <c r="AJ49" s="100" t="e">
        <f ca="true">+IF(AND(ISNUMBER(OFFSET('Sanitation Data'!$F$12,0,10*ROW('Sanitation Data'!F43))),'Data Summary'!CY49="Yes"),OFFSET('Sanitation Data'!$F$12,0,10*ROW('Sanitation Data'!F43)),NA())</f>
        <v>#N/A</v>
      </c>
      <c r="AK49" s="100" t="e">
        <f ca="true">+IF(AND(ISNUMBER(OFFSET('Sanitation Data'!$G$4,0,10*ROW('Sanitation Data'!G43))),'Data Summary'!CZ49="Yes"),100-OFFSET('Sanitation Data'!$G$4,0,10*ROW('Sanitation Data'!G43)),NA())</f>
        <v>#N/A</v>
      </c>
      <c r="AL49" s="100" t="e">
        <f ca="true">+IF(AND(ISNUMBER(OFFSET('Sanitation Data'!$G$6,0,10*ROW('Sanitation Data'!G43))),'Data Summary'!DA49="Yes"),OFFSET('Sanitation Data'!$G$6,0,10*ROW('Sanitation Data'!G43)),NA())</f>
        <v>#N/A</v>
      </c>
      <c r="AM49" s="100" t="e">
        <f ca="true">+IF(AND(ISNUMBER(OFFSET('Sanitation Data'!$G$10,0,10*ROW('Sanitation Data'!G43))),'Data Summary'!DB49="Yes"),OFFSET('Sanitation Data'!$G$10,0,10*ROW('Sanitation Data'!G43)),NA())</f>
        <v>#N/A</v>
      </c>
      <c r="AN49" s="100" t="e">
        <f ca="true">+IF(AND(ISNUMBER(OFFSET('Sanitation Data'!$G$11,0,10*ROW('Sanitation Data'!G43))),'Data Summary'!DC49="Yes"),OFFSET('Sanitation Data'!$G$11,0,10*ROW('Sanitation Data'!G43)),NA())</f>
        <v>#N/A</v>
      </c>
      <c r="AO49" s="100" t="e">
        <f ca="true">+IF(AND(ISNUMBER(OFFSET('Sanitation Data'!$G$12,0,10*ROW('Sanitation Data'!G43))),'Data Summary'!DD49="Yes"),OFFSET('Sanitation Data'!$G$12,0,10*ROW('Sanitation Data'!G43)),NA())</f>
        <v>#N/A</v>
      </c>
      <c r="AP49" s="100" t="e">
        <f ca="true">+IF(AND(ISNUMBER(OFFSET('Sanitation Data'!$H$4,0,10*ROW('Sanitation Data'!H43))),'Data Summary'!DE49="Yes"),100-OFFSET('Sanitation Data'!$H$4,0,10*ROW('Sanitation Data'!H43)),NA())</f>
        <v>#N/A</v>
      </c>
      <c r="AQ49" s="100" t="e">
        <f ca="true">+IF(AND(ISNUMBER(OFFSET('Sanitation Data'!$H$6,0,10*ROW('Sanitation Data'!H43))),'Data Summary'!DF49="Yes"),OFFSET('Sanitation Data'!$H$6,0,10*ROW('Sanitation Data'!H43)),NA())</f>
        <v>#N/A</v>
      </c>
      <c r="AR49" s="100" t="e">
        <f ca="true">+IF(AND(ISNUMBER(OFFSET('Sanitation Data'!$H$10,0,10*ROW('Sanitation Data'!H43))),'Data Summary'!DG49="Yes"),OFFSET('Sanitation Data'!$H$10,0,10*ROW('Sanitation Data'!H43)),NA())</f>
        <v>#N/A</v>
      </c>
      <c r="AS49" s="100" t="e">
        <f ca="true">+IF(AND(ISNUMBER(OFFSET('Sanitation Data'!$H$11,0,10*ROW('Sanitation Data'!H43))),'Data Summary'!DH49="Yes"),OFFSET('Sanitation Data'!$H$11,0,10*ROW('Sanitation Data'!H43)),NA())</f>
        <v>#N/A</v>
      </c>
      <c r="AT49" s="100" t="e">
        <f ca="true">+IF(AND(ISNUMBER(OFFSET('Sanitation Data'!$H$12,0,10*ROW('Sanitation Data'!H43))),'Data Summary'!DI49="Yes"),OFFSET('Sanitation Data'!$H$12,0,10*ROW('Sanitation Data'!H43)),NA())</f>
        <v>#N/A</v>
      </c>
      <c r="AU49" s="100" t="e">
        <f ca="true">+IF(AND(ISNUMBER(OFFSET('Sanitation Data'!$I$4,0,10*ROW('Sanitation Data'!I43))),'Data Summary'!DJ49="Yes"),100-OFFSET('Sanitation Data'!$I$4,0,10*ROW('Sanitation Data'!I43)),NA())</f>
        <v>#N/A</v>
      </c>
      <c r="AV49" s="100" t="e">
        <f ca="true">+IF(AND(ISNUMBER(OFFSET('Sanitation Data'!$I$6,0,10*ROW('Sanitation Data'!I43))),'Data Summary'!DK49="Yes"),OFFSET('Sanitation Data'!$I$6,0,10*ROW('Sanitation Data'!I43)),NA())</f>
        <v>#N/A</v>
      </c>
      <c r="AW49" s="100" t="e">
        <f ca="true">+IF(AND(ISNUMBER(OFFSET('Sanitation Data'!$I$10,0,10*ROW('Sanitation Data'!I43))),'Data Summary'!DL49="Yes"),OFFSET('Sanitation Data'!$I$10,0,10*ROW('Sanitation Data'!I43)),NA())</f>
        <v>#N/A</v>
      </c>
      <c r="AX49" s="100" t="e">
        <f ca="true">+IF(AND(ISNUMBER(OFFSET('Sanitation Data'!$I$11,0,10*ROW('Sanitation Data'!I43))),'Data Summary'!DM49="Yes"),OFFSET('Sanitation Data'!$I$11,0,10*ROW('Sanitation Data'!I43)),NA())</f>
        <v>#N/A</v>
      </c>
      <c r="AY49" s="100" t="e">
        <f ca="true">+IF(AND(ISNUMBER(OFFSET('Sanitation Data'!$I$12,0,10*ROW('Sanitation Data'!I43))),'Data Summary'!DN49="Yes"),OFFSET('Sanitation Data'!$I$12,0,10*ROW('Sanitation Data'!I43)),NA())</f>
        <v>#N/A</v>
      </c>
      <c r="AZ49" s="101" t="e">
        <f ca="true">+IF(AND(ISNUMBER(OFFSET('Hygiene Data'!$D$5,0,10*ROW('Hygiene Data'!D43))),'Data Summary'!DO49="Yes"),OFFSET('Hygiene Data'!$D$5,0,10*ROW('Hygiene Data'!D43)),NA())</f>
        <v>#N/A</v>
      </c>
      <c r="BA49" s="101" t="e">
        <f ca="true">+IF(AND(ISNUMBER(OFFSET('Hygiene Data'!$D$7,0,10*ROW('Hygiene Data'!D43))),'Data Summary'!DP49="Yes"),OFFSET('Hygiene Data'!$D$7,0,10*ROW('Hygiene Data'!D43)),NA())</f>
        <v>#N/A</v>
      </c>
      <c r="BB49" s="101" t="e">
        <f ca="true">+IF(AND(ISNUMBER(OFFSET('Hygiene Data'!$D$9,0,10*ROW('Hygiene Data'!D43))),'Data Summary'!DQ49="Yes"),OFFSET('Hygiene Data'!$D$9,0,10*ROW('Hygiene Data'!D43)),NA())</f>
        <v>#N/A</v>
      </c>
      <c r="BC49" s="101" t="e">
        <f ca="true">+IF(AND(ISNUMBER(OFFSET('Hygiene Data'!$E$5,0,10*ROW('Hygiene Data'!E43))),'Data Summary'!DR49="Yes"),OFFSET('Hygiene Data'!$E$5,0,10*ROW('Hygiene Data'!E43)),NA())</f>
        <v>#N/A</v>
      </c>
      <c r="BD49" s="101" t="e">
        <f ca="true">+IF(AND(ISNUMBER(OFFSET('Hygiene Data'!$E$7,0,10*ROW('Hygiene Data'!E43))),'Data Summary'!DS49="Yes"),OFFSET('Hygiene Data'!$E$7,0,10*ROW('Hygiene Data'!E43)),NA())</f>
        <v>#N/A</v>
      </c>
      <c r="BE49" s="101" t="e">
        <f ca="true">+IF(AND(ISNUMBER(OFFSET('Hygiene Data'!$E$9,0,10*ROW('Hygiene Data'!E43))),'Data Summary'!DT49="Yes"),OFFSET('Hygiene Data'!$E$9,0,10*ROW('Hygiene Data'!E43)),NA())</f>
        <v>#N/A</v>
      </c>
      <c r="BF49" s="101" t="e">
        <f ca="true">+IF(AND(ISNUMBER(OFFSET('Hygiene Data'!$F$5,0,10*ROW('Hygiene Data'!F43))),'Data Summary'!DU49="Yes"),OFFSET('Hygiene Data'!$F$5,0,10*ROW('Hygiene Data'!F43)),NA())</f>
        <v>#N/A</v>
      </c>
      <c r="BG49" s="101" t="e">
        <f ca="true">+IF(AND(ISNUMBER(OFFSET('Hygiene Data'!$F$7,0,10*ROW('Hygiene Data'!F43))),'Data Summary'!DV49="Yes"),OFFSET('Hygiene Data'!$F$7,0,10*ROW('Hygiene Data'!F43)),NA())</f>
        <v>#N/A</v>
      </c>
      <c r="BH49" s="101" t="e">
        <f ca="true">+IF(AND(ISNUMBER(OFFSET('Hygiene Data'!$F$9,0,10*ROW('Hygiene Data'!F43))),'Data Summary'!DW49="Yes"),OFFSET('Hygiene Data'!$F$9,0,10*ROW('Hygiene Data'!F43)),NA())</f>
        <v>#N/A</v>
      </c>
      <c r="BI49" s="101" t="e">
        <f ca="true">+IF(AND(ISNUMBER(OFFSET('Hygiene Data'!$G$5,0,10*ROW('Hygiene Data'!G43))),'Data Summary'!DX49="Yes"),OFFSET('Hygiene Data'!$G$5,0,10*ROW('Hygiene Data'!G43)),NA())</f>
        <v>#N/A</v>
      </c>
      <c r="BJ49" s="101" t="e">
        <f ca="true">+IF(AND(ISNUMBER(OFFSET('Hygiene Data'!$G$7,0,10*ROW('Hygiene Data'!G43))),'Data Summary'!DY49="Yes"),OFFSET('Hygiene Data'!$G$7,0,10*ROW('Hygiene Data'!G43)),NA())</f>
        <v>#N/A</v>
      </c>
      <c r="BK49" s="101" t="e">
        <f ca="true">+IF(AND(ISNUMBER(OFFSET('Hygiene Data'!$G$9,0,10*ROW('Hygiene Data'!G43))),'Data Summary'!DZ49="Yes"),OFFSET('Hygiene Data'!$G$9,0,10*ROW('Hygiene Data'!G43)),NA())</f>
        <v>#N/A</v>
      </c>
      <c r="BL49" s="101" t="e">
        <f ca="true">+IF(AND(ISNUMBER(OFFSET('Hygiene Data'!$H$5,0,10*ROW('Hygiene Data'!H43))),'Data Summary'!EA49="Yes"),OFFSET('Hygiene Data'!$H$5,0,10*ROW('Hygiene Data'!H43)),NA())</f>
        <v>#N/A</v>
      </c>
      <c r="BM49" s="101" t="e">
        <f ca="true">+IF(AND(ISNUMBER(OFFSET('Hygiene Data'!$H$7,0,10*ROW('Hygiene Data'!H43))),'Data Summary'!EB49="Yes"),OFFSET('Hygiene Data'!$H$7,0,10*ROW('Hygiene Data'!H43)),NA())</f>
        <v>#N/A</v>
      </c>
      <c r="BN49" s="101" t="e">
        <f ca="true">+IF(AND(ISNUMBER(OFFSET('Hygiene Data'!$H$9,0,10*ROW('Hygiene Data'!H43))),'Data Summary'!EC49="Yes"),OFFSET('Hygiene Data'!$H$9,0,10*ROW('Hygiene Data'!H43)),NA())</f>
        <v>#N/A</v>
      </c>
      <c r="BO49" s="101" t="e">
        <f ca="true">+IF(AND(ISNUMBER(OFFSET('Hygiene Data'!$I$5,0,10*ROW('Hygiene Data'!I43))),'Data Summary'!ED49="Yes"),OFFSET('Hygiene Data'!$I$5,0,10*ROW('Hygiene Data'!I43)),NA())</f>
        <v>#N/A</v>
      </c>
      <c r="BP49" s="101" t="e">
        <f ca="true">+IF(AND(ISNUMBER(OFFSET('Hygiene Data'!$I$7,0,10*ROW('Hygiene Data'!I43))),'Data Summary'!EE49="Yes"),OFFSET('Hygiene Data'!$I$7,0,10*ROW('Hygiene Data'!I43)),NA())</f>
        <v>#N/A</v>
      </c>
      <c r="BQ49" s="101" t="e">
        <f ca="true">+IF(AND(ISNUMBER(OFFSET('Hygiene Data'!$I$9,0,10*ROW('Hygiene Data'!I43))),'Data Summary'!EF49="Yes"),OFFSET('Hygiene Data'!$I$9,0,10*ROW('Hygiene Data'!I43)),NA())</f>
        <v>#N/A</v>
      </c>
    </row>
    <row xmlns:x14ac="http://schemas.microsoft.com/office/spreadsheetml/2009/9/ac" r="50" x14ac:dyDescent="0.2">
      <c r="A50" s="379" t="e">
        <f ca="true">+RIGHT('Data Summary'!A50,LEN('Data Summary'!A50)-9)</f>
        <v>#VALUE!</v>
      </c>
      <c r="B50" s="38" t="str">
        <f ca="true">+IF(ISTEXT('Data Summary'!B50),'Data Summary'!B50,"")</f>
        <v/>
      </c>
      <c r="C50" s="378" t="e">
        <f ca="true">+VALUE('Data Summary'!C50)</f>
        <v>#VALUE!</v>
      </c>
      <c r="D50" s="99" t="e">
        <f ca="true">+IF(AND(ISNUMBER(OFFSET('Water Data'!$D$4,0,10*ROW('Water Data'!D44))),'Data Summary'!BS50="Yes"),100-OFFSET('Water Data'!$D$4,0,10*ROW('Water Data'!D44)),NA())</f>
        <v>#N/A</v>
      </c>
      <c r="E50" s="99" t="e">
        <f ca="true">+IF(AND(ISNUMBER(OFFSET('Water Data'!$D$6,0,10*ROW('Water Data'!D44))),'Data Summary'!BT50="Yes"),OFFSET('Water Data'!$D$6,0,10*ROW('Water Data'!D44)),NA())</f>
        <v>#N/A</v>
      </c>
      <c r="F50" s="99" t="e">
        <f ca="true">+IF(AND(ISNUMBER(OFFSET('Water Data'!$D$9,0,10*ROW('Water Data'!D44))),'Data Summary'!BU50="Yes"),OFFSET('Water Data'!$D$9,0,10*ROW('Water Data'!D44)),NA())</f>
        <v>#N/A</v>
      </c>
      <c r="G50" s="99" t="e">
        <f ca="true">+IF(AND(ISNUMBER(OFFSET('Water Data'!$E$4,0,10*ROW('Water Data'!E44))),'Data Summary'!BV50="Yes"),100-OFFSET('Water Data'!$E$4,0,10*ROW('Water Data'!E44)),NA())</f>
        <v>#N/A</v>
      </c>
      <c r="H50" s="99" t="e">
        <f ca="true">+IF(AND(ISNUMBER(OFFSET('Water Data'!$E$6,0,10*ROW('Water Data'!E44))),'Data Summary'!BW50="Yes"),OFFSET('Water Data'!$E$6,0,10*ROW('Water Data'!E44)),NA())</f>
        <v>#N/A</v>
      </c>
      <c r="I50" s="99" t="e">
        <f ca="true">+IF(AND(ISNUMBER(OFFSET('Water Data'!$E$9,0,10*ROW('Water Data'!E44))),'Data Summary'!BX50="Yes"),OFFSET('Water Data'!$E$9,0,10*ROW('Water Data'!E44)),NA())</f>
        <v>#N/A</v>
      </c>
      <c r="J50" s="99" t="e">
        <f ca="true">+IF(AND(ISNUMBER(OFFSET('Water Data'!$F$4,0,10*ROW('Water Data'!F44))),'Data Summary'!BY50="Yes"),100-OFFSET('Water Data'!$F$4,0,10*ROW('Water Data'!F44)),NA())</f>
        <v>#N/A</v>
      </c>
      <c r="K50" s="99" t="e">
        <f ca="true">+IF(AND(ISNUMBER(OFFSET('Water Data'!$F$6,0,10*ROW('Water Data'!F44))),'Data Summary'!BZ50="Yes"),OFFSET('Water Data'!$F$6,0,10*ROW('Water Data'!F44)),NA())</f>
        <v>#N/A</v>
      </c>
      <c r="L50" s="99" t="e">
        <f ca="true">+IF(AND(ISNUMBER(OFFSET('Water Data'!$F$9,0,10*ROW('Water Data'!F44))),'Data Summary'!CA50="Yes"),OFFSET('Water Data'!$F$9,0,10*ROW('Water Data'!F44)),NA())</f>
        <v>#N/A</v>
      </c>
      <c r="M50" s="99" t="e">
        <f ca="true">+IF(AND(ISNUMBER(OFFSET('Water Data'!$G$4,0,10*ROW('Water Data'!G44))),'Data Summary'!CB50="Yes"),100-OFFSET('Water Data'!$G$4,0,10*ROW('Water Data'!G44)),NA())</f>
        <v>#N/A</v>
      </c>
      <c r="N50" s="99" t="e">
        <f ca="true">+IF(AND(ISNUMBER(OFFSET('Water Data'!$G$6,0,10*ROW('Water Data'!G44))),'Data Summary'!CC50="Yes"),OFFSET('Water Data'!$G$6,0,10*ROW('Water Data'!G44)),NA())</f>
        <v>#N/A</v>
      </c>
      <c r="O50" s="99" t="e">
        <f ca="true">+IF(AND(ISNUMBER(OFFSET('Water Data'!$G$9,0,10*ROW('Water Data'!G44))),'Data Summary'!CD50="Yes"),OFFSET('Water Data'!$G$9,0,10*ROW('Water Data'!G44)),NA())</f>
        <v>#N/A</v>
      </c>
      <c r="P50" s="99" t="e">
        <f ca="true">+IF(AND(ISNUMBER(OFFSET('Water Data'!$H$4,0,10*ROW('Water Data'!H44))),'Data Summary'!CE50="Yes"),100-OFFSET('Water Data'!$H$4,0,10*ROW('Water Data'!H44)),NA())</f>
        <v>#N/A</v>
      </c>
      <c r="Q50" s="99" t="e">
        <f ca="true">+IF(AND(ISNUMBER(OFFSET('Water Data'!$H$6,0,10*ROW('Water Data'!H44))),'Data Summary'!CF50="Yes"),OFFSET('Water Data'!$H$6,0,10*ROW('Water Data'!H44)),NA())</f>
        <v>#N/A</v>
      </c>
      <c r="R50" s="99" t="e">
        <f ca="true">+IF(AND(ISNUMBER(OFFSET('Water Data'!$H$9,0,10*ROW('Water Data'!H44))),'Data Summary'!CG50="Yes"),OFFSET('Water Data'!$H$9,0,10*ROW('Water Data'!H44)),NA())</f>
        <v>#N/A</v>
      </c>
      <c r="S50" s="99" t="e">
        <f ca="true">+IF(AND(ISNUMBER(OFFSET('Water Data'!$I$4,0,10*ROW('Water Data'!I44))),'Data Summary'!CH50="Yes"),100-OFFSET('Water Data'!$I$4,0,10*ROW('Water Data'!I44)),NA())</f>
        <v>#N/A</v>
      </c>
      <c r="T50" s="99" t="e">
        <f ca="true">+IF(AND(ISNUMBER(OFFSET('Water Data'!$I$6,0,10*ROW('Water Data'!I44))),'Data Summary'!CI50="Yes"),OFFSET('Water Data'!$I$6,0,10*ROW('Water Data'!I44)),NA())</f>
        <v>#N/A</v>
      </c>
      <c r="U50" s="99" t="e">
        <f ca="true">+IF(AND(ISNUMBER(OFFSET('Water Data'!$I$9,0,10*ROW('Water Data'!I44))),'Data Summary'!CJ50="Yes"),OFFSET('Water Data'!$I$9,0,10*ROW('Water Data'!I44)),NA())</f>
        <v>#N/A</v>
      </c>
      <c r="V50" s="100" t="e">
        <f ca="true">+IF(AND(ISNUMBER(OFFSET('Sanitation Data'!$D$4,0,10*ROW('Sanitation Data'!D44))),'Data Summary'!CK50="Yes"),100-OFFSET('Sanitation Data'!$D$4,0,10*ROW('Sanitation Data'!D44)),NA())</f>
        <v>#N/A</v>
      </c>
      <c r="W50" s="100" t="e">
        <f ca="true">+IF(AND(ISNUMBER(OFFSET('Sanitation Data'!$D$6,0,10*ROW('Sanitation Data'!D44))),'Data Summary'!CL50="Yes"),OFFSET('Sanitation Data'!$D$6,0,10*ROW('Sanitation Data'!D44)),NA())</f>
        <v>#N/A</v>
      </c>
      <c r="X50" s="100" t="e">
        <f ca="true">+IF(AND(ISNUMBER(OFFSET('Sanitation Data'!$D$10,0,10*ROW('Sanitation Data'!D44))),'Data Summary'!CM50="Yes"),OFFSET('Sanitation Data'!$D$10,0,10*ROW('Sanitation Data'!D44)),NA())</f>
        <v>#N/A</v>
      </c>
      <c r="Y50" s="100" t="e">
        <f ca="true">+IF(AND(ISNUMBER(OFFSET('Sanitation Data'!$D$11,0,10*ROW('Sanitation Data'!D44))),'Data Summary'!CN50="Yes"),OFFSET('Sanitation Data'!$D$11,0,10*ROW('Sanitation Data'!D44)),NA())</f>
        <v>#N/A</v>
      </c>
      <c r="Z50" s="100" t="e">
        <f ca="true">+IF(AND(ISNUMBER(OFFSET('Sanitation Data'!$D$12,0,10*ROW('Sanitation Data'!D44))),'Data Summary'!CO50="Yes"),OFFSET('Sanitation Data'!$D$12,0,10*ROW('Sanitation Data'!D44)),NA())</f>
        <v>#N/A</v>
      </c>
      <c r="AA50" s="100" t="e">
        <f ca="true">+IF(AND(ISNUMBER(OFFSET('Sanitation Data'!$E$4,0,10*ROW('Sanitation Data'!E44))),'Data Summary'!CP50="Yes"),100-OFFSET('Sanitation Data'!$E$4,0,10*ROW('Sanitation Data'!E44)),NA())</f>
        <v>#N/A</v>
      </c>
      <c r="AB50" s="100" t="e">
        <f ca="true">+IF(AND(ISNUMBER(OFFSET('Sanitation Data'!$E$6,0,10*ROW('Sanitation Data'!E44))),'Data Summary'!CQ50="Yes"),OFFSET('Sanitation Data'!$E$6,0,10*ROW('Sanitation Data'!E44)),NA())</f>
        <v>#N/A</v>
      </c>
      <c r="AC50" s="100" t="e">
        <f ca="true">+IF(AND(ISNUMBER(OFFSET('Sanitation Data'!$E$10,0,10*ROW('Sanitation Data'!E44))),'Data Summary'!CR50="Yes"),OFFSET('Sanitation Data'!$E$10,0,10*ROW('Sanitation Data'!E44)),NA())</f>
        <v>#N/A</v>
      </c>
      <c r="AD50" s="100" t="e">
        <f ca="true">+IF(AND(ISNUMBER(OFFSET('Sanitation Data'!$E$11,0,10*ROW('Sanitation Data'!E44))),'Data Summary'!CS50="Yes"),OFFSET('Sanitation Data'!$E$11,0,10*ROW('Sanitation Data'!E44)),NA())</f>
        <v>#N/A</v>
      </c>
      <c r="AE50" s="100" t="e">
        <f ca="true">+IF(AND(ISNUMBER(OFFSET('Sanitation Data'!$E$12,0,10*ROW('Sanitation Data'!E44))),'Data Summary'!CT50="Yes"),OFFSET('Sanitation Data'!$E$12,0,10*ROW('Sanitation Data'!E44)),NA())</f>
        <v>#N/A</v>
      </c>
      <c r="AF50" s="100" t="e">
        <f ca="true">+IF(AND(ISNUMBER(OFFSET('Sanitation Data'!$F$4,0,10*ROW('Sanitation Data'!F44))),'Data Summary'!CU50="Yes"),100-OFFSET('Sanitation Data'!$F$4,0,10*ROW('Sanitation Data'!F44)),NA())</f>
        <v>#N/A</v>
      </c>
      <c r="AG50" s="100" t="e">
        <f ca="true">+IF(AND(ISNUMBER(OFFSET('Sanitation Data'!$F$6,0,10*ROW('Sanitation Data'!F44))),'Data Summary'!CV50="Yes"),OFFSET('Sanitation Data'!$F$6,0,10*ROW('Sanitation Data'!F44)),NA())</f>
        <v>#N/A</v>
      </c>
      <c r="AH50" s="100" t="e">
        <f ca="true">+IF(AND(ISNUMBER(OFFSET('Sanitation Data'!$F$10,0,10*ROW('Sanitation Data'!F44))),'Data Summary'!CW50="Yes"),OFFSET('Sanitation Data'!$F$10,0,10*ROW('Sanitation Data'!F44)),NA())</f>
        <v>#N/A</v>
      </c>
      <c r="AI50" s="100" t="e">
        <f ca="true">+IF(AND(ISNUMBER(OFFSET('Sanitation Data'!$F$11,0,10*ROW('Sanitation Data'!F44))),'Data Summary'!CX50="Yes"),OFFSET('Sanitation Data'!$F$11,0,10*ROW('Sanitation Data'!F44)),NA())</f>
        <v>#N/A</v>
      </c>
      <c r="AJ50" s="100" t="e">
        <f ca="true">+IF(AND(ISNUMBER(OFFSET('Sanitation Data'!$F$12,0,10*ROW('Sanitation Data'!F44))),'Data Summary'!CY50="Yes"),OFFSET('Sanitation Data'!$F$12,0,10*ROW('Sanitation Data'!F44)),NA())</f>
        <v>#N/A</v>
      </c>
      <c r="AK50" s="100" t="e">
        <f ca="true">+IF(AND(ISNUMBER(OFFSET('Sanitation Data'!$G$4,0,10*ROW('Sanitation Data'!G44))),'Data Summary'!CZ50="Yes"),100-OFFSET('Sanitation Data'!$G$4,0,10*ROW('Sanitation Data'!G44)),NA())</f>
        <v>#N/A</v>
      </c>
      <c r="AL50" s="100" t="e">
        <f ca="true">+IF(AND(ISNUMBER(OFFSET('Sanitation Data'!$G$6,0,10*ROW('Sanitation Data'!G44))),'Data Summary'!DA50="Yes"),OFFSET('Sanitation Data'!$G$6,0,10*ROW('Sanitation Data'!G44)),NA())</f>
        <v>#N/A</v>
      </c>
      <c r="AM50" s="100" t="e">
        <f ca="true">+IF(AND(ISNUMBER(OFFSET('Sanitation Data'!$G$10,0,10*ROW('Sanitation Data'!G44))),'Data Summary'!DB50="Yes"),OFFSET('Sanitation Data'!$G$10,0,10*ROW('Sanitation Data'!G44)),NA())</f>
        <v>#N/A</v>
      </c>
      <c r="AN50" s="100" t="e">
        <f ca="true">+IF(AND(ISNUMBER(OFFSET('Sanitation Data'!$G$11,0,10*ROW('Sanitation Data'!G44))),'Data Summary'!DC50="Yes"),OFFSET('Sanitation Data'!$G$11,0,10*ROW('Sanitation Data'!G44)),NA())</f>
        <v>#N/A</v>
      </c>
      <c r="AO50" s="100" t="e">
        <f ca="true">+IF(AND(ISNUMBER(OFFSET('Sanitation Data'!$G$12,0,10*ROW('Sanitation Data'!G44))),'Data Summary'!DD50="Yes"),OFFSET('Sanitation Data'!$G$12,0,10*ROW('Sanitation Data'!G44)),NA())</f>
        <v>#N/A</v>
      </c>
      <c r="AP50" s="100" t="e">
        <f ca="true">+IF(AND(ISNUMBER(OFFSET('Sanitation Data'!$H$4,0,10*ROW('Sanitation Data'!H44))),'Data Summary'!DE50="Yes"),100-OFFSET('Sanitation Data'!$H$4,0,10*ROW('Sanitation Data'!H44)),NA())</f>
        <v>#N/A</v>
      </c>
      <c r="AQ50" s="100" t="e">
        <f ca="true">+IF(AND(ISNUMBER(OFFSET('Sanitation Data'!$H$6,0,10*ROW('Sanitation Data'!H44))),'Data Summary'!DF50="Yes"),OFFSET('Sanitation Data'!$H$6,0,10*ROW('Sanitation Data'!H44)),NA())</f>
        <v>#N/A</v>
      </c>
      <c r="AR50" s="100" t="e">
        <f ca="true">+IF(AND(ISNUMBER(OFFSET('Sanitation Data'!$H$10,0,10*ROW('Sanitation Data'!H44))),'Data Summary'!DG50="Yes"),OFFSET('Sanitation Data'!$H$10,0,10*ROW('Sanitation Data'!H44)),NA())</f>
        <v>#N/A</v>
      </c>
      <c r="AS50" s="100" t="e">
        <f ca="true">+IF(AND(ISNUMBER(OFFSET('Sanitation Data'!$H$11,0,10*ROW('Sanitation Data'!H44))),'Data Summary'!DH50="Yes"),OFFSET('Sanitation Data'!$H$11,0,10*ROW('Sanitation Data'!H44)),NA())</f>
        <v>#N/A</v>
      </c>
      <c r="AT50" s="100" t="e">
        <f ca="true">+IF(AND(ISNUMBER(OFFSET('Sanitation Data'!$H$12,0,10*ROW('Sanitation Data'!H44))),'Data Summary'!DI50="Yes"),OFFSET('Sanitation Data'!$H$12,0,10*ROW('Sanitation Data'!H44)),NA())</f>
        <v>#N/A</v>
      </c>
      <c r="AU50" s="100" t="e">
        <f ca="true">+IF(AND(ISNUMBER(OFFSET('Sanitation Data'!$I$4,0,10*ROW('Sanitation Data'!I44))),'Data Summary'!DJ50="Yes"),100-OFFSET('Sanitation Data'!$I$4,0,10*ROW('Sanitation Data'!I44)),NA())</f>
        <v>#N/A</v>
      </c>
      <c r="AV50" s="100" t="e">
        <f ca="true">+IF(AND(ISNUMBER(OFFSET('Sanitation Data'!$I$6,0,10*ROW('Sanitation Data'!I44))),'Data Summary'!DK50="Yes"),OFFSET('Sanitation Data'!$I$6,0,10*ROW('Sanitation Data'!I44)),NA())</f>
        <v>#N/A</v>
      </c>
      <c r="AW50" s="100" t="e">
        <f ca="true">+IF(AND(ISNUMBER(OFFSET('Sanitation Data'!$I$10,0,10*ROW('Sanitation Data'!I44))),'Data Summary'!DL50="Yes"),OFFSET('Sanitation Data'!$I$10,0,10*ROW('Sanitation Data'!I44)),NA())</f>
        <v>#N/A</v>
      </c>
      <c r="AX50" s="100" t="e">
        <f ca="true">+IF(AND(ISNUMBER(OFFSET('Sanitation Data'!$I$11,0,10*ROW('Sanitation Data'!I44))),'Data Summary'!DM50="Yes"),OFFSET('Sanitation Data'!$I$11,0,10*ROW('Sanitation Data'!I44)),NA())</f>
        <v>#N/A</v>
      </c>
      <c r="AY50" s="100" t="e">
        <f ca="true">+IF(AND(ISNUMBER(OFFSET('Sanitation Data'!$I$12,0,10*ROW('Sanitation Data'!I44))),'Data Summary'!DN50="Yes"),OFFSET('Sanitation Data'!$I$12,0,10*ROW('Sanitation Data'!I44)),NA())</f>
        <v>#N/A</v>
      </c>
      <c r="AZ50" s="101" t="e">
        <f ca="true">+IF(AND(ISNUMBER(OFFSET('Hygiene Data'!$D$5,0,10*ROW('Hygiene Data'!D44))),'Data Summary'!DO50="Yes"),OFFSET('Hygiene Data'!$D$5,0,10*ROW('Hygiene Data'!D44)),NA())</f>
        <v>#N/A</v>
      </c>
      <c r="BA50" s="101" t="e">
        <f ca="true">+IF(AND(ISNUMBER(OFFSET('Hygiene Data'!$D$7,0,10*ROW('Hygiene Data'!D44))),'Data Summary'!DP50="Yes"),OFFSET('Hygiene Data'!$D$7,0,10*ROW('Hygiene Data'!D44)),NA())</f>
        <v>#N/A</v>
      </c>
      <c r="BB50" s="101" t="e">
        <f ca="true">+IF(AND(ISNUMBER(OFFSET('Hygiene Data'!$D$9,0,10*ROW('Hygiene Data'!D44))),'Data Summary'!DQ50="Yes"),OFFSET('Hygiene Data'!$D$9,0,10*ROW('Hygiene Data'!D44)),NA())</f>
        <v>#N/A</v>
      </c>
      <c r="BC50" s="101" t="e">
        <f ca="true">+IF(AND(ISNUMBER(OFFSET('Hygiene Data'!$E$5,0,10*ROW('Hygiene Data'!E44))),'Data Summary'!DR50="Yes"),OFFSET('Hygiene Data'!$E$5,0,10*ROW('Hygiene Data'!E44)),NA())</f>
        <v>#N/A</v>
      </c>
      <c r="BD50" s="101" t="e">
        <f ca="true">+IF(AND(ISNUMBER(OFFSET('Hygiene Data'!$E$7,0,10*ROW('Hygiene Data'!E44))),'Data Summary'!DS50="Yes"),OFFSET('Hygiene Data'!$E$7,0,10*ROW('Hygiene Data'!E44)),NA())</f>
        <v>#N/A</v>
      </c>
      <c r="BE50" s="101" t="e">
        <f ca="true">+IF(AND(ISNUMBER(OFFSET('Hygiene Data'!$E$9,0,10*ROW('Hygiene Data'!E44))),'Data Summary'!DT50="Yes"),OFFSET('Hygiene Data'!$E$9,0,10*ROW('Hygiene Data'!E44)),NA())</f>
        <v>#N/A</v>
      </c>
      <c r="BF50" s="101" t="e">
        <f ca="true">+IF(AND(ISNUMBER(OFFSET('Hygiene Data'!$F$5,0,10*ROW('Hygiene Data'!F44))),'Data Summary'!DU50="Yes"),OFFSET('Hygiene Data'!$F$5,0,10*ROW('Hygiene Data'!F44)),NA())</f>
        <v>#N/A</v>
      </c>
      <c r="BG50" s="101" t="e">
        <f ca="true">+IF(AND(ISNUMBER(OFFSET('Hygiene Data'!$F$7,0,10*ROW('Hygiene Data'!F44))),'Data Summary'!DV50="Yes"),OFFSET('Hygiene Data'!$F$7,0,10*ROW('Hygiene Data'!F44)),NA())</f>
        <v>#N/A</v>
      </c>
      <c r="BH50" s="101" t="e">
        <f ca="true">+IF(AND(ISNUMBER(OFFSET('Hygiene Data'!$F$9,0,10*ROW('Hygiene Data'!F44))),'Data Summary'!DW50="Yes"),OFFSET('Hygiene Data'!$F$9,0,10*ROW('Hygiene Data'!F44)),NA())</f>
        <v>#N/A</v>
      </c>
      <c r="BI50" s="101" t="e">
        <f ca="true">+IF(AND(ISNUMBER(OFFSET('Hygiene Data'!$G$5,0,10*ROW('Hygiene Data'!G44))),'Data Summary'!DX50="Yes"),OFFSET('Hygiene Data'!$G$5,0,10*ROW('Hygiene Data'!G44)),NA())</f>
        <v>#N/A</v>
      </c>
      <c r="BJ50" s="101" t="e">
        <f ca="true">+IF(AND(ISNUMBER(OFFSET('Hygiene Data'!$G$7,0,10*ROW('Hygiene Data'!G44))),'Data Summary'!DY50="Yes"),OFFSET('Hygiene Data'!$G$7,0,10*ROW('Hygiene Data'!G44)),NA())</f>
        <v>#N/A</v>
      </c>
      <c r="BK50" s="101" t="e">
        <f ca="true">+IF(AND(ISNUMBER(OFFSET('Hygiene Data'!$G$9,0,10*ROW('Hygiene Data'!G44))),'Data Summary'!DZ50="Yes"),OFFSET('Hygiene Data'!$G$9,0,10*ROW('Hygiene Data'!G44)),NA())</f>
        <v>#N/A</v>
      </c>
      <c r="BL50" s="101" t="e">
        <f ca="true">+IF(AND(ISNUMBER(OFFSET('Hygiene Data'!$H$5,0,10*ROW('Hygiene Data'!H44))),'Data Summary'!EA50="Yes"),OFFSET('Hygiene Data'!$H$5,0,10*ROW('Hygiene Data'!H44)),NA())</f>
        <v>#N/A</v>
      </c>
      <c r="BM50" s="101" t="e">
        <f ca="true">+IF(AND(ISNUMBER(OFFSET('Hygiene Data'!$H$7,0,10*ROW('Hygiene Data'!H44))),'Data Summary'!EB50="Yes"),OFFSET('Hygiene Data'!$H$7,0,10*ROW('Hygiene Data'!H44)),NA())</f>
        <v>#N/A</v>
      </c>
      <c r="BN50" s="101" t="e">
        <f ca="true">+IF(AND(ISNUMBER(OFFSET('Hygiene Data'!$H$9,0,10*ROW('Hygiene Data'!H44))),'Data Summary'!EC50="Yes"),OFFSET('Hygiene Data'!$H$9,0,10*ROW('Hygiene Data'!H44)),NA())</f>
        <v>#N/A</v>
      </c>
      <c r="BO50" s="101" t="e">
        <f ca="true">+IF(AND(ISNUMBER(OFFSET('Hygiene Data'!$I$5,0,10*ROW('Hygiene Data'!I44))),'Data Summary'!ED50="Yes"),OFFSET('Hygiene Data'!$I$5,0,10*ROW('Hygiene Data'!I44)),NA())</f>
        <v>#N/A</v>
      </c>
      <c r="BP50" s="101" t="e">
        <f ca="true">+IF(AND(ISNUMBER(OFFSET('Hygiene Data'!$I$7,0,10*ROW('Hygiene Data'!I44))),'Data Summary'!EE50="Yes"),OFFSET('Hygiene Data'!$I$7,0,10*ROW('Hygiene Data'!I44)),NA())</f>
        <v>#N/A</v>
      </c>
      <c r="BQ50" s="101" t="e">
        <f ca="true">+IF(AND(ISNUMBER(OFFSET('Hygiene Data'!$I$9,0,10*ROW('Hygiene Data'!I44))),'Data Summary'!EF50="Yes"),OFFSET('Hygiene Data'!$I$9,0,10*ROW('Hygiene Data'!I44)),NA())</f>
        <v>#N/A</v>
      </c>
    </row>
    <row xmlns:x14ac="http://schemas.microsoft.com/office/spreadsheetml/2009/9/ac" r="51" x14ac:dyDescent="0.2">
      <c r="A51" s="379" t="e">
        <f ca="true">+RIGHT('Data Summary'!A51,LEN('Data Summary'!A51)-9)</f>
        <v>#VALUE!</v>
      </c>
      <c r="B51" s="38" t="str">
        <f ca="true">+IF(ISTEXT('Data Summary'!B51),'Data Summary'!B51,"")</f>
        <v/>
      </c>
      <c r="C51" s="378" t="e">
        <f ca="true">+VALUE('Data Summary'!C51)</f>
        <v>#VALUE!</v>
      </c>
      <c r="D51" s="99" t="e">
        <f ca="true">+IF(AND(ISNUMBER(OFFSET('Water Data'!$D$4,0,10*ROW('Water Data'!D45))),'Data Summary'!BS51="Yes"),100-OFFSET('Water Data'!$D$4,0,10*ROW('Water Data'!D45)),NA())</f>
        <v>#N/A</v>
      </c>
      <c r="E51" s="99" t="e">
        <f ca="true">+IF(AND(ISNUMBER(OFFSET('Water Data'!$D$6,0,10*ROW('Water Data'!D45))),'Data Summary'!BT51="Yes"),OFFSET('Water Data'!$D$6,0,10*ROW('Water Data'!D45)),NA())</f>
        <v>#N/A</v>
      </c>
      <c r="F51" s="99" t="e">
        <f ca="true">+IF(AND(ISNUMBER(OFFSET('Water Data'!$D$9,0,10*ROW('Water Data'!D45))),'Data Summary'!BU51="Yes"),OFFSET('Water Data'!$D$9,0,10*ROW('Water Data'!D45)),NA())</f>
        <v>#N/A</v>
      </c>
      <c r="G51" s="99" t="e">
        <f ca="true">+IF(AND(ISNUMBER(OFFSET('Water Data'!$E$4,0,10*ROW('Water Data'!E45))),'Data Summary'!BV51="Yes"),100-OFFSET('Water Data'!$E$4,0,10*ROW('Water Data'!E45)),NA())</f>
        <v>#N/A</v>
      </c>
      <c r="H51" s="99" t="e">
        <f ca="true">+IF(AND(ISNUMBER(OFFSET('Water Data'!$E$6,0,10*ROW('Water Data'!E45))),'Data Summary'!BW51="Yes"),OFFSET('Water Data'!$E$6,0,10*ROW('Water Data'!E45)),NA())</f>
        <v>#N/A</v>
      </c>
      <c r="I51" s="99" t="e">
        <f ca="true">+IF(AND(ISNUMBER(OFFSET('Water Data'!$E$9,0,10*ROW('Water Data'!E45))),'Data Summary'!BX51="Yes"),OFFSET('Water Data'!$E$9,0,10*ROW('Water Data'!E45)),NA())</f>
        <v>#N/A</v>
      </c>
      <c r="J51" s="99" t="e">
        <f ca="true">+IF(AND(ISNUMBER(OFFSET('Water Data'!$F$4,0,10*ROW('Water Data'!F45))),'Data Summary'!BY51="Yes"),100-OFFSET('Water Data'!$F$4,0,10*ROW('Water Data'!F45)),NA())</f>
        <v>#N/A</v>
      </c>
      <c r="K51" s="99" t="e">
        <f ca="true">+IF(AND(ISNUMBER(OFFSET('Water Data'!$F$6,0,10*ROW('Water Data'!F45))),'Data Summary'!BZ51="Yes"),OFFSET('Water Data'!$F$6,0,10*ROW('Water Data'!F45)),NA())</f>
        <v>#N/A</v>
      </c>
      <c r="L51" s="99" t="e">
        <f ca="true">+IF(AND(ISNUMBER(OFFSET('Water Data'!$F$9,0,10*ROW('Water Data'!F45))),'Data Summary'!CA51="Yes"),OFFSET('Water Data'!$F$9,0,10*ROW('Water Data'!F45)),NA())</f>
        <v>#N/A</v>
      </c>
      <c r="M51" s="99" t="e">
        <f ca="true">+IF(AND(ISNUMBER(OFFSET('Water Data'!$G$4,0,10*ROW('Water Data'!G45))),'Data Summary'!CB51="Yes"),100-OFFSET('Water Data'!$G$4,0,10*ROW('Water Data'!G45)),NA())</f>
        <v>#N/A</v>
      </c>
      <c r="N51" s="99" t="e">
        <f ca="true">+IF(AND(ISNUMBER(OFFSET('Water Data'!$G$6,0,10*ROW('Water Data'!G45))),'Data Summary'!CC51="Yes"),OFFSET('Water Data'!$G$6,0,10*ROW('Water Data'!G45)),NA())</f>
        <v>#N/A</v>
      </c>
      <c r="O51" s="99" t="e">
        <f ca="true">+IF(AND(ISNUMBER(OFFSET('Water Data'!$G$9,0,10*ROW('Water Data'!G45))),'Data Summary'!CD51="Yes"),OFFSET('Water Data'!$G$9,0,10*ROW('Water Data'!G45)),NA())</f>
        <v>#N/A</v>
      </c>
      <c r="P51" s="99" t="e">
        <f ca="true">+IF(AND(ISNUMBER(OFFSET('Water Data'!$H$4,0,10*ROW('Water Data'!H45))),'Data Summary'!CE51="Yes"),100-OFFSET('Water Data'!$H$4,0,10*ROW('Water Data'!H45)),NA())</f>
        <v>#N/A</v>
      </c>
      <c r="Q51" s="99" t="e">
        <f ca="true">+IF(AND(ISNUMBER(OFFSET('Water Data'!$H$6,0,10*ROW('Water Data'!H45))),'Data Summary'!CF51="Yes"),OFFSET('Water Data'!$H$6,0,10*ROW('Water Data'!H45)),NA())</f>
        <v>#N/A</v>
      </c>
      <c r="R51" s="99" t="e">
        <f ca="true">+IF(AND(ISNUMBER(OFFSET('Water Data'!$H$9,0,10*ROW('Water Data'!H45))),'Data Summary'!CG51="Yes"),OFFSET('Water Data'!$H$9,0,10*ROW('Water Data'!H45)),NA())</f>
        <v>#N/A</v>
      </c>
      <c r="S51" s="99" t="e">
        <f ca="true">+IF(AND(ISNUMBER(OFFSET('Water Data'!$I$4,0,10*ROW('Water Data'!I45))),'Data Summary'!CH51="Yes"),100-OFFSET('Water Data'!$I$4,0,10*ROW('Water Data'!I45)),NA())</f>
        <v>#N/A</v>
      </c>
      <c r="T51" s="99" t="e">
        <f ca="true">+IF(AND(ISNUMBER(OFFSET('Water Data'!$I$6,0,10*ROW('Water Data'!I45))),'Data Summary'!CI51="Yes"),OFFSET('Water Data'!$I$6,0,10*ROW('Water Data'!I45)),NA())</f>
        <v>#N/A</v>
      </c>
      <c r="U51" s="99" t="e">
        <f ca="true">+IF(AND(ISNUMBER(OFFSET('Water Data'!$I$9,0,10*ROW('Water Data'!I45))),'Data Summary'!CJ51="Yes"),OFFSET('Water Data'!$I$9,0,10*ROW('Water Data'!I45)),NA())</f>
        <v>#N/A</v>
      </c>
      <c r="V51" s="100" t="e">
        <f ca="true">+IF(AND(ISNUMBER(OFFSET('Sanitation Data'!$D$4,0,10*ROW('Sanitation Data'!D45))),'Data Summary'!CK51="Yes"),100-OFFSET('Sanitation Data'!$D$4,0,10*ROW('Sanitation Data'!D45)),NA())</f>
        <v>#N/A</v>
      </c>
      <c r="W51" s="100" t="e">
        <f ca="true">+IF(AND(ISNUMBER(OFFSET('Sanitation Data'!$D$6,0,10*ROW('Sanitation Data'!D45))),'Data Summary'!CL51="Yes"),OFFSET('Sanitation Data'!$D$6,0,10*ROW('Sanitation Data'!D45)),NA())</f>
        <v>#N/A</v>
      </c>
      <c r="X51" s="100" t="e">
        <f ca="true">+IF(AND(ISNUMBER(OFFSET('Sanitation Data'!$D$10,0,10*ROW('Sanitation Data'!D45))),'Data Summary'!CM51="Yes"),OFFSET('Sanitation Data'!$D$10,0,10*ROW('Sanitation Data'!D45)),NA())</f>
        <v>#N/A</v>
      </c>
      <c r="Y51" s="100" t="e">
        <f ca="true">+IF(AND(ISNUMBER(OFFSET('Sanitation Data'!$D$11,0,10*ROW('Sanitation Data'!D45))),'Data Summary'!CN51="Yes"),OFFSET('Sanitation Data'!$D$11,0,10*ROW('Sanitation Data'!D45)),NA())</f>
        <v>#N/A</v>
      </c>
      <c r="Z51" s="100" t="e">
        <f ca="true">+IF(AND(ISNUMBER(OFFSET('Sanitation Data'!$D$12,0,10*ROW('Sanitation Data'!D45))),'Data Summary'!CO51="Yes"),OFFSET('Sanitation Data'!$D$12,0,10*ROW('Sanitation Data'!D45)),NA())</f>
        <v>#N/A</v>
      </c>
      <c r="AA51" s="100" t="e">
        <f ca="true">+IF(AND(ISNUMBER(OFFSET('Sanitation Data'!$E$4,0,10*ROW('Sanitation Data'!E45))),'Data Summary'!CP51="Yes"),100-OFFSET('Sanitation Data'!$E$4,0,10*ROW('Sanitation Data'!E45)),NA())</f>
        <v>#N/A</v>
      </c>
      <c r="AB51" s="100" t="e">
        <f ca="true">+IF(AND(ISNUMBER(OFFSET('Sanitation Data'!$E$6,0,10*ROW('Sanitation Data'!E45))),'Data Summary'!CQ51="Yes"),OFFSET('Sanitation Data'!$E$6,0,10*ROW('Sanitation Data'!E45)),NA())</f>
        <v>#N/A</v>
      </c>
      <c r="AC51" s="100" t="e">
        <f ca="true">+IF(AND(ISNUMBER(OFFSET('Sanitation Data'!$E$10,0,10*ROW('Sanitation Data'!E45))),'Data Summary'!CR51="Yes"),OFFSET('Sanitation Data'!$E$10,0,10*ROW('Sanitation Data'!E45)),NA())</f>
        <v>#N/A</v>
      </c>
      <c r="AD51" s="100" t="e">
        <f ca="true">+IF(AND(ISNUMBER(OFFSET('Sanitation Data'!$E$11,0,10*ROW('Sanitation Data'!E45))),'Data Summary'!CS51="Yes"),OFFSET('Sanitation Data'!$E$11,0,10*ROW('Sanitation Data'!E45)),NA())</f>
        <v>#N/A</v>
      </c>
      <c r="AE51" s="100" t="e">
        <f ca="true">+IF(AND(ISNUMBER(OFFSET('Sanitation Data'!$E$12,0,10*ROW('Sanitation Data'!E45))),'Data Summary'!CT51="Yes"),OFFSET('Sanitation Data'!$E$12,0,10*ROW('Sanitation Data'!E45)),NA())</f>
        <v>#N/A</v>
      </c>
      <c r="AF51" s="100" t="e">
        <f ca="true">+IF(AND(ISNUMBER(OFFSET('Sanitation Data'!$F$4,0,10*ROW('Sanitation Data'!F45))),'Data Summary'!CU51="Yes"),100-OFFSET('Sanitation Data'!$F$4,0,10*ROW('Sanitation Data'!F45)),NA())</f>
        <v>#N/A</v>
      </c>
      <c r="AG51" s="100" t="e">
        <f ca="true">+IF(AND(ISNUMBER(OFFSET('Sanitation Data'!$F$6,0,10*ROW('Sanitation Data'!F45))),'Data Summary'!CV51="Yes"),OFFSET('Sanitation Data'!$F$6,0,10*ROW('Sanitation Data'!F45)),NA())</f>
        <v>#N/A</v>
      </c>
      <c r="AH51" s="100" t="e">
        <f ca="true">+IF(AND(ISNUMBER(OFFSET('Sanitation Data'!$F$10,0,10*ROW('Sanitation Data'!F45))),'Data Summary'!CW51="Yes"),OFFSET('Sanitation Data'!$F$10,0,10*ROW('Sanitation Data'!F45)),NA())</f>
        <v>#N/A</v>
      </c>
      <c r="AI51" s="100" t="e">
        <f ca="true">+IF(AND(ISNUMBER(OFFSET('Sanitation Data'!$F$11,0,10*ROW('Sanitation Data'!F45))),'Data Summary'!CX51="Yes"),OFFSET('Sanitation Data'!$F$11,0,10*ROW('Sanitation Data'!F45)),NA())</f>
        <v>#N/A</v>
      </c>
      <c r="AJ51" s="100" t="e">
        <f ca="true">+IF(AND(ISNUMBER(OFFSET('Sanitation Data'!$F$12,0,10*ROW('Sanitation Data'!F45))),'Data Summary'!CY51="Yes"),OFFSET('Sanitation Data'!$F$12,0,10*ROW('Sanitation Data'!F45)),NA())</f>
        <v>#N/A</v>
      </c>
      <c r="AK51" s="100" t="e">
        <f ca="true">+IF(AND(ISNUMBER(OFFSET('Sanitation Data'!$G$4,0,10*ROW('Sanitation Data'!G45))),'Data Summary'!CZ51="Yes"),100-OFFSET('Sanitation Data'!$G$4,0,10*ROW('Sanitation Data'!G45)),NA())</f>
        <v>#N/A</v>
      </c>
      <c r="AL51" s="100" t="e">
        <f ca="true">+IF(AND(ISNUMBER(OFFSET('Sanitation Data'!$G$6,0,10*ROW('Sanitation Data'!G45))),'Data Summary'!DA51="Yes"),OFFSET('Sanitation Data'!$G$6,0,10*ROW('Sanitation Data'!G45)),NA())</f>
        <v>#N/A</v>
      </c>
      <c r="AM51" s="100" t="e">
        <f ca="true">+IF(AND(ISNUMBER(OFFSET('Sanitation Data'!$G$10,0,10*ROW('Sanitation Data'!G45))),'Data Summary'!DB51="Yes"),OFFSET('Sanitation Data'!$G$10,0,10*ROW('Sanitation Data'!G45)),NA())</f>
        <v>#N/A</v>
      </c>
      <c r="AN51" s="100" t="e">
        <f ca="true">+IF(AND(ISNUMBER(OFFSET('Sanitation Data'!$G$11,0,10*ROW('Sanitation Data'!G45))),'Data Summary'!DC51="Yes"),OFFSET('Sanitation Data'!$G$11,0,10*ROW('Sanitation Data'!G45)),NA())</f>
        <v>#N/A</v>
      </c>
      <c r="AO51" s="100" t="e">
        <f ca="true">+IF(AND(ISNUMBER(OFFSET('Sanitation Data'!$G$12,0,10*ROW('Sanitation Data'!G45))),'Data Summary'!DD51="Yes"),OFFSET('Sanitation Data'!$G$12,0,10*ROW('Sanitation Data'!G45)),NA())</f>
        <v>#N/A</v>
      </c>
      <c r="AP51" s="100" t="e">
        <f ca="true">+IF(AND(ISNUMBER(OFFSET('Sanitation Data'!$H$4,0,10*ROW('Sanitation Data'!H45))),'Data Summary'!DE51="Yes"),100-OFFSET('Sanitation Data'!$H$4,0,10*ROW('Sanitation Data'!H45)),NA())</f>
        <v>#N/A</v>
      </c>
      <c r="AQ51" s="100" t="e">
        <f ca="true">+IF(AND(ISNUMBER(OFFSET('Sanitation Data'!$H$6,0,10*ROW('Sanitation Data'!H45))),'Data Summary'!DF51="Yes"),OFFSET('Sanitation Data'!$H$6,0,10*ROW('Sanitation Data'!H45)),NA())</f>
        <v>#N/A</v>
      </c>
      <c r="AR51" s="100" t="e">
        <f ca="true">+IF(AND(ISNUMBER(OFFSET('Sanitation Data'!$H$10,0,10*ROW('Sanitation Data'!H45))),'Data Summary'!DG51="Yes"),OFFSET('Sanitation Data'!$H$10,0,10*ROW('Sanitation Data'!H45)),NA())</f>
        <v>#N/A</v>
      </c>
      <c r="AS51" s="100" t="e">
        <f ca="true">+IF(AND(ISNUMBER(OFFSET('Sanitation Data'!$H$11,0,10*ROW('Sanitation Data'!H45))),'Data Summary'!DH51="Yes"),OFFSET('Sanitation Data'!$H$11,0,10*ROW('Sanitation Data'!H45)),NA())</f>
        <v>#N/A</v>
      </c>
      <c r="AT51" s="100" t="e">
        <f ca="true">+IF(AND(ISNUMBER(OFFSET('Sanitation Data'!$H$12,0,10*ROW('Sanitation Data'!H45))),'Data Summary'!DI51="Yes"),OFFSET('Sanitation Data'!$H$12,0,10*ROW('Sanitation Data'!H45)),NA())</f>
        <v>#N/A</v>
      </c>
      <c r="AU51" s="100" t="e">
        <f ca="true">+IF(AND(ISNUMBER(OFFSET('Sanitation Data'!$I$4,0,10*ROW('Sanitation Data'!I45))),'Data Summary'!DJ51="Yes"),100-OFFSET('Sanitation Data'!$I$4,0,10*ROW('Sanitation Data'!I45)),NA())</f>
        <v>#N/A</v>
      </c>
      <c r="AV51" s="100" t="e">
        <f ca="true">+IF(AND(ISNUMBER(OFFSET('Sanitation Data'!$I$6,0,10*ROW('Sanitation Data'!I45))),'Data Summary'!DK51="Yes"),OFFSET('Sanitation Data'!$I$6,0,10*ROW('Sanitation Data'!I45)),NA())</f>
        <v>#N/A</v>
      </c>
      <c r="AW51" s="100" t="e">
        <f ca="true">+IF(AND(ISNUMBER(OFFSET('Sanitation Data'!$I$10,0,10*ROW('Sanitation Data'!I45))),'Data Summary'!DL51="Yes"),OFFSET('Sanitation Data'!$I$10,0,10*ROW('Sanitation Data'!I45)),NA())</f>
        <v>#N/A</v>
      </c>
      <c r="AX51" s="100" t="e">
        <f ca="true">+IF(AND(ISNUMBER(OFFSET('Sanitation Data'!$I$11,0,10*ROW('Sanitation Data'!I45))),'Data Summary'!DM51="Yes"),OFFSET('Sanitation Data'!$I$11,0,10*ROW('Sanitation Data'!I45)),NA())</f>
        <v>#N/A</v>
      </c>
      <c r="AY51" s="100" t="e">
        <f ca="true">+IF(AND(ISNUMBER(OFFSET('Sanitation Data'!$I$12,0,10*ROW('Sanitation Data'!I45))),'Data Summary'!DN51="Yes"),OFFSET('Sanitation Data'!$I$12,0,10*ROW('Sanitation Data'!I45)),NA())</f>
        <v>#N/A</v>
      </c>
      <c r="AZ51" s="101" t="e">
        <f ca="true">+IF(AND(ISNUMBER(OFFSET('Hygiene Data'!$D$5,0,10*ROW('Hygiene Data'!D45))),'Data Summary'!DO51="Yes"),OFFSET('Hygiene Data'!$D$5,0,10*ROW('Hygiene Data'!D45)),NA())</f>
        <v>#N/A</v>
      </c>
      <c r="BA51" s="101" t="e">
        <f ca="true">+IF(AND(ISNUMBER(OFFSET('Hygiene Data'!$D$7,0,10*ROW('Hygiene Data'!D45))),'Data Summary'!DP51="Yes"),OFFSET('Hygiene Data'!$D$7,0,10*ROW('Hygiene Data'!D45)),NA())</f>
        <v>#N/A</v>
      </c>
      <c r="BB51" s="101" t="e">
        <f ca="true">+IF(AND(ISNUMBER(OFFSET('Hygiene Data'!$D$9,0,10*ROW('Hygiene Data'!D45))),'Data Summary'!DQ51="Yes"),OFFSET('Hygiene Data'!$D$9,0,10*ROW('Hygiene Data'!D45)),NA())</f>
        <v>#N/A</v>
      </c>
      <c r="BC51" s="101" t="e">
        <f ca="true">+IF(AND(ISNUMBER(OFFSET('Hygiene Data'!$E$5,0,10*ROW('Hygiene Data'!E45))),'Data Summary'!DR51="Yes"),OFFSET('Hygiene Data'!$E$5,0,10*ROW('Hygiene Data'!E45)),NA())</f>
        <v>#N/A</v>
      </c>
      <c r="BD51" s="101" t="e">
        <f ca="true">+IF(AND(ISNUMBER(OFFSET('Hygiene Data'!$E$7,0,10*ROW('Hygiene Data'!E45))),'Data Summary'!DS51="Yes"),OFFSET('Hygiene Data'!$E$7,0,10*ROW('Hygiene Data'!E45)),NA())</f>
        <v>#N/A</v>
      </c>
      <c r="BE51" s="101" t="e">
        <f ca="true">+IF(AND(ISNUMBER(OFFSET('Hygiene Data'!$E$9,0,10*ROW('Hygiene Data'!E45))),'Data Summary'!DT51="Yes"),OFFSET('Hygiene Data'!$E$9,0,10*ROW('Hygiene Data'!E45)),NA())</f>
        <v>#N/A</v>
      </c>
      <c r="BF51" s="101" t="e">
        <f ca="true">+IF(AND(ISNUMBER(OFFSET('Hygiene Data'!$F$5,0,10*ROW('Hygiene Data'!F45))),'Data Summary'!DU51="Yes"),OFFSET('Hygiene Data'!$F$5,0,10*ROW('Hygiene Data'!F45)),NA())</f>
        <v>#N/A</v>
      </c>
      <c r="BG51" s="101" t="e">
        <f ca="true">+IF(AND(ISNUMBER(OFFSET('Hygiene Data'!$F$7,0,10*ROW('Hygiene Data'!F45))),'Data Summary'!DV51="Yes"),OFFSET('Hygiene Data'!$F$7,0,10*ROW('Hygiene Data'!F45)),NA())</f>
        <v>#N/A</v>
      </c>
      <c r="BH51" s="101" t="e">
        <f ca="true">+IF(AND(ISNUMBER(OFFSET('Hygiene Data'!$F$9,0,10*ROW('Hygiene Data'!F45))),'Data Summary'!DW51="Yes"),OFFSET('Hygiene Data'!$F$9,0,10*ROW('Hygiene Data'!F45)),NA())</f>
        <v>#N/A</v>
      </c>
      <c r="BI51" s="101" t="e">
        <f ca="true">+IF(AND(ISNUMBER(OFFSET('Hygiene Data'!$G$5,0,10*ROW('Hygiene Data'!G45))),'Data Summary'!DX51="Yes"),OFFSET('Hygiene Data'!$G$5,0,10*ROW('Hygiene Data'!G45)),NA())</f>
        <v>#N/A</v>
      </c>
      <c r="BJ51" s="101" t="e">
        <f ca="true">+IF(AND(ISNUMBER(OFFSET('Hygiene Data'!$G$7,0,10*ROW('Hygiene Data'!G45))),'Data Summary'!DY51="Yes"),OFFSET('Hygiene Data'!$G$7,0,10*ROW('Hygiene Data'!G45)),NA())</f>
        <v>#N/A</v>
      </c>
      <c r="BK51" s="101" t="e">
        <f ca="true">+IF(AND(ISNUMBER(OFFSET('Hygiene Data'!$G$9,0,10*ROW('Hygiene Data'!G45))),'Data Summary'!DZ51="Yes"),OFFSET('Hygiene Data'!$G$9,0,10*ROW('Hygiene Data'!G45)),NA())</f>
        <v>#N/A</v>
      </c>
      <c r="BL51" s="101" t="e">
        <f ca="true">+IF(AND(ISNUMBER(OFFSET('Hygiene Data'!$H$5,0,10*ROW('Hygiene Data'!H45))),'Data Summary'!EA51="Yes"),OFFSET('Hygiene Data'!$H$5,0,10*ROW('Hygiene Data'!H45)),NA())</f>
        <v>#N/A</v>
      </c>
      <c r="BM51" s="101" t="e">
        <f ca="true">+IF(AND(ISNUMBER(OFFSET('Hygiene Data'!$H$7,0,10*ROW('Hygiene Data'!H45))),'Data Summary'!EB51="Yes"),OFFSET('Hygiene Data'!$H$7,0,10*ROW('Hygiene Data'!H45)),NA())</f>
        <v>#N/A</v>
      </c>
      <c r="BN51" s="101" t="e">
        <f ca="true">+IF(AND(ISNUMBER(OFFSET('Hygiene Data'!$H$9,0,10*ROW('Hygiene Data'!H45))),'Data Summary'!EC51="Yes"),OFFSET('Hygiene Data'!$H$9,0,10*ROW('Hygiene Data'!H45)),NA())</f>
        <v>#N/A</v>
      </c>
      <c r="BO51" s="101" t="e">
        <f ca="true">+IF(AND(ISNUMBER(OFFSET('Hygiene Data'!$I$5,0,10*ROW('Hygiene Data'!I45))),'Data Summary'!ED51="Yes"),OFFSET('Hygiene Data'!$I$5,0,10*ROW('Hygiene Data'!I45)),NA())</f>
        <v>#N/A</v>
      </c>
      <c r="BP51" s="101" t="e">
        <f ca="true">+IF(AND(ISNUMBER(OFFSET('Hygiene Data'!$I$7,0,10*ROW('Hygiene Data'!I45))),'Data Summary'!EE51="Yes"),OFFSET('Hygiene Data'!$I$7,0,10*ROW('Hygiene Data'!I45)),NA())</f>
        <v>#N/A</v>
      </c>
      <c r="BQ51" s="101" t="e">
        <f ca="true">+IF(AND(ISNUMBER(OFFSET('Hygiene Data'!$I$9,0,10*ROW('Hygiene Data'!I45))),'Data Summary'!EF51="Yes"),OFFSET('Hygiene Data'!$I$9,0,10*ROW('Hygiene Data'!I45)),NA())</f>
        <v>#N/A</v>
      </c>
    </row>
    <row xmlns:x14ac="http://schemas.microsoft.com/office/spreadsheetml/2009/9/ac" r="52" x14ac:dyDescent="0.2">
      <c r="A52" s="379" t="e">
        <f ca="true">+RIGHT('Data Summary'!A52,LEN('Data Summary'!A52)-9)</f>
        <v>#VALUE!</v>
      </c>
      <c r="B52" s="38" t="str">
        <f ca="true">+IF(ISTEXT('Data Summary'!B52),'Data Summary'!B52,"")</f>
        <v/>
      </c>
      <c r="C52" s="378" t="e">
        <f ca="true">+VALUE('Data Summary'!C52)</f>
        <v>#VALUE!</v>
      </c>
      <c r="D52" s="99" t="e">
        <f ca="true">+IF(AND(ISNUMBER(OFFSET('Water Data'!$D$4,0,10*ROW('Water Data'!D46))),'Data Summary'!BS52="Yes"),100-OFFSET('Water Data'!$D$4,0,10*ROW('Water Data'!D46)),NA())</f>
        <v>#N/A</v>
      </c>
      <c r="E52" s="99" t="e">
        <f ca="true">+IF(AND(ISNUMBER(OFFSET('Water Data'!$D$6,0,10*ROW('Water Data'!D46))),'Data Summary'!BT52="Yes"),OFFSET('Water Data'!$D$6,0,10*ROW('Water Data'!D46)),NA())</f>
        <v>#N/A</v>
      </c>
      <c r="F52" s="99" t="e">
        <f ca="true">+IF(AND(ISNUMBER(OFFSET('Water Data'!$D$9,0,10*ROW('Water Data'!D46))),'Data Summary'!BU52="Yes"),OFFSET('Water Data'!$D$9,0,10*ROW('Water Data'!D46)),NA())</f>
        <v>#N/A</v>
      </c>
      <c r="G52" s="99" t="e">
        <f ca="true">+IF(AND(ISNUMBER(OFFSET('Water Data'!$E$4,0,10*ROW('Water Data'!E46))),'Data Summary'!BV52="Yes"),100-OFFSET('Water Data'!$E$4,0,10*ROW('Water Data'!E46)),NA())</f>
        <v>#N/A</v>
      </c>
      <c r="H52" s="99" t="e">
        <f ca="true">+IF(AND(ISNUMBER(OFFSET('Water Data'!$E$6,0,10*ROW('Water Data'!E46))),'Data Summary'!BW52="Yes"),OFFSET('Water Data'!$E$6,0,10*ROW('Water Data'!E46)),NA())</f>
        <v>#N/A</v>
      </c>
      <c r="I52" s="99" t="e">
        <f ca="true">+IF(AND(ISNUMBER(OFFSET('Water Data'!$E$9,0,10*ROW('Water Data'!E46))),'Data Summary'!BX52="Yes"),OFFSET('Water Data'!$E$9,0,10*ROW('Water Data'!E46)),NA())</f>
        <v>#N/A</v>
      </c>
      <c r="J52" s="99" t="e">
        <f ca="true">+IF(AND(ISNUMBER(OFFSET('Water Data'!$F$4,0,10*ROW('Water Data'!F46))),'Data Summary'!BY52="Yes"),100-OFFSET('Water Data'!$F$4,0,10*ROW('Water Data'!F46)),NA())</f>
        <v>#N/A</v>
      </c>
      <c r="K52" s="99" t="e">
        <f ca="true">+IF(AND(ISNUMBER(OFFSET('Water Data'!$F$6,0,10*ROW('Water Data'!F46))),'Data Summary'!BZ52="Yes"),OFFSET('Water Data'!$F$6,0,10*ROW('Water Data'!F46)),NA())</f>
        <v>#N/A</v>
      </c>
      <c r="L52" s="99" t="e">
        <f ca="true">+IF(AND(ISNUMBER(OFFSET('Water Data'!$F$9,0,10*ROW('Water Data'!F46))),'Data Summary'!CA52="Yes"),OFFSET('Water Data'!$F$9,0,10*ROW('Water Data'!F46)),NA())</f>
        <v>#N/A</v>
      </c>
      <c r="M52" s="99" t="e">
        <f ca="true">+IF(AND(ISNUMBER(OFFSET('Water Data'!$G$4,0,10*ROW('Water Data'!G46))),'Data Summary'!CB52="Yes"),100-OFFSET('Water Data'!$G$4,0,10*ROW('Water Data'!G46)),NA())</f>
        <v>#N/A</v>
      </c>
      <c r="N52" s="99" t="e">
        <f ca="true">+IF(AND(ISNUMBER(OFFSET('Water Data'!$G$6,0,10*ROW('Water Data'!G46))),'Data Summary'!CC52="Yes"),OFFSET('Water Data'!$G$6,0,10*ROW('Water Data'!G46)),NA())</f>
        <v>#N/A</v>
      </c>
      <c r="O52" s="99" t="e">
        <f ca="true">+IF(AND(ISNUMBER(OFFSET('Water Data'!$G$9,0,10*ROW('Water Data'!G46))),'Data Summary'!CD52="Yes"),OFFSET('Water Data'!$G$9,0,10*ROW('Water Data'!G46)),NA())</f>
        <v>#N/A</v>
      </c>
      <c r="P52" s="99" t="e">
        <f ca="true">+IF(AND(ISNUMBER(OFFSET('Water Data'!$H$4,0,10*ROW('Water Data'!H46))),'Data Summary'!CE52="Yes"),100-OFFSET('Water Data'!$H$4,0,10*ROW('Water Data'!H46)),NA())</f>
        <v>#N/A</v>
      </c>
      <c r="Q52" s="99" t="e">
        <f ca="true">+IF(AND(ISNUMBER(OFFSET('Water Data'!$H$6,0,10*ROW('Water Data'!H46))),'Data Summary'!CF52="Yes"),OFFSET('Water Data'!$H$6,0,10*ROW('Water Data'!H46)),NA())</f>
        <v>#N/A</v>
      </c>
      <c r="R52" s="99" t="e">
        <f ca="true">+IF(AND(ISNUMBER(OFFSET('Water Data'!$H$9,0,10*ROW('Water Data'!H46))),'Data Summary'!CG52="Yes"),OFFSET('Water Data'!$H$9,0,10*ROW('Water Data'!H46)),NA())</f>
        <v>#N/A</v>
      </c>
      <c r="S52" s="99" t="e">
        <f ca="true">+IF(AND(ISNUMBER(OFFSET('Water Data'!$I$4,0,10*ROW('Water Data'!I46))),'Data Summary'!CH52="Yes"),100-OFFSET('Water Data'!$I$4,0,10*ROW('Water Data'!I46)),NA())</f>
        <v>#N/A</v>
      </c>
      <c r="T52" s="99" t="e">
        <f ca="true">+IF(AND(ISNUMBER(OFFSET('Water Data'!$I$6,0,10*ROW('Water Data'!I46))),'Data Summary'!CI52="Yes"),OFFSET('Water Data'!$I$6,0,10*ROW('Water Data'!I46)),NA())</f>
        <v>#N/A</v>
      </c>
      <c r="U52" s="99" t="e">
        <f ca="true">+IF(AND(ISNUMBER(OFFSET('Water Data'!$I$9,0,10*ROW('Water Data'!I46))),'Data Summary'!CJ52="Yes"),OFFSET('Water Data'!$I$9,0,10*ROW('Water Data'!I46)),NA())</f>
        <v>#N/A</v>
      </c>
      <c r="V52" s="100" t="e">
        <f ca="true">+IF(AND(ISNUMBER(OFFSET('Sanitation Data'!$D$4,0,10*ROW('Sanitation Data'!D46))),'Data Summary'!CK52="Yes"),100-OFFSET('Sanitation Data'!$D$4,0,10*ROW('Sanitation Data'!D46)),NA())</f>
        <v>#N/A</v>
      </c>
      <c r="W52" s="100" t="e">
        <f ca="true">+IF(AND(ISNUMBER(OFFSET('Sanitation Data'!$D$6,0,10*ROW('Sanitation Data'!D46))),'Data Summary'!CL52="Yes"),OFFSET('Sanitation Data'!$D$6,0,10*ROW('Sanitation Data'!D46)),NA())</f>
        <v>#N/A</v>
      </c>
      <c r="X52" s="100" t="e">
        <f ca="true">+IF(AND(ISNUMBER(OFFSET('Sanitation Data'!$D$10,0,10*ROW('Sanitation Data'!D46))),'Data Summary'!CM52="Yes"),OFFSET('Sanitation Data'!$D$10,0,10*ROW('Sanitation Data'!D46)),NA())</f>
        <v>#N/A</v>
      </c>
      <c r="Y52" s="100" t="e">
        <f ca="true">+IF(AND(ISNUMBER(OFFSET('Sanitation Data'!$D$11,0,10*ROW('Sanitation Data'!D46))),'Data Summary'!CN52="Yes"),OFFSET('Sanitation Data'!$D$11,0,10*ROW('Sanitation Data'!D46)),NA())</f>
        <v>#N/A</v>
      </c>
      <c r="Z52" s="100" t="e">
        <f ca="true">+IF(AND(ISNUMBER(OFFSET('Sanitation Data'!$D$12,0,10*ROW('Sanitation Data'!D46))),'Data Summary'!CO52="Yes"),OFFSET('Sanitation Data'!$D$12,0,10*ROW('Sanitation Data'!D46)),NA())</f>
        <v>#N/A</v>
      </c>
      <c r="AA52" s="100" t="e">
        <f ca="true">+IF(AND(ISNUMBER(OFFSET('Sanitation Data'!$E$4,0,10*ROW('Sanitation Data'!E46))),'Data Summary'!CP52="Yes"),100-OFFSET('Sanitation Data'!$E$4,0,10*ROW('Sanitation Data'!E46)),NA())</f>
        <v>#N/A</v>
      </c>
      <c r="AB52" s="100" t="e">
        <f ca="true">+IF(AND(ISNUMBER(OFFSET('Sanitation Data'!$E$6,0,10*ROW('Sanitation Data'!E46))),'Data Summary'!CQ52="Yes"),OFFSET('Sanitation Data'!$E$6,0,10*ROW('Sanitation Data'!E46)),NA())</f>
        <v>#N/A</v>
      </c>
      <c r="AC52" s="100" t="e">
        <f ca="true">+IF(AND(ISNUMBER(OFFSET('Sanitation Data'!$E$10,0,10*ROW('Sanitation Data'!E46))),'Data Summary'!CR52="Yes"),OFFSET('Sanitation Data'!$E$10,0,10*ROW('Sanitation Data'!E46)),NA())</f>
        <v>#N/A</v>
      </c>
      <c r="AD52" s="100" t="e">
        <f ca="true">+IF(AND(ISNUMBER(OFFSET('Sanitation Data'!$E$11,0,10*ROW('Sanitation Data'!E46))),'Data Summary'!CS52="Yes"),OFFSET('Sanitation Data'!$E$11,0,10*ROW('Sanitation Data'!E46)),NA())</f>
        <v>#N/A</v>
      </c>
      <c r="AE52" s="100" t="e">
        <f ca="true">+IF(AND(ISNUMBER(OFFSET('Sanitation Data'!$E$12,0,10*ROW('Sanitation Data'!E46))),'Data Summary'!CT52="Yes"),OFFSET('Sanitation Data'!$E$12,0,10*ROW('Sanitation Data'!E46)),NA())</f>
        <v>#N/A</v>
      </c>
      <c r="AF52" s="100" t="e">
        <f ca="true">+IF(AND(ISNUMBER(OFFSET('Sanitation Data'!$F$4,0,10*ROW('Sanitation Data'!F46))),'Data Summary'!CU52="Yes"),100-OFFSET('Sanitation Data'!$F$4,0,10*ROW('Sanitation Data'!F46)),NA())</f>
        <v>#N/A</v>
      </c>
      <c r="AG52" s="100" t="e">
        <f ca="true">+IF(AND(ISNUMBER(OFFSET('Sanitation Data'!$F$6,0,10*ROW('Sanitation Data'!F46))),'Data Summary'!CV52="Yes"),OFFSET('Sanitation Data'!$F$6,0,10*ROW('Sanitation Data'!F46)),NA())</f>
        <v>#N/A</v>
      </c>
      <c r="AH52" s="100" t="e">
        <f ca="true">+IF(AND(ISNUMBER(OFFSET('Sanitation Data'!$F$10,0,10*ROW('Sanitation Data'!F46))),'Data Summary'!CW52="Yes"),OFFSET('Sanitation Data'!$F$10,0,10*ROW('Sanitation Data'!F46)),NA())</f>
        <v>#N/A</v>
      </c>
      <c r="AI52" s="100" t="e">
        <f ca="true">+IF(AND(ISNUMBER(OFFSET('Sanitation Data'!$F$11,0,10*ROW('Sanitation Data'!F46))),'Data Summary'!CX52="Yes"),OFFSET('Sanitation Data'!$F$11,0,10*ROW('Sanitation Data'!F46)),NA())</f>
        <v>#N/A</v>
      </c>
      <c r="AJ52" s="100" t="e">
        <f ca="true">+IF(AND(ISNUMBER(OFFSET('Sanitation Data'!$F$12,0,10*ROW('Sanitation Data'!F46))),'Data Summary'!CY52="Yes"),OFFSET('Sanitation Data'!$F$12,0,10*ROW('Sanitation Data'!F46)),NA())</f>
        <v>#N/A</v>
      </c>
      <c r="AK52" s="100" t="e">
        <f ca="true">+IF(AND(ISNUMBER(OFFSET('Sanitation Data'!$G$4,0,10*ROW('Sanitation Data'!G46))),'Data Summary'!CZ52="Yes"),100-OFFSET('Sanitation Data'!$G$4,0,10*ROW('Sanitation Data'!G46)),NA())</f>
        <v>#N/A</v>
      </c>
      <c r="AL52" s="100" t="e">
        <f ca="true">+IF(AND(ISNUMBER(OFFSET('Sanitation Data'!$G$6,0,10*ROW('Sanitation Data'!G46))),'Data Summary'!DA52="Yes"),OFFSET('Sanitation Data'!$G$6,0,10*ROW('Sanitation Data'!G46)),NA())</f>
        <v>#N/A</v>
      </c>
      <c r="AM52" s="100" t="e">
        <f ca="true">+IF(AND(ISNUMBER(OFFSET('Sanitation Data'!$G$10,0,10*ROW('Sanitation Data'!G46))),'Data Summary'!DB52="Yes"),OFFSET('Sanitation Data'!$G$10,0,10*ROW('Sanitation Data'!G46)),NA())</f>
        <v>#N/A</v>
      </c>
      <c r="AN52" s="100" t="e">
        <f ca="true">+IF(AND(ISNUMBER(OFFSET('Sanitation Data'!$G$11,0,10*ROW('Sanitation Data'!G46))),'Data Summary'!DC52="Yes"),OFFSET('Sanitation Data'!$G$11,0,10*ROW('Sanitation Data'!G46)),NA())</f>
        <v>#N/A</v>
      </c>
      <c r="AO52" s="100" t="e">
        <f ca="true">+IF(AND(ISNUMBER(OFFSET('Sanitation Data'!$G$12,0,10*ROW('Sanitation Data'!G46))),'Data Summary'!DD52="Yes"),OFFSET('Sanitation Data'!$G$12,0,10*ROW('Sanitation Data'!G46)),NA())</f>
        <v>#N/A</v>
      </c>
      <c r="AP52" s="100" t="e">
        <f ca="true">+IF(AND(ISNUMBER(OFFSET('Sanitation Data'!$H$4,0,10*ROW('Sanitation Data'!H46))),'Data Summary'!DE52="Yes"),100-OFFSET('Sanitation Data'!$H$4,0,10*ROW('Sanitation Data'!H46)),NA())</f>
        <v>#N/A</v>
      </c>
      <c r="AQ52" s="100" t="e">
        <f ca="true">+IF(AND(ISNUMBER(OFFSET('Sanitation Data'!$H$6,0,10*ROW('Sanitation Data'!H46))),'Data Summary'!DF52="Yes"),OFFSET('Sanitation Data'!$H$6,0,10*ROW('Sanitation Data'!H46)),NA())</f>
        <v>#N/A</v>
      </c>
      <c r="AR52" s="100" t="e">
        <f ca="true">+IF(AND(ISNUMBER(OFFSET('Sanitation Data'!$H$10,0,10*ROW('Sanitation Data'!H46))),'Data Summary'!DG52="Yes"),OFFSET('Sanitation Data'!$H$10,0,10*ROW('Sanitation Data'!H46)),NA())</f>
        <v>#N/A</v>
      </c>
      <c r="AS52" s="100" t="e">
        <f ca="true">+IF(AND(ISNUMBER(OFFSET('Sanitation Data'!$H$11,0,10*ROW('Sanitation Data'!H46))),'Data Summary'!DH52="Yes"),OFFSET('Sanitation Data'!$H$11,0,10*ROW('Sanitation Data'!H46)),NA())</f>
        <v>#N/A</v>
      </c>
      <c r="AT52" s="100" t="e">
        <f ca="true">+IF(AND(ISNUMBER(OFFSET('Sanitation Data'!$H$12,0,10*ROW('Sanitation Data'!H46))),'Data Summary'!DI52="Yes"),OFFSET('Sanitation Data'!$H$12,0,10*ROW('Sanitation Data'!H46)),NA())</f>
        <v>#N/A</v>
      </c>
      <c r="AU52" s="100" t="e">
        <f ca="true">+IF(AND(ISNUMBER(OFFSET('Sanitation Data'!$I$4,0,10*ROW('Sanitation Data'!I46))),'Data Summary'!DJ52="Yes"),100-OFFSET('Sanitation Data'!$I$4,0,10*ROW('Sanitation Data'!I46)),NA())</f>
        <v>#N/A</v>
      </c>
      <c r="AV52" s="100" t="e">
        <f ca="true">+IF(AND(ISNUMBER(OFFSET('Sanitation Data'!$I$6,0,10*ROW('Sanitation Data'!I46))),'Data Summary'!DK52="Yes"),OFFSET('Sanitation Data'!$I$6,0,10*ROW('Sanitation Data'!I46)),NA())</f>
        <v>#N/A</v>
      </c>
      <c r="AW52" s="100" t="e">
        <f ca="true">+IF(AND(ISNUMBER(OFFSET('Sanitation Data'!$I$10,0,10*ROW('Sanitation Data'!I46))),'Data Summary'!DL52="Yes"),OFFSET('Sanitation Data'!$I$10,0,10*ROW('Sanitation Data'!I46)),NA())</f>
        <v>#N/A</v>
      </c>
      <c r="AX52" s="100" t="e">
        <f ca="true">+IF(AND(ISNUMBER(OFFSET('Sanitation Data'!$I$11,0,10*ROW('Sanitation Data'!I46))),'Data Summary'!DM52="Yes"),OFFSET('Sanitation Data'!$I$11,0,10*ROW('Sanitation Data'!I46)),NA())</f>
        <v>#N/A</v>
      </c>
      <c r="AY52" s="100" t="e">
        <f ca="true">+IF(AND(ISNUMBER(OFFSET('Sanitation Data'!$I$12,0,10*ROW('Sanitation Data'!I46))),'Data Summary'!DN52="Yes"),OFFSET('Sanitation Data'!$I$12,0,10*ROW('Sanitation Data'!I46)),NA())</f>
        <v>#N/A</v>
      </c>
      <c r="AZ52" s="101" t="e">
        <f ca="true">+IF(AND(ISNUMBER(OFFSET('Hygiene Data'!$D$5,0,10*ROW('Hygiene Data'!D46))),'Data Summary'!DO52="Yes"),OFFSET('Hygiene Data'!$D$5,0,10*ROW('Hygiene Data'!D46)),NA())</f>
        <v>#N/A</v>
      </c>
      <c r="BA52" s="101" t="e">
        <f ca="true">+IF(AND(ISNUMBER(OFFSET('Hygiene Data'!$D$7,0,10*ROW('Hygiene Data'!D46))),'Data Summary'!DP52="Yes"),OFFSET('Hygiene Data'!$D$7,0,10*ROW('Hygiene Data'!D46)),NA())</f>
        <v>#N/A</v>
      </c>
      <c r="BB52" s="101" t="e">
        <f ca="true">+IF(AND(ISNUMBER(OFFSET('Hygiene Data'!$D$9,0,10*ROW('Hygiene Data'!D46))),'Data Summary'!DQ52="Yes"),OFFSET('Hygiene Data'!$D$9,0,10*ROW('Hygiene Data'!D46)),NA())</f>
        <v>#N/A</v>
      </c>
      <c r="BC52" s="101" t="e">
        <f ca="true">+IF(AND(ISNUMBER(OFFSET('Hygiene Data'!$E$5,0,10*ROW('Hygiene Data'!E46))),'Data Summary'!DR52="Yes"),OFFSET('Hygiene Data'!$E$5,0,10*ROW('Hygiene Data'!E46)),NA())</f>
        <v>#N/A</v>
      </c>
      <c r="BD52" s="101" t="e">
        <f ca="true">+IF(AND(ISNUMBER(OFFSET('Hygiene Data'!$E$7,0,10*ROW('Hygiene Data'!E46))),'Data Summary'!DS52="Yes"),OFFSET('Hygiene Data'!$E$7,0,10*ROW('Hygiene Data'!E46)),NA())</f>
        <v>#N/A</v>
      </c>
      <c r="BE52" s="101" t="e">
        <f ca="true">+IF(AND(ISNUMBER(OFFSET('Hygiene Data'!$E$9,0,10*ROW('Hygiene Data'!E46))),'Data Summary'!DT52="Yes"),OFFSET('Hygiene Data'!$E$9,0,10*ROW('Hygiene Data'!E46)),NA())</f>
        <v>#N/A</v>
      </c>
      <c r="BF52" s="101" t="e">
        <f ca="true">+IF(AND(ISNUMBER(OFFSET('Hygiene Data'!$F$5,0,10*ROW('Hygiene Data'!F46))),'Data Summary'!DU52="Yes"),OFFSET('Hygiene Data'!$F$5,0,10*ROW('Hygiene Data'!F46)),NA())</f>
        <v>#N/A</v>
      </c>
      <c r="BG52" s="101" t="e">
        <f ca="true">+IF(AND(ISNUMBER(OFFSET('Hygiene Data'!$F$7,0,10*ROW('Hygiene Data'!F46))),'Data Summary'!DV52="Yes"),OFFSET('Hygiene Data'!$F$7,0,10*ROW('Hygiene Data'!F46)),NA())</f>
        <v>#N/A</v>
      </c>
      <c r="BH52" s="101" t="e">
        <f ca="true">+IF(AND(ISNUMBER(OFFSET('Hygiene Data'!$F$9,0,10*ROW('Hygiene Data'!F46))),'Data Summary'!DW52="Yes"),OFFSET('Hygiene Data'!$F$9,0,10*ROW('Hygiene Data'!F46)),NA())</f>
        <v>#N/A</v>
      </c>
      <c r="BI52" s="101" t="e">
        <f ca="true">+IF(AND(ISNUMBER(OFFSET('Hygiene Data'!$G$5,0,10*ROW('Hygiene Data'!G46))),'Data Summary'!DX52="Yes"),OFFSET('Hygiene Data'!$G$5,0,10*ROW('Hygiene Data'!G46)),NA())</f>
        <v>#N/A</v>
      </c>
      <c r="BJ52" s="101" t="e">
        <f ca="true">+IF(AND(ISNUMBER(OFFSET('Hygiene Data'!$G$7,0,10*ROW('Hygiene Data'!G46))),'Data Summary'!DY52="Yes"),OFFSET('Hygiene Data'!$G$7,0,10*ROW('Hygiene Data'!G46)),NA())</f>
        <v>#N/A</v>
      </c>
      <c r="BK52" s="101" t="e">
        <f ca="true">+IF(AND(ISNUMBER(OFFSET('Hygiene Data'!$G$9,0,10*ROW('Hygiene Data'!G46))),'Data Summary'!DZ52="Yes"),OFFSET('Hygiene Data'!$G$9,0,10*ROW('Hygiene Data'!G46)),NA())</f>
        <v>#N/A</v>
      </c>
      <c r="BL52" s="101" t="e">
        <f ca="true">+IF(AND(ISNUMBER(OFFSET('Hygiene Data'!$H$5,0,10*ROW('Hygiene Data'!H46))),'Data Summary'!EA52="Yes"),OFFSET('Hygiene Data'!$H$5,0,10*ROW('Hygiene Data'!H46)),NA())</f>
        <v>#N/A</v>
      </c>
      <c r="BM52" s="101" t="e">
        <f ca="true">+IF(AND(ISNUMBER(OFFSET('Hygiene Data'!$H$7,0,10*ROW('Hygiene Data'!H46))),'Data Summary'!EB52="Yes"),OFFSET('Hygiene Data'!$H$7,0,10*ROW('Hygiene Data'!H46)),NA())</f>
        <v>#N/A</v>
      </c>
      <c r="BN52" s="101" t="e">
        <f ca="true">+IF(AND(ISNUMBER(OFFSET('Hygiene Data'!$H$9,0,10*ROW('Hygiene Data'!H46))),'Data Summary'!EC52="Yes"),OFFSET('Hygiene Data'!$H$9,0,10*ROW('Hygiene Data'!H46)),NA())</f>
        <v>#N/A</v>
      </c>
      <c r="BO52" s="101" t="e">
        <f ca="true">+IF(AND(ISNUMBER(OFFSET('Hygiene Data'!$I$5,0,10*ROW('Hygiene Data'!I46))),'Data Summary'!ED52="Yes"),OFFSET('Hygiene Data'!$I$5,0,10*ROW('Hygiene Data'!I46)),NA())</f>
        <v>#N/A</v>
      </c>
      <c r="BP52" s="101" t="e">
        <f ca="true">+IF(AND(ISNUMBER(OFFSET('Hygiene Data'!$I$7,0,10*ROW('Hygiene Data'!I46))),'Data Summary'!EE52="Yes"),OFFSET('Hygiene Data'!$I$7,0,10*ROW('Hygiene Data'!I46)),NA())</f>
        <v>#N/A</v>
      </c>
      <c r="BQ52" s="101" t="e">
        <f ca="true">+IF(AND(ISNUMBER(OFFSET('Hygiene Data'!$I$9,0,10*ROW('Hygiene Data'!I46))),'Data Summary'!EF52="Yes"),OFFSET('Hygiene Data'!$I$9,0,10*ROW('Hygiene Data'!I46)),NA())</f>
        <v>#N/A</v>
      </c>
    </row>
    <row xmlns:x14ac="http://schemas.microsoft.com/office/spreadsheetml/2009/9/ac" r="53" x14ac:dyDescent="0.2">
      <c r="A53" s="379" t="e">
        <f ca="true">+RIGHT('Data Summary'!A53,LEN('Data Summary'!A53)-9)</f>
        <v>#VALUE!</v>
      </c>
      <c r="B53" s="38" t="str">
        <f ca="true">+IF(ISTEXT('Data Summary'!B53),'Data Summary'!B53,"")</f>
        <v/>
      </c>
      <c r="C53" s="378" t="e">
        <f ca="true">+VALUE('Data Summary'!C53)</f>
        <v>#VALUE!</v>
      </c>
      <c r="D53" s="99" t="e">
        <f ca="true">+IF(AND(ISNUMBER(OFFSET('Water Data'!$D$4,0,10*ROW('Water Data'!D47))),'Data Summary'!BS53="Yes"),100-OFFSET('Water Data'!$D$4,0,10*ROW('Water Data'!D47)),NA())</f>
        <v>#N/A</v>
      </c>
      <c r="E53" s="99" t="e">
        <f ca="true">+IF(AND(ISNUMBER(OFFSET('Water Data'!$D$6,0,10*ROW('Water Data'!D47))),'Data Summary'!BT53="Yes"),OFFSET('Water Data'!$D$6,0,10*ROW('Water Data'!D47)),NA())</f>
        <v>#N/A</v>
      </c>
      <c r="F53" s="99" t="e">
        <f ca="true">+IF(AND(ISNUMBER(OFFSET('Water Data'!$D$9,0,10*ROW('Water Data'!D47))),'Data Summary'!BU53="Yes"),OFFSET('Water Data'!$D$9,0,10*ROW('Water Data'!D47)),NA())</f>
        <v>#N/A</v>
      </c>
      <c r="G53" s="99" t="e">
        <f ca="true">+IF(AND(ISNUMBER(OFFSET('Water Data'!$E$4,0,10*ROW('Water Data'!E47))),'Data Summary'!BV53="Yes"),100-OFFSET('Water Data'!$E$4,0,10*ROW('Water Data'!E47)),NA())</f>
        <v>#N/A</v>
      </c>
      <c r="H53" s="99" t="e">
        <f ca="true">+IF(AND(ISNUMBER(OFFSET('Water Data'!$E$6,0,10*ROW('Water Data'!E47))),'Data Summary'!BW53="Yes"),OFFSET('Water Data'!$E$6,0,10*ROW('Water Data'!E47)),NA())</f>
        <v>#N/A</v>
      </c>
      <c r="I53" s="99" t="e">
        <f ca="true">+IF(AND(ISNUMBER(OFFSET('Water Data'!$E$9,0,10*ROW('Water Data'!E47))),'Data Summary'!BX53="Yes"),OFFSET('Water Data'!$E$9,0,10*ROW('Water Data'!E47)),NA())</f>
        <v>#N/A</v>
      </c>
      <c r="J53" s="99" t="e">
        <f ca="true">+IF(AND(ISNUMBER(OFFSET('Water Data'!$F$4,0,10*ROW('Water Data'!F47))),'Data Summary'!BY53="Yes"),100-OFFSET('Water Data'!$F$4,0,10*ROW('Water Data'!F47)),NA())</f>
        <v>#N/A</v>
      </c>
      <c r="K53" s="99" t="e">
        <f ca="true">+IF(AND(ISNUMBER(OFFSET('Water Data'!$F$6,0,10*ROW('Water Data'!F47))),'Data Summary'!BZ53="Yes"),OFFSET('Water Data'!$F$6,0,10*ROW('Water Data'!F47)),NA())</f>
        <v>#N/A</v>
      </c>
      <c r="L53" s="99" t="e">
        <f ca="true">+IF(AND(ISNUMBER(OFFSET('Water Data'!$F$9,0,10*ROW('Water Data'!F47))),'Data Summary'!CA53="Yes"),OFFSET('Water Data'!$F$9,0,10*ROW('Water Data'!F47)),NA())</f>
        <v>#N/A</v>
      </c>
      <c r="M53" s="99" t="e">
        <f ca="true">+IF(AND(ISNUMBER(OFFSET('Water Data'!$G$4,0,10*ROW('Water Data'!G47))),'Data Summary'!CB53="Yes"),100-OFFSET('Water Data'!$G$4,0,10*ROW('Water Data'!G47)),NA())</f>
        <v>#N/A</v>
      </c>
      <c r="N53" s="99" t="e">
        <f ca="true">+IF(AND(ISNUMBER(OFFSET('Water Data'!$G$6,0,10*ROW('Water Data'!G47))),'Data Summary'!CC53="Yes"),OFFSET('Water Data'!$G$6,0,10*ROW('Water Data'!G47)),NA())</f>
        <v>#N/A</v>
      </c>
      <c r="O53" s="99" t="e">
        <f ca="true">+IF(AND(ISNUMBER(OFFSET('Water Data'!$G$9,0,10*ROW('Water Data'!G47))),'Data Summary'!CD53="Yes"),OFFSET('Water Data'!$G$9,0,10*ROW('Water Data'!G47)),NA())</f>
        <v>#N/A</v>
      </c>
      <c r="P53" s="99" t="e">
        <f ca="true">+IF(AND(ISNUMBER(OFFSET('Water Data'!$H$4,0,10*ROW('Water Data'!H47))),'Data Summary'!CE53="Yes"),100-OFFSET('Water Data'!$H$4,0,10*ROW('Water Data'!H47)),NA())</f>
        <v>#N/A</v>
      </c>
      <c r="Q53" s="99" t="e">
        <f ca="true">+IF(AND(ISNUMBER(OFFSET('Water Data'!$H$6,0,10*ROW('Water Data'!H47))),'Data Summary'!CF53="Yes"),OFFSET('Water Data'!$H$6,0,10*ROW('Water Data'!H47)),NA())</f>
        <v>#N/A</v>
      </c>
      <c r="R53" s="99" t="e">
        <f ca="true">+IF(AND(ISNUMBER(OFFSET('Water Data'!$H$9,0,10*ROW('Water Data'!H47))),'Data Summary'!CG53="Yes"),OFFSET('Water Data'!$H$9,0,10*ROW('Water Data'!H47)),NA())</f>
        <v>#N/A</v>
      </c>
      <c r="S53" s="99" t="e">
        <f ca="true">+IF(AND(ISNUMBER(OFFSET('Water Data'!$I$4,0,10*ROW('Water Data'!I47))),'Data Summary'!CH53="Yes"),100-OFFSET('Water Data'!$I$4,0,10*ROW('Water Data'!I47)),NA())</f>
        <v>#N/A</v>
      </c>
      <c r="T53" s="99" t="e">
        <f ca="true">+IF(AND(ISNUMBER(OFFSET('Water Data'!$I$6,0,10*ROW('Water Data'!I47))),'Data Summary'!CI53="Yes"),OFFSET('Water Data'!$I$6,0,10*ROW('Water Data'!I47)),NA())</f>
        <v>#N/A</v>
      </c>
      <c r="U53" s="99" t="e">
        <f ca="true">+IF(AND(ISNUMBER(OFFSET('Water Data'!$I$9,0,10*ROW('Water Data'!I47))),'Data Summary'!CJ53="Yes"),OFFSET('Water Data'!$I$9,0,10*ROW('Water Data'!I47)),NA())</f>
        <v>#N/A</v>
      </c>
      <c r="V53" s="100" t="e">
        <f ca="true">+IF(AND(ISNUMBER(OFFSET('Sanitation Data'!$D$4,0,10*ROW('Sanitation Data'!D47))),'Data Summary'!CK53="Yes"),100-OFFSET('Sanitation Data'!$D$4,0,10*ROW('Sanitation Data'!D47)),NA())</f>
        <v>#N/A</v>
      </c>
      <c r="W53" s="100" t="e">
        <f ca="true">+IF(AND(ISNUMBER(OFFSET('Sanitation Data'!$D$6,0,10*ROW('Sanitation Data'!D47))),'Data Summary'!CL53="Yes"),OFFSET('Sanitation Data'!$D$6,0,10*ROW('Sanitation Data'!D47)),NA())</f>
        <v>#N/A</v>
      </c>
      <c r="X53" s="100" t="e">
        <f ca="true">+IF(AND(ISNUMBER(OFFSET('Sanitation Data'!$D$10,0,10*ROW('Sanitation Data'!D47))),'Data Summary'!CM53="Yes"),OFFSET('Sanitation Data'!$D$10,0,10*ROW('Sanitation Data'!D47)),NA())</f>
        <v>#N/A</v>
      </c>
      <c r="Y53" s="100" t="e">
        <f ca="true">+IF(AND(ISNUMBER(OFFSET('Sanitation Data'!$D$11,0,10*ROW('Sanitation Data'!D47))),'Data Summary'!CN53="Yes"),OFFSET('Sanitation Data'!$D$11,0,10*ROW('Sanitation Data'!D47)),NA())</f>
        <v>#N/A</v>
      </c>
      <c r="Z53" s="100" t="e">
        <f ca="true">+IF(AND(ISNUMBER(OFFSET('Sanitation Data'!$D$12,0,10*ROW('Sanitation Data'!D47))),'Data Summary'!CO53="Yes"),OFFSET('Sanitation Data'!$D$12,0,10*ROW('Sanitation Data'!D47)),NA())</f>
        <v>#N/A</v>
      </c>
      <c r="AA53" s="100" t="e">
        <f ca="true">+IF(AND(ISNUMBER(OFFSET('Sanitation Data'!$E$4,0,10*ROW('Sanitation Data'!E47))),'Data Summary'!CP53="Yes"),100-OFFSET('Sanitation Data'!$E$4,0,10*ROW('Sanitation Data'!E47)),NA())</f>
        <v>#N/A</v>
      </c>
      <c r="AB53" s="100" t="e">
        <f ca="true">+IF(AND(ISNUMBER(OFFSET('Sanitation Data'!$E$6,0,10*ROW('Sanitation Data'!E47))),'Data Summary'!CQ53="Yes"),OFFSET('Sanitation Data'!$E$6,0,10*ROW('Sanitation Data'!E47)),NA())</f>
        <v>#N/A</v>
      </c>
      <c r="AC53" s="100" t="e">
        <f ca="true">+IF(AND(ISNUMBER(OFFSET('Sanitation Data'!$E$10,0,10*ROW('Sanitation Data'!E47))),'Data Summary'!CR53="Yes"),OFFSET('Sanitation Data'!$E$10,0,10*ROW('Sanitation Data'!E47)),NA())</f>
        <v>#N/A</v>
      </c>
      <c r="AD53" s="100" t="e">
        <f ca="true">+IF(AND(ISNUMBER(OFFSET('Sanitation Data'!$E$11,0,10*ROW('Sanitation Data'!E47))),'Data Summary'!CS53="Yes"),OFFSET('Sanitation Data'!$E$11,0,10*ROW('Sanitation Data'!E47)),NA())</f>
        <v>#N/A</v>
      </c>
      <c r="AE53" s="100" t="e">
        <f ca="true">+IF(AND(ISNUMBER(OFFSET('Sanitation Data'!$E$12,0,10*ROW('Sanitation Data'!E47))),'Data Summary'!CT53="Yes"),OFFSET('Sanitation Data'!$E$12,0,10*ROW('Sanitation Data'!E47)),NA())</f>
        <v>#N/A</v>
      </c>
      <c r="AF53" s="100" t="e">
        <f ca="true">+IF(AND(ISNUMBER(OFFSET('Sanitation Data'!$F$4,0,10*ROW('Sanitation Data'!F47))),'Data Summary'!CU53="Yes"),100-OFFSET('Sanitation Data'!$F$4,0,10*ROW('Sanitation Data'!F47)),NA())</f>
        <v>#N/A</v>
      </c>
      <c r="AG53" s="100" t="e">
        <f ca="true">+IF(AND(ISNUMBER(OFFSET('Sanitation Data'!$F$6,0,10*ROW('Sanitation Data'!F47))),'Data Summary'!CV53="Yes"),OFFSET('Sanitation Data'!$F$6,0,10*ROW('Sanitation Data'!F47)),NA())</f>
        <v>#N/A</v>
      </c>
      <c r="AH53" s="100" t="e">
        <f ca="true">+IF(AND(ISNUMBER(OFFSET('Sanitation Data'!$F$10,0,10*ROW('Sanitation Data'!F47))),'Data Summary'!CW53="Yes"),OFFSET('Sanitation Data'!$F$10,0,10*ROW('Sanitation Data'!F47)),NA())</f>
        <v>#N/A</v>
      </c>
      <c r="AI53" s="100" t="e">
        <f ca="true">+IF(AND(ISNUMBER(OFFSET('Sanitation Data'!$F$11,0,10*ROW('Sanitation Data'!F47))),'Data Summary'!CX53="Yes"),OFFSET('Sanitation Data'!$F$11,0,10*ROW('Sanitation Data'!F47)),NA())</f>
        <v>#N/A</v>
      </c>
      <c r="AJ53" s="100" t="e">
        <f ca="true">+IF(AND(ISNUMBER(OFFSET('Sanitation Data'!$F$12,0,10*ROW('Sanitation Data'!F47))),'Data Summary'!CY53="Yes"),OFFSET('Sanitation Data'!$F$12,0,10*ROW('Sanitation Data'!F47)),NA())</f>
        <v>#N/A</v>
      </c>
      <c r="AK53" s="100" t="e">
        <f ca="true">+IF(AND(ISNUMBER(OFFSET('Sanitation Data'!$G$4,0,10*ROW('Sanitation Data'!G47))),'Data Summary'!CZ53="Yes"),100-OFFSET('Sanitation Data'!$G$4,0,10*ROW('Sanitation Data'!G47)),NA())</f>
        <v>#N/A</v>
      </c>
      <c r="AL53" s="100" t="e">
        <f ca="true">+IF(AND(ISNUMBER(OFFSET('Sanitation Data'!$G$6,0,10*ROW('Sanitation Data'!G47))),'Data Summary'!DA53="Yes"),OFFSET('Sanitation Data'!$G$6,0,10*ROW('Sanitation Data'!G47)),NA())</f>
        <v>#N/A</v>
      </c>
      <c r="AM53" s="100" t="e">
        <f ca="true">+IF(AND(ISNUMBER(OFFSET('Sanitation Data'!$G$10,0,10*ROW('Sanitation Data'!G47))),'Data Summary'!DB53="Yes"),OFFSET('Sanitation Data'!$G$10,0,10*ROW('Sanitation Data'!G47)),NA())</f>
        <v>#N/A</v>
      </c>
      <c r="AN53" s="100" t="e">
        <f ca="true">+IF(AND(ISNUMBER(OFFSET('Sanitation Data'!$G$11,0,10*ROW('Sanitation Data'!G47))),'Data Summary'!DC53="Yes"),OFFSET('Sanitation Data'!$G$11,0,10*ROW('Sanitation Data'!G47)),NA())</f>
        <v>#N/A</v>
      </c>
      <c r="AO53" s="100" t="e">
        <f ca="true">+IF(AND(ISNUMBER(OFFSET('Sanitation Data'!$G$12,0,10*ROW('Sanitation Data'!G47))),'Data Summary'!DD53="Yes"),OFFSET('Sanitation Data'!$G$12,0,10*ROW('Sanitation Data'!G47)),NA())</f>
        <v>#N/A</v>
      </c>
      <c r="AP53" s="100" t="e">
        <f ca="true">+IF(AND(ISNUMBER(OFFSET('Sanitation Data'!$H$4,0,10*ROW('Sanitation Data'!H47))),'Data Summary'!DE53="Yes"),100-OFFSET('Sanitation Data'!$H$4,0,10*ROW('Sanitation Data'!H47)),NA())</f>
        <v>#N/A</v>
      </c>
      <c r="AQ53" s="100" t="e">
        <f ca="true">+IF(AND(ISNUMBER(OFFSET('Sanitation Data'!$H$6,0,10*ROW('Sanitation Data'!H47))),'Data Summary'!DF53="Yes"),OFFSET('Sanitation Data'!$H$6,0,10*ROW('Sanitation Data'!H47)),NA())</f>
        <v>#N/A</v>
      </c>
      <c r="AR53" s="100" t="e">
        <f ca="true">+IF(AND(ISNUMBER(OFFSET('Sanitation Data'!$H$10,0,10*ROW('Sanitation Data'!H47))),'Data Summary'!DG53="Yes"),OFFSET('Sanitation Data'!$H$10,0,10*ROW('Sanitation Data'!H47)),NA())</f>
        <v>#N/A</v>
      </c>
      <c r="AS53" s="100" t="e">
        <f ca="true">+IF(AND(ISNUMBER(OFFSET('Sanitation Data'!$H$11,0,10*ROW('Sanitation Data'!H47))),'Data Summary'!DH53="Yes"),OFFSET('Sanitation Data'!$H$11,0,10*ROW('Sanitation Data'!H47)),NA())</f>
        <v>#N/A</v>
      </c>
      <c r="AT53" s="100" t="e">
        <f ca="true">+IF(AND(ISNUMBER(OFFSET('Sanitation Data'!$H$12,0,10*ROW('Sanitation Data'!H47))),'Data Summary'!DI53="Yes"),OFFSET('Sanitation Data'!$H$12,0,10*ROW('Sanitation Data'!H47)),NA())</f>
        <v>#N/A</v>
      </c>
      <c r="AU53" s="100" t="e">
        <f ca="true">+IF(AND(ISNUMBER(OFFSET('Sanitation Data'!$I$4,0,10*ROW('Sanitation Data'!I47))),'Data Summary'!DJ53="Yes"),100-OFFSET('Sanitation Data'!$I$4,0,10*ROW('Sanitation Data'!I47)),NA())</f>
        <v>#N/A</v>
      </c>
      <c r="AV53" s="100" t="e">
        <f ca="true">+IF(AND(ISNUMBER(OFFSET('Sanitation Data'!$I$6,0,10*ROW('Sanitation Data'!I47))),'Data Summary'!DK53="Yes"),OFFSET('Sanitation Data'!$I$6,0,10*ROW('Sanitation Data'!I47)),NA())</f>
        <v>#N/A</v>
      </c>
      <c r="AW53" s="100" t="e">
        <f ca="true">+IF(AND(ISNUMBER(OFFSET('Sanitation Data'!$I$10,0,10*ROW('Sanitation Data'!I47))),'Data Summary'!DL53="Yes"),OFFSET('Sanitation Data'!$I$10,0,10*ROW('Sanitation Data'!I47)),NA())</f>
        <v>#N/A</v>
      </c>
      <c r="AX53" s="100" t="e">
        <f ca="true">+IF(AND(ISNUMBER(OFFSET('Sanitation Data'!$I$11,0,10*ROW('Sanitation Data'!I47))),'Data Summary'!DM53="Yes"),OFFSET('Sanitation Data'!$I$11,0,10*ROW('Sanitation Data'!I47)),NA())</f>
        <v>#N/A</v>
      </c>
      <c r="AY53" s="100" t="e">
        <f ca="true">+IF(AND(ISNUMBER(OFFSET('Sanitation Data'!$I$12,0,10*ROW('Sanitation Data'!I47))),'Data Summary'!DN53="Yes"),OFFSET('Sanitation Data'!$I$12,0,10*ROW('Sanitation Data'!I47)),NA())</f>
        <v>#N/A</v>
      </c>
      <c r="AZ53" s="101" t="e">
        <f ca="true">+IF(AND(ISNUMBER(OFFSET('Hygiene Data'!$D$5,0,10*ROW('Hygiene Data'!D47))),'Data Summary'!DO53="Yes"),OFFSET('Hygiene Data'!$D$5,0,10*ROW('Hygiene Data'!D47)),NA())</f>
        <v>#N/A</v>
      </c>
      <c r="BA53" s="101" t="e">
        <f ca="true">+IF(AND(ISNUMBER(OFFSET('Hygiene Data'!$D$7,0,10*ROW('Hygiene Data'!D47))),'Data Summary'!DP53="Yes"),OFFSET('Hygiene Data'!$D$7,0,10*ROW('Hygiene Data'!D47)),NA())</f>
        <v>#N/A</v>
      </c>
      <c r="BB53" s="101" t="e">
        <f ca="true">+IF(AND(ISNUMBER(OFFSET('Hygiene Data'!$D$9,0,10*ROW('Hygiene Data'!D47))),'Data Summary'!DQ53="Yes"),OFFSET('Hygiene Data'!$D$9,0,10*ROW('Hygiene Data'!D47)),NA())</f>
        <v>#N/A</v>
      </c>
      <c r="BC53" s="101" t="e">
        <f ca="true">+IF(AND(ISNUMBER(OFFSET('Hygiene Data'!$E$5,0,10*ROW('Hygiene Data'!E47))),'Data Summary'!DR53="Yes"),OFFSET('Hygiene Data'!$E$5,0,10*ROW('Hygiene Data'!E47)),NA())</f>
        <v>#N/A</v>
      </c>
      <c r="BD53" s="101" t="e">
        <f ca="true">+IF(AND(ISNUMBER(OFFSET('Hygiene Data'!$E$7,0,10*ROW('Hygiene Data'!E47))),'Data Summary'!DS53="Yes"),OFFSET('Hygiene Data'!$E$7,0,10*ROW('Hygiene Data'!E47)),NA())</f>
        <v>#N/A</v>
      </c>
      <c r="BE53" s="101" t="e">
        <f ca="true">+IF(AND(ISNUMBER(OFFSET('Hygiene Data'!$E$9,0,10*ROW('Hygiene Data'!E47))),'Data Summary'!DT53="Yes"),OFFSET('Hygiene Data'!$E$9,0,10*ROW('Hygiene Data'!E47)),NA())</f>
        <v>#N/A</v>
      </c>
      <c r="BF53" s="101" t="e">
        <f ca="true">+IF(AND(ISNUMBER(OFFSET('Hygiene Data'!$F$5,0,10*ROW('Hygiene Data'!F47))),'Data Summary'!DU53="Yes"),OFFSET('Hygiene Data'!$F$5,0,10*ROW('Hygiene Data'!F47)),NA())</f>
        <v>#N/A</v>
      </c>
      <c r="BG53" s="101" t="e">
        <f ca="true">+IF(AND(ISNUMBER(OFFSET('Hygiene Data'!$F$7,0,10*ROW('Hygiene Data'!F47))),'Data Summary'!DV53="Yes"),OFFSET('Hygiene Data'!$F$7,0,10*ROW('Hygiene Data'!F47)),NA())</f>
        <v>#N/A</v>
      </c>
      <c r="BH53" s="101" t="e">
        <f ca="true">+IF(AND(ISNUMBER(OFFSET('Hygiene Data'!$F$9,0,10*ROW('Hygiene Data'!F47))),'Data Summary'!DW53="Yes"),OFFSET('Hygiene Data'!$F$9,0,10*ROW('Hygiene Data'!F47)),NA())</f>
        <v>#N/A</v>
      </c>
      <c r="BI53" s="101" t="e">
        <f ca="true">+IF(AND(ISNUMBER(OFFSET('Hygiene Data'!$G$5,0,10*ROW('Hygiene Data'!G47))),'Data Summary'!DX53="Yes"),OFFSET('Hygiene Data'!$G$5,0,10*ROW('Hygiene Data'!G47)),NA())</f>
        <v>#N/A</v>
      </c>
      <c r="BJ53" s="101" t="e">
        <f ca="true">+IF(AND(ISNUMBER(OFFSET('Hygiene Data'!$G$7,0,10*ROW('Hygiene Data'!G47))),'Data Summary'!DY53="Yes"),OFFSET('Hygiene Data'!$G$7,0,10*ROW('Hygiene Data'!G47)),NA())</f>
        <v>#N/A</v>
      </c>
      <c r="BK53" s="101" t="e">
        <f ca="true">+IF(AND(ISNUMBER(OFFSET('Hygiene Data'!$G$9,0,10*ROW('Hygiene Data'!G47))),'Data Summary'!DZ53="Yes"),OFFSET('Hygiene Data'!$G$9,0,10*ROW('Hygiene Data'!G47)),NA())</f>
        <v>#N/A</v>
      </c>
      <c r="BL53" s="101" t="e">
        <f ca="true">+IF(AND(ISNUMBER(OFFSET('Hygiene Data'!$H$5,0,10*ROW('Hygiene Data'!H47))),'Data Summary'!EA53="Yes"),OFFSET('Hygiene Data'!$H$5,0,10*ROW('Hygiene Data'!H47)),NA())</f>
        <v>#N/A</v>
      </c>
      <c r="BM53" s="101" t="e">
        <f ca="true">+IF(AND(ISNUMBER(OFFSET('Hygiene Data'!$H$7,0,10*ROW('Hygiene Data'!H47))),'Data Summary'!EB53="Yes"),OFFSET('Hygiene Data'!$H$7,0,10*ROW('Hygiene Data'!H47)),NA())</f>
        <v>#N/A</v>
      </c>
      <c r="BN53" s="101" t="e">
        <f ca="true">+IF(AND(ISNUMBER(OFFSET('Hygiene Data'!$H$9,0,10*ROW('Hygiene Data'!H47))),'Data Summary'!EC53="Yes"),OFFSET('Hygiene Data'!$H$9,0,10*ROW('Hygiene Data'!H47)),NA())</f>
        <v>#N/A</v>
      </c>
      <c r="BO53" s="101" t="e">
        <f ca="true">+IF(AND(ISNUMBER(OFFSET('Hygiene Data'!$I$5,0,10*ROW('Hygiene Data'!I47))),'Data Summary'!ED53="Yes"),OFFSET('Hygiene Data'!$I$5,0,10*ROW('Hygiene Data'!I47)),NA())</f>
        <v>#N/A</v>
      </c>
      <c r="BP53" s="101" t="e">
        <f ca="true">+IF(AND(ISNUMBER(OFFSET('Hygiene Data'!$I$7,0,10*ROW('Hygiene Data'!I47))),'Data Summary'!EE53="Yes"),OFFSET('Hygiene Data'!$I$7,0,10*ROW('Hygiene Data'!I47)),NA())</f>
        <v>#N/A</v>
      </c>
      <c r="BQ53" s="101" t="e">
        <f ca="true">+IF(AND(ISNUMBER(OFFSET('Hygiene Data'!$I$9,0,10*ROW('Hygiene Data'!I47))),'Data Summary'!EF53="Yes"),OFFSET('Hygiene Data'!$I$9,0,10*ROW('Hygiene Data'!I47)),NA())</f>
        <v>#N/A</v>
      </c>
    </row>
    <row xmlns:x14ac="http://schemas.microsoft.com/office/spreadsheetml/2009/9/ac" r="54" x14ac:dyDescent="0.2">
      <c r="A54" s="379" t="e">
        <f ca="true">+RIGHT('Data Summary'!A54,LEN('Data Summary'!A54)-9)</f>
        <v>#VALUE!</v>
      </c>
      <c r="B54" s="38" t="str">
        <f ca="true">+IF(ISTEXT('Data Summary'!B54),'Data Summary'!B54,"")</f>
        <v/>
      </c>
      <c r="C54" s="378" t="e">
        <f ca="true">+VALUE('Data Summary'!C54)</f>
        <v>#VALUE!</v>
      </c>
      <c r="D54" s="99" t="e">
        <f ca="true">+IF(AND(ISNUMBER(OFFSET('Water Data'!$D$4,0,10*ROW('Water Data'!D48))),'Data Summary'!BS54="Yes"),100-OFFSET('Water Data'!$D$4,0,10*ROW('Water Data'!D48)),NA())</f>
        <v>#N/A</v>
      </c>
      <c r="E54" s="99" t="e">
        <f ca="true">+IF(AND(ISNUMBER(OFFSET('Water Data'!$D$6,0,10*ROW('Water Data'!D48))),'Data Summary'!BT54="Yes"),OFFSET('Water Data'!$D$6,0,10*ROW('Water Data'!D48)),NA())</f>
        <v>#N/A</v>
      </c>
      <c r="F54" s="99" t="e">
        <f ca="true">+IF(AND(ISNUMBER(OFFSET('Water Data'!$D$9,0,10*ROW('Water Data'!D48))),'Data Summary'!BU54="Yes"),OFFSET('Water Data'!$D$9,0,10*ROW('Water Data'!D48)),NA())</f>
        <v>#N/A</v>
      </c>
      <c r="G54" s="99" t="e">
        <f ca="true">+IF(AND(ISNUMBER(OFFSET('Water Data'!$E$4,0,10*ROW('Water Data'!E48))),'Data Summary'!BV54="Yes"),100-OFFSET('Water Data'!$E$4,0,10*ROW('Water Data'!E48)),NA())</f>
        <v>#N/A</v>
      </c>
      <c r="H54" s="99" t="e">
        <f ca="true">+IF(AND(ISNUMBER(OFFSET('Water Data'!$E$6,0,10*ROW('Water Data'!E48))),'Data Summary'!BW54="Yes"),OFFSET('Water Data'!$E$6,0,10*ROW('Water Data'!E48)),NA())</f>
        <v>#N/A</v>
      </c>
      <c r="I54" s="99" t="e">
        <f ca="true">+IF(AND(ISNUMBER(OFFSET('Water Data'!$E$9,0,10*ROW('Water Data'!E48))),'Data Summary'!BX54="Yes"),OFFSET('Water Data'!$E$9,0,10*ROW('Water Data'!E48)),NA())</f>
        <v>#N/A</v>
      </c>
      <c r="J54" s="99" t="e">
        <f ca="true">+IF(AND(ISNUMBER(OFFSET('Water Data'!$F$4,0,10*ROW('Water Data'!F48))),'Data Summary'!BY54="Yes"),100-OFFSET('Water Data'!$F$4,0,10*ROW('Water Data'!F48)),NA())</f>
        <v>#N/A</v>
      </c>
      <c r="K54" s="99" t="e">
        <f ca="true">+IF(AND(ISNUMBER(OFFSET('Water Data'!$F$6,0,10*ROW('Water Data'!F48))),'Data Summary'!BZ54="Yes"),OFFSET('Water Data'!$F$6,0,10*ROW('Water Data'!F48)),NA())</f>
        <v>#N/A</v>
      </c>
      <c r="L54" s="99" t="e">
        <f ca="true">+IF(AND(ISNUMBER(OFFSET('Water Data'!$F$9,0,10*ROW('Water Data'!F48))),'Data Summary'!CA54="Yes"),OFFSET('Water Data'!$F$9,0,10*ROW('Water Data'!F48)),NA())</f>
        <v>#N/A</v>
      </c>
      <c r="M54" s="99" t="e">
        <f ca="true">+IF(AND(ISNUMBER(OFFSET('Water Data'!$G$4,0,10*ROW('Water Data'!G48))),'Data Summary'!CB54="Yes"),100-OFFSET('Water Data'!$G$4,0,10*ROW('Water Data'!G48)),NA())</f>
        <v>#N/A</v>
      </c>
      <c r="N54" s="99" t="e">
        <f ca="true">+IF(AND(ISNUMBER(OFFSET('Water Data'!$G$6,0,10*ROW('Water Data'!G48))),'Data Summary'!CC54="Yes"),OFFSET('Water Data'!$G$6,0,10*ROW('Water Data'!G48)),NA())</f>
        <v>#N/A</v>
      </c>
      <c r="O54" s="99" t="e">
        <f ca="true">+IF(AND(ISNUMBER(OFFSET('Water Data'!$G$9,0,10*ROW('Water Data'!G48))),'Data Summary'!CD54="Yes"),OFFSET('Water Data'!$G$9,0,10*ROW('Water Data'!G48)),NA())</f>
        <v>#N/A</v>
      </c>
      <c r="P54" s="99" t="e">
        <f ca="true">+IF(AND(ISNUMBER(OFFSET('Water Data'!$H$4,0,10*ROW('Water Data'!H48))),'Data Summary'!CE54="Yes"),100-OFFSET('Water Data'!$H$4,0,10*ROW('Water Data'!H48)),NA())</f>
        <v>#N/A</v>
      </c>
      <c r="Q54" s="99" t="e">
        <f ca="true">+IF(AND(ISNUMBER(OFFSET('Water Data'!$H$6,0,10*ROW('Water Data'!H48))),'Data Summary'!CF54="Yes"),OFFSET('Water Data'!$H$6,0,10*ROW('Water Data'!H48)),NA())</f>
        <v>#N/A</v>
      </c>
      <c r="R54" s="99" t="e">
        <f ca="true">+IF(AND(ISNUMBER(OFFSET('Water Data'!$H$9,0,10*ROW('Water Data'!H48))),'Data Summary'!CG54="Yes"),OFFSET('Water Data'!$H$9,0,10*ROW('Water Data'!H48)),NA())</f>
        <v>#N/A</v>
      </c>
      <c r="S54" s="99" t="e">
        <f ca="true">+IF(AND(ISNUMBER(OFFSET('Water Data'!$I$4,0,10*ROW('Water Data'!I48))),'Data Summary'!CH54="Yes"),100-OFFSET('Water Data'!$I$4,0,10*ROW('Water Data'!I48)),NA())</f>
        <v>#N/A</v>
      </c>
      <c r="T54" s="99" t="e">
        <f ca="true">+IF(AND(ISNUMBER(OFFSET('Water Data'!$I$6,0,10*ROW('Water Data'!I48))),'Data Summary'!CI54="Yes"),OFFSET('Water Data'!$I$6,0,10*ROW('Water Data'!I48)),NA())</f>
        <v>#N/A</v>
      </c>
      <c r="U54" s="99" t="e">
        <f ca="true">+IF(AND(ISNUMBER(OFFSET('Water Data'!$I$9,0,10*ROW('Water Data'!I48))),'Data Summary'!CJ54="Yes"),OFFSET('Water Data'!$I$9,0,10*ROW('Water Data'!I48)),NA())</f>
        <v>#N/A</v>
      </c>
      <c r="V54" s="100" t="e">
        <f ca="true">+IF(AND(ISNUMBER(OFFSET('Sanitation Data'!$D$4,0,10*ROW('Sanitation Data'!D48))),'Data Summary'!CK54="Yes"),100-OFFSET('Sanitation Data'!$D$4,0,10*ROW('Sanitation Data'!D48)),NA())</f>
        <v>#N/A</v>
      </c>
      <c r="W54" s="100" t="e">
        <f ca="true">+IF(AND(ISNUMBER(OFFSET('Sanitation Data'!$D$6,0,10*ROW('Sanitation Data'!D48))),'Data Summary'!CL54="Yes"),OFFSET('Sanitation Data'!$D$6,0,10*ROW('Sanitation Data'!D48)),NA())</f>
        <v>#N/A</v>
      </c>
      <c r="X54" s="100" t="e">
        <f ca="true">+IF(AND(ISNUMBER(OFFSET('Sanitation Data'!$D$10,0,10*ROW('Sanitation Data'!D48))),'Data Summary'!CM54="Yes"),OFFSET('Sanitation Data'!$D$10,0,10*ROW('Sanitation Data'!D48)),NA())</f>
        <v>#N/A</v>
      </c>
      <c r="Y54" s="100" t="e">
        <f ca="true">+IF(AND(ISNUMBER(OFFSET('Sanitation Data'!$D$11,0,10*ROW('Sanitation Data'!D48))),'Data Summary'!CN54="Yes"),OFFSET('Sanitation Data'!$D$11,0,10*ROW('Sanitation Data'!D48)),NA())</f>
        <v>#N/A</v>
      </c>
      <c r="Z54" s="100" t="e">
        <f ca="true">+IF(AND(ISNUMBER(OFFSET('Sanitation Data'!$D$12,0,10*ROW('Sanitation Data'!D48))),'Data Summary'!CO54="Yes"),OFFSET('Sanitation Data'!$D$12,0,10*ROW('Sanitation Data'!D48)),NA())</f>
        <v>#N/A</v>
      </c>
      <c r="AA54" s="100" t="e">
        <f ca="true">+IF(AND(ISNUMBER(OFFSET('Sanitation Data'!$E$4,0,10*ROW('Sanitation Data'!E48))),'Data Summary'!CP54="Yes"),100-OFFSET('Sanitation Data'!$E$4,0,10*ROW('Sanitation Data'!E48)),NA())</f>
        <v>#N/A</v>
      </c>
      <c r="AB54" s="100" t="e">
        <f ca="true">+IF(AND(ISNUMBER(OFFSET('Sanitation Data'!$E$6,0,10*ROW('Sanitation Data'!E48))),'Data Summary'!CQ54="Yes"),OFFSET('Sanitation Data'!$E$6,0,10*ROW('Sanitation Data'!E48)),NA())</f>
        <v>#N/A</v>
      </c>
      <c r="AC54" s="100" t="e">
        <f ca="true">+IF(AND(ISNUMBER(OFFSET('Sanitation Data'!$E$10,0,10*ROW('Sanitation Data'!E48))),'Data Summary'!CR54="Yes"),OFFSET('Sanitation Data'!$E$10,0,10*ROW('Sanitation Data'!E48)),NA())</f>
        <v>#N/A</v>
      </c>
      <c r="AD54" s="100" t="e">
        <f ca="true">+IF(AND(ISNUMBER(OFFSET('Sanitation Data'!$E$11,0,10*ROW('Sanitation Data'!E48))),'Data Summary'!CS54="Yes"),OFFSET('Sanitation Data'!$E$11,0,10*ROW('Sanitation Data'!E48)),NA())</f>
        <v>#N/A</v>
      </c>
      <c r="AE54" s="100" t="e">
        <f ca="true">+IF(AND(ISNUMBER(OFFSET('Sanitation Data'!$E$12,0,10*ROW('Sanitation Data'!E48))),'Data Summary'!CT54="Yes"),OFFSET('Sanitation Data'!$E$12,0,10*ROW('Sanitation Data'!E48)),NA())</f>
        <v>#N/A</v>
      </c>
      <c r="AF54" s="100" t="e">
        <f ca="true">+IF(AND(ISNUMBER(OFFSET('Sanitation Data'!$F$4,0,10*ROW('Sanitation Data'!F48))),'Data Summary'!CU54="Yes"),100-OFFSET('Sanitation Data'!$F$4,0,10*ROW('Sanitation Data'!F48)),NA())</f>
        <v>#N/A</v>
      </c>
      <c r="AG54" s="100" t="e">
        <f ca="true">+IF(AND(ISNUMBER(OFFSET('Sanitation Data'!$F$6,0,10*ROW('Sanitation Data'!F48))),'Data Summary'!CV54="Yes"),OFFSET('Sanitation Data'!$F$6,0,10*ROW('Sanitation Data'!F48)),NA())</f>
        <v>#N/A</v>
      </c>
      <c r="AH54" s="100" t="e">
        <f ca="true">+IF(AND(ISNUMBER(OFFSET('Sanitation Data'!$F$10,0,10*ROW('Sanitation Data'!F48))),'Data Summary'!CW54="Yes"),OFFSET('Sanitation Data'!$F$10,0,10*ROW('Sanitation Data'!F48)),NA())</f>
        <v>#N/A</v>
      </c>
      <c r="AI54" s="100" t="e">
        <f ca="true">+IF(AND(ISNUMBER(OFFSET('Sanitation Data'!$F$11,0,10*ROW('Sanitation Data'!F48))),'Data Summary'!CX54="Yes"),OFFSET('Sanitation Data'!$F$11,0,10*ROW('Sanitation Data'!F48)),NA())</f>
        <v>#N/A</v>
      </c>
      <c r="AJ54" s="100" t="e">
        <f ca="true">+IF(AND(ISNUMBER(OFFSET('Sanitation Data'!$F$12,0,10*ROW('Sanitation Data'!F48))),'Data Summary'!CY54="Yes"),OFFSET('Sanitation Data'!$F$12,0,10*ROW('Sanitation Data'!F48)),NA())</f>
        <v>#N/A</v>
      </c>
      <c r="AK54" s="100" t="e">
        <f ca="true">+IF(AND(ISNUMBER(OFFSET('Sanitation Data'!$G$4,0,10*ROW('Sanitation Data'!G48))),'Data Summary'!CZ54="Yes"),100-OFFSET('Sanitation Data'!$G$4,0,10*ROW('Sanitation Data'!G48)),NA())</f>
        <v>#N/A</v>
      </c>
      <c r="AL54" s="100" t="e">
        <f ca="true">+IF(AND(ISNUMBER(OFFSET('Sanitation Data'!$G$6,0,10*ROW('Sanitation Data'!G48))),'Data Summary'!DA54="Yes"),OFFSET('Sanitation Data'!$G$6,0,10*ROW('Sanitation Data'!G48)),NA())</f>
        <v>#N/A</v>
      </c>
      <c r="AM54" s="100" t="e">
        <f ca="true">+IF(AND(ISNUMBER(OFFSET('Sanitation Data'!$G$10,0,10*ROW('Sanitation Data'!G48))),'Data Summary'!DB54="Yes"),OFFSET('Sanitation Data'!$G$10,0,10*ROW('Sanitation Data'!G48)),NA())</f>
        <v>#N/A</v>
      </c>
      <c r="AN54" s="100" t="e">
        <f ca="true">+IF(AND(ISNUMBER(OFFSET('Sanitation Data'!$G$11,0,10*ROW('Sanitation Data'!G48))),'Data Summary'!DC54="Yes"),OFFSET('Sanitation Data'!$G$11,0,10*ROW('Sanitation Data'!G48)),NA())</f>
        <v>#N/A</v>
      </c>
      <c r="AO54" s="100" t="e">
        <f ca="true">+IF(AND(ISNUMBER(OFFSET('Sanitation Data'!$G$12,0,10*ROW('Sanitation Data'!G48))),'Data Summary'!DD54="Yes"),OFFSET('Sanitation Data'!$G$12,0,10*ROW('Sanitation Data'!G48)),NA())</f>
        <v>#N/A</v>
      </c>
      <c r="AP54" s="100" t="e">
        <f ca="true">+IF(AND(ISNUMBER(OFFSET('Sanitation Data'!$H$4,0,10*ROW('Sanitation Data'!H48))),'Data Summary'!DE54="Yes"),100-OFFSET('Sanitation Data'!$H$4,0,10*ROW('Sanitation Data'!H48)),NA())</f>
        <v>#N/A</v>
      </c>
      <c r="AQ54" s="100" t="e">
        <f ca="true">+IF(AND(ISNUMBER(OFFSET('Sanitation Data'!$H$6,0,10*ROW('Sanitation Data'!H48))),'Data Summary'!DF54="Yes"),OFFSET('Sanitation Data'!$H$6,0,10*ROW('Sanitation Data'!H48)),NA())</f>
        <v>#N/A</v>
      </c>
      <c r="AR54" s="100" t="e">
        <f ca="true">+IF(AND(ISNUMBER(OFFSET('Sanitation Data'!$H$10,0,10*ROW('Sanitation Data'!H48))),'Data Summary'!DG54="Yes"),OFFSET('Sanitation Data'!$H$10,0,10*ROW('Sanitation Data'!H48)),NA())</f>
        <v>#N/A</v>
      </c>
      <c r="AS54" s="100" t="e">
        <f ca="true">+IF(AND(ISNUMBER(OFFSET('Sanitation Data'!$H$11,0,10*ROW('Sanitation Data'!H48))),'Data Summary'!DH54="Yes"),OFFSET('Sanitation Data'!$H$11,0,10*ROW('Sanitation Data'!H48)),NA())</f>
        <v>#N/A</v>
      </c>
      <c r="AT54" s="100" t="e">
        <f ca="true">+IF(AND(ISNUMBER(OFFSET('Sanitation Data'!$H$12,0,10*ROW('Sanitation Data'!H48))),'Data Summary'!DI54="Yes"),OFFSET('Sanitation Data'!$H$12,0,10*ROW('Sanitation Data'!H48)),NA())</f>
        <v>#N/A</v>
      </c>
      <c r="AU54" s="100" t="e">
        <f ca="true">+IF(AND(ISNUMBER(OFFSET('Sanitation Data'!$I$4,0,10*ROW('Sanitation Data'!I48))),'Data Summary'!DJ54="Yes"),100-OFFSET('Sanitation Data'!$I$4,0,10*ROW('Sanitation Data'!I48)),NA())</f>
        <v>#N/A</v>
      </c>
      <c r="AV54" s="100" t="e">
        <f ca="true">+IF(AND(ISNUMBER(OFFSET('Sanitation Data'!$I$6,0,10*ROW('Sanitation Data'!I48))),'Data Summary'!DK54="Yes"),OFFSET('Sanitation Data'!$I$6,0,10*ROW('Sanitation Data'!I48)),NA())</f>
        <v>#N/A</v>
      </c>
      <c r="AW54" s="100" t="e">
        <f ca="true">+IF(AND(ISNUMBER(OFFSET('Sanitation Data'!$I$10,0,10*ROW('Sanitation Data'!I48))),'Data Summary'!DL54="Yes"),OFFSET('Sanitation Data'!$I$10,0,10*ROW('Sanitation Data'!I48)),NA())</f>
        <v>#N/A</v>
      </c>
      <c r="AX54" s="100" t="e">
        <f ca="true">+IF(AND(ISNUMBER(OFFSET('Sanitation Data'!$I$11,0,10*ROW('Sanitation Data'!I48))),'Data Summary'!DM54="Yes"),OFFSET('Sanitation Data'!$I$11,0,10*ROW('Sanitation Data'!I48)),NA())</f>
        <v>#N/A</v>
      </c>
      <c r="AY54" s="100" t="e">
        <f ca="true">+IF(AND(ISNUMBER(OFFSET('Sanitation Data'!$I$12,0,10*ROW('Sanitation Data'!I48))),'Data Summary'!DN54="Yes"),OFFSET('Sanitation Data'!$I$12,0,10*ROW('Sanitation Data'!I48)),NA())</f>
        <v>#N/A</v>
      </c>
      <c r="AZ54" s="101" t="e">
        <f ca="true">+IF(AND(ISNUMBER(OFFSET('Hygiene Data'!$D$5,0,10*ROW('Hygiene Data'!D48))),'Data Summary'!DO54="Yes"),OFFSET('Hygiene Data'!$D$5,0,10*ROW('Hygiene Data'!D48)),NA())</f>
        <v>#N/A</v>
      </c>
      <c r="BA54" s="101" t="e">
        <f ca="true">+IF(AND(ISNUMBER(OFFSET('Hygiene Data'!$D$7,0,10*ROW('Hygiene Data'!D48))),'Data Summary'!DP54="Yes"),OFFSET('Hygiene Data'!$D$7,0,10*ROW('Hygiene Data'!D48)),NA())</f>
        <v>#N/A</v>
      </c>
      <c r="BB54" s="101" t="e">
        <f ca="true">+IF(AND(ISNUMBER(OFFSET('Hygiene Data'!$D$9,0,10*ROW('Hygiene Data'!D48))),'Data Summary'!DQ54="Yes"),OFFSET('Hygiene Data'!$D$9,0,10*ROW('Hygiene Data'!D48)),NA())</f>
        <v>#N/A</v>
      </c>
      <c r="BC54" s="101" t="e">
        <f ca="true">+IF(AND(ISNUMBER(OFFSET('Hygiene Data'!$E$5,0,10*ROW('Hygiene Data'!E48))),'Data Summary'!DR54="Yes"),OFFSET('Hygiene Data'!$E$5,0,10*ROW('Hygiene Data'!E48)),NA())</f>
        <v>#N/A</v>
      </c>
      <c r="BD54" s="101" t="e">
        <f ca="true">+IF(AND(ISNUMBER(OFFSET('Hygiene Data'!$E$7,0,10*ROW('Hygiene Data'!E48))),'Data Summary'!DS54="Yes"),OFFSET('Hygiene Data'!$E$7,0,10*ROW('Hygiene Data'!E48)),NA())</f>
        <v>#N/A</v>
      </c>
      <c r="BE54" s="101" t="e">
        <f ca="true">+IF(AND(ISNUMBER(OFFSET('Hygiene Data'!$E$9,0,10*ROW('Hygiene Data'!E48))),'Data Summary'!DT54="Yes"),OFFSET('Hygiene Data'!$E$9,0,10*ROW('Hygiene Data'!E48)),NA())</f>
        <v>#N/A</v>
      </c>
      <c r="BF54" s="101" t="e">
        <f ca="true">+IF(AND(ISNUMBER(OFFSET('Hygiene Data'!$F$5,0,10*ROW('Hygiene Data'!F48))),'Data Summary'!DU54="Yes"),OFFSET('Hygiene Data'!$F$5,0,10*ROW('Hygiene Data'!F48)),NA())</f>
        <v>#N/A</v>
      </c>
      <c r="BG54" s="101" t="e">
        <f ca="true">+IF(AND(ISNUMBER(OFFSET('Hygiene Data'!$F$7,0,10*ROW('Hygiene Data'!F48))),'Data Summary'!DV54="Yes"),OFFSET('Hygiene Data'!$F$7,0,10*ROW('Hygiene Data'!F48)),NA())</f>
        <v>#N/A</v>
      </c>
      <c r="BH54" s="101" t="e">
        <f ca="true">+IF(AND(ISNUMBER(OFFSET('Hygiene Data'!$F$9,0,10*ROW('Hygiene Data'!F48))),'Data Summary'!DW54="Yes"),OFFSET('Hygiene Data'!$F$9,0,10*ROW('Hygiene Data'!F48)),NA())</f>
        <v>#N/A</v>
      </c>
      <c r="BI54" s="101" t="e">
        <f ca="true">+IF(AND(ISNUMBER(OFFSET('Hygiene Data'!$G$5,0,10*ROW('Hygiene Data'!G48))),'Data Summary'!DX54="Yes"),OFFSET('Hygiene Data'!$G$5,0,10*ROW('Hygiene Data'!G48)),NA())</f>
        <v>#N/A</v>
      </c>
      <c r="BJ54" s="101" t="e">
        <f ca="true">+IF(AND(ISNUMBER(OFFSET('Hygiene Data'!$G$7,0,10*ROW('Hygiene Data'!G48))),'Data Summary'!DY54="Yes"),OFFSET('Hygiene Data'!$G$7,0,10*ROW('Hygiene Data'!G48)),NA())</f>
        <v>#N/A</v>
      </c>
      <c r="BK54" s="101" t="e">
        <f ca="true">+IF(AND(ISNUMBER(OFFSET('Hygiene Data'!$G$9,0,10*ROW('Hygiene Data'!G48))),'Data Summary'!DZ54="Yes"),OFFSET('Hygiene Data'!$G$9,0,10*ROW('Hygiene Data'!G48)),NA())</f>
        <v>#N/A</v>
      </c>
      <c r="BL54" s="101" t="e">
        <f ca="true">+IF(AND(ISNUMBER(OFFSET('Hygiene Data'!$H$5,0,10*ROW('Hygiene Data'!H48))),'Data Summary'!EA54="Yes"),OFFSET('Hygiene Data'!$H$5,0,10*ROW('Hygiene Data'!H48)),NA())</f>
        <v>#N/A</v>
      </c>
      <c r="BM54" s="101" t="e">
        <f ca="true">+IF(AND(ISNUMBER(OFFSET('Hygiene Data'!$H$7,0,10*ROW('Hygiene Data'!H48))),'Data Summary'!EB54="Yes"),OFFSET('Hygiene Data'!$H$7,0,10*ROW('Hygiene Data'!H48)),NA())</f>
        <v>#N/A</v>
      </c>
      <c r="BN54" s="101" t="e">
        <f ca="true">+IF(AND(ISNUMBER(OFFSET('Hygiene Data'!$H$9,0,10*ROW('Hygiene Data'!H48))),'Data Summary'!EC54="Yes"),OFFSET('Hygiene Data'!$H$9,0,10*ROW('Hygiene Data'!H48)),NA())</f>
        <v>#N/A</v>
      </c>
      <c r="BO54" s="101" t="e">
        <f ca="true">+IF(AND(ISNUMBER(OFFSET('Hygiene Data'!$I$5,0,10*ROW('Hygiene Data'!I48))),'Data Summary'!ED54="Yes"),OFFSET('Hygiene Data'!$I$5,0,10*ROW('Hygiene Data'!I48)),NA())</f>
        <v>#N/A</v>
      </c>
      <c r="BP54" s="101" t="e">
        <f ca="true">+IF(AND(ISNUMBER(OFFSET('Hygiene Data'!$I$7,0,10*ROW('Hygiene Data'!I48))),'Data Summary'!EE54="Yes"),OFFSET('Hygiene Data'!$I$7,0,10*ROW('Hygiene Data'!I48)),NA())</f>
        <v>#N/A</v>
      </c>
      <c r="BQ54" s="101" t="e">
        <f ca="true">+IF(AND(ISNUMBER(OFFSET('Hygiene Data'!$I$9,0,10*ROW('Hygiene Data'!I48))),'Data Summary'!EF54="Yes"),OFFSET('Hygiene Data'!$I$9,0,10*ROW('Hygiene Data'!I48)),NA())</f>
        <v>#N/A</v>
      </c>
    </row>
    <row xmlns:x14ac="http://schemas.microsoft.com/office/spreadsheetml/2009/9/ac" r="55" x14ac:dyDescent="0.2">
      <c r="A55" s="379" t="e">
        <f ca="true">+RIGHT('Data Summary'!A55,LEN('Data Summary'!A55)-9)</f>
        <v>#VALUE!</v>
      </c>
      <c r="B55" s="38" t="str">
        <f ca="true">+IF(ISTEXT('Data Summary'!B55),'Data Summary'!B55,"")</f>
        <v/>
      </c>
      <c r="C55" s="378" t="e">
        <f ca="true">+VALUE('Data Summary'!C55)</f>
        <v>#VALUE!</v>
      </c>
      <c r="D55" s="99" t="e">
        <f ca="true">+IF(AND(ISNUMBER(OFFSET('Water Data'!$D$4,0,10*ROW('Water Data'!D49))),'Data Summary'!BS55="Yes"),100-OFFSET('Water Data'!$D$4,0,10*ROW('Water Data'!D49)),NA())</f>
        <v>#N/A</v>
      </c>
      <c r="E55" s="99" t="e">
        <f ca="true">+IF(AND(ISNUMBER(OFFSET('Water Data'!$D$6,0,10*ROW('Water Data'!D49))),'Data Summary'!BT55="Yes"),OFFSET('Water Data'!$D$6,0,10*ROW('Water Data'!D49)),NA())</f>
        <v>#N/A</v>
      </c>
      <c r="F55" s="99" t="e">
        <f ca="true">+IF(AND(ISNUMBER(OFFSET('Water Data'!$D$9,0,10*ROW('Water Data'!D49))),'Data Summary'!BU55="Yes"),OFFSET('Water Data'!$D$9,0,10*ROW('Water Data'!D49)),NA())</f>
        <v>#N/A</v>
      </c>
      <c r="G55" s="99" t="e">
        <f ca="true">+IF(AND(ISNUMBER(OFFSET('Water Data'!$E$4,0,10*ROW('Water Data'!E49))),'Data Summary'!BV55="Yes"),100-OFFSET('Water Data'!$E$4,0,10*ROW('Water Data'!E49)),NA())</f>
        <v>#N/A</v>
      </c>
      <c r="H55" s="99" t="e">
        <f ca="true">+IF(AND(ISNUMBER(OFFSET('Water Data'!$E$6,0,10*ROW('Water Data'!E49))),'Data Summary'!BW55="Yes"),OFFSET('Water Data'!$E$6,0,10*ROW('Water Data'!E49)),NA())</f>
        <v>#N/A</v>
      </c>
      <c r="I55" s="99" t="e">
        <f ca="true">+IF(AND(ISNUMBER(OFFSET('Water Data'!$E$9,0,10*ROW('Water Data'!E49))),'Data Summary'!BX55="Yes"),OFFSET('Water Data'!$E$9,0,10*ROW('Water Data'!E49)),NA())</f>
        <v>#N/A</v>
      </c>
      <c r="J55" s="99" t="e">
        <f ca="true">+IF(AND(ISNUMBER(OFFSET('Water Data'!$F$4,0,10*ROW('Water Data'!F49))),'Data Summary'!BY55="Yes"),100-OFFSET('Water Data'!$F$4,0,10*ROW('Water Data'!F49)),NA())</f>
        <v>#N/A</v>
      </c>
      <c r="K55" s="99" t="e">
        <f ca="true">+IF(AND(ISNUMBER(OFFSET('Water Data'!$F$6,0,10*ROW('Water Data'!F49))),'Data Summary'!BZ55="Yes"),OFFSET('Water Data'!$F$6,0,10*ROW('Water Data'!F49)),NA())</f>
        <v>#N/A</v>
      </c>
      <c r="L55" s="99" t="e">
        <f ca="true">+IF(AND(ISNUMBER(OFFSET('Water Data'!$F$9,0,10*ROW('Water Data'!F49))),'Data Summary'!CA55="Yes"),OFFSET('Water Data'!$F$9,0,10*ROW('Water Data'!F49)),NA())</f>
        <v>#N/A</v>
      </c>
      <c r="M55" s="99" t="e">
        <f ca="true">+IF(AND(ISNUMBER(OFFSET('Water Data'!$G$4,0,10*ROW('Water Data'!G49))),'Data Summary'!CB55="Yes"),100-OFFSET('Water Data'!$G$4,0,10*ROW('Water Data'!G49)),NA())</f>
        <v>#N/A</v>
      </c>
      <c r="N55" s="99" t="e">
        <f ca="true">+IF(AND(ISNUMBER(OFFSET('Water Data'!$G$6,0,10*ROW('Water Data'!G49))),'Data Summary'!CC55="Yes"),OFFSET('Water Data'!$G$6,0,10*ROW('Water Data'!G49)),NA())</f>
        <v>#N/A</v>
      </c>
      <c r="O55" s="99" t="e">
        <f ca="true">+IF(AND(ISNUMBER(OFFSET('Water Data'!$G$9,0,10*ROW('Water Data'!G49))),'Data Summary'!CD55="Yes"),OFFSET('Water Data'!$G$9,0,10*ROW('Water Data'!G49)),NA())</f>
        <v>#N/A</v>
      </c>
      <c r="P55" s="99" t="e">
        <f ca="true">+IF(AND(ISNUMBER(OFFSET('Water Data'!$H$4,0,10*ROW('Water Data'!H49))),'Data Summary'!CE55="Yes"),100-OFFSET('Water Data'!$H$4,0,10*ROW('Water Data'!H49)),NA())</f>
        <v>#N/A</v>
      </c>
      <c r="Q55" s="99" t="e">
        <f ca="true">+IF(AND(ISNUMBER(OFFSET('Water Data'!$H$6,0,10*ROW('Water Data'!H49))),'Data Summary'!CF55="Yes"),OFFSET('Water Data'!$H$6,0,10*ROW('Water Data'!H49)),NA())</f>
        <v>#N/A</v>
      </c>
      <c r="R55" s="99" t="e">
        <f ca="true">+IF(AND(ISNUMBER(OFFSET('Water Data'!$H$9,0,10*ROW('Water Data'!H49))),'Data Summary'!CG55="Yes"),OFFSET('Water Data'!$H$9,0,10*ROW('Water Data'!H49)),NA())</f>
        <v>#N/A</v>
      </c>
      <c r="S55" s="99" t="e">
        <f ca="true">+IF(AND(ISNUMBER(OFFSET('Water Data'!$I$4,0,10*ROW('Water Data'!I49))),'Data Summary'!CH55="Yes"),100-OFFSET('Water Data'!$I$4,0,10*ROW('Water Data'!I49)),NA())</f>
        <v>#N/A</v>
      </c>
      <c r="T55" s="99" t="e">
        <f ca="true">+IF(AND(ISNUMBER(OFFSET('Water Data'!$I$6,0,10*ROW('Water Data'!I49))),'Data Summary'!CI55="Yes"),OFFSET('Water Data'!$I$6,0,10*ROW('Water Data'!I49)),NA())</f>
        <v>#N/A</v>
      </c>
      <c r="U55" s="99" t="e">
        <f ca="true">+IF(AND(ISNUMBER(OFFSET('Water Data'!$I$9,0,10*ROW('Water Data'!I49))),'Data Summary'!CJ55="Yes"),OFFSET('Water Data'!$I$9,0,10*ROW('Water Data'!I49)),NA())</f>
        <v>#N/A</v>
      </c>
      <c r="V55" s="100" t="e">
        <f ca="true">+IF(AND(ISNUMBER(OFFSET('Sanitation Data'!$D$4,0,10*ROW('Sanitation Data'!D49))),'Data Summary'!CK55="Yes"),100-OFFSET('Sanitation Data'!$D$4,0,10*ROW('Sanitation Data'!D49)),NA())</f>
        <v>#N/A</v>
      </c>
      <c r="W55" s="100" t="e">
        <f ca="true">+IF(AND(ISNUMBER(OFFSET('Sanitation Data'!$D$6,0,10*ROW('Sanitation Data'!D49))),'Data Summary'!CL55="Yes"),OFFSET('Sanitation Data'!$D$6,0,10*ROW('Sanitation Data'!D49)),NA())</f>
        <v>#N/A</v>
      </c>
      <c r="X55" s="100" t="e">
        <f ca="true">+IF(AND(ISNUMBER(OFFSET('Sanitation Data'!$D$10,0,10*ROW('Sanitation Data'!D49))),'Data Summary'!CM55="Yes"),OFFSET('Sanitation Data'!$D$10,0,10*ROW('Sanitation Data'!D49)),NA())</f>
        <v>#N/A</v>
      </c>
      <c r="Y55" s="100" t="e">
        <f ca="true">+IF(AND(ISNUMBER(OFFSET('Sanitation Data'!$D$11,0,10*ROW('Sanitation Data'!D49))),'Data Summary'!CN55="Yes"),OFFSET('Sanitation Data'!$D$11,0,10*ROW('Sanitation Data'!D49)),NA())</f>
        <v>#N/A</v>
      </c>
      <c r="Z55" s="100" t="e">
        <f ca="true">+IF(AND(ISNUMBER(OFFSET('Sanitation Data'!$D$12,0,10*ROW('Sanitation Data'!D49))),'Data Summary'!CO55="Yes"),OFFSET('Sanitation Data'!$D$12,0,10*ROW('Sanitation Data'!D49)),NA())</f>
        <v>#N/A</v>
      </c>
      <c r="AA55" s="100" t="e">
        <f ca="true">+IF(AND(ISNUMBER(OFFSET('Sanitation Data'!$E$4,0,10*ROW('Sanitation Data'!E49))),'Data Summary'!CP55="Yes"),100-OFFSET('Sanitation Data'!$E$4,0,10*ROW('Sanitation Data'!E49)),NA())</f>
        <v>#N/A</v>
      </c>
      <c r="AB55" s="100" t="e">
        <f ca="true">+IF(AND(ISNUMBER(OFFSET('Sanitation Data'!$E$6,0,10*ROW('Sanitation Data'!E49))),'Data Summary'!CQ55="Yes"),OFFSET('Sanitation Data'!$E$6,0,10*ROW('Sanitation Data'!E49)),NA())</f>
        <v>#N/A</v>
      </c>
      <c r="AC55" s="100" t="e">
        <f ca="true">+IF(AND(ISNUMBER(OFFSET('Sanitation Data'!$E$10,0,10*ROW('Sanitation Data'!E49))),'Data Summary'!CR55="Yes"),OFFSET('Sanitation Data'!$E$10,0,10*ROW('Sanitation Data'!E49)),NA())</f>
        <v>#N/A</v>
      </c>
      <c r="AD55" s="100" t="e">
        <f ca="true">+IF(AND(ISNUMBER(OFFSET('Sanitation Data'!$E$11,0,10*ROW('Sanitation Data'!E49))),'Data Summary'!CS55="Yes"),OFFSET('Sanitation Data'!$E$11,0,10*ROW('Sanitation Data'!E49)),NA())</f>
        <v>#N/A</v>
      </c>
      <c r="AE55" s="100" t="e">
        <f ca="true">+IF(AND(ISNUMBER(OFFSET('Sanitation Data'!$E$12,0,10*ROW('Sanitation Data'!E49))),'Data Summary'!CT55="Yes"),OFFSET('Sanitation Data'!$E$12,0,10*ROW('Sanitation Data'!E49)),NA())</f>
        <v>#N/A</v>
      </c>
      <c r="AF55" s="100" t="e">
        <f ca="true">+IF(AND(ISNUMBER(OFFSET('Sanitation Data'!$F$4,0,10*ROW('Sanitation Data'!F49))),'Data Summary'!CU55="Yes"),100-OFFSET('Sanitation Data'!$F$4,0,10*ROW('Sanitation Data'!F49)),NA())</f>
        <v>#N/A</v>
      </c>
      <c r="AG55" s="100" t="e">
        <f ca="true">+IF(AND(ISNUMBER(OFFSET('Sanitation Data'!$F$6,0,10*ROW('Sanitation Data'!F49))),'Data Summary'!CV55="Yes"),OFFSET('Sanitation Data'!$F$6,0,10*ROW('Sanitation Data'!F49)),NA())</f>
        <v>#N/A</v>
      </c>
      <c r="AH55" s="100" t="e">
        <f ca="true">+IF(AND(ISNUMBER(OFFSET('Sanitation Data'!$F$10,0,10*ROW('Sanitation Data'!F49))),'Data Summary'!CW55="Yes"),OFFSET('Sanitation Data'!$F$10,0,10*ROW('Sanitation Data'!F49)),NA())</f>
        <v>#N/A</v>
      </c>
      <c r="AI55" s="100" t="e">
        <f ca="true">+IF(AND(ISNUMBER(OFFSET('Sanitation Data'!$F$11,0,10*ROW('Sanitation Data'!F49))),'Data Summary'!CX55="Yes"),OFFSET('Sanitation Data'!$F$11,0,10*ROW('Sanitation Data'!F49)),NA())</f>
        <v>#N/A</v>
      </c>
      <c r="AJ55" s="100" t="e">
        <f ca="true">+IF(AND(ISNUMBER(OFFSET('Sanitation Data'!$F$12,0,10*ROW('Sanitation Data'!F49))),'Data Summary'!CY55="Yes"),OFFSET('Sanitation Data'!$F$12,0,10*ROW('Sanitation Data'!F49)),NA())</f>
        <v>#N/A</v>
      </c>
      <c r="AK55" s="100" t="e">
        <f ca="true">+IF(AND(ISNUMBER(OFFSET('Sanitation Data'!$G$4,0,10*ROW('Sanitation Data'!G49))),'Data Summary'!CZ55="Yes"),100-OFFSET('Sanitation Data'!$G$4,0,10*ROW('Sanitation Data'!G49)),NA())</f>
        <v>#N/A</v>
      </c>
      <c r="AL55" s="100" t="e">
        <f ca="true">+IF(AND(ISNUMBER(OFFSET('Sanitation Data'!$G$6,0,10*ROW('Sanitation Data'!G49))),'Data Summary'!DA55="Yes"),OFFSET('Sanitation Data'!$G$6,0,10*ROW('Sanitation Data'!G49)),NA())</f>
        <v>#N/A</v>
      </c>
      <c r="AM55" s="100" t="e">
        <f ca="true">+IF(AND(ISNUMBER(OFFSET('Sanitation Data'!$G$10,0,10*ROW('Sanitation Data'!G49))),'Data Summary'!DB55="Yes"),OFFSET('Sanitation Data'!$G$10,0,10*ROW('Sanitation Data'!G49)),NA())</f>
        <v>#N/A</v>
      </c>
      <c r="AN55" s="100" t="e">
        <f ca="true">+IF(AND(ISNUMBER(OFFSET('Sanitation Data'!$G$11,0,10*ROW('Sanitation Data'!G49))),'Data Summary'!DC55="Yes"),OFFSET('Sanitation Data'!$G$11,0,10*ROW('Sanitation Data'!G49)),NA())</f>
        <v>#N/A</v>
      </c>
      <c r="AO55" s="100" t="e">
        <f ca="true">+IF(AND(ISNUMBER(OFFSET('Sanitation Data'!$G$12,0,10*ROW('Sanitation Data'!G49))),'Data Summary'!DD55="Yes"),OFFSET('Sanitation Data'!$G$12,0,10*ROW('Sanitation Data'!G49)),NA())</f>
        <v>#N/A</v>
      </c>
      <c r="AP55" s="100" t="e">
        <f ca="true">+IF(AND(ISNUMBER(OFFSET('Sanitation Data'!$H$4,0,10*ROW('Sanitation Data'!H49))),'Data Summary'!DE55="Yes"),100-OFFSET('Sanitation Data'!$H$4,0,10*ROW('Sanitation Data'!H49)),NA())</f>
        <v>#N/A</v>
      </c>
      <c r="AQ55" s="100" t="e">
        <f ca="true">+IF(AND(ISNUMBER(OFFSET('Sanitation Data'!$H$6,0,10*ROW('Sanitation Data'!H49))),'Data Summary'!DF55="Yes"),OFFSET('Sanitation Data'!$H$6,0,10*ROW('Sanitation Data'!H49)),NA())</f>
        <v>#N/A</v>
      </c>
      <c r="AR55" s="100" t="e">
        <f ca="true">+IF(AND(ISNUMBER(OFFSET('Sanitation Data'!$H$10,0,10*ROW('Sanitation Data'!H49))),'Data Summary'!DG55="Yes"),OFFSET('Sanitation Data'!$H$10,0,10*ROW('Sanitation Data'!H49)),NA())</f>
        <v>#N/A</v>
      </c>
      <c r="AS55" s="100" t="e">
        <f ca="true">+IF(AND(ISNUMBER(OFFSET('Sanitation Data'!$H$11,0,10*ROW('Sanitation Data'!H49))),'Data Summary'!DH55="Yes"),OFFSET('Sanitation Data'!$H$11,0,10*ROW('Sanitation Data'!H49)),NA())</f>
        <v>#N/A</v>
      </c>
      <c r="AT55" s="100" t="e">
        <f ca="true">+IF(AND(ISNUMBER(OFFSET('Sanitation Data'!$H$12,0,10*ROW('Sanitation Data'!H49))),'Data Summary'!DI55="Yes"),OFFSET('Sanitation Data'!$H$12,0,10*ROW('Sanitation Data'!H49)),NA())</f>
        <v>#N/A</v>
      </c>
      <c r="AU55" s="100" t="e">
        <f ca="true">+IF(AND(ISNUMBER(OFFSET('Sanitation Data'!$I$4,0,10*ROW('Sanitation Data'!I49))),'Data Summary'!DJ55="Yes"),100-OFFSET('Sanitation Data'!$I$4,0,10*ROW('Sanitation Data'!I49)),NA())</f>
        <v>#N/A</v>
      </c>
      <c r="AV55" s="100" t="e">
        <f ca="true">+IF(AND(ISNUMBER(OFFSET('Sanitation Data'!$I$6,0,10*ROW('Sanitation Data'!I49))),'Data Summary'!DK55="Yes"),OFFSET('Sanitation Data'!$I$6,0,10*ROW('Sanitation Data'!I49)),NA())</f>
        <v>#N/A</v>
      </c>
      <c r="AW55" s="100" t="e">
        <f ca="true">+IF(AND(ISNUMBER(OFFSET('Sanitation Data'!$I$10,0,10*ROW('Sanitation Data'!I49))),'Data Summary'!DL55="Yes"),OFFSET('Sanitation Data'!$I$10,0,10*ROW('Sanitation Data'!I49)),NA())</f>
        <v>#N/A</v>
      </c>
      <c r="AX55" s="100" t="e">
        <f ca="true">+IF(AND(ISNUMBER(OFFSET('Sanitation Data'!$I$11,0,10*ROW('Sanitation Data'!I49))),'Data Summary'!DM55="Yes"),OFFSET('Sanitation Data'!$I$11,0,10*ROW('Sanitation Data'!I49)),NA())</f>
        <v>#N/A</v>
      </c>
      <c r="AY55" s="100" t="e">
        <f ca="true">+IF(AND(ISNUMBER(OFFSET('Sanitation Data'!$I$12,0,10*ROW('Sanitation Data'!I49))),'Data Summary'!DN55="Yes"),OFFSET('Sanitation Data'!$I$12,0,10*ROW('Sanitation Data'!I49)),NA())</f>
        <v>#N/A</v>
      </c>
      <c r="AZ55" s="101" t="e">
        <f ca="true">+IF(AND(ISNUMBER(OFFSET('Hygiene Data'!$D$5,0,10*ROW('Hygiene Data'!D49))),'Data Summary'!DO55="Yes"),OFFSET('Hygiene Data'!$D$5,0,10*ROW('Hygiene Data'!D49)),NA())</f>
        <v>#N/A</v>
      </c>
      <c r="BA55" s="101" t="e">
        <f ca="true">+IF(AND(ISNUMBER(OFFSET('Hygiene Data'!$D$7,0,10*ROW('Hygiene Data'!D49))),'Data Summary'!DP55="Yes"),OFFSET('Hygiene Data'!$D$7,0,10*ROW('Hygiene Data'!D49)),NA())</f>
        <v>#N/A</v>
      </c>
      <c r="BB55" s="101" t="e">
        <f ca="true">+IF(AND(ISNUMBER(OFFSET('Hygiene Data'!$D$9,0,10*ROW('Hygiene Data'!D49))),'Data Summary'!DQ55="Yes"),OFFSET('Hygiene Data'!$D$9,0,10*ROW('Hygiene Data'!D49)),NA())</f>
        <v>#N/A</v>
      </c>
      <c r="BC55" s="101" t="e">
        <f ca="true">+IF(AND(ISNUMBER(OFFSET('Hygiene Data'!$E$5,0,10*ROW('Hygiene Data'!E49))),'Data Summary'!DR55="Yes"),OFFSET('Hygiene Data'!$E$5,0,10*ROW('Hygiene Data'!E49)),NA())</f>
        <v>#N/A</v>
      </c>
      <c r="BD55" s="101" t="e">
        <f ca="true">+IF(AND(ISNUMBER(OFFSET('Hygiene Data'!$E$7,0,10*ROW('Hygiene Data'!E49))),'Data Summary'!DS55="Yes"),OFFSET('Hygiene Data'!$E$7,0,10*ROW('Hygiene Data'!E49)),NA())</f>
        <v>#N/A</v>
      </c>
      <c r="BE55" s="101" t="e">
        <f ca="true">+IF(AND(ISNUMBER(OFFSET('Hygiene Data'!$E$9,0,10*ROW('Hygiene Data'!E49))),'Data Summary'!DT55="Yes"),OFFSET('Hygiene Data'!$E$9,0,10*ROW('Hygiene Data'!E49)),NA())</f>
        <v>#N/A</v>
      </c>
      <c r="BF55" s="101" t="e">
        <f ca="true">+IF(AND(ISNUMBER(OFFSET('Hygiene Data'!$F$5,0,10*ROW('Hygiene Data'!F49))),'Data Summary'!DU55="Yes"),OFFSET('Hygiene Data'!$F$5,0,10*ROW('Hygiene Data'!F49)),NA())</f>
        <v>#N/A</v>
      </c>
      <c r="BG55" s="101" t="e">
        <f ca="true">+IF(AND(ISNUMBER(OFFSET('Hygiene Data'!$F$7,0,10*ROW('Hygiene Data'!F49))),'Data Summary'!DV55="Yes"),OFFSET('Hygiene Data'!$F$7,0,10*ROW('Hygiene Data'!F49)),NA())</f>
        <v>#N/A</v>
      </c>
      <c r="BH55" s="101" t="e">
        <f ca="true">+IF(AND(ISNUMBER(OFFSET('Hygiene Data'!$F$9,0,10*ROW('Hygiene Data'!F49))),'Data Summary'!DW55="Yes"),OFFSET('Hygiene Data'!$F$9,0,10*ROW('Hygiene Data'!F49)),NA())</f>
        <v>#N/A</v>
      </c>
      <c r="BI55" s="101" t="e">
        <f ca="true">+IF(AND(ISNUMBER(OFFSET('Hygiene Data'!$G$5,0,10*ROW('Hygiene Data'!G49))),'Data Summary'!DX55="Yes"),OFFSET('Hygiene Data'!$G$5,0,10*ROW('Hygiene Data'!G49)),NA())</f>
        <v>#N/A</v>
      </c>
      <c r="BJ55" s="101" t="e">
        <f ca="true">+IF(AND(ISNUMBER(OFFSET('Hygiene Data'!$G$7,0,10*ROW('Hygiene Data'!G49))),'Data Summary'!DY55="Yes"),OFFSET('Hygiene Data'!$G$7,0,10*ROW('Hygiene Data'!G49)),NA())</f>
        <v>#N/A</v>
      </c>
      <c r="BK55" s="101" t="e">
        <f ca="true">+IF(AND(ISNUMBER(OFFSET('Hygiene Data'!$G$9,0,10*ROW('Hygiene Data'!G49))),'Data Summary'!DZ55="Yes"),OFFSET('Hygiene Data'!$G$9,0,10*ROW('Hygiene Data'!G49)),NA())</f>
        <v>#N/A</v>
      </c>
      <c r="BL55" s="101" t="e">
        <f ca="true">+IF(AND(ISNUMBER(OFFSET('Hygiene Data'!$H$5,0,10*ROW('Hygiene Data'!H49))),'Data Summary'!EA55="Yes"),OFFSET('Hygiene Data'!$H$5,0,10*ROW('Hygiene Data'!H49)),NA())</f>
        <v>#N/A</v>
      </c>
      <c r="BM55" s="101" t="e">
        <f ca="true">+IF(AND(ISNUMBER(OFFSET('Hygiene Data'!$H$7,0,10*ROW('Hygiene Data'!H49))),'Data Summary'!EB55="Yes"),OFFSET('Hygiene Data'!$H$7,0,10*ROW('Hygiene Data'!H49)),NA())</f>
        <v>#N/A</v>
      </c>
      <c r="BN55" s="101" t="e">
        <f ca="true">+IF(AND(ISNUMBER(OFFSET('Hygiene Data'!$H$9,0,10*ROW('Hygiene Data'!H49))),'Data Summary'!EC55="Yes"),OFFSET('Hygiene Data'!$H$9,0,10*ROW('Hygiene Data'!H49)),NA())</f>
        <v>#N/A</v>
      </c>
      <c r="BO55" s="101" t="e">
        <f ca="true">+IF(AND(ISNUMBER(OFFSET('Hygiene Data'!$I$5,0,10*ROW('Hygiene Data'!I49))),'Data Summary'!ED55="Yes"),OFFSET('Hygiene Data'!$I$5,0,10*ROW('Hygiene Data'!I49)),NA())</f>
        <v>#N/A</v>
      </c>
      <c r="BP55" s="101" t="e">
        <f ca="true">+IF(AND(ISNUMBER(OFFSET('Hygiene Data'!$I$7,0,10*ROW('Hygiene Data'!I49))),'Data Summary'!EE55="Yes"),OFFSET('Hygiene Data'!$I$7,0,10*ROW('Hygiene Data'!I49)),NA())</f>
        <v>#N/A</v>
      </c>
      <c r="BQ55" s="101" t="e">
        <f ca="true">+IF(AND(ISNUMBER(OFFSET('Hygiene Data'!$I$9,0,10*ROW('Hygiene Data'!I49))),'Data Summary'!EF55="Yes"),OFFSET('Hygiene Data'!$I$9,0,10*ROW('Hygiene Data'!I49)),NA())</f>
        <v>#N/A</v>
      </c>
    </row>
    <row xmlns:x14ac="http://schemas.microsoft.com/office/spreadsheetml/2009/9/ac" r="56" x14ac:dyDescent="0.2">
      <c r="A56" s="379" t="e">
        <f ca="true">+RIGHT('Data Summary'!A56,LEN('Data Summary'!A56)-9)</f>
        <v>#VALUE!</v>
      </c>
      <c r="B56" s="38" t="str">
        <f ca="true">+IF(ISTEXT('Data Summary'!B56),'Data Summary'!B56,"")</f>
        <v/>
      </c>
      <c r="C56" s="378" t="e">
        <f ca="true">+VALUE('Data Summary'!C56)</f>
        <v>#VALUE!</v>
      </c>
      <c r="D56" s="99" t="e">
        <f ca="true">+IF(AND(ISNUMBER(OFFSET('Water Data'!$D$4,0,10*ROW('Water Data'!D50))),'Data Summary'!BS56="Yes"),100-OFFSET('Water Data'!$D$4,0,10*ROW('Water Data'!D50)),NA())</f>
        <v>#N/A</v>
      </c>
      <c r="E56" s="99" t="e">
        <f ca="true">+IF(AND(ISNUMBER(OFFSET('Water Data'!$D$6,0,10*ROW('Water Data'!D50))),'Data Summary'!BT56="Yes"),OFFSET('Water Data'!$D$6,0,10*ROW('Water Data'!D50)),NA())</f>
        <v>#N/A</v>
      </c>
      <c r="F56" s="99" t="e">
        <f ca="true">+IF(AND(ISNUMBER(OFFSET('Water Data'!$D$9,0,10*ROW('Water Data'!D50))),'Data Summary'!BU56="Yes"),OFFSET('Water Data'!$D$9,0,10*ROW('Water Data'!D50)),NA())</f>
        <v>#N/A</v>
      </c>
      <c r="G56" s="99" t="e">
        <f ca="true">+IF(AND(ISNUMBER(OFFSET('Water Data'!$E$4,0,10*ROW('Water Data'!E50))),'Data Summary'!BV56="Yes"),100-OFFSET('Water Data'!$E$4,0,10*ROW('Water Data'!E50)),NA())</f>
        <v>#N/A</v>
      </c>
      <c r="H56" s="99" t="e">
        <f ca="true">+IF(AND(ISNUMBER(OFFSET('Water Data'!$E$6,0,10*ROW('Water Data'!E50))),'Data Summary'!BW56="Yes"),OFFSET('Water Data'!$E$6,0,10*ROW('Water Data'!E50)),NA())</f>
        <v>#N/A</v>
      </c>
      <c r="I56" s="99" t="e">
        <f ca="true">+IF(AND(ISNUMBER(OFFSET('Water Data'!$E$9,0,10*ROW('Water Data'!E50))),'Data Summary'!BX56="Yes"),OFFSET('Water Data'!$E$9,0,10*ROW('Water Data'!E50)),NA())</f>
        <v>#N/A</v>
      </c>
      <c r="J56" s="99" t="e">
        <f ca="true">+IF(AND(ISNUMBER(OFFSET('Water Data'!$F$4,0,10*ROW('Water Data'!F50))),'Data Summary'!BY56="Yes"),100-OFFSET('Water Data'!$F$4,0,10*ROW('Water Data'!F50)),NA())</f>
        <v>#N/A</v>
      </c>
      <c r="K56" s="99" t="e">
        <f ca="true">+IF(AND(ISNUMBER(OFFSET('Water Data'!$F$6,0,10*ROW('Water Data'!F50))),'Data Summary'!BZ56="Yes"),OFFSET('Water Data'!$F$6,0,10*ROW('Water Data'!F50)),NA())</f>
        <v>#N/A</v>
      </c>
      <c r="L56" s="99" t="e">
        <f ca="true">+IF(AND(ISNUMBER(OFFSET('Water Data'!$F$9,0,10*ROW('Water Data'!F50))),'Data Summary'!CA56="Yes"),OFFSET('Water Data'!$F$9,0,10*ROW('Water Data'!F50)),NA())</f>
        <v>#N/A</v>
      </c>
      <c r="M56" s="99" t="e">
        <f ca="true">+IF(AND(ISNUMBER(OFFSET('Water Data'!$G$4,0,10*ROW('Water Data'!G50))),'Data Summary'!CB56="Yes"),100-OFFSET('Water Data'!$G$4,0,10*ROW('Water Data'!G50)),NA())</f>
        <v>#N/A</v>
      </c>
      <c r="N56" s="99" t="e">
        <f ca="true">+IF(AND(ISNUMBER(OFFSET('Water Data'!$G$6,0,10*ROW('Water Data'!G50))),'Data Summary'!CC56="Yes"),OFFSET('Water Data'!$G$6,0,10*ROW('Water Data'!G50)),NA())</f>
        <v>#N/A</v>
      </c>
      <c r="O56" s="99" t="e">
        <f ca="true">+IF(AND(ISNUMBER(OFFSET('Water Data'!$G$9,0,10*ROW('Water Data'!G50))),'Data Summary'!CD56="Yes"),OFFSET('Water Data'!$G$9,0,10*ROW('Water Data'!G50)),NA())</f>
        <v>#N/A</v>
      </c>
      <c r="P56" s="99" t="e">
        <f ca="true">+IF(AND(ISNUMBER(OFFSET('Water Data'!$H$4,0,10*ROW('Water Data'!H50))),'Data Summary'!CE56="Yes"),100-OFFSET('Water Data'!$H$4,0,10*ROW('Water Data'!H50)),NA())</f>
        <v>#N/A</v>
      </c>
      <c r="Q56" s="99" t="e">
        <f ca="true">+IF(AND(ISNUMBER(OFFSET('Water Data'!$H$6,0,10*ROW('Water Data'!H50))),'Data Summary'!CF56="Yes"),OFFSET('Water Data'!$H$6,0,10*ROW('Water Data'!H50)),NA())</f>
        <v>#N/A</v>
      </c>
      <c r="R56" s="99" t="e">
        <f ca="true">+IF(AND(ISNUMBER(OFFSET('Water Data'!$H$9,0,10*ROW('Water Data'!H50))),'Data Summary'!CG56="Yes"),OFFSET('Water Data'!$H$9,0,10*ROW('Water Data'!H50)),NA())</f>
        <v>#N/A</v>
      </c>
      <c r="S56" s="99" t="e">
        <f ca="true">+IF(AND(ISNUMBER(OFFSET('Water Data'!$I$4,0,10*ROW('Water Data'!I50))),'Data Summary'!CH56="Yes"),100-OFFSET('Water Data'!$I$4,0,10*ROW('Water Data'!I50)),NA())</f>
        <v>#N/A</v>
      </c>
      <c r="T56" s="99" t="e">
        <f ca="true">+IF(AND(ISNUMBER(OFFSET('Water Data'!$I$6,0,10*ROW('Water Data'!I50))),'Data Summary'!CI56="Yes"),OFFSET('Water Data'!$I$6,0,10*ROW('Water Data'!I50)),NA())</f>
        <v>#N/A</v>
      </c>
      <c r="U56" s="99" t="e">
        <f ca="true">+IF(AND(ISNUMBER(OFFSET('Water Data'!$I$9,0,10*ROW('Water Data'!I50))),'Data Summary'!CJ56="Yes"),OFFSET('Water Data'!$I$9,0,10*ROW('Water Data'!I50)),NA())</f>
        <v>#N/A</v>
      </c>
      <c r="V56" s="100" t="e">
        <f ca="true">+IF(AND(ISNUMBER(OFFSET('Sanitation Data'!$D$4,0,10*ROW('Sanitation Data'!D50))),'Data Summary'!CK56="Yes"),100-OFFSET('Sanitation Data'!$D$4,0,10*ROW('Sanitation Data'!D50)),NA())</f>
        <v>#N/A</v>
      </c>
      <c r="W56" s="100" t="e">
        <f ca="true">+IF(AND(ISNUMBER(OFFSET('Sanitation Data'!$D$6,0,10*ROW('Sanitation Data'!D50))),'Data Summary'!CL56="Yes"),OFFSET('Sanitation Data'!$D$6,0,10*ROW('Sanitation Data'!D50)),NA())</f>
        <v>#N/A</v>
      </c>
      <c r="X56" s="100" t="e">
        <f ca="true">+IF(AND(ISNUMBER(OFFSET('Sanitation Data'!$D$10,0,10*ROW('Sanitation Data'!D50))),'Data Summary'!CM56="Yes"),OFFSET('Sanitation Data'!$D$10,0,10*ROW('Sanitation Data'!D50)),NA())</f>
        <v>#N/A</v>
      </c>
      <c r="Y56" s="100" t="e">
        <f ca="true">+IF(AND(ISNUMBER(OFFSET('Sanitation Data'!$D$11,0,10*ROW('Sanitation Data'!D50))),'Data Summary'!CN56="Yes"),OFFSET('Sanitation Data'!$D$11,0,10*ROW('Sanitation Data'!D50)),NA())</f>
        <v>#N/A</v>
      </c>
      <c r="Z56" s="100" t="e">
        <f ca="true">+IF(AND(ISNUMBER(OFFSET('Sanitation Data'!$D$12,0,10*ROW('Sanitation Data'!D50))),'Data Summary'!CO56="Yes"),OFFSET('Sanitation Data'!$D$12,0,10*ROW('Sanitation Data'!D50)),NA())</f>
        <v>#N/A</v>
      </c>
      <c r="AA56" s="100" t="e">
        <f ca="true">+IF(AND(ISNUMBER(OFFSET('Sanitation Data'!$E$4,0,10*ROW('Sanitation Data'!E50))),'Data Summary'!CP56="Yes"),100-OFFSET('Sanitation Data'!$E$4,0,10*ROW('Sanitation Data'!E50)),NA())</f>
        <v>#N/A</v>
      </c>
      <c r="AB56" s="100" t="e">
        <f ca="true">+IF(AND(ISNUMBER(OFFSET('Sanitation Data'!$E$6,0,10*ROW('Sanitation Data'!E50))),'Data Summary'!CQ56="Yes"),OFFSET('Sanitation Data'!$E$6,0,10*ROW('Sanitation Data'!E50)),NA())</f>
        <v>#N/A</v>
      </c>
      <c r="AC56" s="100" t="e">
        <f ca="true">+IF(AND(ISNUMBER(OFFSET('Sanitation Data'!$E$10,0,10*ROW('Sanitation Data'!E50))),'Data Summary'!CR56="Yes"),OFFSET('Sanitation Data'!$E$10,0,10*ROW('Sanitation Data'!E50)),NA())</f>
        <v>#N/A</v>
      </c>
      <c r="AD56" s="100" t="e">
        <f ca="true">+IF(AND(ISNUMBER(OFFSET('Sanitation Data'!$E$11,0,10*ROW('Sanitation Data'!E50))),'Data Summary'!CS56="Yes"),OFFSET('Sanitation Data'!$E$11,0,10*ROW('Sanitation Data'!E50)),NA())</f>
        <v>#N/A</v>
      </c>
      <c r="AE56" s="100" t="e">
        <f ca="true">+IF(AND(ISNUMBER(OFFSET('Sanitation Data'!$E$12,0,10*ROW('Sanitation Data'!E50))),'Data Summary'!CT56="Yes"),OFFSET('Sanitation Data'!$E$12,0,10*ROW('Sanitation Data'!E50)),NA())</f>
        <v>#N/A</v>
      </c>
      <c r="AF56" s="100" t="e">
        <f ca="true">+IF(AND(ISNUMBER(OFFSET('Sanitation Data'!$F$4,0,10*ROW('Sanitation Data'!F50))),'Data Summary'!CU56="Yes"),100-OFFSET('Sanitation Data'!$F$4,0,10*ROW('Sanitation Data'!F50)),NA())</f>
        <v>#N/A</v>
      </c>
      <c r="AG56" s="100" t="e">
        <f ca="true">+IF(AND(ISNUMBER(OFFSET('Sanitation Data'!$F$6,0,10*ROW('Sanitation Data'!F50))),'Data Summary'!CV56="Yes"),OFFSET('Sanitation Data'!$F$6,0,10*ROW('Sanitation Data'!F50)),NA())</f>
        <v>#N/A</v>
      </c>
      <c r="AH56" s="100" t="e">
        <f ca="true">+IF(AND(ISNUMBER(OFFSET('Sanitation Data'!$F$10,0,10*ROW('Sanitation Data'!F50))),'Data Summary'!CW56="Yes"),OFFSET('Sanitation Data'!$F$10,0,10*ROW('Sanitation Data'!F50)),NA())</f>
        <v>#N/A</v>
      </c>
      <c r="AI56" s="100" t="e">
        <f ca="true">+IF(AND(ISNUMBER(OFFSET('Sanitation Data'!$F$11,0,10*ROW('Sanitation Data'!F50))),'Data Summary'!CX56="Yes"),OFFSET('Sanitation Data'!$F$11,0,10*ROW('Sanitation Data'!F50)),NA())</f>
        <v>#N/A</v>
      </c>
      <c r="AJ56" s="100" t="e">
        <f ca="true">+IF(AND(ISNUMBER(OFFSET('Sanitation Data'!$F$12,0,10*ROW('Sanitation Data'!F50))),'Data Summary'!CY56="Yes"),OFFSET('Sanitation Data'!$F$12,0,10*ROW('Sanitation Data'!F50)),NA())</f>
        <v>#N/A</v>
      </c>
      <c r="AK56" s="100" t="e">
        <f ca="true">+IF(AND(ISNUMBER(OFFSET('Sanitation Data'!$G$4,0,10*ROW('Sanitation Data'!G50))),'Data Summary'!CZ56="Yes"),100-OFFSET('Sanitation Data'!$G$4,0,10*ROW('Sanitation Data'!G50)),NA())</f>
        <v>#N/A</v>
      </c>
      <c r="AL56" s="100" t="e">
        <f ca="true">+IF(AND(ISNUMBER(OFFSET('Sanitation Data'!$G$6,0,10*ROW('Sanitation Data'!G50))),'Data Summary'!DA56="Yes"),OFFSET('Sanitation Data'!$G$6,0,10*ROW('Sanitation Data'!G50)),NA())</f>
        <v>#N/A</v>
      </c>
      <c r="AM56" s="100" t="e">
        <f ca="true">+IF(AND(ISNUMBER(OFFSET('Sanitation Data'!$G$10,0,10*ROW('Sanitation Data'!G50))),'Data Summary'!DB56="Yes"),OFFSET('Sanitation Data'!$G$10,0,10*ROW('Sanitation Data'!G50)),NA())</f>
        <v>#N/A</v>
      </c>
      <c r="AN56" s="100" t="e">
        <f ca="true">+IF(AND(ISNUMBER(OFFSET('Sanitation Data'!$G$11,0,10*ROW('Sanitation Data'!G50))),'Data Summary'!DC56="Yes"),OFFSET('Sanitation Data'!$G$11,0,10*ROW('Sanitation Data'!G50)),NA())</f>
        <v>#N/A</v>
      </c>
      <c r="AO56" s="100" t="e">
        <f ca="true">+IF(AND(ISNUMBER(OFFSET('Sanitation Data'!$G$12,0,10*ROW('Sanitation Data'!G50))),'Data Summary'!DD56="Yes"),OFFSET('Sanitation Data'!$G$12,0,10*ROW('Sanitation Data'!G50)),NA())</f>
        <v>#N/A</v>
      </c>
      <c r="AP56" s="100" t="e">
        <f ca="true">+IF(AND(ISNUMBER(OFFSET('Sanitation Data'!$H$4,0,10*ROW('Sanitation Data'!H50))),'Data Summary'!DE56="Yes"),100-OFFSET('Sanitation Data'!$H$4,0,10*ROW('Sanitation Data'!H50)),NA())</f>
        <v>#N/A</v>
      </c>
      <c r="AQ56" s="100" t="e">
        <f ca="true">+IF(AND(ISNUMBER(OFFSET('Sanitation Data'!$H$6,0,10*ROW('Sanitation Data'!H50))),'Data Summary'!DF56="Yes"),OFFSET('Sanitation Data'!$H$6,0,10*ROW('Sanitation Data'!H50)),NA())</f>
        <v>#N/A</v>
      </c>
      <c r="AR56" s="100" t="e">
        <f ca="true">+IF(AND(ISNUMBER(OFFSET('Sanitation Data'!$H$10,0,10*ROW('Sanitation Data'!H50))),'Data Summary'!DG56="Yes"),OFFSET('Sanitation Data'!$H$10,0,10*ROW('Sanitation Data'!H50)),NA())</f>
        <v>#N/A</v>
      </c>
      <c r="AS56" s="100" t="e">
        <f ca="true">+IF(AND(ISNUMBER(OFFSET('Sanitation Data'!$H$11,0,10*ROW('Sanitation Data'!H50))),'Data Summary'!DH56="Yes"),OFFSET('Sanitation Data'!$H$11,0,10*ROW('Sanitation Data'!H50)),NA())</f>
        <v>#N/A</v>
      </c>
      <c r="AT56" s="100" t="e">
        <f ca="true">+IF(AND(ISNUMBER(OFFSET('Sanitation Data'!$H$12,0,10*ROW('Sanitation Data'!H50))),'Data Summary'!DI56="Yes"),OFFSET('Sanitation Data'!$H$12,0,10*ROW('Sanitation Data'!H50)),NA())</f>
        <v>#N/A</v>
      </c>
      <c r="AU56" s="100" t="e">
        <f ca="true">+IF(AND(ISNUMBER(OFFSET('Sanitation Data'!$I$4,0,10*ROW('Sanitation Data'!I50))),'Data Summary'!DJ56="Yes"),100-OFFSET('Sanitation Data'!$I$4,0,10*ROW('Sanitation Data'!I50)),NA())</f>
        <v>#N/A</v>
      </c>
      <c r="AV56" s="100" t="e">
        <f ca="true">+IF(AND(ISNUMBER(OFFSET('Sanitation Data'!$I$6,0,10*ROW('Sanitation Data'!I50))),'Data Summary'!DK56="Yes"),OFFSET('Sanitation Data'!$I$6,0,10*ROW('Sanitation Data'!I50)),NA())</f>
        <v>#N/A</v>
      </c>
      <c r="AW56" s="100" t="e">
        <f ca="true">+IF(AND(ISNUMBER(OFFSET('Sanitation Data'!$I$10,0,10*ROW('Sanitation Data'!I50))),'Data Summary'!DL56="Yes"),OFFSET('Sanitation Data'!$I$10,0,10*ROW('Sanitation Data'!I50)),NA())</f>
        <v>#N/A</v>
      </c>
      <c r="AX56" s="100" t="e">
        <f ca="true">+IF(AND(ISNUMBER(OFFSET('Sanitation Data'!$I$11,0,10*ROW('Sanitation Data'!I50))),'Data Summary'!DM56="Yes"),OFFSET('Sanitation Data'!$I$11,0,10*ROW('Sanitation Data'!I50)),NA())</f>
        <v>#N/A</v>
      </c>
      <c r="AY56" s="100" t="e">
        <f ca="true">+IF(AND(ISNUMBER(OFFSET('Sanitation Data'!$I$12,0,10*ROW('Sanitation Data'!I50))),'Data Summary'!DN56="Yes"),OFFSET('Sanitation Data'!$I$12,0,10*ROW('Sanitation Data'!I50)),NA())</f>
        <v>#N/A</v>
      </c>
      <c r="AZ56" s="101" t="e">
        <f ca="true">+IF(AND(ISNUMBER(OFFSET('Hygiene Data'!$D$5,0,10*ROW('Hygiene Data'!D50))),'Data Summary'!DO56="Yes"),OFFSET('Hygiene Data'!$D$5,0,10*ROW('Hygiene Data'!D50)),NA())</f>
        <v>#N/A</v>
      </c>
      <c r="BA56" s="101" t="e">
        <f ca="true">+IF(AND(ISNUMBER(OFFSET('Hygiene Data'!$D$7,0,10*ROW('Hygiene Data'!D50))),'Data Summary'!DP56="Yes"),OFFSET('Hygiene Data'!$D$7,0,10*ROW('Hygiene Data'!D50)),NA())</f>
        <v>#N/A</v>
      </c>
      <c r="BB56" s="101" t="e">
        <f ca="true">+IF(AND(ISNUMBER(OFFSET('Hygiene Data'!$D$9,0,10*ROW('Hygiene Data'!D50))),'Data Summary'!DQ56="Yes"),OFFSET('Hygiene Data'!$D$9,0,10*ROW('Hygiene Data'!D50)),NA())</f>
        <v>#N/A</v>
      </c>
      <c r="BC56" s="101" t="e">
        <f ca="true">+IF(AND(ISNUMBER(OFFSET('Hygiene Data'!$E$5,0,10*ROW('Hygiene Data'!E50))),'Data Summary'!DR56="Yes"),OFFSET('Hygiene Data'!$E$5,0,10*ROW('Hygiene Data'!E50)),NA())</f>
        <v>#N/A</v>
      </c>
      <c r="BD56" s="101" t="e">
        <f ca="true">+IF(AND(ISNUMBER(OFFSET('Hygiene Data'!$E$7,0,10*ROW('Hygiene Data'!E50))),'Data Summary'!DS56="Yes"),OFFSET('Hygiene Data'!$E$7,0,10*ROW('Hygiene Data'!E50)),NA())</f>
        <v>#N/A</v>
      </c>
      <c r="BE56" s="101" t="e">
        <f ca="true">+IF(AND(ISNUMBER(OFFSET('Hygiene Data'!$E$9,0,10*ROW('Hygiene Data'!E50))),'Data Summary'!DT56="Yes"),OFFSET('Hygiene Data'!$E$9,0,10*ROW('Hygiene Data'!E50)),NA())</f>
        <v>#N/A</v>
      </c>
      <c r="BF56" s="101" t="e">
        <f ca="true">+IF(AND(ISNUMBER(OFFSET('Hygiene Data'!$F$5,0,10*ROW('Hygiene Data'!F50))),'Data Summary'!DU56="Yes"),OFFSET('Hygiene Data'!$F$5,0,10*ROW('Hygiene Data'!F50)),NA())</f>
        <v>#N/A</v>
      </c>
      <c r="BG56" s="101" t="e">
        <f ca="true">+IF(AND(ISNUMBER(OFFSET('Hygiene Data'!$F$7,0,10*ROW('Hygiene Data'!F50))),'Data Summary'!DV56="Yes"),OFFSET('Hygiene Data'!$F$7,0,10*ROW('Hygiene Data'!F50)),NA())</f>
        <v>#N/A</v>
      </c>
      <c r="BH56" s="101" t="e">
        <f ca="true">+IF(AND(ISNUMBER(OFFSET('Hygiene Data'!$F$9,0,10*ROW('Hygiene Data'!F50))),'Data Summary'!DW56="Yes"),OFFSET('Hygiene Data'!$F$9,0,10*ROW('Hygiene Data'!F50)),NA())</f>
        <v>#N/A</v>
      </c>
      <c r="BI56" s="101" t="e">
        <f ca="true">+IF(AND(ISNUMBER(OFFSET('Hygiene Data'!$G$5,0,10*ROW('Hygiene Data'!G50))),'Data Summary'!DX56="Yes"),OFFSET('Hygiene Data'!$G$5,0,10*ROW('Hygiene Data'!G50)),NA())</f>
        <v>#N/A</v>
      </c>
      <c r="BJ56" s="101" t="e">
        <f ca="true">+IF(AND(ISNUMBER(OFFSET('Hygiene Data'!$G$7,0,10*ROW('Hygiene Data'!G50))),'Data Summary'!DY56="Yes"),OFFSET('Hygiene Data'!$G$7,0,10*ROW('Hygiene Data'!G50)),NA())</f>
        <v>#N/A</v>
      </c>
      <c r="BK56" s="101" t="e">
        <f ca="true">+IF(AND(ISNUMBER(OFFSET('Hygiene Data'!$G$9,0,10*ROW('Hygiene Data'!G50))),'Data Summary'!DZ56="Yes"),OFFSET('Hygiene Data'!$G$9,0,10*ROW('Hygiene Data'!G50)),NA())</f>
        <v>#N/A</v>
      </c>
      <c r="BL56" s="101" t="e">
        <f ca="true">+IF(AND(ISNUMBER(OFFSET('Hygiene Data'!$H$5,0,10*ROW('Hygiene Data'!H50))),'Data Summary'!EA56="Yes"),OFFSET('Hygiene Data'!$H$5,0,10*ROW('Hygiene Data'!H50)),NA())</f>
        <v>#N/A</v>
      </c>
      <c r="BM56" s="101" t="e">
        <f ca="true">+IF(AND(ISNUMBER(OFFSET('Hygiene Data'!$H$7,0,10*ROW('Hygiene Data'!H50))),'Data Summary'!EB56="Yes"),OFFSET('Hygiene Data'!$H$7,0,10*ROW('Hygiene Data'!H50)),NA())</f>
        <v>#N/A</v>
      </c>
      <c r="BN56" s="101" t="e">
        <f ca="true">+IF(AND(ISNUMBER(OFFSET('Hygiene Data'!$H$9,0,10*ROW('Hygiene Data'!H50))),'Data Summary'!EC56="Yes"),OFFSET('Hygiene Data'!$H$9,0,10*ROW('Hygiene Data'!H50)),NA())</f>
        <v>#N/A</v>
      </c>
      <c r="BO56" s="101" t="e">
        <f ca="true">+IF(AND(ISNUMBER(OFFSET('Hygiene Data'!$I$5,0,10*ROW('Hygiene Data'!I50))),'Data Summary'!ED56="Yes"),OFFSET('Hygiene Data'!$I$5,0,10*ROW('Hygiene Data'!I50)),NA())</f>
        <v>#N/A</v>
      </c>
      <c r="BP56" s="101" t="e">
        <f ca="true">+IF(AND(ISNUMBER(OFFSET('Hygiene Data'!$I$7,0,10*ROW('Hygiene Data'!I50))),'Data Summary'!EE56="Yes"),OFFSET('Hygiene Data'!$I$7,0,10*ROW('Hygiene Data'!I50)),NA())</f>
        <v>#N/A</v>
      </c>
      <c r="BQ56" s="101" t="e">
        <f ca="true">+IF(AND(ISNUMBER(OFFSET('Hygiene Data'!$I$9,0,10*ROW('Hygiene Data'!I50))),'Data Summary'!EF56="Yes"),OFFSET('Hygiene Data'!$I$9,0,10*ROW('Hygiene Data'!I50)),NA())</f>
        <v>#N/A</v>
      </c>
    </row>
    <row xmlns:x14ac="http://schemas.microsoft.com/office/spreadsheetml/2009/9/ac" r="57" x14ac:dyDescent="0.2">
      <c r="A57" s="379" t="e">
        <f ca="true">+RIGHT('Data Summary'!A57,LEN('Data Summary'!A57)-9)</f>
        <v>#VALUE!</v>
      </c>
      <c r="B57" s="38" t="str">
        <f ca="true">+IF(ISTEXT('Data Summary'!B57),'Data Summary'!B57,"")</f>
        <v/>
      </c>
      <c r="C57" s="378" t="e">
        <f ca="true">+VALUE('Data Summary'!C57)</f>
        <v>#VALUE!</v>
      </c>
      <c r="D57" s="99" t="e">
        <f ca="true">+IF(AND(ISNUMBER(OFFSET('Water Data'!$D$4,0,10*ROW('Water Data'!D51))),'Data Summary'!BS57="Yes"),100-OFFSET('Water Data'!$D$4,0,10*ROW('Water Data'!D51)),NA())</f>
        <v>#N/A</v>
      </c>
      <c r="E57" s="99" t="e">
        <f ca="true">+IF(AND(ISNUMBER(OFFSET('Water Data'!$D$6,0,10*ROW('Water Data'!D51))),'Data Summary'!BT57="Yes"),OFFSET('Water Data'!$D$6,0,10*ROW('Water Data'!D51)),NA())</f>
        <v>#N/A</v>
      </c>
      <c r="F57" s="99" t="e">
        <f ca="true">+IF(AND(ISNUMBER(OFFSET('Water Data'!$D$9,0,10*ROW('Water Data'!D51))),'Data Summary'!BU57="Yes"),OFFSET('Water Data'!$D$9,0,10*ROW('Water Data'!D51)),NA())</f>
        <v>#N/A</v>
      </c>
      <c r="G57" s="99" t="e">
        <f ca="true">+IF(AND(ISNUMBER(OFFSET('Water Data'!$E$4,0,10*ROW('Water Data'!E51))),'Data Summary'!BV57="Yes"),100-OFFSET('Water Data'!$E$4,0,10*ROW('Water Data'!E51)),NA())</f>
        <v>#N/A</v>
      </c>
      <c r="H57" s="99" t="e">
        <f ca="true">+IF(AND(ISNUMBER(OFFSET('Water Data'!$E$6,0,10*ROW('Water Data'!E51))),'Data Summary'!BW57="Yes"),OFFSET('Water Data'!$E$6,0,10*ROW('Water Data'!E51)),NA())</f>
        <v>#N/A</v>
      </c>
      <c r="I57" s="99" t="e">
        <f ca="true">+IF(AND(ISNUMBER(OFFSET('Water Data'!$E$9,0,10*ROW('Water Data'!E51))),'Data Summary'!BX57="Yes"),OFFSET('Water Data'!$E$9,0,10*ROW('Water Data'!E51)),NA())</f>
        <v>#N/A</v>
      </c>
      <c r="J57" s="99" t="e">
        <f ca="true">+IF(AND(ISNUMBER(OFFSET('Water Data'!$F$4,0,10*ROW('Water Data'!F51))),'Data Summary'!BY57="Yes"),100-OFFSET('Water Data'!$F$4,0,10*ROW('Water Data'!F51)),NA())</f>
        <v>#N/A</v>
      </c>
      <c r="K57" s="99" t="e">
        <f ca="true">+IF(AND(ISNUMBER(OFFSET('Water Data'!$F$6,0,10*ROW('Water Data'!F51))),'Data Summary'!BZ57="Yes"),OFFSET('Water Data'!$F$6,0,10*ROW('Water Data'!F51)),NA())</f>
        <v>#N/A</v>
      </c>
      <c r="L57" s="99" t="e">
        <f ca="true">+IF(AND(ISNUMBER(OFFSET('Water Data'!$F$9,0,10*ROW('Water Data'!F51))),'Data Summary'!CA57="Yes"),OFFSET('Water Data'!$F$9,0,10*ROW('Water Data'!F51)),NA())</f>
        <v>#N/A</v>
      </c>
      <c r="M57" s="99" t="e">
        <f ca="true">+IF(AND(ISNUMBER(OFFSET('Water Data'!$G$4,0,10*ROW('Water Data'!G51))),'Data Summary'!CB57="Yes"),100-OFFSET('Water Data'!$G$4,0,10*ROW('Water Data'!G51)),NA())</f>
        <v>#N/A</v>
      </c>
      <c r="N57" s="99" t="e">
        <f ca="true">+IF(AND(ISNUMBER(OFFSET('Water Data'!$G$6,0,10*ROW('Water Data'!G51))),'Data Summary'!CC57="Yes"),OFFSET('Water Data'!$G$6,0,10*ROW('Water Data'!G51)),NA())</f>
        <v>#N/A</v>
      </c>
      <c r="O57" s="99" t="e">
        <f ca="true">+IF(AND(ISNUMBER(OFFSET('Water Data'!$G$9,0,10*ROW('Water Data'!G51))),'Data Summary'!CD57="Yes"),OFFSET('Water Data'!$G$9,0,10*ROW('Water Data'!G51)),NA())</f>
        <v>#N/A</v>
      </c>
      <c r="P57" s="99" t="e">
        <f ca="true">+IF(AND(ISNUMBER(OFFSET('Water Data'!$H$4,0,10*ROW('Water Data'!H51))),'Data Summary'!CE57="Yes"),100-OFFSET('Water Data'!$H$4,0,10*ROW('Water Data'!H51)),NA())</f>
        <v>#N/A</v>
      </c>
      <c r="Q57" s="99" t="e">
        <f ca="true">+IF(AND(ISNUMBER(OFFSET('Water Data'!$H$6,0,10*ROW('Water Data'!H51))),'Data Summary'!CF57="Yes"),OFFSET('Water Data'!$H$6,0,10*ROW('Water Data'!H51)),NA())</f>
        <v>#N/A</v>
      </c>
      <c r="R57" s="99" t="e">
        <f ca="true">+IF(AND(ISNUMBER(OFFSET('Water Data'!$H$9,0,10*ROW('Water Data'!H51))),'Data Summary'!CG57="Yes"),OFFSET('Water Data'!$H$9,0,10*ROW('Water Data'!H51)),NA())</f>
        <v>#N/A</v>
      </c>
      <c r="S57" s="99" t="e">
        <f ca="true">+IF(AND(ISNUMBER(OFFSET('Water Data'!$I$4,0,10*ROW('Water Data'!I51))),'Data Summary'!CH57="Yes"),100-OFFSET('Water Data'!$I$4,0,10*ROW('Water Data'!I51)),NA())</f>
        <v>#N/A</v>
      </c>
      <c r="T57" s="99" t="e">
        <f ca="true">+IF(AND(ISNUMBER(OFFSET('Water Data'!$I$6,0,10*ROW('Water Data'!I51))),'Data Summary'!CI57="Yes"),OFFSET('Water Data'!$I$6,0,10*ROW('Water Data'!I51)),NA())</f>
        <v>#N/A</v>
      </c>
      <c r="U57" s="99" t="e">
        <f ca="true">+IF(AND(ISNUMBER(OFFSET('Water Data'!$I$9,0,10*ROW('Water Data'!I51))),'Data Summary'!CJ57="Yes"),OFFSET('Water Data'!$I$9,0,10*ROW('Water Data'!I51)),NA())</f>
        <v>#N/A</v>
      </c>
      <c r="V57" s="100" t="e">
        <f ca="true">+IF(AND(ISNUMBER(OFFSET('Sanitation Data'!$D$4,0,10*ROW('Sanitation Data'!D51))),'Data Summary'!CK57="Yes"),100-OFFSET('Sanitation Data'!$D$4,0,10*ROW('Sanitation Data'!D51)),NA())</f>
        <v>#N/A</v>
      </c>
      <c r="W57" s="100" t="e">
        <f ca="true">+IF(AND(ISNUMBER(OFFSET('Sanitation Data'!$D$6,0,10*ROW('Sanitation Data'!D51))),'Data Summary'!CL57="Yes"),OFFSET('Sanitation Data'!$D$6,0,10*ROW('Sanitation Data'!D51)),NA())</f>
        <v>#N/A</v>
      </c>
      <c r="X57" s="100" t="e">
        <f ca="true">+IF(AND(ISNUMBER(OFFSET('Sanitation Data'!$D$10,0,10*ROW('Sanitation Data'!D51))),'Data Summary'!CM57="Yes"),OFFSET('Sanitation Data'!$D$10,0,10*ROW('Sanitation Data'!D51)),NA())</f>
        <v>#N/A</v>
      </c>
      <c r="Y57" s="100" t="e">
        <f ca="true">+IF(AND(ISNUMBER(OFFSET('Sanitation Data'!$D$11,0,10*ROW('Sanitation Data'!D51))),'Data Summary'!CN57="Yes"),OFFSET('Sanitation Data'!$D$11,0,10*ROW('Sanitation Data'!D51)),NA())</f>
        <v>#N/A</v>
      </c>
      <c r="Z57" s="100" t="e">
        <f ca="true">+IF(AND(ISNUMBER(OFFSET('Sanitation Data'!$D$12,0,10*ROW('Sanitation Data'!D51))),'Data Summary'!CO57="Yes"),OFFSET('Sanitation Data'!$D$12,0,10*ROW('Sanitation Data'!D51)),NA())</f>
        <v>#N/A</v>
      </c>
      <c r="AA57" s="100" t="e">
        <f ca="true">+IF(AND(ISNUMBER(OFFSET('Sanitation Data'!$E$4,0,10*ROW('Sanitation Data'!E51))),'Data Summary'!CP57="Yes"),100-OFFSET('Sanitation Data'!$E$4,0,10*ROW('Sanitation Data'!E51)),NA())</f>
        <v>#N/A</v>
      </c>
      <c r="AB57" s="100" t="e">
        <f ca="true">+IF(AND(ISNUMBER(OFFSET('Sanitation Data'!$E$6,0,10*ROW('Sanitation Data'!E51))),'Data Summary'!CQ57="Yes"),OFFSET('Sanitation Data'!$E$6,0,10*ROW('Sanitation Data'!E51)),NA())</f>
        <v>#N/A</v>
      </c>
      <c r="AC57" s="100" t="e">
        <f ca="true">+IF(AND(ISNUMBER(OFFSET('Sanitation Data'!$E$10,0,10*ROW('Sanitation Data'!E51))),'Data Summary'!CR57="Yes"),OFFSET('Sanitation Data'!$E$10,0,10*ROW('Sanitation Data'!E51)),NA())</f>
        <v>#N/A</v>
      </c>
      <c r="AD57" s="100" t="e">
        <f ca="true">+IF(AND(ISNUMBER(OFFSET('Sanitation Data'!$E$11,0,10*ROW('Sanitation Data'!E51))),'Data Summary'!CS57="Yes"),OFFSET('Sanitation Data'!$E$11,0,10*ROW('Sanitation Data'!E51)),NA())</f>
        <v>#N/A</v>
      </c>
      <c r="AE57" s="100" t="e">
        <f ca="true">+IF(AND(ISNUMBER(OFFSET('Sanitation Data'!$E$12,0,10*ROW('Sanitation Data'!E51))),'Data Summary'!CT57="Yes"),OFFSET('Sanitation Data'!$E$12,0,10*ROW('Sanitation Data'!E51)),NA())</f>
        <v>#N/A</v>
      </c>
      <c r="AF57" s="100" t="e">
        <f ca="true">+IF(AND(ISNUMBER(OFFSET('Sanitation Data'!$F$4,0,10*ROW('Sanitation Data'!F51))),'Data Summary'!CU57="Yes"),100-OFFSET('Sanitation Data'!$F$4,0,10*ROW('Sanitation Data'!F51)),NA())</f>
        <v>#N/A</v>
      </c>
      <c r="AG57" s="100" t="e">
        <f ca="true">+IF(AND(ISNUMBER(OFFSET('Sanitation Data'!$F$6,0,10*ROW('Sanitation Data'!F51))),'Data Summary'!CV57="Yes"),OFFSET('Sanitation Data'!$F$6,0,10*ROW('Sanitation Data'!F51)),NA())</f>
        <v>#N/A</v>
      </c>
      <c r="AH57" s="100" t="e">
        <f ca="true">+IF(AND(ISNUMBER(OFFSET('Sanitation Data'!$F$10,0,10*ROW('Sanitation Data'!F51))),'Data Summary'!CW57="Yes"),OFFSET('Sanitation Data'!$F$10,0,10*ROW('Sanitation Data'!F51)),NA())</f>
        <v>#N/A</v>
      </c>
      <c r="AI57" s="100" t="e">
        <f ca="true">+IF(AND(ISNUMBER(OFFSET('Sanitation Data'!$F$11,0,10*ROW('Sanitation Data'!F51))),'Data Summary'!CX57="Yes"),OFFSET('Sanitation Data'!$F$11,0,10*ROW('Sanitation Data'!F51)),NA())</f>
        <v>#N/A</v>
      </c>
      <c r="AJ57" s="100" t="e">
        <f ca="true">+IF(AND(ISNUMBER(OFFSET('Sanitation Data'!$F$12,0,10*ROW('Sanitation Data'!F51))),'Data Summary'!CY57="Yes"),OFFSET('Sanitation Data'!$F$12,0,10*ROW('Sanitation Data'!F51)),NA())</f>
        <v>#N/A</v>
      </c>
      <c r="AK57" s="100" t="e">
        <f ca="true">+IF(AND(ISNUMBER(OFFSET('Sanitation Data'!$G$4,0,10*ROW('Sanitation Data'!G51))),'Data Summary'!CZ57="Yes"),100-OFFSET('Sanitation Data'!$G$4,0,10*ROW('Sanitation Data'!G51)),NA())</f>
        <v>#N/A</v>
      </c>
      <c r="AL57" s="100" t="e">
        <f ca="true">+IF(AND(ISNUMBER(OFFSET('Sanitation Data'!$G$6,0,10*ROW('Sanitation Data'!G51))),'Data Summary'!DA57="Yes"),OFFSET('Sanitation Data'!$G$6,0,10*ROW('Sanitation Data'!G51)),NA())</f>
        <v>#N/A</v>
      </c>
      <c r="AM57" s="100" t="e">
        <f ca="true">+IF(AND(ISNUMBER(OFFSET('Sanitation Data'!$G$10,0,10*ROW('Sanitation Data'!G51))),'Data Summary'!DB57="Yes"),OFFSET('Sanitation Data'!$G$10,0,10*ROW('Sanitation Data'!G51)),NA())</f>
        <v>#N/A</v>
      </c>
      <c r="AN57" s="100" t="e">
        <f ca="true">+IF(AND(ISNUMBER(OFFSET('Sanitation Data'!$G$11,0,10*ROW('Sanitation Data'!G51))),'Data Summary'!DC57="Yes"),OFFSET('Sanitation Data'!$G$11,0,10*ROW('Sanitation Data'!G51)),NA())</f>
        <v>#N/A</v>
      </c>
      <c r="AO57" s="100" t="e">
        <f ca="true">+IF(AND(ISNUMBER(OFFSET('Sanitation Data'!$G$12,0,10*ROW('Sanitation Data'!G51))),'Data Summary'!DD57="Yes"),OFFSET('Sanitation Data'!$G$12,0,10*ROW('Sanitation Data'!G51)),NA())</f>
        <v>#N/A</v>
      </c>
      <c r="AP57" s="100" t="e">
        <f ca="true">+IF(AND(ISNUMBER(OFFSET('Sanitation Data'!$H$4,0,10*ROW('Sanitation Data'!H51))),'Data Summary'!DE57="Yes"),100-OFFSET('Sanitation Data'!$H$4,0,10*ROW('Sanitation Data'!H51)),NA())</f>
        <v>#N/A</v>
      </c>
      <c r="AQ57" s="100" t="e">
        <f ca="true">+IF(AND(ISNUMBER(OFFSET('Sanitation Data'!$H$6,0,10*ROW('Sanitation Data'!H51))),'Data Summary'!DF57="Yes"),OFFSET('Sanitation Data'!$H$6,0,10*ROW('Sanitation Data'!H51)),NA())</f>
        <v>#N/A</v>
      </c>
      <c r="AR57" s="100" t="e">
        <f ca="true">+IF(AND(ISNUMBER(OFFSET('Sanitation Data'!$H$10,0,10*ROW('Sanitation Data'!H51))),'Data Summary'!DG57="Yes"),OFFSET('Sanitation Data'!$H$10,0,10*ROW('Sanitation Data'!H51)),NA())</f>
        <v>#N/A</v>
      </c>
      <c r="AS57" s="100" t="e">
        <f ca="true">+IF(AND(ISNUMBER(OFFSET('Sanitation Data'!$H$11,0,10*ROW('Sanitation Data'!H51))),'Data Summary'!DH57="Yes"),OFFSET('Sanitation Data'!$H$11,0,10*ROW('Sanitation Data'!H51)),NA())</f>
        <v>#N/A</v>
      </c>
      <c r="AT57" s="100" t="e">
        <f ca="true">+IF(AND(ISNUMBER(OFFSET('Sanitation Data'!$H$12,0,10*ROW('Sanitation Data'!H51))),'Data Summary'!DI57="Yes"),OFFSET('Sanitation Data'!$H$12,0,10*ROW('Sanitation Data'!H51)),NA())</f>
        <v>#N/A</v>
      </c>
      <c r="AU57" s="100" t="e">
        <f ca="true">+IF(AND(ISNUMBER(OFFSET('Sanitation Data'!$I$4,0,10*ROW('Sanitation Data'!I51))),'Data Summary'!DJ57="Yes"),100-OFFSET('Sanitation Data'!$I$4,0,10*ROW('Sanitation Data'!I51)),NA())</f>
        <v>#N/A</v>
      </c>
      <c r="AV57" s="100" t="e">
        <f ca="true">+IF(AND(ISNUMBER(OFFSET('Sanitation Data'!$I$6,0,10*ROW('Sanitation Data'!I51))),'Data Summary'!DK57="Yes"),OFFSET('Sanitation Data'!$I$6,0,10*ROW('Sanitation Data'!I51)),NA())</f>
        <v>#N/A</v>
      </c>
      <c r="AW57" s="100" t="e">
        <f ca="true">+IF(AND(ISNUMBER(OFFSET('Sanitation Data'!$I$10,0,10*ROW('Sanitation Data'!I51))),'Data Summary'!DL57="Yes"),OFFSET('Sanitation Data'!$I$10,0,10*ROW('Sanitation Data'!I51)),NA())</f>
        <v>#N/A</v>
      </c>
      <c r="AX57" s="100" t="e">
        <f ca="true">+IF(AND(ISNUMBER(OFFSET('Sanitation Data'!$I$11,0,10*ROW('Sanitation Data'!I51))),'Data Summary'!DM57="Yes"),OFFSET('Sanitation Data'!$I$11,0,10*ROW('Sanitation Data'!I51)),NA())</f>
        <v>#N/A</v>
      </c>
      <c r="AY57" s="100" t="e">
        <f ca="true">+IF(AND(ISNUMBER(OFFSET('Sanitation Data'!$I$12,0,10*ROW('Sanitation Data'!I51))),'Data Summary'!DN57="Yes"),OFFSET('Sanitation Data'!$I$12,0,10*ROW('Sanitation Data'!I51)),NA())</f>
        <v>#N/A</v>
      </c>
      <c r="AZ57" s="101" t="e">
        <f ca="true">+IF(AND(ISNUMBER(OFFSET('Hygiene Data'!$D$5,0,10*ROW('Hygiene Data'!D51))),'Data Summary'!DO57="Yes"),OFFSET('Hygiene Data'!$D$5,0,10*ROW('Hygiene Data'!D51)),NA())</f>
        <v>#N/A</v>
      </c>
      <c r="BA57" s="101" t="e">
        <f ca="true">+IF(AND(ISNUMBER(OFFSET('Hygiene Data'!$D$7,0,10*ROW('Hygiene Data'!D51))),'Data Summary'!DP57="Yes"),OFFSET('Hygiene Data'!$D$7,0,10*ROW('Hygiene Data'!D51)),NA())</f>
        <v>#N/A</v>
      </c>
      <c r="BB57" s="101" t="e">
        <f ca="true">+IF(AND(ISNUMBER(OFFSET('Hygiene Data'!$D$9,0,10*ROW('Hygiene Data'!D51))),'Data Summary'!DQ57="Yes"),OFFSET('Hygiene Data'!$D$9,0,10*ROW('Hygiene Data'!D51)),NA())</f>
        <v>#N/A</v>
      </c>
      <c r="BC57" s="101" t="e">
        <f ca="true">+IF(AND(ISNUMBER(OFFSET('Hygiene Data'!$E$5,0,10*ROW('Hygiene Data'!E51))),'Data Summary'!DR57="Yes"),OFFSET('Hygiene Data'!$E$5,0,10*ROW('Hygiene Data'!E51)),NA())</f>
        <v>#N/A</v>
      </c>
      <c r="BD57" s="101" t="e">
        <f ca="true">+IF(AND(ISNUMBER(OFFSET('Hygiene Data'!$E$7,0,10*ROW('Hygiene Data'!E51))),'Data Summary'!DS57="Yes"),OFFSET('Hygiene Data'!$E$7,0,10*ROW('Hygiene Data'!E51)),NA())</f>
        <v>#N/A</v>
      </c>
      <c r="BE57" s="101" t="e">
        <f ca="true">+IF(AND(ISNUMBER(OFFSET('Hygiene Data'!$E$9,0,10*ROW('Hygiene Data'!E51))),'Data Summary'!DT57="Yes"),OFFSET('Hygiene Data'!$E$9,0,10*ROW('Hygiene Data'!E51)),NA())</f>
        <v>#N/A</v>
      </c>
      <c r="BF57" s="101" t="e">
        <f ca="true">+IF(AND(ISNUMBER(OFFSET('Hygiene Data'!$F$5,0,10*ROW('Hygiene Data'!F51))),'Data Summary'!DU57="Yes"),OFFSET('Hygiene Data'!$F$5,0,10*ROW('Hygiene Data'!F51)),NA())</f>
        <v>#N/A</v>
      </c>
      <c r="BG57" s="101" t="e">
        <f ca="true">+IF(AND(ISNUMBER(OFFSET('Hygiene Data'!$F$7,0,10*ROW('Hygiene Data'!F51))),'Data Summary'!DV57="Yes"),OFFSET('Hygiene Data'!$F$7,0,10*ROW('Hygiene Data'!F51)),NA())</f>
        <v>#N/A</v>
      </c>
      <c r="BH57" s="101" t="e">
        <f ca="true">+IF(AND(ISNUMBER(OFFSET('Hygiene Data'!$F$9,0,10*ROW('Hygiene Data'!F51))),'Data Summary'!DW57="Yes"),OFFSET('Hygiene Data'!$F$9,0,10*ROW('Hygiene Data'!F51)),NA())</f>
        <v>#N/A</v>
      </c>
      <c r="BI57" s="101" t="e">
        <f ca="true">+IF(AND(ISNUMBER(OFFSET('Hygiene Data'!$G$5,0,10*ROW('Hygiene Data'!G51))),'Data Summary'!DX57="Yes"),OFFSET('Hygiene Data'!$G$5,0,10*ROW('Hygiene Data'!G51)),NA())</f>
        <v>#N/A</v>
      </c>
      <c r="BJ57" s="101" t="e">
        <f ca="true">+IF(AND(ISNUMBER(OFFSET('Hygiene Data'!$G$7,0,10*ROW('Hygiene Data'!G51))),'Data Summary'!DY57="Yes"),OFFSET('Hygiene Data'!$G$7,0,10*ROW('Hygiene Data'!G51)),NA())</f>
        <v>#N/A</v>
      </c>
      <c r="BK57" s="101" t="e">
        <f ca="true">+IF(AND(ISNUMBER(OFFSET('Hygiene Data'!$G$9,0,10*ROW('Hygiene Data'!G51))),'Data Summary'!DZ57="Yes"),OFFSET('Hygiene Data'!$G$9,0,10*ROW('Hygiene Data'!G51)),NA())</f>
        <v>#N/A</v>
      </c>
      <c r="BL57" s="101" t="e">
        <f ca="true">+IF(AND(ISNUMBER(OFFSET('Hygiene Data'!$H$5,0,10*ROW('Hygiene Data'!H51))),'Data Summary'!EA57="Yes"),OFFSET('Hygiene Data'!$H$5,0,10*ROW('Hygiene Data'!H51)),NA())</f>
        <v>#N/A</v>
      </c>
      <c r="BM57" s="101" t="e">
        <f ca="true">+IF(AND(ISNUMBER(OFFSET('Hygiene Data'!$H$7,0,10*ROW('Hygiene Data'!H51))),'Data Summary'!EB57="Yes"),OFFSET('Hygiene Data'!$H$7,0,10*ROW('Hygiene Data'!H51)),NA())</f>
        <v>#N/A</v>
      </c>
      <c r="BN57" s="101" t="e">
        <f ca="true">+IF(AND(ISNUMBER(OFFSET('Hygiene Data'!$H$9,0,10*ROW('Hygiene Data'!H51))),'Data Summary'!EC57="Yes"),OFFSET('Hygiene Data'!$H$9,0,10*ROW('Hygiene Data'!H51)),NA())</f>
        <v>#N/A</v>
      </c>
      <c r="BO57" s="101" t="e">
        <f ca="true">+IF(AND(ISNUMBER(OFFSET('Hygiene Data'!$I$5,0,10*ROW('Hygiene Data'!I51))),'Data Summary'!ED57="Yes"),OFFSET('Hygiene Data'!$I$5,0,10*ROW('Hygiene Data'!I51)),NA())</f>
        <v>#N/A</v>
      </c>
      <c r="BP57" s="101" t="e">
        <f ca="true">+IF(AND(ISNUMBER(OFFSET('Hygiene Data'!$I$7,0,10*ROW('Hygiene Data'!I51))),'Data Summary'!EE57="Yes"),OFFSET('Hygiene Data'!$I$7,0,10*ROW('Hygiene Data'!I51)),NA())</f>
        <v>#N/A</v>
      </c>
      <c r="BQ57" s="101" t="e">
        <f ca="true">+IF(AND(ISNUMBER(OFFSET('Hygiene Data'!$I$9,0,10*ROW('Hygiene Data'!I51))),'Data Summary'!EF57="Yes"),OFFSET('Hygiene Data'!$I$9,0,10*ROW('Hygiene Data'!I51)),NA())</f>
        <v>#N/A</v>
      </c>
    </row>
    <row xmlns:x14ac="http://schemas.microsoft.com/office/spreadsheetml/2009/9/ac" r="58" x14ac:dyDescent="0.2">
      <c r="A58" s="379" t="e">
        <f ca="true">+RIGHT('Data Summary'!A58,LEN('Data Summary'!A58)-9)</f>
        <v>#VALUE!</v>
      </c>
      <c r="B58" s="38" t="str">
        <f ca="true">+IF(ISTEXT('Data Summary'!B58),'Data Summary'!B58,"")</f>
        <v/>
      </c>
      <c r="C58" s="378" t="e">
        <f ca="true">+VALUE('Data Summary'!C58)</f>
        <v>#VALUE!</v>
      </c>
      <c r="D58" s="99" t="e">
        <f ca="true">+IF(AND(ISNUMBER(OFFSET('Water Data'!$D$4,0,10*ROW('Water Data'!D52))),'Data Summary'!BS58="Yes"),100-OFFSET('Water Data'!$D$4,0,10*ROW('Water Data'!D52)),NA())</f>
        <v>#N/A</v>
      </c>
      <c r="E58" s="99" t="e">
        <f ca="true">+IF(AND(ISNUMBER(OFFSET('Water Data'!$D$6,0,10*ROW('Water Data'!D52))),'Data Summary'!BT58="Yes"),OFFSET('Water Data'!$D$6,0,10*ROW('Water Data'!D52)),NA())</f>
        <v>#N/A</v>
      </c>
      <c r="F58" s="99" t="e">
        <f ca="true">+IF(AND(ISNUMBER(OFFSET('Water Data'!$D$9,0,10*ROW('Water Data'!D52))),'Data Summary'!BU58="Yes"),OFFSET('Water Data'!$D$9,0,10*ROW('Water Data'!D52)),NA())</f>
        <v>#N/A</v>
      </c>
      <c r="G58" s="99" t="e">
        <f ca="true">+IF(AND(ISNUMBER(OFFSET('Water Data'!$E$4,0,10*ROW('Water Data'!E52))),'Data Summary'!BV58="Yes"),100-OFFSET('Water Data'!$E$4,0,10*ROW('Water Data'!E52)),NA())</f>
        <v>#N/A</v>
      </c>
      <c r="H58" s="99" t="e">
        <f ca="true">+IF(AND(ISNUMBER(OFFSET('Water Data'!$E$6,0,10*ROW('Water Data'!E52))),'Data Summary'!BW58="Yes"),OFFSET('Water Data'!$E$6,0,10*ROW('Water Data'!E52)),NA())</f>
        <v>#N/A</v>
      </c>
      <c r="I58" s="99" t="e">
        <f ca="true">+IF(AND(ISNUMBER(OFFSET('Water Data'!$E$9,0,10*ROW('Water Data'!E52))),'Data Summary'!BX58="Yes"),OFFSET('Water Data'!$E$9,0,10*ROW('Water Data'!E52)),NA())</f>
        <v>#N/A</v>
      </c>
      <c r="J58" s="99" t="e">
        <f ca="true">+IF(AND(ISNUMBER(OFFSET('Water Data'!$F$4,0,10*ROW('Water Data'!F52))),'Data Summary'!BY58="Yes"),100-OFFSET('Water Data'!$F$4,0,10*ROW('Water Data'!F52)),NA())</f>
        <v>#N/A</v>
      </c>
      <c r="K58" s="99" t="e">
        <f ca="true">+IF(AND(ISNUMBER(OFFSET('Water Data'!$F$6,0,10*ROW('Water Data'!F52))),'Data Summary'!BZ58="Yes"),OFFSET('Water Data'!$F$6,0,10*ROW('Water Data'!F52)),NA())</f>
        <v>#N/A</v>
      </c>
      <c r="L58" s="99" t="e">
        <f ca="true">+IF(AND(ISNUMBER(OFFSET('Water Data'!$F$9,0,10*ROW('Water Data'!F52))),'Data Summary'!CA58="Yes"),OFFSET('Water Data'!$F$9,0,10*ROW('Water Data'!F52)),NA())</f>
        <v>#N/A</v>
      </c>
      <c r="M58" s="99" t="e">
        <f ca="true">+IF(AND(ISNUMBER(OFFSET('Water Data'!$G$4,0,10*ROW('Water Data'!G52))),'Data Summary'!CB58="Yes"),100-OFFSET('Water Data'!$G$4,0,10*ROW('Water Data'!G52)),NA())</f>
        <v>#N/A</v>
      </c>
      <c r="N58" s="99" t="e">
        <f ca="true">+IF(AND(ISNUMBER(OFFSET('Water Data'!$G$6,0,10*ROW('Water Data'!G52))),'Data Summary'!CC58="Yes"),OFFSET('Water Data'!$G$6,0,10*ROW('Water Data'!G52)),NA())</f>
        <v>#N/A</v>
      </c>
      <c r="O58" s="99" t="e">
        <f ca="true">+IF(AND(ISNUMBER(OFFSET('Water Data'!$G$9,0,10*ROW('Water Data'!G52))),'Data Summary'!CD58="Yes"),OFFSET('Water Data'!$G$9,0,10*ROW('Water Data'!G52)),NA())</f>
        <v>#N/A</v>
      </c>
      <c r="P58" s="99" t="e">
        <f ca="true">+IF(AND(ISNUMBER(OFFSET('Water Data'!$H$4,0,10*ROW('Water Data'!H52))),'Data Summary'!CE58="Yes"),100-OFFSET('Water Data'!$H$4,0,10*ROW('Water Data'!H52)),NA())</f>
        <v>#N/A</v>
      </c>
      <c r="Q58" s="99" t="e">
        <f ca="true">+IF(AND(ISNUMBER(OFFSET('Water Data'!$H$6,0,10*ROW('Water Data'!H52))),'Data Summary'!CF58="Yes"),OFFSET('Water Data'!$H$6,0,10*ROW('Water Data'!H52)),NA())</f>
        <v>#N/A</v>
      </c>
      <c r="R58" s="99" t="e">
        <f ca="true">+IF(AND(ISNUMBER(OFFSET('Water Data'!$H$9,0,10*ROW('Water Data'!H52))),'Data Summary'!CG58="Yes"),OFFSET('Water Data'!$H$9,0,10*ROW('Water Data'!H52)),NA())</f>
        <v>#N/A</v>
      </c>
      <c r="S58" s="99" t="e">
        <f ca="true">+IF(AND(ISNUMBER(OFFSET('Water Data'!$I$4,0,10*ROW('Water Data'!I52))),'Data Summary'!CH58="Yes"),100-OFFSET('Water Data'!$I$4,0,10*ROW('Water Data'!I52)),NA())</f>
        <v>#N/A</v>
      </c>
      <c r="T58" s="99" t="e">
        <f ca="true">+IF(AND(ISNUMBER(OFFSET('Water Data'!$I$6,0,10*ROW('Water Data'!I52))),'Data Summary'!CI58="Yes"),OFFSET('Water Data'!$I$6,0,10*ROW('Water Data'!I52)),NA())</f>
        <v>#N/A</v>
      </c>
      <c r="U58" s="99" t="e">
        <f ca="true">+IF(AND(ISNUMBER(OFFSET('Water Data'!$I$9,0,10*ROW('Water Data'!I52))),'Data Summary'!CJ58="Yes"),OFFSET('Water Data'!$I$9,0,10*ROW('Water Data'!I52)),NA())</f>
        <v>#N/A</v>
      </c>
      <c r="V58" s="100" t="e">
        <f ca="true">+IF(AND(ISNUMBER(OFFSET('Sanitation Data'!$D$4,0,10*ROW('Sanitation Data'!D52))),'Data Summary'!CK58="Yes"),100-OFFSET('Sanitation Data'!$D$4,0,10*ROW('Sanitation Data'!D52)),NA())</f>
        <v>#N/A</v>
      </c>
      <c r="W58" s="100" t="e">
        <f ca="true">+IF(AND(ISNUMBER(OFFSET('Sanitation Data'!$D$6,0,10*ROW('Sanitation Data'!D52))),'Data Summary'!CL58="Yes"),OFFSET('Sanitation Data'!$D$6,0,10*ROW('Sanitation Data'!D52)),NA())</f>
        <v>#N/A</v>
      </c>
      <c r="X58" s="100" t="e">
        <f ca="true">+IF(AND(ISNUMBER(OFFSET('Sanitation Data'!$D$10,0,10*ROW('Sanitation Data'!D52))),'Data Summary'!CM58="Yes"),OFFSET('Sanitation Data'!$D$10,0,10*ROW('Sanitation Data'!D52)),NA())</f>
        <v>#N/A</v>
      </c>
      <c r="Y58" s="100" t="e">
        <f ca="true">+IF(AND(ISNUMBER(OFFSET('Sanitation Data'!$D$11,0,10*ROW('Sanitation Data'!D52))),'Data Summary'!CN58="Yes"),OFFSET('Sanitation Data'!$D$11,0,10*ROW('Sanitation Data'!D52)),NA())</f>
        <v>#N/A</v>
      </c>
      <c r="Z58" s="100" t="e">
        <f ca="true">+IF(AND(ISNUMBER(OFFSET('Sanitation Data'!$D$12,0,10*ROW('Sanitation Data'!D52))),'Data Summary'!CO58="Yes"),OFFSET('Sanitation Data'!$D$12,0,10*ROW('Sanitation Data'!D52)),NA())</f>
        <v>#N/A</v>
      </c>
      <c r="AA58" s="100" t="e">
        <f ca="true">+IF(AND(ISNUMBER(OFFSET('Sanitation Data'!$E$4,0,10*ROW('Sanitation Data'!E52))),'Data Summary'!CP58="Yes"),100-OFFSET('Sanitation Data'!$E$4,0,10*ROW('Sanitation Data'!E52)),NA())</f>
        <v>#N/A</v>
      </c>
      <c r="AB58" s="100" t="e">
        <f ca="true">+IF(AND(ISNUMBER(OFFSET('Sanitation Data'!$E$6,0,10*ROW('Sanitation Data'!E52))),'Data Summary'!CQ58="Yes"),OFFSET('Sanitation Data'!$E$6,0,10*ROW('Sanitation Data'!E52)),NA())</f>
        <v>#N/A</v>
      </c>
      <c r="AC58" s="100" t="e">
        <f ca="true">+IF(AND(ISNUMBER(OFFSET('Sanitation Data'!$E$10,0,10*ROW('Sanitation Data'!E52))),'Data Summary'!CR58="Yes"),OFFSET('Sanitation Data'!$E$10,0,10*ROW('Sanitation Data'!E52)),NA())</f>
        <v>#N/A</v>
      </c>
      <c r="AD58" s="100" t="e">
        <f ca="true">+IF(AND(ISNUMBER(OFFSET('Sanitation Data'!$E$11,0,10*ROW('Sanitation Data'!E52))),'Data Summary'!CS58="Yes"),OFFSET('Sanitation Data'!$E$11,0,10*ROW('Sanitation Data'!E52)),NA())</f>
        <v>#N/A</v>
      </c>
      <c r="AE58" s="100" t="e">
        <f ca="true">+IF(AND(ISNUMBER(OFFSET('Sanitation Data'!$E$12,0,10*ROW('Sanitation Data'!E52))),'Data Summary'!CT58="Yes"),OFFSET('Sanitation Data'!$E$12,0,10*ROW('Sanitation Data'!E52)),NA())</f>
        <v>#N/A</v>
      </c>
      <c r="AF58" s="100" t="e">
        <f ca="true">+IF(AND(ISNUMBER(OFFSET('Sanitation Data'!$F$4,0,10*ROW('Sanitation Data'!F52))),'Data Summary'!CU58="Yes"),100-OFFSET('Sanitation Data'!$F$4,0,10*ROW('Sanitation Data'!F52)),NA())</f>
        <v>#N/A</v>
      </c>
      <c r="AG58" s="100" t="e">
        <f ca="true">+IF(AND(ISNUMBER(OFFSET('Sanitation Data'!$F$6,0,10*ROW('Sanitation Data'!F52))),'Data Summary'!CV58="Yes"),OFFSET('Sanitation Data'!$F$6,0,10*ROW('Sanitation Data'!F52)),NA())</f>
        <v>#N/A</v>
      </c>
      <c r="AH58" s="100" t="e">
        <f ca="true">+IF(AND(ISNUMBER(OFFSET('Sanitation Data'!$F$10,0,10*ROW('Sanitation Data'!F52))),'Data Summary'!CW58="Yes"),OFFSET('Sanitation Data'!$F$10,0,10*ROW('Sanitation Data'!F52)),NA())</f>
        <v>#N/A</v>
      </c>
      <c r="AI58" s="100" t="e">
        <f ca="true">+IF(AND(ISNUMBER(OFFSET('Sanitation Data'!$F$11,0,10*ROW('Sanitation Data'!F52))),'Data Summary'!CX58="Yes"),OFFSET('Sanitation Data'!$F$11,0,10*ROW('Sanitation Data'!F52)),NA())</f>
        <v>#N/A</v>
      </c>
      <c r="AJ58" s="100" t="e">
        <f ca="true">+IF(AND(ISNUMBER(OFFSET('Sanitation Data'!$F$12,0,10*ROW('Sanitation Data'!F52))),'Data Summary'!CY58="Yes"),OFFSET('Sanitation Data'!$F$12,0,10*ROW('Sanitation Data'!F52)),NA())</f>
        <v>#N/A</v>
      </c>
      <c r="AK58" s="100" t="e">
        <f ca="true">+IF(AND(ISNUMBER(OFFSET('Sanitation Data'!$G$4,0,10*ROW('Sanitation Data'!G52))),'Data Summary'!CZ58="Yes"),100-OFFSET('Sanitation Data'!$G$4,0,10*ROW('Sanitation Data'!G52)),NA())</f>
        <v>#N/A</v>
      </c>
      <c r="AL58" s="100" t="e">
        <f ca="true">+IF(AND(ISNUMBER(OFFSET('Sanitation Data'!$G$6,0,10*ROW('Sanitation Data'!G52))),'Data Summary'!DA58="Yes"),OFFSET('Sanitation Data'!$G$6,0,10*ROW('Sanitation Data'!G52)),NA())</f>
        <v>#N/A</v>
      </c>
      <c r="AM58" s="100" t="e">
        <f ca="true">+IF(AND(ISNUMBER(OFFSET('Sanitation Data'!$G$10,0,10*ROW('Sanitation Data'!G52))),'Data Summary'!DB58="Yes"),OFFSET('Sanitation Data'!$G$10,0,10*ROW('Sanitation Data'!G52)),NA())</f>
        <v>#N/A</v>
      </c>
      <c r="AN58" s="100" t="e">
        <f ca="true">+IF(AND(ISNUMBER(OFFSET('Sanitation Data'!$G$11,0,10*ROW('Sanitation Data'!G52))),'Data Summary'!DC58="Yes"),OFFSET('Sanitation Data'!$G$11,0,10*ROW('Sanitation Data'!G52)),NA())</f>
        <v>#N/A</v>
      </c>
      <c r="AO58" s="100" t="e">
        <f ca="true">+IF(AND(ISNUMBER(OFFSET('Sanitation Data'!$G$12,0,10*ROW('Sanitation Data'!G52))),'Data Summary'!DD58="Yes"),OFFSET('Sanitation Data'!$G$12,0,10*ROW('Sanitation Data'!G52)),NA())</f>
        <v>#N/A</v>
      </c>
      <c r="AP58" s="100" t="e">
        <f ca="true">+IF(AND(ISNUMBER(OFFSET('Sanitation Data'!$H$4,0,10*ROW('Sanitation Data'!H52))),'Data Summary'!DE58="Yes"),100-OFFSET('Sanitation Data'!$H$4,0,10*ROW('Sanitation Data'!H52)),NA())</f>
        <v>#N/A</v>
      </c>
      <c r="AQ58" s="100" t="e">
        <f ca="true">+IF(AND(ISNUMBER(OFFSET('Sanitation Data'!$H$6,0,10*ROW('Sanitation Data'!H52))),'Data Summary'!DF58="Yes"),OFFSET('Sanitation Data'!$H$6,0,10*ROW('Sanitation Data'!H52)),NA())</f>
        <v>#N/A</v>
      </c>
      <c r="AR58" s="100" t="e">
        <f ca="true">+IF(AND(ISNUMBER(OFFSET('Sanitation Data'!$H$10,0,10*ROW('Sanitation Data'!H52))),'Data Summary'!DG58="Yes"),OFFSET('Sanitation Data'!$H$10,0,10*ROW('Sanitation Data'!H52)),NA())</f>
        <v>#N/A</v>
      </c>
      <c r="AS58" s="100" t="e">
        <f ca="true">+IF(AND(ISNUMBER(OFFSET('Sanitation Data'!$H$11,0,10*ROW('Sanitation Data'!H52))),'Data Summary'!DH58="Yes"),OFFSET('Sanitation Data'!$H$11,0,10*ROW('Sanitation Data'!H52)),NA())</f>
        <v>#N/A</v>
      </c>
      <c r="AT58" s="100" t="e">
        <f ca="true">+IF(AND(ISNUMBER(OFFSET('Sanitation Data'!$H$12,0,10*ROW('Sanitation Data'!H52))),'Data Summary'!DI58="Yes"),OFFSET('Sanitation Data'!$H$12,0,10*ROW('Sanitation Data'!H52)),NA())</f>
        <v>#N/A</v>
      </c>
      <c r="AU58" s="100" t="e">
        <f ca="true">+IF(AND(ISNUMBER(OFFSET('Sanitation Data'!$I$4,0,10*ROW('Sanitation Data'!I52))),'Data Summary'!DJ58="Yes"),100-OFFSET('Sanitation Data'!$I$4,0,10*ROW('Sanitation Data'!I52)),NA())</f>
        <v>#N/A</v>
      </c>
      <c r="AV58" s="100" t="e">
        <f ca="true">+IF(AND(ISNUMBER(OFFSET('Sanitation Data'!$I$6,0,10*ROW('Sanitation Data'!I52))),'Data Summary'!DK58="Yes"),OFFSET('Sanitation Data'!$I$6,0,10*ROW('Sanitation Data'!I52)),NA())</f>
        <v>#N/A</v>
      </c>
      <c r="AW58" s="100" t="e">
        <f ca="true">+IF(AND(ISNUMBER(OFFSET('Sanitation Data'!$I$10,0,10*ROW('Sanitation Data'!I52))),'Data Summary'!DL58="Yes"),OFFSET('Sanitation Data'!$I$10,0,10*ROW('Sanitation Data'!I52)),NA())</f>
        <v>#N/A</v>
      </c>
      <c r="AX58" s="100" t="e">
        <f ca="true">+IF(AND(ISNUMBER(OFFSET('Sanitation Data'!$I$11,0,10*ROW('Sanitation Data'!I52))),'Data Summary'!DM58="Yes"),OFFSET('Sanitation Data'!$I$11,0,10*ROW('Sanitation Data'!I52)),NA())</f>
        <v>#N/A</v>
      </c>
      <c r="AY58" s="100" t="e">
        <f ca="true">+IF(AND(ISNUMBER(OFFSET('Sanitation Data'!$I$12,0,10*ROW('Sanitation Data'!I52))),'Data Summary'!DN58="Yes"),OFFSET('Sanitation Data'!$I$12,0,10*ROW('Sanitation Data'!I52)),NA())</f>
        <v>#N/A</v>
      </c>
      <c r="AZ58" s="101" t="e">
        <f ca="true">+IF(AND(ISNUMBER(OFFSET('Hygiene Data'!$D$5,0,10*ROW('Hygiene Data'!D52))),'Data Summary'!DO58="Yes"),OFFSET('Hygiene Data'!$D$5,0,10*ROW('Hygiene Data'!D52)),NA())</f>
        <v>#N/A</v>
      </c>
      <c r="BA58" s="101" t="e">
        <f ca="true">+IF(AND(ISNUMBER(OFFSET('Hygiene Data'!$D$7,0,10*ROW('Hygiene Data'!D52))),'Data Summary'!DP58="Yes"),OFFSET('Hygiene Data'!$D$7,0,10*ROW('Hygiene Data'!D52)),NA())</f>
        <v>#N/A</v>
      </c>
      <c r="BB58" s="101" t="e">
        <f ca="true">+IF(AND(ISNUMBER(OFFSET('Hygiene Data'!$D$9,0,10*ROW('Hygiene Data'!D52))),'Data Summary'!DQ58="Yes"),OFFSET('Hygiene Data'!$D$9,0,10*ROW('Hygiene Data'!D52)),NA())</f>
        <v>#N/A</v>
      </c>
      <c r="BC58" s="101" t="e">
        <f ca="true">+IF(AND(ISNUMBER(OFFSET('Hygiene Data'!$E$5,0,10*ROW('Hygiene Data'!E52))),'Data Summary'!DR58="Yes"),OFFSET('Hygiene Data'!$E$5,0,10*ROW('Hygiene Data'!E52)),NA())</f>
        <v>#N/A</v>
      </c>
      <c r="BD58" s="101" t="e">
        <f ca="true">+IF(AND(ISNUMBER(OFFSET('Hygiene Data'!$E$7,0,10*ROW('Hygiene Data'!E52))),'Data Summary'!DS58="Yes"),OFFSET('Hygiene Data'!$E$7,0,10*ROW('Hygiene Data'!E52)),NA())</f>
        <v>#N/A</v>
      </c>
      <c r="BE58" s="101" t="e">
        <f ca="true">+IF(AND(ISNUMBER(OFFSET('Hygiene Data'!$E$9,0,10*ROW('Hygiene Data'!E52))),'Data Summary'!DT58="Yes"),OFFSET('Hygiene Data'!$E$9,0,10*ROW('Hygiene Data'!E52)),NA())</f>
        <v>#N/A</v>
      </c>
      <c r="BF58" s="101" t="e">
        <f ca="true">+IF(AND(ISNUMBER(OFFSET('Hygiene Data'!$F$5,0,10*ROW('Hygiene Data'!F52))),'Data Summary'!DU58="Yes"),OFFSET('Hygiene Data'!$F$5,0,10*ROW('Hygiene Data'!F52)),NA())</f>
        <v>#N/A</v>
      </c>
      <c r="BG58" s="101" t="e">
        <f ca="true">+IF(AND(ISNUMBER(OFFSET('Hygiene Data'!$F$7,0,10*ROW('Hygiene Data'!F52))),'Data Summary'!DV58="Yes"),OFFSET('Hygiene Data'!$F$7,0,10*ROW('Hygiene Data'!F52)),NA())</f>
        <v>#N/A</v>
      </c>
      <c r="BH58" s="101" t="e">
        <f ca="true">+IF(AND(ISNUMBER(OFFSET('Hygiene Data'!$F$9,0,10*ROW('Hygiene Data'!F52))),'Data Summary'!DW58="Yes"),OFFSET('Hygiene Data'!$F$9,0,10*ROW('Hygiene Data'!F52)),NA())</f>
        <v>#N/A</v>
      </c>
      <c r="BI58" s="101" t="e">
        <f ca="true">+IF(AND(ISNUMBER(OFFSET('Hygiene Data'!$G$5,0,10*ROW('Hygiene Data'!G52))),'Data Summary'!DX58="Yes"),OFFSET('Hygiene Data'!$G$5,0,10*ROW('Hygiene Data'!G52)),NA())</f>
        <v>#N/A</v>
      </c>
      <c r="BJ58" s="101" t="e">
        <f ca="true">+IF(AND(ISNUMBER(OFFSET('Hygiene Data'!$G$7,0,10*ROW('Hygiene Data'!G52))),'Data Summary'!DY58="Yes"),OFFSET('Hygiene Data'!$G$7,0,10*ROW('Hygiene Data'!G52)),NA())</f>
        <v>#N/A</v>
      </c>
      <c r="BK58" s="101" t="e">
        <f ca="true">+IF(AND(ISNUMBER(OFFSET('Hygiene Data'!$G$9,0,10*ROW('Hygiene Data'!G52))),'Data Summary'!DZ58="Yes"),OFFSET('Hygiene Data'!$G$9,0,10*ROW('Hygiene Data'!G52)),NA())</f>
        <v>#N/A</v>
      </c>
      <c r="BL58" s="101" t="e">
        <f ca="true">+IF(AND(ISNUMBER(OFFSET('Hygiene Data'!$H$5,0,10*ROW('Hygiene Data'!H52))),'Data Summary'!EA58="Yes"),OFFSET('Hygiene Data'!$H$5,0,10*ROW('Hygiene Data'!H52)),NA())</f>
        <v>#N/A</v>
      </c>
      <c r="BM58" s="101" t="e">
        <f ca="true">+IF(AND(ISNUMBER(OFFSET('Hygiene Data'!$H$7,0,10*ROW('Hygiene Data'!H52))),'Data Summary'!EB58="Yes"),OFFSET('Hygiene Data'!$H$7,0,10*ROW('Hygiene Data'!H52)),NA())</f>
        <v>#N/A</v>
      </c>
      <c r="BN58" s="101" t="e">
        <f ca="true">+IF(AND(ISNUMBER(OFFSET('Hygiene Data'!$H$9,0,10*ROW('Hygiene Data'!H52))),'Data Summary'!EC58="Yes"),OFFSET('Hygiene Data'!$H$9,0,10*ROW('Hygiene Data'!H52)),NA())</f>
        <v>#N/A</v>
      </c>
      <c r="BO58" s="101" t="e">
        <f ca="true">+IF(AND(ISNUMBER(OFFSET('Hygiene Data'!$I$5,0,10*ROW('Hygiene Data'!I52))),'Data Summary'!ED58="Yes"),OFFSET('Hygiene Data'!$I$5,0,10*ROW('Hygiene Data'!I52)),NA())</f>
        <v>#N/A</v>
      </c>
      <c r="BP58" s="101" t="e">
        <f ca="true">+IF(AND(ISNUMBER(OFFSET('Hygiene Data'!$I$7,0,10*ROW('Hygiene Data'!I52))),'Data Summary'!EE58="Yes"),OFFSET('Hygiene Data'!$I$7,0,10*ROW('Hygiene Data'!I52)),NA())</f>
        <v>#N/A</v>
      </c>
      <c r="BQ58" s="101" t="e">
        <f ca="true">+IF(AND(ISNUMBER(OFFSET('Hygiene Data'!$I$9,0,10*ROW('Hygiene Data'!I52))),'Data Summary'!EF58="Yes"),OFFSET('Hygiene Data'!$I$9,0,10*ROW('Hygiene Data'!I52)),NA())</f>
        <v>#N/A</v>
      </c>
    </row>
    <row xmlns:x14ac="http://schemas.microsoft.com/office/spreadsheetml/2009/9/ac" r="59" x14ac:dyDescent="0.2">
      <c r="A59" s="379" t="e">
        <f ca="true">+RIGHT('Data Summary'!A59,LEN('Data Summary'!A59)-9)</f>
        <v>#VALUE!</v>
      </c>
      <c r="B59" s="38" t="str">
        <f ca="true">+IF(ISTEXT('Data Summary'!B59),'Data Summary'!B59,"")</f>
        <v/>
      </c>
      <c r="C59" s="378" t="e">
        <f ca="true">+VALUE('Data Summary'!C59)</f>
        <v>#VALUE!</v>
      </c>
      <c r="D59" s="99" t="e">
        <f ca="true">+IF(AND(ISNUMBER(OFFSET('Water Data'!$D$4,0,10*ROW('Water Data'!D53))),'Data Summary'!BS59="Yes"),100-OFFSET('Water Data'!$D$4,0,10*ROW('Water Data'!D53)),NA())</f>
        <v>#N/A</v>
      </c>
      <c r="E59" s="99" t="e">
        <f ca="true">+IF(AND(ISNUMBER(OFFSET('Water Data'!$D$6,0,10*ROW('Water Data'!D53))),'Data Summary'!BT59="Yes"),OFFSET('Water Data'!$D$6,0,10*ROW('Water Data'!D53)),NA())</f>
        <v>#N/A</v>
      </c>
      <c r="F59" s="99" t="e">
        <f ca="true">+IF(AND(ISNUMBER(OFFSET('Water Data'!$D$9,0,10*ROW('Water Data'!D53))),'Data Summary'!BU59="Yes"),OFFSET('Water Data'!$D$9,0,10*ROW('Water Data'!D53)),NA())</f>
        <v>#N/A</v>
      </c>
      <c r="G59" s="99" t="e">
        <f ca="true">+IF(AND(ISNUMBER(OFFSET('Water Data'!$E$4,0,10*ROW('Water Data'!E53))),'Data Summary'!BV59="Yes"),100-OFFSET('Water Data'!$E$4,0,10*ROW('Water Data'!E53)),NA())</f>
        <v>#N/A</v>
      </c>
      <c r="H59" s="99" t="e">
        <f ca="true">+IF(AND(ISNUMBER(OFFSET('Water Data'!$E$6,0,10*ROW('Water Data'!E53))),'Data Summary'!BW59="Yes"),OFFSET('Water Data'!$E$6,0,10*ROW('Water Data'!E53)),NA())</f>
        <v>#N/A</v>
      </c>
      <c r="I59" s="99" t="e">
        <f ca="true">+IF(AND(ISNUMBER(OFFSET('Water Data'!$E$9,0,10*ROW('Water Data'!E53))),'Data Summary'!BX59="Yes"),OFFSET('Water Data'!$E$9,0,10*ROW('Water Data'!E53)),NA())</f>
        <v>#N/A</v>
      </c>
      <c r="J59" s="99" t="e">
        <f ca="true">+IF(AND(ISNUMBER(OFFSET('Water Data'!$F$4,0,10*ROW('Water Data'!F53))),'Data Summary'!BY59="Yes"),100-OFFSET('Water Data'!$F$4,0,10*ROW('Water Data'!F53)),NA())</f>
        <v>#N/A</v>
      </c>
      <c r="K59" s="99" t="e">
        <f ca="true">+IF(AND(ISNUMBER(OFFSET('Water Data'!$F$6,0,10*ROW('Water Data'!F53))),'Data Summary'!BZ59="Yes"),OFFSET('Water Data'!$F$6,0,10*ROW('Water Data'!F53)),NA())</f>
        <v>#N/A</v>
      </c>
      <c r="L59" s="99" t="e">
        <f ca="true">+IF(AND(ISNUMBER(OFFSET('Water Data'!$F$9,0,10*ROW('Water Data'!F53))),'Data Summary'!CA59="Yes"),OFFSET('Water Data'!$F$9,0,10*ROW('Water Data'!F53)),NA())</f>
        <v>#N/A</v>
      </c>
      <c r="M59" s="99" t="e">
        <f ca="true">+IF(AND(ISNUMBER(OFFSET('Water Data'!$G$4,0,10*ROW('Water Data'!G53))),'Data Summary'!CB59="Yes"),100-OFFSET('Water Data'!$G$4,0,10*ROW('Water Data'!G53)),NA())</f>
        <v>#N/A</v>
      </c>
      <c r="N59" s="99" t="e">
        <f ca="true">+IF(AND(ISNUMBER(OFFSET('Water Data'!$G$6,0,10*ROW('Water Data'!G53))),'Data Summary'!CC59="Yes"),OFFSET('Water Data'!$G$6,0,10*ROW('Water Data'!G53)),NA())</f>
        <v>#N/A</v>
      </c>
      <c r="O59" s="99" t="e">
        <f ca="true">+IF(AND(ISNUMBER(OFFSET('Water Data'!$G$9,0,10*ROW('Water Data'!G53))),'Data Summary'!CD59="Yes"),OFFSET('Water Data'!$G$9,0,10*ROW('Water Data'!G53)),NA())</f>
        <v>#N/A</v>
      </c>
      <c r="P59" s="99" t="e">
        <f ca="true">+IF(AND(ISNUMBER(OFFSET('Water Data'!$H$4,0,10*ROW('Water Data'!H53))),'Data Summary'!CE59="Yes"),100-OFFSET('Water Data'!$H$4,0,10*ROW('Water Data'!H53)),NA())</f>
        <v>#N/A</v>
      </c>
      <c r="Q59" s="99" t="e">
        <f ca="true">+IF(AND(ISNUMBER(OFFSET('Water Data'!$H$6,0,10*ROW('Water Data'!H53))),'Data Summary'!CF59="Yes"),OFFSET('Water Data'!$H$6,0,10*ROW('Water Data'!H53)),NA())</f>
        <v>#N/A</v>
      </c>
      <c r="R59" s="99" t="e">
        <f ca="true">+IF(AND(ISNUMBER(OFFSET('Water Data'!$H$9,0,10*ROW('Water Data'!H53))),'Data Summary'!CG59="Yes"),OFFSET('Water Data'!$H$9,0,10*ROW('Water Data'!H53)),NA())</f>
        <v>#N/A</v>
      </c>
      <c r="S59" s="99" t="e">
        <f ca="true">+IF(AND(ISNUMBER(OFFSET('Water Data'!$I$4,0,10*ROW('Water Data'!I53))),'Data Summary'!CH59="Yes"),100-OFFSET('Water Data'!$I$4,0,10*ROW('Water Data'!I53)),NA())</f>
        <v>#N/A</v>
      </c>
      <c r="T59" s="99" t="e">
        <f ca="true">+IF(AND(ISNUMBER(OFFSET('Water Data'!$I$6,0,10*ROW('Water Data'!I53))),'Data Summary'!CI59="Yes"),OFFSET('Water Data'!$I$6,0,10*ROW('Water Data'!I53)),NA())</f>
        <v>#N/A</v>
      </c>
      <c r="U59" s="99" t="e">
        <f ca="true">+IF(AND(ISNUMBER(OFFSET('Water Data'!$I$9,0,10*ROW('Water Data'!I53))),'Data Summary'!CJ59="Yes"),OFFSET('Water Data'!$I$9,0,10*ROW('Water Data'!I53)),NA())</f>
        <v>#N/A</v>
      </c>
      <c r="V59" s="100" t="e">
        <f ca="true">+IF(AND(ISNUMBER(OFFSET('Sanitation Data'!$D$4,0,10*ROW('Sanitation Data'!D53))),'Data Summary'!CK59="Yes"),100-OFFSET('Sanitation Data'!$D$4,0,10*ROW('Sanitation Data'!D53)),NA())</f>
        <v>#N/A</v>
      </c>
      <c r="W59" s="100" t="e">
        <f ca="true">+IF(AND(ISNUMBER(OFFSET('Sanitation Data'!$D$6,0,10*ROW('Sanitation Data'!D53))),'Data Summary'!CL59="Yes"),OFFSET('Sanitation Data'!$D$6,0,10*ROW('Sanitation Data'!D53)),NA())</f>
        <v>#N/A</v>
      </c>
      <c r="X59" s="100" t="e">
        <f ca="true">+IF(AND(ISNUMBER(OFFSET('Sanitation Data'!$D$10,0,10*ROW('Sanitation Data'!D53))),'Data Summary'!CM59="Yes"),OFFSET('Sanitation Data'!$D$10,0,10*ROW('Sanitation Data'!D53)),NA())</f>
        <v>#N/A</v>
      </c>
      <c r="Y59" s="100" t="e">
        <f ca="true">+IF(AND(ISNUMBER(OFFSET('Sanitation Data'!$D$11,0,10*ROW('Sanitation Data'!D53))),'Data Summary'!CN59="Yes"),OFFSET('Sanitation Data'!$D$11,0,10*ROW('Sanitation Data'!D53)),NA())</f>
        <v>#N/A</v>
      </c>
      <c r="Z59" s="100" t="e">
        <f ca="true">+IF(AND(ISNUMBER(OFFSET('Sanitation Data'!$D$12,0,10*ROW('Sanitation Data'!D53))),'Data Summary'!CO59="Yes"),OFFSET('Sanitation Data'!$D$12,0,10*ROW('Sanitation Data'!D53)),NA())</f>
        <v>#N/A</v>
      </c>
      <c r="AA59" s="100" t="e">
        <f ca="true">+IF(AND(ISNUMBER(OFFSET('Sanitation Data'!$E$4,0,10*ROW('Sanitation Data'!E53))),'Data Summary'!CP59="Yes"),100-OFFSET('Sanitation Data'!$E$4,0,10*ROW('Sanitation Data'!E53)),NA())</f>
        <v>#N/A</v>
      </c>
      <c r="AB59" s="100" t="e">
        <f ca="true">+IF(AND(ISNUMBER(OFFSET('Sanitation Data'!$E$6,0,10*ROW('Sanitation Data'!E53))),'Data Summary'!CQ59="Yes"),OFFSET('Sanitation Data'!$E$6,0,10*ROW('Sanitation Data'!E53)),NA())</f>
        <v>#N/A</v>
      </c>
      <c r="AC59" s="100" t="e">
        <f ca="true">+IF(AND(ISNUMBER(OFFSET('Sanitation Data'!$E$10,0,10*ROW('Sanitation Data'!E53))),'Data Summary'!CR59="Yes"),OFFSET('Sanitation Data'!$E$10,0,10*ROW('Sanitation Data'!E53)),NA())</f>
        <v>#N/A</v>
      </c>
      <c r="AD59" s="100" t="e">
        <f ca="true">+IF(AND(ISNUMBER(OFFSET('Sanitation Data'!$E$11,0,10*ROW('Sanitation Data'!E53))),'Data Summary'!CS59="Yes"),OFFSET('Sanitation Data'!$E$11,0,10*ROW('Sanitation Data'!E53)),NA())</f>
        <v>#N/A</v>
      </c>
      <c r="AE59" s="100" t="e">
        <f ca="true">+IF(AND(ISNUMBER(OFFSET('Sanitation Data'!$E$12,0,10*ROW('Sanitation Data'!E53))),'Data Summary'!CT59="Yes"),OFFSET('Sanitation Data'!$E$12,0,10*ROW('Sanitation Data'!E53)),NA())</f>
        <v>#N/A</v>
      </c>
      <c r="AF59" s="100" t="e">
        <f ca="true">+IF(AND(ISNUMBER(OFFSET('Sanitation Data'!$F$4,0,10*ROW('Sanitation Data'!F53))),'Data Summary'!CU59="Yes"),100-OFFSET('Sanitation Data'!$F$4,0,10*ROW('Sanitation Data'!F53)),NA())</f>
        <v>#N/A</v>
      </c>
      <c r="AG59" s="100" t="e">
        <f ca="true">+IF(AND(ISNUMBER(OFFSET('Sanitation Data'!$F$6,0,10*ROW('Sanitation Data'!F53))),'Data Summary'!CV59="Yes"),OFFSET('Sanitation Data'!$F$6,0,10*ROW('Sanitation Data'!F53)),NA())</f>
        <v>#N/A</v>
      </c>
      <c r="AH59" s="100" t="e">
        <f ca="true">+IF(AND(ISNUMBER(OFFSET('Sanitation Data'!$F$10,0,10*ROW('Sanitation Data'!F53))),'Data Summary'!CW59="Yes"),OFFSET('Sanitation Data'!$F$10,0,10*ROW('Sanitation Data'!F53)),NA())</f>
        <v>#N/A</v>
      </c>
      <c r="AI59" s="100" t="e">
        <f ca="true">+IF(AND(ISNUMBER(OFFSET('Sanitation Data'!$F$11,0,10*ROW('Sanitation Data'!F53))),'Data Summary'!CX59="Yes"),OFFSET('Sanitation Data'!$F$11,0,10*ROW('Sanitation Data'!F53)),NA())</f>
        <v>#N/A</v>
      </c>
      <c r="AJ59" s="100" t="e">
        <f ca="true">+IF(AND(ISNUMBER(OFFSET('Sanitation Data'!$F$12,0,10*ROW('Sanitation Data'!F53))),'Data Summary'!CY59="Yes"),OFFSET('Sanitation Data'!$F$12,0,10*ROW('Sanitation Data'!F53)),NA())</f>
        <v>#N/A</v>
      </c>
      <c r="AK59" s="100" t="e">
        <f ca="true">+IF(AND(ISNUMBER(OFFSET('Sanitation Data'!$G$4,0,10*ROW('Sanitation Data'!G53))),'Data Summary'!CZ59="Yes"),100-OFFSET('Sanitation Data'!$G$4,0,10*ROW('Sanitation Data'!G53)),NA())</f>
        <v>#N/A</v>
      </c>
      <c r="AL59" s="100" t="e">
        <f ca="true">+IF(AND(ISNUMBER(OFFSET('Sanitation Data'!$G$6,0,10*ROW('Sanitation Data'!G53))),'Data Summary'!DA59="Yes"),OFFSET('Sanitation Data'!$G$6,0,10*ROW('Sanitation Data'!G53)),NA())</f>
        <v>#N/A</v>
      </c>
      <c r="AM59" s="100" t="e">
        <f ca="true">+IF(AND(ISNUMBER(OFFSET('Sanitation Data'!$G$10,0,10*ROW('Sanitation Data'!G53))),'Data Summary'!DB59="Yes"),OFFSET('Sanitation Data'!$G$10,0,10*ROW('Sanitation Data'!G53)),NA())</f>
        <v>#N/A</v>
      </c>
      <c r="AN59" s="100" t="e">
        <f ca="true">+IF(AND(ISNUMBER(OFFSET('Sanitation Data'!$G$11,0,10*ROW('Sanitation Data'!G53))),'Data Summary'!DC59="Yes"),OFFSET('Sanitation Data'!$G$11,0,10*ROW('Sanitation Data'!G53)),NA())</f>
        <v>#N/A</v>
      </c>
      <c r="AO59" s="100" t="e">
        <f ca="true">+IF(AND(ISNUMBER(OFFSET('Sanitation Data'!$G$12,0,10*ROW('Sanitation Data'!G53))),'Data Summary'!DD59="Yes"),OFFSET('Sanitation Data'!$G$12,0,10*ROW('Sanitation Data'!G53)),NA())</f>
        <v>#N/A</v>
      </c>
      <c r="AP59" s="100" t="e">
        <f ca="true">+IF(AND(ISNUMBER(OFFSET('Sanitation Data'!$H$4,0,10*ROW('Sanitation Data'!H53))),'Data Summary'!DE59="Yes"),100-OFFSET('Sanitation Data'!$H$4,0,10*ROW('Sanitation Data'!H53)),NA())</f>
        <v>#N/A</v>
      </c>
      <c r="AQ59" s="100" t="e">
        <f ca="true">+IF(AND(ISNUMBER(OFFSET('Sanitation Data'!$H$6,0,10*ROW('Sanitation Data'!H53))),'Data Summary'!DF59="Yes"),OFFSET('Sanitation Data'!$H$6,0,10*ROW('Sanitation Data'!H53)),NA())</f>
        <v>#N/A</v>
      </c>
      <c r="AR59" s="100" t="e">
        <f ca="true">+IF(AND(ISNUMBER(OFFSET('Sanitation Data'!$H$10,0,10*ROW('Sanitation Data'!H53))),'Data Summary'!DG59="Yes"),OFFSET('Sanitation Data'!$H$10,0,10*ROW('Sanitation Data'!H53)),NA())</f>
        <v>#N/A</v>
      </c>
      <c r="AS59" s="100" t="e">
        <f ca="true">+IF(AND(ISNUMBER(OFFSET('Sanitation Data'!$H$11,0,10*ROW('Sanitation Data'!H53))),'Data Summary'!DH59="Yes"),OFFSET('Sanitation Data'!$H$11,0,10*ROW('Sanitation Data'!H53)),NA())</f>
        <v>#N/A</v>
      </c>
      <c r="AT59" s="100" t="e">
        <f ca="true">+IF(AND(ISNUMBER(OFFSET('Sanitation Data'!$H$12,0,10*ROW('Sanitation Data'!H53))),'Data Summary'!DI59="Yes"),OFFSET('Sanitation Data'!$H$12,0,10*ROW('Sanitation Data'!H53)),NA())</f>
        <v>#N/A</v>
      </c>
      <c r="AU59" s="100" t="e">
        <f ca="true">+IF(AND(ISNUMBER(OFFSET('Sanitation Data'!$I$4,0,10*ROW('Sanitation Data'!I53))),'Data Summary'!DJ59="Yes"),100-OFFSET('Sanitation Data'!$I$4,0,10*ROW('Sanitation Data'!I53)),NA())</f>
        <v>#N/A</v>
      </c>
      <c r="AV59" s="100" t="e">
        <f ca="true">+IF(AND(ISNUMBER(OFFSET('Sanitation Data'!$I$6,0,10*ROW('Sanitation Data'!I53))),'Data Summary'!DK59="Yes"),OFFSET('Sanitation Data'!$I$6,0,10*ROW('Sanitation Data'!I53)),NA())</f>
        <v>#N/A</v>
      </c>
      <c r="AW59" s="100" t="e">
        <f ca="true">+IF(AND(ISNUMBER(OFFSET('Sanitation Data'!$I$10,0,10*ROW('Sanitation Data'!I53))),'Data Summary'!DL59="Yes"),OFFSET('Sanitation Data'!$I$10,0,10*ROW('Sanitation Data'!I53)),NA())</f>
        <v>#N/A</v>
      </c>
      <c r="AX59" s="100" t="e">
        <f ca="true">+IF(AND(ISNUMBER(OFFSET('Sanitation Data'!$I$11,0,10*ROW('Sanitation Data'!I53))),'Data Summary'!DM59="Yes"),OFFSET('Sanitation Data'!$I$11,0,10*ROW('Sanitation Data'!I53)),NA())</f>
        <v>#N/A</v>
      </c>
      <c r="AY59" s="100" t="e">
        <f ca="true">+IF(AND(ISNUMBER(OFFSET('Sanitation Data'!$I$12,0,10*ROW('Sanitation Data'!I53))),'Data Summary'!DN59="Yes"),OFFSET('Sanitation Data'!$I$12,0,10*ROW('Sanitation Data'!I53)),NA())</f>
        <v>#N/A</v>
      </c>
      <c r="AZ59" s="101" t="e">
        <f ca="true">+IF(AND(ISNUMBER(OFFSET('Hygiene Data'!$D$5,0,10*ROW('Hygiene Data'!D53))),'Data Summary'!DO59="Yes"),OFFSET('Hygiene Data'!$D$5,0,10*ROW('Hygiene Data'!D53)),NA())</f>
        <v>#N/A</v>
      </c>
      <c r="BA59" s="101" t="e">
        <f ca="true">+IF(AND(ISNUMBER(OFFSET('Hygiene Data'!$D$7,0,10*ROW('Hygiene Data'!D53))),'Data Summary'!DP59="Yes"),OFFSET('Hygiene Data'!$D$7,0,10*ROW('Hygiene Data'!D53)),NA())</f>
        <v>#N/A</v>
      </c>
      <c r="BB59" s="101" t="e">
        <f ca="true">+IF(AND(ISNUMBER(OFFSET('Hygiene Data'!$D$9,0,10*ROW('Hygiene Data'!D53))),'Data Summary'!DQ59="Yes"),OFFSET('Hygiene Data'!$D$9,0,10*ROW('Hygiene Data'!D53)),NA())</f>
        <v>#N/A</v>
      </c>
      <c r="BC59" s="101" t="e">
        <f ca="true">+IF(AND(ISNUMBER(OFFSET('Hygiene Data'!$E$5,0,10*ROW('Hygiene Data'!E53))),'Data Summary'!DR59="Yes"),OFFSET('Hygiene Data'!$E$5,0,10*ROW('Hygiene Data'!E53)),NA())</f>
        <v>#N/A</v>
      </c>
      <c r="BD59" s="101" t="e">
        <f ca="true">+IF(AND(ISNUMBER(OFFSET('Hygiene Data'!$E$7,0,10*ROW('Hygiene Data'!E53))),'Data Summary'!DS59="Yes"),OFFSET('Hygiene Data'!$E$7,0,10*ROW('Hygiene Data'!E53)),NA())</f>
        <v>#N/A</v>
      </c>
      <c r="BE59" s="101" t="e">
        <f ca="true">+IF(AND(ISNUMBER(OFFSET('Hygiene Data'!$E$9,0,10*ROW('Hygiene Data'!E53))),'Data Summary'!DT59="Yes"),OFFSET('Hygiene Data'!$E$9,0,10*ROW('Hygiene Data'!E53)),NA())</f>
        <v>#N/A</v>
      </c>
      <c r="BF59" s="101" t="e">
        <f ca="true">+IF(AND(ISNUMBER(OFFSET('Hygiene Data'!$F$5,0,10*ROW('Hygiene Data'!F53))),'Data Summary'!DU59="Yes"),OFFSET('Hygiene Data'!$F$5,0,10*ROW('Hygiene Data'!F53)),NA())</f>
        <v>#N/A</v>
      </c>
      <c r="BG59" s="101" t="e">
        <f ca="true">+IF(AND(ISNUMBER(OFFSET('Hygiene Data'!$F$7,0,10*ROW('Hygiene Data'!F53))),'Data Summary'!DV59="Yes"),OFFSET('Hygiene Data'!$F$7,0,10*ROW('Hygiene Data'!F53)),NA())</f>
        <v>#N/A</v>
      </c>
      <c r="BH59" s="101" t="e">
        <f ca="true">+IF(AND(ISNUMBER(OFFSET('Hygiene Data'!$F$9,0,10*ROW('Hygiene Data'!F53))),'Data Summary'!DW59="Yes"),OFFSET('Hygiene Data'!$F$9,0,10*ROW('Hygiene Data'!F53)),NA())</f>
        <v>#N/A</v>
      </c>
      <c r="BI59" s="101" t="e">
        <f ca="true">+IF(AND(ISNUMBER(OFFSET('Hygiene Data'!$G$5,0,10*ROW('Hygiene Data'!G53))),'Data Summary'!DX59="Yes"),OFFSET('Hygiene Data'!$G$5,0,10*ROW('Hygiene Data'!G53)),NA())</f>
        <v>#N/A</v>
      </c>
      <c r="BJ59" s="101" t="e">
        <f ca="true">+IF(AND(ISNUMBER(OFFSET('Hygiene Data'!$G$7,0,10*ROW('Hygiene Data'!G53))),'Data Summary'!DY59="Yes"),OFFSET('Hygiene Data'!$G$7,0,10*ROW('Hygiene Data'!G53)),NA())</f>
        <v>#N/A</v>
      </c>
      <c r="BK59" s="101" t="e">
        <f ca="true">+IF(AND(ISNUMBER(OFFSET('Hygiene Data'!$G$9,0,10*ROW('Hygiene Data'!G53))),'Data Summary'!DZ59="Yes"),OFFSET('Hygiene Data'!$G$9,0,10*ROW('Hygiene Data'!G53)),NA())</f>
        <v>#N/A</v>
      </c>
      <c r="BL59" s="101" t="e">
        <f ca="true">+IF(AND(ISNUMBER(OFFSET('Hygiene Data'!$H$5,0,10*ROW('Hygiene Data'!H53))),'Data Summary'!EA59="Yes"),OFFSET('Hygiene Data'!$H$5,0,10*ROW('Hygiene Data'!H53)),NA())</f>
        <v>#N/A</v>
      </c>
      <c r="BM59" s="101" t="e">
        <f ca="true">+IF(AND(ISNUMBER(OFFSET('Hygiene Data'!$H$7,0,10*ROW('Hygiene Data'!H53))),'Data Summary'!EB59="Yes"),OFFSET('Hygiene Data'!$H$7,0,10*ROW('Hygiene Data'!H53)),NA())</f>
        <v>#N/A</v>
      </c>
      <c r="BN59" s="101" t="e">
        <f ca="true">+IF(AND(ISNUMBER(OFFSET('Hygiene Data'!$H$9,0,10*ROW('Hygiene Data'!H53))),'Data Summary'!EC59="Yes"),OFFSET('Hygiene Data'!$H$9,0,10*ROW('Hygiene Data'!H53)),NA())</f>
        <v>#N/A</v>
      </c>
      <c r="BO59" s="101" t="e">
        <f ca="true">+IF(AND(ISNUMBER(OFFSET('Hygiene Data'!$I$5,0,10*ROW('Hygiene Data'!I53))),'Data Summary'!ED59="Yes"),OFFSET('Hygiene Data'!$I$5,0,10*ROW('Hygiene Data'!I53)),NA())</f>
        <v>#N/A</v>
      </c>
      <c r="BP59" s="101" t="e">
        <f ca="true">+IF(AND(ISNUMBER(OFFSET('Hygiene Data'!$I$7,0,10*ROW('Hygiene Data'!I53))),'Data Summary'!EE59="Yes"),OFFSET('Hygiene Data'!$I$7,0,10*ROW('Hygiene Data'!I53)),NA())</f>
        <v>#N/A</v>
      </c>
      <c r="BQ59" s="101" t="e">
        <f ca="true">+IF(AND(ISNUMBER(OFFSET('Hygiene Data'!$I$9,0,10*ROW('Hygiene Data'!I53))),'Data Summary'!EF59="Yes"),OFFSET('Hygiene Data'!$I$9,0,10*ROW('Hygiene Data'!I53)),NA())</f>
        <v>#N/A</v>
      </c>
    </row>
    <row xmlns:x14ac="http://schemas.microsoft.com/office/spreadsheetml/2009/9/ac" r="60" x14ac:dyDescent="0.2">
      <c r="A60" s="379" t="e">
        <f ca="true">+RIGHT('Data Summary'!A60,LEN('Data Summary'!A60)-9)</f>
        <v>#VALUE!</v>
      </c>
      <c r="B60" s="38" t="str">
        <f ca="true">+IF(ISTEXT('Data Summary'!B60),'Data Summary'!B60,"")</f>
        <v/>
      </c>
      <c r="C60" s="378" t="e">
        <f ca="true">+VALUE('Data Summary'!C60)</f>
        <v>#VALUE!</v>
      </c>
      <c r="D60" s="99" t="e">
        <f ca="true">+IF(AND(ISNUMBER(OFFSET('Water Data'!$D$4,0,10*ROW('Water Data'!D54))),'Data Summary'!BS60="Yes"),100-OFFSET('Water Data'!$D$4,0,10*ROW('Water Data'!D54)),NA())</f>
        <v>#N/A</v>
      </c>
      <c r="E60" s="99" t="e">
        <f ca="true">+IF(AND(ISNUMBER(OFFSET('Water Data'!$D$6,0,10*ROW('Water Data'!D54))),'Data Summary'!BT60="Yes"),OFFSET('Water Data'!$D$6,0,10*ROW('Water Data'!D54)),NA())</f>
        <v>#N/A</v>
      </c>
      <c r="F60" s="99" t="e">
        <f ca="true">+IF(AND(ISNUMBER(OFFSET('Water Data'!$D$9,0,10*ROW('Water Data'!D54))),'Data Summary'!BU60="Yes"),OFFSET('Water Data'!$D$9,0,10*ROW('Water Data'!D54)),NA())</f>
        <v>#N/A</v>
      </c>
      <c r="G60" s="99" t="e">
        <f ca="true">+IF(AND(ISNUMBER(OFFSET('Water Data'!$E$4,0,10*ROW('Water Data'!E54))),'Data Summary'!BV60="Yes"),100-OFFSET('Water Data'!$E$4,0,10*ROW('Water Data'!E54)),NA())</f>
        <v>#N/A</v>
      </c>
      <c r="H60" s="99" t="e">
        <f ca="true">+IF(AND(ISNUMBER(OFFSET('Water Data'!$E$6,0,10*ROW('Water Data'!E54))),'Data Summary'!BW60="Yes"),OFFSET('Water Data'!$E$6,0,10*ROW('Water Data'!E54)),NA())</f>
        <v>#N/A</v>
      </c>
      <c r="I60" s="99" t="e">
        <f ca="true">+IF(AND(ISNUMBER(OFFSET('Water Data'!$E$9,0,10*ROW('Water Data'!E54))),'Data Summary'!BX60="Yes"),OFFSET('Water Data'!$E$9,0,10*ROW('Water Data'!E54)),NA())</f>
        <v>#N/A</v>
      </c>
      <c r="J60" s="99" t="e">
        <f ca="true">+IF(AND(ISNUMBER(OFFSET('Water Data'!$F$4,0,10*ROW('Water Data'!F54))),'Data Summary'!BY60="Yes"),100-OFFSET('Water Data'!$F$4,0,10*ROW('Water Data'!F54)),NA())</f>
        <v>#N/A</v>
      </c>
      <c r="K60" s="99" t="e">
        <f ca="true">+IF(AND(ISNUMBER(OFFSET('Water Data'!$F$6,0,10*ROW('Water Data'!F54))),'Data Summary'!BZ60="Yes"),OFFSET('Water Data'!$F$6,0,10*ROW('Water Data'!F54)),NA())</f>
        <v>#N/A</v>
      </c>
      <c r="L60" s="99" t="e">
        <f ca="true">+IF(AND(ISNUMBER(OFFSET('Water Data'!$F$9,0,10*ROW('Water Data'!F54))),'Data Summary'!CA60="Yes"),OFFSET('Water Data'!$F$9,0,10*ROW('Water Data'!F54)),NA())</f>
        <v>#N/A</v>
      </c>
      <c r="M60" s="99" t="e">
        <f ca="true">+IF(AND(ISNUMBER(OFFSET('Water Data'!$G$4,0,10*ROW('Water Data'!G54))),'Data Summary'!CB60="Yes"),100-OFFSET('Water Data'!$G$4,0,10*ROW('Water Data'!G54)),NA())</f>
        <v>#N/A</v>
      </c>
      <c r="N60" s="99" t="e">
        <f ca="true">+IF(AND(ISNUMBER(OFFSET('Water Data'!$G$6,0,10*ROW('Water Data'!G54))),'Data Summary'!CC60="Yes"),OFFSET('Water Data'!$G$6,0,10*ROW('Water Data'!G54)),NA())</f>
        <v>#N/A</v>
      </c>
      <c r="O60" s="99" t="e">
        <f ca="true">+IF(AND(ISNUMBER(OFFSET('Water Data'!$G$9,0,10*ROW('Water Data'!G54))),'Data Summary'!CD60="Yes"),OFFSET('Water Data'!$G$9,0,10*ROW('Water Data'!G54)),NA())</f>
        <v>#N/A</v>
      </c>
      <c r="P60" s="99" t="e">
        <f ca="true">+IF(AND(ISNUMBER(OFFSET('Water Data'!$H$4,0,10*ROW('Water Data'!H54))),'Data Summary'!CE60="Yes"),100-OFFSET('Water Data'!$H$4,0,10*ROW('Water Data'!H54)),NA())</f>
        <v>#N/A</v>
      </c>
      <c r="Q60" s="99" t="e">
        <f ca="true">+IF(AND(ISNUMBER(OFFSET('Water Data'!$H$6,0,10*ROW('Water Data'!H54))),'Data Summary'!CF60="Yes"),OFFSET('Water Data'!$H$6,0,10*ROW('Water Data'!H54)),NA())</f>
        <v>#N/A</v>
      </c>
      <c r="R60" s="99" t="e">
        <f ca="true">+IF(AND(ISNUMBER(OFFSET('Water Data'!$H$9,0,10*ROW('Water Data'!H54))),'Data Summary'!CG60="Yes"),OFFSET('Water Data'!$H$9,0,10*ROW('Water Data'!H54)),NA())</f>
        <v>#N/A</v>
      </c>
      <c r="S60" s="99" t="e">
        <f ca="true">+IF(AND(ISNUMBER(OFFSET('Water Data'!$I$4,0,10*ROW('Water Data'!I54))),'Data Summary'!CH60="Yes"),100-OFFSET('Water Data'!$I$4,0,10*ROW('Water Data'!I54)),NA())</f>
        <v>#N/A</v>
      </c>
      <c r="T60" s="99" t="e">
        <f ca="true">+IF(AND(ISNUMBER(OFFSET('Water Data'!$I$6,0,10*ROW('Water Data'!I54))),'Data Summary'!CI60="Yes"),OFFSET('Water Data'!$I$6,0,10*ROW('Water Data'!I54)),NA())</f>
        <v>#N/A</v>
      </c>
      <c r="U60" s="99" t="e">
        <f ca="true">+IF(AND(ISNUMBER(OFFSET('Water Data'!$I$9,0,10*ROW('Water Data'!I54))),'Data Summary'!CJ60="Yes"),OFFSET('Water Data'!$I$9,0,10*ROW('Water Data'!I54)),NA())</f>
        <v>#N/A</v>
      </c>
      <c r="V60" s="100" t="e">
        <f ca="true">+IF(AND(ISNUMBER(OFFSET('Sanitation Data'!$D$4,0,10*ROW('Sanitation Data'!D54))),'Data Summary'!CK60="Yes"),100-OFFSET('Sanitation Data'!$D$4,0,10*ROW('Sanitation Data'!D54)),NA())</f>
        <v>#N/A</v>
      </c>
      <c r="W60" s="100" t="e">
        <f ca="true">+IF(AND(ISNUMBER(OFFSET('Sanitation Data'!$D$6,0,10*ROW('Sanitation Data'!D54))),'Data Summary'!CL60="Yes"),OFFSET('Sanitation Data'!$D$6,0,10*ROW('Sanitation Data'!D54)),NA())</f>
        <v>#N/A</v>
      </c>
      <c r="X60" s="100" t="e">
        <f ca="true">+IF(AND(ISNUMBER(OFFSET('Sanitation Data'!$D$10,0,10*ROW('Sanitation Data'!D54))),'Data Summary'!CM60="Yes"),OFFSET('Sanitation Data'!$D$10,0,10*ROW('Sanitation Data'!D54)),NA())</f>
        <v>#N/A</v>
      </c>
      <c r="Y60" s="100" t="e">
        <f ca="true">+IF(AND(ISNUMBER(OFFSET('Sanitation Data'!$D$11,0,10*ROW('Sanitation Data'!D54))),'Data Summary'!CN60="Yes"),OFFSET('Sanitation Data'!$D$11,0,10*ROW('Sanitation Data'!D54)),NA())</f>
        <v>#N/A</v>
      </c>
      <c r="Z60" s="100" t="e">
        <f ca="true">+IF(AND(ISNUMBER(OFFSET('Sanitation Data'!$D$12,0,10*ROW('Sanitation Data'!D54))),'Data Summary'!CO60="Yes"),OFFSET('Sanitation Data'!$D$12,0,10*ROW('Sanitation Data'!D54)),NA())</f>
        <v>#N/A</v>
      </c>
      <c r="AA60" s="100" t="e">
        <f ca="true">+IF(AND(ISNUMBER(OFFSET('Sanitation Data'!$E$4,0,10*ROW('Sanitation Data'!E54))),'Data Summary'!CP60="Yes"),100-OFFSET('Sanitation Data'!$E$4,0,10*ROW('Sanitation Data'!E54)),NA())</f>
        <v>#N/A</v>
      </c>
      <c r="AB60" s="100" t="e">
        <f ca="true">+IF(AND(ISNUMBER(OFFSET('Sanitation Data'!$E$6,0,10*ROW('Sanitation Data'!E54))),'Data Summary'!CQ60="Yes"),OFFSET('Sanitation Data'!$E$6,0,10*ROW('Sanitation Data'!E54)),NA())</f>
        <v>#N/A</v>
      </c>
      <c r="AC60" s="100" t="e">
        <f ca="true">+IF(AND(ISNUMBER(OFFSET('Sanitation Data'!$E$10,0,10*ROW('Sanitation Data'!E54))),'Data Summary'!CR60="Yes"),OFFSET('Sanitation Data'!$E$10,0,10*ROW('Sanitation Data'!E54)),NA())</f>
        <v>#N/A</v>
      </c>
      <c r="AD60" s="100" t="e">
        <f ca="true">+IF(AND(ISNUMBER(OFFSET('Sanitation Data'!$E$11,0,10*ROW('Sanitation Data'!E54))),'Data Summary'!CS60="Yes"),OFFSET('Sanitation Data'!$E$11,0,10*ROW('Sanitation Data'!E54)),NA())</f>
        <v>#N/A</v>
      </c>
      <c r="AE60" s="100" t="e">
        <f ca="true">+IF(AND(ISNUMBER(OFFSET('Sanitation Data'!$E$12,0,10*ROW('Sanitation Data'!E54))),'Data Summary'!CT60="Yes"),OFFSET('Sanitation Data'!$E$12,0,10*ROW('Sanitation Data'!E54)),NA())</f>
        <v>#N/A</v>
      </c>
      <c r="AF60" s="100" t="e">
        <f ca="true">+IF(AND(ISNUMBER(OFFSET('Sanitation Data'!$F$4,0,10*ROW('Sanitation Data'!F54))),'Data Summary'!CU60="Yes"),100-OFFSET('Sanitation Data'!$F$4,0,10*ROW('Sanitation Data'!F54)),NA())</f>
        <v>#N/A</v>
      </c>
      <c r="AG60" s="100" t="e">
        <f ca="true">+IF(AND(ISNUMBER(OFFSET('Sanitation Data'!$F$6,0,10*ROW('Sanitation Data'!F54))),'Data Summary'!CV60="Yes"),OFFSET('Sanitation Data'!$F$6,0,10*ROW('Sanitation Data'!F54)),NA())</f>
        <v>#N/A</v>
      </c>
      <c r="AH60" s="100" t="e">
        <f ca="true">+IF(AND(ISNUMBER(OFFSET('Sanitation Data'!$F$10,0,10*ROW('Sanitation Data'!F54))),'Data Summary'!CW60="Yes"),OFFSET('Sanitation Data'!$F$10,0,10*ROW('Sanitation Data'!F54)),NA())</f>
        <v>#N/A</v>
      </c>
      <c r="AI60" s="100" t="e">
        <f ca="true">+IF(AND(ISNUMBER(OFFSET('Sanitation Data'!$F$11,0,10*ROW('Sanitation Data'!F54))),'Data Summary'!CX60="Yes"),OFFSET('Sanitation Data'!$F$11,0,10*ROW('Sanitation Data'!F54)),NA())</f>
        <v>#N/A</v>
      </c>
      <c r="AJ60" s="100" t="e">
        <f ca="true">+IF(AND(ISNUMBER(OFFSET('Sanitation Data'!$F$12,0,10*ROW('Sanitation Data'!F54))),'Data Summary'!CY60="Yes"),OFFSET('Sanitation Data'!$F$12,0,10*ROW('Sanitation Data'!F54)),NA())</f>
        <v>#N/A</v>
      </c>
      <c r="AK60" s="100" t="e">
        <f ca="true">+IF(AND(ISNUMBER(OFFSET('Sanitation Data'!$G$4,0,10*ROW('Sanitation Data'!G54))),'Data Summary'!CZ60="Yes"),100-OFFSET('Sanitation Data'!$G$4,0,10*ROW('Sanitation Data'!G54)),NA())</f>
        <v>#N/A</v>
      </c>
      <c r="AL60" s="100" t="e">
        <f ca="true">+IF(AND(ISNUMBER(OFFSET('Sanitation Data'!$G$6,0,10*ROW('Sanitation Data'!G54))),'Data Summary'!DA60="Yes"),OFFSET('Sanitation Data'!$G$6,0,10*ROW('Sanitation Data'!G54)),NA())</f>
        <v>#N/A</v>
      </c>
      <c r="AM60" s="100" t="e">
        <f ca="true">+IF(AND(ISNUMBER(OFFSET('Sanitation Data'!$G$10,0,10*ROW('Sanitation Data'!G54))),'Data Summary'!DB60="Yes"),OFFSET('Sanitation Data'!$G$10,0,10*ROW('Sanitation Data'!G54)),NA())</f>
        <v>#N/A</v>
      </c>
      <c r="AN60" s="100" t="e">
        <f ca="true">+IF(AND(ISNUMBER(OFFSET('Sanitation Data'!$G$11,0,10*ROW('Sanitation Data'!G54))),'Data Summary'!DC60="Yes"),OFFSET('Sanitation Data'!$G$11,0,10*ROW('Sanitation Data'!G54)),NA())</f>
        <v>#N/A</v>
      </c>
      <c r="AO60" s="100" t="e">
        <f ca="true">+IF(AND(ISNUMBER(OFFSET('Sanitation Data'!$G$12,0,10*ROW('Sanitation Data'!G54))),'Data Summary'!DD60="Yes"),OFFSET('Sanitation Data'!$G$12,0,10*ROW('Sanitation Data'!G54)),NA())</f>
        <v>#N/A</v>
      </c>
      <c r="AP60" s="100" t="e">
        <f ca="true">+IF(AND(ISNUMBER(OFFSET('Sanitation Data'!$H$4,0,10*ROW('Sanitation Data'!H54))),'Data Summary'!DE60="Yes"),100-OFFSET('Sanitation Data'!$H$4,0,10*ROW('Sanitation Data'!H54)),NA())</f>
        <v>#N/A</v>
      </c>
      <c r="AQ60" s="100" t="e">
        <f ca="true">+IF(AND(ISNUMBER(OFFSET('Sanitation Data'!$H$6,0,10*ROW('Sanitation Data'!H54))),'Data Summary'!DF60="Yes"),OFFSET('Sanitation Data'!$H$6,0,10*ROW('Sanitation Data'!H54)),NA())</f>
        <v>#N/A</v>
      </c>
      <c r="AR60" s="100" t="e">
        <f ca="true">+IF(AND(ISNUMBER(OFFSET('Sanitation Data'!$H$10,0,10*ROW('Sanitation Data'!H54))),'Data Summary'!DG60="Yes"),OFFSET('Sanitation Data'!$H$10,0,10*ROW('Sanitation Data'!H54)),NA())</f>
        <v>#N/A</v>
      </c>
      <c r="AS60" s="100" t="e">
        <f ca="true">+IF(AND(ISNUMBER(OFFSET('Sanitation Data'!$H$11,0,10*ROW('Sanitation Data'!H54))),'Data Summary'!DH60="Yes"),OFFSET('Sanitation Data'!$H$11,0,10*ROW('Sanitation Data'!H54)),NA())</f>
        <v>#N/A</v>
      </c>
      <c r="AT60" s="100" t="e">
        <f ca="true">+IF(AND(ISNUMBER(OFFSET('Sanitation Data'!$H$12,0,10*ROW('Sanitation Data'!H54))),'Data Summary'!DI60="Yes"),OFFSET('Sanitation Data'!$H$12,0,10*ROW('Sanitation Data'!H54)),NA())</f>
        <v>#N/A</v>
      </c>
      <c r="AU60" s="100" t="e">
        <f ca="true">+IF(AND(ISNUMBER(OFFSET('Sanitation Data'!$I$4,0,10*ROW('Sanitation Data'!I54))),'Data Summary'!DJ60="Yes"),100-OFFSET('Sanitation Data'!$I$4,0,10*ROW('Sanitation Data'!I54)),NA())</f>
        <v>#N/A</v>
      </c>
      <c r="AV60" s="100" t="e">
        <f ca="true">+IF(AND(ISNUMBER(OFFSET('Sanitation Data'!$I$6,0,10*ROW('Sanitation Data'!I54))),'Data Summary'!DK60="Yes"),OFFSET('Sanitation Data'!$I$6,0,10*ROW('Sanitation Data'!I54)),NA())</f>
        <v>#N/A</v>
      </c>
      <c r="AW60" s="100" t="e">
        <f ca="true">+IF(AND(ISNUMBER(OFFSET('Sanitation Data'!$I$10,0,10*ROW('Sanitation Data'!I54))),'Data Summary'!DL60="Yes"),OFFSET('Sanitation Data'!$I$10,0,10*ROW('Sanitation Data'!I54)),NA())</f>
        <v>#N/A</v>
      </c>
      <c r="AX60" s="100" t="e">
        <f ca="true">+IF(AND(ISNUMBER(OFFSET('Sanitation Data'!$I$11,0,10*ROW('Sanitation Data'!I54))),'Data Summary'!DM60="Yes"),OFFSET('Sanitation Data'!$I$11,0,10*ROW('Sanitation Data'!I54)),NA())</f>
        <v>#N/A</v>
      </c>
      <c r="AY60" s="100" t="e">
        <f ca="true">+IF(AND(ISNUMBER(OFFSET('Sanitation Data'!$I$12,0,10*ROW('Sanitation Data'!I54))),'Data Summary'!DN60="Yes"),OFFSET('Sanitation Data'!$I$12,0,10*ROW('Sanitation Data'!I54)),NA())</f>
        <v>#N/A</v>
      </c>
      <c r="AZ60" s="101" t="e">
        <f ca="true">+IF(AND(ISNUMBER(OFFSET('Hygiene Data'!$D$5,0,10*ROW('Hygiene Data'!D54))),'Data Summary'!DO60="Yes"),OFFSET('Hygiene Data'!$D$5,0,10*ROW('Hygiene Data'!D54)),NA())</f>
        <v>#N/A</v>
      </c>
      <c r="BA60" s="101" t="e">
        <f ca="true">+IF(AND(ISNUMBER(OFFSET('Hygiene Data'!$D$7,0,10*ROW('Hygiene Data'!D54))),'Data Summary'!DP60="Yes"),OFFSET('Hygiene Data'!$D$7,0,10*ROW('Hygiene Data'!D54)),NA())</f>
        <v>#N/A</v>
      </c>
      <c r="BB60" s="101" t="e">
        <f ca="true">+IF(AND(ISNUMBER(OFFSET('Hygiene Data'!$D$9,0,10*ROW('Hygiene Data'!D54))),'Data Summary'!DQ60="Yes"),OFFSET('Hygiene Data'!$D$9,0,10*ROW('Hygiene Data'!D54)),NA())</f>
        <v>#N/A</v>
      </c>
      <c r="BC60" s="101" t="e">
        <f ca="true">+IF(AND(ISNUMBER(OFFSET('Hygiene Data'!$E$5,0,10*ROW('Hygiene Data'!E54))),'Data Summary'!DR60="Yes"),OFFSET('Hygiene Data'!$E$5,0,10*ROW('Hygiene Data'!E54)),NA())</f>
        <v>#N/A</v>
      </c>
      <c r="BD60" s="101" t="e">
        <f ca="true">+IF(AND(ISNUMBER(OFFSET('Hygiene Data'!$E$7,0,10*ROW('Hygiene Data'!E54))),'Data Summary'!DS60="Yes"),OFFSET('Hygiene Data'!$E$7,0,10*ROW('Hygiene Data'!E54)),NA())</f>
        <v>#N/A</v>
      </c>
      <c r="BE60" s="101" t="e">
        <f ca="true">+IF(AND(ISNUMBER(OFFSET('Hygiene Data'!$E$9,0,10*ROW('Hygiene Data'!E54))),'Data Summary'!DT60="Yes"),OFFSET('Hygiene Data'!$E$9,0,10*ROW('Hygiene Data'!E54)),NA())</f>
        <v>#N/A</v>
      </c>
      <c r="BF60" s="101" t="e">
        <f ca="true">+IF(AND(ISNUMBER(OFFSET('Hygiene Data'!$F$5,0,10*ROW('Hygiene Data'!F54))),'Data Summary'!DU60="Yes"),OFFSET('Hygiene Data'!$F$5,0,10*ROW('Hygiene Data'!F54)),NA())</f>
        <v>#N/A</v>
      </c>
      <c r="BG60" s="101" t="e">
        <f ca="true">+IF(AND(ISNUMBER(OFFSET('Hygiene Data'!$F$7,0,10*ROW('Hygiene Data'!F54))),'Data Summary'!DV60="Yes"),OFFSET('Hygiene Data'!$F$7,0,10*ROW('Hygiene Data'!F54)),NA())</f>
        <v>#N/A</v>
      </c>
      <c r="BH60" s="101" t="e">
        <f ca="true">+IF(AND(ISNUMBER(OFFSET('Hygiene Data'!$F$9,0,10*ROW('Hygiene Data'!F54))),'Data Summary'!DW60="Yes"),OFFSET('Hygiene Data'!$F$9,0,10*ROW('Hygiene Data'!F54)),NA())</f>
        <v>#N/A</v>
      </c>
      <c r="BI60" s="101" t="e">
        <f ca="true">+IF(AND(ISNUMBER(OFFSET('Hygiene Data'!$G$5,0,10*ROW('Hygiene Data'!G54))),'Data Summary'!DX60="Yes"),OFFSET('Hygiene Data'!$G$5,0,10*ROW('Hygiene Data'!G54)),NA())</f>
        <v>#N/A</v>
      </c>
      <c r="BJ60" s="101" t="e">
        <f ca="true">+IF(AND(ISNUMBER(OFFSET('Hygiene Data'!$G$7,0,10*ROW('Hygiene Data'!G54))),'Data Summary'!DY60="Yes"),OFFSET('Hygiene Data'!$G$7,0,10*ROW('Hygiene Data'!G54)),NA())</f>
        <v>#N/A</v>
      </c>
      <c r="BK60" s="101" t="e">
        <f ca="true">+IF(AND(ISNUMBER(OFFSET('Hygiene Data'!$G$9,0,10*ROW('Hygiene Data'!G54))),'Data Summary'!DZ60="Yes"),OFFSET('Hygiene Data'!$G$9,0,10*ROW('Hygiene Data'!G54)),NA())</f>
        <v>#N/A</v>
      </c>
      <c r="BL60" s="101" t="e">
        <f ca="true">+IF(AND(ISNUMBER(OFFSET('Hygiene Data'!$H$5,0,10*ROW('Hygiene Data'!H54))),'Data Summary'!EA60="Yes"),OFFSET('Hygiene Data'!$H$5,0,10*ROW('Hygiene Data'!H54)),NA())</f>
        <v>#N/A</v>
      </c>
      <c r="BM60" s="101" t="e">
        <f ca="true">+IF(AND(ISNUMBER(OFFSET('Hygiene Data'!$H$7,0,10*ROW('Hygiene Data'!H54))),'Data Summary'!EB60="Yes"),OFFSET('Hygiene Data'!$H$7,0,10*ROW('Hygiene Data'!H54)),NA())</f>
        <v>#N/A</v>
      </c>
      <c r="BN60" s="101" t="e">
        <f ca="true">+IF(AND(ISNUMBER(OFFSET('Hygiene Data'!$H$9,0,10*ROW('Hygiene Data'!H54))),'Data Summary'!EC60="Yes"),OFFSET('Hygiene Data'!$H$9,0,10*ROW('Hygiene Data'!H54)),NA())</f>
        <v>#N/A</v>
      </c>
      <c r="BO60" s="101" t="e">
        <f ca="true">+IF(AND(ISNUMBER(OFFSET('Hygiene Data'!$I$5,0,10*ROW('Hygiene Data'!I54))),'Data Summary'!ED60="Yes"),OFFSET('Hygiene Data'!$I$5,0,10*ROW('Hygiene Data'!I54)),NA())</f>
        <v>#N/A</v>
      </c>
      <c r="BP60" s="101" t="e">
        <f ca="true">+IF(AND(ISNUMBER(OFFSET('Hygiene Data'!$I$7,0,10*ROW('Hygiene Data'!I54))),'Data Summary'!EE60="Yes"),OFFSET('Hygiene Data'!$I$7,0,10*ROW('Hygiene Data'!I54)),NA())</f>
        <v>#N/A</v>
      </c>
      <c r="BQ60" s="101" t="e">
        <f ca="true">+IF(AND(ISNUMBER(OFFSET('Hygiene Data'!$I$9,0,10*ROW('Hygiene Data'!I54))),'Data Summary'!EF60="Yes"),OFFSET('Hygiene Data'!$I$9,0,10*ROW('Hygiene Data'!I54)),NA())</f>
        <v>#N/A</v>
      </c>
    </row>
    <row xmlns:x14ac="http://schemas.microsoft.com/office/spreadsheetml/2009/9/ac" r="61" x14ac:dyDescent="0.2">
      <c r="A61" s="379" t="e">
        <f ca="true">+RIGHT('Data Summary'!A61,LEN('Data Summary'!A61)-9)</f>
        <v>#VALUE!</v>
      </c>
      <c r="B61" s="38" t="str">
        <f ca="true">+IF(ISTEXT('Data Summary'!B61),'Data Summary'!B61,"")</f>
        <v/>
      </c>
      <c r="C61" s="378" t="e">
        <f ca="true">+VALUE('Data Summary'!C61)</f>
        <v>#VALUE!</v>
      </c>
      <c r="D61" s="99" t="e">
        <f ca="true">+IF(AND(ISNUMBER(OFFSET('Water Data'!$D$4,0,10*ROW('Water Data'!D55))),'Data Summary'!BS61="Yes"),100-OFFSET('Water Data'!$D$4,0,10*ROW('Water Data'!D55)),NA())</f>
        <v>#N/A</v>
      </c>
      <c r="E61" s="99" t="e">
        <f ca="true">+IF(AND(ISNUMBER(OFFSET('Water Data'!$D$6,0,10*ROW('Water Data'!D55))),'Data Summary'!BT61="Yes"),OFFSET('Water Data'!$D$6,0,10*ROW('Water Data'!D55)),NA())</f>
        <v>#N/A</v>
      </c>
      <c r="F61" s="99" t="e">
        <f ca="true">+IF(AND(ISNUMBER(OFFSET('Water Data'!$D$9,0,10*ROW('Water Data'!D55))),'Data Summary'!BU61="Yes"),OFFSET('Water Data'!$D$9,0,10*ROW('Water Data'!D55)),NA())</f>
        <v>#N/A</v>
      </c>
      <c r="G61" s="99" t="e">
        <f ca="true">+IF(AND(ISNUMBER(OFFSET('Water Data'!$E$4,0,10*ROW('Water Data'!E55))),'Data Summary'!BV61="Yes"),100-OFFSET('Water Data'!$E$4,0,10*ROW('Water Data'!E55)),NA())</f>
        <v>#N/A</v>
      </c>
      <c r="H61" s="99" t="e">
        <f ca="true">+IF(AND(ISNUMBER(OFFSET('Water Data'!$E$6,0,10*ROW('Water Data'!E55))),'Data Summary'!BW61="Yes"),OFFSET('Water Data'!$E$6,0,10*ROW('Water Data'!E55)),NA())</f>
        <v>#N/A</v>
      </c>
      <c r="I61" s="99" t="e">
        <f ca="true">+IF(AND(ISNUMBER(OFFSET('Water Data'!$E$9,0,10*ROW('Water Data'!E55))),'Data Summary'!BX61="Yes"),OFFSET('Water Data'!$E$9,0,10*ROW('Water Data'!E55)),NA())</f>
        <v>#N/A</v>
      </c>
      <c r="J61" s="99" t="e">
        <f ca="true">+IF(AND(ISNUMBER(OFFSET('Water Data'!$F$4,0,10*ROW('Water Data'!F55))),'Data Summary'!BY61="Yes"),100-OFFSET('Water Data'!$F$4,0,10*ROW('Water Data'!F55)),NA())</f>
        <v>#N/A</v>
      </c>
      <c r="K61" s="99" t="e">
        <f ca="true">+IF(AND(ISNUMBER(OFFSET('Water Data'!$F$6,0,10*ROW('Water Data'!F55))),'Data Summary'!BZ61="Yes"),OFFSET('Water Data'!$F$6,0,10*ROW('Water Data'!F55)),NA())</f>
        <v>#N/A</v>
      </c>
      <c r="L61" s="99" t="e">
        <f ca="true">+IF(AND(ISNUMBER(OFFSET('Water Data'!$F$9,0,10*ROW('Water Data'!F55))),'Data Summary'!CA61="Yes"),OFFSET('Water Data'!$F$9,0,10*ROW('Water Data'!F55)),NA())</f>
        <v>#N/A</v>
      </c>
      <c r="M61" s="99" t="e">
        <f ca="true">+IF(AND(ISNUMBER(OFFSET('Water Data'!$G$4,0,10*ROW('Water Data'!G55))),'Data Summary'!CB61="Yes"),100-OFFSET('Water Data'!$G$4,0,10*ROW('Water Data'!G55)),NA())</f>
        <v>#N/A</v>
      </c>
      <c r="N61" s="99" t="e">
        <f ca="true">+IF(AND(ISNUMBER(OFFSET('Water Data'!$G$6,0,10*ROW('Water Data'!G55))),'Data Summary'!CC61="Yes"),OFFSET('Water Data'!$G$6,0,10*ROW('Water Data'!G55)),NA())</f>
        <v>#N/A</v>
      </c>
      <c r="O61" s="99" t="e">
        <f ca="true">+IF(AND(ISNUMBER(OFFSET('Water Data'!$G$9,0,10*ROW('Water Data'!G55))),'Data Summary'!CD61="Yes"),OFFSET('Water Data'!$G$9,0,10*ROW('Water Data'!G55)),NA())</f>
        <v>#N/A</v>
      </c>
      <c r="P61" s="99" t="e">
        <f ca="true">+IF(AND(ISNUMBER(OFFSET('Water Data'!$H$4,0,10*ROW('Water Data'!H55))),'Data Summary'!CE61="Yes"),100-OFFSET('Water Data'!$H$4,0,10*ROW('Water Data'!H55)),NA())</f>
        <v>#N/A</v>
      </c>
      <c r="Q61" s="99" t="e">
        <f ca="true">+IF(AND(ISNUMBER(OFFSET('Water Data'!$H$6,0,10*ROW('Water Data'!H55))),'Data Summary'!CF61="Yes"),OFFSET('Water Data'!$H$6,0,10*ROW('Water Data'!H55)),NA())</f>
        <v>#N/A</v>
      </c>
      <c r="R61" s="99" t="e">
        <f ca="true">+IF(AND(ISNUMBER(OFFSET('Water Data'!$H$9,0,10*ROW('Water Data'!H55))),'Data Summary'!CG61="Yes"),OFFSET('Water Data'!$H$9,0,10*ROW('Water Data'!H55)),NA())</f>
        <v>#N/A</v>
      </c>
      <c r="S61" s="99" t="e">
        <f ca="true">+IF(AND(ISNUMBER(OFFSET('Water Data'!$I$4,0,10*ROW('Water Data'!I55))),'Data Summary'!CH61="Yes"),100-OFFSET('Water Data'!$I$4,0,10*ROW('Water Data'!I55)),NA())</f>
        <v>#N/A</v>
      </c>
      <c r="T61" s="99" t="e">
        <f ca="true">+IF(AND(ISNUMBER(OFFSET('Water Data'!$I$6,0,10*ROW('Water Data'!I55))),'Data Summary'!CI61="Yes"),OFFSET('Water Data'!$I$6,0,10*ROW('Water Data'!I55)),NA())</f>
        <v>#N/A</v>
      </c>
      <c r="U61" s="99" t="e">
        <f ca="true">+IF(AND(ISNUMBER(OFFSET('Water Data'!$I$9,0,10*ROW('Water Data'!I55))),'Data Summary'!CJ61="Yes"),OFFSET('Water Data'!$I$9,0,10*ROW('Water Data'!I55)),NA())</f>
        <v>#N/A</v>
      </c>
      <c r="V61" s="100" t="e">
        <f ca="true">+IF(AND(ISNUMBER(OFFSET('Sanitation Data'!$D$4,0,10*ROW('Sanitation Data'!D55))),'Data Summary'!CK61="Yes"),100-OFFSET('Sanitation Data'!$D$4,0,10*ROW('Sanitation Data'!D55)),NA())</f>
        <v>#N/A</v>
      </c>
      <c r="W61" s="100" t="e">
        <f ca="true">+IF(AND(ISNUMBER(OFFSET('Sanitation Data'!$D$6,0,10*ROW('Sanitation Data'!D55))),'Data Summary'!CL61="Yes"),OFFSET('Sanitation Data'!$D$6,0,10*ROW('Sanitation Data'!D55)),NA())</f>
        <v>#N/A</v>
      </c>
      <c r="X61" s="100" t="e">
        <f ca="true">+IF(AND(ISNUMBER(OFFSET('Sanitation Data'!$D$10,0,10*ROW('Sanitation Data'!D55))),'Data Summary'!CM61="Yes"),OFFSET('Sanitation Data'!$D$10,0,10*ROW('Sanitation Data'!D55)),NA())</f>
        <v>#N/A</v>
      </c>
      <c r="Y61" s="100" t="e">
        <f ca="true">+IF(AND(ISNUMBER(OFFSET('Sanitation Data'!$D$11,0,10*ROW('Sanitation Data'!D55))),'Data Summary'!CN61="Yes"),OFFSET('Sanitation Data'!$D$11,0,10*ROW('Sanitation Data'!D55)),NA())</f>
        <v>#N/A</v>
      </c>
      <c r="Z61" s="100" t="e">
        <f ca="true">+IF(AND(ISNUMBER(OFFSET('Sanitation Data'!$D$12,0,10*ROW('Sanitation Data'!D55))),'Data Summary'!CO61="Yes"),OFFSET('Sanitation Data'!$D$12,0,10*ROW('Sanitation Data'!D55)),NA())</f>
        <v>#N/A</v>
      </c>
      <c r="AA61" s="100" t="e">
        <f ca="true">+IF(AND(ISNUMBER(OFFSET('Sanitation Data'!$E$4,0,10*ROW('Sanitation Data'!E55))),'Data Summary'!CP61="Yes"),100-OFFSET('Sanitation Data'!$E$4,0,10*ROW('Sanitation Data'!E55)),NA())</f>
        <v>#N/A</v>
      </c>
      <c r="AB61" s="100" t="e">
        <f ca="true">+IF(AND(ISNUMBER(OFFSET('Sanitation Data'!$E$6,0,10*ROW('Sanitation Data'!E55))),'Data Summary'!CQ61="Yes"),OFFSET('Sanitation Data'!$E$6,0,10*ROW('Sanitation Data'!E55)),NA())</f>
        <v>#N/A</v>
      </c>
      <c r="AC61" s="100" t="e">
        <f ca="true">+IF(AND(ISNUMBER(OFFSET('Sanitation Data'!$E$10,0,10*ROW('Sanitation Data'!E55))),'Data Summary'!CR61="Yes"),OFFSET('Sanitation Data'!$E$10,0,10*ROW('Sanitation Data'!E55)),NA())</f>
        <v>#N/A</v>
      </c>
      <c r="AD61" s="100" t="e">
        <f ca="true">+IF(AND(ISNUMBER(OFFSET('Sanitation Data'!$E$11,0,10*ROW('Sanitation Data'!E55))),'Data Summary'!CS61="Yes"),OFFSET('Sanitation Data'!$E$11,0,10*ROW('Sanitation Data'!E55)),NA())</f>
        <v>#N/A</v>
      </c>
      <c r="AE61" s="100" t="e">
        <f ca="true">+IF(AND(ISNUMBER(OFFSET('Sanitation Data'!$E$12,0,10*ROW('Sanitation Data'!E55))),'Data Summary'!CT61="Yes"),OFFSET('Sanitation Data'!$E$12,0,10*ROW('Sanitation Data'!E55)),NA())</f>
        <v>#N/A</v>
      </c>
      <c r="AF61" s="100" t="e">
        <f ca="true">+IF(AND(ISNUMBER(OFFSET('Sanitation Data'!$F$4,0,10*ROW('Sanitation Data'!F55))),'Data Summary'!CU61="Yes"),100-OFFSET('Sanitation Data'!$F$4,0,10*ROW('Sanitation Data'!F55)),NA())</f>
        <v>#N/A</v>
      </c>
      <c r="AG61" s="100" t="e">
        <f ca="true">+IF(AND(ISNUMBER(OFFSET('Sanitation Data'!$F$6,0,10*ROW('Sanitation Data'!F55))),'Data Summary'!CV61="Yes"),OFFSET('Sanitation Data'!$F$6,0,10*ROW('Sanitation Data'!F55)),NA())</f>
        <v>#N/A</v>
      </c>
      <c r="AH61" s="100" t="e">
        <f ca="true">+IF(AND(ISNUMBER(OFFSET('Sanitation Data'!$F$10,0,10*ROW('Sanitation Data'!F55))),'Data Summary'!CW61="Yes"),OFFSET('Sanitation Data'!$F$10,0,10*ROW('Sanitation Data'!F55)),NA())</f>
        <v>#N/A</v>
      </c>
      <c r="AI61" s="100" t="e">
        <f ca="true">+IF(AND(ISNUMBER(OFFSET('Sanitation Data'!$F$11,0,10*ROW('Sanitation Data'!F55))),'Data Summary'!CX61="Yes"),OFFSET('Sanitation Data'!$F$11,0,10*ROW('Sanitation Data'!F55)),NA())</f>
        <v>#N/A</v>
      </c>
      <c r="AJ61" s="100" t="e">
        <f ca="true">+IF(AND(ISNUMBER(OFFSET('Sanitation Data'!$F$12,0,10*ROW('Sanitation Data'!F55))),'Data Summary'!CY61="Yes"),OFFSET('Sanitation Data'!$F$12,0,10*ROW('Sanitation Data'!F55)),NA())</f>
        <v>#N/A</v>
      </c>
      <c r="AK61" s="100" t="e">
        <f ca="true">+IF(AND(ISNUMBER(OFFSET('Sanitation Data'!$G$4,0,10*ROW('Sanitation Data'!G55))),'Data Summary'!CZ61="Yes"),100-OFFSET('Sanitation Data'!$G$4,0,10*ROW('Sanitation Data'!G55)),NA())</f>
        <v>#N/A</v>
      </c>
      <c r="AL61" s="100" t="e">
        <f ca="true">+IF(AND(ISNUMBER(OFFSET('Sanitation Data'!$G$6,0,10*ROW('Sanitation Data'!G55))),'Data Summary'!DA61="Yes"),OFFSET('Sanitation Data'!$G$6,0,10*ROW('Sanitation Data'!G55)),NA())</f>
        <v>#N/A</v>
      </c>
      <c r="AM61" s="100" t="e">
        <f ca="true">+IF(AND(ISNUMBER(OFFSET('Sanitation Data'!$G$10,0,10*ROW('Sanitation Data'!G55))),'Data Summary'!DB61="Yes"),OFFSET('Sanitation Data'!$G$10,0,10*ROW('Sanitation Data'!G55)),NA())</f>
        <v>#N/A</v>
      </c>
      <c r="AN61" s="100" t="e">
        <f ca="true">+IF(AND(ISNUMBER(OFFSET('Sanitation Data'!$G$11,0,10*ROW('Sanitation Data'!G55))),'Data Summary'!DC61="Yes"),OFFSET('Sanitation Data'!$G$11,0,10*ROW('Sanitation Data'!G55)),NA())</f>
        <v>#N/A</v>
      </c>
      <c r="AO61" s="100" t="e">
        <f ca="true">+IF(AND(ISNUMBER(OFFSET('Sanitation Data'!$G$12,0,10*ROW('Sanitation Data'!G55))),'Data Summary'!DD61="Yes"),OFFSET('Sanitation Data'!$G$12,0,10*ROW('Sanitation Data'!G55)),NA())</f>
        <v>#N/A</v>
      </c>
      <c r="AP61" s="100" t="e">
        <f ca="true">+IF(AND(ISNUMBER(OFFSET('Sanitation Data'!$H$4,0,10*ROW('Sanitation Data'!H55))),'Data Summary'!DE61="Yes"),100-OFFSET('Sanitation Data'!$H$4,0,10*ROW('Sanitation Data'!H55)),NA())</f>
        <v>#N/A</v>
      </c>
      <c r="AQ61" s="100" t="e">
        <f ca="true">+IF(AND(ISNUMBER(OFFSET('Sanitation Data'!$H$6,0,10*ROW('Sanitation Data'!H55))),'Data Summary'!DF61="Yes"),OFFSET('Sanitation Data'!$H$6,0,10*ROW('Sanitation Data'!H55)),NA())</f>
        <v>#N/A</v>
      </c>
      <c r="AR61" s="100" t="e">
        <f ca="true">+IF(AND(ISNUMBER(OFFSET('Sanitation Data'!$H$10,0,10*ROW('Sanitation Data'!H55))),'Data Summary'!DG61="Yes"),OFFSET('Sanitation Data'!$H$10,0,10*ROW('Sanitation Data'!H55)),NA())</f>
        <v>#N/A</v>
      </c>
      <c r="AS61" s="100" t="e">
        <f ca="true">+IF(AND(ISNUMBER(OFFSET('Sanitation Data'!$H$11,0,10*ROW('Sanitation Data'!H55))),'Data Summary'!DH61="Yes"),OFFSET('Sanitation Data'!$H$11,0,10*ROW('Sanitation Data'!H55)),NA())</f>
        <v>#N/A</v>
      </c>
      <c r="AT61" s="100" t="e">
        <f ca="true">+IF(AND(ISNUMBER(OFFSET('Sanitation Data'!$H$12,0,10*ROW('Sanitation Data'!H55))),'Data Summary'!DI61="Yes"),OFFSET('Sanitation Data'!$H$12,0,10*ROW('Sanitation Data'!H55)),NA())</f>
        <v>#N/A</v>
      </c>
      <c r="AU61" s="100" t="e">
        <f ca="true">+IF(AND(ISNUMBER(OFFSET('Sanitation Data'!$I$4,0,10*ROW('Sanitation Data'!I55))),'Data Summary'!DJ61="Yes"),100-OFFSET('Sanitation Data'!$I$4,0,10*ROW('Sanitation Data'!I55)),NA())</f>
        <v>#N/A</v>
      </c>
      <c r="AV61" s="100" t="e">
        <f ca="true">+IF(AND(ISNUMBER(OFFSET('Sanitation Data'!$I$6,0,10*ROW('Sanitation Data'!I55))),'Data Summary'!DK61="Yes"),OFFSET('Sanitation Data'!$I$6,0,10*ROW('Sanitation Data'!I55)),NA())</f>
        <v>#N/A</v>
      </c>
      <c r="AW61" s="100" t="e">
        <f ca="true">+IF(AND(ISNUMBER(OFFSET('Sanitation Data'!$I$10,0,10*ROW('Sanitation Data'!I55))),'Data Summary'!DL61="Yes"),OFFSET('Sanitation Data'!$I$10,0,10*ROW('Sanitation Data'!I55)),NA())</f>
        <v>#N/A</v>
      </c>
      <c r="AX61" s="100" t="e">
        <f ca="true">+IF(AND(ISNUMBER(OFFSET('Sanitation Data'!$I$11,0,10*ROW('Sanitation Data'!I55))),'Data Summary'!DM61="Yes"),OFFSET('Sanitation Data'!$I$11,0,10*ROW('Sanitation Data'!I55)),NA())</f>
        <v>#N/A</v>
      </c>
      <c r="AY61" s="100" t="e">
        <f ca="true">+IF(AND(ISNUMBER(OFFSET('Sanitation Data'!$I$12,0,10*ROW('Sanitation Data'!I55))),'Data Summary'!DN61="Yes"),OFFSET('Sanitation Data'!$I$12,0,10*ROW('Sanitation Data'!I55)),NA())</f>
        <v>#N/A</v>
      </c>
      <c r="AZ61" s="101" t="e">
        <f ca="true">+IF(AND(ISNUMBER(OFFSET('Hygiene Data'!$D$5,0,10*ROW('Hygiene Data'!D55))),'Data Summary'!DO61="Yes"),OFFSET('Hygiene Data'!$D$5,0,10*ROW('Hygiene Data'!D55)),NA())</f>
        <v>#N/A</v>
      </c>
      <c r="BA61" s="101" t="e">
        <f ca="true">+IF(AND(ISNUMBER(OFFSET('Hygiene Data'!$D$7,0,10*ROW('Hygiene Data'!D55))),'Data Summary'!DP61="Yes"),OFFSET('Hygiene Data'!$D$7,0,10*ROW('Hygiene Data'!D55)),NA())</f>
        <v>#N/A</v>
      </c>
      <c r="BB61" s="101" t="e">
        <f ca="true">+IF(AND(ISNUMBER(OFFSET('Hygiene Data'!$D$9,0,10*ROW('Hygiene Data'!D55))),'Data Summary'!DQ61="Yes"),OFFSET('Hygiene Data'!$D$9,0,10*ROW('Hygiene Data'!D55)),NA())</f>
        <v>#N/A</v>
      </c>
      <c r="BC61" s="101" t="e">
        <f ca="true">+IF(AND(ISNUMBER(OFFSET('Hygiene Data'!$E$5,0,10*ROW('Hygiene Data'!E55))),'Data Summary'!DR61="Yes"),OFFSET('Hygiene Data'!$E$5,0,10*ROW('Hygiene Data'!E55)),NA())</f>
        <v>#N/A</v>
      </c>
      <c r="BD61" s="101" t="e">
        <f ca="true">+IF(AND(ISNUMBER(OFFSET('Hygiene Data'!$E$7,0,10*ROW('Hygiene Data'!E55))),'Data Summary'!DS61="Yes"),OFFSET('Hygiene Data'!$E$7,0,10*ROW('Hygiene Data'!E55)),NA())</f>
        <v>#N/A</v>
      </c>
      <c r="BE61" s="101" t="e">
        <f ca="true">+IF(AND(ISNUMBER(OFFSET('Hygiene Data'!$E$9,0,10*ROW('Hygiene Data'!E55))),'Data Summary'!DT61="Yes"),OFFSET('Hygiene Data'!$E$9,0,10*ROW('Hygiene Data'!E55)),NA())</f>
        <v>#N/A</v>
      </c>
      <c r="BF61" s="101" t="e">
        <f ca="true">+IF(AND(ISNUMBER(OFFSET('Hygiene Data'!$F$5,0,10*ROW('Hygiene Data'!F55))),'Data Summary'!DU61="Yes"),OFFSET('Hygiene Data'!$F$5,0,10*ROW('Hygiene Data'!F55)),NA())</f>
        <v>#N/A</v>
      </c>
      <c r="BG61" s="101" t="e">
        <f ca="true">+IF(AND(ISNUMBER(OFFSET('Hygiene Data'!$F$7,0,10*ROW('Hygiene Data'!F55))),'Data Summary'!DV61="Yes"),OFFSET('Hygiene Data'!$F$7,0,10*ROW('Hygiene Data'!F55)),NA())</f>
        <v>#N/A</v>
      </c>
      <c r="BH61" s="101" t="e">
        <f ca="true">+IF(AND(ISNUMBER(OFFSET('Hygiene Data'!$F$9,0,10*ROW('Hygiene Data'!F55))),'Data Summary'!DW61="Yes"),OFFSET('Hygiene Data'!$F$9,0,10*ROW('Hygiene Data'!F55)),NA())</f>
        <v>#N/A</v>
      </c>
      <c r="BI61" s="101" t="e">
        <f ca="true">+IF(AND(ISNUMBER(OFFSET('Hygiene Data'!$G$5,0,10*ROW('Hygiene Data'!G55))),'Data Summary'!DX61="Yes"),OFFSET('Hygiene Data'!$G$5,0,10*ROW('Hygiene Data'!G55)),NA())</f>
        <v>#N/A</v>
      </c>
      <c r="BJ61" s="101" t="e">
        <f ca="true">+IF(AND(ISNUMBER(OFFSET('Hygiene Data'!$G$7,0,10*ROW('Hygiene Data'!G55))),'Data Summary'!DY61="Yes"),OFFSET('Hygiene Data'!$G$7,0,10*ROW('Hygiene Data'!G55)),NA())</f>
        <v>#N/A</v>
      </c>
      <c r="BK61" s="101" t="e">
        <f ca="true">+IF(AND(ISNUMBER(OFFSET('Hygiene Data'!$G$9,0,10*ROW('Hygiene Data'!G55))),'Data Summary'!DZ61="Yes"),OFFSET('Hygiene Data'!$G$9,0,10*ROW('Hygiene Data'!G55)),NA())</f>
        <v>#N/A</v>
      </c>
      <c r="BL61" s="101" t="e">
        <f ca="true">+IF(AND(ISNUMBER(OFFSET('Hygiene Data'!$H$5,0,10*ROW('Hygiene Data'!H55))),'Data Summary'!EA61="Yes"),OFFSET('Hygiene Data'!$H$5,0,10*ROW('Hygiene Data'!H55)),NA())</f>
        <v>#N/A</v>
      </c>
      <c r="BM61" s="101" t="e">
        <f ca="true">+IF(AND(ISNUMBER(OFFSET('Hygiene Data'!$H$7,0,10*ROW('Hygiene Data'!H55))),'Data Summary'!EB61="Yes"),OFFSET('Hygiene Data'!$H$7,0,10*ROW('Hygiene Data'!H55)),NA())</f>
        <v>#N/A</v>
      </c>
      <c r="BN61" s="101" t="e">
        <f ca="true">+IF(AND(ISNUMBER(OFFSET('Hygiene Data'!$H$9,0,10*ROW('Hygiene Data'!H55))),'Data Summary'!EC61="Yes"),OFFSET('Hygiene Data'!$H$9,0,10*ROW('Hygiene Data'!H55)),NA())</f>
        <v>#N/A</v>
      </c>
      <c r="BO61" s="101" t="e">
        <f ca="true">+IF(AND(ISNUMBER(OFFSET('Hygiene Data'!$I$5,0,10*ROW('Hygiene Data'!I55))),'Data Summary'!ED61="Yes"),OFFSET('Hygiene Data'!$I$5,0,10*ROW('Hygiene Data'!I55)),NA())</f>
        <v>#N/A</v>
      </c>
      <c r="BP61" s="101" t="e">
        <f ca="true">+IF(AND(ISNUMBER(OFFSET('Hygiene Data'!$I$7,0,10*ROW('Hygiene Data'!I55))),'Data Summary'!EE61="Yes"),OFFSET('Hygiene Data'!$I$7,0,10*ROW('Hygiene Data'!I55)),NA())</f>
        <v>#N/A</v>
      </c>
      <c r="BQ61" s="101" t="e">
        <f ca="true">+IF(AND(ISNUMBER(OFFSET('Hygiene Data'!$I$9,0,10*ROW('Hygiene Data'!I55))),'Data Summary'!EF61="Yes"),OFFSET('Hygiene Data'!$I$9,0,10*ROW('Hygiene Data'!I55)),NA())</f>
        <v>#N/A</v>
      </c>
    </row>
    <row xmlns:x14ac="http://schemas.microsoft.com/office/spreadsheetml/2009/9/ac" r="62" x14ac:dyDescent="0.2">
      <c r="A62" s="379" t="e">
        <f ca="true">+RIGHT('Data Summary'!A62,LEN('Data Summary'!A62)-9)</f>
        <v>#VALUE!</v>
      </c>
      <c r="B62" s="38" t="str">
        <f ca="true">+IF(ISTEXT('Data Summary'!B62),'Data Summary'!B62,"")</f>
        <v/>
      </c>
      <c r="C62" s="378" t="e">
        <f ca="true">+VALUE('Data Summary'!C62)</f>
        <v>#VALUE!</v>
      </c>
      <c r="D62" s="99" t="e">
        <f ca="true">+IF(AND(ISNUMBER(OFFSET('Water Data'!$D$4,0,10*ROW('Water Data'!D56))),'Data Summary'!BS62="Yes"),100-OFFSET('Water Data'!$D$4,0,10*ROW('Water Data'!D56)),NA())</f>
        <v>#N/A</v>
      </c>
      <c r="E62" s="99" t="e">
        <f ca="true">+IF(AND(ISNUMBER(OFFSET('Water Data'!$D$6,0,10*ROW('Water Data'!D56))),'Data Summary'!BT62="Yes"),OFFSET('Water Data'!$D$6,0,10*ROW('Water Data'!D56)),NA())</f>
        <v>#N/A</v>
      </c>
      <c r="F62" s="99" t="e">
        <f ca="true">+IF(AND(ISNUMBER(OFFSET('Water Data'!$D$9,0,10*ROW('Water Data'!D56))),'Data Summary'!BU62="Yes"),OFFSET('Water Data'!$D$9,0,10*ROW('Water Data'!D56)),NA())</f>
        <v>#N/A</v>
      </c>
      <c r="G62" s="99" t="e">
        <f ca="true">+IF(AND(ISNUMBER(OFFSET('Water Data'!$E$4,0,10*ROW('Water Data'!E56))),'Data Summary'!BV62="Yes"),100-OFFSET('Water Data'!$E$4,0,10*ROW('Water Data'!E56)),NA())</f>
        <v>#N/A</v>
      </c>
      <c r="H62" s="99" t="e">
        <f ca="true">+IF(AND(ISNUMBER(OFFSET('Water Data'!$E$6,0,10*ROW('Water Data'!E56))),'Data Summary'!BW62="Yes"),OFFSET('Water Data'!$E$6,0,10*ROW('Water Data'!E56)),NA())</f>
        <v>#N/A</v>
      </c>
      <c r="I62" s="99" t="e">
        <f ca="true">+IF(AND(ISNUMBER(OFFSET('Water Data'!$E$9,0,10*ROW('Water Data'!E56))),'Data Summary'!BX62="Yes"),OFFSET('Water Data'!$E$9,0,10*ROW('Water Data'!E56)),NA())</f>
        <v>#N/A</v>
      </c>
      <c r="J62" s="99" t="e">
        <f ca="true">+IF(AND(ISNUMBER(OFFSET('Water Data'!$F$4,0,10*ROW('Water Data'!F56))),'Data Summary'!BY62="Yes"),100-OFFSET('Water Data'!$F$4,0,10*ROW('Water Data'!F56)),NA())</f>
        <v>#N/A</v>
      </c>
      <c r="K62" s="99" t="e">
        <f ca="true">+IF(AND(ISNUMBER(OFFSET('Water Data'!$F$6,0,10*ROW('Water Data'!F56))),'Data Summary'!BZ62="Yes"),OFFSET('Water Data'!$F$6,0,10*ROW('Water Data'!F56)),NA())</f>
        <v>#N/A</v>
      </c>
      <c r="L62" s="99" t="e">
        <f ca="true">+IF(AND(ISNUMBER(OFFSET('Water Data'!$F$9,0,10*ROW('Water Data'!F56))),'Data Summary'!CA62="Yes"),OFFSET('Water Data'!$F$9,0,10*ROW('Water Data'!F56)),NA())</f>
        <v>#N/A</v>
      </c>
      <c r="M62" s="99" t="e">
        <f ca="true">+IF(AND(ISNUMBER(OFFSET('Water Data'!$G$4,0,10*ROW('Water Data'!G56))),'Data Summary'!CB62="Yes"),100-OFFSET('Water Data'!$G$4,0,10*ROW('Water Data'!G56)),NA())</f>
        <v>#N/A</v>
      </c>
      <c r="N62" s="99" t="e">
        <f ca="true">+IF(AND(ISNUMBER(OFFSET('Water Data'!$G$6,0,10*ROW('Water Data'!G56))),'Data Summary'!CC62="Yes"),OFFSET('Water Data'!$G$6,0,10*ROW('Water Data'!G56)),NA())</f>
        <v>#N/A</v>
      </c>
      <c r="O62" s="99" t="e">
        <f ca="true">+IF(AND(ISNUMBER(OFFSET('Water Data'!$G$9,0,10*ROW('Water Data'!G56))),'Data Summary'!CD62="Yes"),OFFSET('Water Data'!$G$9,0,10*ROW('Water Data'!G56)),NA())</f>
        <v>#N/A</v>
      </c>
      <c r="P62" s="99" t="e">
        <f ca="true">+IF(AND(ISNUMBER(OFFSET('Water Data'!$H$4,0,10*ROW('Water Data'!H56))),'Data Summary'!CE62="Yes"),100-OFFSET('Water Data'!$H$4,0,10*ROW('Water Data'!H56)),NA())</f>
        <v>#N/A</v>
      </c>
      <c r="Q62" s="99" t="e">
        <f ca="true">+IF(AND(ISNUMBER(OFFSET('Water Data'!$H$6,0,10*ROW('Water Data'!H56))),'Data Summary'!CF62="Yes"),OFFSET('Water Data'!$H$6,0,10*ROW('Water Data'!H56)),NA())</f>
        <v>#N/A</v>
      </c>
      <c r="R62" s="99" t="e">
        <f ca="true">+IF(AND(ISNUMBER(OFFSET('Water Data'!$H$9,0,10*ROW('Water Data'!H56))),'Data Summary'!CG62="Yes"),OFFSET('Water Data'!$H$9,0,10*ROW('Water Data'!H56)),NA())</f>
        <v>#N/A</v>
      </c>
      <c r="S62" s="99" t="e">
        <f ca="true">+IF(AND(ISNUMBER(OFFSET('Water Data'!$I$4,0,10*ROW('Water Data'!I56))),'Data Summary'!CH62="Yes"),100-OFFSET('Water Data'!$I$4,0,10*ROW('Water Data'!I56)),NA())</f>
        <v>#N/A</v>
      </c>
      <c r="T62" s="99" t="e">
        <f ca="true">+IF(AND(ISNUMBER(OFFSET('Water Data'!$I$6,0,10*ROW('Water Data'!I56))),'Data Summary'!CI62="Yes"),OFFSET('Water Data'!$I$6,0,10*ROW('Water Data'!I56)),NA())</f>
        <v>#N/A</v>
      </c>
      <c r="U62" s="99" t="e">
        <f ca="true">+IF(AND(ISNUMBER(OFFSET('Water Data'!$I$9,0,10*ROW('Water Data'!I56))),'Data Summary'!CJ62="Yes"),OFFSET('Water Data'!$I$9,0,10*ROW('Water Data'!I56)),NA())</f>
        <v>#N/A</v>
      </c>
      <c r="V62" s="100" t="e">
        <f ca="true">+IF(AND(ISNUMBER(OFFSET('Sanitation Data'!$D$4,0,10*ROW('Sanitation Data'!D56))),'Data Summary'!CK62="Yes"),100-OFFSET('Sanitation Data'!$D$4,0,10*ROW('Sanitation Data'!D56)),NA())</f>
        <v>#N/A</v>
      </c>
      <c r="W62" s="100" t="e">
        <f ca="true">+IF(AND(ISNUMBER(OFFSET('Sanitation Data'!$D$6,0,10*ROW('Sanitation Data'!D56))),'Data Summary'!CL62="Yes"),OFFSET('Sanitation Data'!$D$6,0,10*ROW('Sanitation Data'!D56)),NA())</f>
        <v>#N/A</v>
      </c>
      <c r="X62" s="100" t="e">
        <f ca="true">+IF(AND(ISNUMBER(OFFSET('Sanitation Data'!$D$10,0,10*ROW('Sanitation Data'!D56))),'Data Summary'!CM62="Yes"),OFFSET('Sanitation Data'!$D$10,0,10*ROW('Sanitation Data'!D56)),NA())</f>
        <v>#N/A</v>
      </c>
      <c r="Y62" s="100" t="e">
        <f ca="true">+IF(AND(ISNUMBER(OFFSET('Sanitation Data'!$D$11,0,10*ROW('Sanitation Data'!D56))),'Data Summary'!CN62="Yes"),OFFSET('Sanitation Data'!$D$11,0,10*ROW('Sanitation Data'!D56)),NA())</f>
        <v>#N/A</v>
      </c>
      <c r="Z62" s="100" t="e">
        <f ca="true">+IF(AND(ISNUMBER(OFFSET('Sanitation Data'!$D$12,0,10*ROW('Sanitation Data'!D56))),'Data Summary'!CO62="Yes"),OFFSET('Sanitation Data'!$D$12,0,10*ROW('Sanitation Data'!D56)),NA())</f>
        <v>#N/A</v>
      </c>
      <c r="AA62" s="100" t="e">
        <f ca="true">+IF(AND(ISNUMBER(OFFSET('Sanitation Data'!$E$4,0,10*ROW('Sanitation Data'!E56))),'Data Summary'!CP62="Yes"),100-OFFSET('Sanitation Data'!$E$4,0,10*ROW('Sanitation Data'!E56)),NA())</f>
        <v>#N/A</v>
      </c>
      <c r="AB62" s="100" t="e">
        <f ca="true">+IF(AND(ISNUMBER(OFFSET('Sanitation Data'!$E$6,0,10*ROW('Sanitation Data'!E56))),'Data Summary'!CQ62="Yes"),OFFSET('Sanitation Data'!$E$6,0,10*ROW('Sanitation Data'!E56)),NA())</f>
        <v>#N/A</v>
      </c>
      <c r="AC62" s="100" t="e">
        <f ca="true">+IF(AND(ISNUMBER(OFFSET('Sanitation Data'!$E$10,0,10*ROW('Sanitation Data'!E56))),'Data Summary'!CR62="Yes"),OFFSET('Sanitation Data'!$E$10,0,10*ROW('Sanitation Data'!E56)),NA())</f>
        <v>#N/A</v>
      </c>
      <c r="AD62" s="100" t="e">
        <f ca="true">+IF(AND(ISNUMBER(OFFSET('Sanitation Data'!$E$11,0,10*ROW('Sanitation Data'!E56))),'Data Summary'!CS62="Yes"),OFFSET('Sanitation Data'!$E$11,0,10*ROW('Sanitation Data'!E56)),NA())</f>
        <v>#N/A</v>
      </c>
      <c r="AE62" s="100" t="e">
        <f ca="true">+IF(AND(ISNUMBER(OFFSET('Sanitation Data'!$E$12,0,10*ROW('Sanitation Data'!E56))),'Data Summary'!CT62="Yes"),OFFSET('Sanitation Data'!$E$12,0,10*ROW('Sanitation Data'!E56)),NA())</f>
        <v>#N/A</v>
      </c>
      <c r="AF62" s="100" t="e">
        <f ca="true">+IF(AND(ISNUMBER(OFFSET('Sanitation Data'!$F$4,0,10*ROW('Sanitation Data'!F56))),'Data Summary'!CU62="Yes"),100-OFFSET('Sanitation Data'!$F$4,0,10*ROW('Sanitation Data'!F56)),NA())</f>
        <v>#N/A</v>
      </c>
      <c r="AG62" s="100" t="e">
        <f ca="true">+IF(AND(ISNUMBER(OFFSET('Sanitation Data'!$F$6,0,10*ROW('Sanitation Data'!F56))),'Data Summary'!CV62="Yes"),OFFSET('Sanitation Data'!$F$6,0,10*ROW('Sanitation Data'!F56)),NA())</f>
        <v>#N/A</v>
      </c>
      <c r="AH62" s="100" t="e">
        <f ca="true">+IF(AND(ISNUMBER(OFFSET('Sanitation Data'!$F$10,0,10*ROW('Sanitation Data'!F56))),'Data Summary'!CW62="Yes"),OFFSET('Sanitation Data'!$F$10,0,10*ROW('Sanitation Data'!F56)),NA())</f>
        <v>#N/A</v>
      </c>
      <c r="AI62" s="100" t="e">
        <f ca="true">+IF(AND(ISNUMBER(OFFSET('Sanitation Data'!$F$11,0,10*ROW('Sanitation Data'!F56))),'Data Summary'!CX62="Yes"),OFFSET('Sanitation Data'!$F$11,0,10*ROW('Sanitation Data'!F56)),NA())</f>
        <v>#N/A</v>
      </c>
      <c r="AJ62" s="100" t="e">
        <f ca="true">+IF(AND(ISNUMBER(OFFSET('Sanitation Data'!$F$12,0,10*ROW('Sanitation Data'!F56))),'Data Summary'!CY62="Yes"),OFFSET('Sanitation Data'!$F$12,0,10*ROW('Sanitation Data'!F56)),NA())</f>
        <v>#N/A</v>
      </c>
      <c r="AK62" s="100" t="e">
        <f ca="true">+IF(AND(ISNUMBER(OFFSET('Sanitation Data'!$G$4,0,10*ROW('Sanitation Data'!G56))),'Data Summary'!CZ62="Yes"),100-OFFSET('Sanitation Data'!$G$4,0,10*ROW('Sanitation Data'!G56)),NA())</f>
        <v>#N/A</v>
      </c>
      <c r="AL62" s="100" t="e">
        <f ca="true">+IF(AND(ISNUMBER(OFFSET('Sanitation Data'!$G$6,0,10*ROW('Sanitation Data'!G56))),'Data Summary'!DA62="Yes"),OFFSET('Sanitation Data'!$G$6,0,10*ROW('Sanitation Data'!G56)),NA())</f>
        <v>#N/A</v>
      </c>
      <c r="AM62" s="100" t="e">
        <f ca="true">+IF(AND(ISNUMBER(OFFSET('Sanitation Data'!$G$10,0,10*ROW('Sanitation Data'!G56))),'Data Summary'!DB62="Yes"),OFFSET('Sanitation Data'!$G$10,0,10*ROW('Sanitation Data'!G56)),NA())</f>
        <v>#N/A</v>
      </c>
      <c r="AN62" s="100" t="e">
        <f ca="true">+IF(AND(ISNUMBER(OFFSET('Sanitation Data'!$G$11,0,10*ROW('Sanitation Data'!G56))),'Data Summary'!DC62="Yes"),OFFSET('Sanitation Data'!$G$11,0,10*ROW('Sanitation Data'!G56)),NA())</f>
        <v>#N/A</v>
      </c>
      <c r="AO62" s="100" t="e">
        <f ca="true">+IF(AND(ISNUMBER(OFFSET('Sanitation Data'!$G$12,0,10*ROW('Sanitation Data'!G56))),'Data Summary'!DD62="Yes"),OFFSET('Sanitation Data'!$G$12,0,10*ROW('Sanitation Data'!G56)),NA())</f>
        <v>#N/A</v>
      </c>
      <c r="AP62" s="100" t="e">
        <f ca="true">+IF(AND(ISNUMBER(OFFSET('Sanitation Data'!$H$4,0,10*ROW('Sanitation Data'!H56))),'Data Summary'!DE62="Yes"),100-OFFSET('Sanitation Data'!$H$4,0,10*ROW('Sanitation Data'!H56)),NA())</f>
        <v>#N/A</v>
      </c>
      <c r="AQ62" s="100" t="e">
        <f ca="true">+IF(AND(ISNUMBER(OFFSET('Sanitation Data'!$H$6,0,10*ROW('Sanitation Data'!H56))),'Data Summary'!DF62="Yes"),OFFSET('Sanitation Data'!$H$6,0,10*ROW('Sanitation Data'!H56)),NA())</f>
        <v>#N/A</v>
      </c>
      <c r="AR62" s="100" t="e">
        <f ca="true">+IF(AND(ISNUMBER(OFFSET('Sanitation Data'!$H$10,0,10*ROW('Sanitation Data'!H56))),'Data Summary'!DG62="Yes"),OFFSET('Sanitation Data'!$H$10,0,10*ROW('Sanitation Data'!H56)),NA())</f>
        <v>#N/A</v>
      </c>
      <c r="AS62" s="100" t="e">
        <f ca="true">+IF(AND(ISNUMBER(OFFSET('Sanitation Data'!$H$11,0,10*ROW('Sanitation Data'!H56))),'Data Summary'!DH62="Yes"),OFFSET('Sanitation Data'!$H$11,0,10*ROW('Sanitation Data'!H56)),NA())</f>
        <v>#N/A</v>
      </c>
      <c r="AT62" s="100" t="e">
        <f ca="true">+IF(AND(ISNUMBER(OFFSET('Sanitation Data'!$H$12,0,10*ROW('Sanitation Data'!H56))),'Data Summary'!DI62="Yes"),OFFSET('Sanitation Data'!$H$12,0,10*ROW('Sanitation Data'!H56)),NA())</f>
        <v>#N/A</v>
      </c>
      <c r="AU62" s="100" t="e">
        <f ca="true">+IF(AND(ISNUMBER(OFFSET('Sanitation Data'!$I$4,0,10*ROW('Sanitation Data'!I56))),'Data Summary'!DJ62="Yes"),100-OFFSET('Sanitation Data'!$I$4,0,10*ROW('Sanitation Data'!I56)),NA())</f>
        <v>#N/A</v>
      </c>
      <c r="AV62" s="100" t="e">
        <f ca="true">+IF(AND(ISNUMBER(OFFSET('Sanitation Data'!$I$6,0,10*ROW('Sanitation Data'!I56))),'Data Summary'!DK62="Yes"),OFFSET('Sanitation Data'!$I$6,0,10*ROW('Sanitation Data'!I56)),NA())</f>
        <v>#N/A</v>
      </c>
      <c r="AW62" s="100" t="e">
        <f ca="true">+IF(AND(ISNUMBER(OFFSET('Sanitation Data'!$I$10,0,10*ROW('Sanitation Data'!I56))),'Data Summary'!DL62="Yes"),OFFSET('Sanitation Data'!$I$10,0,10*ROW('Sanitation Data'!I56)),NA())</f>
        <v>#N/A</v>
      </c>
      <c r="AX62" s="100" t="e">
        <f ca="true">+IF(AND(ISNUMBER(OFFSET('Sanitation Data'!$I$11,0,10*ROW('Sanitation Data'!I56))),'Data Summary'!DM62="Yes"),OFFSET('Sanitation Data'!$I$11,0,10*ROW('Sanitation Data'!I56)),NA())</f>
        <v>#N/A</v>
      </c>
      <c r="AY62" s="100" t="e">
        <f ca="true">+IF(AND(ISNUMBER(OFFSET('Sanitation Data'!$I$12,0,10*ROW('Sanitation Data'!I56))),'Data Summary'!DN62="Yes"),OFFSET('Sanitation Data'!$I$12,0,10*ROW('Sanitation Data'!I56)),NA())</f>
        <v>#N/A</v>
      </c>
      <c r="AZ62" s="101" t="e">
        <f ca="true">+IF(AND(ISNUMBER(OFFSET('Hygiene Data'!$D$5,0,10*ROW('Hygiene Data'!D56))),'Data Summary'!DO62="Yes"),OFFSET('Hygiene Data'!$D$5,0,10*ROW('Hygiene Data'!D56)),NA())</f>
        <v>#N/A</v>
      </c>
      <c r="BA62" s="101" t="e">
        <f ca="true">+IF(AND(ISNUMBER(OFFSET('Hygiene Data'!$D$7,0,10*ROW('Hygiene Data'!D56))),'Data Summary'!DP62="Yes"),OFFSET('Hygiene Data'!$D$7,0,10*ROW('Hygiene Data'!D56)),NA())</f>
        <v>#N/A</v>
      </c>
      <c r="BB62" s="101" t="e">
        <f ca="true">+IF(AND(ISNUMBER(OFFSET('Hygiene Data'!$D$9,0,10*ROW('Hygiene Data'!D56))),'Data Summary'!DQ62="Yes"),OFFSET('Hygiene Data'!$D$9,0,10*ROW('Hygiene Data'!D56)),NA())</f>
        <v>#N/A</v>
      </c>
      <c r="BC62" s="101" t="e">
        <f ca="true">+IF(AND(ISNUMBER(OFFSET('Hygiene Data'!$E$5,0,10*ROW('Hygiene Data'!E56))),'Data Summary'!DR62="Yes"),OFFSET('Hygiene Data'!$E$5,0,10*ROW('Hygiene Data'!E56)),NA())</f>
        <v>#N/A</v>
      </c>
      <c r="BD62" s="101" t="e">
        <f ca="true">+IF(AND(ISNUMBER(OFFSET('Hygiene Data'!$E$7,0,10*ROW('Hygiene Data'!E56))),'Data Summary'!DS62="Yes"),OFFSET('Hygiene Data'!$E$7,0,10*ROW('Hygiene Data'!E56)),NA())</f>
        <v>#N/A</v>
      </c>
      <c r="BE62" s="101" t="e">
        <f ca="true">+IF(AND(ISNUMBER(OFFSET('Hygiene Data'!$E$9,0,10*ROW('Hygiene Data'!E56))),'Data Summary'!DT62="Yes"),OFFSET('Hygiene Data'!$E$9,0,10*ROW('Hygiene Data'!E56)),NA())</f>
        <v>#N/A</v>
      </c>
      <c r="BF62" s="101" t="e">
        <f ca="true">+IF(AND(ISNUMBER(OFFSET('Hygiene Data'!$F$5,0,10*ROW('Hygiene Data'!F56))),'Data Summary'!DU62="Yes"),OFFSET('Hygiene Data'!$F$5,0,10*ROW('Hygiene Data'!F56)),NA())</f>
        <v>#N/A</v>
      </c>
      <c r="BG62" s="101" t="e">
        <f ca="true">+IF(AND(ISNUMBER(OFFSET('Hygiene Data'!$F$7,0,10*ROW('Hygiene Data'!F56))),'Data Summary'!DV62="Yes"),OFFSET('Hygiene Data'!$F$7,0,10*ROW('Hygiene Data'!F56)),NA())</f>
        <v>#N/A</v>
      </c>
      <c r="BH62" s="101" t="e">
        <f ca="true">+IF(AND(ISNUMBER(OFFSET('Hygiene Data'!$F$9,0,10*ROW('Hygiene Data'!F56))),'Data Summary'!DW62="Yes"),OFFSET('Hygiene Data'!$F$9,0,10*ROW('Hygiene Data'!F56)),NA())</f>
        <v>#N/A</v>
      </c>
      <c r="BI62" s="101" t="e">
        <f ca="true">+IF(AND(ISNUMBER(OFFSET('Hygiene Data'!$G$5,0,10*ROW('Hygiene Data'!G56))),'Data Summary'!DX62="Yes"),OFFSET('Hygiene Data'!$G$5,0,10*ROW('Hygiene Data'!G56)),NA())</f>
        <v>#N/A</v>
      </c>
      <c r="BJ62" s="101" t="e">
        <f ca="true">+IF(AND(ISNUMBER(OFFSET('Hygiene Data'!$G$7,0,10*ROW('Hygiene Data'!G56))),'Data Summary'!DY62="Yes"),OFFSET('Hygiene Data'!$G$7,0,10*ROW('Hygiene Data'!G56)),NA())</f>
        <v>#N/A</v>
      </c>
      <c r="BK62" s="101" t="e">
        <f ca="true">+IF(AND(ISNUMBER(OFFSET('Hygiene Data'!$G$9,0,10*ROW('Hygiene Data'!G56))),'Data Summary'!DZ62="Yes"),OFFSET('Hygiene Data'!$G$9,0,10*ROW('Hygiene Data'!G56)),NA())</f>
        <v>#N/A</v>
      </c>
      <c r="BL62" s="101" t="e">
        <f ca="true">+IF(AND(ISNUMBER(OFFSET('Hygiene Data'!$H$5,0,10*ROW('Hygiene Data'!H56))),'Data Summary'!EA62="Yes"),OFFSET('Hygiene Data'!$H$5,0,10*ROW('Hygiene Data'!H56)),NA())</f>
        <v>#N/A</v>
      </c>
      <c r="BM62" s="101" t="e">
        <f ca="true">+IF(AND(ISNUMBER(OFFSET('Hygiene Data'!$H$7,0,10*ROW('Hygiene Data'!H56))),'Data Summary'!EB62="Yes"),OFFSET('Hygiene Data'!$H$7,0,10*ROW('Hygiene Data'!H56)),NA())</f>
        <v>#N/A</v>
      </c>
      <c r="BN62" s="101" t="e">
        <f ca="true">+IF(AND(ISNUMBER(OFFSET('Hygiene Data'!$H$9,0,10*ROW('Hygiene Data'!H56))),'Data Summary'!EC62="Yes"),OFFSET('Hygiene Data'!$H$9,0,10*ROW('Hygiene Data'!H56)),NA())</f>
        <v>#N/A</v>
      </c>
      <c r="BO62" s="101" t="e">
        <f ca="true">+IF(AND(ISNUMBER(OFFSET('Hygiene Data'!$I$5,0,10*ROW('Hygiene Data'!I56))),'Data Summary'!ED62="Yes"),OFFSET('Hygiene Data'!$I$5,0,10*ROW('Hygiene Data'!I56)),NA())</f>
        <v>#N/A</v>
      </c>
      <c r="BP62" s="101" t="e">
        <f ca="true">+IF(AND(ISNUMBER(OFFSET('Hygiene Data'!$I$7,0,10*ROW('Hygiene Data'!I56))),'Data Summary'!EE62="Yes"),OFFSET('Hygiene Data'!$I$7,0,10*ROW('Hygiene Data'!I56)),NA())</f>
        <v>#N/A</v>
      </c>
      <c r="BQ62" s="101" t="e">
        <f ca="true">+IF(AND(ISNUMBER(OFFSET('Hygiene Data'!$I$9,0,10*ROW('Hygiene Data'!I56))),'Data Summary'!EF62="Yes"),OFFSET('Hygiene Data'!$I$9,0,10*ROW('Hygiene Data'!I56)),NA())</f>
        <v>#N/A</v>
      </c>
    </row>
    <row xmlns:x14ac="http://schemas.microsoft.com/office/spreadsheetml/2009/9/ac" r="63" x14ac:dyDescent="0.2">
      <c r="A63" s="379" t="e">
        <f ca="true">+RIGHT('Data Summary'!A63,LEN('Data Summary'!A63)-9)</f>
        <v>#VALUE!</v>
      </c>
      <c r="B63" s="38" t="str">
        <f ca="true">+IF(ISTEXT('Data Summary'!B63),'Data Summary'!B63,"")</f>
        <v/>
      </c>
      <c r="C63" s="378" t="e">
        <f ca="true">+VALUE('Data Summary'!C63)</f>
        <v>#VALUE!</v>
      </c>
      <c r="D63" s="99" t="e">
        <f ca="true">+IF(AND(ISNUMBER(OFFSET('Water Data'!$D$4,0,10*ROW('Water Data'!D57))),'Data Summary'!BS63="Yes"),100-OFFSET('Water Data'!$D$4,0,10*ROW('Water Data'!D57)),NA())</f>
        <v>#N/A</v>
      </c>
      <c r="E63" s="99" t="e">
        <f ca="true">+IF(AND(ISNUMBER(OFFSET('Water Data'!$D$6,0,10*ROW('Water Data'!D57))),'Data Summary'!BT63="Yes"),OFFSET('Water Data'!$D$6,0,10*ROW('Water Data'!D57)),NA())</f>
        <v>#N/A</v>
      </c>
      <c r="F63" s="99" t="e">
        <f ca="true">+IF(AND(ISNUMBER(OFFSET('Water Data'!$D$9,0,10*ROW('Water Data'!D57))),'Data Summary'!BU63="Yes"),OFFSET('Water Data'!$D$9,0,10*ROW('Water Data'!D57)),NA())</f>
        <v>#N/A</v>
      </c>
      <c r="G63" s="99" t="e">
        <f ca="true">+IF(AND(ISNUMBER(OFFSET('Water Data'!$E$4,0,10*ROW('Water Data'!E57))),'Data Summary'!BV63="Yes"),100-OFFSET('Water Data'!$E$4,0,10*ROW('Water Data'!E57)),NA())</f>
        <v>#N/A</v>
      </c>
      <c r="H63" s="99" t="e">
        <f ca="true">+IF(AND(ISNUMBER(OFFSET('Water Data'!$E$6,0,10*ROW('Water Data'!E57))),'Data Summary'!BW63="Yes"),OFFSET('Water Data'!$E$6,0,10*ROW('Water Data'!E57)),NA())</f>
        <v>#N/A</v>
      </c>
      <c r="I63" s="99" t="e">
        <f ca="true">+IF(AND(ISNUMBER(OFFSET('Water Data'!$E$9,0,10*ROW('Water Data'!E57))),'Data Summary'!BX63="Yes"),OFFSET('Water Data'!$E$9,0,10*ROW('Water Data'!E57)),NA())</f>
        <v>#N/A</v>
      </c>
      <c r="J63" s="99" t="e">
        <f ca="true">+IF(AND(ISNUMBER(OFFSET('Water Data'!$F$4,0,10*ROW('Water Data'!F57))),'Data Summary'!BY63="Yes"),100-OFFSET('Water Data'!$F$4,0,10*ROW('Water Data'!F57)),NA())</f>
        <v>#N/A</v>
      </c>
      <c r="K63" s="99" t="e">
        <f ca="true">+IF(AND(ISNUMBER(OFFSET('Water Data'!$F$6,0,10*ROW('Water Data'!F57))),'Data Summary'!BZ63="Yes"),OFFSET('Water Data'!$F$6,0,10*ROW('Water Data'!F57)),NA())</f>
        <v>#N/A</v>
      </c>
      <c r="L63" s="99" t="e">
        <f ca="true">+IF(AND(ISNUMBER(OFFSET('Water Data'!$F$9,0,10*ROW('Water Data'!F57))),'Data Summary'!CA63="Yes"),OFFSET('Water Data'!$F$9,0,10*ROW('Water Data'!F57)),NA())</f>
        <v>#N/A</v>
      </c>
      <c r="M63" s="99" t="e">
        <f ca="true">+IF(AND(ISNUMBER(OFFSET('Water Data'!$G$4,0,10*ROW('Water Data'!G57))),'Data Summary'!CB63="Yes"),100-OFFSET('Water Data'!$G$4,0,10*ROW('Water Data'!G57)),NA())</f>
        <v>#N/A</v>
      </c>
      <c r="N63" s="99" t="e">
        <f ca="true">+IF(AND(ISNUMBER(OFFSET('Water Data'!$G$6,0,10*ROW('Water Data'!G57))),'Data Summary'!CC63="Yes"),OFFSET('Water Data'!$G$6,0,10*ROW('Water Data'!G57)),NA())</f>
        <v>#N/A</v>
      </c>
      <c r="O63" s="99" t="e">
        <f ca="true">+IF(AND(ISNUMBER(OFFSET('Water Data'!$G$9,0,10*ROW('Water Data'!G57))),'Data Summary'!CD63="Yes"),OFFSET('Water Data'!$G$9,0,10*ROW('Water Data'!G57)),NA())</f>
        <v>#N/A</v>
      </c>
      <c r="P63" s="99" t="e">
        <f ca="true">+IF(AND(ISNUMBER(OFFSET('Water Data'!$H$4,0,10*ROW('Water Data'!H57))),'Data Summary'!CE63="Yes"),100-OFFSET('Water Data'!$H$4,0,10*ROW('Water Data'!H57)),NA())</f>
        <v>#N/A</v>
      </c>
      <c r="Q63" s="99" t="e">
        <f ca="true">+IF(AND(ISNUMBER(OFFSET('Water Data'!$H$6,0,10*ROW('Water Data'!H57))),'Data Summary'!CF63="Yes"),OFFSET('Water Data'!$H$6,0,10*ROW('Water Data'!H57)),NA())</f>
        <v>#N/A</v>
      </c>
      <c r="R63" s="99" t="e">
        <f ca="true">+IF(AND(ISNUMBER(OFFSET('Water Data'!$H$9,0,10*ROW('Water Data'!H57))),'Data Summary'!CG63="Yes"),OFFSET('Water Data'!$H$9,0,10*ROW('Water Data'!H57)),NA())</f>
        <v>#N/A</v>
      </c>
      <c r="S63" s="99" t="e">
        <f ca="true">+IF(AND(ISNUMBER(OFFSET('Water Data'!$I$4,0,10*ROW('Water Data'!I57))),'Data Summary'!CH63="Yes"),100-OFFSET('Water Data'!$I$4,0,10*ROW('Water Data'!I57)),NA())</f>
        <v>#N/A</v>
      </c>
      <c r="T63" s="99" t="e">
        <f ca="true">+IF(AND(ISNUMBER(OFFSET('Water Data'!$I$6,0,10*ROW('Water Data'!I57))),'Data Summary'!CI63="Yes"),OFFSET('Water Data'!$I$6,0,10*ROW('Water Data'!I57)),NA())</f>
        <v>#N/A</v>
      </c>
      <c r="U63" s="99" t="e">
        <f ca="true">+IF(AND(ISNUMBER(OFFSET('Water Data'!$I$9,0,10*ROW('Water Data'!I57))),'Data Summary'!CJ63="Yes"),OFFSET('Water Data'!$I$9,0,10*ROW('Water Data'!I57)),NA())</f>
        <v>#N/A</v>
      </c>
      <c r="V63" s="100" t="e">
        <f ca="true">+IF(AND(ISNUMBER(OFFSET('Sanitation Data'!$D$4,0,10*ROW('Sanitation Data'!D57))),'Data Summary'!CK63="Yes"),100-OFFSET('Sanitation Data'!$D$4,0,10*ROW('Sanitation Data'!D57)),NA())</f>
        <v>#N/A</v>
      </c>
      <c r="W63" s="100" t="e">
        <f ca="true">+IF(AND(ISNUMBER(OFFSET('Sanitation Data'!$D$6,0,10*ROW('Sanitation Data'!D57))),'Data Summary'!CL63="Yes"),OFFSET('Sanitation Data'!$D$6,0,10*ROW('Sanitation Data'!D57)),NA())</f>
        <v>#N/A</v>
      </c>
      <c r="X63" s="100" t="e">
        <f ca="true">+IF(AND(ISNUMBER(OFFSET('Sanitation Data'!$D$10,0,10*ROW('Sanitation Data'!D57))),'Data Summary'!CM63="Yes"),OFFSET('Sanitation Data'!$D$10,0,10*ROW('Sanitation Data'!D57)),NA())</f>
        <v>#N/A</v>
      </c>
      <c r="Y63" s="100" t="e">
        <f ca="true">+IF(AND(ISNUMBER(OFFSET('Sanitation Data'!$D$11,0,10*ROW('Sanitation Data'!D57))),'Data Summary'!CN63="Yes"),OFFSET('Sanitation Data'!$D$11,0,10*ROW('Sanitation Data'!D57)),NA())</f>
        <v>#N/A</v>
      </c>
      <c r="Z63" s="100" t="e">
        <f ca="true">+IF(AND(ISNUMBER(OFFSET('Sanitation Data'!$D$12,0,10*ROW('Sanitation Data'!D57))),'Data Summary'!CO63="Yes"),OFFSET('Sanitation Data'!$D$12,0,10*ROW('Sanitation Data'!D57)),NA())</f>
        <v>#N/A</v>
      </c>
      <c r="AA63" s="100" t="e">
        <f ca="true">+IF(AND(ISNUMBER(OFFSET('Sanitation Data'!$E$4,0,10*ROW('Sanitation Data'!E57))),'Data Summary'!CP63="Yes"),100-OFFSET('Sanitation Data'!$E$4,0,10*ROW('Sanitation Data'!E57)),NA())</f>
        <v>#N/A</v>
      </c>
      <c r="AB63" s="100" t="e">
        <f ca="true">+IF(AND(ISNUMBER(OFFSET('Sanitation Data'!$E$6,0,10*ROW('Sanitation Data'!E57))),'Data Summary'!CQ63="Yes"),OFFSET('Sanitation Data'!$E$6,0,10*ROW('Sanitation Data'!E57)),NA())</f>
        <v>#N/A</v>
      </c>
      <c r="AC63" s="100" t="e">
        <f ca="true">+IF(AND(ISNUMBER(OFFSET('Sanitation Data'!$E$10,0,10*ROW('Sanitation Data'!E57))),'Data Summary'!CR63="Yes"),OFFSET('Sanitation Data'!$E$10,0,10*ROW('Sanitation Data'!E57)),NA())</f>
        <v>#N/A</v>
      </c>
      <c r="AD63" s="100" t="e">
        <f ca="true">+IF(AND(ISNUMBER(OFFSET('Sanitation Data'!$E$11,0,10*ROW('Sanitation Data'!E57))),'Data Summary'!CS63="Yes"),OFFSET('Sanitation Data'!$E$11,0,10*ROW('Sanitation Data'!E57)),NA())</f>
        <v>#N/A</v>
      </c>
      <c r="AE63" s="100" t="e">
        <f ca="true">+IF(AND(ISNUMBER(OFFSET('Sanitation Data'!$E$12,0,10*ROW('Sanitation Data'!E57))),'Data Summary'!CT63="Yes"),OFFSET('Sanitation Data'!$E$12,0,10*ROW('Sanitation Data'!E57)),NA())</f>
        <v>#N/A</v>
      </c>
      <c r="AF63" s="100" t="e">
        <f ca="true">+IF(AND(ISNUMBER(OFFSET('Sanitation Data'!$F$4,0,10*ROW('Sanitation Data'!F57))),'Data Summary'!CU63="Yes"),100-OFFSET('Sanitation Data'!$F$4,0,10*ROW('Sanitation Data'!F57)),NA())</f>
        <v>#N/A</v>
      </c>
      <c r="AG63" s="100" t="e">
        <f ca="true">+IF(AND(ISNUMBER(OFFSET('Sanitation Data'!$F$6,0,10*ROW('Sanitation Data'!F57))),'Data Summary'!CV63="Yes"),OFFSET('Sanitation Data'!$F$6,0,10*ROW('Sanitation Data'!F57)),NA())</f>
        <v>#N/A</v>
      </c>
      <c r="AH63" s="100" t="e">
        <f ca="true">+IF(AND(ISNUMBER(OFFSET('Sanitation Data'!$F$10,0,10*ROW('Sanitation Data'!F57))),'Data Summary'!CW63="Yes"),OFFSET('Sanitation Data'!$F$10,0,10*ROW('Sanitation Data'!F57)),NA())</f>
        <v>#N/A</v>
      </c>
      <c r="AI63" s="100" t="e">
        <f ca="true">+IF(AND(ISNUMBER(OFFSET('Sanitation Data'!$F$11,0,10*ROW('Sanitation Data'!F57))),'Data Summary'!CX63="Yes"),OFFSET('Sanitation Data'!$F$11,0,10*ROW('Sanitation Data'!F57)),NA())</f>
        <v>#N/A</v>
      </c>
      <c r="AJ63" s="100" t="e">
        <f ca="true">+IF(AND(ISNUMBER(OFFSET('Sanitation Data'!$F$12,0,10*ROW('Sanitation Data'!F57))),'Data Summary'!CY63="Yes"),OFFSET('Sanitation Data'!$F$12,0,10*ROW('Sanitation Data'!F57)),NA())</f>
        <v>#N/A</v>
      </c>
      <c r="AK63" s="100" t="e">
        <f ca="true">+IF(AND(ISNUMBER(OFFSET('Sanitation Data'!$G$4,0,10*ROW('Sanitation Data'!G57))),'Data Summary'!CZ63="Yes"),100-OFFSET('Sanitation Data'!$G$4,0,10*ROW('Sanitation Data'!G57)),NA())</f>
        <v>#N/A</v>
      </c>
      <c r="AL63" s="100" t="e">
        <f ca="true">+IF(AND(ISNUMBER(OFFSET('Sanitation Data'!$G$6,0,10*ROW('Sanitation Data'!G57))),'Data Summary'!DA63="Yes"),OFFSET('Sanitation Data'!$G$6,0,10*ROW('Sanitation Data'!G57)),NA())</f>
        <v>#N/A</v>
      </c>
      <c r="AM63" s="100" t="e">
        <f ca="true">+IF(AND(ISNUMBER(OFFSET('Sanitation Data'!$G$10,0,10*ROW('Sanitation Data'!G57))),'Data Summary'!DB63="Yes"),OFFSET('Sanitation Data'!$G$10,0,10*ROW('Sanitation Data'!G57)),NA())</f>
        <v>#N/A</v>
      </c>
      <c r="AN63" s="100" t="e">
        <f ca="true">+IF(AND(ISNUMBER(OFFSET('Sanitation Data'!$G$11,0,10*ROW('Sanitation Data'!G57))),'Data Summary'!DC63="Yes"),OFFSET('Sanitation Data'!$G$11,0,10*ROW('Sanitation Data'!G57)),NA())</f>
        <v>#N/A</v>
      </c>
      <c r="AO63" s="100" t="e">
        <f ca="true">+IF(AND(ISNUMBER(OFFSET('Sanitation Data'!$G$12,0,10*ROW('Sanitation Data'!G57))),'Data Summary'!DD63="Yes"),OFFSET('Sanitation Data'!$G$12,0,10*ROW('Sanitation Data'!G57)),NA())</f>
        <v>#N/A</v>
      </c>
      <c r="AP63" s="100" t="e">
        <f ca="true">+IF(AND(ISNUMBER(OFFSET('Sanitation Data'!$H$4,0,10*ROW('Sanitation Data'!H57))),'Data Summary'!DE63="Yes"),100-OFFSET('Sanitation Data'!$H$4,0,10*ROW('Sanitation Data'!H57)),NA())</f>
        <v>#N/A</v>
      </c>
      <c r="AQ63" s="100" t="e">
        <f ca="true">+IF(AND(ISNUMBER(OFFSET('Sanitation Data'!$H$6,0,10*ROW('Sanitation Data'!H57))),'Data Summary'!DF63="Yes"),OFFSET('Sanitation Data'!$H$6,0,10*ROW('Sanitation Data'!H57)),NA())</f>
        <v>#N/A</v>
      </c>
      <c r="AR63" s="100" t="e">
        <f ca="true">+IF(AND(ISNUMBER(OFFSET('Sanitation Data'!$H$10,0,10*ROW('Sanitation Data'!H57))),'Data Summary'!DG63="Yes"),OFFSET('Sanitation Data'!$H$10,0,10*ROW('Sanitation Data'!H57)),NA())</f>
        <v>#N/A</v>
      </c>
      <c r="AS63" s="100" t="e">
        <f ca="true">+IF(AND(ISNUMBER(OFFSET('Sanitation Data'!$H$11,0,10*ROW('Sanitation Data'!H57))),'Data Summary'!DH63="Yes"),OFFSET('Sanitation Data'!$H$11,0,10*ROW('Sanitation Data'!H57)),NA())</f>
        <v>#N/A</v>
      </c>
      <c r="AT63" s="100" t="e">
        <f ca="true">+IF(AND(ISNUMBER(OFFSET('Sanitation Data'!$H$12,0,10*ROW('Sanitation Data'!H57))),'Data Summary'!DI63="Yes"),OFFSET('Sanitation Data'!$H$12,0,10*ROW('Sanitation Data'!H57)),NA())</f>
        <v>#N/A</v>
      </c>
      <c r="AU63" s="100" t="e">
        <f ca="true">+IF(AND(ISNUMBER(OFFSET('Sanitation Data'!$I$4,0,10*ROW('Sanitation Data'!I57))),'Data Summary'!DJ63="Yes"),100-OFFSET('Sanitation Data'!$I$4,0,10*ROW('Sanitation Data'!I57)),NA())</f>
        <v>#N/A</v>
      </c>
      <c r="AV63" s="100" t="e">
        <f ca="true">+IF(AND(ISNUMBER(OFFSET('Sanitation Data'!$I$6,0,10*ROW('Sanitation Data'!I57))),'Data Summary'!DK63="Yes"),OFFSET('Sanitation Data'!$I$6,0,10*ROW('Sanitation Data'!I57)),NA())</f>
        <v>#N/A</v>
      </c>
      <c r="AW63" s="100" t="e">
        <f ca="true">+IF(AND(ISNUMBER(OFFSET('Sanitation Data'!$I$10,0,10*ROW('Sanitation Data'!I57))),'Data Summary'!DL63="Yes"),OFFSET('Sanitation Data'!$I$10,0,10*ROW('Sanitation Data'!I57)),NA())</f>
        <v>#N/A</v>
      </c>
      <c r="AX63" s="100" t="e">
        <f ca="true">+IF(AND(ISNUMBER(OFFSET('Sanitation Data'!$I$11,0,10*ROW('Sanitation Data'!I57))),'Data Summary'!DM63="Yes"),OFFSET('Sanitation Data'!$I$11,0,10*ROW('Sanitation Data'!I57)),NA())</f>
        <v>#N/A</v>
      </c>
      <c r="AY63" s="100" t="e">
        <f ca="true">+IF(AND(ISNUMBER(OFFSET('Sanitation Data'!$I$12,0,10*ROW('Sanitation Data'!I57))),'Data Summary'!DN63="Yes"),OFFSET('Sanitation Data'!$I$12,0,10*ROW('Sanitation Data'!I57)),NA())</f>
        <v>#N/A</v>
      </c>
      <c r="AZ63" s="101" t="e">
        <f ca="true">+IF(AND(ISNUMBER(OFFSET('Hygiene Data'!$D$5,0,10*ROW('Hygiene Data'!D57))),'Data Summary'!DO63="Yes"),OFFSET('Hygiene Data'!$D$5,0,10*ROW('Hygiene Data'!D57)),NA())</f>
        <v>#N/A</v>
      </c>
      <c r="BA63" s="101" t="e">
        <f ca="true">+IF(AND(ISNUMBER(OFFSET('Hygiene Data'!$D$7,0,10*ROW('Hygiene Data'!D57))),'Data Summary'!DP63="Yes"),OFFSET('Hygiene Data'!$D$7,0,10*ROW('Hygiene Data'!D57)),NA())</f>
        <v>#N/A</v>
      </c>
      <c r="BB63" s="101" t="e">
        <f ca="true">+IF(AND(ISNUMBER(OFFSET('Hygiene Data'!$D$9,0,10*ROW('Hygiene Data'!D57))),'Data Summary'!DQ63="Yes"),OFFSET('Hygiene Data'!$D$9,0,10*ROW('Hygiene Data'!D57)),NA())</f>
        <v>#N/A</v>
      </c>
      <c r="BC63" s="101" t="e">
        <f ca="true">+IF(AND(ISNUMBER(OFFSET('Hygiene Data'!$E$5,0,10*ROW('Hygiene Data'!E57))),'Data Summary'!DR63="Yes"),OFFSET('Hygiene Data'!$E$5,0,10*ROW('Hygiene Data'!E57)),NA())</f>
        <v>#N/A</v>
      </c>
      <c r="BD63" s="101" t="e">
        <f ca="true">+IF(AND(ISNUMBER(OFFSET('Hygiene Data'!$E$7,0,10*ROW('Hygiene Data'!E57))),'Data Summary'!DS63="Yes"),OFFSET('Hygiene Data'!$E$7,0,10*ROW('Hygiene Data'!E57)),NA())</f>
        <v>#N/A</v>
      </c>
      <c r="BE63" s="101" t="e">
        <f ca="true">+IF(AND(ISNUMBER(OFFSET('Hygiene Data'!$E$9,0,10*ROW('Hygiene Data'!E57))),'Data Summary'!DT63="Yes"),OFFSET('Hygiene Data'!$E$9,0,10*ROW('Hygiene Data'!E57)),NA())</f>
        <v>#N/A</v>
      </c>
      <c r="BF63" s="101" t="e">
        <f ca="true">+IF(AND(ISNUMBER(OFFSET('Hygiene Data'!$F$5,0,10*ROW('Hygiene Data'!F57))),'Data Summary'!DU63="Yes"),OFFSET('Hygiene Data'!$F$5,0,10*ROW('Hygiene Data'!F57)),NA())</f>
        <v>#N/A</v>
      </c>
      <c r="BG63" s="101" t="e">
        <f ca="true">+IF(AND(ISNUMBER(OFFSET('Hygiene Data'!$F$7,0,10*ROW('Hygiene Data'!F57))),'Data Summary'!DV63="Yes"),OFFSET('Hygiene Data'!$F$7,0,10*ROW('Hygiene Data'!F57)),NA())</f>
        <v>#N/A</v>
      </c>
      <c r="BH63" s="101" t="e">
        <f ca="true">+IF(AND(ISNUMBER(OFFSET('Hygiene Data'!$F$9,0,10*ROW('Hygiene Data'!F57))),'Data Summary'!DW63="Yes"),OFFSET('Hygiene Data'!$F$9,0,10*ROW('Hygiene Data'!F57)),NA())</f>
        <v>#N/A</v>
      </c>
      <c r="BI63" s="101" t="e">
        <f ca="true">+IF(AND(ISNUMBER(OFFSET('Hygiene Data'!$G$5,0,10*ROW('Hygiene Data'!G57))),'Data Summary'!DX63="Yes"),OFFSET('Hygiene Data'!$G$5,0,10*ROW('Hygiene Data'!G57)),NA())</f>
        <v>#N/A</v>
      </c>
      <c r="BJ63" s="101" t="e">
        <f ca="true">+IF(AND(ISNUMBER(OFFSET('Hygiene Data'!$G$7,0,10*ROW('Hygiene Data'!G57))),'Data Summary'!DY63="Yes"),OFFSET('Hygiene Data'!$G$7,0,10*ROW('Hygiene Data'!G57)),NA())</f>
        <v>#N/A</v>
      </c>
      <c r="BK63" s="101" t="e">
        <f ca="true">+IF(AND(ISNUMBER(OFFSET('Hygiene Data'!$G$9,0,10*ROW('Hygiene Data'!G57))),'Data Summary'!DZ63="Yes"),OFFSET('Hygiene Data'!$G$9,0,10*ROW('Hygiene Data'!G57)),NA())</f>
        <v>#N/A</v>
      </c>
      <c r="BL63" s="101" t="e">
        <f ca="true">+IF(AND(ISNUMBER(OFFSET('Hygiene Data'!$H$5,0,10*ROW('Hygiene Data'!H57))),'Data Summary'!EA63="Yes"),OFFSET('Hygiene Data'!$H$5,0,10*ROW('Hygiene Data'!H57)),NA())</f>
        <v>#N/A</v>
      </c>
      <c r="BM63" s="101" t="e">
        <f ca="true">+IF(AND(ISNUMBER(OFFSET('Hygiene Data'!$H$7,0,10*ROW('Hygiene Data'!H57))),'Data Summary'!EB63="Yes"),OFFSET('Hygiene Data'!$H$7,0,10*ROW('Hygiene Data'!H57)),NA())</f>
        <v>#N/A</v>
      </c>
      <c r="BN63" s="101" t="e">
        <f ca="true">+IF(AND(ISNUMBER(OFFSET('Hygiene Data'!$H$9,0,10*ROW('Hygiene Data'!H57))),'Data Summary'!EC63="Yes"),OFFSET('Hygiene Data'!$H$9,0,10*ROW('Hygiene Data'!H57)),NA())</f>
        <v>#N/A</v>
      </c>
      <c r="BO63" s="101" t="e">
        <f ca="true">+IF(AND(ISNUMBER(OFFSET('Hygiene Data'!$I$5,0,10*ROW('Hygiene Data'!I57))),'Data Summary'!ED63="Yes"),OFFSET('Hygiene Data'!$I$5,0,10*ROW('Hygiene Data'!I57)),NA())</f>
        <v>#N/A</v>
      </c>
      <c r="BP63" s="101" t="e">
        <f ca="true">+IF(AND(ISNUMBER(OFFSET('Hygiene Data'!$I$7,0,10*ROW('Hygiene Data'!I57))),'Data Summary'!EE63="Yes"),OFFSET('Hygiene Data'!$I$7,0,10*ROW('Hygiene Data'!I57)),NA())</f>
        <v>#N/A</v>
      </c>
      <c r="BQ63" s="101" t="e">
        <f ca="true">+IF(AND(ISNUMBER(OFFSET('Hygiene Data'!$I$9,0,10*ROW('Hygiene Data'!I57))),'Data Summary'!EF63="Yes"),OFFSET('Hygiene Data'!$I$9,0,10*ROW('Hygiene Data'!I57)),NA())</f>
        <v>#N/A</v>
      </c>
    </row>
    <row xmlns:x14ac="http://schemas.microsoft.com/office/spreadsheetml/2009/9/ac" r="64" x14ac:dyDescent="0.2">
      <c r="A64" s="379" t="e">
        <f ca="true">+RIGHT('Data Summary'!A64,LEN('Data Summary'!A64)-9)</f>
        <v>#VALUE!</v>
      </c>
      <c r="B64" s="38" t="str">
        <f ca="true">+IF(ISTEXT('Data Summary'!B64),'Data Summary'!B64,"")</f>
        <v/>
      </c>
      <c r="C64" s="378" t="e">
        <f ca="true">+VALUE('Data Summary'!C64)</f>
        <v>#VALUE!</v>
      </c>
      <c r="D64" s="99" t="e">
        <f ca="true">+IF(AND(ISNUMBER(OFFSET('Water Data'!$D$4,0,10*ROW('Water Data'!D58))),'Data Summary'!BS64="Yes"),100-OFFSET('Water Data'!$D$4,0,10*ROW('Water Data'!D58)),NA())</f>
        <v>#N/A</v>
      </c>
      <c r="E64" s="99" t="e">
        <f ca="true">+IF(AND(ISNUMBER(OFFSET('Water Data'!$D$6,0,10*ROW('Water Data'!D58))),'Data Summary'!BT64="Yes"),OFFSET('Water Data'!$D$6,0,10*ROW('Water Data'!D58)),NA())</f>
        <v>#N/A</v>
      </c>
      <c r="F64" s="99" t="e">
        <f ca="true">+IF(AND(ISNUMBER(OFFSET('Water Data'!$D$9,0,10*ROW('Water Data'!D58))),'Data Summary'!BU64="Yes"),OFFSET('Water Data'!$D$9,0,10*ROW('Water Data'!D58)),NA())</f>
        <v>#N/A</v>
      </c>
      <c r="G64" s="99" t="e">
        <f ca="true">+IF(AND(ISNUMBER(OFFSET('Water Data'!$E$4,0,10*ROW('Water Data'!E58))),'Data Summary'!BV64="Yes"),100-OFFSET('Water Data'!$E$4,0,10*ROW('Water Data'!E58)),NA())</f>
        <v>#N/A</v>
      </c>
      <c r="H64" s="99" t="e">
        <f ca="true">+IF(AND(ISNUMBER(OFFSET('Water Data'!$E$6,0,10*ROW('Water Data'!E58))),'Data Summary'!BW64="Yes"),OFFSET('Water Data'!$E$6,0,10*ROW('Water Data'!E58)),NA())</f>
        <v>#N/A</v>
      </c>
      <c r="I64" s="99" t="e">
        <f ca="true">+IF(AND(ISNUMBER(OFFSET('Water Data'!$E$9,0,10*ROW('Water Data'!E58))),'Data Summary'!BX64="Yes"),OFFSET('Water Data'!$E$9,0,10*ROW('Water Data'!E58)),NA())</f>
        <v>#N/A</v>
      </c>
      <c r="J64" s="99" t="e">
        <f ca="true">+IF(AND(ISNUMBER(OFFSET('Water Data'!$F$4,0,10*ROW('Water Data'!F58))),'Data Summary'!BY64="Yes"),100-OFFSET('Water Data'!$F$4,0,10*ROW('Water Data'!F58)),NA())</f>
        <v>#N/A</v>
      </c>
      <c r="K64" s="99" t="e">
        <f ca="true">+IF(AND(ISNUMBER(OFFSET('Water Data'!$F$6,0,10*ROW('Water Data'!F58))),'Data Summary'!BZ64="Yes"),OFFSET('Water Data'!$F$6,0,10*ROW('Water Data'!F58)),NA())</f>
        <v>#N/A</v>
      </c>
      <c r="L64" s="99" t="e">
        <f ca="true">+IF(AND(ISNUMBER(OFFSET('Water Data'!$F$9,0,10*ROW('Water Data'!F58))),'Data Summary'!CA64="Yes"),OFFSET('Water Data'!$F$9,0,10*ROW('Water Data'!F58)),NA())</f>
        <v>#N/A</v>
      </c>
      <c r="M64" s="99" t="e">
        <f ca="true">+IF(AND(ISNUMBER(OFFSET('Water Data'!$G$4,0,10*ROW('Water Data'!G58))),'Data Summary'!CB64="Yes"),100-OFFSET('Water Data'!$G$4,0,10*ROW('Water Data'!G58)),NA())</f>
        <v>#N/A</v>
      </c>
      <c r="N64" s="99" t="e">
        <f ca="true">+IF(AND(ISNUMBER(OFFSET('Water Data'!$G$6,0,10*ROW('Water Data'!G58))),'Data Summary'!CC64="Yes"),OFFSET('Water Data'!$G$6,0,10*ROW('Water Data'!G58)),NA())</f>
        <v>#N/A</v>
      </c>
      <c r="O64" s="99" t="e">
        <f ca="true">+IF(AND(ISNUMBER(OFFSET('Water Data'!$G$9,0,10*ROW('Water Data'!G58))),'Data Summary'!CD64="Yes"),OFFSET('Water Data'!$G$9,0,10*ROW('Water Data'!G58)),NA())</f>
        <v>#N/A</v>
      </c>
      <c r="P64" s="99" t="e">
        <f ca="true">+IF(AND(ISNUMBER(OFFSET('Water Data'!$H$4,0,10*ROW('Water Data'!H58))),'Data Summary'!CE64="Yes"),100-OFFSET('Water Data'!$H$4,0,10*ROW('Water Data'!H58)),NA())</f>
        <v>#N/A</v>
      </c>
      <c r="Q64" s="99" t="e">
        <f ca="true">+IF(AND(ISNUMBER(OFFSET('Water Data'!$H$6,0,10*ROW('Water Data'!H58))),'Data Summary'!CF64="Yes"),OFFSET('Water Data'!$H$6,0,10*ROW('Water Data'!H58)),NA())</f>
        <v>#N/A</v>
      </c>
      <c r="R64" s="99" t="e">
        <f ca="true">+IF(AND(ISNUMBER(OFFSET('Water Data'!$H$9,0,10*ROW('Water Data'!H58))),'Data Summary'!CG64="Yes"),OFFSET('Water Data'!$H$9,0,10*ROW('Water Data'!H58)),NA())</f>
        <v>#N/A</v>
      </c>
      <c r="S64" s="99" t="e">
        <f ca="true">+IF(AND(ISNUMBER(OFFSET('Water Data'!$I$4,0,10*ROW('Water Data'!I58))),'Data Summary'!CH64="Yes"),100-OFFSET('Water Data'!$I$4,0,10*ROW('Water Data'!I58)),NA())</f>
        <v>#N/A</v>
      </c>
      <c r="T64" s="99" t="e">
        <f ca="true">+IF(AND(ISNUMBER(OFFSET('Water Data'!$I$6,0,10*ROW('Water Data'!I58))),'Data Summary'!CI64="Yes"),OFFSET('Water Data'!$I$6,0,10*ROW('Water Data'!I58)),NA())</f>
        <v>#N/A</v>
      </c>
      <c r="U64" s="99" t="e">
        <f ca="true">+IF(AND(ISNUMBER(OFFSET('Water Data'!$I$9,0,10*ROW('Water Data'!I58))),'Data Summary'!CJ64="Yes"),OFFSET('Water Data'!$I$9,0,10*ROW('Water Data'!I58)),NA())</f>
        <v>#N/A</v>
      </c>
      <c r="V64" s="100" t="e">
        <f ca="true">+IF(AND(ISNUMBER(OFFSET('Sanitation Data'!$D$4,0,10*ROW('Sanitation Data'!D58))),'Data Summary'!CK64="Yes"),100-OFFSET('Sanitation Data'!$D$4,0,10*ROW('Sanitation Data'!D58)),NA())</f>
        <v>#N/A</v>
      </c>
      <c r="W64" s="100" t="e">
        <f ca="true">+IF(AND(ISNUMBER(OFFSET('Sanitation Data'!$D$6,0,10*ROW('Sanitation Data'!D58))),'Data Summary'!CL64="Yes"),OFFSET('Sanitation Data'!$D$6,0,10*ROW('Sanitation Data'!D58)),NA())</f>
        <v>#N/A</v>
      </c>
      <c r="X64" s="100" t="e">
        <f ca="true">+IF(AND(ISNUMBER(OFFSET('Sanitation Data'!$D$10,0,10*ROW('Sanitation Data'!D58))),'Data Summary'!CM64="Yes"),OFFSET('Sanitation Data'!$D$10,0,10*ROW('Sanitation Data'!D58)),NA())</f>
        <v>#N/A</v>
      </c>
      <c r="Y64" s="100" t="e">
        <f ca="true">+IF(AND(ISNUMBER(OFFSET('Sanitation Data'!$D$11,0,10*ROW('Sanitation Data'!D58))),'Data Summary'!CN64="Yes"),OFFSET('Sanitation Data'!$D$11,0,10*ROW('Sanitation Data'!D58)),NA())</f>
        <v>#N/A</v>
      </c>
      <c r="Z64" s="100" t="e">
        <f ca="true">+IF(AND(ISNUMBER(OFFSET('Sanitation Data'!$D$12,0,10*ROW('Sanitation Data'!D58))),'Data Summary'!CO64="Yes"),OFFSET('Sanitation Data'!$D$12,0,10*ROW('Sanitation Data'!D58)),NA())</f>
        <v>#N/A</v>
      </c>
      <c r="AA64" s="100" t="e">
        <f ca="true">+IF(AND(ISNUMBER(OFFSET('Sanitation Data'!$E$4,0,10*ROW('Sanitation Data'!E58))),'Data Summary'!CP64="Yes"),100-OFFSET('Sanitation Data'!$E$4,0,10*ROW('Sanitation Data'!E58)),NA())</f>
        <v>#N/A</v>
      </c>
      <c r="AB64" s="100" t="e">
        <f ca="true">+IF(AND(ISNUMBER(OFFSET('Sanitation Data'!$E$6,0,10*ROW('Sanitation Data'!E58))),'Data Summary'!CQ64="Yes"),OFFSET('Sanitation Data'!$E$6,0,10*ROW('Sanitation Data'!E58)),NA())</f>
        <v>#N/A</v>
      </c>
      <c r="AC64" s="100" t="e">
        <f ca="true">+IF(AND(ISNUMBER(OFFSET('Sanitation Data'!$E$10,0,10*ROW('Sanitation Data'!E58))),'Data Summary'!CR64="Yes"),OFFSET('Sanitation Data'!$E$10,0,10*ROW('Sanitation Data'!E58)),NA())</f>
        <v>#N/A</v>
      </c>
      <c r="AD64" s="100" t="e">
        <f ca="true">+IF(AND(ISNUMBER(OFFSET('Sanitation Data'!$E$11,0,10*ROW('Sanitation Data'!E58))),'Data Summary'!CS64="Yes"),OFFSET('Sanitation Data'!$E$11,0,10*ROW('Sanitation Data'!E58)),NA())</f>
        <v>#N/A</v>
      </c>
      <c r="AE64" s="100" t="e">
        <f ca="true">+IF(AND(ISNUMBER(OFFSET('Sanitation Data'!$E$12,0,10*ROW('Sanitation Data'!E58))),'Data Summary'!CT64="Yes"),OFFSET('Sanitation Data'!$E$12,0,10*ROW('Sanitation Data'!E58)),NA())</f>
        <v>#N/A</v>
      </c>
      <c r="AF64" s="100" t="e">
        <f ca="true">+IF(AND(ISNUMBER(OFFSET('Sanitation Data'!$F$4,0,10*ROW('Sanitation Data'!F58))),'Data Summary'!CU64="Yes"),100-OFFSET('Sanitation Data'!$F$4,0,10*ROW('Sanitation Data'!F58)),NA())</f>
        <v>#N/A</v>
      </c>
      <c r="AG64" s="100" t="e">
        <f ca="true">+IF(AND(ISNUMBER(OFFSET('Sanitation Data'!$F$6,0,10*ROW('Sanitation Data'!F58))),'Data Summary'!CV64="Yes"),OFFSET('Sanitation Data'!$F$6,0,10*ROW('Sanitation Data'!F58)),NA())</f>
        <v>#N/A</v>
      </c>
      <c r="AH64" s="100" t="e">
        <f ca="true">+IF(AND(ISNUMBER(OFFSET('Sanitation Data'!$F$10,0,10*ROW('Sanitation Data'!F58))),'Data Summary'!CW64="Yes"),OFFSET('Sanitation Data'!$F$10,0,10*ROW('Sanitation Data'!F58)),NA())</f>
        <v>#N/A</v>
      </c>
      <c r="AI64" s="100" t="e">
        <f ca="true">+IF(AND(ISNUMBER(OFFSET('Sanitation Data'!$F$11,0,10*ROW('Sanitation Data'!F58))),'Data Summary'!CX64="Yes"),OFFSET('Sanitation Data'!$F$11,0,10*ROW('Sanitation Data'!F58)),NA())</f>
        <v>#N/A</v>
      </c>
      <c r="AJ64" s="100" t="e">
        <f ca="true">+IF(AND(ISNUMBER(OFFSET('Sanitation Data'!$F$12,0,10*ROW('Sanitation Data'!F58))),'Data Summary'!CY64="Yes"),OFFSET('Sanitation Data'!$F$12,0,10*ROW('Sanitation Data'!F58)),NA())</f>
        <v>#N/A</v>
      </c>
      <c r="AK64" s="100" t="e">
        <f ca="true">+IF(AND(ISNUMBER(OFFSET('Sanitation Data'!$G$4,0,10*ROW('Sanitation Data'!G58))),'Data Summary'!CZ64="Yes"),100-OFFSET('Sanitation Data'!$G$4,0,10*ROW('Sanitation Data'!G58)),NA())</f>
        <v>#N/A</v>
      </c>
      <c r="AL64" s="100" t="e">
        <f ca="true">+IF(AND(ISNUMBER(OFFSET('Sanitation Data'!$G$6,0,10*ROW('Sanitation Data'!G58))),'Data Summary'!DA64="Yes"),OFFSET('Sanitation Data'!$G$6,0,10*ROW('Sanitation Data'!G58)),NA())</f>
        <v>#N/A</v>
      </c>
      <c r="AM64" s="100" t="e">
        <f ca="true">+IF(AND(ISNUMBER(OFFSET('Sanitation Data'!$G$10,0,10*ROW('Sanitation Data'!G58))),'Data Summary'!DB64="Yes"),OFFSET('Sanitation Data'!$G$10,0,10*ROW('Sanitation Data'!G58)),NA())</f>
        <v>#N/A</v>
      </c>
      <c r="AN64" s="100" t="e">
        <f ca="true">+IF(AND(ISNUMBER(OFFSET('Sanitation Data'!$G$11,0,10*ROW('Sanitation Data'!G58))),'Data Summary'!DC64="Yes"),OFFSET('Sanitation Data'!$G$11,0,10*ROW('Sanitation Data'!G58)),NA())</f>
        <v>#N/A</v>
      </c>
      <c r="AO64" s="100" t="e">
        <f ca="true">+IF(AND(ISNUMBER(OFFSET('Sanitation Data'!$G$12,0,10*ROW('Sanitation Data'!G58))),'Data Summary'!DD64="Yes"),OFFSET('Sanitation Data'!$G$12,0,10*ROW('Sanitation Data'!G58)),NA())</f>
        <v>#N/A</v>
      </c>
      <c r="AP64" s="100" t="e">
        <f ca="true">+IF(AND(ISNUMBER(OFFSET('Sanitation Data'!$H$4,0,10*ROW('Sanitation Data'!H58))),'Data Summary'!DE64="Yes"),100-OFFSET('Sanitation Data'!$H$4,0,10*ROW('Sanitation Data'!H58)),NA())</f>
        <v>#N/A</v>
      </c>
      <c r="AQ64" s="100" t="e">
        <f ca="true">+IF(AND(ISNUMBER(OFFSET('Sanitation Data'!$H$6,0,10*ROW('Sanitation Data'!H58))),'Data Summary'!DF64="Yes"),OFFSET('Sanitation Data'!$H$6,0,10*ROW('Sanitation Data'!H58)),NA())</f>
        <v>#N/A</v>
      </c>
      <c r="AR64" s="100" t="e">
        <f ca="true">+IF(AND(ISNUMBER(OFFSET('Sanitation Data'!$H$10,0,10*ROW('Sanitation Data'!H58))),'Data Summary'!DG64="Yes"),OFFSET('Sanitation Data'!$H$10,0,10*ROW('Sanitation Data'!H58)),NA())</f>
        <v>#N/A</v>
      </c>
      <c r="AS64" s="100" t="e">
        <f ca="true">+IF(AND(ISNUMBER(OFFSET('Sanitation Data'!$H$11,0,10*ROW('Sanitation Data'!H58))),'Data Summary'!DH64="Yes"),OFFSET('Sanitation Data'!$H$11,0,10*ROW('Sanitation Data'!H58)),NA())</f>
        <v>#N/A</v>
      </c>
      <c r="AT64" s="100" t="e">
        <f ca="true">+IF(AND(ISNUMBER(OFFSET('Sanitation Data'!$H$12,0,10*ROW('Sanitation Data'!H58))),'Data Summary'!DI64="Yes"),OFFSET('Sanitation Data'!$H$12,0,10*ROW('Sanitation Data'!H58)),NA())</f>
        <v>#N/A</v>
      </c>
      <c r="AU64" s="100" t="e">
        <f ca="true">+IF(AND(ISNUMBER(OFFSET('Sanitation Data'!$I$4,0,10*ROW('Sanitation Data'!I58))),'Data Summary'!DJ64="Yes"),100-OFFSET('Sanitation Data'!$I$4,0,10*ROW('Sanitation Data'!I58)),NA())</f>
        <v>#N/A</v>
      </c>
      <c r="AV64" s="100" t="e">
        <f ca="true">+IF(AND(ISNUMBER(OFFSET('Sanitation Data'!$I$6,0,10*ROW('Sanitation Data'!I58))),'Data Summary'!DK64="Yes"),OFFSET('Sanitation Data'!$I$6,0,10*ROW('Sanitation Data'!I58)),NA())</f>
        <v>#N/A</v>
      </c>
      <c r="AW64" s="100" t="e">
        <f ca="true">+IF(AND(ISNUMBER(OFFSET('Sanitation Data'!$I$10,0,10*ROW('Sanitation Data'!I58))),'Data Summary'!DL64="Yes"),OFFSET('Sanitation Data'!$I$10,0,10*ROW('Sanitation Data'!I58)),NA())</f>
        <v>#N/A</v>
      </c>
      <c r="AX64" s="100" t="e">
        <f ca="true">+IF(AND(ISNUMBER(OFFSET('Sanitation Data'!$I$11,0,10*ROW('Sanitation Data'!I58))),'Data Summary'!DM64="Yes"),OFFSET('Sanitation Data'!$I$11,0,10*ROW('Sanitation Data'!I58)),NA())</f>
        <v>#N/A</v>
      </c>
      <c r="AY64" s="100" t="e">
        <f ca="true">+IF(AND(ISNUMBER(OFFSET('Sanitation Data'!$I$12,0,10*ROW('Sanitation Data'!I58))),'Data Summary'!DN64="Yes"),OFFSET('Sanitation Data'!$I$12,0,10*ROW('Sanitation Data'!I58)),NA())</f>
        <v>#N/A</v>
      </c>
      <c r="AZ64" s="101" t="e">
        <f ca="true">+IF(AND(ISNUMBER(OFFSET('Hygiene Data'!$D$5,0,10*ROW('Hygiene Data'!D58))),'Data Summary'!DO64="Yes"),OFFSET('Hygiene Data'!$D$5,0,10*ROW('Hygiene Data'!D58)),NA())</f>
        <v>#N/A</v>
      </c>
      <c r="BA64" s="101" t="e">
        <f ca="true">+IF(AND(ISNUMBER(OFFSET('Hygiene Data'!$D$7,0,10*ROW('Hygiene Data'!D58))),'Data Summary'!DP64="Yes"),OFFSET('Hygiene Data'!$D$7,0,10*ROW('Hygiene Data'!D58)),NA())</f>
        <v>#N/A</v>
      </c>
      <c r="BB64" s="101" t="e">
        <f ca="true">+IF(AND(ISNUMBER(OFFSET('Hygiene Data'!$D$9,0,10*ROW('Hygiene Data'!D58))),'Data Summary'!DQ64="Yes"),OFFSET('Hygiene Data'!$D$9,0,10*ROW('Hygiene Data'!D58)),NA())</f>
        <v>#N/A</v>
      </c>
      <c r="BC64" s="101" t="e">
        <f ca="true">+IF(AND(ISNUMBER(OFFSET('Hygiene Data'!$E$5,0,10*ROW('Hygiene Data'!E58))),'Data Summary'!DR64="Yes"),OFFSET('Hygiene Data'!$E$5,0,10*ROW('Hygiene Data'!E58)),NA())</f>
        <v>#N/A</v>
      </c>
      <c r="BD64" s="101" t="e">
        <f ca="true">+IF(AND(ISNUMBER(OFFSET('Hygiene Data'!$E$7,0,10*ROW('Hygiene Data'!E58))),'Data Summary'!DS64="Yes"),OFFSET('Hygiene Data'!$E$7,0,10*ROW('Hygiene Data'!E58)),NA())</f>
        <v>#N/A</v>
      </c>
      <c r="BE64" s="101" t="e">
        <f ca="true">+IF(AND(ISNUMBER(OFFSET('Hygiene Data'!$E$9,0,10*ROW('Hygiene Data'!E58))),'Data Summary'!DT64="Yes"),OFFSET('Hygiene Data'!$E$9,0,10*ROW('Hygiene Data'!E58)),NA())</f>
        <v>#N/A</v>
      </c>
      <c r="BF64" s="101" t="e">
        <f ca="true">+IF(AND(ISNUMBER(OFFSET('Hygiene Data'!$F$5,0,10*ROW('Hygiene Data'!F58))),'Data Summary'!DU64="Yes"),OFFSET('Hygiene Data'!$F$5,0,10*ROW('Hygiene Data'!F58)),NA())</f>
        <v>#N/A</v>
      </c>
      <c r="BG64" s="101" t="e">
        <f ca="true">+IF(AND(ISNUMBER(OFFSET('Hygiene Data'!$F$7,0,10*ROW('Hygiene Data'!F58))),'Data Summary'!DV64="Yes"),OFFSET('Hygiene Data'!$F$7,0,10*ROW('Hygiene Data'!F58)),NA())</f>
        <v>#N/A</v>
      </c>
      <c r="BH64" s="101" t="e">
        <f ca="true">+IF(AND(ISNUMBER(OFFSET('Hygiene Data'!$F$9,0,10*ROW('Hygiene Data'!F58))),'Data Summary'!DW64="Yes"),OFFSET('Hygiene Data'!$F$9,0,10*ROW('Hygiene Data'!F58)),NA())</f>
        <v>#N/A</v>
      </c>
      <c r="BI64" s="101" t="e">
        <f ca="true">+IF(AND(ISNUMBER(OFFSET('Hygiene Data'!$G$5,0,10*ROW('Hygiene Data'!G58))),'Data Summary'!DX64="Yes"),OFFSET('Hygiene Data'!$G$5,0,10*ROW('Hygiene Data'!G58)),NA())</f>
        <v>#N/A</v>
      </c>
      <c r="BJ64" s="101" t="e">
        <f ca="true">+IF(AND(ISNUMBER(OFFSET('Hygiene Data'!$G$7,0,10*ROW('Hygiene Data'!G58))),'Data Summary'!DY64="Yes"),OFFSET('Hygiene Data'!$G$7,0,10*ROW('Hygiene Data'!G58)),NA())</f>
        <v>#N/A</v>
      </c>
      <c r="BK64" s="101" t="e">
        <f ca="true">+IF(AND(ISNUMBER(OFFSET('Hygiene Data'!$G$9,0,10*ROW('Hygiene Data'!G58))),'Data Summary'!DZ64="Yes"),OFFSET('Hygiene Data'!$G$9,0,10*ROW('Hygiene Data'!G58)),NA())</f>
        <v>#N/A</v>
      </c>
      <c r="BL64" s="101" t="e">
        <f ca="true">+IF(AND(ISNUMBER(OFFSET('Hygiene Data'!$H$5,0,10*ROW('Hygiene Data'!H58))),'Data Summary'!EA64="Yes"),OFFSET('Hygiene Data'!$H$5,0,10*ROW('Hygiene Data'!H58)),NA())</f>
        <v>#N/A</v>
      </c>
      <c r="BM64" s="101" t="e">
        <f ca="true">+IF(AND(ISNUMBER(OFFSET('Hygiene Data'!$H$7,0,10*ROW('Hygiene Data'!H58))),'Data Summary'!EB64="Yes"),OFFSET('Hygiene Data'!$H$7,0,10*ROW('Hygiene Data'!H58)),NA())</f>
        <v>#N/A</v>
      </c>
      <c r="BN64" s="101" t="e">
        <f ca="true">+IF(AND(ISNUMBER(OFFSET('Hygiene Data'!$H$9,0,10*ROW('Hygiene Data'!H58))),'Data Summary'!EC64="Yes"),OFFSET('Hygiene Data'!$H$9,0,10*ROW('Hygiene Data'!H58)),NA())</f>
        <v>#N/A</v>
      </c>
      <c r="BO64" s="101" t="e">
        <f ca="true">+IF(AND(ISNUMBER(OFFSET('Hygiene Data'!$I$5,0,10*ROW('Hygiene Data'!I58))),'Data Summary'!ED64="Yes"),OFFSET('Hygiene Data'!$I$5,0,10*ROW('Hygiene Data'!I58)),NA())</f>
        <v>#N/A</v>
      </c>
      <c r="BP64" s="101" t="e">
        <f ca="true">+IF(AND(ISNUMBER(OFFSET('Hygiene Data'!$I$7,0,10*ROW('Hygiene Data'!I58))),'Data Summary'!EE64="Yes"),OFFSET('Hygiene Data'!$I$7,0,10*ROW('Hygiene Data'!I58)),NA())</f>
        <v>#N/A</v>
      </c>
      <c r="BQ64" s="101" t="e">
        <f ca="true">+IF(AND(ISNUMBER(OFFSET('Hygiene Data'!$I$9,0,10*ROW('Hygiene Data'!I58))),'Data Summary'!EF64="Yes"),OFFSET('Hygiene Data'!$I$9,0,10*ROW('Hygiene Data'!I58)),NA())</f>
        <v>#N/A</v>
      </c>
    </row>
    <row xmlns:x14ac="http://schemas.microsoft.com/office/spreadsheetml/2009/9/ac" r="65" x14ac:dyDescent="0.2">
      <c r="A65" s="379" t="e">
        <f ca="true">+RIGHT('Data Summary'!A65,LEN('Data Summary'!A65)-9)</f>
        <v>#VALUE!</v>
      </c>
      <c r="B65" s="38" t="str">
        <f ca="true">+IF(ISTEXT('Data Summary'!B65),'Data Summary'!B65,"")</f>
        <v/>
      </c>
      <c r="C65" s="378" t="e">
        <f ca="true">+VALUE('Data Summary'!C65)</f>
        <v>#VALUE!</v>
      </c>
      <c r="D65" s="99" t="e">
        <f ca="true">+IF(AND(ISNUMBER(OFFSET('Water Data'!$D$4,0,10*ROW('Water Data'!D59))),'Data Summary'!BS65="Yes"),100-OFFSET('Water Data'!$D$4,0,10*ROW('Water Data'!D59)),NA())</f>
        <v>#N/A</v>
      </c>
      <c r="E65" s="99" t="e">
        <f ca="true">+IF(AND(ISNUMBER(OFFSET('Water Data'!$D$6,0,10*ROW('Water Data'!D59))),'Data Summary'!BT65="Yes"),OFFSET('Water Data'!$D$6,0,10*ROW('Water Data'!D59)),NA())</f>
        <v>#N/A</v>
      </c>
      <c r="F65" s="99" t="e">
        <f ca="true">+IF(AND(ISNUMBER(OFFSET('Water Data'!$D$9,0,10*ROW('Water Data'!D59))),'Data Summary'!BU65="Yes"),OFFSET('Water Data'!$D$9,0,10*ROW('Water Data'!D59)),NA())</f>
        <v>#N/A</v>
      </c>
      <c r="G65" s="99" t="e">
        <f ca="true">+IF(AND(ISNUMBER(OFFSET('Water Data'!$E$4,0,10*ROW('Water Data'!E59))),'Data Summary'!BV65="Yes"),100-OFFSET('Water Data'!$E$4,0,10*ROW('Water Data'!E59)),NA())</f>
        <v>#N/A</v>
      </c>
      <c r="H65" s="99" t="e">
        <f ca="true">+IF(AND(ISNUMBER(OFFSET('Water Data'!$E$6,0,10*ROW('Water Data'!E59))),'Data Summary'!BW65="Yes"),OFFSET('Water Data'!$E$6,0,10*ROW('Water Data'!E59)),NA())</f>
        <v>#N/A</v>
      </c>
      <c r="I65" s="99" t="e">
        <f ca="true">+IF(AND(ISNUMBER(OFFSET('Water Data'!$E$9,0,10*ROW('Water Data'!E59))),'Data Summary'!BX65="Yes"),OFFSET('Water Data'!$E$9,0,10*ROW('Water Data'!E59)),NA())</f>
        <v>#N/A</v>
      </c>
      <c r="J65" s="99" t="e">
        <f ca="true">+IF(AND(ISNUMBER(OFFSET('Water Data'!$F$4,0,10*ROW('Water Data'!F59))),'Data Summary'!BY65="Yes"),100-OFFSET('Water Data'!$F$4,0,10*ROW('Water Data'!F59)),NA())</f>
        <v>#N/A</v>
      </c>
      <c r="K65" s="99" t="e">
        <f ca="true">+IF(AND(ISNUMBER(OFFSET('Water Data'!$F$6,0,10*ROW('Water Data'!F59))),'Data Summary'!BZ65="Yes"),OFFSET('Water Data'!$F$6,0,10*ROW('Water Data'!F59)),NA())</f>
        <v>#N/A</v>
      </c>
      <c r="L65" s="99" t="e">
        <f ca="true">+IF(AND(ISNUMBER(OFFSET('Water Data'!$F$9,0,10*ROW('Water Data'!F59))),'Data Summary'!CA65="Yes"),OFFSET('Water Data'!$F$9,0,10*ROW('Water Data'!F59)),NA())</f>
        <v>#N/A</v>
      </c>
      <c r="M65" s="99" t="e">
        <f ca="true">+IF(AND(ISNUMBER(OFFSET('Water Data'!$G$4,0,10*ROW('Water Data'!G59))),'Data Summary'!CB65="Yes"),100-OFFSET('Water Data'!$G$4,0,10*ROW('Water Data'!G59)),NA())</f>
        <v>#N/A</v>
      </c>
      <c r="N65" s="99" t="e">
        <f ca="true">+IF(AND(ISNUMBER(OFFSET('Water Data'!$G$6,0,10*ROW('Water Data'!G59))),'Data Summary'!CC65="Yes"),OFFSET('Water Data'!$G$6,0,10*ROW('Water Data'!G59)),NA())</f>
        <v>#N/A</v>
      </c>
      <c r="O65" s="99" t="e">
        <f ca="true">+IF(AND(ISNUMBER(OFFSET('Water Data'!$G$9,0,10*ROW('Water Data'!G59))),'Data Summary'!CD65="Yes"),OFFSET('Water Data'!$G$9,0,10*ROW('Water Data'!G59)),NA())</f>
        <v>#N/A</v>
      </c>
      <c r="P65" s="99" t="e">
        <f ca="true">+IF(AND(ISNUMBER(OFFSET('Water Data'!$H$4,0,10*ROW('Water Data'!H59))),'Data Summary'!CE65="Yes"),100-OFFSET('Water Data'!$H$4,0,10*ROW('Water Data'!H59)),NA())</f>
        <v>#N/A</v>
      </c>
      <c r="Q65" s="99" t="e">
        <f ca="true">+IF(AND(ISNUMBER(OFFSET('Water Data'!$H$6,0,10*ROW('Water Data'!H59))),'Data Summary'!CF65="Yes"),OFFSET('Water Data'!$H$6,0,10*ROW('Water Data'!H59)),NA())</f>
        <v>#N/A</v>
      </c>
      <c r="R65" s="99" t="e">
        <f ca="true">+IF(AND(ISNUMBER(OFFSET('Water Data'!$H$9,0,10*ROW('Water Data'!H59))),'Data Summary'!CG65="Yes"),OFFSET('Water Data'!$H$9,0,10*ROW('Water Data'!H59)),NA())</f>
        <v>#N/A</v>
      </c>
      <c r="S65" s="99" t="e">
        <f ca="true">+IF(AND(ISNUMBER(OFFSET('Water Data'!$I$4,0,10*ROW('Water Data'!I59))),'Data Summary'!CH65="Yes"),100-OFFSET('Water Data'!$I$4,0,10*ROW('Water Data'!I59)),NA())</f>
        <v>#N/A</v>
      </c>
      <c r="T65" s="99" t="e">
        <f ca="true">+IF(AND(ISNUMBER(OFFSET('Water Data'!$I$6,0,10*ROW('Water Data'!I59))),'Data Summary'!CI65="Yes"),OFFSET('Water Data'!$I$6,0,10*ROW('Water Data'!I59)),NA())</f>
        <v>#N/A</v>
      </c>
      <c r="U65" s="99" t="e">
        <f ca="true">+IF(AND(ISNUMBER(OFFSET('Water Data'!$I$9,0,10*ROW('Water Data'!I59))),'Data Summary'!CJ65="Yes"),OFFSET('Water Data'!$I$9,0,10*ROW('Water Data'!I59)),NA())</f>
        <v>#N/A</v>
      </c>
      <c r="V65" s="100" t="e">
        <f ca="true">+IF(AND(ISNUMBER(OFFSET('Sanitation Data'!$D$4,0,10*ROW('Sanitation Data'!D59))),'Data Summary'!CK65="Yes"),100-OFFSET('Sanitation Data'!$D$4,0,10*ROW('Sanitation Data'!D59)),NA())</f>
        <v>#N/A</v>
      </c>
      <c r="W65" s="100" t="e">
        <f ca="true">+IF(AND(ISNUMBER(OFFSET('Sanitation Data'!$D$6,0,10*ROW('Sanitation Data'!D59))),'Data Summary'!CL65="Yes"),OFFSET('Sanitation Data'!$D$6,0,10*ROW('Sanitation Data'!D59)),NA())</f>
        <v>#N/A</v>
      </c>
      <c r="X65" s="100" t="e">
        <f ca="true">+IF(AND(ISNUMBER(OFFSET('Sanitation Data'!$D$10,0,10*ROW('Sanitation Data'!D59))),'Data Summary'!CM65="Yes"),OFFSET('Sanitation Data'!$D$10,0,10*ROW('Sanitation Data'!D59)),NA())</f>
        <v>#N/A</v>
      </c>
      <c r="Y65" s="100" t="e">
        <f ca="true">+IF(AND(ISNUMBER(OFFSET('Sanitation Data'!$D$11,0,10*ROW('Sanitation Data'!D59))),'Data Summary'!CN65="Yes"),OFFSET('Sanitation Data'!$D$11,0,10*ROW('Sanitation Data'!D59)),NA())</f>
        <v>#N/A</v>
      </c>
      <c r="Z65" s="100" t="e">
        <f ca="true">+IF(AND(ISNUMBER(OFFSET('Sanitation Data'!$D$12,0,10*ROW('Sanitation Data'!D59))),'Data Summary'!CO65="Yes"),OFFSET('Sanitation Data'!$D$12,0,10*ROW('Sanitation Data'!D59)),NA())</f>
        <v>#N/A</v>
      </c>
      <c r="AA65" s="100" t="e">
        <f ca="true">+IF(AND(ISNUMBER(OFFSET('Sanitation Data'!$E$4,0,10*ROW('Sanitation Data'!E59))),'Data Summary'!CP65="Yes"),100-OFFSET('Sanitation Data'!$E$4,0,10*ROW('Sanitation Data'!E59)),NA())</f>
        <v>#N/A</v>
      </c>
      <c r="AB65" s="100" t="e">
        <f ca="true">+IF(AND(ISNUMBER(OFFSET('Sanitation Data'!$E$6,0,10*ROW('Sanitation Data'!E59))),'Data Summary'!CQ65="Yes"),OFFSET('Sanitation Data'!$E$6,0,10*ROW('Sanitation Data'!E59)),NA())</f>
        <v>#N/A</v>
      </c>
      <c r="AC65" s="100" t="e">
        <f ca="true">+IF(AND(ISNUMBER(OFFSET('Sanitation Data'!$E$10,0,10*ROW('Sanitation Data'!E59))),'Data Summary'!CR65="Yes"),OFFSET('Sanitation Data'!$E$10,0,10*ROW('Sanitation Data'!E59)),NA())</f>
        <v>#N/A</v>
      </c>
      <c r="AD65" s="100" t="e">
        <f ca="true">+IF(AND(ISNUMBER(OFFSET('Sanitation Data'!$E$11,0,10*ROW('Sanitation Data'!E59))),'Data Summary'!CS65="Yes"),OFFSET('Sanitation Data'!$E$11,0,10*ROW('Sanitation Data'!E59)),NA())</f>
        <v>#N/A</v>
      </c>
      <c r="AE65" s="100" t="e">
        <f ca="true">+IF(AND(ISNUMBER(OFFSET('Sanitation Data'!$E$12,0,10*ROW('Sanitation Data'!E59))),'Data Summary'!CT65="Yes"),OFFSET('Sanitation Data'!$E$12,0,10*ROW('Sanitation Data'!E59)),NA())</f>
        <v>#N/A</v>
      </c>
      <c r="AF65" s="100" t="e">
        <f ca="true">+IF(AND(ISNUMBER(OFFSET('Sanitation Data'!$F$4,0,10*ROW('Sanitation Data'!F59))),'Data Summary'!CU65="Yes"),100-OFFSET('Sanitation Data'!$F$4,0,10*ROW('Sanitation Data'!F59)),NA())</f>
        <v>#N/A</v>
      </c>
      <c r="AG65" s="100" t="e">
        <f ca="true">+IF(AND(ISNUMBER(OFFSET('Sanitation Data'!$F$6,0,10*ROW('Sanitation Data'!F59))),'Data Summary'!CV65="Yes"),OFFSET('Sanitation Data'!$F$6,0,10*ROW('Sanitation Data'!F59)),NA())</f>
        <v>#N/A</v>
      </c>
      <c r="AH65" s="100" t="e">
        <f ca="true">+IF(AND(ISNUMBER(OFFSET('Sanitation Data'!$F$10,0,10*ROW('Sanitation Data'!F59))),'Data Summary'!CW65="Yes"),OFFSET('Sanitation Data'!$F$10,0,10*ROW('Sanitation Data'!F59)),NA())</f>
        <v>#N/A</v>
      </c>
      <c r="AI65" s="100" t="e">
        <f ca="true">+IF(AND(ISNUMBER(OFFSET('Sanitation Data'!$F$11,0,10*ROW('Sanitation Data'!F59))),'Data Summary'!CX65="Yes"),OFFSET('Sanitation Data'!$F$11,0,10*ROW('Sanitation Data'!F59)),NA())</f>
        <v>#N/A</v>
      </c>
      <c r="AJ65" s="100" t="e">
        <f ca="true">+IF(AND(ISNUMBER(OFFSET('Sanitation Data'!$F$12,0,10*ROW('Sanitation Data'!F59))),'Data Summary'!CY65="Yes"),OFFSET('Sanitation Data'!$F$12,0,10*ROW('Sanitation Data'!F59)),NA())</f>
        <v>#N/A</v>
      </c>
      <c r="AK65" s="100" t="e">
        <f ca="true">+IF(AND(ISNUMBER(OFFSET('Sanitation Data'!$G$4,0,10*ROW('Sanitation Data'!G59))),'Data Summary'!CZ65="Yes"),100-OFFSET('Sanitation Data'!$G$4,0,10*ROW('Sanitation Data'!G59)),NA())</f>
        <v>#N/A</v>
      </c>
      <c r="AL65" s="100" t="e">
        <f ca="true">+IF(AND(ISNUMBER(OFFSET('Sanitation Data'!$G$6,0,10*ROW('Sanitation Data'!G59))),'Data Summary'!DA65="Yes"),OFFSET('Sanitation Data'!$G$6,0,10*ROW('Sanitation Data'!G59)),NA())</f>
        <v>#N/A</v>
      </c>
      <c r="AM65" s="100" t="e">
        <f ca="true">+IF(AND(ISNUMBER(OFFSET('Sanitation Data'!$G$10,0,10*ROW('Sanitation Data'!G59))),'Data Summary'!DB65="Yes"),OFFSET('Sanitation Data'!$G$10,0,10*ROW('Sanitation Data'!G59)),NA())</f>
        <v>#N/A</v>
      </c>
      <c r="AN65" s="100" t="e">
        <f ca="true">+IF(AND(ISNUMBER(OFFSET('Sanitation Data'!$G$11,0,10*ROW('Sanitation Data'!G59))),'Data Summary'!DC65="Yes"),OFFSET('Sanitation Data'!$G$11,0,10*ROW('Sanitation Data'!G59)),NA())</f>
        <v>#N/A</v>
      </c>
      <c r="AO65" s="100" t="e">
        <f ca="true">+IF(AND(ISNUMBER(OFFSET('Sanitation Data'!$G$12,0,10*ROW('Sanitation Data'!G59))),'Data Summary'!DD65="Yes"),OFFSET('Sanitation Data'!$G$12,0,10*ROW('Sanitation Data'!G59)),NA())</f>
        <v>#N/A</v>
      </c>
      <c r="AP65" s="100" t="e">
        <f ca="true">+IF(AND(ISNUMBER(OFFSET('Sanitation Data'!$H$4,0,10*ROW('Sanitation Data'!H59))),'Data Summary'!DE65="Yes"),100-OFFSET('Sanitation Data'!$H$4,0,10*ROW('Sanitation Data'!H59)),NA())</f>
        <v>#N/A</v>
      </c>
      <c r="AQ65" s="100" t="e">
        <f ca="true">+IF(AND(ISNUMBER(OFFSET('Sanitation Data'!$H$6,0,10*ROW('Sanitation Data'!H59))),'Data Summary'!DF65="Yes"),OFFSET('Sanitation Data'!$H$6,0,10*ROW('Sanitation Data'!H59)),NA())</f>
        <v>#N/A</v>
      </c>
      <c r="AR65" s="100" t="e">
        <f ca="true">+IF(AND(ISNUMBER(OFFSET('Sanitation Data'!$H$10,0,10*ROW('Sanitation Data'!H59))),'Data Summary'!DG65="Yes"),OFFSET('Sanitation Data'!$H$10,0,10*ROW('Sanitation Data'!H59)),NA())</f>
        <v>#N/A</v>
      </c>
      <c r="AS65" s="100" t="e">
        <f ca="true">+IF(AND(ISNUMBER(OFFSET('Sanitation Data'!$H$11,0,10*ROW('Sanitation Data'!H59))),'Data Summary'!DH65="Yes"),OFFSET('Sanitation Data'!$H$11,0,10*ROW('Sanitation Data'!H59)),NA())</f>
        <v>#N/A</v>
      </c>
      <c r="AT65" s="100" t="e">
        <f ca="true">+IF(AND(ISNUMBER(OFFSET('Sanitation Data'!$H$12,0,10*ROW('Sanitation Data'!H59))),'Data Summary'!DI65="Yes"),OFFSET('Sanitation Data'!$H$12,0,10*ROW('Sanitation Data'!H59)),NA())</f>
        <v>#N/A</v>
      </c>
      <c r="AU65" s="100" t="e">
        <f ca="true">+IF(AND(ISNUMBER(OFFSET('Sanitation Data'!$I$4,0,10*ROW('Sanitation Data'!I59))),'Data Summary'!DJ65="Yes"),100-OFFSET('Sanitation Data'!$I$4,0,10*ROW('Sanitation Data'!I59)),NA())</f>
        <v>#N/A</v>
      </c>
      <c r="AV65" s="100" t="e">
        <f ca="true">+IF(AND(ISNUMBER(OFFSET('Sanitation Data'!$I$6,0,10*ROW('Sanitation Data'!I59))),'Data Summary'!DK65="Yes"),OFFSET('Sanitation Data'!$I$6,0,10*ROW('Sanitation Data'!I59)),NA())</f>
        <v>#N/A</v>
      </c>
      <c r="AW65" s="100" t="e">
        <f ca="true">+IF(AND(ISNUMBER(OFFSET('Sanitation Data'!$I$10,0,10*ROW('Sanitation Data'!I59))),'Data Summary'!DL65="Yes"),OFFSET('Sanitation Data'!$I$10,0,10*ROW('Sanitation Data'!I59)),NA())</f>
        <v>#N/A</v>
      </c>
      <c r="AX65" s="100" t="e">
        <f ca="true">+IF(AND(ISNUMBER(OFFSET('Sanitation Data'!$I$11,0,10*ROW('Sanitation Data'!I59))),'Data Summary'!DM65="Yes"),OFFSET('Sanitation Data'!$I$11,0,10*ROW('Sanitation Data'!I59)),NA())</f>
        <v>#N/A</v>
      </c>
      <c r="AY65" s="100" t="e">
        <f ca="true">+IF(AND(ISNUMBER(OFFSET('Sanitation Data'!$I$12,0,10*ROW('Sanitation Data'!I59))),'Data Summary'!DN65="Yes"),OFFSET('Sanitation Data'!$I$12,0,10*ROW('Sanitation Data'!I59)),NA())</f>
        <v>#N/A</v>
      </c>
      <c r="AZ65" s="101" t="e">
        <f ca="true">+IF(AND(ISNUMBER(OFFSET('Hygiene Data'!$D$5,0,10*ROW('Hygiene Data'!D59))),'Data Summary'!DO65="Yes"),OFFSET('Hygiene Data'!$D$5,0,10*ROW('Hygiene Data'!D59)),NA())</f>
        <v>#N/A</v>
      </c>
      <c r="BA65" s="101" t="e">
        <f ca="true">+IF(AND(ISNUMBER(OFFSET('Hygiene Data'!$D$7,0,10*ROW('Hygiene Data'!D59))),'Data Summary'!DP65="Yes"),OFFSET('Hygiene Data'!$D$7,0,10*ROW('Hygiene Data'!D59)),NA())</f>
        <v>#N/A</v>
      </c>
      <c r="BB65" s="101" t="e">
        <f ca="true">+IF(AND(ISNUMBER(OFFSET('Hygiene Data'!$D$9,0,10*ROW('Hygiene Data'!D59))),'Data Summary'!DQ65="Yes"),OFFSET('Hygiene Data'!$D$9,0,10*ROW('Hygiene Data'!D59)),NA())</f>
        <v>#N/A</v>
      </c>
      <c r="BC65" s="101" t="e">
        <f ca="true">+IF(AND(ISNUMBER(OFFSET('Hygiene Data'!$E$5,0,10*ROW('Hygiene Data'!E59))),'Data Summary'!DR65="Yes"),OFFSET('Hygiene Data'!$E$5,0,10*ROW('Hygiene Data'!E59)),NA())</f>
        <v>#N/A</v>
      </c>
      <c r="BD65" s="101" t="e">
        <f ca="true">+IF(AND(ISNUMBER(OFFSET('Hygiene Data'!$E$7,0,10*ROW('Hygiene Data'!E59))),'Data Summary'!DS65="Yes"),OFFSET('Hygiene Data'!$E$7,0,10*ROW('Hygiene Data'!E59)),NA())</f>
        <v>#N/A</v>
      </c>
      <c r="BE65" s="101" t="e">
        <f ca="true">+IF(AND(ISNUMBER(OFFSET('Hygiene Data'!$E$9,0,10*ROW('Hygiene Data'!E59))),'Data Summary'!DT65="Yes"),OFFSET('Hygiene Data'!$E$9,0,10*ROW('Hygiene Data'!E59)),NA())</f>
        <v>#N/A</v>
      </c>
      <c r="BF65" s="101" t="e">
        <f ca="true">+IF(AND(ISNUMBER(OFFSET('Hygiene Data'!$F$5,0,10*ROW('Hygiene Data'!F59))),'Data Summary'!DU65="Yes"),OFFSET('Hygiene Data'!$F$5,0,10*ROW('Hygiene Data'!F59)),NA())</f>
        <v>#N/A</v>
      </c>
      <c r="BG65" s="101" t="e">
        <f ca="true">+IF(AND(ISNUMBER(OFFSET('Hygiene Data'!$F$7,0,10*ROW('Hygiene Data'!F59))),'Data Summary'!DV65="Yes"),OFFSET('Hygiene Data'!$F$7,0,10*ROW('Hygiene Data'!F59)),NA())</f>
        <v>#N/A</v>
      </c>
      <c r="BH65" s="101" t="e">
        <f ca="true">+IF(AND(ISNUMBER(OFFSET('Hygiene Data'!$F$9,0,10*ROW('Hygiene Data'!F59))),'Data Summary'!DW65="Yes"),OFFSET('Hygiene Data'!$F$9,0,10*ROW('Hygiene Data'!F59)),NA())</f>
        <v>#N/A</v>
      </c>
      <c r="BI65" s="101" t="e">
        <f ca="true">+IF(AND(ISNUMBER(OFFSET('Hygiene Data'!$G$5,0,10*ROW('Hygiene Data'!G59))),'Data Summary'!DX65="Yes"),OFFSET('Hygiene Data'!$G$5,0,10*ROW('Hygiene Data'!G59)),NA())</f>
        <v>#N/A</v>
      </c>
      <c r="BJ65" s="101" t="e">
        <f ca="true">+IF(AND(ISNUMBER(OFFSET('Hygiene Data'!$G$7,0,10*ROW('Hygiene Data'!G59))),'Data Summary'!DY65="Yes"),OFFSET('Hygiene Data'!$G$7,0,10*ROW('Hygiene Data'!G59)),NA())</f>
        <v>#N/A</v>
      </c>
      <c r="BK65" s="101" t="e">
        <f ca="true">+IF(AND(ISNUMBER(OFFSET('Hygiene Data'!$G$9,0,10*ROW('Hygiene Data'!G59))),'Data Summary'!DZ65="Yes"),OFFSET('Hygiene Data'!$G$9,0,10*ROW('Hygiene Data'!G59)),NA())</f>
        <v>#N/A</v>
      </c>
      <c r="BL65" s="101" t="e">
        <f ca="true">+IF(AND(ISNUMBER(OFFSET('Hygiene Data'!$H$5,0,10*ROW('Hygiene Data'!H59))),'Data Summary'!EA65="Yes"),OFFSET('Hygiene Data'!$H$5,0,10*ROW('Hygiene Data'!H59)),NA())</f>
        <v>#N/A</v>
      </c>
      <c r="BM65" s="101" t="e">
        <f ca="true">+IF(AND(ISNUMBER(OFFSET('Hygiene Data'!$H$7,0,10*ROW('Hygiene Data'!H59))),'Data Summary'!EB65="Yes"),OFFSET('Hygiene Data'!$H$7,0,10*ROW('Hygiene Data'!H59)),NA())</f>
        <v>#N/A</v>
      </c>
      <c r="BN65" s="101" t="e">
        <f ca="true">+IF(AND(ISNUMBER(OFFSET('Hygiene Data'!$H$9,0,10*ROW('Hygiene Data'!H59))),'Data Summary'!EC65="Yes"),OFFSET('Hygiene Data'!$H$9,0,10*ROW('Hygiene Data'!H59)),NA())</f>
        <v>#N/A</v>
      </c>
      <c r="BO65" s="101" t="e">
        <f ca="true">+IF(AND(ISNUMBER(OFFSET('Hygiene Data'!$I$5,0,10*ROW('Hygiene Data'!I59))),'Data Summary'!ED65="Yes"),OFFSET('Hygiene Data'!$I$5,0,10*ROW('Hygiene Data'!I59)),NA())</f>
        <v>#N/A</v>
      </c>
      <c r="BP65" s="101" t="e">
        <f ca="true">+IF(AND(ISNUMBER(OFFSET('Hygiene Data'!$I$7,0,10*ROW('Hygiene Data'!I59))),'Data Summary'!EE65="Yes"),OFFSET('Hygiene Data'!$I$7,0,10*ROW('Hygiene Data'!I59)),NA())</f>
        <v>#N/A</v>
      </c>
      <c r="BQ65" s="101" t="e">
        <f ca="true">+IF(AND(ISNUMBER(OFFSET('Hygiene Data'!$I$9,0,10*ROW('Hygiene Data'!I59))),'Data Summary'!EF65="Yes"),OFFSET('Hygiene Data'!$I$9,0,10*ROW('Hygiene Data'!I59)),NA())</f>
        <v>#N/A</v>
      </c>
    </row>
    <row xmlns:x14ac="http://schemas.microsoft.com/office/spreadsheetml/2009/9/ac" r="66" x14ac:dyDescent="0.2">
      <c r="A66" s="379" t="e">
        <f ca="true">+RIGHT('Data Summary'!A66,LEN('Data Summary'!A66)-9)</f>
        <v>#VALUE!</v>
      </c>
      <c r="B66" s="38" t="str">
        <f ca="true">+IF(ISTEXT('Data Summary'!B66),'Data Summary'!B66,"")</f>
        <v/>
      </c>
      <c r="C66" s="378" t="e">
        <f ca="true">+VALUE('Data Summary'!C66)</f>
        <v>#VALUE!</v>
      </c>
      <c r="D66" s="99" t="e">
        <f ca="true">+IF(AND(ISNUMBER(OFFSET('Water Data'!$D$4,0,10*ROW('Water Data'!D60))),'Data Summary'!BS66="Yes"),100-OFFSET('Water Data'!$D$4,0,10*ROW('Water Data'!D60)),NA())</f>
        <v>#N/A</v>
      </c>
      <c r="E66" s="99" t="e">
        <f ca="true">+IF(AND(ISNUMBER(OFFSET('Water Data'!$D$6,0,10*ROW('Water Data'!D60))),'Data Summary'!BT66="Yes"),OFFSET('Water Data'!$D$6,0,10*ROW('Water Data'!D60)),NA())</f>
        <v>#N/A</v>
      </c>
      <c r="F66" s="99" t="e">
        <f ca="true">+IF(AND(ISNUMBER(OFFSET('Water Data'!$D$9,0,10*ROW('Water Data'!D60))),'Data Summary'!BU66="Yes"),OFFSET('Water Data'!$D$9,0,10*ROW('Water Data'!D60)),NA())</f>
        <v>#N/A</v>
      </c>
      <c r="G66" s="99" t="e">
        <f ca="true">+IF(AND(ISNUMBER(OFFSET('Water Data'!$E$4,0,10*ROW('Water Data'!E60))),'Data Summary'!BV66="Yes"),100-OFFSET('Water Data'!$E$4,0,10*ROW('Water Data'!E60)),NA())</f>
        <v>#N/A</v>
      </c>
      <c r="H66" s="99" t="e">
        <f ca="true">+IF(AND(ISNUMBER(OFFSET('Water Data'!$E$6,0,10*ROW('Water Data'!E60))),'Data Summary'!BW66="Yes"),OFFSET('Water Data'!$E$6,0,10*ROW('Water Data'!E60)),NA())</f>
        <v>#N/A</v>
      </c>
      <c r="I66" s="99" t="e">
        <f ca="true">+IF(AND(ISNUMBER(OFFSET('Water Data'!$E$9,0,10*ROW('Water Data'!E60))),'Data Summary'!BX66="Yes"),OFFSET('Water Data'!$E$9,0,10*ROW('Water Data'!E60)),NA())</f>
        <v>#N/A</v>
      </c>
      <c r="J66" s="99" t="e">
        <f ca="true">+IF(AND(ISNUMBER(OFFSET('Water Data'!$F$4,0,10*ROW('Water Data'!F60))),'Data Summary'!BY66="Yes"),100-OFFSET('Water Data'!$F$4,0,10*ROW('Water Data'!F60)),NA())</f>
        <v>#N/A</v>
      </c>
      <c r="K66" s="99" t="e">
        <f ca="true">+IF(AND(ISNUMBER(OFFSET('Water Data'!$F$6,0,10*ROW('Water Data'!F60))),'Data Summary'!BZ66="Yes"),OFFSET('Water Data'!$F$6,0,10*ROW('Water Data'!F60)),NA())</f>
        <v>#N/A</v>
      </c>
      <c r="L66" s="99" t="e">
        <f ca="true">+IF(AND(ISNUMBER(OFFSET('Water Data'!$F$9,0,10*ROW('Water Data'!F60))),'Data Summary'!CA66="Yes"),OFFSET('Water Data'!$F$9,0,10*ROW('Water Data'!F60)),NA())</f>
        <v>#N/A</v>
      </c>
      <c r="M66" s="99" t="e">
        <f ca="true">+IF(AND(ISNUMBER(OFFSET('Water Data'!$G$4,0,10*ROW('Water Data'!G60))),'Data Summary'!CB66="Yes"),100-OFFSET('Water Data'!$G$4,0,10*ROW('Water Data'!G60)),NA())</f>
        <v>#N/A</v>
      </c>
      <c r="N66" s="99" t="e">
        <f ca="true">+IF(AND(ISNUMBER(OFFSET('Water Data'!$G$6,0,10*ROW('Water Data'!G60))),'Data Summary'!CC66="Yes"),OFFSET('Water Data'!$G$6,0,10*ROW('Water Data'!G60)),NA())</f>
        <v>#N/A</v>
      </c>
      <c r="O66" s="99" t="e">
        <f ca="true">+IF(AND(ISNUMBER(OFFSET('Water Data'!$G$9,0,10*ROW('Water Data'!G60))),'Data Summary'!CD66="Yes"),OFFSET('Water Data'!$G$9,0,10*ROW('Water Data'!G60)),NA())</f>
        <v>#N/A</v>
      </c>
      <c r="P66" s="99" t="e">
        <f ca="true">+IF(AND(ISNUMBER(OFFSET('Water Data'!$H$4,0,10*ROW('Water Data'!H60))),'Data Summary'!CE66="Yes"),100-OFFSET('Water Data'!$H$4,0,10*ROW('Water Data'!H60)),NA())</f>
        <v>#N/A</v>
      </c>
      <c r="Q66" s="99" t="e">
        <f ca="true">+IF(AND(ISNUMBER(OFFSET('Water Data'!$H$6,0,10*ROW('Water Data'!H60))),'Data Summary'!CF66="Yes"),OFFSET('Water Data'!$H$6,0,10*ROW('Water Data'!H60)),NA())</f>
        <v>#N/A</v>
      </c>
      <c r="R66" s="99" t="e">
        <f ca="true">+IF(AND(ISNUMBER(OFFSET('Water Data'!$H$9,0,10*ROW('Water Data'!H60))),'Data Summary'!CG66="Yes"),OFFSET('Water Data'!$H$9,0,10*ROW('Water Data'!H60)),NA())</f>
        <v>#N/A</v>
      </c>
      <c r="S66" s="99" t="e">
        <f ca="true">+IF(AND(ISNUMBER(OFFSET('Water Data'!$I$4,0,10*ROW('Water Data'!I60))),'Data Summary'!CH66="Yes"),100-OFFSET('Water Data'!$I$4,0,10*ROW('Water Data'!I60)),NA())</f>
        <v>#N/A</v>
      </c>
      <c r="T66" s="99" t="e">
        <f ca="true">+IF(AND(ISNUMBER(OFFSET('Water Data'!$I$6,0,10*ROW('Water Data'!I60))),'Data Summary'!CI66="Yes"),OFFSET('Water Data'!$I$6,0,10*ROW('Water Data'!I60)),NA())</f>
        <v>#N/A</v>
      </c>
      <c r="U66" s="99" t="e">
        <f ca="true">+IF(AND(ISNUMBER(OFFSET('Water Data'!$I$9,0,10*ROW('Water Data'!I60))),'Data Summary'!CJ66="Yes"),OFFSET('Water Data'!$I$9,0,10*ROW('Water Data'!I60)),NA())</f>
        <v>#N/A</v>
      </c>
      <c r="V66" s="100" t="e">
        <f ca="true">+IF(AND(ISNUMBER(OFFSET('Sanitation Data'!$D$4,0,10*ROW('Sanitation Data'!D60))),'Data Summary'!CK66="Yes"),100-OFFSET('Sanitation Data'!$D$4,0,10*ROW('Sanitation Data'!D60)),NA())</f>
        <v>#N/A</v>
      </c>
      <c r="W66" s="100" t="e">
        <f ca="true">+IF(AND(ISNUMBER(OFFSET('Sanitation Data'!$D$6,0,10*ROW('Sanitation Data'!D60))),'Data Summary'!CL66="Yes"),OFFSET('Sanitation Data'!$D$6,0,10*ROW('Sanitation Data'!D60)),NA())</f>
        <v>#N/A</v>
      </c>
      <c r="X66" s="100" t="e">
        <f ca="true">+IF(AND(ISNUMBER(OFFSET('Sanitation Data'!$D$10,0,10*ROW('Sanitation Data'!D60))),'Data Summary'!CM66="Yes"),OFFSET('Sanitation Data'!$D$10,0,10*ROW('Sanitation Data'!D60)),NA())</f>
        <v>#N/A</v>
      </c>
      <c r="Y66" s="100" t="e">
        <f ca="true">+IF(AND(ISNUMBER(OFFSET('Sanitation Data'!$D$11,0,10*ROW('Sanitation Data'!D60))),'Data Summary'!CN66="Yes"),OFFSET('Sanitation Data'!$D$11,0,10*ROW('Sanitation Data'!D60)),NA())</f>
        <v>#N/A</v>
      </c>
      <c r="Z66" s="100" t="e">
        <f ca="true">+IF(AND(ISNUMBER(OFFSET('Sanitation Data'!$D$12,0,10*ROW('Sanitation Data'!D60))),'Data Summary'!CO66="Yes"),OFFSET('Sanitation Data'!$D$12,0,10*ROW('Sanitation Data'!D60)),NA())</f>
        <v>#N/A</v>
      </c>
      <c r="AA66" s="100" t="e">
        <f ca="true">+IF(AND(ISNUMBER(OFFSET('Sanitation Data'!$E$4,0,10*ROW('Sanitation Data'!E60))),'Data Summary'!CP66="Yes"),100-OFFSET('Sanitation Data'!$E$4,0,10*ROW('Sanitation Data'!E60)),NA())</f>
        <v>#N/A</v>
      </c>
      <c r="AB66" s="100" t="e">
        <f ca="true">+IF(AND(ISNUMBER(OFFSET('Sanitation Data'!$E$6,0,10*ROW('Sanitation Data'!E60))),'Data Summary'!CQ66="Yes"),OFFSET('Sanitation Data'!$E$6,0,10*ROW('Sanitation Data'!E60)),NA())</f>
        <v>#N/A</v>
      </c>
      <c r="AC66" s="100" t="e">
        <f ca="true">+IF(AND(ISNUMBER(OFFSET('Sanitation Data'!$E$10,0,10*ROW('Sanitation Data'!E60))),'Data Summary'!CR66="Yes"),OFFSET('Sanitation Data'!$E$10,0,10*ROW('Sanitation Data'!E60)),NA())</f>
        <v>#N/A</v>
      </c>
      <c r="AD66" s="100" t="e">
        <f ca="true">+IF(AND(ISNUMBER(OFFSET('Sanitation Data'!$E$11,0,10*ROW('Sanitation Data'!E60))),'Data Summary'!CS66="Yes"),OFFSET('Sanitation Data'!$E$11,0,10*ROW('Sanitation Data'!E60)),NA())</f>
        <v>#N/A</v>
      </c>
      <c r="AE66" s="100" t="e">
        <f ca="true">+IF(AND(ISNUMBER(OFFSET('Sanitation Data'!$E$12,0,10*ROW('Sanitation Data'!E60))),'Data Summary'!CT66="Yes"),OFFSET('Sanitation Data'!$E$12,0,10*ROW('Sanitation Data'!E60)),NA())</f>
        <v>#N/A</v>
      </c>
      <c r="AF66" s="100" t="e">
        <f ca="true">+IF(AND(ISNUMBER(OFFSET('Sanitation Data'!$F$4,0,10*ROW('Sanitation Data'!F60))),'Data Summary'!CU66="Yes"),100-OFFSET('Sanitation Data'!$F$4,0,10*ROW('Sanitation Data'!F60)),NA())</f>
        <v>#N/A</v>
      </c>
      <c r="AG66" s="100" t="e">
        <f ca="true">+IF(AND(ISNUMBER(OFFSET('Sanitation Data'!$F$6,0,10*ROW('Sanitation Data'!F60))),'Data Summary'!CV66="Yes"),OFFSET('Sanitation Data'!$F$6,0,10*ROW('Sanitation Data'!F60)),NA())</f>
        <v>#N/A</v>
      </c>
      <c r="AH66" s="100" t="e">
        <f ca="true">+IF(AND(ISNUMBER(OFFSET('Sanitation Data'!$F$10,0,10*ROW('Sanitation Data'!F60))),'Data Summary'!CW66="Yes"),OFFSET('Sanitation Data'!$F$10,0,10*ROW('Sanitation Data'!F60)),NA())</f>
        <v>#N/A</v>
      </c>
      <c r="AI66" s="100" t="e">
        <f ca="true">+IF(AND(ISNUMBER(OFFSET('Sanitation Data'!$F$11,0,10*ROW('Sanitation Data'!F60))),'Data Summary'!CX66="Yes"),OFFSET('Sanitation Data'!$F$11,0,10*ROW('Sanitation Data'!F60)),NA())</f>
        <v>#N/A</v>
      </c>
      <c r="AJ66" s="100" t="e">
        <f ca="true">+IF(AND(ISNUMBER(OFFSET('Sanitation Data'!$F$12,0,10*ROW('Sanitation Data'!F60))),'Data Summary'!CY66="Yes"),OFFSET('Sanitation Data'!$F$12,0,10*ROW('Sanitation Data'!F60)),NA())</f>
        <v>#N/A</v>
      </c>
      <c r="AK66" s="100" t="e">
        <f ca="true">+IF(AND(ISNUMBER(OFFSET('Sanitation Data'!$G$4,0,10*ROW('Sanitation Data'!G60))),'Data Summary'!CZ66="Yes"),100-OFFSET('Sanitation Data'!$G$4,0,10*ROW('Sanitation Data'!G60)),NA())</f>
        <v>#N/A</v>
      </c>
      <c r="AL66" s="100" t="e">
        <f ca="true">+IF(AND(ISNUMBER(OFFSET('Sanitation Data'!$G$6,0,10*ROW('Sanitation Data'!G60))),'Data Summary'!DA66="Yes"),OFFSET('Sanitation Data'!$G$6,0,10*ROW('Sanitation Data'!G60)),NA())</f>
        <v>#N/A</v>
      </c>
      <c r="AM66" s="100" t="e">
        <f ca="true">+IF(AND(ISNUMBER(OFFSET('Sanitation Data'!$G$10,0,10*ROW('Sanitation Data'!G60))),'Data Summary'!DB66="Yes"),OFFSET('Sanitation Data'!$G$10,0,10*ROW('Sanitation Data'!G60)),NA())</f>
        <v>#N/A</v>
      </c>
      <c r="AN66" s="100" t="e">
        <f ca="true">+IF(AND(ISNUMBER(OFFSET('Sanitation Data'!$G$11,0,10*ROW('Sanitation Data'!G60))),'Data Summary'!DC66="Yes"),OFFSET('Sanitation Data'!$G$11,0,10*ROW('Sanitation Data'!G60)),NA())</f>
        <v>#N/A</v>
      </c>
      <c r="AO66" s="100" t="e">
        <f ca="true">+IF(AND(ISNUMBER(OFFSET('Sanitation Data'!$G$12,0,10*ROW('Sanitation Data'!G60))),'Data Summary'!DD66="Yes"),OFFSET('Sanitation Data'!$G$12,0,10*ROW('Sanitation Data'!G60)),NA())</f>
        <v>#N/A</v>
      </c>
      <c r="AP66" s="100" t="e">
        <f ca="true">+IF(AND(ISNUMBER(OFFSET('Sanitation Data'!$H$4,0,10*ROW('Sanitation Data'!H60))),'Data Summary'!DE66="Yes"),100-OFFSET('Sanitation Data'!$H$4,0,10*ROW('Sanitation Data'!H60)),NA())</f>
        <v>#N/A</v>
      </c>
      <c r="AQ66" s="100" t="e">
        <f ca="true">+IF(AND(ISNUMBER(OFFSET('Sanitation Data'!$H$6,0,10*ROW('Sanitation Data'!H60))),'Data Summary'!DF66="Yes"),OFFSET('Sanitation Data'!$H$6,0,10*ROW('Sanitation Data'!H60)),NA())</f>
        <v>#N/A</v>
      </c>
      <c r="AR66" s="100" t="e">
        <f ca="true">+IF(AND(ISNUMBER(OFFSET('Sanitation Data'!$H$10,0,10*ROW('Sanitation Data'!H60))),'Data Summary'!DG66="Yes"),OFFSET('Sanitation Data'!$H$10,0,10*ROW('Sanitation Data'!H60)),NA())</f>
        <v>#N/A</v>
      </c>
      <c r="AS66" s="100" t="e">
        <f ca="true">+IF(AND(ISNUMBER(OFFSET('Sanitation Data'!$H$11,0,10*ROW('Sanitation Data'!H60))),'Data Summary'!DH66="Yes"),OFFSET('Sanitation Data'!$H$11,0,10*ROW('Sanitation Data'!H60)),NA())</f>
        <v>#N/A</v>
      </c>
      <c r="AT66" s="100" t="e">
        <f ca="true">+IF(AND(ISNUMBER(OFFSET('Sanitation Data'!$H$12,0,10*ROW('Sanitation Data'!H60))),'Data Summary'!DI66="Yes"),OFFSET('Sanitation Data'!$H$12,0,10*ROW('Sanitation Data'!H60)),NA())</f>
        <v>#N/A</v>
      </c>
      <c r="AU66" s="100" t="e">
        <f ca="true">+IF(AND(ISNUMBER(OFFSET('Sanitation Data'!$I$4,0,10*ROW('Sanitation Data'!I60))),'Data Summary'!DJ66="Yes"),100-OFFSET('Sanitation Data'!$I$4,0,10*ROW('Sanitation Data'!I60)),NA())</f>
        <v>#N/A</v>
      </c>
      <c r="AV66" s="100" t="e">
        <f ca="true">+IF(AND(ISNUMBER(OFFSET('Sanitation Data'!$I$6,0,10*ROW('Sanitation Data'!I60))),'Data Summary'!DK66="Yes"),OFFSET('Sanitation Data'!$I$6,0,10*ROW('Sanitation Data'!I60)),NA())</f>
        <v>#N/A</v>
      </c>
      <c r="AW66" s="100" t="e">
        <f ca="true">+IF(AND(ISNUMBER(OFFSET('Sanitation Data'!$I$10,0,10*ROW('Sanitation Data'!I60))),'Data Summary'!DL66="Yes"),OFFSET('Sanitation Data'!$I$10,0,10*ROW('Sanitation Data'!I60)),NA())</f>
        <v>#N/A</v>
      </c>
      <c r="AX66" s="100" t="e">
        <f ca="true">+IF(AND(ISNUMBER(OFFSET('Sanitation Data'!$I$11,0,10*ROW('Sanitation Data'!I60))),'Data Summary'!DM66="Yes"),OFFSET('Sanitation Data'!$I$11,0,10*ROW('Sanitation Data'!I60)),NA())</f>
        <v>#N/A</v>
      </c>
      <c r="AY66" s="100" t="e">
        <f ca="true">+IF(AND(ISNUMBER(OFFSET('Sanitation Data'!$I$12,0,10*ROW('Sanitation Data'!I60))),'Data Summary'!DN66="Yes"),OFFSET('Sanitation Data'!$I$12,0,10*ROW('Sanitation Data'!I60)),NA())</f>
        <v>#N/A</v>
      </c>
      <c r="AZ66" s="101" t="e">
        <f ca="true">+IF(AND(ISNUMBER(OFFSET('Hygiene Data'!$D$5,0,10*ROW('Hygiene Data'!D60))),'Data Summary'!DO66="Yes"),OFFSET('Hygiene Data'!$D$5,0,10*ROW('Hygiene Data'!D60)),NA())</f>
        <v>#N/A</v>
      </c>
      <c r="BA66" s="101" t="e">
        <f ca="true">+IF(AND(ISNUMBER(OFFSET('Hygiene Data'!$D$7,0,10*ROW('Hygiene Data'!D60))),'Data Summary'!DP66="Yes"),OFFSET('Hygiene Data'!$D$7,0,10*ROW('Hygiene Data'!D60)),NA())</f>
        <v>#N/A</v>
      </c>
      <c r="BB66" s="101" t="e">
        <f ca="true">+IF(AND(ISNUMBER(OFFSET('Hygiene Data'!$D$9,0,10*ROW('Hygiene Data'!D60))),'Data Summary'!DQ66="Yes"),OFFSET('Hygiene Data'!$D$9,0,10*ROW('Hygiene Data'!D60)),NA())</f>
        <v>#N/A</v>
      </c>
      <c r="BC66" s="101" t="e">
        <f ca="true">+IF(AND(ISNUMBER(OFFSET('Hygiene Data'!$E$5,0,10*ROW('Hygiene Data'!E60))),'Data Summary'!DR66="Yes"),OFFSET('Hygiene Data'!$E$5,0,10*ROW('Hygiene Data'!E60)),NA())</f>
        <v>#N/A</v>
      </c>
      <c r="BD66" s="101" t="e">
        <f ca="true">+IF(AND(ISNUMBER(OFFSET('Hygiene Data'!$E$7,0,10*ROW('Hygiene Data'!E60))),'Data Summary'!DS66="Yes"),OFFSET('Hygiene Data'!$E$7,0,10*ROW('Hygiene Data'!E60)),NA())</f>
        <v>#N/A</v>
      </c>
      <c r="BE66" s="101" t="e">
        <f ca="true">+IF(AND(ISNUMBER(OFFSET('Hygiene Data'!$E$9,0,10*ROW('Hygiene Data'!E60))),'Data Summary'!DT66="Yes"),OFFSET('Hygiene Data'!$E$9,0,10*ROW('Hygiene Data'!E60)),NA())</f>
        <v>#N/A</v>
      </c>
      <c r="BF66" s="101" t="e">
        <f ca="true">+IF(AND(ISNUMBER(OFFSET('Hygiene Data'!$F$5,0,10*ROW('Hygiene Data'!F60))),'Data Summary'!DU66="Yes"),OFFSET('Hygiene Data'!$F$5,0,10*ROW('Hygiene Data'!F60)),NA())</f>
        <v>#N/A</v>
      </c>
      <c r="BG66" s="101" t="e">
        <f ca="true">+IF(AND(ISNUMBER(OFFSET('Hygiene Data'!$F$7,0,10*ROW('Hygiene Data'!F60))),'Data Summary'!DV66="Yes"),OFFSET('Hygiene Data'!$F$7,0,10*ROW('Hygiene Data'!F60)),NA())</f>
        <v>#N/A</v>
      </c>
      <c r="BH66" s="101" t="e">
        <f ca="true">+IF(AND(ISNUMBER(OFFSET('Hygiene Data'!$F$9,0,10*ROW('Hygiene Data'!F60))),'Data Summary'!DW66="Yes"),OFFSET('Hygiene Data'!$F$9,0,10*ROW('Hygiene Data'!F60)),NA())</f>
        <v>#N/A</v>
      </c>
      <c r="BI66" s="101" t="e">
        <f ca="true">+IF(AND(ISNUMBER(OFFSET('Hygiene Data'!$G$5,0,10*ROW('Hygiene Data'!G60))),'Data Summary'!DX66="Yes"),OFFSET('Hygiene Data'!$G$5,0,10*ROW('Hygiene Data'!G60)),NA())</f>
        <v>#N/A</v>
      </c>
      <c r="BJ66" s="101" t="e">
        <f ca="true">+IF(AND(ISNUMBER(OFFSET('Hygiene Data'!$G$7,0,10*ROW('Hygiene Data'!G60))),'Data Summary'!DY66="Yes"),OFFSET('Hygiene Data'!$G$7,0,10*ROW('Hygiene Data'!G60)),NA())</f>
        <v>#N/A</v>
      </c>
      <c r="BK66" s="101" t="e">
        <f ca="true">+IF(AND(ISNUMBER(OFFSET('Hygiene Data'!$G$9,0,10*ROW('Hygiene Data'!G60))),'Data Summary'!DZ66="Yes"),OFFSET('Hygiene Data'!$G$9,0,10*ROW('Hygiene Data'!G60)),NA())</f>
        <v>#N/A</v>
      </c>
      <c r="BL66" s="101" t="e">
        <f ca="true">+IF(AND(ISNUMBER(OFFSET('Hygiene Data'!$H$5,0,10*ROW('Hygiene Data'!H60))),'Data Summary'!EA66="Yes"),OFFSET('Hygiene Data'!$H$5,0,10*ROW('Hygiene Data'!H60)),NA())</f>
        <v>#N/A</v>
      </c>
      <c r="BM66" s="101" t="e">
        <f ca="true">+IF(AND(ISNUMBER(OFFSET('Hygiene Data'!$H$7,0,10*ROW('Hygiene Data'!H60))),'Data Summary'!EB66="Yes"),OFFSET('Hygiene Data'!$H$7,0,10*ROW('Hygiene Data'!H60)),NA())</f>
        <v>#N/A</v>
      </c>
      <c r="BN66" s="101" t="e">
        <f ca="true">+IF(AND(ISNUMBER(OFFSET('Hygiene Data'!$H$9,0,10*ROW('Hygiene Data'!H60))),'Data Summary'!EC66="Yes"),OFFSET('Hygiene Data'!$H$9,0,10*ROW('Hygiene Data'!H60)),NA())</f>
        <v>#N/A</v>
      </c>
      <c r="BO66" s="101" t="e">
        <f ca="true">+IF(AND(ISNUMBER(OFFSET('Hygiene Data'!$I$5,0,10*ROW('Hygiene Data'!I60))),'Data Summary'!ED66="Yes"),OFFSET('Hygiene Data'!$I$5,0,10*ROW('Hygiene Data'!I60)),NA())</f>
        <v>#N/A</v>
      </c>
      <c r="BP66" s="101" t="e">
        <f ca="true">+IF(AND(ISNUMBER(OFFSET('Hygiene Data'!$I$7,0,10*ROW('Hygiene Data'!I60))),'Data Summary'!EE66="Yes"),OFFSET('Hygiene Data'!$I$7,0,10*ROW('Hygiene Data'!I60)),NA())</f>
        <v>#N/A</v>
      </c>
      <c r="BQ66" s="101" t="e">
        <f ca="true">+IF(AND(ISNUMBER(OFFSET('Hygiene Data'!$I$9,0,10*ROW('Hygiene Data'!I60))),'Data Summary'!EF66="Yes"),OFFSET('Hygiene Data'!$I$9,0,10*ROW('Hygiene Data'!I60)),NA())</f>
        <v>#N/A</v>
      </c>
    </row>
    <row xmlns:x14ac="http://schemas.microsoft.com/office/spreadsheetml/2009/9/ac" r="67" x14ac:dyDescent="0.2">
      <c r="A67" s="379" t="e">
        <f ca="true">+RIGHT('Data Summary'!A67,LEN('Data Summary'!A67)-9)</f>
        <v>#VALUE!</v>
      </c>
      <c r="B67" s="38" t="str">
        <f ca="true">+IF(ISTEXT('Data Summary'!B67),'Data Summary'!B67,"")</f>
        <v/>
      </c>
      <c r="C67" s="378" t="e">
        <f ca="true">+VALUE('Data Summary'!C67)</f>
        <v>#VALUE!</v>
      </c>
      <c r="D67" s="99" t="e">
        <f ca="true">+IF(AND(ISNUMBER(OFFSET('Water Data'!$D$4,0,10*ROW('Water Data'!D61))),'Data Summary'!BS67="Yes"),100-OFFSET('Water Data'!$D$4,0,10*ROW('Water Data'!D61)),NA())</f>
        <v>#N/A</v>
      </c>
      <c r="E67" s="99" t="e">
        <f ca="true">+IF(AND(ISNUMBER(OFFSET('Water Data'!$D$6,0,10*ROW('Water Data'!D61))),'Data Summary'!BT67="Yes"),OFFSET('Water Data'!$D$6,0,10*ROW('Water Data'!D61)),NA())</f>
        <v>#N/A</v>
      </c>
      <c r="F67" s="99" t="e">
        <f ca="true">+IF(AND(ISNUMBER(OFFSET('Water Data'!$D$9,0,10*ROW('Water Data'!D61))),'Data Summary'!BU67="Yes"),OFFSET('Water Data'!$D$9,0,10*ROW('Water Data'!D61)),NA())</f>
        <v>#N/A</v>
      </c>
      <c r="G67" s="99" t="e">
        <f ca="true">+IF(AND(ISNUMBER(OFFSET('Water Data'!$E$4,0,10*ROW('Water Data'!E61))),'Data Summary'!BV67="Yes"),100-OFFSET('Water Data'!$E$4,0,10*ROW('Water Data'!E61)),NA())</f>
        <v>#N/A</v>
      </c>
      <c r="H67" s="99" t="e">
        <f ca="true">+IF(AND(ISNUMBER(OFFSET('Water Data'!$E$6,0,10*ROW('Water Data'!E61))),'Data Summary'!BW67="Yes"),OFFSET('Water Data'!$E$6,0,10*ROW('Water Data'!E61)),NA())</f>
        <v>#N/A</v>
      </c>
      <c r="I67" s="99" t="e">
        <f ca="true">+IF(AND(ISNUMBER(OFFSET('Water Data'!$E$9,0,10*ROW('Water Data'!E61))),'Data Summary'!BX67="Yes"),OFFSET('Water Data'!$E$9,0,10*ROW('Water Data'!E61)),NA())</f>
        <v>#N/A</v>
      </c>
      <c r="J67" s="99" t="e">
        <f ca="true">+IF(AND(ISNUMBER(OFFSET('Water Data'!$F$4,0,10*ROW('Water Data'!F61))),'Data Summary'!BY67="Yes"),100-OFFSET('Water Data'!$F$4,0,10*ROW('Water Data'!F61)),NA())</f>
        <v>#N/A</v>
      </c>
      <c r="K67" s="99" t="e">
        <f ca="true">+IF(AND(ISNUMBER(OFFSET('Water Data'!$F$6,0,10*ROW('Water Data'!F61))),'Data Summary'!BZ67="Yes"),OFFSET('Water Data'!$F$6,0,10*ROW('Water Data'!F61)),NA())</f>
        <v>#N/A</v>
      </c>
      <c r="L67" s="99" t="e">
        <f ca="true">+IF(AND(ISNUMBER(OFFSET('Water Data'!$F$9,0,10*ROW('Water Data'!F61))),'Data Summary'!CA67="Yes"),OFFSET('Water Data'!$F$9,0,10*ROW('Water Data'!F61)),NA())</f>
        <v>#N/A</v>
      </c>
      <c r="M67" s="99" t="e">
        <f ca="true">+IF(AND(ISNUMBER(OFFSET('Water Data'!$G$4,0,10*ROW('Water Data'!G61))),'Data Summary'!CB67="Yes"),100-OFFSET('Water Data'!$G$4,0,10*ROW('Water Data'!G61)),NA())</f>
        <v>#N/A</v>
      </c>
      <c r="N67" s="99" t="e">
        <f ca="true">+IF(AND(ISNUMBER(OFFSET('Water Data'!$G$6,0,10*ROW('Water Data'!G61))),'Data Summary'!CC67="Yes"),OFFSET('Water Data'!$G$6,0,10*ROW('Water Data'!G61)),NA())</f>
        <v>#N/A</v>
      </c>
      <c r="O67" s="99" t="e">
        <f ca="true">+IF(AND(ISNUMBER(OFFSET('Water Data'!$G$9,0,10*ROW('Water Data'!G61))),'Data Summary'!CD67="Yes"),OFFSET('Water Data'!$G$9,0,10*ROW('Water Data'!G61)),NA())</f>
        <v>#N/A</v>
      </c>
      <c r="P67" s="99" t="e">
        <f ca="true">+IF(AND(ISNUMBER(OFFSET('Water Data'!$H$4,0,10*ROW('Water Data'!H61))),'Data Summary'!CE67="Yes"),100-OFFSET('Water Data'!$H$4,0,10*ROW('Water Data'!H61)),NA())</f>
        <v>#N/A</v>
      </c>
      <c r="Q67" s="99" t="e">
        <f ca="true">+IF(AND(ISNUMBER(OFFSET('Water Data'!$H$6,0,10*ROW('Water Data'!H61))),'Data Summary'!CF67="Yes"),OFFSET('Water Data'!$H$6,0,10*ROW('Water Data'!H61)),NA())</f>
        <v>#N/A</v>
      </c>
      <c r="R67" s="99" t="e">
        <f ca="true">+IF(AND(ISNUMBER(OFFSET('Water Data'!$H$9,0,10*ROW('Water Data'!H61))),'Data Summary'!CG67="Yes"),OFFSET('Water Data'!$H$9,0,10*ROW('Water Data'!H61)),NA())</f>
        <v>#N/A</v>
      </c>
      <c r="S67" s="99" t="e">
        <f ca="true">+IF(AND(ISNUMBER(OFFSET('Water Data'!$I$4,0,10*ROW('Water Data'!I61))),'Data Summary'!CH67="Yes"),100-OFFSET('Water Data'!$I$4,0,10*ROW('Water Data'!I61)),NA())</f>
        <v>#N/A</v>
      </c>
      <c r="T67" s="99" t="e">
        <f ca="true">+IF(AND(ISNUMBER(OFFSET('Water Data'!$I$6,0,10*ROW('Water Data'!I61))),'Data Summary'!CI67="Yes"),OFFSET('Water Data'!$I$6,0,10*ROW('Water Data'!I61)),NA())</f>
        <v>#N/A</v>
      </c>
      <c r="U67" s="99" t="e">
        <f ca="true">+IF(AND(ISNUMBER(OFFSET('Water Data'!$I$9,0,10*ROW('Water Data'!I61))),'Data Summary'!CJ67="Yes"),OFFSET('Water Data'!$I$9,0,10*ROW('Water Data'!I61)),NA())</f>
        <v>#N/A</v>
      </c>
      <c r="V67" s="100" t="e">
        <f ca="true">+IF(AND(ISNUMBER(OFFSET('Sanitation Data'!$D$4,0,10*ROW('Sanitation Data'!D61))),'Data Summary'!CK67="Yes"),100-OFFSET('Sanitation Data'!$D$4,0,10*ROW('Sanitation Data'!D61)),NA())</f>
        <v>#N/A</v>
      </c>
      <c r="W67" s="100" t="e">
        <f ca="true">+IF(AND(ISNUMBER(OFFSET('Sanitation Data'!$D$6,0,10*ROW('Sanitation Data'!D61))),'Data Summary'!CL67="Yes"),OFFSET('Sanitation Data'!$D$6,0,10*ROW('Sanitation Data'!D61)),NA())</f>
        <v>#N/A</v>
      </c>
      <c r="X67" s="100" t="e">
        <f ca="true">+IF(AND(ISNUMBER(OFFSET('Sanitation Data'!$D$10,0,10*ROW('Sanitation Data'!D61))),'Data Summary'!CM67="Yes"),OFFSET('Sanitation Data'!$D$10,0,10*ROW('Sanitation Data'!D61)),NA())</f>
        <v>#N/A</v>
      </c>
      <c r="Y67" s="100" t="e">
        <f ca="true">+IF(AND(ISNUMBER(OFFSET('Sanitation Data'!$D$11,0,10*ROW('Sanitation Data'!D61))),'Data Summary'!CN67="Yes"),OFFSET('Sanitation Data'!$D$11,0,10*ROW('Sanitation Data'!D61)),NA())</f>
        <v>#N/A</v>
      </c>
      <c r="Z67" s="100" t="e">
        <f ca="true">+IF(AND(ISNUMBER(OFFSET('Sanitation Data'!$D$12,0,10*ROW('Sanitation Data'!D61))),'Data Summary'!CO67="Yes"),OFFSET('Sanitation Data'!$D$12,0,10*ROW('Sanitation Data'!D61)),NA())</f>
        <v>#N/A</v>
      </c>
      <c r="AA67" s="100" t="e">
        <f ca="true">+IF(AND(ISNUMBER(OFFSET('Sanitation Data'!$E$4,0,10*ROW('Sanitation Data'!E61))),'Data Summary'!CP67="Yes"),100-OFFSET('Sanitation Data'!$E$4,0,10*ROW('Sanitation Data'!E61)),NA())</f>
        <v>#N/A</v>
      </c>
      <c r="AB67" s="100" t="e">
        <f ca="true">+IF(AND(ISNUMBER(OFFSET('Sanitation Data'!$E$6,0,10*ROW('Sanitation Data'!E61))),'Data Summary'!CQ67="Yes"),OFFSET('Sanitation Data'!$E$6,0,10*ROW('Sanitation Data'!E61)),NA())</f>
        <v>#N/A</v>
      </c>
      <c r="AC67" s="100" t="e">
        <f ca="true">+IF(AND(ISNUMBER(OFFSET('Sanitation Data'!$E$10,0,10*ROW('Sanitation Data'!E61))),'Data Summary'!CR67="Yes"),OFFSET('Sanitation Data'!$E$10,0,10*ROW('Sanitation Data'!E61)),NA())</f>
        <v>#N/A</v>
      </c>
      <c r="AD67" s="100" t="e">
        <f ca="true">+IF(AND(ISNUMBER(OFFSET('Sanitation Data'!$E$11,0,10*ROW('Sanitation Data'!E61))),'Data Summary'!CS67="Yes"),OFFSET('Sanitation Data'!$E$11,0,10*ROW('Sanitation Data'!E61)),NA())</f>
        <v>#N/A</v>
      </c>
      <c r="AE67" s="100" t="e">
        <f ca="true">+IF(AND(ISNUMBER(OFFSET('Sanitation Data'!$E$12,0,10*ROW('Sanitation Data'!E61))),'Data Summary'!CT67="Yes"),OFFSET('Sanitation Data'!$E$12,0,10*ROW('Sanitation Data'!E61)),NA())</f>
        <v>#N/A</v>
      </c>
      <c r="AF67" s="100" t="e">
        <f ca="true">+IF(AND(ISNUMBER(OFFSET('Sanitation Data'!$F$4,0,10*ROW('Sanitation Data'!F61))),'Data Summary'!CU67="Yes"),100-OFFSET('Sanitation Data'!$F$4,0,10*ROW('Sanitation Data'!F61)),NA())</f>
        <v>#N/A</v>
      </c>
      <c r="AG67" s="100" t="e">
        <f ca="true">+IF(AND(ISNUMBER(OFFSET('Sanitation Data'!$F$6,0,10*ROW('Sanitation Data'!F61))),'Data Summary'!CV67="Yes"),OFFSET('Sanitation Data'!$F$6,0,10*ROW('Sanitation Data'!F61)),NA())</f>
        <v>#N/A</v>
      </c>
      <c r="AH67" s="100" t="e">
        <f ca="true">+IF(AND(ISNUMBER(OFFSET('Sanitation Data'!$F$10,0,10*ROW('Sanitation Data'!F61))),'Data Summary'!CW67="Yes"),OFFSET('Sanitation Data'!$F$10,0,10*ROW('Sanitation Data'!F61)),NA())</f>
        <v>#N/A</v>
      </c>
      <c r="AI67" s="100" t="e">
        <f ca="true">+IF(AND(ISNUMBER(OFFSET('Sanitation Data'!$F$11,0,10*ROW('Sanitation Data'!F61))),'Data Summary'!CX67="Yes"),OFFSET('Sanitation Data'!$F$11,0,10*ROW('Sanitation Data'!F61)),NA())</f>
        <v>#N/A</v>
      </c>
      <c r="AJ67" s="100" t="e">
        <f ca="true">+IF(AND(ISNUMBER(OFFSET('Sanitation Data'!$F$12,0,10*ROW('Sanitation Data'!F61))),'Data Summary'!CY67="Yes"),OFFSET('Sanitation Data'!$F$12,0,10*ROW('Sanitation Data'!F61)),NA())</f>
        <v>#N/A</v>
      </c>
      <c r="AK67" s="100" t="e">
        <f ca="true">+IF(AND(ISNUMBER(OFFSET('Sanitation Data'!$G$4,0,10*ROW('Sanitation Data'!G61))),'Data Summary'!CZ67="Yes"),100-OFFSET('Sanitation Data'!$G$4,0,10*ROW('Sanitation Data'!G61)),NA())</f>
        <v>#N/A</v>
      </c>
      <c r="AL67" s="100" t="e">
        <f ca="true">+IF(AND(ISNUMBER(OFFSET('Sanitation Data'!$G$6,0,10*ROW('Sanitation Data'!G61))),'Data Summary'!DA67="Yes"),OFFSET('Sanitation Data'!$G$6,0,10*ROW('Sanitation Data'!G61)),NA())</f>
        <v>#N/A</v>
      </c>
      <c r="AM67" s="100" t="e">
        <f ca="true">+IF(AND(ISNUMBER(OFFSET('Sanitation Data'!$G$10,0,10*ROW('Sanitation Data'!G61))),'Data Summary'!DB67="Yes"),OFFSET('Sanitation Data'!$G$10,0,10*ROW('Sanitation Data'!G61)),NA())</f>
        <v>#N/A</v>
      </c>
      <c r="AN67" s="100" t="e">
        <f ca="true">+IF(AND(ISNUMBER(OFFSET('Sanitation Data'!$G$11,0,10*ROW('Sanitation Data'!G61))),'Data Summary'!DC67="Yes"),OFFSET('Sanitation Data'!$G$11,0,10*ROW('Sanitation Data'!G61)),NA())</f>
        <v>#N/A</v>
      </c>
      <c r="AO67" s="100" t="e">
        <f ca="true">+IF(AND(ISNUMBER(OFFSET('Sanitation Data'!$G$12,0,10*ROW('Sanitation Data'!G61))),'Data Summary'!DD67="Yes"),OFFSET('Sanitation Data'!$G$12,0,10*ROW('Sanitation Data'!G61)),NA())</f>
        <v>#N/A</v>
      </c>
      <c r="AP67" s="100" t="e">
        <f ca="true">+IF(AND(ISNUMBER(OFFSET('Sanitation Data'!$H$4,0,10*ROW('Sanitation Data'!H61))),'Data Summary'!DE67="Yes"),100-OFFSET('Sanitation Data'!$H$4,0,10*ROW('Sanitation Data'!H61)),NA())</f>
        <v>#N/A</v>
      </c>
      <c r="AQ67" s="100" t="e">
        <f ca="true">+IF(AND(ISNUMBER(OFFSET('Sanitation Data'!$H$6,0,10*ROW('Sanitation Data'!H61))),'Data Summary'!DF67="Yes"),OFFSET('Sanitation Data'!$H$6,0,10*ROW('Sanitation Data'!H61)),NA())</f>
        <v>#N/A</v>
      </c>
      <c r="AR67" s="100" t="e">
        <f ca="true">+IF(AND(ISNUMBER(OFFSET('Sanitation Data'!$H$10,0,10*ROW('Sanitation Data'!H61))),'Data Summary'!DG67="Yes"),OFFSET('Sanitation Data'!$H$10,0,10*ROW('Sanitation Data'!H61)),NA())</f>
        <v>#N/A</v>
      </c>
      <c r="AS67" s="100" t="e">
        <f ca="true">+IF(AND(ISNUMBER(OFFSET('Sanitation Data'!$H$11,0,10*ROW('Sanitation Data'!H61))),'Data Summary'!DH67="Yes"),OFFSET('Sanitation Data'!$H$11,0,10*ROW('Sanitation Data'!H61)),NA())</f>
        <v>#N/A</v>
      </c>
      <c r="AT67" s="100" t="e">
        <f ca="true">+IF(AND(ISNUMBER(OFFSET('Sanitation Data'!$H$12,0,10*ROW('Sanitation Data'!H61))),'Data Summary'!DI67="Yes"),OFFSET('Sanitation Data'!$H$12,0,10*ROW('Sanitation Data'!H61)),NA())</f>
        <v>#N/A</v>
      </c>
      <c r="AU67" s="100" t="e">
        <f ca="true">+IF(AND(ISNUMBER(OFFSET('Sanitation Data'!$I$4,0,10*ROW('Sanitation Data'!I61))),'Data Summary'!DJ67="Yes"),100-OFFSET('Sanitation Data'!$I$4,0,10*ROW('Sanitation Data'!I61)),NA())</f>
        <v>#N/A</v>
      </c>
      <c r="AV67" s="100" t="e">
        <f ca="true">+IF(AND(ISNUMBER(OFFSET('Sanitation Data'!$I$6,0,10*ROW('Sanitation Data'!I61))),'Data Summary'!DK67="Yes"),OFFSET('Sanitation Data'!$I$6,0,10*ROW('Sanitation Data'!I61)),NA())</f>
        <v>#N/A</v>
      </c>
      <c r="AW67" s="100" t="e">
        <f ca="true">+IF(AND(ISNUMBER(OFFSET('Sanitation Data'!$I$10,0,10*ROW('Sanitation Data'!I61))),'Data Summary'!DL67="Yes"),OFFSET('Sanitation Data'!$I$10,0,10*ROW('Sanitation Data'!I61)),NA())</f>
        <v>#N/A</v>
      </c>
      <c r="AX67" s="100" t="e">
        <f ca="true">+IF(AND(ISNUMBER(OFFSET('Sanitation Data'!$I$11,0,10*ROW('Sanitation Data'!I61))),'Data Summary'!DM67="Yes"),OFFSET('Sanitation Data'!$I$11,0,10*ROW('Sanitation Data'!I61)),NA())</f>
        <v>#N/A</v>
      </c>
      <c r="AY67" s="100" t="e">
        <f ca="true">+IF(AND(ISNUMBER(OFFSET('Sanitation Data'!$I$12,0,10*ROW('Sanitation Data'!I61))),'Data Summary'!DN67="Yes"),OFFSET('Sanitation Data'!$I$12,0,10*ROW('Sanitation Data'!I61)),NA())</f>
        <v>#N/A</v>
      </c>
      <c r="AZ67" s="101" t="e">
        <f ca="true">+IF(AND(ISNUMBER(OFFSET('Hygiene Data'!$D$5,0,10*ROW('Hygiene Data'!D61))),'Data Summary'!DO67="Yes"),OFFSET('Hygiene Data'!$D$5,0,10*ROW('Hygiene Data'!D61)),NA())</f>
        <v>#N/A</v>
      </c>
      <c r="BA67" s="101" t="e">
        <f ca="true">+IF(AND(ISNUMBER(OFFSET('Hygiene Data'!$D$7,0,10*ROW('Hygiene Data'!D61))),'Data Summary'!DP67="Yes"),OFFSET('Hygiene Data'!$D$7,0,10*ROW('Hygiene Data'!D61)),NA())</f>
        <v>#N/A</v>
      </c>
      <c r="BB67" s="101" t="e">
        <f ca="true">+IF(AND(ISNUMBER(OFFSET('Hygiene Data'!$D$9,0,10*ROW('Hygiene Data'!D61))),'Data Summary'!DQ67="Yes"),OFFSET('Hygiene Data'!$D$9,0,10*ROW('Hygiene Data'!D61)),NA())</f>
        <v>#N/A</v>
      </c>
      <c r="BC67" s="101" t="e">
        <f ca="true">+IF(AND(ISNUMBER(OFFSET('Hygiene Data'!$E$5,0,10*ROW('Hygiene Data'!E61))),'Data Summary'!DR67="Yes"),OFFSET('Hygiene Data'!$E$5,0,10*ROW('Hygiene Data'!E61)),NA())</f>
        <v>#N/A</v>
      </c>
      <c r="BD67" s="101" t="e">
        <f ca="true">+IF(AND(ISNUMBER(OFFSET('Hygiene Data'!$E$7,0,10*ROW('Hygiene Data'!E61))),'Data Summary'!DS67="Yes"),OFFSET('Hygiene Data'!$E$7,0,10*ROW('Hygiene Data'!E61)),NA())</f>
        <v>#N/A</v>
      </c>
      <c r="BE67" s="101" t="e">
        <f ca="true">+IF(AND(ISNUMBER(OFFSET('Hygiene Data'!$E$9,0,10*ROW('Hygiene Data'!E61))),'Data Summary'!DT67="Yes"),OFFSET('Hygiene Data'!$E$9,0,10*ROW('Hygiene Data'!E61)),NA())</f>
        <v>#N/A</v>
      </c>
      <c r="BF67" s="101" t="e">
        <f ca="true">+IF(AND(ISNUMBER(OFFSET('Hygiene Data'!$F$5,0,10*ROW('Hygiene Data'!F61))),'Data Summary'!DU67="Yes"),OFFSET('Hygiene Data'!$F$5,0,10*ROW('Hygiene Data'!F61)),NA())</f>
        <v>#N/A</v>
      </c>
      <c r="BG67" s="101" t="e">
        <f ca="true">+IF(AND(ISNUMBER(OFFSET('Hygiene Data'!$F$7,0,10*ROW('Hygiene Data'!F61))),'Data Summary'!DV67="Yes"),OFFSET('Hygiene Data'!$F$7,0,10*ROW('Hygiene Data'!F61)),NA())</f>
        <v>#N/A</v>
      </c>
      <c r="BH67" s="101" t="e">
        <f ca="true">+IF(AND(ISNUMBER(OFFSET('Hygiene Data'!$F$9,0,10*ROW('Hygiene Data'!F61))),'Data Summary'!DW67="Yes"),OFFSET('Hygiene Data'!$F$9,0,10*ROW('Hygiene Data'!F61)),NA())</f>
        <v>#N/A</v>
      </c>
      <c r="BI67" s="101" t="e">
        <f ca="true">+IF(AND(ISNUMBER(OFFSET('Hygiene Data'!$G$5,0,10*ROW('Hygiene Data'!G61))),'Data Summary'!DX67="Yes"),OFFSET('Hygiene Data'!$G$5,0,10*ROW('Hygiene Data'!G61)),NA())</f>
        <v>#N/A</v>
      </c>
      <c r="BJ67" s="101" t="e">
        <f ca="true">+IF(AND(ISNUMBER(OFFSET('Hygiene Data'!$G$7,0,10*ROW('Hygiene Data'!G61))),'Data Summary'!DY67="Yes"),OFFSET('Hygiene Data'!$G$7,0,10*ROW('Hygiene Data'!G61)),NA())</f>
        <v>#N/A</v>
      </c>
      <c r="BK67" s="101" t="e">
        <f ca="true">+IF(AND(ISNUMBER(OFFSET('Hygiene Data'!$G$9,0,10*ROW('Hygiene Data'!G61))),'Data Summary'!DZ67="Yes"),OFFSET('Hygiene Data'!$G$9,0,10*ROW('Hygiene Data'!G61)),NA())</f>
        <v>#N/A</v>
      </c>
      <c r="BL67" s="101" t="e">
        <f ca="true">+IF(AND(ISNUMBER(OFFSET('Hygiene Data'!$H$5,0,10*ROW('Hygiene Data'!H61))),'Data Summary'!EA67="Yes"),OFFSET('Hygiene Data'!$H$5,0,10*ROW('Hygiene Data'!H61)),NA())</f>
        <v>#N/A</v>
      </c>
      <c r="BM67" s="101" t="e">
        <f ca="true">+IF(AND(ISNUMBER(OFFSET('Hygiene Data'!$H$7,0,10*ROW('Hygiene Data'!H61))),'Data Summary'!EB67="Yes"),OFFSET('Hygiene Data'!$H$7,0,10*ROW('Hygiene Data'!H61)),NA())</f>
        <v>#N/A</v>
      </c>
      <c r="BN67" s="101" t="e">
        <f ca="true">+IF(AND(ISNUMBER(OFFSET('Hygiene Data'!$H$9,0,10*ROW('Hygiene Data'!H61))),'Data Summary'!EC67="Yes"),OFFSET('Hygiene Data'!$H$9,0,10*ROW('Hygiene Data'!H61)),NA())</f>
        <v>#N/A</v>
      </c>
      <c r="BO67" s="101" t="e">
        <f ca="true">+IF(AND(ISNUMBER(OFFSET('Hygiene Data'!$I$5,0,10*ROW('Hygiene Data'!I61))),'Data Summary'!ED67="Yes"),OFFSET('Hygiene Data'!$I$5,0,10*ROW('Hygiene Data'!I61)),NA())</f>
        <v>#N/A</v>
      </c>
      <c r="BP67" s="101" t="e">
        <f ca="true">+IF(AND(ISNUMBER(OFFSET('Hygiene Data'!$I$7,0,10*ROW('Hygiene Data'!I61))),'Data Summary'!EE67="Yes"),OFFSET('Hygiene Data'!$I$7,0,10*ROW('Hygiene Data'!I61)),NA())</f>
        <v>#N/A</v>
      </c>
      <c r="BQ67" s="101" t="e">
        <f ca="true">+IF(AND(ISNUMBER(OFFSET('Hygiene Data'!$I$9,0,10*ROW('Hygiene Data'!I61))),'Data Summary'!EF67="Yes"),OFFSET('Hygiene Data'!$I$9,0,10*ROW('Hygiene Data'!I61)),NA())</f>
        <v>#N/A</v>
      </c>
    </row>
    <row xmlns:x14ac="http://schemas.microsoft.com/office/spreadsheetml/2009/9/ac" r="68" x14ac:dyDescent="0.2">
      <c r="A68" s="379" t="e">
        <f ca="true">+RIGHT('Data Summary'!A68,LEN('Data Summary'!A68)-9)</f>
        <v>#VALUE!</v>
      </c>
      <c r="B68" s="38" t="str">
        <f ca="true">+IF(ISTEXT('Data Summary'!B68),'Data Summary'!B68,"")</f>
        <v/>
      </c>
      <c r="C68" s="378" t="e">
        <f ca="true">+VALUE('Data Summary'!C68)</f>
        <v>#VALUE!</v>
      </c>
      <c r="D68" s="99" t="e">
        <f ca="true">+IF(AND(ISNUMBER(OFFSET('Water Data'!$D$4,0,10*ROW('Water Data'!D62))),'Data Summary'!BS68="Yes"),100-OFFSET('Water Data'!$D$4,0,10*ROW('Water Data'!D62)),NA())</f>
        <v>#N/A</v>
      </c>
      <c r="E68" s="99" t="e">
        <f ca="true">+IF(AND(ISNUMBER(OFFSET('Water Data'!$D$6,0,10*ROW('Water Data'!D62))),'Data Summary'!BT68="Yes"),OFFSET('Water Data'!$D$6,0,10*ROW('Water Data'!D62)),NA())</f>
        <v>#N/A</v>
      </c>
      <c r="F68" s="99" t="e">
        <f ca="true">+IF(AND(ISNUMBER(OFFSET('Water Data'!$D$9,0,10*ROW('Water Data'!D62))),'Data Summary'!BU68="Yes"),OFFSET('Water Data'!$D$9,0,10*ROW('Water Data'!D62)),NA())</f>
        <v>#N/A</v>
      </c>
      <c r="G68" s="99" t="e">
        <f ca="true">+IF(AND(ISNUMBER(OFFSET('Water Data'!$E$4,0,10*ROW('Water Data'!E62))),'Data Summary'!BV68="Yes"),100-OFFSET('Water Data'!$E$4,0,10*ROW('Water Data'!E62)),NA())</f>
        <v>#N/A</v>
      </c>
      <c r="H68" s="99" t="e">
        <f ca="true">+IF(AND(ISNUMBER(OFFSET('Water Data'!$E$6,0,10*ROW('Water Data'!E62))),'Data Summary'!BW68="Yes"),OFFSET('Water Data'!$E$6,0,10*ROW('Water Data'!E62)),NA())</f>
        <v>#N/A</v>
      </c>
      <c r="I68" s="99" t="e">
        <f ca="true">+IF(AND(ISNUMBER(OFFSET('Water Data'!$E$9,0,10*ROW('Water Data'!E62))),'Data Summary'!BX68="Yes"),OFFSET('Water Data'!$E$9,0,10*ROW('Water Data'!E62)),NA())</f>
        <v>#N/A</v>
      </c>
      <c r="J68" s="99" t="e">
        <f ca="true">+IF(AND(ISNUMBER(OFFSET('Water Data'!$F$4,0,10*ROW('Water Data'!F62))),'Data Summary'!BY68="Yes"),100-OFFSET('Water Data'!$F$4,0,10*ROW('Water Data'!F62)),NA())</f>
        <v>#N/A</v>
      </c>
      <c r="K68" s="99" t="e">
        <f ca="true">+IF(AND(ISNUMBER(OFFSET('Water Data'!$F$6,0,10*ROW('Water Data'!F62))),'Data Summary'!BZ68="Yes"),OFFSET('Water Data'!$F$6,0,10*ROW('Water Data'!F62)),NA())</f>
        <v>#N/A</v>
      </c>
      <c r="L68" s="99" t="e">
        <f ca="true">+IF(AND(ISNUMBER(OFFSET('Water Data'!$F$9,0,10*ROW('Water Data'!F62))),'Data Summary'!CA68="Yes"),OFFSET('Water Data'!$F$9,0,10*ROW('Water Data'!F62)),NA())</f>
        <v>#N/A</v>
      </c>
      <c r="M68" s="99" t="e">
        <f ca="true">+IF(AND(ISNUMBER(OFFSET('Water Data'!$G$4,0,10*ROW('Water Data'!G62))),'Data Summary'!CB68="Yes"),100-OFFSET('Water Data'!$G$4,0,10*ROW('Water Data'!G62)),NA())</f>
        <v>#N/A</v>
      </c>
      <c r="N68" s="99" t="e">
        <f ca="true">+IF(AND(ISNUMBER(OFFSET('Water Data'!$G$6,0,10*ROW('Water Data'!G62))),'Data Summary'!CC68="Yes"),OFFSET('Water Data'!$G$6,0,10*ROW('Water Data'!G62)),NA())</f>
        <v>#N/A</v>
      </c>
      <c r="O68" s="99" t="e">
        <f ca="true">+IF(AND(ISNUMBER(OFFSET('Water Data'!$G$9,0,10*ROW('Water Data'!G62))),'Data Summary'!CD68="Yes"),OFFSET('Water Data'!$G$9,0,10*ROW('Water Data'!G62)),NA())</f>
        <v>#N/A</v>
      </c>
      <c r="P68" s="99" t="e">
        <f ca="true">+IF(AND(ISNUMBER(OFFSET('Water Data'!$H$4,0,10*ROW('Water Data'!H62))),'Data Summary'!CE68="Yes"),100-OFFSET('Water Data'!$H$4,0,10*ROW('Water Data'!H62)),NA())</f>
        <v>#N/A</v>
      </c>
      <c r="Q68" s="99" t="e">
        <f ca="true">+IF(AND(ISNUMBER(OFFSET('Water Data'!$H$6,0,10*ROW('Water Data'!H62))),'Data Summary'!CF68="Yes"),OFFSET('Water Data'!$H$6,0,10*ROW('Water Data'!H62)),NA())</f>
        <v>#N/A</v>
      </c>
      <c r="R68" s="99" t="e">
        <f ca="true">+IF(AND(ISNUMBER(OFFSET('Water Data'!$H$9,0,10*ROW('Water Data'!H62))),'Data Summary'!CG68="Yes"),OFFSET('Water Data'!$H$9,0,10*ROW('Water Data'!H62)),NA())</f>
        <v>#N/A</v>
      </c>
      <c r="S68" s="99" t="e">
        <f ca="true">+IF(AND(ISNUMBER(OFFSET('Water Data'!$I$4,0,10*ROW('Water Data'!I62))),'Data Summary'!CH68="Yes"),100-OFFSET('Water Data'!$I$4,0,10*ROW('Water Data'!I62)),NA())</f>
        <v>#N/A</v>
      </c>
      <c r="T68" s="99" t="e">
        <f ca="true">+IF(AND(ISNUMBER(OFFSET('Water Data'!$I$6,0,10*ROW('Water Data'!I62))),'Data Summary'!CI68="Yes"),OFFSET('Water Data'!$I$6,0,10*ROW('Water Data'!I62)),NA())</f>
        <v>#N/A</v>
      </c>
      <c r="U68" s="99" t="e">
        <f ca="true">+IF(AND(ISNUMBER(OFFSET('Water Data'!$I$9,0,10*ROW('Water Data'!I62))),'Data Summary'!CJ68="Yes"),OFFSET('Water Data'!$I$9,0,10*ROW('Water Data'!I62)),NA())</f>
        <v>#N/A</v>
      </c>
      <c r="V68" s="100" t="e">
        <f ca="true">+IF(AND(ISNUMBER(OFFSET('Sanitation Data'!$D$4,0,10*ROW('Sanitation Data'!D62))),'Data Summary'!CK68="Yes"),100-OFFSET('Sanitation Data'!$D$4,0,10*ROW('Sanitation Data'!D62)),NA())</f>
        <v>#N/A</v>
      </c>
      <c r="W68" s="100" t="e">
        <f ca="true">+IF(AND(ISNUMBER(OFFSET('Sanitation Data'!$D$6,0,10*ROW('Sanitation Data'!D62))),'Data Summary'!CL68="Yes"),OFFSET('Sanitation Data'!$D$6,0,10*ROW('Sanitation Data'!D62)),NA())</f>
        <v>#N/A</v>
      </c>
      <c r="X68" s="100" t="e">
        <f ca="true">+IF(AND(ISNUMBER(OFFSET('Sanitation Data'!$D$10,0,10*ROW('Sanitation Data'!D62))),'Data Summary'!CM68="Yes"),OFFSET('Sanitation Data'!$D$10,0,10*ROW('Sanitation Data'!D62)),NA())</f>
        <v>#N/A</v>
      </c>
      <c r="Y68" s="100" t="e">
        <f ca="true">+IF(AND(ISNUMBER(OFFSET('Sanitation Data'!$D$11,0,10*ROW('Sanitation Data'!D62))),'Data Summary'!CN68="Yes"),OFFSET('Sanitation Data'!$D$11,0,10*ROW('Sanitation Data'!D62)),NA())</f>
        <v>#N/A</v>
      </c>
      <c r="Z68" s="100" t="e">
        <f ca="true">+IF(AND(ISNUMBER(OFFSET('Sanitation Data'!$D$12,0,10*ROW('Sanitation Data'!D62))),'Data Summary'!CO68="Yes"),OFFSET('Sanitation Data'!$D$12,0,10*ROW('Sanitation Data'!D62)),NA())</f>
        <v>#N/A</v>
      </c>
      <c r="AA68" s="100" t="e">
        <f ca="true">+IF(AND(ISNUMBER(OFFSET('Sanitation Data'!$E$4,0,10*ROW('Sanitation Data'!E62))),'Data Summary'!CP68="Yes"),100-OFFSET('Sanitation Data'!$E$4,0,10*ROW('Sanitation Data'!E62)),NA())</f>
        <v>#N/A</v>
      </c>
      <c r="AB68" s="100" t="e">
        <f ca="true">+IF(AND(ISNUMBER(OFFSET('Sanitation Data'!$E$6,0,10*ROW('Sanitation Data'!E62))),'Data Summary'!CQ68="Yes"),OFFSET('Sanitation Data'!$E$6,0,10*ROW('Sanitation Data'!E62)),NA())</f>
        <v>#N/A</v>
      </c>
      <c r="AC68" s="100" t="e">
        <f ca="true">+IF(AND(ISNUMBER(OFFSET('Sanitation Data'!$E$10,0,10*ROW('Sanitation Data'!E62))),'Data Summary'!CR68="Yes"),OFFSET('Sanitation Data'!$E$10,0,10*ROW('Sanitation Data'!E62)),NA())</f>
        <v>#N/A</v>
      </c>
      <c r="AD68" s="100" t="e">
        <f ca="true">+IF(AND(ISNUMBER(OFFSET('Sanitation Data'!$E$11,0,10*ROW('Sanitation Data'!E62))),'Data Summary'!CS68="Yes"),OFFSET('Sanitation Data'!$E$11,0,10*ROW('Sanitation Data'!E62)),NA())</f>
        <v>#N/A</v>
      </c>
      <c r="AE68" s="100" t="e">
        <f ca="true">+IF(AND(ISNUMBER(OFFSET('Sanitation Data'!$E$12,0,10*ROW('Sanitation Data'!E62))),'Data Summary'!CT68="Yes"),OFFSET('Sanitation Data'!$E$12,0,10*ROW('Sanitation Data'!E62)),NA())</f>
        <v>#N/A</v>
      </c>
      <c r="AF68" s="100" t="e">
        <f ca="true">+IF(AND(ISNUMBER(OFFSET('Sanitation Data'!$F$4,0,10*ROW('Sanitation Data'!F62))),'Data Summary'!CU68="Yes"),100-OFFSET('Sanitation Data'!$F$4,0,10*ROW('Sanitation Data'!F62)),NA())</f>
        <v>#N/A</v>
      </c>
      <c r="AG68" s="100" t="e">
        <f ca="true">+IF(AND(ISNUMBER(OFFSET('Sanitation Data'!$F$6,0,10*ROW('Sanitation Data'!F62))),'Data Summary'!CV68="Yes"),OFFSET('Sanitation Data'!$F$6,0,10*ROW('Sanitation Data'!F62)),NA())</f>
        <v>#N/A</v>
      </c>
      <c r="AH68" s="100" t="e">
        <f ca="true">+IF(AND(ISNUMBER(OFFSET('Sanitation Data'!$F$10,0,10*ROW('Sanitation Data'!F62))),'Data Summary'!CW68="Yes"),OFFSET('Sanitation Data'!$F$10,0,10*ROW('Sanitation Data'!F62)),NA())</f>
        <v>#N/A</v>
      </c>
      <c r="AI68" s="100" t="e">
        <f ca="true">+IF(AND(ISNUMBER(OFFSET('Sanitation Data'!$F$11,0,10*ROW('Sanitation Data'!F62))),'Data Summary'!CX68="Yes"),OFFSET('Sanitation Data'!$F$11,0,10*ROW('Sanitation Data'!F62)),NA())</f>
        <v>#N/A</v>
      </c>
      <c r="AJ68" s="100" t="e">
        <f ca="true">+IF(AND(ISNUMBER(OFFSET('Sanitation Data'!$F$12,0,10*ROW('Sanitation Data'!F62))),'Data Summary'!CY68="Yes"),OFFSET('Sanitation Data'!$F$12,0,10*ROW('Sanitation Data'!F62)),NA())</f>
        <v>#N/A</v>
      </c>
      <c r="AK68" s="100" t="e">
        <f ca="true">+IF(AND(ISNUMBER(OFFSET('Sanitation Data'!$G$4,0,10*ROW('Sanitation Data'!G62))),'Data Summary'!CZ68="Yes"),100-OFFSET('Sanitation Data'!$G$4,0,10*ROW('Sanitation Data'!G62)),NA())</f>
        <v>#N/A</v>
      </c>
      <c r="AL68" s="100" t="e">
        <f ca="true">+IF(AND(ISNUMBER(OFFSET('Sanitation Data'!$G$6,0,10*ROW('Sanitation Data'!G62))),'Data Summary'!DA68="Yes"),OFFSET('Sanitation Data'!$G$6,0,10*ROW('Sanitation Data'!G62)),NA())</f>
        <v>#N/A</v>
      </c>
      <c r="AM68" s="100" t="e">
        <f ca="true">+IF(AND(ISNUMBER(OFFSET('Sanitation Data'!$G$10,0,10*ROW('Sanitation Data'!G62))),'Data Summary'!DB68="Yes"),OFFSET('Sanitation Data'!$G$10,0,10*ROW('Sanitation Data'!G62)),NA())</f>
        <v>#N/A</v>
      </c>
      <c r="AN68" s="100" t="e">
        <f ca="true">+IF(AND(ISNUMBER(OFFSET('Sanitation Data'!$G$11,0,10*ROW('Sanitation Data'!G62))),'Data Summary'!DC68="Yes"),OFFSET('Sanitation Data'!$G$11,0,10*ROW('Sanitation Data'!G62)),NA())</f>
        <v>#N/A</v>
      </c>
      <c r="AO68" s="100" t="e">
        <f ca="true">+IF(AND(ISNUMBER(OFFSET('Sanitation Data'!$G$12,0,10*ROW('Sanitation Data'!G62))),'Data Summary'!DD68="Yes"),OFFSET('Sanitation Data'!$G$12,0,10*ROW('Sanitation Data'!G62)),NA())</f>
        <v>#N/A</v>
      </c>
      <c r="AP68" s="100" t="e">
        <f ca="true">+IF(AND(ISNUMBER(OFFSET('Sanitation Data'!$H$4,0,10*ROW('Sanitation Data'!H62))),'Data Summary'!DE68="Yes"),100-OFFSET('Sanitation Data'!$H$4,0,10*ROW('Sanitation Data'!H62)),NA())</f>
        <v>#N/A</v>
      </c>
      <c r="AQ68" s="100" t="e">
        <f ca="true">+IF(AND(ISNUMBER(OFFSET('Sanitation Data'!$H$6,0,10*ROW('Sanitation Data'!H62))),'Data Summary'!DF68="Yes"),OFFSET('Sanitation Data'!$H$6,0,10*ROW('Sanitation Data'!H62)),NA())</f>
        <v>#N/A</v>
      </c>
      <c r="AR68" s="100" t="e">
        <f ca="true">+IF(AND(ISNUMBER(OFFSET('Sanitation Data'!$H$10,0,10*ROW('Sanitation Data'!H62))),'Data Summary'!DG68="Yes"),OFFSET('Sanitation Data'!$H$10,0,10*ROW('Sanitation Data'!H62)),NA())</f>
        <v>#N/A</v>
      </c>
      <c r="AS68" s="100" t="e">
        <f ca="true">+IF(AND(ISNUMBER(OFFSET('Sanitation Data'!$H$11,0,10*ROW('Sanitation Data'!H62))),'Data Summary'!DH68="Yes"),OFFSET('Sanitation Data'!$H$11,0,10*ROW('Sanitation Data'!H62)),NA())</f>
        <v>#N/A</v>
      </c>
      <c r="AT68" s="100" t="e">
        <f ca="true">+IF(AND(ISNUMBER(OFFSET('Sanitation Data'!$H$12,0,10*ROW('Sanitation Data'!H62))),'Data Summary'!DI68="Yes"),OFFSET('Sanitation Data'!$H$12,0,10*ROW('Sanitation Data'!H62)),NA())</f>
        <v>#N/A</v>
      </c>
      <c r="AU68" s="100" t="e">
        <f ca="true">+IF(AND(ISNUMBER(OFFSET('Sanitation Data'!$I$4,0,10*ROW('Sanitation Data'!I62))),'Data Summary'!DJ68="Yes"),100-OFFSET('Sanitation Data'!$I$4,0,10*ROW('Sanitation Data'!I62)),NA())</f>
        <v>#N/A</v>
      </c>
      <c r="AV68" s="100" t="e">
        <f ca="true">+IF(AND(ISNUMBER(OFFSET('Sanitation Data'!$I$6,0,10*ROW('Sanitation Data'!I62))),'Data Summary'!DK68="Yes"),OFFSET('Sanitation Data'!$I$6,0,10*ROW('Sanitation Data'!I62)),NA())</f>
        <v>#N/A</v>
      </c>
      <c r="AW68" s="100" t="e">
        <f ca="true">+IF(AND(ISNUMBER(OFFSET('Sanitation Data'!$I$10,0,10*ROW('Sanitation Data'!I62))),'Data Summary'!DL68="Yes"),OFFSET('Sanitation Data'!$I$10,0,10*ROW('Sanitation Data'!I62)),NA())</f>
        <v>#N/A</v>
      </c>
      <c r="AX68" s="100" t="e">
        <f ca="true">+IF(AND(ISNUMBER(OFFSET('Sanitation Data'!$I$11,0,10*ROW('Sanitation Data'!I62))),'Data Summary'!DM68="Yes"),OFFSET('Sanitation Data'!$I$11,0,10*ROW('Sanitation Data'!I62)),NA())</f>
        <v>#N/A</v>
      </c>
      <c r="AY68" s="100" t="e">
        <f ca="true">+IF(AND(ISNUMBER(OFFSET('Sanitation Data'!$I$12,0,10*ROW('Sanitation Data'!I62))),'Data Summary'!DN68="Yes"),OFFSET('Sanitation Data'!$I$12,0,10*ROW('Sanitation Data'!I62)),NA())</f>
        <v>#N/A</v>
      </c>
      <c r="AZ68" s="101" t="e">
        <f ca="true">+IF(AND(ISNUMBER(OFFSET('Hygiene Data'!$D$5,0,10*ROW('Hygiene Data'!D62))),'Data Summary'!DO68="Yes"),OFFSET('Hygiene Data'!$D$5,0,10*ROW('Hygiene Data'!D62)),NA())</f>
        <v>#N/A</v>
      </c>
      <c r="BA68" s="101" t="e">
        <f ca="true">+IF(AND(ISNUMBER(OFFSET('Hygiene Data'!$D$7,0,10*ROW('Hygiene Data'!D62))),'Data Summary'!DP68="Yes"),OFFSET('Hygiene Data'!$D$7,0,10*ROW('Hygiene Data'!D62)),NA())</f>
        <v>#N/A</v>
      </c>
      <c r="BB68" s="101" t="e">
        <f ca="true">+IF(AND(ISNUMBER(OFFSET('Hygiene Data'!$D$9,0,10*ROW('Hygiene Data'!D62))),'Data Summary'!DQ68="Yes"),OFFSET('Hygiene Data'!$D$9,0,10*ROW('Hygiene Data'!D62)),NA())</f>
        <v>#N/A</v>
      </c>
      <c r="BC68" s="101" t="e">
        <f ca="true">+IF(AND(ISNUMBER(OFFSET('Hygiene Data'!$E$5,0,10*ROW('Hygiene Data'!E62))),'Data Summary'!DR68="Yes"),OFFSET('Hygiene Data'!$E$5,0,10*ROW('Hygiene Data'!E62)),NA())</f>
        <v>#N/A</v>
      </c>
      <c r="BD68" s="101" t="e">
        <f ca="true">+IF(AND(ISNUMBER(OFFSET('Hygiene Data'!$E$7,0,10*ROW('Hygiene Data'!E62))),'Data Summary'!DS68="Yes"),OFFSET('Hygiene Data'!$E$7,0,10*ROW('Hygiene Data'!E62)),NA())</f>
        <v>#N/A</v>
      </c>
      <c r="BE68" s="101" t="e">
        <f ca="true">+IF(AND(ISNUMBER(OFFSET('Hygiene Data'!$E$9,0,10*ROW('Hygiene Data'!E62))),'Data Summary'!DT68="Yes"),OFFSET('Hygiene Data'!$E$9,0,10*ROW('Hygiene Data'!E62)),NA())</f>
        <v>#N/A</v>
      </c>
      <c r="BF68" s="101" t="e">
        <f ca="true">+IF(AND(ISNUMBER(OFFSET('Hygiene Data'!$F$5,0,10*ROW('Hygiene Data'!F62))),'Data Summary'!DU68="Yes"),OFFSET('Hygiene Data'!$F$5,0,10*ROW('Hygiene Data'!F62)),NA())</f>
        <v>#N/A</v>
      </c>
      <c r="BG68" s="101" t="e">
        <f ca="true">+IF(AND(ISNUMBER(OFFSET('Hygiene Data'!$F$7,0,10*ROW('Hygiene Data'!F62))),'Data Summary'!DV68="Yes"),OFFSET('Hygiene Data'!$F$7,0,10*ROW('Hygiene Data'!F62)),NA())</f>
        <v>#N/A</v>
      </c>
      <c r="BH68" s="101" t="e">
        <f ca="true">+IF(AND(ISNUMBER(OFFSET('Hygiene Data'!$F$9,0,10*ROW('Hygiene Data'!F62))),'Data Summary'!DW68="Yes"),OFFSET('Hygiene Data'!$F$9,0,10*ROW('Hygiene Data'!F62)),NA())</f>
        <v>#N/A</v>
      </c>
      <c r="BI68" s="101" t="e">
        <f ca="true">+IF(AND(ISNUMBER(OFFSET('Hygiene Data'!$G$5,0,10*ROW('Hygiene Data'!G62))),'Data Summary'!DX68="Yes"),OFFSET('Hygiene Data'!$G$5,0,10*ROW('Hygiene Data'!G62)),NA())</f>
        <v>#N/A</v>
      </c>
      <c r="BJ68" s="101" t="e">
        <f ca="true">+IF(AND(ISNUMBER(OFFSET('Hygiene Data'!$G$7,0,10*ROW('Hygiene Data'!G62))),'Data Summary'!DY68="Yes"),OFFSET('Hygiene Data'!$G$7,0,10*ROW('Hygiene Data'!G62)),NA())</f>
        <v>#N/A</v>
      </c>
      <c r="BK68" s="101" t="e">
        <f ca="true">+IF(AND(ISNUMBER(OFFSET('Hygiene Data'!$G$9,0,10*ROW('Hygiene Data'!G62))),'Data Summary'!DZ68="Yes"),OFFSET('Hygiene Data'!$G$9,0,10*ROW('Hygiene Data'!G62)),NA())</f>
        <v>#N/A</v>
      </c>
      <c r="BL68" s="101" t="e">
        <f ca="true">+IF(AND(ISNUMBER(OFFSET('Hygiene Data'!$H$5,0,10*ROW('Hygiene Data'!H62))),'Data Summary'!EA68="Yes"),OFFSET('Hygiene Data'!$H$5,0,10*ROW('Hygiene Data'!H62)),NA())</f>
        <v>#N/A</v>
      </c>
      <c r="BM68" s="101" t="e">
        <f ca="true">+IF(AND(ISNUMBER(OFFSET('Hygiene Data'!$H$7,0,10*ROW('Hygiene Data'!H62))),'Data Summary'!EB68="Yes"),OFFSET('Hygiene Data'!$H$7,0,10*ROW('Hygiene Data'!H62)),NA())</f>
        <v>#N/A</v>
      </c>
      <c r="BN68" s="101" t="e">
        <f ca="true">+IF(AND(ISNUMBER(OFFSET('Hygiene Data'!$H$9,0,10*ROW('Hygiene Data'!H62))),'Data Summary'!EC68="Yes"),OFFSET('Hygiene Data'!$H$9,0,10*ROW('Hygiene Data'!H62)),NA())</f>
        <v>#N/A</v>
      </c>
      <c r="BO68" s="101" t="e">
        <f ca="true">+IF(AND(ISNUMBER(OFFSET('Hygiene Data'!$I$5,0,10*ROW('Hygiene Data'!I62))),'Data Summary'!ED68="Yes"),OFFSET('Hygiene Data'!$I$5,0,10*ROW('Hygiene Data'!I62)),NA())</f>
        <v>#N/A</v>
      </c>
      <c r="BP68" s="101" t="e">
        <f ca="true">+IF(AND(ISNUMBER(OFFSET('Hygiene Data'!$I$7,0,10*ROW('Hygiene Data'!I62))),'Data Summary'!EE68="Yes"),OFFSET('Hygiene Data'!$I$7,0,10*ROW('Hygiene Data'!I62)),NA())</f>
        <v>#N/A</v>
      </c>
      <c r="BQ68" s="101" t="e">
        <f ca="true">+IF(AND(ISNUMBER(OFFSET('Hygiene Data'!$I$9,0,10*ROW('Hygiene Data'!I62))),'Data Summary'!EF68="Yes"),OFFSET('Hygiene Data'!$I$9,0,10*ROW('Hygiene Data'!I62)),NA())</f>
        <v>#N/A</v>
      </c>
    </row>
    <row xmlns:x14ac="http://schemas.microsoft.com/office/spreadsheetml/2009/9/ac" r="69" x14ac:dyDescent="0.2">
      <c r="A69" s="379" t="e">
        <f ca="true">+RIGHT('Data Summary'!A69,LEN('Data Summary'!A69)-9)</f>
        <v>#VALUE!</v>
      </c>
      <c r="B69" s="38" t="str">
        <f ca="true">+IF(ISTEXT('Data Summary'!B69),'Data Summary'!B69,"")</f>
        <v/>
      </c>
      <c r="C69" s="378" t="e">
        <f ca="true">+VALUE('Data Summary'!C69)</f>
        <v>#VALUE!</v>
      </c>
      <c r="D69" s="99" t="e">
        <f ca="true">+IF(AND(ISNUMBER(OFFSET('Water Data'!$D$4,0,10*ROW('Water Data'!D63))),'Data Summary'!BS69="Yes"),100-OFFSET('Water Data'!$D$4,0,10*ROW('Water Data'!D63)),NA())</f>
        <v>#N/A</v>
      </c>
      <c r="E69" s="99" t="e">
        <f ca="true">+IF(AND(ISNUMBER(OFFSET('Water Data'!$D$6,0,10*ROW('Water Data'!D63))),'Data Summary'!BT69="Yes"),OFFSET('Water Data'!$D$6,0,10*ROW('Water Data'!D63)),NA())</f>
        <v>#N/A</v>
      </c>
      <c r="F69" s="99" t="e">
        <f ca="true">+IF(AND(ISNUMBER(OFFSET('Water Data'!$D$9,0,10*ROW('Water Data'!D63))),'Data Summary'!BU69="Yes"),OFFSET('Water Data'!$D$9,0,10*ROW('Water Data'!D63)),NA())</f>
        <v>#N/A</v>
      </c>
      <c r="G69" s="99" t="e">
        <f ca="true">+IF(AND(ISNUMBER(OFFSET('Water Data'!$E$4,0,10*ROW('Water Data'!E63))),'Data Summary'!BV69="Yes"),100-OFFSET('Water Data'!$E$4,0,10*ROW('Water Data'!E63)),NA())</f>
        <v>#N/A</v>
      </c>
      <c r="H69" s="99" t="e">
        <f ca="true">+IF(AND(ISNUMBER(OFFSET('Water Data'!$E$6,0,10*ROW('Water Data'!E63))),'Data Summary'!BW69="Yes"),OFFSET('Water Data'!$E$6,0,10*ROW('Water Data'!E63)),NA())</f>
        <v>#N/A</v>
      </c>
      <c r="I69" s="99" t="e">
        <f ca="true">+IF(AND(ISNUMBER(OFFSET('Water Data'!$E$9,0,10*ROW('Water Data'!E63))),'Data Summary'!BX69="Yes"),OFFSET('Water Data'!$E$9,0,10*ROW('Water Data'!E63)),NA())</f>
        <v>#N/A</v>
      </c>
      <c r="J69" s="99" t="e">
        <f ca="true">+IF(AND(ISNUMBER(OFFSET('Water Data'!$F$4,0,10*ROW('Water Data'!F63))),'Data Summary'!BY69="Yes"),100-OFFSET('Water Data'!$F$4,0,10*ROW('Water Data'!F63)),NA())</f>
        <v>#N/A</v>
      </c>
      <c r="K69" s="99" t="e">
        <f ca="true">+IF(AND(ISNUMBER(OFFSET('Water Data'!$F$6,0,10*ROW('Water Data'!F63))),'Data Summary'!BZ69="Yes"),OFFSET('Water Data'!$F$6,0,10*ROW('Water Data'!F63)),NA())</f>
        <v>#N/A</v>
      </c>
      <c r="L69" s="99" t="e">
        <f ca="true">+IF(AND(ISNUMBER(OFFSET('Water Data'!$F$9,0,10*ROW('Water Data'!F63))),'Data Summary'!CA69="Yes"),OFFSET('Water Data'!$F$9,0,10*ROW('Water Data'!F63)),NA())</f>
        <v>#N/A</v>
      </c>
      <c r="M69" s="99" t="e">
        <f ca="true">+IF(AND(ISNUMBER(OFFSET('Water Data'!$G$4,0,10*ROW('Water Data'!G63))),'Data Summary'!CB69="Yes"),100-OFFSET('Water Data'!$G$4,0,10*ROW('Water Data'!G63)),NA())</f>
        <v>#N/A</v>
      </c>
      <c r="N69" s="99" t="e">
        <f ca="true">+IF(AND(ISNUMBER(OFFSET('Water Data'!$G$6,0,10*ROW('Water Data'!G63))),'Data Summary'!CC69="Yes"),OFFSET('Water Data'!$G$6,0,10*ROW('Water Data'!G63)),NA())</f>
        <v>#N/A</v>
      </c>
      <c r="O69" s="99" t="e">
        <f ca="true">+IF(AND(ISNUMBER(OFFSET('Water Data'!$G$9,0,10*ROW('Water Data'!G63))),'Data Summary'!CD69="Yes"),OFFSET('Water Data'!$G$9,0,10*ROW('Water Data'!G63)),NA())</f>
        <v>#N/A</v>
      </c>
      <c r="P69" s="99" t="e">
        <f ca="true">+IF(AND(ISNUMBER(OFFSET('Water Data'!$H$4,0,10*ROW('Water Data'!H63))),'Data Summary'!CE69="Yes"),100-OFFSET('Water Data'!$H$4,0,10*ROW('Water Data'!H63)),NA())</f>
        <v>#N/A</v>
      </c>
      <c r="Q69" s="99" t="e">
        <f ca="true">+IF(AND(ISNUMBER(OFFSET('Water Data'!$H$6,0,10*ROW('Water Data'!H63))),'Data Summary'!CF69="Yes"),OFFSET('Water Data'!$H$6,0,10*ROW('Water Data'!H63)),NA())</f>
        <v>#N/A</v>
      </c>
      <c r="R69" s="99" t="e">
        <f ca="true">+IF(AND(ISNUMBER(OFFSET('Water Data'!$H$9,0,10*ROW('Water Data'!H63))),'Data Summary'!CG69="Yes"),OFFSET('Water Data'!$H$9,0,10*ROW('Water Data'!H63)),NA())</f>
        <v>#N/A</v>
      </c>
      <c r="S69" s="99" t="e">
        <f ca="true">+IF(AND(ISNUMBER(OFFSET('Water Data'!$I$4,0,10*ROW('Water Data'!I63))),'Data Summary'!CH69="Yes"),100-OFFSET('Water Data'!$I$4,0,10*ROW('Water Data'!I63)),NA())</f>
        <v>#N/A</v>
      </c>
      <c r="T69" s="99" t="e">
        <f ca="true">+IF(AND(ISNUMBER(OFFSET('Water Data'!$I$6,0,10*ROW('Water Data'!I63))),'Data Summary'!CI69="Yes"),OFFSET('Water Data'!$I$6,0,10*ROW('Water Data'!I63)),NA())</f>
        <v>#N/A</v>
      </c>
      <c r="U69" s="99" t="e">
        <f ca="true">+IF(AND(ISNUMBER(OFFSET('Water Data'!$I$9,0,10*ROW('Water Data'!I63))),'Data Summary'!CJ69="Yes"),OFFSET('Water Data'!$I$9,0,10*ROW('Water Data'!I63)),NA())</f>
        <v>#N/A</v>
      </c>
      <c r="V69" s="100" t="e">
        <f ca="true">+IF(AND(ISNUMBER(OFFSET('Sanitation Data'!$D$4,0,10*ROW('Sanitation Data'!D63))),'Data Summary'!CK69="Yes"),100-OFFSET('Sanitation Data'!$D$4,0,10*ROW('Sanitation Data'!D63)),NA())</f>
        <v>#N/A</v>
      </c>
      <c r="W69" s="100" t="e">
        <f ca="true">+IF(AND(ISNUMBER(OFFSET('Sanitation Data'!$D$6,0,10*ROW('Sanitation Data'!D63))),'Data Summary'!CL69="Yes"),OFFSET('Sanitation Data'!$D$6,0,10*ROW('Sanitation Data'!D63)),NA())</f>
        <v>#N/A</v>
      </c>
      <c r="X69" s="100" t="e">
        <f ca="true">+IF(AND(ISNUMBER(OFFSET('Sanitation Data'!$D$10,0,10*ROW('Sanitation Data'!D63))),'Data Summary'!CM69="Yes"),OFFSET('Sanitation Data'!$D$10,0,10*ROW('Sanitation Data'!D63)),NA())</f>
        <v>#N/A</v>
      </c>
      <c r="Y69" s="100" t="e">
        <f ca="true">+IF(AND(ISNUMBER(OFFSET('Sanitation Data'!$D$11,0,10*ROW('Sanitation Data'!D63))),'Data Summary'!CN69="Yes"),OFFSET('Sanitation Data'!$D$11,0,10*ROW('Sanitation Data'!D63)),NA())</f>
        <v>#N/A</v>
      </c>
      <c r="Z69" s="100" t="e">
        <f ca="true">+IF(AND(ISNUMBER(OFFSET('Sanitation Data'!$D$12,0,10*ROW('Sanitation Data'!D63))),'Data Summary'!CO69="Yes"),OFFSET('Sanitation Data'!$D$12,0,10*ROW('Sanitation Data'!D63)),NA())</f>
        <v>#N/A</v>
      </c>
      <c r="AA69" s="100" t="e">
        <f ca="true">+IF(AND(ISNUMBER(OFFSET('Sanitation Data'!$E$4,0,10*ROW('Sanitation Data'!E63))),'Data Summary'!CP69="Yes"),100-OFFSET('Sanitation Data'!$E$4,0,10*ROW('Sanitation Data'!E63)),NA())</f>
        <v>#N/A</v>
      </c>
      <c r="AB69" s="100" t="e">
        <f ca="true">+IF(AND(ISNUMBER(OFFSET('Sanitation Data'!$E$6,0,10*ROW('Sanitation Data'!E63))),'Data Summary'!CQ69="Yes"),OFFSET('Sanitation Data'!$E$6,0,10*ROW('Sanitation Data'!E63)),NA())</f>
        <v>#N/A</v>
      </c>
      <c r="AC69" s="100" t="e">
        <f ca="true">+IF(AND(ISNUMBER(OFFSET('Sanitation Data'!$E$10,0,10*ROW('Sanitation Data'!E63))),'Data Summary'!CR69="Yes"),OFFSET('Sanitation Data'!$E$10,0,10*ROW('Sanitation Data'!E63)),NA())</f>
        <v>#N/A</v>
      </c>
      <c r="AD69" s="100" t="e">
        <f ca="true">+IF(AND(ISNUMBER(OFFSET('Sanitation Data'!$E$11,0,10*ROW('Sanitation Data'!E63))),'Data Summary'!CS69="Yes"),OFFSET('Sanitation Data'!$E$11,0,10*ROW('Sanitation Data'!E63)),NA())</f>
        <v>#N/A</v>
      </c>
      <c r="AE69" s="100" t="e">
        <f ca="true">+IF(AND(ISNUMBER(OFFSET('Sanitation Data'!$E$12,0,10*ROW('Sanitation Data'!E63))),'Data Summary'!CT69="Yes"),OFFSET('Sanitation Data'!$E$12,0,10*ROW('Sanitation Data'!E63)),NA())</f>
        <v>#N/A</v>
      </c>
      <c r="AF69" s="100" t="e">
        <f ca="true">+IF(AND(ISNUMBER(OFFSET('Sanitation Data'!$F$4,0,10*ROW('Sanitation Data'!F63))),'Data Summary'!CU69="Yes"),100-OFFSET('Sanitation Data'!$F$4,0,10*ROW('Sanitation Data'!F63)),NA())</f>
        <v>#N/A</v>
      </c>
      <c r="AG69" s="100" t="e">
        <f ca="true">+IF(AND(ISNUMBER(OFFSET('Sanitation Data'!$F$6,0,10*ROW('Sanitation Data'!F63))),'Data Summary'!CV69="Yes"),OFFSET('Sanitation Data'!$F$6,0,10*ROW('Sanitation Data'!F63)),NA())</f>
        <v>#N/A</v>
      </c>
      <c r="AH69" s="100" t="e">
        <f ca="true">+IF(AND(ISNUMBER(OFFSET('Sanitation Data'!$F$10,0,10*ROW('Sanitation Data'!F63))),'Data Summary'!CW69="Yes"),OFFSET('Sanitation Data'!$F$10,0,10*ROW('Sanitation Data'!F63)),NA())</f>
        <v>#N/A</v>
      </c>
      <c r="AI69" s="100" t="e">
        <f ca="true">+IF(AND(ISNUMBER(OFFSET('Sanitation Data'!$F$11,0,10*ROW('Sanitation Data'!F63))),'Data Summary'!CX69="Yes"),OFFSET('Sanitation Data'!$F$11,0,10*ROW('Sanitation Data'!F63)),NA())</f>
        <v>#N/A</v>
      </c>
      <c r="AJ69" s="100" t="e">
        <f ca="true">+IF(AND(ISNUMBER(OFFSET('Sanitation Data'!$F$12,0,10*ROW('Sanitation Data'!F63))),'Data Summary'!CY69="Yes"),OFFSET('Sanitation Data'!$F$12,0,10*ROW('Sanitation Data'!F63)),NA())</f>
        <v>#N/A</v>
      </c>
      <c r="AK69" s="100" t="e">
        <f ca="true">+IF(AND(ISNUMBER(OFFSET('Sanitation Data'!$G$4,0,10*ROW('Sanitation Data'!G63))),'Data Summary'!CZ69="Yes"),100-OFFSET('Sanitation Data'!$G$4,0,10*ROW('Sanitation Data'!G63)),NA())</f>
        <v>#N/A</v>
      </c>
      <c r="AL69" s="100" t="e">
        <f ca="true">+IF(AND(ISNUMBER(OFFSET('Sanitation Data'!$G$6,0,10*ROW('Sanitation Data'!G63))),'Data Summary'!DA69="Yes"),OFFSET('Sanitation Data'!$G$6,0,10*ROW('Sanitation Data'!G63)),NA())</f>
        <v>#N/A</v>
      </c>
      <c r="AM69" s="100" t="e">
        <f ca="true">+IF(AND(ISNUMBER(OFFSET('Sanitation Data'!$G$10,0,10*ROW('Sanitation Data'!G63))),'Data Summary'!DB69="Yes"),OFFSET('Sanitation Data'!$G$10,0,10*ROW('Sanitation Data'!G63)),NA())</f>
        <v>#N/A</v>
      </c>
      <c r="AN69" s="100" t="e">
        <f ca="true">+IF(AND(ISNUMBER(OFFSET('Sanitation Data'!$G$11,0,10*ROW('Sanitation Data'!G63))),'Data Summary'!DC69="Yes"),OFFSET('Sanitation Data'!$G$11,0,10*ROW('Sanitation Data'!G63)),NA())</f>
        <v>#N/A</v>
      </c>
      <c r="AO69" s="100" t="e">
        <f ca="true">+IF(AND(ISNUMBER(OFFSET('Sanitation Data'!$G$12,0,10*ROW('Sanitation Data'!G63))),'Data Summary'!DD69="Yes"),OFFSET('Sanitation Data'!$G$12,0,10*ROW('Sanitation Data'!G63)),NA())</f>
        <v>#N/A</v>
      </c>
      <c r="AP69" s="100" t="e">
        <f ca="true">+IF(AND(ISNUMBER(OFFSET('Sanitation Data'!$H$4,0,10*ROW('Sanitation Data'!H63))),'Data Summary'!DE69="Yes"),100-OFFSET('Sanitation Data'!$H$4,0,10*ROW('Sanitation Data'!H63)),NA())</f>
        <v>#N/A</v>
      </c>
      <c r="AQ69" s="100" t="e">
        <f ca="true">+IF(AND(ISNUMBER(OFFSET('Sanitation Data'!$H$6,0,10*ROW('Sanitation Data'!H63))),'Data Summary'!DF69="Yes"),OFFSET('Sanitation Data'!$H$6,0,10*ROW('Sanitation Data'!H63)),NA())</f>
        <v>#N/A</v>
      </c>
      <c r="AR69" s="100" t="e">
        <f ca="true">+IF(AND(ISNUMBER(OFFSET('Sanitation Data'!$H$10,0,10*ROW('Sanitation Data'!H63))),'Data Summary'!DG69="Yes"),OFFSET('Sanitation Data'!$H$10,0,10*ROW('Sanitation Data'!H63)),NA())</f>
        <v>#N/A</v>
      </c>
      <c r="AS69" s="100" t="e">
        <f ca="true">+IF(AND(ISNUMBER(OFFSET('Sanitation Data'!$H$11,0,10*ROW('Sanitation Data'!H63))),'Data Summary'!DH69="Yes"),OFFSET('Sanitation Data'!$H$11,0,10*ROW('Sanitation Data'!H63)),NA())</f>
        <v>#N/A</v>
      </c>
      <c r="AT69" s="100" t="e">
        <f ca="true">+IF(AND(ISNUMBER(OFFSET('Sanitation Data'!$H$12,0,10*ROW('Sanitation Data'!H63))),'Data Summary'!DI69="Yes"),OFFSET('Sanitation Data'!$H$12,0,10*ROW('Sanitation Data'!H63)),NA())</f>
        <v>#N/A</v>
      </c>
      <c r="AU69" s="100" t="e">
        <f ca="true">+IF(AND(ISNUMBER(OFFSET('Sanitation Data'!$I$4,0,10*ROW('Sanitation Data'!I63))),'Data Summary'!DJ69="Yes"),100-OFFSET('Sanitation Data'!$I$4,0,10*ROW('Sanitation Data'!I63)),NA())</f>
        <v>#N/A</v>
      </c>
      <c r="AV69" s="100" t="e">
        <f ca="true">+IF(AND(ISNUMBER(OFFSET('Sanitation Data'!$I$6,0,10*ROW('Sanitation Data'!I63))),'Data Summary'!DK69="Yes"),OFFSET('Sanitation Data'!$I$6,0,10*ROW('Sanitation Data'!I63)),NA())</f>
        <v>#N/A</v>
      </c>
      <c r="AW69" s="100" t="e">
        <f ca="true">+IF(AND(ISNUMBER(OFFSET('Sanitation Data'!$I$10,0,10*ROW('Sanitation Data'!I63))),'Data Summary'!DL69="Yes"),OFFSET('Sanitation Data'!$I$10,0,10*ROW('Sanitation Data'!I63)),NA())</f>
        <v>#N/A</v>
      </c>
      <c r="AX69" s="100" t="e">
        <f ca="true">+IF(AND(ISNUMBER(OFFSET('Sanitation Data'!$I$11,0,10*ROW('Sanitation Data'!I63))),'Data Summary'!DM69="Yes"),OFFSET('Sanitation Data'!$I$11,0,10*ROW('Sanitation Data'!I63)),NA())</f>
        <v>#N/A</v>
      </c>
      <c r="AY69" s="100" t="e">
        <f ca="true">+IF(AND(ISNUMBER(OFFSET('Sanitation Data'!$I$12,0,10*ROW('Sanitation Data'!I63))),'Data Summary'!DN69="Yes"),OFFSET('Sanitation Data'!$I$12,0,10*ROW('Sanitation Data'!I63)),NA())</f>
        <v>#N/A</v>
      </c>
      <c r="AZ69" s="101" t="e">
        <f ca="true">+IF(AND(ISNUMBER(OFFSET('Hygiene Data'!$D$5,0,10*ROW('Hygiene Data'!D63))),'Data Summary'!DO69="Yes"),OFFSET('Hygiene Data'!$D$5,0,10*ROW('Hygiene Data'!D63)),NA())</f>
        <v>#N/A</v>
      </c>
      <c r="BA69" s="101" t="e">
        <f ca="true">+IF(AND(ISNUMBER(OFFSET('Hygiene Data'!$D$7,0,10*ROW('Hygiene Data'!D63))),'Data Summary'!DP69="Yes"),OFFSET('Hygiene Data'!$D$7,0,10*ROW('Hygiene Data'!D63)),NA())</f>
        <v>#N/A</v>
      </c>
      <c r="BB69" s="101" t="e">
        <f ca="true">+IF(AND(ISNUMBER(OFFSET('Hygiene Data'!$D$9,0,10*ROW('Hygiene Data'!D63))),'Data Summary'!DQ69="Yes"),OFFSET('Hygiene Data'!$D$9,0,10*ROW('Hygiene Data'!D63)),NA())</f>
        <v>#N/A</v>
      </c>
      <c r="BC69" s="101" t="e">
        <f ca="true">+IF(AND(ISNUMBER(OFFSET('Hygiene Data'!$E$5,0,10*ROW('Hygiene Data'!E63))),'Data Summary'!DR69="Yes"),OFFSET('Hygiene Data'!$E$5,0,10*ROW('Hygiene Data'!E63)),NA())</f>
        <v>#N/A</v>
      </c>
      <c r="BD69" s="101" t="e">
        <f ca="true">+IF(AND(ISNUMBER(OFFSET('Hygiene Data'!$E$7,0,10*ROW('Hygiene Data'!E63))),'Data Summary'!DS69="Yes"),OFFSET('Hygiene Data'!$E$7,0,10*ROW('Hygiene Data'!E63)),NA())</f>
        <v>#N/A</v>
      </c>
      <c r="BE69" s="101" t="e">
        <f ca="true">+IF(AND(ISNUMBER(OFFSET('Hygiene Data'!$E$9,0,10*ROW('Hygiene Data'!E63))),'Data Summary'!DT69="Yes"),OFFSET('Hygiene Data'!$E$9,0,10*ROW('Hygiene Data'!E63)),NA())</f>
        <v>#N/A</v>
      </c>
      <c r="BF69" s="101" t="e">
        <f ca="true">+IF(AND(ISNUMBER(OFFSET('Hygiene Data'!$F$5,0,10*ROW('Hygiene Data'!F63))),'Data Summary'!DU69="Yes"),OFFSET('Hygiene Data'!$F$5,0,10*ROW('Hygiene Data'!F63)),NA())</f>
        <v>#N/A</v>
      </c>
      <c r="BG69" s="101" t="e">
        <f ca="true">+IF(AND(ISNUMBER(OFFSET('Hygiene Data'!$F$7,0,10*ROW('Hygiene Data'!F63))),'Data Summary'!DV69="Yes"),OFFSET('Hygiene Data'!$F$7,0,10*ROW('Hygiene Data'!F63)),NA())</f>
        <v>#N/A</v>
      </c>
      <c r="BH69" s="101" t="e">
        <f ca="true">+IF(AND(ISNUMBER(OFFSET('Hygiene Data'!$F$9,0,10*ROW('Hygiene Data'!F63))),'Data Summary'!DW69="Yes"),OFFSET('Hygiene Data'!$F$9,0,10*ROW('Hygiene Data'!F63)),NA())</f>
        <v>#N/A</v>
      </c>
      <c r="BI69" s="101" t="e">
        <f ca="true">+IF(AND(ISNUMBER(OFFSET('Hygiene Data'!$G$5,0,10*ROW('Hygiene Data'!G63))),'Data Summary'!DX69="Yes"),OFFSET('Hygiene Data'!$G$5,0,10*ROW('Hygiene Data'!G63)),NA())</f>
        <v>#N/A</v>
      </c>
      <c r="BJ69" s="101" t="e">
        <f ca="true">+IF(AND(ISNUMBER(OFFSET('Hygiene Data'!$G$7,0,10*ROW('Hygiene Data'!G63))),'Data Summary'!DY69="Yes"),OFFSET('Hygiene Data'!$G$7,0,10*ROW('Hygiene Data'!G63)),NA())</f>
        <v>#N/A</v>
      </c>
      <c r="BK69" s="101" t="e">
        <f ca="true">+IF(AND(ISNUMBER(OFFSET('Hygiene Data'!$G$9,0,10*ROW('Hygiene Data'!G63))),'Data Summary'!DZ69="Yes"),OFFSET('Hygiene Data'!$G$9,0,10*ROW('Hygiene Data'!G63)),NA())</f>
        <v>#N/A</v>
      </c>
      <c r="BL69" s="101" t="e">
        <f ca="true">+IF(AND(ISNUMBER(OFFSET('Hygiene Data'!$H$5,0,10*ROW('Hygiene Data'!H63))),'Data Summary'!EA69="Yes"),OFFSET('Hygiene Data'!$H$5,0,10*ROW('Hygiene Data'!H63)),NA())</f>
        <v>#N/A</v>
      </c>
      <c r="BM69" s="101" t="e">
        <f ca="true">+IF(AND(ISNUMBER(OFFSET('Hygiene Data'!$H$7,0,10*ROW('Hygiene Data'!H63))),'Data Summary'!EB69="Yes"),OFFSET('Hygiene Data'!$H$7,0,10*ROW('Hygiene Data'!H63)),NA())</f>
        <v>#N/A</v>
      </c>
      <c r="BN69" s="101" t="e">
        <f ca="true">+IF(AND(ISNUMBER(OFFSET('Hygiene Data'!$H$9,0,10*ROW('Hygiene Data'!H63))),'Data Summary'!EC69="Yes"),OFFSET('Hygiene Data'!$H$9,0,10*ROW('Hygiene Data'!H63)),NA())</f>
        <v>#N/A</v>
      </c>
      <c r="BO69" s="101" t="e">
        <f ca="true">+IF(AND(ISNUMBER(OFFSET('Hygiene Data'!$I$5,0,10*ROW('Hygiene Data'!I63))),'Data Summary'!ED69="Yes"),OFFSET('Hygiene Data'!$I$5,0,10*ROW('Hygiene Data'!I63)),NA())</f>
        <v>#N/A</v>
      </c>
      <c r="BP69" s="101" t="e">
        <f ca="true">+IF(AND(ISNUMBER(OFFSET('Hygiene Data'!$I$7,0,10*ROW('Hygiene Data'!I63))),'Data Summary'!EE69="Yes"),OFFSET('Hygiene Data'!$I$7,0,10*ROW('Hygiene Data'!I63)),NA())</f>
        <v>#N/A</v>
      </c>
      <c r="BQ69" s="101" t="e">
        <f ca="true">+IF(AND(ISNUMBER(OFFSET('Hygiene Data'!$I$9,0,10*ROW('Hygiene Data'!I63))),'Data Summary'!EF69="Yes"),OFFSET('Hygiene Data'!$I$9,0,10*ROW('Hygiene Data'!I63)),NA())</f>
        <v>#N/A</v>
      </c>
    </row>
    <row xmlns:x14ac="http://schemas.microsoft.com/office/spreadsheetml/2009/9/ac" r="70" x14ac:dyDescent="0.2">
      <c r="A70" s="379" t="e">
        <f ca="true">+RIGHT('Data Summary'!A70,LEN('Data Summary'!A70)-9)</f>
        <v>#VALUE!</v>
      </c>
      <c r="B70" s="38" t="str">
        <f ca="true">+IF(ISTEXT('Data Summary'!B70),'Data Summary'!B70,"")</f>
        <v/>
      </c>
      <c r="C70" s="378" t="e">
        <f ca="true">+VALUE('Data Summary'!C70)</f>
        <v>#VALUE!</v>
      </c>
      <c r="D70" s="99" t="e">
        <f ca="true">+IF(AND(ISNUMBER(OFFSET('Water Data'!$D$4,0,10*ROW('Water Data'!D64))),'Data Summary'!BS70="Yes"),100-OFFSET('Water Data'!$D$4,0,10*ROW('Water Data'!D64)),NA())</f>
        <v>#N/A</v>
      </c>
      <c r="E70" s="99" t="e">
        <f ca="true">+IF(AND(ISNUMBER(OFFSET('Water Data'!$D$6,0,10*ROW('Water Data'!D64))),'Data Summary'!BT70="Yes"),OFFSET('Water Data'!$D$6,0,10*ROW('Water Data'!D64)),NA())</f>
        <v>#N/A</v>
      </c>
      <c r="F70" s="99" t="e">
        <f ca="true">+IF(AND(ISNUMBER(OFFSET('Water Data'!$D$9,0,10*ROW('Water Data'!D64))),'Data Summary'!BU70="Yes"),OFFSET('Water Data'!$D$9,0,10*ROW('Water Data'!D64)),NA())</f>
        <v>#N/A</v>
      </c>
      <c r="G70" s="99" t="e">
        <f ca="true">+IF(AND(ISNUMBER(OFFSET('Water Data'!$E$4,0,10*ROW('Water Data'!E64))),'Data Summary'!BV70="Yes"),100-OFFSET('Water Data'!$E$4,0,10*ROW('Water Data'!E64)),NA())</f>
        <v>#N/A</v>
      </c>
      <c r="H70" s="99" t="e">
        <f ca="true">+IF(AND(ISNUMBER(OFFSET('Water Data'!$E$6,0,10*ROW('Water Data'!E64))),'Data Summary'!BW70="Yes"),OFFSET('Water Data'!$E$6,0,10*ROW('Water Data'!E64)),NA())</f>
        <v>#N/A</v>
      </c>
      <c r="I70" s="99" t="e">
        <f ca="true">+IF(AND(ISNUMBER(OFFSET('Water Data'!$E$9,0,10*ROW('Water Data'!E64))),'Data Summary'!BX70="Yes"),OFFSET('Water Data'!$E$9,0,10*ROW('Water Data'!E64)),NA())</f>
        <v>#N/A</v>
      </c>
      <c r="J70" s="99" t="e">
        <f ca="true">+IF(AND(ISNUMBER(OFFSET('Water Data'!$F$4,0,10*ROW('Water Data'!F64))),'Data Summary'!BY70="Yes"),100-OFFSET('Water Data'!$F$4,0,10*ROW('Water Data'!F64)),NA())</f>
        <v>#N/A</v>
      </c>
      <c r="K70" s="99" t="e">
        <f ca="true">+IF(AND(ISNUMBER(OFFSET('Water Data'!$F$6,0,10*ROW('Water Data'!F64))),'Data Summary'!BZ70="Yes"),OFFSET('Water Data'!$F$6,0,10*ROW('Water Data'!F64)),NA())</f>
        <v>#N/A</v>
      </c>
      <c r="L70" s="99" t="e">
        <f ca="true">+IF(AND(ISNUMBER(OFFSET('Water Data'!$F$9,0,10*ROW('Water Data'!F64))),'Data Summary'!CA70="Yes"),OFFSET('Water Data'!$F$9,0,10*ROW('Water Data'!F64)),NA())</f>
        <v>#N/A</v>
      </c>
      <c r="M70" s="99" t="e">
        <f ca="true">+IF(AND(ISNUMBER(OFFSET('Water Data'!$G$4,0,10*ROW('Water Data'!G64))),'Data Summary'!CB70="Yes"),100-OFFSET('Water Data'!$G$4,0,10*ROW('Water Data'!G64)),NA())</f>
        <v>#N/A</v>
      </c>
      <c r="N70" s="99" t="e">
        <f ca="true">+IF(AND(ISNUMBER(OFFSET('Water Data'!$G$6,0,10*ROW('Water Data'!G64))),'Data Summary'!CC70="Yes"),OFFSET('Water Data'!$G$6,0,10*ROW('Water Data'!G64)),NA())</f>
        <v>#N/A</v>
      </c>
      <c r="O70" s="99" t="e">
        <f ca="true">+IF(AND(ISNUMBER(OFFSET('Water Data'!$G$9,0,10*ROW('Water Data'!G64))),'Data Summary'!CD70="Yes"),OFFSET('Water Data'!$G$9,0,10*ROW('Water Data'!G64)),NA())</f>
        <v>#N/A</v>
      </c>
      <c r="P70" s="99" t="e">
        <f ca="true">+IF(AND(ISNUMBER(OFFSET('Water Data'!$H$4,0,10*ROW('Water Data'!H64))),'Data Summary'!CE70="Yes"),100-OFFSET('Water Data'!$H$4,0,10*ROW('Water Data'!H64)),NA())</f>
        <v>#N/A</v>
      </c>
      <c r="Q70" s="99" t="e">
        <f ca="true">+IF(AND(ISNUMBER(OFFSET('Water Data'!$H$6,0,10*ROW('Water Data'!H64))),'Data Summary'!CF70="Yes"),OFFSET('Water Data'!$H$6,0,10*ROW('Water Data'!H64)),NA())</f>
        <v>#N/A</v>
      </c>
      <c r="R70" s="99" t="e">
        <f ca="true">+IF(AND(ISNUMBER(OFFSET('Water Data'!$H$9,0,10*ROW('Water Data'!H64))),'Data Summary'!CG70="Yes"),OFFSET('Water Data'!$H$9,0,10*ROW('Water Data'!H64)),NA())</f>
        <v>#N/A</v>
      </c>
      <c r="S70" s="99" t="e">
        <f ca="true">+IF(AND(ISNUMBER(OFFSET('Water Data'!$I$4,0,10*ROW('Water Data'!I64))),'Data Summary'!CH70="Yes"),100-OFFSET('Water Data'!$I$4,0,10*ROW('Water Data'!I64)),NA())</f>
        <v>#N/A</v>
      </c>
      <c r="T70" s="99" t="e">
        <f ca="true">+IF(AND(ISNUMBER(OFFSET('Water Data'!$I$6,0,10*ROW('Water Data'!I64))),'Data Summary'!CI70="Yes"),OFFSET('Water Data'!$I$6,0,10*ROW('Water Data'!I64)),NA())</f>
        <v>#N/A</v>
      </c>
      <c r="U70" s="99" t="e">
        <f ca="true">+IF(AND(ISNUMBER(OFFSET('Water Data'!$I$9,0,10*ROW('Water Data'!I64))),'Data Summary'!CJ70="Yes"),OFFSET('Water Data'!$I$9,0,10*ROW('Water Data'!I64)),NA())</f>
        <v>#N/A</v>
      </c>
      <c r="V70" s="100" t="e">
        <f ca="true">+IF(AND(ISNUMBER(OFFSET('Sanitation Data'!$D$4,0,10*ROW('Sanitation Data'!D64))),'Data Summary'!CK70="Yes"),100-OFFSET('Sanitation Data'!$D$4,0,10*ROW('Sanitation Data'!D64)),NA())</f>
        <v>#N/A</v>
      </c>
      <c r="W70" s="100" t="e">
        <f ca="true">+IF(AND(ISNUMBER(OFFSET('Sanitation Data'!$D$6,0,10*ROW('Sanitation Data'!D64))),'Data Summary'!CL70="Yes"),OFFSET('Sanitation Data'!$D$6,0,10*ROW('Sanitation Data'!D64)),NA())</f>
        <v>#N/A</v>
      </c>
      <c r="X70" s="100" t="e">
        <f ca="true">+IF(AND(ISNUMBER(OFFSET('Sanitation Data'!$D$10,0,10*ROW('Sanitation Data'!D64))),'Data Summary'!CM70="Yes"),OFFSET('Sanitation Data'!$D$10,0,10*ROW('Sanitation Data'!D64)),NA())</f>
        <v>#N/A</v>
      </c>
      <c r="Y70" s="100" t="e">
        <f ca="true">+IF(AND(ISNUMBER(OFFSET('Sanitation Data'!$D$11,0,10*ROW('Sanitation Data'!D64))),'Data Summary'!CN70="Yes"),OFFSET('Sanitation Data'!$D$11,0,10*ROW('Sanitation Data'!D64)),NA())</f>
        <v>#N/A</v>
      </c>
      <c r="Z70" s="100" t="e">
        <f ca="true">+IF(AND(ISNUMBER(OFFSET('Sanitation Data'!$D$12,0,10*ROW('Sanitation Data'!D64))),'Data Summary'!CO70="Yes"),OFFSET('Sanitation Data'!$D$12,0,10*ROW('Sanitation Data'!D64)),NA())</f>
        <v>#N/A</v>
      </c>
      <c r="AA70" s="100" t="e">
        <f ca="true">+IF(AND(ISNUMBER(OFFSET('Sanitation Data'!$E$4,0,10*ROW('Sanitation Data'!E64))),'Data Summary'!CP70="Yes"),100-OFFSET('Sanitation Data'!$E$4,0,10*ROW('Sanitation Data'!E64)),NA())</f>
        <v>#N/A</v>
      </c>
      <c r="AB70" s="100" t="e">
        <f ca="true">+IF(AND(ISNUMBER(OFFSET('Sanitation Data'!$E$6,0,10*ROW('Sanitation Data'!E64))),'Data Summary'!CQ70="Yes"),OFFSET('Sanitation Data'!$E$6,0,10*ROW('Sanitation Data'!E64)),NA())</f>
        <v>#N/A</v>
      </c>
      <c r="AC70" s="100" t="e">
        <f ca="true">+IF(AND(ISNUMBER(OFFSET('Sanitation Data'!$E$10,0,10*ROW('Sanitation Data'!E64))),'Data Summary'!CR70="Yes"),OFFSET('Sanitation Data'!$E$10,0,10*ROW('Sanitation Data'!E64)),NA())</f>
        <v>#N/A</v>
      </c>
      <c r="AD70" s="100" t="e">
        <f ca="true">+IF(AND(ISNUMBER(OFFSET('Sanitation Data'!$E$11,0,10*ROW('Sanitation Data'!E64))),'Data Summary'!CS70="Yes"),OFFSET('Sanitation Data'!$E$11,0,10*ROW('Sanitation Data'!E64)),NA())</f>
        <v>#N/A</v>
      </c>
      <c r="AE70" s="100" t="e">
        <f ca="true">+IF(AND(ISNUMBER(OFFSET('Sanitation Data'!$E$12,0,10*ROW('Sanitation Data'!E64))),'Data Summary'!CT70="Yes"),OFFSET('Sanitation Data'!$E$12,0,10*ROW('Sanitation Data'!E64)),NA())</f>
        <v>#N/A</v>
      </c>
      <c r="AF70" s="100" t="e">
        <f ca="true">+IF(AND(ISNUMBER(OFFSET('Sanitation Data'!$F$4,0,10*ROW('Sanitation Data'!F64))),'Data Summary'!CU70="Yes"),100-OFFSET('Sanitation Data'!$F$4,0,10*ROW('Sanitation Data'!F64)),NA())</f>
        <v>#N/A</v>
      </c>
      <c r="AG70" s="100" t="e">
        <f ca="true">+IF(AND(ISNUMBER(OFFSET('Sanitation Data'!$F$6,0,10*ROW('Sanitation Data'!F64))),'Data Summary'!CV70="Yes"),OFFSET('Sanitation Data'!$F$6,0,10*ROW('Sanitation Data'!F64)),NA())</f>
        <v>#N/A</v>
      </c>
      <c r="AH70" s="100" t="e">
        <f ca="true">+IF(AND(ISNUMBER(OFFSET('Sanitation Data'!$F$10,0,10*ROW('Sanitation Data'!F64))),'Data Summary'!CW70="Yes"),OFFSET('Sanitation Data'!$F$10,0,10*ROW('Sanitation Data'!F64)),NA())</f>
        <v>#N/A</v>
      </c>
      <c r="AI70" s="100" t="e">
        <f ca="true">+IF(AND(ISNUMBER(OFFSET('Sanitation Data'!$F$11,0,10*ROW('Sanitation Data'!F64))),'Data Summary'!CX70="Yes"),OFFSET('Sanitation Data'!$F$11,0,10*ROW('Sanitation Data'!F64)),NA())</f>
        <v>#N/A</v>
      </c>
      <c r="AJ70" s="100" t="e">
        <f ca="true">+IF(AND(ISNUMBER(OFFSET('Sanitation Data'!$F$12,0,10*ROW('Sanitation Data'!F64))),'Data Summary'!CY70="Yes"),OFFSET('Sanitation Data'!$F$12,0,10*ROW('Sanitation Data'!F64)),NA())</f>
        <v>#N/A</v>
      </c>
      <c r="AK70" s="100" t="e">
        <f ca="true">+IF(AND(ISNUMBER(OFFSET('Sanitation Data'!$G$4,0,10*ROW('Sanitation Data'!G64))),'Data Summary'!CZ70="Yes"),100-OFFSET('Sanitation Data'!$G$4,0,10*ROW('Sanitation Data'!G64)),NA())</f>
        <v>#N/A</v>
      </c>
      <c r="AL70" s="100" t="e">
        <f ca="true">+IF(AND(ISNUMBER(OFFSET('Sanitation Data'!$G$6,0,10*ROW('Sanitation Data'!G64))),'Data Summary'!DA70="Yes"),OFFSET('Sanitation Data'!$G$6,0,10*ROW('Sanitation Data'!G64)),NA())</f>
        <v>#N/A</v>
      </c>
      <c r="AM70" s="100" t="e">
        <f ca="true">+IF(AND(ISNUMBER(OFFSET('Sanitation Data'!$G$10,0,10*ROW('Sanitation Data'!G64))),'Data Summary'!DB70="Yes"),OFFSET('Sanitation Data'!$G$10,0,10*ROW('Sanitation Data'!G64)),NA())</f>
        <v>#N/A</v>
      </c>
      <c r="AN70" s="100" t="e">
        <f ca="true">+IF(AND(ISNUMBER(OFFSET('Sanitation Data'!$G$11,0,10*ROW('Sanitation Data'!G64))),'Data Summary'!DC70="Yes"),OFFSET('Sanitation Data'!$G$11,0,10*ROW('Sanitation Data'!G64)),NA())</f>
        <v>#N/A</v>
      </c>
      <c r="AO70" s="100" t="e">
        <f ca="true">+IF(AND(ISNUMBER(OFFSET('Sanitation Data'!$G$12,0,10*ROW('Sanitation Data'!G64))),'Data Summary'!DD70="Yes"),OFFSET('Sanitation Data'!$G$12,0,10*ROW('Sanitation Data'!G64)),NA())</f>
        <v>#N/A</v>
      </c>
      <c r="AP70" s="100" t="e">
        <f ca="true">+IF(AND(ISNUMBER(OFFSET('Sanitation Data'!$H$4,0,10*ROW('Sanitation Data'!H64))),'Data Summary'!DE70="Yes"),100-OFFSET('Sanitation Data'!$H$4,0,10*ROW('Sanitation Data'!H64)),NA())</f>
        <v>#N/A</v>
      </c>
      <c r="AQ70" s="100" t="e">
        <f ca="true">+IF(AND(ISNUMBER(OFFSET('Sanitation Data'!$H$6,0,10*ROW('Sanitation Data'!H64))),'Data Summary'!DF70="Yes"),OFFSET('Sanitation Data'!$H$6,0,10*ROW('Sanitation Data'!H64)),NA())</f>
        <v>#N/A</v>
      </c>
      <c r="AR70" s="100" t="e">
        <f ca="true">+IF(AND(ISNUMBER(OFFSET('Sanitation Data'!$H$10,0,10*ROW('Sanitation Data'!H64))),'Data Summary'!DG70="Yes"),OFFSET('Sanitation Data'!$H$10,0,10*ROW('Sanitation Data'!H64)),NA())</f>
        <v>#N/A</v>
      </c>
      <c r="AS70" s="100" t="e">
        <f ca="true">+IF(AND(ISNUMBER(OFFSET('Sanitation Data'!$H$11,0,10*ROW('Sanitation Data'!H64))),'Data Summary'!DH70="Yes"),OFFSET('Sanitation Data'!$H$11,0,10*ROW('Sanitation Data'!H64)),NA())</f>
        <v>#N/A</v>
      </c>
      <c r="AT70" s="100" t="e">
        <f ca="true">+IF(AND(ISNUMBER(OFFSET('Sanitation Data'!$H$12,0,10*ROW('Sanitation Data'!H64))),'Data Summary'!DI70="Yes"),OFFSET('Sanitation Data'!$H$12,0,10*ROW('Sanitation Data'!H64)),NA())</f>
        <v>#N/A</v>
      </c>
      <c r="AU70" s="100" t="e">
        <f ca="true">+IF(AND(ISNUMBER(OFFSET('Sanitation Data'!$I$4,0,10*ROW('Sanitation Data'!I64))),'Data Summary'!DJ70="Yes"),100-OFFSET('Sanitation Data'!$I$4,0,10*ROW('Sanitation Data'!I64)),NA())</f>
        <v>#N/A</v>
      </c>
      <c r="AV70" s="100" t="e">
        <f ca="true">+IF(AND(ISNUMBER(OFFSET('Sanitation Data'!$I$6,0,10*ROW('Sanitation Data'!I64))),'Data Summary'!DK70="Yes"),OFFSET('Sanitation Data'!$I$6,0,10*ROW('Sanitation Data'!I64)),NA())</f>
        <v>#N/A</v>
      </c>
      <c r="AW70" s="100" t="e">
        <f ca="true">+IF(AND(ISNUMBER(OFFSET('Sanitation Data'!$I$10,0,10*ROW('Sanitation Data'!I64))),'Data Summary'!DL70="Yes"),OFFSET('Sanitation Data'!$I$10,0,10*ROW('Sanitation Data'!I64)),NA())</f>
        <v>#N/A</v>
      </c>
      <c r="AX70" s="100" t="e">
        <f ca="true">+IF(AND(ISNUMBER(OFFSET('Sanitation Data'!$I$11,0,10*ROW('Sanitation Data'!I64))),'Data Summary'!DM70="Yes"),OFFSET('Sanitation Data'!$I$11,0,10*ROW('Sanitation Data'!I64)),NA())</f>
        <v>#N/A</v>
      </c>
      <c r="AY70" s="100" t="e">
        <f ca="true">+IF(AND(ISNUMBER(OFFSET('Sanitation Data'!$I$12,0,10*ROW('Sanitation Data'!I64))),'Data Summary'!DN70="Yes"),OFFSET('Sanitation Data'!$I$12,0,10*ROW('Sanitation Data'!I64)),NA())</f>
        <v>#N/A</v>
      </c>
      <c r="AZ70" s="101" t="e">
        <f ca="true">+IF(AND(ISNUMBER(OFFSET('Hygiene Data'!$D$5,0,10*ROW('Hygiene Data'!D64))),'Data Summary'!DO70="Yes"),OFFSET('Hygiene Data'!$D$5,0,10*ROW('Hygiene Data'!D64)),NA())</f>
        <v>#N/A</v>
      </c>
      <c r="BA70" s="101" t="e">
        <f ca="true">+IF(AND(ISNUMBER(OFFSET('Hygiene Data'!$D$7,0,10*ROW('Hygiene Data'!D64))),'Data Summary'!DP70="Yes"),OFFSET('Hygiene Data'!$D$7,0,10*ROW('Hygiene Data'!D64)),NA())</f>
        <v>#N/A</v>
      </c>
      <c r="BB70" s="101" t="e">
        <f ca="true">+IF(AND(ISNUMBER(OFFSET('Hygiene Data'!$D$9,0,10*ROW('Hygiene Data'!D64))),'Data Summary'!DQ70="Yes"),OFFSET('Hygiene Data'!$D$9,0,10*ROW('Hygiene Data'!D64)),NA())</f>
        <v>#N/A</v>
      </c>
      <c r="BC70" s="101" t="e">
        <f ca="true">+IF(AND(ISNUMBER(OFFSET('Hygiene Data'!$E$5,0,10*ROW('Hygiene Data'!E64))),'Data Summary'!DR70="Yes"),OFFSET('Hygiene Data'!$E$5,0,10*ROW('Hygiene Data'!E64)),NA())</f>
        <v>#N/A</v>
      </c>
      <c r="BD70" s="101" t="e">
        <f ca="true">+IF(AND(ISNUMBER(OFFSET('Hygiene Data'!$E$7,0,10*ROW('Hygiene Data'!E64))),'Data Summary'!DS70="Yes"),OFFSET('Hygiene Data'!$E$7,0,10*ROW('Hygiene Data'!E64)),NA())</f>
        <v>#N/A</v>
      </c>
      <c r="BE70" s="101" t="e">
        <f ca="true">+IF(AND(ISNUMBER(OFFSET('Hygiene Data'!$E$9,0,10*ROW('Hygiene Data'!E64))),'Data Summary'!DT70="Yes"),OFFSET('Hygiene Data'!$E$9,0,10*ROW('Hygiene Data'!E64)),NA())</f>
        <v>#N/A</v>
      </c>
      <c r="BF70" s="101" t="e">
        <f ca="true">+IF(AND(ISNUMBER(OFFSET('Hygiene Data'!$F$5,0,10*ROW('Hygiene Data'!F64))),'Data Summary'!DU70="Yes"),OFFSET('Hygiene Data'!$F$5,0,10*ROW('Hygiene Data'!F64)),NA())</f>
        <v>#N/A</v>
      </c>
      <c r="BG70" s="101" t="e">
        <f ca="true">+IF(AND(ISNUMBER(OFFSET('Hygiene Data'!$F$7,0,10*ROW('Hygiene Data'!F64))),'Data Summary'!DV70="Yes"),OFFSET('Hygiene Data'!$F$7,0,10*ROW('Hygiene Data'!F64)),NA())</f>
        <v>#N/A</v>
      </c>
      <c r="BH70" s="101" t="e">
        <f ca="true">+IF(AND(ISNUMBER(OFFSET('Hygiene Data'!$F$9,0,10*ROW('Hygiene Data'!F64))),'Data Summary'!DW70="Yes"),OFFSET('Hygiene Data'!$F$9,0,10*ROW('Hygiene Data'!F64)),NA())</f>
        <v>#N/A</v>
      </c>
      <c r="BI70" s="101" t="e">
        <f ca="true">+IF(AND(ISNUMBER(OFFSET('Hygiene Data'!$G$5,0,10*ROW('Hygiene Data'!G64))),'Data Summary'!DX70="Yes"),OFFSET('Hygiene Data'!$G$5,0,10*ROW('Hygiene Data'!G64)),NA())</f>
        <v>#N/A</v>
      </c>
      <c r="BJ70" s="101" t="e">
        <f ca="true">+IF(AND(ISNUMBER(OFFSET('Hygiene Data'!$G$7,0,10*ROW('Hygiene Data'!G64))),'Data Summary'!DY70="Yes"),OFFSET('Hygiene Data'!$G$7,0,10*ROW('Hygiene Data'!G64)),NA())</f>
        <v>#N/A</v>
      </c>
      <c r="BK70" s="101" t="e">
        <f ca="true">+IF(AND(ISNUMBER(OFFSET('Hygiene Data'!$G$9,0,10*ROW('Hygiene Data'!G64))),'Data Summary'!DZ70="Yes"),OFFSET('Hygiene Data'!$G$9,0,10*ROW('Hygiene Data'!G64)),NA())</f>
        <v>#N/A</v>
      </c>
      <c r="BL70" s="101" t="e">
        <f ca="true">+IF(AND(ISNUMBER(OFFSET('Hygiene Data'!$H$5,0,10*ROW('Hygiene Data'!H64))),'Data Summary'!EA70="Yes"),OFFSET('Hygiene Data'!$H$5,0,10*ROW('Hygiene Data'!H64)),NA())</f>
        <v>#N/A</v>
      </c>
      <c r="BM70" s="101" t="e">
        <f ca="true">+IF(AND(ISNUMBER(OFFSET('Hygiene Data'!$H$7,0,10*ROW('Hygiene Data'!H64))),'Data Summary'!EB70="Yes"),OFFSET('Hygiene Data'!$H$7,0,10*ROW('Hygiene Data'!H64)),NA())</f>
        <v>#N/A</v>
      </c>
      <c r="BN70" s="101" t="e">
        <f ca="true">+IF(AND(ISNUMBER(OFFSET('Hygiene Data'!$H$9,0,10*ROW('Hygiene Data'!H64))),'Data Summary'!EC70="Yes"),OFFSET('Hygiene Data'!$H$9,0,10*ROW('Hygiene Data'!H64)),NA())</f>
        <v>#N/A</v>
      </c>
      <c r="BO70" s="101" t="e">
        <f ca="true">+IF(AND(ISNUMBER(OFFSET('Hygiene Data'!$I$5,0,10*ROW('Hygiene Data'!I64))),'Data Summary'!ED70="Yes"),OFFSET('Hygiene Data'!$I$5,0,10*ROW('Hygiene Data'!I64)),NA())</f>
        <v>#N/A</v>
      </c>
      <c r="BP70" s="101" t="e">
        <f ca="true">+IF(AND(ISNUMBER(OFFSET('Hygiene Data'!$I$7,0,10*ROW('Hygiene Data'!I64))),'Data Summary'!EE70="Yes"),OFFSET('Hygiene Data'!$I$7,0,10*ROW('Hygiene Data'!I64)),NA())</f>
        <v>#N/A</v>
      </c>
      <c r="BQ70" s="101" t="e">
        <f ca="true">+IF(AND(ISNUMBER(OFFSET('Hygiene Data'!$I$9,0,10*ROW('Hygiene Data'!I64))),'Data Summary'!EF70="Yes"),OFFSET('Hygiene Data'!$I$9,0,10*ROW('Hygiene Data'!I64)),NA())</f>
        <v>#N/A</v>
      </c>
    </row>
    <row xmlns:x14ac="http://schemas.microsoft.com/office/spreadsheetml/2009/9/ac" r="71" x14ac:dyDescent="0.2">
      <c r="A71" s="379" t="e">
        <f ca="true">+RIGHT('Data Summary'!A71,LEN('Data Summary'!A71)-9)</f>
        <v>#VALUE!</v>
      </c>
      <c r="B71" s="38" t="str">
        <f ca="true">+IF(ISTEXT('Data Summary'!B71),'Data Summary'!B71,"")</f>
        <v/>
      </c>
      <c r="C71" s="378" t="e">
        <f ca="true">+VALUE('Data Summary'!C71)</f>
        <v>#VALUE!</v>
      </c>
      <c r="D71" s="99" t="e">
        <f ca="true">+IF(AND(ISNUMBER(OFFSET('Water Data'!$D$4,0,10*ROW('Water Data'!D65))),'Data Summary'!BS71="Yes"),100-OFFSET('Water Data'!$D$4,0,10*ROW('Water Data'!D65)),NA())</f>
        <v>#N/A</v>
      </c>
      <c r="E71" s="99" t="e">
        <f ca="true">+IF(AND(ISNUMBER(OFFSET('Water Data'!$D$6,0,10*ROW('Water Data'!D65))),'Data Summary'!BT71="Yes"),OFFSET('Water Data'!$D$6,0,10*ROW('Water Data'!D65)),NA())</f>
        <v>#N/A</v>
      </c>
      <c r="F71" s="99" t="e">
        <f ca="true">+IF(AND(ISNUMBER(OFFSET('Water Data'!$D$9,0,10*ROW('Water Data'!D65))),'Data Summary'!BU71="Yes"),OFFSET('Water Data'!$D$9,0,10*ROW('Water Data'!D65)),NA())</f>
        <v>#N/A</v>
      </c>
      <c r="G71" s="99" t="e">
        <f ca="true">+IF(AND(ISNUMBER(OFFSET('Water Data'!$E$4,0,10*ROW('Water Data'!E65))),'Data Summary'!BV71="Yes"),100-OFFSET('Water Data'!$E$4,0,10*ROW('Water Data'!E65)),NA())</f>
        <v>#N/A</v>
      </c>
      <c r="H71" s="99" t="e">
        <f ca="true">+IF(AND(ISNUMBER(OFFSET('Water Data'!$E$6,0,10*ROW('Water Data'!E65))),'Data Summary'!BW71="Yes"),OFFSET('Water Data'!$E$6,0,10*ROW('Water Data'!E65)),NA())</f>
        <v>#N/A</v>
      </c>
      <c r="I71" s="99" t="e">
        <f ca="true">+IF(AND(ISNUMBER(OFFSET('Water Data'!$E$9,0,10*ROW('Water Data'!E65))),'Data Summary'!BX71="Yes"),OFFSET('Water Data'!$E$9,0,10*ROW('Water Data'!E65)),NA())</f>
        <v>#N/A</v>
      </c>
      <c r="J71" s="99" t="e">
        <f ca="true">+IF(AND(ISNUMBER(OFFSET('Water Data'!$F$4,0,10*ROW('Water Data'!F65))),'Data Summary'!BY71="Yes"),100-OFFSET('Water Data'!$F$4,0,10*ROW('Water Data'!F65)),NA())</f>
        <v>#N/A</v>
      </c>
      <c r="K71" s="99" t="e">
        <f ca="true">+IF(AND(ISNUMBER(OFFSET('Water Data'!$F$6,0,10*ROW('Water Data'!F65))),'Data Summary'!BZ71="Yes"),OFFSET('Water Data'!$F$6,0,10*ROW('Water Data'!F65)),NA())</f>
        <v>#N/A</v>
      </c>
      <c r="L71" s="99" t="e">
        <f ca="true">+IF(AND(ISNUMBER(OFFSET('Water Data'!$F$9,0,10*ROW('Water Data'!F65))),'Data Summary'!CA71="Yes"),OFFSET('Water Data'!$F$9,0,10*ROW('Water Data'!F65)),NA())</f>
        <v>#N/A</v>
      </c>
      <c r="M71" s="99" t="e">
        <f ca="true">+IF(AND(ISNUMBER(OFFSET('Water Data'!$G$4,0,10*ROW('Water Data'!G65))),'Data Summary'!CB71="Yes"),100-OFFSET('Water Data'!$G$4,0,10*ROW('Water Data'!G65)),NA())</f>
        <v>#N/A</v>
      </c>
      <c r="N71" s="99" t="e">
        <f ca="true">+IF(AND(ISNUMBER(OFFSET('Water Data'!$G$6,0,10*ROW('Water Data'!G65))),'Data Summary'!CC71="Yes"),OFFSET('Water Data'!$G$6,0,10*ROW('Water Data'!G65)),NA())</f>
        <v>#N/A</v>
      </c>
      <c r="O71" s="99" t="e">
        <f ca="true">+IF(AND(ISNUMBER(OFFSET('Water Data'!$G$9,0,10*ROW('Water Data'!G65))),'Data Summary'!CD71="Yes"),OFFSET('Water Data'!$G$9,0,10*ROW('Water Data'!G65)),NA())</f>
        <v>#N/A</v>
      </c>
      <c r="P71" s="99" t="e">
        <f ca="true">+IF(AND(ISNUMBER(OFFSET('Water Data'!$H$4,0,10*ROW('Water Data'!H65))),'Data Summary'!CE71="Yes"),100-OFFSET('Water Data'!$H$4,0,10*ROW('Water Data'!H65)),NA())</f>
        <v>#N/A</v>
      </c>
      <c r="Q71" s="99" t="e">
        <f ca="true">+IF(AND(ISNUMBER(OFFSET('Water Data'!$H$6,0,10*ROW('Water Data'!H65))),'Data Summary'!CF71="Yes"),OFFSET('Water Data'!$H$6,0,10*ROW('Water Data'!H65)),NA())</f>
        <v>#N/A</v>
      </c>
      <c r="R71" s="99" t="e">
        <f ca="true">+IF(AND(ISNUMBER(OFFSET('Water Data'!$H$9,0,10*ROW('Water Data'!H65))),'Data Summary'!CG71="Yes"),OFFSET('Water Data'!$H$9,0,10*ROW('Water Data'!H65)),NA())</f>
        <v>#N/A</v>
      </c>
      <c r="S71" s="99" t="e">
        <f ca="true">+IF(AND(ISNUMBER(OFFSET('Water Data'!$I$4,0,10*ROW('Water Data'!I65))),'Data Summary'!CH71="Yes"),100-OFFSET('Water Data'!$I$4,0,10*ROW('Water Data'!I65)),NA())</f>
        <v>#N/A</v>
      </c>
      <c r="T71" s="99" t="e">
        <f ca="true">+IF(AND(ISNUMBER(OFFSET('Water Data'!$I$6,0,10*ROW('Water Data'!I65))),'Data Summary'!CI71="Yes"),OFFSET('Water Data'!$I$6,0,10*ROW('Water Data'!I65)),NA())</f>
        <v>#N/A</v>
      </c>
      <c r="U71" s="99" t="e">
        <f ca="true">+IF(AND(ISNUMBER(OFFSET('Water Data'!$I$9,0,10*ROW('Water Data'!I65))),'Data Summary'!CJ71="Yes"),OFFSET('Water Data'!$I$9,0,10*ROW('Water Data'!I65)),NA())</f>
        <v>#N/A</v>
      </c>
      <c r="V71" s="100" t="e">
        <f ca="true">+IF(AND(ISNUMBER(OFFSET('Sanitation Data'!$D$4,0,10*ROW('Sanitation Data'!D65))),'Data Summary'!CK71="Yes"),100-OFFSET('Sanitation Data'!$D$4,0,10*ROW('Sanitation Data'!D65)),NA())</f>
        <v>#N/A</v>
      </c>
      <c r="W71" s="100" t="e">
        <f ca="true">+IF(AND(ISNUMBER(OFFSET('Sanitation Data'!$D$6,0,10*ROW('Sanitation Data'!D65))),'Data Summary'!CL71="Yes"),OFFSET('Sanitation Data'!$D$6,0,10*ROW('Sanitation Data'!D65)),NA())</f>
        <v>#N/A</v>
      </c>
      <c r="X71" s="100" t="e">
        <f ca="true">+IF(AND(ISNUMBER(OFFSET('Sanitation Data'!$D$10,0,10*ROW('Sanitation Data'!D65))),'Data Summary'!CM71="Yes"),OFFSET('Sanitation Data'!$D$10,0,10*ROW('Sanitation Data'!D65)),NA())</f>
        <v>#N/A</v>
      </c>
      <c r="Y71" s="100" t="e">
        <f ca="true">+IF(AND(ISNUMBER(OFFSET('Sanitation Data'!$D$11,0,10*ROW('Sanitation Data'!D65))),'Data Summary'!CN71="Yes"),OFFSET('Sanitation Data'!$D$11,0,10*ROW('Sanitation Data'!D65)),NA())</f>
        <v>#N/A</v>
      </c>
      <c r="Z71" s="100" t="e">
        <f ca="true">+IF(AND(ISNUMBER(OFFSET('Sanitation Data'!$D$12,0,10*ROW('Sanitation Data'!D65))),'Data Summary'!CO71="Yes"),OFFSET('Sanitation Data'!$D$12,0,10*ROW('Sanitation Data'!D65)),NA())</f>
        <v>#N/A</v>
      </c>
      <c r="AA71" s="100" t="e">
        <f ca="true">+IF(AND(ISNUMBER(OFFSET('Sanitation Data'!$E$4,0,10*ROW('Sanitation Data'!E65))),'Data Summary'!CP71="Yes"),100-OFFSET('Sanitation Data'!$E$4,0,10*ROW('Sanitation Data'!E65)),NA())</f>
        <v>#N/A</v>
      </c>
      <c r="AB71" s="100" t="e">
        <f ca="true">+IF(AND(ISNUMBER(OFFSET('Sanitation Data'!$E$6,0,10*ROW('Sanitation Data'!E65))),'Data Summary'!CQ71="Yes"),OFFSET('Sanitation Data'!$E$6,0,10*ROW('Sanitation Data'!E65)),NA())</f>
        <v>#N/A</v>
      </c>
      <c r="AC71" s="100" t="e">
        <f ca="true">+IF(AND(ISNUMBER(OFFSET('Sanitation Data'!$E$10,0,10*ROW('Sanitation Data'!E65))),'Data Summary'!CR71="Yes"),OFFSET('Sanitation Data'!$E$10,0,10*ROW('Sanitation Data'!E65)),NA())</f>
        <v>#N/A</v>
      </c>
      <c r="AD71" s="100" t="e">
        <f ca="true">+IF(AND(ISNUMBER(OFFSET('Sanitation Data'!$E$11,0,10*ROW('Sanitation Data'!E65))),'Data Summary'!CS71="Yes"),OFFSET('Sanitation Data'!$E$11,0,10*ROW('Sanitation Data'!E65)),NA())</f>
        <v>#N/A</v>
      </c>
      <c r="AE71" s="100" t="e">
        <f ca="true">+IF(AND(ISNUMBER(OFFSET('Sanitation Data'!$E$12,0,10*ROW('Sanitation Data'!E65))),'Data Summary'!CT71="Yes"),OFFSET('Sanitation Data'!$E$12,0,10*ROW('Sanitation Data'!E65)),NA())</f>
        <v>#N/A</v>
      </c>
      <c r="AF71" s="100" t="e">
        <f ca="true">+IF(AND(ISNUMBER(OFFSET('Sanitation Data'!$F$4,0,10*ROW('Sanitation Data'!F65))),'Data Summary'!CU71="Yes"),100-OFFSET('Sanitation Data'!$F$4,0,10*ROW('Sanitation Data'!F65)),NA())</f>
        <v>#N/A</v>
      </c>
      <c r="AG71" s="100" t="e">
        <f ca="true">+IF(AND(ISNUMBER(OFFSET('Sanitation Data'!$F$6,0,10*ROW('Sanitation Data'!F65))),'Data Summary'!CV71="Yes"),OFFSET('Sanitation Data'!$F$6,0,10*ROW('Sanitation Data'!F65)),NA())</f>
        <v>#N/A</v>
      </c>
      <c r="AH71" s="100" t="e">
        <f ca="true">+IF(AND(ISNUMBER(OFFSET('Sanitation Data'!$F$10,0,10*ROW('Sanitation Data'!F65))),'Data Summary'!CW71="Yes"),OFFSET('Sanitation Data'!$F$10,0,10*ROW('Sanitation Data'!F65)),NA())</f>
        <v>#N/A</v>
      </c>
      <c r="AI71" s="100" t="e">
        <f ca="true">+IF(AND(ISNUMBER(OFFSET('Sanitation Data'!$F$11,0,10*ROW('Sanitation Data'!F65))),'Data Summary'!CX71="Yes"),OFFSET('Sanitation Data'!$F$11,0,10*ROW('Sanitation Data'!F65)),NA())</f>
        <v>#N/A</v>
      </c>
      <c r="AJ71" s="100" t="e">
        <f ca="true">+IF(AND(ISNUMBER(OFFSET('Sanitation Data'!$F$12,0,10*ROW('Sanitation Data'!F65))),'Data Summary'!CY71="Yes"),OFFSET('Sanitation Data'!$F$12,0,10*ROW('Sanitation Data'!F65)),NA())</f>
        <v>#N/A</v>
      </c>
      <c r="AK71" s="100" t="e">
        <f ca="true">+IF(AND(ISNUMBER(OFFSET('Sanitation Data'!$G$4,0,10*ROW('Sanitation Data'!G65))),'Data Summary'!CZ71="Yes"),100-OFFSET('Sanitation Data'!$G$4,0,10*ROW('Sanitation Data'!G65)),NA())</f>
        <v>#N/A</v>
      </c>
      <c r="AL71" s="100" t="e">
        <f ca="true">+IF(AND(ISNUMBER(OFFSET('Sanitation Data'!$G$6,0,10*ROW('Sanitation Data'!G65))),'Data Summary'!DA71="Yes"),OFFSET('Sanitation Data'!$G$6,0,10*ROW('Sanitation Data'!G65)),NA())</f>
        <v>#N/A</v>
      </c>
      <c r="AM71" s="100" t="e">
        <f ca="true">+IF(AND(ISNUMBER(OFFSET('Sanitation Data'!$G$10,0,10*ROW('Sanitation Data'!G65))),'Data Summary'!DB71="Yes"),OFFSET('Sanitation Data'!$G$10,0,10*ROW('Sanitation Data'!G65)),NA())</f>
        <v>#N/A</v>
      </c>
      <c r="AN71" s="100" t="e">
        <f ca="true">+IF(AND(ISNUMBER(OFFSET('Sanitation Data'!$G$11,0,10*ROW('Sanitation Data'!G65))),'Data Summary'!DC71="Yes"),OFFSET('Sanitation Data'!$G$11,0,10*ROW('Sanitation Data'!G65)),NA())</f>
        <v>#N/A</v>
      </c>
      <c r="AO71" s="100" t="e">
        <f ca="true">+IF(AND(ISNUMBER(OFFSET('Sanitation Data'!$G$12,0,10*ROW('Sanitation Data'!G65))),'Data Summary'!DD71="Yes"),OFFSET('Sanitation Data'!$G$12,0,10*ROW('Sanitation Data'!G65)),NA())</f>
        <v>#N/A</v>
      </c>
      <c r="AP71" s="100" t="e">
        <f ca="true">+IF(AND(ISNUMBER(OFFSET('Sanitation Data'!$H$4,0,10*ROW('Sanitation Data'!H65))),'Data Summary'!DE71="Yes"),100-OFFSET('Sanitation Data'!$H$4,0,10*ROW('Sanitation Data'!H65)),NA())</f>
        <v>#N/A</v>
      </c>
      <c r="AQ71" s="100" t="e">
        <f ca="true">+IF(AND(ISNUMBER(OFFSET('Sanitation Data'!$H$6,0,10*ROW('Sanitation Data'!H65))),'Data Summary'!DF71="Yes"),OFFSET('Sanitation Data'!$H$6,0,10*ROW('Sanitation Data'!H65)),NA())</f>
        <v>#N/A</v>
      </c>
      <c r="AR71" s="100" t="e">
        <f ca="true">+IF(AND(ISNUMBER(OFFSET('Sanitation Data'!$H$10,0,10*ROW('Sanitation Data'!H65))),'Data Summary'!DG71="Yes"),OFFSET('Sanitation Data'!$H$10,0,10*ROW('Sanitation Data'!H65)),NA())</f>
        <v>#N/A</v>
      </c>
      <c r="AS71" s="100" t="e">
        <f ca="true">+IF(AND(ISNUMBER(OFFSET('Sanitation Data'!$H$11,0,10*ROW('Sanitation Data'!H65))),'Data Summary'!DH71="Yes"),OFFSET('Sanitation Data'!$H$11,0,10*ROW('Sanitation Data'!H65)),NA())</f>
        <v>#N/A</v>
      </c>
      <c r="AT71" s="100" t="e">
        <f ca="true">+IF(AND(ISNUMBER(OFFSET('Sanitation Data'!$H$12,0,10*ROW('Sanitation Data'!H65))),'Data Summary'!DI71="Yes"),OFFSET('Sanitation Data'!$H$12,0,10*ROW('Sanitation Data'!H65)),NA())</f>
        <v>#N/A</v>
      </c>
      <c r="AU71" s="100" t="e">
        <f ca="true">+IF(AND(ISNUMBER(OFFSET('Sanitation Data'!$I$4,0,10*ROW('Sanitation Data'!I65))),'Data Summary'!DJ71="Yes"),100-OFFSET('Sanitation Data'!$I$4,0,10*ROW('Sanitation Data'!I65)),NA())</f>
        <v>#N/A</v>
      </c>
      <c r="AV71" s="100" t="e">
        <f ca="true">+IF(AND(ISNUMBER(OFFSET('Sanitation Data'!$I$6,0,10*ROW('Sanitation Data'!I65))),'Data Summary'!DK71="Yes"),OFFSET('Sanitation Data'!$I$6,0,10*ROW('Sanitation Data'!I65)),NA())</f>
        <v>#N/A</v>
      </c>
      <c r="AW71" s="100" t="e">
        <f ca="true">+IF(AND(ISNUMBER(OFFSET('Sanitation Data'!$I$10,0,10*ROW('Sanitation Data'!I65))),'Data Summary'!DL71="Yes"),OFFSET('Sanitation Data'!$I$10,0,10*ROW('Sanitation Data'!I65)),NA())</f>
        <v>#N/A</v>
      </c>
      <c r="AX71" s="100" t="e">
        <f ca="true">+IF(AND(ISNUMBER(OFFSET('Sanitation Data'!$I$11,0,10*ROW('Sanitation Data'!I65))),'Data Summary'!DM71="Yes"),OFFSET('Sanitation Data'!$I$11,0,10*ROW('Sanitation Data'!I65)),NA())</f>
        <v>#N/A</v>
      </c>
      <c r="AY71" s="100" t="e">
        <f ca="true">+IF(AND(ISNUMBER(OFFSET('Sanitation Data'!$I$12,0,10*ROW('Sanitation Data'!I65))),'Data Summary'!DN71="Yes"),OFFSET('Sanitation Data'!$I$12,0,10*ROW('Sanitation Data'!I65)),NA())</f>
        <v>#N/A</v>
      </c>
      <c r="AZ71" s="101" t="e">
        <f ca="true">+IF(AND(ISNUMBER(OFFSET('Hygiene Data'!$D$5,0,10*ROW('Hygiene Data'!D65))),'Data Summary'!DO71="Yes"),OFFSET('Hygiene Data'!$D$5,0,10*ROW('Hygiene Data'!D65)),NA())</f>
        <v>#N/A</v>
      </c>
      <c r="BA71" s="101" t="e">
        <f ca="true">+IF(AND(ISNUMBER(OFFSET('Hygiene Data'!$D$7,0,10*ROW('Hygiene Data'!D65))),'Data Summary'!DP71="Yes"),OFFSET('Hygiene Data'!$D$7,0,10*ROW('Hygiene Data'!D65)),NA())</f>
        <v>#N/A</v>
      </c>
      <c r="BB71" s="101" t="e">
        <f ca="true">+IF(AND(ISNUMBER(OFFSET('Hygiene Data'!$D$9,0,10*ROW('Hygiene Data'!D65))),'Data Summary'!DQ71="Yes"),OFFSET('Hygiene Data'!$D$9,0,10*ROW('Hygiene Data'!D65)),NA())</f>
        <v>#N/A</v>
      </c>
      <c r="BC71" s="101" t="e">
        <f ca="true">+IF(AND(ISNUMBER(OFFSET('Hygiene Data'!$E$5,0,10*ROW('Hygiene Data'!E65))),'Data Summary'!DR71="Yes"),OFFSET('Hygiene Data'!$E$5,0,10*ROW('Hygiene Data'!E65)),NA())</f>
        <v>#N/A</v>
      </c>
      <c r="BD71" s="101" t="e">
        <f ca="true">+IF(AND(ISNUMBER(OFFSET('Hygiene Data'!$E$7,0,10*ROW('Hygiene Data'!E65))),'Data Summary'!DS71="Yes"),OFFSET('Hygiene Data'!$E$7,0,10*ROW('Hygiene Data'!E65)),NA())</f>
        <v>#N/A</v>
      </c>
      <c r="BE71" s="101" t="e">
        <f ca="true">+IF(AND(ISNUMBER(OFFSET('Hygiene Data'!$E$9,0,10*ROW('Hygiene Data'!E65))),'Data Summary'!DT71="Yes"),OFFSET('Hygiene Data'!$E$9,0,10*ROW('Hygiene Data'!E65)),NA())</f>
        <v>#N/A</v>
      </c>
      <c r="BF71" s="101" t="e">
        <f ca="true">+IF(AND(ISNUMBER(OFFSET('Hygiene Data'!$F$5,0,10*ROW('Hygiene Data'!F65))),'Data Summary'!DU71="Yes"),OFFSET('Hygiene Data'!$F$5,0,10*ROW('Hygiene Data'!F65)),NA())</f>
        <v>#N/A</v>
      </c>
      <c r="BG71" s="101" t="e">
        <f ca="true">+IF(AND(ISNUMBER(OFFSET('Hygiene Data'!$F$7,0,10*ROW('Hygiene Data'!F65))),'Data Summary'!DV71="Yes"),OFFSET('Hygiene Data'!$F$7,0,10*ROW('Hygiene Data'!F65)),NA())</f>
        <v>#N/A</v>
      </c>
      <c r="BH71" s="101" t="e">
        <f ca="true">+IF(AND(ISNUMBER(OFFSET('Hygiene Data'!$F$9,0,10*ROW('Hygiene Data'!F65))),'Data Summary'!DW71="Yes"),OFFSET('Hygiene Data'!$F$9,0,10*ROW('Hygiene Data'!F65)),NA())</f>
        <v>#N/A</v>
      </c>
      <c r="BI71" s="101" t="e">
        <f ca="true">+IF(AND(ISNUMBER(OFFSET('Hygiene Data'!$G$5,0,10*ROW('Hygiene Data'!G65))),'Data Summary'!DX71="Yes"),OFFSET('Hygiene Data'!$G$5,0,10*ROW('Hygiene Data'!G65)),NA())</f>
        <v>#N/A</v>
      </c>
      <c r="BJ71" s="101" t="e">
        <f ca="true">+IF(AND(ISNUMBER(OFFSET('Hygiene Data'!$G$7,0,10*ROW('Hygiene Data'!G65))),'Data Summary'!DY71="Yes"),OFFSET('Hygiene Data'!$G$7,0,10*ROW('Hygiene Data'!G65)),NA())</f>
        <v>#N/A</v>
      </c>
      <c r="BK71" s="101" t="e">
        <f ca="true">+IF(AND(ISNUMBER(OFFSET('Hygiene Data'!$G$9,0,10*ROW('Hygiene Data'!G65))),'Data Summary'!DZ71="Yes"),OFFSET('Hygiene Data'!$G$9,0,10*ROW('Hygiene Data'!G65)),NA())</f>
        <v>#N/A</v>
      </c>
      <c r="BL71" s="101" t="e">
        <f ca="true">+IF(AND(ISNUMBER(OFFSET('Hygiene Data'!$H$5,0,10*ROW('Hygiene Data'!H65))),'Data Summary'!EA71="Yes"),OFFSET('Hygiene Data'!$H$5,0,10*ROW('Hygiene Data'!H65)),NA())</f>
        <v>#N/A</v>
      </c>
      <c r="BM71" s="101" t="e">
        <f ca="true">+IF(AND(ISNUMBER(OFFSET('Hygiene Data'!$H$7,0,10*ROW('Hygiene Data'!H65))),'Data Summary'!EB71="Yes"),OFFSET('Hygiene Data'!$H$7,0,10*ROW('Hygiene Data'!H65)),NA())</f>
        <v>#N/A</v>
      </c>
      <c r="BN71" s="101" t="e">
        <f ca="true">+IF(AND(ISNUMBER(OFFSET('Hygiene Data'!$H$9,0,10*ROW('Hygiene Data'!H65))),'Data Summary'!EC71="Yes"),OFFSET('Hygiene Data'!$H$9,0,10*ROW('Hygiene Data'!H65)),NA())</f>
        <v>#N/A</v>
      </c>
      <c r="BO71" s="101" t="e">
        <f ca="true">+IF(AND(ISNUMBER(OFFSET('Hygiene Data'!$I$5,0,10*ROW('Hygiene Data'!I65))),'Data Summary'!ED71="Yes"),OFFSET('Hygiene Data'!$I$5,0,10*ROW('Hygiene Data'!I65)),NA())</f>
        <v>#N/A</v>
      </c>
      <c r="BP71" s="101" t="e">
        <f ca="true">+IF(AND(ISNUMBER(OFFSET('Hygiene Data'!$I$7,0,10*ROW('Hygiene Data'!I65))),'Data Summary'!EE71="Yes"),OFFSET('Hygiene Data'!$I$7,0,10*ROW('Hygiene Data'!I65)),NA())</f>
        <v>#N/A</v>
      </c>
      <c r="BQ71" s="101" t="e">
        <f ca="true">+IF(AND(ISNUMBER(OFFSET('Hygiene Data'!$I$9,0,10*ROW('Hygiene Data'!I65))),'Data Summary'!EF71="Yes"),OFFSET('Hygiene Data'!$I$9,0,10*ROW('Hygiene Data'!I65)),NA())</f>
        <v>#N/A</v>
      </c>
    </row>
    <row xmlns:x14ac="http://schemas.microsoft.com/office/spreadsheetml/2009/9/ac" r="72" x14ac:dyDescent="0.2">
      <c r="A72" s="379" t="e">
        <f ca="true">+RIGHT('Data Summary'!A72,LEN('Data Summary'!A72)-9)</f>
        <v>#VALUE!</v>
      </c>
      <c r="B72" s="38" t="str">
        <f ca="true">+IF(ISTEXT('Data Summary'!B72),'Data Summary'!B72,"")</f>
        <v/>
      </c>
      <c r="C72" s="378" t="e">
        <f ca="true">+VALUE('Data Summary'!C72)</f>
        <v>#VALUE!</v>
      </c>
      <c r="D72" s="99" t="e">
        <f ca="true">+IF(AND(ISNUMBER(OFFSET('Water Data'!$D$4,0,10*ROW('Water Data'!D66))),'Data Summary'!BS72="Yes"),100-OFFSET('Water Data'!$D$4,0,10*ROW('Water Data'!D66)),NA())</f>
        <v>#N/A</v>
      </c>
      <c r="E72" s="99" t="e">
        <f ca="true">+IF(AND(ISNUMBER(OFFSET('Water Data'!$D$6,0,10*ROW('Water Data'!D66))),'Data Summary'!BT72="Yes"),OFFSET('Water Data'!$D$6,0,10*ROW('Water Data'!D66)),NA())</f>
        <v>#N/A</v>
      </c>
      <c r="F72" s="99" t="e">
        <f ca="true">+IF(AND(ISNUMBER(OFFSET('Water Data'!$D$9,0,10*ROW('Water Data'!D66))),'Data Summary'!BU72="Yes"),OFFSET('Water Data'!$D$9,0,10*ROW('Water Data'!D66)),NA())</f>
        <v>#N/A</v>
      </c>
      <c r="G72" s="99" t="e">
        <f ca="true">+IF(AND(ISNUMBER(OFFSET('Water Data'!$E$4,0,10*ROW('Water Data'!E66))),'Data Summary'!BV72="Yes"),100-OFFSET('Water Data'!$E$4,0,10*ROW('Water Data'!E66)),NA())</f>
        <v>#N/A</v>
      </c>
      <c r="H72" s="99" t="e">
        <f ca="true">+IF(AND(ISNUMBER(OFFSET('Water Data'!$E$6,0,10*ROW('Water Data'!E66))),'Data Summary'!BW72="Yes"),OFFSET('Water Data'!$E$6,0,10*ROW('Water Data'!E66)),NA())</f>
        <v>#N/A</v>
      </c>
      <c r="I72" s="99" t="e">
        <f ca="true">+IF(AND(ISNUMBER(OFFSET('Water Data'!$E$9,0,10*ROW('Water Data'!E66))),'Data Summary'!BX72="Yes"),OFFSET('Water Data'!$E$9,0,10*ROW('Water Data'!E66)),NA())</f>
        <v>#N/A</v>
      </c>
      <c r="J72" s="99" t="e">
        <f ca="true">+IF(AND(ISNUMBER(OFFSET('Water Data'!$F$4,0,10*ROW('Water Data'!F66))),'Data Summary'!BY72="Yes"),100-OFFSET('Water Data'!$F$4,0,10*ROW('Water Data'!F66)),NA())</f>
        <v>#N/A</v>
      </c>
      <c r="K72" s="99" t="e">
        <f ca="true">+IF(AND(ISNUMBER(OFFSET('Water Data'!$F$6,0,10*ROW('Water Data'!F66))),'Data Summary'!BZ72="Yes"),OFFSET('Water Data'!$F$6,0,10*ROW('Water Data'!F66)),NA())</f>
        <v>#N/A</v>
      </c>
      <c r="L72" s="99" t="e">
        <f ca="true">+IF(AND(ISNUMBER(OFFSET('Water Data'!$F$9,0,10*ROW('Water Data'!F66))),'Data Summary'!CA72="Yes"),OFFSET('Water Data'!$F$9,0,10*ROW('Water Data'!F66)),NA())</f>
        <v>#N/A</v>
      </c>
      <c r="M72" s="99" t="e">
        <f ca="true">+IF(AND(ISNUMBER(OFFSET('Water Data'!$G$4,0,10*ROW('Water Data'!G66))),'Data Summary'!CB72="Yes"),100-OFFSET('Water Data'!$G$4,0,10*ROW('Water Data'!G66)),NA())</f>
        <v>#N/A</v>
      </c>
      <c r="N72" s="99" t="e">
        <f ca="true">+IF(AND(ISNUMBER(OFFSET('Water Data'!$G$6,0,10*ROW('Water Data'!G66))),'Data Summary'!CC72="Yes"),OFFSET('Water Data'!$G$6,0,10*ROW('Water Data'!G66)),NA())</f>
        <v>#N/A</v>
      </c>
      <c r="O72" s="99" t="e">
        <f ca="true">+IF(AND(ISNUMBER(OFFSET('Water Data'!$G$9,0,10*ROW('Water Data'!G66))),'Data Summary'!CD72="Yes"),OFFSET('Water Data'!$G$9,0,10*ROW('Water Data'!G66)),NA())</f>
        <v>#N/A</v>
      </c>
      <c r="P72" s="99" t="e">
        <f ca="true">+IF(AND(ISNUMBER(OFFSET('Water Data'!$H$4,0,10*ROW('Water Data'!H66))),'Data Summary'!CE72="Yes"),100-OFFSET('Water Data'!$H$4,0,10*ROW('Water Data'!H66)),NA())</f>
        <v>#N/A</v>
      </c>
      <c r="Q72" s="99" t="e">
        <f ca="true">+IF(AND(ISNUMBER(OFFSET('Water Data'!$H$6,0,10*ROW('Water Data'!H66))),'Data Summary'!CF72="Yes"),OFFSET('Water Data'!$H$6,0,10*ROW('Water Data'!H66)),NA())</f>
        <v>#N/A</v>
      </c>
      <c r="R72" s="99" t="e">
        <f ca="true">+IF(AND(ISNUMBER(OFFSET('Water Data'!$H$9,0,10*ROW('Water Data'!H66))),'Data Summary'!CG72="Yes"),OFFSET('Water Data'!$H$9,0,10*ROW('Water Data'!H66)),NA())</f>
        <v>#N/A</v>
      </c>
      <c r="S72" s="99" t="e">
        <f ca="true">+IF(AND(ISNUMBER(OFFSET('Water Data'!$I$4,0,10*ROW('Water Data'!I66))),'Data Summary'!CH72="Yes"),100-OFFSET('Water Data'!$I$4,0,10*ROW('Water Data'!I66)),NA())</f>
        <v>#N/A</v>
      </c>
      <c r="T72" s="99" t="e">
        <f ca="true">+IF(AND(ISNUMBER(OFFSET('Water Data'!$I$6,0,10*ROW('Water Data'!I66))),'Data Summary'!CI72="Yes"),OFFSET('Water Data'!$I$6,0,10*ROW('Water Data'!I66)),NA())</f>
        <v>#N/A</v>
      </c>
      <c r="U72" s="99" t="e">
        <f ca="true">+IF(AND(ISNUMBER(OFFSET('Water Data'!$I$9,0,10*ROW('Water Data'!I66))),'Data Summary'!CJ72="Yes"),OFFSET('Water Data'!$I$9,0,10*ROW('Water Data'!I66)),NA())</f>
        <v>#N/A</v>
      </c>
      <c r="V72" s="100" t="e">
        <f ca="true">+IF(AND(ISNUMBER(OFFSET('Sanitation Data'!$D$4,0,10*ROW('Sanitation Data'!D66))),'Data Summary'!CK72="Yes"),100-OFFSET('Sanitation Data'!$D$4,0,10*ROW('Sanitation Data'!D66)),NA())</f>
        <v>#N/A</v>
      </c>
      <c r="W72" s="100" t="e">
        <f ca="true">+IF(AND(ISNUMBER(OFFSET('Sanitation Data'!$D$6,0,10*ROW('Sanitation Data'!D66))),'Data Summary'!CL72="Yes"),OFFSET('Sanitation Data'!$D$6,0,10*ROW('Sanitation Data'!D66)),NA())</f>
        <v>#N/A</v>
      </c>
      <c r="X72" s="100" t="e">
        <f ca="true">+IF(AND(ISNUMBER(OFFSET('Sanitation Data'!$D$10,0,10*ROW('Sanitation Data'!D66))),'Data Summary'!CM72="Yes"),OFFSET('Sanitation Data'!$D$10,0,10*ROW('Sanitation Data'!D66)),NA())</f>
        <v>#N/A</v>
      </c>
      <c r="Y72" s="100" t="e">
        <f ca="true">+IF(AND(ISNUMBER(OFFSET('Sanitation Data'!$D$11,0,10*ROW('Sanitation Data'!D66))),'Data Summary'!CN72="Yes"),OFFSET('Sanitation Data'!$D$11,0,10*ROW('Sanitation Data'!D66)),NA())</f>
        <v>#N/A</v>
      </c>
      <c r="Z72" s="100" t="e">
        <f ca="true">+IF(AND(ISNUMBER(OFFSET('Sanitation Data'!$D$12,0,10*ROW('Sanitation Data'!D66))),'Data Summary'!CO72="Yes"),OFFSET('Sanitation Data'!$D$12,0,10*ROW('Sanitation Data'!D66)),NA())</f>
        <v>#N/A</v>
      </c>
      <c r="AA72" s="100" t="e">
        <f ca="true">+IF(AND(ISNUMBER(OFFSET('Sanitation Data'!$E$4,0,10*ROW('Sanitation Data'!E66))),'Data Summary'!CP72="Yes"),100-OFFSET('Sanitation Data'!$E$4,0,10*ROW('Sanitation Data'!E66)),NA())</f>
        <v>#N/A</v>
      </c>
      <c r="AB72" s="100" t="e">
        <f ca="true">+IF(AND(ISNUMBER(OFFSET('Sanitation Data'!$E$6,0,10*ROW('Sanitation Data'!E66))),'Data Summary'!CQ72="Yes"),OFFSET('Sanitation Data'!$E$6,0,10*ROW('Sanitation Data'!E66)),NA())</f>
        <v>#N/A</v>
      </c>
      <c r="AC72" s="100" t="e">
        <f ca="true">+IF(AND(ISNUMBER(OFFSET('Sanitation Data'!$E$10,0,10*ROW('Sanitation Data'!E66))),'Data Summary'!CR72="Yes"),OFFSET('Sanitation Data'!$E$10,0,10*ROW('Sanitation Data'!E66)),NA())</f>
        <v>#N/A</v>
      </c>
      <c r="AD72" s="100" t="e">
        <f ca="true">+IF(AND(ISNUMBER(OFFSET('Sanitation Data'!$E$11,0,10*ROW('Sanitation Data'!E66))),'Data Summary'!CS72="Yes"),OFFSET('Sanitation Data'!$E$11,0,10*ROW('Sanitation Data'!E66)),NA())</f>
        <v>#N/A</v>
      </c>
      <c r="AE72" s="100" t="e">
        <f ca="true">+IF(AND(ISNUMBER(OFFSET('Sanitation Data'!$E$12,0,10*ROW('Sanitation Data'!E66))),'Data Summary'!CT72="Yes"),OFFSET('Sanitation Data'!$E$12,0,10*ROW('Sanitation Data'!E66)),NA())</f>
        <v>#N/A</v>
      </c>
      <c r="AF72" s="100" t="e">
        <f ca="true">+IF(AND(ISNUMBER(OFFSET('Sanitation Data'!$F$4,0,10*ROW('Sanitation Data'!F66))),'Data Summary'!CU72="Yes"),100-OFFSET('Sanitation Data'!$F$4,0,10*ROW('Sanitation Data'!F66)),NA())</f>
        <v>#N/A</v>
      </c>
      <c r="AG72" s="100" t="e">
        <f ca="true">+IF(AND(ISNUMBER(OFFSET('Sanitation Data'!$F$6,0,10*ROW('Sanitation Data'!F66))),'Data Summary'!CV72="Yes"),OFFSET('Sanitation Data'!$F$6,0,10*ROW('Sanitation Data'!F66)),NA())</f>
        <v>#N/A</v>
      </c>
      <c r="AH72" s="100" t="e">
        <f ca="true">+IF(AND(ISNUMBER(OFFSET('Sanitation Data'!$F$10,0,10*ROW('Sanitation Data'!F66))),'Data Summary'!CW72="Yes"),OFFSET('Sanitation Data'!$F$10,0,10*ROW('Sanitation Data'!F66)),NA())</f>
        <v>#N/A</v>
      </c>
      <c r="AI72" s="100" t="e">
        <f ca="true">+IF(AND(ISNUMBER(OFFSET('Sanitation Data'!$F$11,0,10*ROW('Sanitation Data'!F66))),'Data Summary'!CX72="Yes"),OFFSET('Sanitation Data'!$F$11,0,10*ROW('Sanitation Data'!F66)),NA())</f>
        <v>#N/A</v>
      </c>
      <c r="AJ72" s="100" t="e">
        <f ca="true">+IF(AND(ISNUMBER(OFFSET('Sanitation Data'!$F$12,0,10*ROW('Sanitation Data'!F66))),'Data Summary'!CY72="Yes"),OFFSET('Sanitation Data'!$F$12,0,10*ROW('Sanitation Data'!F66)),NA())</f>
        <v>#N/A</v>
      </c>
      <c r="AK72" s="100" t="e">
        <f ca="true">+IF(AND(ISNUMBER(OFFSET('Sanitation Data'!$G$4,0,10*ROW('Sanitation Data'!G66))),'Data Summary'!CZ72="Yes"),100-OFFSET('Sanitation Data'!$G$4,0,10*ROW('Sanitation Data'!G66)),NA())</f>
        <v>#N/A</v>
      </c>
      <c r="AL72" s="100" t="e">
        <f ca="true">+IF(AND(ISNUMBER(OFFSET('Sanitation Data'!$G$6,0,10*ROW('Sanitation Data'!G66))),'Data Summary'!DA72="Yes"),OFFSET('Sanitation Data'!$G$6,0,10*ROW('Sanitation Data'!G66)),NA())</f>
        <v>#N/A</v>
      </c>
      <c r="AM72" s="100" t="e">
        <f ca="true">+IF(AND(ISNUMBER(OFFSET('Sanitation Data'!$G$10,0,10*ROW('Sanitation Data'!G66))),'Data Summary'!DB72="Yes"),OFFSET('Sanitation Data'!$G$10,0,10*ROW('Sanitation Data'!G66)),NA())</f>
        <v>#N/A</v>
      </c>
      <c r="AN72" s="100" t="e">
        <f ca="true">+IF(AND(ISNUMBER(OFFSET('Sanitation Data'!$G$11,0,10*ROW('Sanitation Data'!G66))),'Data Summary'!DC72="Yes"),OFFSET('Sanitation Data'!$G$11,0,10*ROW('Sanitation Data'!G66)),NA())</f>
        <v>#N/A</v>
      </c>
      <c r="AO72" s="100" t="e">
        <f ca="true">+IF(AND(ISNUMBER(OFFSET('Sanitation Data'!$G$12,0,10*ROW('Sanitation Data'!G66))),'Data Summary'!DD72="Yes"),OFFSET('Sanitation Data'!$G$12,0,10*ROW('Sanitation Data'!G66)),NA())</f>
        <v>#N/A</v>
      </c>
      <c r="AP72" s="100" t="e">
        <f ca="true">+IF(AND(ISNUMBER(OFFSET('Sanitation Data'!$H$4,0,10*ROW('Sanitation Data'!H66))),'Data Summary'!DE72="Yes"),100-OFFSET('Sanitation Data'!$H$4,0,10*ROW('Sanitation Data'!H66)),NA())</f>
        <v>#N/A</v>
      </c>
      <c r="AQ72" s="100" t="e">
        <f ca="true">+IF(AND(ISNUMBER(OFFSET('Sanitation Data'!$H$6,0,10*ROW('Sanitation Data'!H66))),'Data Summary'!DF72="Yes"),OFFSET('Sanitation Data'!$H$6,0,10*ROW('Sanitation Data'!H66)),NA())</f>
        <v>#N/A</v>
      </c>
      <c r="AR72" s="100" t="e">
        <f ca="true">+IF(AND(ISNUMBER(OFFSET('Sanitation Data'!$H$10,0,10*ROW('Sanitation Data'!H66))),'Data Summary'!DG72="Yes"),OFFSET('Sanitation Data'!$H$10,0,10*ROW('Sanitation Data'!H66)),NA())</f>
        <v>#N/A</v>
      </c>
      <c r="AS72" s="100" t="e">
        <f ca="true">+IF(AND(ISNUMBER(OFFSET('Sanitation Data'!$H$11,0,10*ROW('Sanitation Data'!H66))),'Data Summary'!DH72="Yes"),OFFSET('Sanitation Data'!$H$11,0,10*ROW('Sanitation Data'!H66)),NA())</f>
        <v>#N/A</v>
      </c>
      <c r="AT72" s="100" t="e">
        <f ca="true">+IF(AND(ISNUMBER(OFFSET('Sanitation Data'!$H$12,0,10*ROW('Sanitation Data'!H66))),'Data Summary'!DI72="Yes"),OFFSET('Sanitation Data'!$H$12,0,10*ROW('Sanitation Data'!H66)),NA())</f>
        <v>#N/A</v>
      </c>
      <c r="AU72" s="100" t="e">
        <f ca="true">+IF(AND(ISNUMBER(OFFSET('Sanitation Data'!$I$4,0,10*ROW('Sanitation Data'!I66))),'Data Summary'!DJ72="Yes"),100-OFFSET('Sanitation Data'!$I$4,0,10*ROW('Sanitation Data'!I66)),NA())</f>
        <v>#N/A</v>
      </c>
      <c r="AV72" s="100" t="e">
        <f ca="true">+IF(AND(ISNUMBER(OFFSET('Sanitation Data'!$I$6,0,10*ROW('Sanitation Data'!I66))),'Data Summary'!DK72="Yes"),OFFSET('Sanitation Data'!$I$6,0,10*ROW('Sanitation Data'!I66)),NA())</f>
        <v>#N/A</v>
      </c>
      <c r="AW72" s="100" t="e">
        <f ca="true">+IF(AND(ISNUMBER(OFFSET('Sanitation Data'!$I$10,0,10*ROW('Sanitation Data'!I66))),'Data Summary'!DL72="Yes"),OFFSET('Sanitation Data'!$I$10,0,10*ROW('Sanitation Data'!I66)),NA())</f>
        <v>#N/A</v>
      </c>
      <c r="AX72" s="100" t="e">
        <f ca="true">+IF(AND(ISNUMBER(OFFSET('Sanitation Data'!$I$11,0,10*ROW('Sanitation Data'!I66))),'Data Summary'!DM72="Yes"),OFFSET('Sanitation Data'!$I$11,0,10*ROW('Sanitation Data'!I66)),NA())</f>
        <v>#N/A</v>
      </c>
      <c r="AY72" s="100" t="e">
        <f ca="true">+IF(AND(ISNUMBER(OFFSET('Sanitation Data'!$I$12,0,10*ROW('Sanitation Data'!I66))),'Data Summary'!DN72="Yes"),OFFSET('Sanitation Data'!$I$12,0,10*ROW('Sanitation Data'!I66)),NA())</f>
        <v>#N/A</v>
      </c>
      <c r="AZ72" s="101" t="e">
        <f ca="true">+IF(AND(ISNUMBER(OFFSET('Hygiene Data'!$D$5,0,10*ROW('Hygiene Data'!D66))),'Data Summary'!DO72="Yes"),OFFSET('Hygiene Data'!$D$5,0,10*ROW('Hygiene Data'!D66)),NA())</f>
        <v>#N/A</v>
      </c>
      <c r="BA72" s="101" t="e">
        <f ca="true">+IF(AND(ISNUMBER(OFFSET('Hygiene Data'!$D$7,0,10*ROW('Hygiene Data'!D66))),'Data Summary'!DP72="Yes"),OFFSET('Hygiene Data'!$D$7,0,10*ROW('Hygiene Data'!D66)),NA())</f>
        <v>#N/A</v>
      </c>
      <c r="BB72" s="101" t="e">
        <f ca="true">+IF(AND(ISNUMBER(OFFSET('Hygiene Data'!$D$9,0,10*ROW('Hygiene Data'!D66))),'Data Summary'!DQ72="Yes"),OFFSET('Hygiene Data'!$D$9,0,10*ROW('Hygiene Data'!D66)),NA())</f>
        <v>#N/A</v>
      </c>
      <c r="BC72" s="101" t="e">
        <f ca="true">+IF(AND(ISNUMBER(OFFSET('Hygiene Data'!$E$5,0,10*ROW('Hygiene Data'!E66))),'Data Summary'!DR72="Yes"),OFFSET('Hygiene Data'!$E$5,0,10*ROW('Hygiene Data'!E66)),NA())</f>
        <v>#N/A</v>
      </c>
      <c r="BD72" s="101" t="e">
        <f ca="true">+IF(AND(ISNUMBER(OFFSET('Hygiene Data'!$E$7,0,10*ROW('Hygiene Data'!E66))),'Data Summary'!DS72="Yes"),OFFSET('Hygiene Data'!$E$7,0,10*ROW('Hygiene Data'!E66)),NA())</f>
        <v>#N/A</v>
      </c>
      <c r="BE72" s="101" t="e">
        <f ca="true">+IF(AND(ISNUMBER(OFFSET('Hygiene Data'!$E$9,0,10*ROW('Hygiene Data'!E66))),'Data Summary'!DT72="Yes"),OFFSET('Hygiene Data'!$E$9,0,10*ROW('Hygiene Data'!E66)),NA())</f>
        <v>#N/A</v>
      </c>
      <c r="BF72" s="101" t="e">
        <f ca="true">+IF(AND(ISNUMBER(OFFSET('Hygiene Data'!$F$5,0,10*ROW('Hygiene Data'!F66))),'Data Summary'!DU72="Yes"),OFFSET('Hygiene Data'!$F$5,0,10*ROW('Hygiene Data'!F66)),NA())</f>
        <v>#N/A</v>
      </c>
      <c r="BG72" s="101" t="e">
        <f ca="true">+IF(AND(ISNUMBER(OFFSET('Hygiene Data'!$F$7,0,10*ROW('Hygiene Data'!F66))),'Data Summary'!DV72="Yes"),OFFSET('Hygiene Data'!$F$7,0,10*ROW('Hygiene Data'!F66)),NA())</f>
        <v>#N/A</v>
      </c>
      <c r="BH72" s="101" t="e">
        <f ca="true">+IF(AND(ISNUMBER(OFFSET('Hygiene Data'!$F$9,0,10*ROW('Hygiene Data'!F66))),'Data Summary'!DW72="Yes"),OFFSET('Hygiene Data'!$F$9,0,10*ROW('Hygiene Data'!F66)),NA())</f>
        <v>#N/A</v>
      </c>
      <c r="BI72" s="101" t="e">
        <f ca="true">+IF(AND(ISNUMBER(OFFSET('Hygiene Data'!$G$5,0,10*ROW('Hygiene Data'!G66))),'Data Summary'!DX72="Yes"),OFFSET('Hygiene Data'!$G$5,0,10*ROW('Hygiene Data'!G66)),NA())</f>
        <v>#N/A</v>
      </c>
      <c r="BJ72" s="101" t="e">
        <f ca="true">+IF(AND(ISNUMBER(OFFSET('Hygiene Data'!$G$7,0,10*ROW('Hygiene Data'!G66))),'Data Summary'!DY72="Yes"),OFFSET('Hygiene Data'!$G$7,0,10*ROW('Hygiene Data'!G66)),NA())</f>
        <v>#N/A</v>
      </c>
      <c r="BK72" s="101" t="e">
        <f ca="true">+IF(AND(ISNUMBER(OFFSET('Hygiene Data'!$G$9,0,10*ROW('Hygiene Data'!G66))),'Data Summary'!DZ72="Yes"),OFFSET('Hygiene Data'!$G$9,0,10*ROW('Hygiene Data'!G66)),NA())</f>
        <v>#N/A</v>
      </c>
      <c r="BL72" s="101" t="e">
        <f ca="true">+IF(AND(ISNUMBER(OFFSET('Hygiene Data'!$H$5,0,10*ROW('Hygiene Data'!H66))),'Data Summary'!EA72="Yes"),OFFSET('Hygiene Data'!$H$5,0,10*ROW('Hygiene Data'!H66)),NA())</f>
        <v>#N/A</v>
      </c>
      <c r="BM72" s="101" t="e">
        <f ca="true">+IF(AND(ISNUMBER(OFFSET('Hygiene Data'!$H$7,0,10*ROW('Hygiene Data'!H66))),'Data Summary'!EB72="Yes"),OFFSET('Hygiene Data'!$H$7,0,10*ROW('Hygiene Data'!H66)),NA())</f>
        <v>#N/A</v>
      </c>
      <c r="BN72" s="101" t="e">
        <f ca="true">+IF(AND(ISNUMBER(OFFSET('Hygiene Data'!$H$9,0,10*ROW('Hygiene Data'!H66))),'Data Summary'!EC72="Yes"),OFFSET('Hygiene Data'!$H$9,0,10*ROW('Hygiene Data'!H66)),NA())</f>
        <v>#N/A</v>
      </c>
      <c r="BO72" s="101" t="e">
        <f ca="true">+IF(AND(ISNUMBER(OFFSET('Hygiene Data'!$I$5,0,10*ROW('Hygiene Data'!I66))),'Data Summary'!ED72="Yes"),OFFSET('Hygiene Data'!$I$5,0,10*ROW('Hygiene Data'!I66)),NA())</f>
        <v>#N/A</v>
      </c>
      <c r="BP72" s="101" t="e">
        <f ca="true">+IF(AND(ISNUMBER(OFFSET('Hygiene Data'!$I$7,0,10*ROW('Hygiene Data'!I66))),'Data Summary'!EE72="Yes"),OFFSET('Hygiene Data'!$I$7,0,10*ROW('Hygiene Data'!I66)),NA())</f>
        <v>#N/A</v>
      </c>
      <c r="BQ72" s="101" t="e">
        <f ca="true">+IF(AND(ISNUMBER(OFFSET('Hygiene Data'!$I$9,0,10*ROW('Hygiene Data'!I66))),'Data Summary'!EF72="Yes"),OFFSET('Hygiene Data'!$I$9,0,10*ROW('Hygiene Data'!I66)),NA())</f>
        <v>#N/A</v>
      </c>
    </row>
    <row xmlns:x14ac="http://schemas.microsoft.com/office/spreadsheetml/2009/9/ac" r="73" x14ac:dyDescent="0.2">
      <c r="A73" s="379" t="e">
        <f ca="true">+RIGHT('Data Summary'!A73,LEN('Data Summary'!A73)-9)</f>
        <v>#VALUE!</v>
      </c>
      <c r="B73" s="38" t="str">
        <f ca="true">+IF(ISTEXT('Data Summary'!B73),'Data Summary'!B73,"")</f>
        <v/>
      </c>
      <c r="C73" s="378" t="e">
        <f ca="true">+VALUE('Data Summary'!C73)</f>
        <v>#VALUE!</v>
      </c>
      <c r="D73" s="99" t="e">
        <f ca="true">+IF(AND(ISNUMBER(OFFSET('Water Data'!$D$4,0,10*ROW('Water Data'!D67))),'Data Summary'!BS73="Yes"),100-OFFSET('Water Data'!$D$4,0,10*ROW('Water Data'!D67)),NA())</f>
        <v>#N/A</v>
      </c>
      <c r="E73" s="99" t="e">
        <f ca="true">+IF(AND(ISNUMBER(OFFSET('Water Data'!$D$6,0,10*ROW('Water Data'!D67))),'Data Summary'!BT73="Yes"),OFFSET('Water Data'!$D$6,0,10*ROW('Water Data'!D67)),NA())</f>
        <v>#N/A</v>
      </c>
      <c r="F73" s="99" t="e">
        <f ca="true">+IF(AND(ISNUMBER(OFFSET('Water Data'!$D$9,0,10*ROW('Water Data'!D67))),'Data Summary'!BU73="Yes"),OFFSET('Water Data'!$D$9,0,10*ROW('Water Data'!D67)),NA())</f>
        <v>#N/A</v>
      </c>
      <c r="G73" s="99" t="e">
        <f ca="true">+IF(AND(ISNUMBER(OFFSET('Water Data'!$E$4,0,10*ROW('Water Data'!E67))),'Data Summary'!BV73="Yes"),100-OFFSET('Water Data'!$E$4,0,10*ROW('Water Data'!E67)),NA())</f>
        <v>#N/A</v>
      </c>
      <c r="H73" s="99" t="e">
        <f ca="true">+IF(AND(ISNUMBER(OFFSET('Water Data'!$E$6,0,10*ROW('Water Data'!E67))),'Data Summary'!BW73="Yes"),OFFSET('Water Data'!$E$6,0,10*ROW('Water Data'!E67)),NA())</f>
        <v>#N/A</v>
      </c>
      <c r="I73" s="99" t="e">
        <f ca="true">+IF(AND(ISNUMBER(OFFSET('Water Data'!$E$9,0,10*ROW('Water Data'!E67))),'Data Summary'!BX73="Yes"),OFFSET('Water Data'!$E$9,0,10*ROW('Water Data'!E67)),NA())</f>
        <v>#N/A</v>
      </c>
      <c r="J73" s="99" t="e">
        <f ca="true">+IF(AND(ISNUMBER(OFFSET('Water Data'!$F$4,0,10*ROW('Water Data'!F67))),'Data Summary'!BY73="Yes"),100-OFFSET('Water Data'!$F$4,0,10*ROW('Water Data'!F67)),NA())</f>
        <v>#N/A</v>
      </c>
      <c r="K73" s="99" t="e">
        <f ca="true">+IF(AND(ISNUMBER(OFFSET('Water Data'!$F$6,0,10*ROW('Water Data'!F67))),'Data Summary'!BZ73="Yes"),OFFSET('Water Data'!$F$6,0,10*ROW('Water Data'!F67)),NA())</f>
        <v>#N/A</v>
      </c>
      <c r="L73" s="99" t="e">
        <f ca="true">+IF(AND(ISNUMBER(OFFSET('Water Data'!$F$9,0,10*ROW('Water Data'!F67))),'Data Summary'!CA73="Yes"),OFFSET('Water Data'!$F$9,0,10*ROW('Water Data'!F67)),NA())</f>
        <v>#N/A</v>
      </c>
      <c r="M73" s="99" t="e">
        <f ca="true">+IF(AND(ISNUMBER(OFFSET('Water Data'!$G$4,0,10*ROW('Water Data'!G67))),'Data Summary'!CB73="Yes"),100-OFFSET('Water Data'!$G$4,0,10*ROW('Water Data'!G67)),NA())</f>
        <v>#N/A</v>
      </c>
      <c r="N73" s="99" t="e">
        <f ca="true">+IF(AND(ISNUMBER(OFFSET('Water Data'!$G$6,0,10*ROW('Water Data'!G67))),'Data Summary'!CC73="Yes"),OFFSET('Water Data'!$G$6,0,10*ROW('Water Data'!G67)),NA())</f>
        <v>#N/A</v>
      </c>
      <c r="O73" s="99" t="e">
        <f ca="true">+IF(AND(ISNUMBER(OFFSET('Water Data'!$G$9,0,10*ROW('Water Data'!G67))),'Data Summary'!CD73="Yes"),OFFSET('Water Data'!$G$9,0,10*ROW('Water Data'!G67)),NA())</f>
        <v>#N/A</v>
      </c>
      <c r="P73" s="99" t="e">
        <f ca="true">+IF(AND(ISNUMBER(OFFSET('Water Data'!$H$4,0,10*ROW('Water Data'!H67))),'Data Summary'!CE73="Yes"),100-OFFSET('Water Data'!$H$4,0,10*ROW('Water Data'!H67)),NA())</f>
        <v>#N/A</v>
      </c>
      <c r="Q73" s="99" t="e">
        <f ca="true">+IF(AND(ISNUMBER(OFFSET('Water Data'!$H$6,0,10*ROW('Water Data'!H67))),'Data Summary'!CF73="Yes"),OFFSET('Water Data'!$H$6,0,10*ROW('Water Data'!H67)),NA())</f>
        <v>#N/A</v>
      </c>
      <c r="R73" s="99" t="e">
        <f ca="true">+IF(AND(ISNUMBER(OFFSET('Water Data'!$H$9,0,10*ROW('Water Data'!H67))),'Data Summary'!CG73="Yes"),OFFSET('Water Data'!$H$9,0,10*ROW('Water Data'!H67)),NA())</f>
        <v>#N/A</v>
      </c>
      <c r="S73" s="99" t="e">
        <f ca="true">+IF(AND(ISNUMBER(OFFSET('Water Data'!$I$4,0,10*ROW('Water Data'!I67))),'Data Summary'!CH73="Yes"),100-OFFSET('Water Data'!$I$4,0,10*ROW('Water Data'!I67)),NA())</f>
        <v>#N/A</v>
      </c>
      <c r="T73" s="99" t="e">
        <f ca="true">+IF(AND(ISNUMBER(OFFSET('Water Data'!$I$6,0,10*ROW('Water Data'!I67))),'Data Summary'!CI73="Yes"),OFFSET('Water Data'!$I$6,0,10*ROW('Water Data'!I67)),NA())</f>
        <v>#N/A</v>
      </c>
      <c r="U73" s="99" t="e">
        <f ca="true">+IF(AND(ISNUMBER(OFFSET('Water Data'!$I$9,0,10*ROW('Water Data'!I67))),'Data Summary'!CJ73="Yes"),OFFSET('Water Data'!$I$9,0,10*ROW('Water Data'!I67)),NA())</f>
        <v>#N/A</v>
      </c>
      <c r="V73" s="100" t="e">
        <f ca="true">+IF(AND(ISNUMBER(OFFSET('Sanitation Data'!$D$4,0,10*ROW('Sanitation Data'!D67))),'Data Summary'!CK73="Yes"),100-OFFSET('Sanitation Data'!$D$4,0,10*ROW('Sanitation Data'!D67)),NA())</f>
        <v>#N/A</v>
      </c>
      <c r="W73" s="100" t="e">
        <f ca="true">+IF(AND(ISNUMBER(OFFSET('Sanitation Data'!$D$6,0,10*ROW('Sanitation Data'!D67))),'Data Summary'!CL73="Yes"),OFFSET('Sanitation Data'!$D$6,0,10*ROW('Sanitation Data'!D67)),NA())</f>
        <v>#N/A</v>
      </c>
      <c r="X73" s="100" t="e">
        <f ca="true">+IF(AND(ISNUMBER(OFFSET('Sanitation Data'!$D$10,0,10*ROW('Sanitation Data'!D67))),'Data Summary'!CM73="Yes"),OFFSET('Sanitation Data'!$D$10,0,10*ROW('Sanitation Data'!D67)),NA())</f>
        <v>#N/A</v>
      </c>
      <c r="Y73" s="100" t="e">
        <f ca="true">+IF(AND(ISNUMBER(OFFSET('Sanitation Data'!$D$11,0,10*ROW('Sanitation Data'!D67))),'Data Summary'!CN73="Yes"),OFFSET('Sanitation Data'!$D$11,0,10*ROW('Sanitation Data'!D67)),NA())</f>
        <v>#N/A</v>
      </c>
      <c r="Z73" s="100" t="e">
        <f ca="true">+IF(AND(ISNUMBER(OFFSET('Sanitation Data'!$D$12,0,10*ROW('Sanitation Data'!D67))),'Data Summary'!CO73="Yes"),OFFSET('Sanitation Data'!$D$12,0,10*ROW('Sanitation Data'!D67)),NA())</f>
        <v>#N/A</v>
      </c>
      <c r="AA73" s="100" t="e">
        <f ca="true">+IF(AND(ISNUMBER(OFFSET('Sanitation Data'!$E$4,0,10*ROW('Sanitation Data'!E67))),'Data Summary'!CP73="Yes"),100-OFFSET('Sanitation Data'!$E$4,0,10*ROW('Sanitation Data'!E67)),NA())</f>
        <v>#N/A</v>
      </c>
      <c r="AB73" s="100" t="e">
        <f ca="true">+IF(AND(ISNUMBER(OFFSET('Sanitation Data'!$E$6,0,10*ROW('Sanitation Data'!E67))),'Data Summary'!CQ73="Yes"),OFFSET('Sanitation Data'!$E$6,0,10*ROW('Sanitation Data'!E67)),NA())</f>
        <v>#N/A</v>
      </c>
      <c r="AC73" s="100" t="e">
        <f ca="true">+IF(AND(ISNUMBER(OFFSET('Sanitation Data'!$E$10,0,10*ROW('Sanitation Data'!E67))),'Data Summary'!CR73="Yes"),OFFSET('Sanitation Data'!$E$10,0,10*ROW('Sanitation Data'!E67)),NA())</f>
        <v>#N/A</v>
      </c>
      <c r="AD73" s="100" t="e">
        <f ca="true">+IF(AND(ISNUMBER(OFFSET('Sanitation Data'!$E$11,0,10*ROW('Sanitation Data'!E67))),'Data Summary'!CS73="Yes"),OFFSET('Sanitation Data'!$E$11,0,10*ROW('Sanitation Data'!E67)),NA())</f>
        <v>#N/A</v>
      </c>
      <c r="AE73" s="100" t="e">
        <f ca="true">+IF(AND(ISNUMBER(OFFSET('Sanitation Data'!$E$12,0,10*ROW('Sanitation Data'!E67))),'Data Summary'!CT73="Yes"),OFFSET('Sanitation Data'!$E$12,0,10*ROW('Sanitation Data'!E67)),NA())</f>
        <v>#N/A</v>
      </c>
      <c r="AF73" s="100" t="e">
        <f ca="true">+IF(AND(ISNUMBER(OFFSET('Sanitation Data'!$F$4,0,10*ROW('Sanitation Data'!F67))),'Data Summary'!CU73="Yes"),100-OFFSET('Sanitation Data'!$F$4,0,10*ROW('Sanitation Data'!F67)),NA())</f>
        <v>#N/A</v>
      </c>
      <c r="AG73" s="100" t="e">
        <f ca="true">+IF(AND(ISNUMBER(OFFSET('Sanitation Data'!$F$6,0,10*ROW('Sanitation Data'!F67))),'Data Summary'!CV73="Yes"),OFFSET('Sanitation Data'!$F$6,0,10*ROW('Sanitation Data'!F67)),NA())</f>
        <v>#N/A</v>
      </c>
      <c r="AH73" s="100" t="e">
        <f ca="true">+IF(AND(ISNUMBER(OFFSET('Sanitation Data'!$F$10,0,10*ROW('Sanitation Data'!F67))),'Data Summary'!CW73="Yes"),OFFSET('Sanitation Data'!$F$10,0,10*ROW('Sanitation Data'!F67)),NA())</f>
        <v>#N/A</v>
      </c>
      <c r="AI73" s="100" t="e">
        <f ca="true">+IF(AND(ISNUMBER(OFFSET('Sanitation Data'!$F$11,0,10*ROW('Sanitation Data'!F67))),'Data Summary'!CX73="Yes"),OFFSET('Sanitation Data'!$F$11,0,10*ROW('Sanitation Data'!F67)),NA())</f>
        <v>#N/A</v>
      </c>
      <c r="AJ73" s="100" t="e">
        <f ca="true">+IF(AND(ISNUMBER(OFFSET('Sanitation Data'!$F$12,0,10*ROW('Sanitation Data'!F67))),'Data Summary'!CY73="Yes"),OFFSET('Sanitation Data'!$F$12,0,10*ROW('Sanitation Data'!F67)),NA())</f>
        <v>#N/A</v>
      </c>
      <c r="AK73" s="100" t="e">
        <f ca="true">+IF(AND(ISNUMBER(OFFSET('Sanitation Data'!$G$4,0,10*ROW('Sanitation Data'!G67))),'Data Summary'!CZ73="Yes"),100-OFFSET('Sanitation Data'!$G$4,0,10*ROW('Sanitation Data'!G67)),NA())</f>
        <v>#N/A</v>
      </c>
      <c r="AL73" s="100" t="e">
        <f ca="true">+IF(AND(ISNUMBER(OFFSET('Sanitation Data'!$G$6,0,10*ROW('Sanitation Data'!G67))),'Data Summary'!DA73="Yes"),OFFSET('Sanitation Data'!$G$6,0,10*ROW('Sanitation Data'!G67)),NA())</f>
        <v>#N/A</v>
      </c>
      <c r="AM73" s="100" t="e">
        <f ca="true">+IF(AND(ISNUMBER(OFFSET('Sanitation Data'!$G$10,0,10*ROW('Sanitation Data'!G67))),'Data Summary'!DB73="Yes"),OFFSET('Sanitation Data'!$G$10,0,10*ROW('Sanitation Data'!G67)),NA())</f>
        <v>#N/A</v>
      </c>
      <c r="AN73" s="100" t="e">
        <f ca="true">+IF(AND(ISNUMBER(OFFSET('Sanitation Data'!$G$11,0,10*ROW('Sanitation Data'!G67))),'Data Summary'!DC73="Yes"),OFFSET('Sanitation Data'!$G$11,0,10*ROW('Sanitation Data'!G67)),NA())</f>
        <v>#N/A</v>
      </c>
      <c r="AO73" s="100" t="e">
        <f ca="true">+IF(AND(ISNUMBER(OFFSET('Sanitation Data'!$G$12,0,10*ROW('Sanitation Data'!G67))),'Data Summary'!DD73="Yes"),OFFSET('Sanitation Data'!$G$12,0,10*ROW('Sanitation Data'!G67)),NA())</f>
        <v>#N/A</v>
      </c>
      <c r="AP73" s="100" t="e">
        <f ca="true">+IF(AND(ISNUMBER(OFFSET('Sanitation Data'!$H$4,0,10*ROW('Sanitation Data'!H67))),'Data Summary'!DE73="Yes"),100-OFFSET('Sanitation Data'!$H$4,0,10*ROW('Sanitation Data'!H67)),NA())</f>
        <v>#N/A</v>
      </c>
      <c r="AQ73" s="100" t="e">
        <f ca="true">+IF(AND(ISNUMBER(OFFSET('Sanitation Data'!$H$6,0,10*ROW('Sanitation Data'!H67))),'Data Summary'!DF73="Yes"),OFFSET('Sanitation Data'!$H$6,0,10*ROW('Sanitation Data'!H67)),NA())</f>
        <v>#N/A</v>
      </c>
      <c r="AR73" s="100" t="e">
        <f ca="true">+IF(AND(ISNUMBER(OFFSET('Sanitation Data'!$H$10,0,10*ROW('Sanitation Data'!H67))),'Data Summary'!DG73="Yes"),OFFSET('Sanitation Data'!$H$10,0,10*ROW('Sanitation Data'!H67)),NA())</f>
        <v>#N/A</v>
      </c>
      <c r="AS73" s="100" t="e">
        <f ca="true">+IF(AND(ISNUMBER(OFFSET('Sanitation Data'!$H$11,0,10*ROW('Sanitation Data'!H67))),'Data Summary'!DH73="Yes"),OFFSET('Sanitation Data'!$H$11,0,10*ROW('Sanitation Data'!H67)),NA())</f>
        <v>#N/A</v>
      </c>
      <c r="AT73" s="100" t="e">
        <f ca="true">+IF(AND(ISNUMBER(OFFSET('Sanitation Data'!$H$12,0,10*ROW('Sanitation Data'!H67))),'Data Summary'!DI73="Yes"),OFFSET('Sanitation Data'!$H$12,0,10*ROW('Sanitation Data'!H67)),NA())</f>
        <v>#N/A</v>
      </c>
      <c r="AU73" s="100" t="e">
        <f ca="true">+IF(AND(ISNUMBER(OFFSET('Sanitation Data'!$I$4,0,10*ROW('Sanitation Data'!I67))),'Data Summary'!DJ73="Yes"),100-OFFSET('Sanitation Data'!$I$4,0,10*ROW('Sanitation Data'!I67)),NA())</f>
        <v>#N/A</v>
      </c>
      <c r="AV73" s="100" t="e">
        <f ca="true">+IF(AND(ISNUMBER(OFFSET('Sanitation Data'!$I$6,0,10*ROW('Sanitation Data'!I67))),'Data Summary'!DK73="Yes"),OFFSET('Sanitation Data'!$I$6,0,10*ROW('Sanitation Data'!I67)),NA())</f>
        <v>#N/A</v>
      </c>
      <c r="AW73" s="100" t="e">
        <f ca="true">+IF(AND(ISNUMBER(OFFSET('Sanitation Data'!$I$10,0,10*ROW('Sanitation Data'!I67))),'Data Summary'!DL73="Yes"),OFFSET('Sanitation Data'!$I$10,0,10*ROW('Sanitation Data'!I67)),NA())</f>
        <v>#N/A</v>
      </c>
      <c r="AX73" s="100" t="e">
        <f ca="true">+IF(AND(ISNUMBER(OFFSET('Sanitation Data'!$I$11,0,10*ROW('Sanitation Data'!I67))),'Data Summary'!DM73="Yes"),OFFSET('Sanitation Data'!$I$11,0,10*ROW('Sanitation Data'!I67)),NA())</f>
        <v>#N/A</v>
      </c>
      <c r="AY73" s="100" t="e">
        <f ca="true">+IF(AND(ISNUMBER(OFFSET('Sanitation Data'!$I$12,0,10*ROW('Sanitation Data'!I67))),'Data Summary'!DN73="Yes"),OFFSET('Sanitation Data'!$I$12,0,10*ROW('Sanitation Data'!I67)),NA())</f>
        <v>#N/A</v>
      </c>
      <c r="AZ73" s="101" t="e">
        <f ca="true">+IF(AND(ISNUMBER(OFFSET('Hygiene Data'!$D$5,0,10*ROW('Hygiene Data'!D67))),'Data Summary'!DO73="Yes"),OFFSET('Hygiene Data'!$D$5,0,10*ROW('Hygiene Data'!D67)),NA())</f>
        <v>#N/A</v>
      </c>
      <c r="BA73" s="101" t="e">
        <f ca="true">+IF(AND(ISNUMBER(OFFSET('Hygiene Data'!$D$7,0,10*ROW('Hygiene Data'!D67))),'Data Summary'!DP73="Yes"),OFFSET('Hygiene Data'!$D$7,0,10*ROW('Hygiene Data'!D67)),NA())</f>
        <v>#N/A</v>
      </c>
      <c r="BB73" s="101" t="e">
        <f ca="true">+IF(AND(ISNUMBER(OFFSET('Hygiene Data'!$D$9,0,10*ROW('Hygiene Data'!D67))),'Data Summary'!DQ73="Yes"),OFFSET('Hygiene Data'!$D$9,0,10*ROW('Hygiene Data'!D67)),NA())</f>
        <v>#N/A</v>
      </c>
      <c r="BC73" s="101" t="e">
        <f ca="true">+IF(AND(ISNUMBER(OFFSET('Hygiene Data'!$E$5,0,10*ROW('Hygiene Data'!E67))),'Data Summary'!DR73="Yes"),OFFSET('Hygiene Data'!$E$5,0,10*ROW('Hygiene Data'!E67)),NA())</f>
        <v>#N/A</v>
      </c>
      <c r="BD73" s="101" t="e">
        <f ca="true">+IF(AND(ISNUMBER(OFFSET('Hygiene Data'!$E$7,0,10*ROW('Hygiene Data'!E67))),'Data Summary'!DS73="Yes"),OFFSET('Hygiene Data'!$E$7,0,10*ROW('Hygiene Data'!E67)),NA())</f>
        <v>#N/A</v>
      </c>
      <c r="BE73" s="101" t="e">
        <f ca="true">+IF(AND(ISNUMBER(OFFSET('Hygiene Data'!$E$9,0,10*ROW('Hygiene Data'!E67))),'Data Summary'!DT73="Yes"),OFFSET('Hygiene Data'!$E$9,0,10*ROW('Hygiene Data'!E67)),NA())</f>
        <v>#N/A</v>
      </c>
      <c r="BF73" s="101" t="e">
        <f ca="true">+IF(AND(ISNUMBER(OFFSET('Hygiene Data'!$F$5,0,10*ROW('Hygiene Data'!F67))),'Data Summary'!DU73="Yes"),OFFSET('Hygiene Data'!$F$5,0,10*ROW('Hygiene Data'!F67)),NA())</f>
        <v>#N/A</v>
      </c>
      <c r="BG73" s="101" t="e">
        <f ca="true">+IF(AND(ISNUMBER(OFFSET('Hygiene Data'!$F$7,0,10*ROW('Hygiene Data'!F67))),'Data Summary'!DV73="Yes"),OFFSET('Hygiene Data'!$F$7,0,10*ROW('Hygiene Data'!F67)),NA())</f>
        <v>#N/A</v>
      </c>
      <c r="BH73" s="101" t="e">
        <f ca="true">+IF(AND(ISNUMBER(OFFSET('Hygiene Data'!$F$9,0,10*ROW('Hygiene Data'!F67))),'Data Summary'!DW73="Yes"),OFFSET('Hygiene Data'!$F$9,0,10*ROW('Hygiene Data'!F67)),NA())</f>
        <v>#N/A</v>
      </c>
      <c r="BI73" s="101" t="e">
        <f ca="true">+IF(AND(ISNUMBER(OFFSET('Hygiene Data'!$G$5,0,10*ROW('Hygiene Data'!G67))),'Data Summary'!DX73="Yes"),OFFSET('Hygiene Data'!$G$5,0,10*ROW('Hygiene Data'!G67)),NA())</f>
        <v>#N/A</v>
      </c>
      <c r="BJ73" s="101" t="e">
        <f ca="true">+IF(AND(ISNUMBER(OFFSET('Hygiene Data'!$G$7,0,10*ROW('Hygiene Data'!G67))),'Data Summary'!DY73="Yes"),OFFSET('Hygiene Data'!$G$7,0,10*ROW('Hygiene Data'!G67)),NA())</f>
        <v>#N/A</v>
      </c>
      <c r="BK73" s="101" t="e">
        <f ca="true">+IF(AND(ISNUMBER(OFFSET('Hygiene Data'!$G$9,0,10*ROW('Hygiene Data'!G67))),'Data Summary'!DZ73="Yes"),OFFSET('Hygiene Data'!$G$9,0,10*ROW('Hygiene Data'!G67)),NA())</f>
        <v>#N/A</v>
      </c>
      <c r="BL73" s="101" t="e">
        <f ca="true">+IF(AND(ISNUMBER(OFFSET('Hygiene Data'!$H$5,0,10*ROW('Hygiene Data'!H67))),'Data Summary'!EA73="Yes"),OFFSET('Hygiene Data'!$H$5,0,10*ROW('Hygiene Data'!H67)),NA())</f>
        <v>#N/A</v>
      </c>
      <c r="BM73" s="101" t="e">
        <f ca="true">+IF(AND(ISNUMBER(OFFSET('Hygiene Data'!$H$7,0,10*ROW('Hygiene Data'!H67))),'Data Summary'!EB73="Yes"),OFFSET('Hygiene Data'!$H$7,0,10*ROW('Hygiene Data'!H67)),NA())</f>
        <v>#N/A</v>
      </c>
      <c r="BN73" s="101" t="e">
        <f ca="true">+IF(AND(ISNUMBER(OFFSET('Hygiene Data'!$H$9,0,10*ROW('Hygiene Data'!H67))),'Data Summary'!EC73="Yes"),OFFSET('Hygiene Data'!$H$9,0,10*ROW('Hygiene Data'!H67)),NA())</f>
        <v>#N/A</v>
      </c>
      <c r="BO73" s="101" t="e">
        <f ca="true">+IF(AND(ISNUMBER(OFFSET('Hygiene Data'!$I$5,0,10*ROW('Hygiene Data'!I67))),'Data Summary'!ED73="Yes"),OFFSET('Hygiene Data'!$I$5,0,10*ROW('Hygiene Data'!I67)),NA())</f>
        <v>#N/A</v>
      </c>
      <c r="BP73" s="101" t="e">
        <f ca="true">+IF(AND(ISNUMBER(OFFSET('Hygiene Data'!$I$7,0,10*ROW('Hygiene Data'!I67))),'Data Summary'!EE73="Yes"),OFFSET('Hygiene Data'!$I$7,0,10*ROW('Hygiene Data'!I67)),NA())</f>
        <v>#N/A</v>
      </c>
      <c r="BQ73" s="101" t="e">
        <f ca="true">+IF(AND(ISNUMBER(OFFSET('Hygiene Data'!$I$9,0,10*ROW('Hygiene Data'!I67))),'Data Summary'!EF73="Yes"),OFFSET('Hygiene Data'!$I$9,0,10*ROW('Hygiene Data'!I67)),NA())</f>
        <v>#N/A</v>
      </c>
    </row>
    <row xmlns:x14ac="http://schemas.microsoft.com/office/spreadsheetml/2009/9/ac" r="74" x14ac:dyDescent="0.2">
      <c r="A74" s="379" t="e">
        <f ca="true">+RIGHT('Data Summary'!A74,LEN('Data Summary'!A74)-9)</f>
        <v>#VALUE!</v>
      </c>
      <c r="B74" s="38" t="str">
        <f ca="true">+IF(ISTEXT('Data Summary'!B74),'Data Summary'!B74,"")</f>
        <v/>
      </c>
      <c r="C74" s="378" t="e">
        <f ca="true">+VALUE('Data Summary'!C74)</f>
        <v>#VALUE!</v>
      </c>
      <c r="D74" s="99" t="e">
        <f ca="true">+IF(AND(ISNUMBER(OFFSET('Water Data'!$D$4,0,10*ROW('Water Data'!D68))),'Data Summary'!BS74="Yes"),100-OFFSET('Water Data'!$D$4,0,10*ROW('Water Data'!D68)),NA())</f>
        <v>#N/A</v>
      </c>
      <c r="E74" s="99" t="e">
        <f ca="true">+IF(AND(ISNUMBER(OFFSET('Water Data'!$D$6,0,10*ROW('Water Data'!D68))),'Data Summary'!BT74="Yes"),OFFSET('Water Data'!$D$6,0,10*ROW('Water Data'!D68)),NA())</f>
        <v>#N/A</v>
      </c>
      <c r="F74" s="99" t="e">
        <f ca="true">+IF(AND(ISNUMBER(OFFSET('Water Data'!$D$9,0,10*ROW('Water Data'!D68))),'Data Summary'!BU74="Yes"),OFFSET('Water Data'!$D$9,0,10*ROW('Water Data'!D68)),NA())</f>
        <v>#N/A</v>
      </c>
      <c r="G74" s="99" t="e">
        <f ca="true">+IF(AND(ISNUMBER(OFFSET('Water Data'!$E$4,0,10*ROW('Water Data'!E68))),'Data Summary'!BV74="Yes"),100-OFFSET('Water Data'!$E$4,0,10*ROW('Water Data'!E68)),NA())</f>
        <v>#N/A</v>
      </c>
      <c r="H74" s="99" t="e">
        <f ca="true">+IF(AND(ISNUMBER(OFFSET('Water Data'!$E$6,0,10*ROW('Water Data'!E68))),'Data Summary'!BW74="Yes"),OFFSET('Water Data'!$E$6,0,10*ROW('Water Data'!E68)),NA())</f>
        <v>#N/A</v>
      </c>
      <c r="I74" s="99" t="e">
        <f ca="true">+IF(AND(ISNUMBER(OFFSET('Water Data'!$E$9,0,10*ROW('Water Data'!E68))),'Data Summary'!BX74="Yes"),OFFSET('Water Data'!$E$9,0,10*ROW('Water Data'!E68)),NA())</f>
        <v>#N/A</v>
      </c>
      <c r="J74" s="99" t="e">
        <f ca="true">+IF(AND(ISNUMBER(OFFSET('Water Data'!$F$4,0,10*ROW('Water Data'!F68))),'Data Summary'!BY74="Yes"),100-OFFSET('Water Data'!$F$4,0,10*ROW('Water Data'!F68)),NA())</f>
        <v>#N/A</v>
      </c>
      <c r="K74" s="99" t="e">
        <f ca="true">+IF(AND(ISNUMBER(OFFSET('Water Data'!$F$6,0,10*ROW('Water Data'!F68))),'Data Summary'!BZ74="Yes"),OFFSET('Water Data'!$F$6,0,10*ROW('Water Data'!F68)),NA())</f>
        <v>#N/A</v>
      </c>
      <c r="L74" s="99" t="e">
        <f ca="true">+IF(AND(ISNUMBER(OFFSET('Water Data'!$F$9,0,10*ROW('Water Data'!F68))),'Data Summary'!CA74="Yes"),OFFSET('Water Data'!$F$9,0,10*ROW('Water Data'!F68)),NA())</f>
        <v>#N/A</v>
      </c>
      <c r="M74" s="99" t="e">
        <f ca="true">+IF(AND(ISNUMBER(OFFSET('Water Data'!$G$4,0,10*ROW('Water Data'!G68))),'Data Summary'!CB74="Yes"),100-OFFSET('Water Data'!$G$4,0,10*ROW('Water Data'!G68)),NA())</f>
        <v>#N/A</v>
      </c>
      <c r="N74" s="99" t="e">
        <f ca="true">+IF(AND(ISNUMBER(OFFSET('Water Data'!$G$6,0,10*ROW('Water Data'!G68))),'Data Summary'!CC74="Yes"),OFFSET('Water Data'!$G$6,0,10*ROW('Water Data'!G68)),NA())</f>
        <v>#N/A</v>
      </c>
      <c r="O74" s="99" t="e">
        <f ca="true">+IF(AND(ISNUMBER(OFFSET('Water Data'!$G$9,0,10*ROW('Water Data'!G68))),'Data Summary'!CD74="Yes"),OFFSET('Water Data'!$G$9,0,10*ROW('Water Data'!G68)),NA())</f>
        <v>#N/A</v>
      </c>
      <c r="P74" s="99" t="e">
        <f ca="true">+IF(AND(ISNUMBER(OFFSET('Water Data'!$H$4,0,10*ROW('Water Data'!H68))),'Data Summary'!CE74="Yes"),100-OFFSET('Water Data'!$H$4,0,10*ROW('Water Data'!H68)),NA())</f>
        <v>#N/A</v>
      </c>
      <c r="Q74" s="99" t="e">
        <f ca="true">+IF(AND(ISNUMBER(OFFSET('Water Data'!$H$6,0,10*ROW('Water Data'!H68))),'Data Summary'!CF74="Yes"),OFFSET('Water Data'!$H$6,0,10*ROW('Water Data'!H68)),NA())</f>
        <v>#N/A</v>
      </c>
      <c r="R74" s="99" t="e">
        <f ca="true">+IF(AND(ISNUMBER(OFFSET('Water Data'!$H$9,0,10*ROW('Water Data'!H68))),'Data Summary'!CG74="Yes"),OFFSET('Water Data'!$H$9,0,10*ROW('Water Data'!H68)),NA())</f>
        <v>#N/A</v>
      </c>
      <c r="S74" s="99" t="e">
        <f ca="true">+IF(AND(ISNUMBER(OFFSET('Water Data'!$I$4,0,10*ROW('Water Data'!I68))),'Data Summary'!CH74="Yes"),100-OFFSET('Water Data'!$I$4,0,10*ROW('Water Data'!I68)),NA())</f>
        <v>#N/A</v>
      </c>
      <c r="T74" s="99" t="e">
        <f ca="true">+IF(AND(ISNUMBER(OFFSET('Water Data'!$I$6,0,10*ROW('Water Data'!I68))),'Data Summary'!CI74="Yes"),OFFSET('Water Data'!$I$6,0,10*ROW('Water Data'!I68)),NA())</f>
        <v>#N/A</v>
      </c>
      <c r="U74" s="99" t="e">
        <f ca="true">+IF(AND(ISNUMBER(OFFSET('Water Data'!$I$9,0,10*ROW('Water Data'!I68))),'Data Summary'!CJ74="Yes"),OFFSET('Water Data'!$I$9,0,10*ROW('Water Data'!I68)),NA())</f>
        <v>#N/A</v>
      </c>
      <c r="V74" s="100" t="e">
        <f ca="true">+IF(AND(ISNUMBER(OFFSET('Sanitation Data'!$D$4,0,10*ROW('Sanitation Data'!D68))),'Data Summary'!CK74="Yes"),100-OFFSET('Sanitation Data'!$D$4,0,10*ROW('Sanitation Data'!D68)),NA())</f>
        <v>#N/A</v>
      </c>
      <c r="W74" s="100" t="e">
        <f ca="true">+IF(AND(ISNUMBER(OFFSET('Sanitation Data'!$D$6,0,10*ROW('Sanitation Data'!D68))),'Data Summary'!CL74="Yes"),OFFSET('Sanitation Data'!$D$6,0,10*ROW('Sanitation Data'!D68)),NA())</f>
        <v>#N/A</v>
      </c>
      <c r="X74" s="100" t="e">
        <f ca="true">+IF(AND(ISNUMBER(OFFSET('Sanitation Data'!$D$10,0,10*ROW('Sanitation Data'!D68))),'Data Summary'!CM74="Yes"),OFFSET('Sanitation Data'!$D$10,0,10*ROW('Sanitation Data'!D68)),NA())</f>
        <v>#N/A</v>
      </c>
      <c r="Y74" s="100" t="e">
        <f ca="true">+IF(AND(ISNUMBER(OFFSET('Sanitation Data'!$D$11,0,10*ROW('Sanitation Data'!D68))),'Data Summary'!CN74="Yes"),OFFSET('Sanitation Data'!$D$11,0,10*ROW('Sanitation Data'!D68)),NA())</f>
        <v>#N/A</v>
      </c>
      <c r="Z74" s="100" t="e">
        <f ca="true">+IF(AND(ISNUMBER(OFFSET('Sanitation Data'!$D$12,0,10*ROW('Sanitation Data'!D68))),'Data Summary'!CO74="Yes"),OFFSET('Sanitation Data'!$D$12,0,10*ROW('Sanitation Data'!D68)),NA())</f>
        <v>#N/A</v>
      </c>
      <c r="AA74" s="100" t="e">
        <f ca="true">+IF(AND(ISNUMBER(OFFSET('Sanitation Data'!$E$4,0,10*ROW('Sanitation Data'!E68))),'Data Summary'!CP74="Yes"),100-OFFSET('Sanitation Data'!$E$4,0,10*ROW('Sanitation Data'!E68)),NA())</f>
        <v>#N/A</v>
      </c>
      <c r="AB74" s="100" t="e">
        <f ca="true">+IF(AND(ISNUMBER(OFFSET('Sanitation Data'!$E$6,0,10*ROW('Sanitation Data'!E68))),'Data Summary'!CQ74="Yes"),OFFSET('Sanitation Data'!$E$6,0,10*ROW('Sanitation Data'!E68)),NA())</f>
        <v>#N/A</v>
      </c>
      <c r="AC74" s="100" t="e">
        <f ca="true">+IF(AND(ISNUMBER(OFFSET('Sanitation Data'!$E$10,0,10*ROW('Sanitation Data'!E68))),'Data Summary'!CR74="Yes"),OFFSET('Sanitation Data'!$E$10,0,10*ROW('Sanitation Data'!E68)),NA())</f>
        <v>#N/A</v>
      </c>
      <c r="AD74" s="100" t="e">
        <f ca="true">+IF(AND(ISNUMBER(OFFSET('Sanitation Data'!$E$11,0,10*ROW('Sanitation Data'!E68))),'Data Summary'!CS74="Yes"),OFFSET('Sanitation Data'!$E$11,0,10*ROW('Sanitation Data'!E68)),NA())</f>
        <v>#N/A</v>
      </c>
      <c r="AE74" s="100" t="e">
        <f ca="true">+IF(AND(ISNUMBER(OFFSET('Sanitation Data'!$E$12,0,10*ROW('Sanitation Data'!E68))),'Data Summary'!CT74="Yes"),OFFSET('Sanitation Data'!$E$12,0,10*ROW('Sanitation Data'!E68)),NA())</f>
        <v>#N/A</v>
      </c>
      <c r="AF74" s="100" t="e">
        <f ca="true">+IF(AND(ISNUMBER(OFFSET('Sanitation Data'!$F$4,0,10*ROW('Sanitation Data'!F68))),'Data Summary'!CU74="Yes"),100-OFFSET('Sanitation Data'!$F$4,0,10*ROW('Sanitation Data'!F68)),NA())</f>
        <v>#N/A</v>
      </c>
      <c r="AG74" s="100" t="e">
        <f ca="true">+IF(AND(ISNUMBER(OFFSET('Sanitation Data'!$F$6,0,10*ROW('Sanitation Data'!F68))),'Data Summary'!CV74="Yes"),OFFSET('Sanitation Data'!$F$6,0,10*ROW('Sanitation Data'!F68)),NA())</f>
        <v>#N/A</v>
      </c>
      <c r="AH74" s="100" t="e">
        <f ca="true">+IF(AND(ISNUMBER(OFFSET('Sanitation Data'!$F$10,0,10*ROW('Sanitation Data'!F68))),'Data Summary'!CW74="Yes"),OFFSET('Sanitation Data'!$F$10,0,10*ROW('Sanitation Data'!F68)),NA())</f>
        <v>#N/A</v>
      </c>
      <c r="AI74" s="100" t="e">
        <f ca="true">+IF(AND(ISNUMBER(OFFSET('Sanitation Data'!$F$11,0,10*ROW('Sanitation Data'!F68))),'Data Summary'!CX74="Yes"),OFFSET('Sanitation Data'!$F$11,0,10*ROW('Sanitation Data'!F68)),NA())</f>
        <v>#N/A</v>
      </c>
      <c r="AJ74" s="100" t="e">
        <f ca="true">+IF(AND(ISNUMBER(OFFSET('Sanitation Data'!$F$12,0,10*ROW('Sanitation Data'!F68))),'Data Summary'!CY74="Yes"),OFFSET('Sanitation Data'!$F$12,0,10*ROW('Sanitation Data'!F68)),NA())</f>
        <v>#N/A</v>
      </c>
      <c r="AK74" s="100" t="e">
        <f ca="true">+IF(AND(ISNUMBER(OFFSET('Sanitation Data'!$G$4,0,10*ROW('Sanitation Data'!G68))),'Data Summary'!CZ74="Yes"),100-OFFSET('Sanitation Data'!$G$4,0,10*ROW('Sanitation Data'!G68)),NA())</f>
        <v>#N/A</v>
      </c>
      <c r="AL74" s="100" t="e">
        <f ca="true">+IF(AND(ISNUMBER(OFFSET('Sanitation Data'!$G$6,0,10*ROW('Sanitation Data'!G68))),'Data Summary'!DA74="Yes"),OFFSET('Sanitation Data'!$G$6,0,10*ROW('Sanitation Data'!G68)),NA())</f>
        <v>#N/A</v>
      </c>
      <c r="AM74" s="100" t="e">
        <f ca="true">+IF(AND(ISNUMBER(OFFSET('Sanitation Data'!$G$10,0,10*ROW('Sanitation Data'!G68))),'Data Summary'!DB74="Yes"),OFFSET('Sanitation Data'!$G$10,0,10*ROW('Sanitation Data'!G68)),NA())</f>
        <v>#N/A</v>
      </c>
      <c r="AN74" s="100" t="e">
        <f ca="true">+IF(AND(ISNUMBER(OFFSET('Sanitation Data'!$G$11,0,10*ROW('Sanitation Data'!G68))),'Data Summary'!DC74="Yes"),OFFSET('Sanitation Data'!$G$11,0,10*ROW('Sanitation Data'!G68)),NA())</f>
        <v>#N/A</v>
      </c>
      <c r="AO74" s="100" t="e">
        <f ca="true">+IF(AND(ISNUMBER(OFFSET('Sanitation Data'!$G$12,0,10*ROW('Sanitation Data'!G68))),'Data Summary'!DD74="Yes"),OFFSET('Sanitation Data'!$G$12,0,10*ROW('Sanitation Data'!G68)),NA())</f>
        <v>#N/A</v>
      </c>
      <c r="AP74" s="100" t="e">
        <f ca="true">+IF(AND(ISNUMBER(OFFSET('Sanitation Data'!$H$4,0,10*ROW('Sanitation Data'!H68))),'Data Summary'!DE74="Yes"),100-OFFSET('Sanitation Data'!$H$4,0,10*ROW('Sanitation Data'!H68)),NA())</f>
        <v>#N/A</v>
      </c>
      <c r="AQ74" s="100" t="e">
        <f ca="true">+IF(AND(ISNUMBER(OFFSET('Sanitation Data'!$H$6,0,10*ROW('Sanitation Data'!H68))),'Data Summary'!DF74="Yes"),OFFSET('Sanitation Data'!$H$6,0,10*ROW('Sanitation Data'!H68)),NA())</f>
        <v>#N/A</v>
      </c>
      <c r="AR74" s="100" t="e">
        <f ca="true">+IF(AND(ISNUMBER(OFFSET('Sanitation Data'!$H$10,0,10*ROW('Sanitation Data'!H68))),'Data Summary'!DG74="Yes"),OFFSET('Sanitation Data'!$H$10,0,10*ROW('Sanitation Data'!H68)),NA())</f>
        <v>#N/A</v>
      </c>
      <c r="AS74" s="100" t="e">
        <f ca="true">+IF(AND(ISNUMBER(OFFSET('Sanitation Data'!$H$11,0,10*ROW('Sanitation Data'!H68))),'Data Summary'!DH74="Yes"),OFFSET('Sanitation Data'!$H$11,0,10*ROW('Sanitation Data'!H68)),NA())</f>
        <v>#N/A</v>
      </c>
      <c r="AT74" s="100" t="e">
        <f ca="true">+IF(AND(ISNUMBER(OFFSET('Sanitation Data'!$H$12,0,10*ROW('Sanitation Data'!H68))),'Data Summary'!DI74="Yes"),OFFSET('Sanitation Data'!$H$12,0,10*ROW('Sanitation Data'!H68)),NA())</f>
        <v>#N/A</v>
      </c>
      <c r="AU74" s="100" t="e">
        <f ca="true">+IF(AND(ISNUMBER(OFFSET('Sanitation Data'!$I$4,0,10*ROW('Sanitation Data'!I68))),'Data Summary'!DJ74="Yes"),100-OFFSET('Sanitation Data'!$I$4,0,10*ROW('Sanitation Data'!I68)),NA())</f>
        <v>#N/A</v>
      </c>
      <c r="AV74" s="100" t="e">
        <f ca="true">+IF(AND(ISNUMBER(OFFSET('Sanitation Data'!$I$6,0,10*ROW('Sanitation Data'!I68))),'Data Summary'!DK74="Yes"),OFFSET('Sanitation Data'!$I$6,0,10*ROW('Sanitation Data'!I68)),NA())</f>
        <v>#N/A</v>
      </c>
      <c r="AW74" s="100" t="e">
        <f ca="true">+IF(AND(ISNUMBER(OFFSET('Sanitation Data'!$I$10,0,10*ROW('Sanitation Data'!I68))),'Data Summary'!DL74="Yes"),OFFSET('Sanitation Data'!$I$10,0,10*ROW('Sanitation Data'!I68)),NA())</f>
        <v>#N/A</v>
      </c>
      <c r="AX74" s="100" t="e">
        <f ca="true">+IF(AND(ISNUMBER(OFFSET('Sanitation Data'!$I$11,0,10*ROW('Sanitation Data'!I68))),'Data Summary'!DM74="Yes"),OFFSET('Sanitation Data'!$I$11,0,10*ROW('Sanitation Data'!I68)),NA())</f>
        <v>#N/A</v>
      </c>
      <c r="AY74" s="100" t="e">
        <f ca="true">+IF(AND(ISNUMBER(OFFSET('Sanitation Data'!$I$12,0,10*ROW('Sanitation Data'!I68))),'Data Summary'!DN74="Yes"),OFFSET('Sanitation Data'!$I$12,0,10*ROW('Sanitation Data'!I68)),NA())</f>
        <v>#N/A</v>
      </c>
      <c r="AZ74" s="101" t="e">
        <f ca="true">+IF(AND(ISNUMBER(OFFSET('Hygiene Data'!$D$5,0,10*ROW('Hygiene Data'!D68))),'Data Summary'!DO74="Yes"),OFFSET('Hygiene Data'!$D$5,0,10*ROW('Hygiene Data'!D68)),NA())</f>
        <v>#N/A</v>
      </c>
      <c r="BA74" s="101" t="e">
        <f ca="true">+IF(AND(ISNUMBER(OFFSET('Hygiene Data'!$D$7,0,10*ROW('Hygiene Data'!D68))),'Data Summary'!DP74="Yes"),OFFSET('Hygiene Data'!$D$7,0,10*ROW('Hygiene Data'!D68)),NA())</f>
        <v>#N/A</v>
      </c>
      <c r="BB74" s="101" t="e">
        <f ca="true">+IF(AND(ISNUMBER(OFFSET('Hygiene Data'!$D$9,0,10*ROW('Hygiene Data'!D68))),'Data Summary'!DQ74="Yes"),OFFSET('Hygiene Data'!$D$9,0,10*ROW('Hygiene Data'!D68)),NA())</f>
        <v>#N/A</v>
      </c>
      <c r="BC74" s="101" t="e">
        <f ca="true">+IF(AND(ISNUMBER(OFFSET('Hygiene Data'!$E$5,0,10*ROW('Hygiene Data'!E68))),'Data Summary'!DR74="Yes"),OFFSET('Hygiene Data'!$E$5,0,10*ROW('Hygiene Data'!E68)),NA())</f>
        <v>#N/A</v>
      </c>
      <c r="BD74" s="101" t="e">
        <f ca="true">+IF(AND(ISNUMBER(OFFSET('Hygiene Data'!$E$7,0,10*ROW('Hygiene Data'!E68))),'Data Summary'!DS74="Yes"),OFFSET('Hygiene Data'!$E$7,0,10*ROW('Hygiene Data'!E68)),NA())</f>
        <v>#N/A</v>
      </c>
      <c r="BE74" s="101" t="e">
        <f ca="true">+IF(AND(ISNUMBER(OFFSET('Hygiene Data'!$E$9,0,10*ROW('Hygiene Data'!E68))),'Data Summary'!DT74="Yes"),OFFSET('Hygiene Data'!$E$9,0,10*ROW('Hygiene Data'!E68)),NA())</f>
        <v>#N/A</v>
      </c>
      <c r="BF74" s="101" t="e">
        <f ca="true">+IF(AND(ISNUMBER(OFFSET('Hygiene Data'!$F$5,0,10*ROW('Hygiene Data'!F68))),'Data Summary'!DU74="Yes"),OFFSET('Hygiene Data'!$F$5,0,10*ROW('Hygiene Data'!F68)),NA())</f>
        <v>#N/A</v>
      </c>
      <c r="BG74" s="101" t="e">
        <f ca="true">+IF(AND(ISNUMBER(OFFSET('Hygiene Data'!$F$7,0,10*ROW('Hygiene Data'!F68))),'Data Summary'!DV74="Yes"),OFFSET('Hygiene Data'!$F$7,0,10*ROW('Hygiene Data'!F68)),NA())</f>
        <v>#N/A</v>
      </c>
      <c r="BH74" s="101" t="e">
        <f ca="true">+IF(AND(ISNUMBER(OFFSET('Hygiene Data'!$F$9,0,10*ROW('Hygiene Data'!F68))),'Data Summary'!DW74="Yes"),OFFSET('Hygiene Data'!$F$9,0,10*ROW('Hygiene Data'!F68)),NA())</f>
        <v>#N/A</v>
      </c>
      <c r="BI74" s="101" t="e">
        <f ca="true">+IF(AND(ISNUMBER(OFFSET('Hygiene Data'!$G$5,0,10*ROW('Hygiene Data'!G68))),'Data Summary'!DX74="Yes"),OFFSET('Hygiene Data'!$G$5,0,10*ROW('Hygiene Data'!G68)),NA())</f>
        <v>#N/A</v>
      </c>
      <c r="BJ74" s="101" t="e">
        <f ca="true">+IF(AND(ISNUMBER(OFFSET('Hygiene Data'!$G$7,0,10*ROW('Hygiene Data'!G68))),'Data Summary'!DY74="Yes"),OFFSET('Hygiene Data'!$G$7,0,10*ROW('Hygiene Data'!G68)),NA())</f>
        <v>#N/A</v>
      </c>
      <c r="BK74" s="101" t="e">
        <f ca="true">+IF(AND(ISNUMBER(OFFSET('Hygiene Data'!$G$9,0,10*ROW('Hygiene Data'!G68))),'Data Summary'!DZ74="Yes"),OFFSET('Hygiene Data'!$G$9,0,10*ROW('Hygiene Data'!G68)),NA())</f>
        <v>#N/A</v>
      </c>
      <c r="BL74" s="101" t="e">
        <f ca="true">+IF(AND(ISNUMBER(OFFSET('Hygiene Data'!$H$5,0,10*ROW('Hygiene Data'!H68))),'Data Summary'!EA74="Yes"),OFFSET('Hygiene Data'!$H$5,0,10*ROW('Hygiene Data'!H68)),NA())</f>
        <v>#N/A</v>
      </c>
      <c r="BM74" s="101" t="e">
        <f ca="true">+IF(AND(ISNUMBER(OFFSET('Hygiene Data'!$H$7,0,10*ROW('Hygiene Data'!H68))),'Data Summary'!EB74="Yes"),OFFSET('Hygiene Data'!$H$7,0,10*ROW('Hygiene Data'!H68)),NA())</f>
        <v>#N/A</v>
      </c>
      <c r="BN74" s="101" t="e">
        <f ca="true">+IF(AND(ISNUMBER(OFFSET('Hygiene Data'!$H$9,0,10*ROW('Hygiene Data'!H68))),'Data Summary'!EC74="Yes"),OFFSET('Hygiene Data'!$H$9,0,10*ROW('Hygiene Data'!H68)),NA())</f>
        <v>#N/A</v>
      </c>
      <c r="BO74" s="101" t="e">
        <f ca="true">+IF(AND(ISNUMBER(OFFSET('Hygiene Data'!$I$5,0,10*ROW('Hygiene Data'!I68))),'Data Summary'!ED74="Yes"),OFFSET('Hygiene Data'!$I$5,0,10*ROW('Hygiene Data'!I68)),NA())</f>
        <v>#N/A</v>
      </c>
      <c r="BP74" s="101" t="e">
        <f ca="true">+IF(AND(ISNUMBER(OFFSET('Hygiene Data'!$I$7,0,10*ROW('Hygiene Data'!I68))),'Data Summary'!EE74="Yes"),OFFSET('Hygiene Data'!$I$7,0,10*ROW('Hygiene Data'!I68)),NA())</f>
        <v>#N/A</v>
      </c>
      <c r="BQ74" s="101" t="e">
        <f ca="true">+IF(AND(ISNUMBER(OFFSET('Hygiene Data'!$I$9,0,10*ROW('Hygiene Data'!I68))),'Data Summary'!EF74="Yes"),OFFSET('Hygiene Data'!$I$9,0,10*ROW('Hygiene Data'!I68)),NA())</f>
        <v>#N/A</v>
      </c>
    </row>
    <row xmlns:x14ac="http://schemas.microsoft.com/office/spreadsheetml/2009/9/ac" r="75" x14ac:dyDescent="0.2">
      <c r="A75" s="379" t="e">
        <f ca="true">+RIGHT('Data Summary'!A75,LEN('Data Summary'!A75)-9)</f>
        <v>#VALUE!</v>
      </c>
      <c r="B75" s="38" t="str">
        <f ca="true">+IF(ISTEXT('Data Summary'!B75),'Data Summary'!B75,"")</f>
        <v/>
      </c>
      <c r="C75" s="378" t="e">
        <f ca="true">+VALUE('Data Summary'!C75)</f>
        <v>#VALUE!</v>
      </c>
      <c r="D75" s="99" t="e">
        <f ca="true">+IF(AND(ISNUMBER(OFFSET('Water Data'!$D$4,0,10*ROW('Water Data'!D69))),'Data Summary'!BS75="Yes"),100-OFFSET('Water Data'!$D$4,0,10*ROW('Water Data'!D69)),NA())</f>
        <v>#N/A</v>
      </c>
      <c r="E75" s="99" t="e">
        <f ca="true">+IF(AND(ISNUMBER(OFFSET('Water Data'!$D$6,0,10*ROW('Water Data'!D69))),'Data Summary'!BT75="Yes"),OFFSET('Water Data'!$D$6,0,10*ROW('Water Data'!D69)),NA())</f>
        <v>#N/A</v>
      </c>
      <c r="F75" s="99" t="e">
        <f ca="true">+IF(AND(ISNUMBER(OFFSET('Water Data'!$D$9,0,10*ROW('Water Data'!D69))),'Data Summary'!BU75="Yes"),OFFSET('Water Data'!$D$9,0,10*ROW('Water Data'!D69)),NA())</f>
        <v>#N/A</v>
      </c>
      <c r="G75" s="99" t="e">
        <f ca="true">+IF(AND(ISNUMBER(OFFSET('Water Data'!$E$4,0,10*ROW('Water Data'!E69))),'Data Summary'!BV75="Yes"),100-OFFSET('Water Data'!$E$4,0,10*ROW('Water Data'!E69)),NA())</f>
        <v>#N/A</v>
      </c>
      <c r="H75" s="99" t="e">
        <f ca="true">+IF(AND(ISNUMBER(OFFSET('Water Data'!$E$6,0,10*ROW('Water Data'!E69))),'Data Summary'!BW75="Yes"),OFFSET('Water Data'!$E$6,0,10*ROW('Water Data'!E69)),NA())</f>
        <v>#N/A</v>
      </c>
      <c r="I75" s="99" t="e">
        <f ca="true">+IF(AND(ISNUMBER(OFFSET('Water Data'!$E$9,0,10*ROW('Water Data'!E69))),'Data Summary'!BX75="Yes"),OFFSET('Water Data'!$E$9,0,10*ROW('Water Data'!E69)),NA())</f>
        <v>#N/A</v>
      </c>
      <c r="J75" s="99" t="e">
        <f ca="true">+IF(AND(ISNUMBER(OFFSET('Water Data'!$F$4,0,10*ROW('Water Data'!F69))),'Data Summary'!BY75="Yes"),100-OFFSET('Water Data'!$F$4,0,10*ROW('Water Data'!F69)),NA())</f>
        <v>#N/A</v>
      </c>
      <c r="K75" s="99" t="e">
        <f ca="true">+IF(AND(ISNUMBER(OFFSET('Water Data'!$F$6,0,10*ROW('Water Data'!F69))),'Data Summary'!BZ75="Yes"),OFFSET('Water Data'!$F$6,0,10*ROW('Water Data'!F69)),NA())</f>
        <v>#N/A</v>
      </c>
      <c r="L75" s="99" t="e">
        <f ca="true">+IF(AND(ISNUMBER(OFFSET('Water Data'!$F$9,0,10*ROW('Water Data'!F69))),'Data Summary'!CA75="Yes"),OFFSET('Water Data'!$F$9,0,10*ROW('Water Data'!F69)),NA())</f>
        <v>#N/A</v>
      </c>
      <c r="M75" s="99" t="e">
        <f ca="true">+IF(AND(ISNUMBER(OFFSET('Water Data'!$G$4,0,10*ROW('Water Data'!G69))),'Data Summary'!CB75="Yes"),100-OFFSET('Water Data'!$G$4,0,10*ROW('Water Data'!G69)),NA())</f>
        <v>#N/A</v>
      </c>
      <c r="N75" s="99" t="e">
        <f ca="true">+IF(AND(ISNUMBER(OFFSET('Water Data'!$G$6,0,10*ROW('Water Data'!G69))),'Data Summary'!CC75="Yes"),OFFSET('Water Data'!$G$6,0,10*ROW('Water Data'!G69)),NA())</f>
        <v>#N/A</v>
      </c>
      <c r="O75" s="99" t="e">
        <f ca="true">+IF(AND(ISNUMBER(OFFSET('Water Data'!$G$9,0,10*ROW('Water Data'!G69))),'Data Summary'!CD75="Yes"),OFFSET('Water Data'!$G$9,0,10*ROW('Water Data'!G69)),NA())</f>
        <v>#N/A</v>
      </c>
      <c r="P75" s="99" t="e">
        <f ca="true">+IF(AND(ISNUMBER(OFFSET('Water Data'!$H$4,0,10*ROW('Water Data'!H69))),'Data Summary'!CE75="Yes"),100-OFFSET('Water Data'!$H$4,0,10*ROW('Water Data'!H69)),NA())</f>
        <v>#N/A</v>
      </c>
      <c r="Q75" s="99" t="e">
        <f ca="true">+IF(AND(ISNUMBER(OFFSET('Water Data'!$H$6,0,10*ROW('Water Data'!H69))),'Data Summary'!CF75="Yes"),OFFSET('Water Data'!$H$6,0,10*ROW('Water Data'!H69)),NA())</f>
        <v>#N/A</v>
      </c>
      <c r="R75" s="99" t="e">
        <f ca="true">+IF(AND(ISNUMBER(OFFSET('Water Data'!$H$9,0,10*ROW('Water Data'!H69))),'Data Summary'!CG75="Yes"),OFFSET('Water Data'!$H$9,0,10*ROW('Water Data'!H69)),NA())</f>
        <v>#N/A</v>
      </c>
      <c r="S75" s="99" t="e">
        <f ca="true">+IF(AND(ISNUMBER(OFFSET('Water Data'!$I$4,0,10*ROW('Water Data'!I69))),'Data Summary'!CH75="Yes"),100-OFFSET('Water Data'!$I$4,0,10*ROW('Water Data'!I69)),NA())</f>
        <v>#N/A</v>
      </c>
      <c r="T75" s="99" t="e">
        <f ca="true">+IF(AND(ISNUMBER(OFFSET('Water Data'!$I$6,0,10*ROW('Water Data'!I69))),'Data Summary'!CI75="Yes"),OFFSET('Water Data'!$I$6,0,10*ROW('Water Data'!I69)),NA())</f>
        <v>#N/A</v>
      </c>
      <c r="U75" s="99" t="e">
        <f ca="true">+IF(AND(ISNUMBER(OFFSET('Water Data'!$I$9,0,10*ROW('Water Data'!I69))),'Data Summary'!CJ75="Yes"),OFFSET('Water Data'!$I$9,0,10*ROW('Water Data'!I69)),NA())</f>
        <v>#N/A</v>
      </c>
      <c r="V75" s="100" t="e">
        <f ca="true">+IF(AND(ISNUMBER(OFFSET('Sanitation Data'!$D$4,0,10*ROW('Sanitation Data'!D69))),'Data Summary'!CK75="Yes"),100-OFFSET('Sanitation Data'!$D$4,0,10*ROW('Sanitation Data'!D69)),NA())</f>
        <v>#N/A</v>
      </c>
      <c r="W75" s="100" t="e">
        <f ca="true">+IF(AND(ISNUMBER(OFFSET('Sanitation Data'!$D$6,0,10*ROW('Sanitation Data'!D69))),'Data Summary'!CL75="Yes"),OFFSET('Sanitation Data'!$D$6,0,10*ROW('Sanitation Data'!D69)),NA())</f>
        <v>#N/A</v>
      </c>
      <c r="X75" s="100" t="e">
        <f ca="true">+IF(AND(ISNUMBER(OFFSET('Sanitation Data'!$D$10,0,10*ROW('Sanitation Data'!D69))),'Data Summary'!CM75="Yes"),OFFSET('Sanitation Data'!$D$10,0,10*ROW('Sanitation Data'!D69)),NA())</f>
        <v>#N/A</v>
      </c>
      <c r="Y75" s="100" t="e">
        <f ca="true">+IF(AND(ISNUMBER(OFFSET('Sanitation Data'!$D$11,0,10*ROW('Sanitation Data'!D69))),'Data Summary'!CN75="Yes"),OFFSET('Sanitation Data'!$D$11,0,10*ROW('Sanitation Data'!D69)),NA())</f>
        <v>#N/A</v>
      </c>
      <c r="Z75" s="100" t="e">
        <f ca="true">+IF(AND(ISNUMBER(OFFSET('Sanitation Data'!$D$12,0,10*ROW('Sanitation Data'!D69))),'Data Summary'!CO75="Yes"),OFFSET('Sanitation Data'!$D$12,0,10*ROW('Sanitation Data'!D69)),NA())</f>
        <v>#N/A</v>
      </c>
      <c r="AA75" s="100" t="e">
        <f ca="true">+IF(AND(ISNUMBER(OFFSET('Sanitation Data'!$E$4,0,10*ROW('Sanitation Data'!E69))),'Data Summary'!CP75="Yes"),100-OFFSET('Sanitation Data'!$E$4,0,10*ROW('Sanitation Data'!E69)),NA())</f>
        <v>#N/A</v>
      </c>
      <c r="AB75" s="100" t="e">
        <f ca="true">+IF(AND(ISNUMBER(OFFSET('Sanitation Data'!$E$6,0,10*ROW('Sanitation Data'!E69))),'Data Summary'!CQ75="Yes"),OFFSET('Sanitation Data'!$E$6,0,10*ROW('Sanitation Data'!E69)),NA())</f>
        <v>#N/A</v>
      </c>
      <c r="AC75" s="100" t="e">
        <f ca="true">+IF(AND(ISNUMBER(OFFSET('Sanitation Data'!$E$10,0,10*ROW('Sanitation Data'!E69))),'Data Summary'!CR75="Yes"),OFFSET('Sanitation Data'!$E$10,0,10*ROW('Sanitation Data'!E69)),NA())</f>
        <v>#N/A</v>
      </c>
      <c r="AD75" s="100" t="e">
        <f ca="true">+IF(AND(ISNUMBER(OFFSET('Sanitation Data'!$E$11,0,10*ROW('Sanitation Data'!E69))),'Data Summary'!CS75="Yes"),OFFSET('Sanitation Data'!$E$11,0,10*ROW('Sanitation Data'!E69)),NA())</f>
        <v>#N/A</v>
      </c>
      <c r="AE75" s="100" t="e">
        <f ca="true">+IF(AND(ISNUMBER(OFFSET('Sanitation Data'!$E$12,0,10*ROW('Sanitation Data'!E69))),'Data Summary'!CT75="Yes"),OFFSET('Sanitation Data'!$E$12,0,10*ROW('Sanitation Data'!E69)),NA())</f>
        <v>#N/A</v>
      </c>
      <c r="AF75" s="100" t="e">
        <f ca="true">+IF(AND(ISNUMBER(OFFSET('Sanitation Data'!$F$4,0,10*ROW('Sanitation Data'!F69))),'Data Summary'!CU75="Yes"),100-OFFSET('Sanitation Data'!$F$4,0,10*ROW('Sanitation Data'!F69)),NA())</f>
        <v>#N/A</v>
      </c>
      <c r="AG75" s="100" t="e">
        <f ca="true">+IF(AND(ISNUMBER(OFFSET('Sanitation Data'!$F$6,0,10*ROW('Sanitation Data'!F69))),'Data Summary'!CV75="Yes"),OFFSET('Sanitation Data'!$F$6,0,10*ROW('Sanitation Data'!F69)),NA())</f>
        <v>#N/A</v>
      </c>
      <c r="AH75" s="100" t="e">
        <f ca="true">+IF(AND(ISNUMBER(OFFSET('Sanitation Data'!$F$10,0,10*ROW('Sanitation Data'!F69))),'Data Summary'!CW75="Yes"),OFFSET('Sanitation Data'!$F$10,0,10*ROW('Sanitation Data'!F69)),NA())</f>
        <v>#N/A</v>
      </c>
      <c r="AI75" s="100" t="e">
        <f ca="true">+IF(AND(ISNUMBER(OFFSET('Sanitation Data'!$F$11,0,10*ROW('Sanitation Data'!F69))),'Data Summary'!CX75="Yes"),OFFSET('Sanitation Data'!$F$11,0,10*ROW('Sanitation Data'!F69)),NA())</f>
        <v>#N/A</v>
      </c>
      <c r="AJ75" s="100" t="e">
        <f ca="true">+IF(AND(ISNUMBER(OFFSET('Sanitation Data'!$F$12,0,10*ROW('Sanitation Data'!F69))),'Data Summary'!CY75="Yes"),OFFSET('Sanitation Data'!$F$12,0,10*ROW('Sanitation Data'!F69)),NA())</f>
        <v>#N/A</v>
      </c>
      <c r="AK75" s="100" t="e">
        <f ca="true">+IF(AND(ISNUMBER(OFFSET('Sanitation Data'!$G$4,0,10*ROW('Sanitation Data'!G69))),'Data Summary'!CZ75="Yes"),100-OFFSET('Sanitation Data'!$G$4,0,10*ROW('Sanitation Data'!G69)),NA())</f>
        <v>#N/A</v>
      </c>
      <c r="AL75" s="100" t="e">
        <f ca="true">+IF(AND(ISNUMBER(OFFSET('Sanitation Data'!$G$6,0,10*ROW('Sanitation Data'!G69))),'Data Summary'!DA75="Yes"),OFFSET('Sanitation Data'!$G$6,0,10*ROW('Sanitation Data'!G69)),NA())</f>
        <v>#N/A</v>
      </c>
      <c r="AM75" s="100" t="e">
        <f ca="true">+IF(AND(ISNUMBER(OFFSET('Sanitation Data'!$G$10,0,10*ROW('Sanitation Data'!G69))),'Data Summary'!DB75="Yes"),OFFSET('Sanitation Data'!$G$10,0,10*ROW('Sanitation Data'!G69)),NA())</f>
        <v>#N/A</v>
      </c>
      <c r="AN75" s="100" t="e">
        <f ca="true">+IF(AND(ISNUMBER(OFFSET('Sanitation Data'!$G$11,0,10*ROW('Sanitation Data'!G69))),'Data Summary'!DC75="Yes"),OFFSET('Sanitation Data'!$G$11,0,10*ROW('Sanitation Data'!G69)),NA())</f>
        <v>#N/A</v>
      </c>
      <c r="AO75" s="100" t="e">
        <f ca="true">+IF(AND(ISNUMBER(OFFSET('Sanitation Data'!$G$12,0,10*ROW('Sanitation Data'!G69))),'Data Summary'!DD75="Yes"),OFFSET('Sanitation Data'!$G$12,0,10*ROW('Sanitation Data'!G69)),NA())</f>
        <v>#N/A</v>
      </c>
      <c r="AP75" s="100" t="e">
        <f ca="true">+IF(AND(ISNUMBER(OFFSET('Sanitation Data'!$H$4,0,10*ROW('Sanitation Data'!H69))),'Data Summary'!DE75="Yes"),100-OFFSET('Sanitation Data'!$H$4,0,10*ROW('Sanitation Data'!H69)),NA())</f>
        <v>#N/A</v>
      </c>
      <c r="AQ75" s="100" t="e">
        <f ca="true">+IF(AND(ISNUMBER(OFFSET('Sanitation Data'!$H$6,0,10*ROW('Sanitation Data'!H69))),'Data Summary'!DF75="Yes"),OFFSET('Sanitation Data'!$H$6,0,10*ROW('Sanitation Data'!H69)),NA())</f>
        <v>#N/A</v>
      </c>
      <c r="AR75" s="100" t="e">
        <f ca="true">+IF(AND(ISNUMBER(OFFSET('Sanitation Data'!$H$10,0,10*ROW('Sanitation Data'!H69))),'Data Summary'!DG75="Yes"),OFFSET('Sanitation Data'!$H$10,0,10*ROW('Sanitation Data'!H69)),NA())</f>
        <v>#N/A</v>
      </c>
      <c r="AS75" s="100" t="e">
        <f ca="true">+IF(AND(ISNUMBER(OFFSET('Sanitation Data'!$H$11,0,10*ROW('Sanitation Data'!H69))),'Data Summary'!DH75="Yes"),OFFSET('Sanitation Data'!$H$11,0,10*ROW('Sanitation Data'!H69)),NA())</f>
        <v>#N/A</v>
      </c>
      <c r="AT75" s="100" t="e">
        <f ca="true">+IF(AND(ISNUMBER(OFFSET('Sanitation Data'!$H$12,0,10*ROW('Sanitation Data'!H69))),'Data Summary'!DI75="Yes"),OFFSET('Sanitation Data'!$H$12,0,10*ROW('Sanitation Data'!H69)),NA())</f>
        <v>#N/A</v>
      </c>
      <c r="AU75" s="100" t="e">
        <f ca="true">+IF(AND(ISNUMBER(OFFSET('Sanitation Data'!$I$4,0,10*ROW('Sanitation Data'!I69))),'Data Summary'!DJ75="Yes"),100-OFFSET('Sanitation Data'!$I$4,0,10*ROW('Sanitation Data'!I69)),NA())</f>
        <v>#N/A</v>
      </c>
      <c r="AV75" s="100" t="e">
        <f ca="true">+IF(AND(ISNUMBER(OFFSET('Sanitation Data'!$I$6,0,10*ROW('Sanitation Data'!I69))),'Data Summary'!DK75="Yes"),OFFSET('Sanitation Data'!$I$6,0,10*ROW('Sanitation Data'!I69)),NA())</f>
        <v>#N/A</v>
      </c>
      <c r="AW75" s="100" t="e">
        <f ca="true">+IF(AND(ISNUMBER(OFFSET('Sanitation Data'!$I$10,0,10*ROW('Sanitation Data'!I69))),'Data Summary'!DL75="Yes"),OFFSET('Sanitation Data'!$I$10,0,10*ROW('Sanitation Data'!I69)),NA())</f>
        <v>#N/A</v>
      </c>
      <c r="AX75" s="100" t="e">
        <f ca="true">+IF(AND(ISNUMBER(OFFSET('Sanitation Data'!$I$11,0,10*ROW('Sanitation Data'!I69))),'Data Summary'!DM75="Yes"),OFFSET('Sanitation Data'!$I$11,0,10*ROW('Sanitation Data'!I69)),NA())</f>
        <v>#N/A</v>
      </c>
      <c r="AY75" s="100" t="e">
        <f ca="true">+IF(AND(ISNUMBER(OFFSET('Sanitation Data'!$I$12,0,10*ROW('Sanitation Data'!I69))),'Data Summary'!DN75="Yes"),OFFSET('Sanitation Data'!$I$12,0,10*ROW('Sanitation Data'!I69)),NA())</f>
        <v>#N/A</v>
      </c>
      <c r="AZ75" s="101" t="e">
        <f ca="true">+IF(AND(ISNUMBER(OFFSET('Hygiene Data'!$D$5,0,10*ROW('Hygiene Data'!D69))),'Data Summary'!DO75="Yes"),OFFSET('Hygiene Data'!$D$5,0,10*ROW('Hygiene Data'!D69)),NA())</f>
        <v>#N/A</v>
      </c>
      <c r="BA75" s="101" t="e">
        <f ca="true">+IF(AND(ISNUMBER(OFFSET('Hygiene Data'!$D$7,0,10*ROW('Hygiene Data'!D69))),'Data Summary'!DP75="Yes"),OFFSET('Hygiene Data'!$D$7,0,10*ROW('Hygiene Data'!D69)),NA())</f>
        <v>#N/A</v>
      </c>
      <c r="BB75" s="101" t="e">
        <f ca="true">+IF(AND(ISNUMBER(OFFSET('Hygiene Data'!$D$9,0,10*ROW('Hygiene Data'!D69))),'Data Summary'!DQ75="Yes"),OFFSET('Hygiene Data'!$D$9,0,10*ROW('Hygiene Data'!D69)),NA())</f>
        <v>#N/A</v>
      </c>
      <c r="BC75" s="101" t="e">
        <f ca="true">+IF(AND(ISNUMBER(OFFSET('Hygiene Data'!$E$5,0,10*ROW('Hygiene Data'!E69))),'Data Summary'!DR75="Yes"),OFFSET('Hygiene Data'!$E$5,0,10*ROW('Hygiene Data'!E69)),NA())</f>
        <v>#N/A</v>
      </c>
      <c r="BD75" s="101" t="e">
        <f ca="true">+IF(AND(ISNUMBER(OFFSET('Hygiene Data'!$E$7,0,10*ROW('Hygiene Data'!E69))),'Data Summary'!DS75="Yes"),OFFSET('Hygiene Data'!$E$7,0,10*ROW('Hygiene Data'!E69)),NA())</f>
        <v>#N/A</v>
      </c>
      <c r="BE75" s="101" t="e">
        <f ca="true">+IF(AND(ISNUMBER(OFFSET('Hygiene Data'!$E$9,0,10*ROW('Hygiene Data'!E69))),'Data Summary'!DT75="Yes"),OFFSET('Hygiene Data'!$E$9,0,10*ROW('Hygiene Data'!E69)),NA())</f>
        <v>#N/A</v>
      </c>
      <c r="BF75" s="101" t="e">
        <f ca="true">+IF(AND(ISNUMBER(OFFSET('Hygiene Data'!$F$5,0,10*ROW('Hygiene Data'!F69))),'Data Summary'!DU75="Yes"),OFFSET('Hygiene Data'!$F$5,0,10*ROW('Hygiene Data'!F69)),NA())</f>
        <v>#N/A</v>
      </c>
      <c r="BG75" s="101" t="e">
        <f ca="true">+IF(AND(ISNUMBER(OFFSET('Hygiene Data'!$F$7,0,10*ROW('Hygiene Data'!F69))),'Data Summary'!DV75="Yes"),OFFSET('Hygiene Data'!$F$7,0,10*ROW('Hygiene Data'!F69)),NA())</f>
        <v>#N/A</v>
      </c>
      <c r="BH75" s="101" t="e">
        <f ca="true">+IF(AND(ISNUMBER(OFFSET('Hygiene Data'!$F$9,0,10*ROW('Hygiene Data'!F69))),'Data Summary'!DW75="Yes"),OFFSET('Hygiene Data'!$F$9,0,10*ROW('Hygiene Data'!F69)),NA())</f>
        <v>#N/A</v>
      </c>
      <c r="BI75" s="101" t="e">
        <f ca="true">+IF(AND(ISNUMBER(OFFSET('Hygiene Data'!$G$5,0,10*ROW('Hygiene Data'!G69))),'Data Summary'!DX75="Yes"),OFFSET('Hygiene Data'!$G$5,0,10*ROW('Hygiene Data'!G69)),NA())</f>
        <v>#N/A</v>
      </c>
      <c r="BJ75" s="101" t="e">
        <f ca="true">+IF(AND(ISNUMBER(OFFSET('Hygiene Data'!$G$7,0,10*ROW('Hygiene Data'!G69))),'Data Summary'!DY75="Yes"),OFFSET('Hygiene Data'!$G$7,0,10*ROW('Hygiene Data'!G69)),NA())</f>
        <v>#N/A</v>
      </c>
      <c r="BK75" s="101" t="e">
        <f ca="true">+IF(AND(ISNUMBER(OFFSET('Hygiene Data'!$G$9,0,10*ROW('Hygiene Data'!G69))),'Data Summary'!DZ75="Yes"),OFFSET('Hygiene Data'!$G$9,0,10*ROW('Hygiene Data'!G69)),NA())</f>
        <v>#N/A</v>
      </c>
      <c r="BL75" s="101" t="e">
        <f ca="true">+IF(AND(ISNUMBER(OFFSET('Hygiene Data'!$H$5,0,10*ROW('Hygiene Data'!H69))),'Data Summary'!EA75="Yes"),OFFSET('Hygiene Data'!$H$5,0,10*ROW('Hygiene Data'!H69)),NA())</f>
        <v>#N/A</v>
      </c>
      <c r="BM75" s="101" t="e">
        <f ca="true">+IF(AND(ISNUMBER(OFFSET('Hygiene Data'!$H$7,0,10*ROW('Hygiene Data'!H69))),'Data Summary'!EB75="Yes"),OFFSET('Hygiene Data'!$H$7,0,10*ROW('Hygiene Data'!H69)),NA())</f>
        <v>#N/A</v>
      </c>
      <c r="BN75" s="101" t="e">
        <f ca="true">+IF(AND(ISNUMBER(OFFSET('Hygiene Data'!$H$9,0,10*ROW('Hygiene Data'!H69))),'Data Summary'!EC75="Yes"),OFFSET('Hygiene Data'!$H$9,0,10*ROW('Hygiene Data'!H69)),NA())</f>
        <v>#N/A</v>
      </c>
      <c r="BO75" s="101" t="e">
        <f ca="true">+IF(AND(ISNUMBER(OFFSET('Hygiene Data'!$I$5,0,10*ROW('Hygiene Data'!I69))),'Data Summary'!ED75="Yes"),OFFSET('Hygiene Data'!$I$5,0,10*ROW('Hygiene Data'!I69)),NA())</f>
        <v>#N/A</v>
      </c>
      <c r="BP75" s="101" t="e">
        <f ca="true">+IF(AND(ISNUMBER(OFFSET('Hygiene Data'!$I$7,0,10*ROW('Hygiene Data'!I69))),'Data Summary'!EE75="Yes"),OFFSET('Hygiene Data'!$I$7,0,10*ROW('Hygiene Data'!I69)),NA())</f>
        <v>#N/A</v>
      </c>
      <c r="BQ75" s="101" t="e">
        <f ca="true">+IF(AND(ISNUMBER(OFFSET('Hygiene Data'!$I$9,0,10*ROW('Hygiene Data'!I69))),'Data Summary'!EF75="Yes"),OFFSET('Hygiene Data'!$I$9,0,10*ROW('Hygiene Data'!I69)),NA())</f>
        <v>#N/A</v>
      </c>
    </row>
    <row xmlns:x14ac="http://schemas.microsoft.com/office/spreadsheetml/2009/9/ac" r="76" x14ac:dyDescent="0.2">
      <c r="A76" s="379" t="e">
        <f ca="true">+RIGHT('Data Summary'!A76,LEN('Data Summary'!A76)-9)</f>
        <v>#VALUE!</v>
      </c>
      <c r="B76" s="38" t="str">
        <f ca="true">+IF(ISTEXT('Data Summary'!B76),'Data Summary'!B76,"")</f>
        <v/>
      </c>
      <c r="C76" s="378" t="e">
        <f ca="true">+VALUE('Data Summary'!C76)</f>
        <v>#VALUE!</v>
      </c>
      <c r="D76" s="99" t="e">
        <f ca="true">+IF(AND(ISNUMBER(OFFSET('Water Data'!$D$4,0,10*ROW('Water Data'!D70))),'Data Summary'!BS76="Yes"),100-OFFSET('Water Data'!$D$4,0,10*ROW('Water Data'!D70)),NA())</f>
        <v>#N/A</v>
      </c>
      <c r="E76" s="99" t="e">
        <f ca="true">+IF(AND(ISNUMBER(OFFSET('Water Data'!$D$6,0,10*ROW('Water Data'!D70))),'Data Summary'!BT76="Yes"),OFFSET('Water Data'!$D$6,0,10*ROW('Water Data'!D70)),NA())</f>
        <v>#N/A</v>
      </c>
      <c r="F76" s="99" t="e">
        <f ca="true">+IF(AND(ISNUMBER(OFFSET('Water Data'!$D$9,0,10*ROW('Water Data'!D70))),'Data Summary'!BU76="Yes"),OFFSET('Water Data'!$D$9,0,10*ROW('Water Data'!D70)),NA())</f>
        <v>#N/A</v>
      </c>
      <c r="G76" s="99" t="e">
        <f ca="true">+IF(AND(ISNUMBER(OFFSET('Water Data'!$E$4,0,10*ROW('Water Data'!E70))),'Data Summary'!BV76="Yes"),100-OFFSET('Water Data'!$E$4,0,10*ROW('Water Data'!E70)),NA())</f>
        <v>#N/A</v>
      </c>
      <c r="H76" s="99" t="e">
        <f ca="true">+IF(AND(ISNUMBER(OFFSET('Water Data'!$E$6,0,10*ROW('Water Data'!E70))),'Data Summary'!BW76="Yes"),OFFSET('Water Data'!$E$6,0,10*ROW('Water Data'!E70)),NA())</f>
        <v>#N/A</v>
      </c>
      <c r="I76" s="99" t="e">
        <f ca="true">+IF(AND(ISNUMBER(OFFSET('Water Data'!$E$9,0,10*ROW('Water Data'!E70))),'Data Summary'!BX76="Yes"),OFFSET('Water Data'!$E$9,0,10*ROW('Water Data'!E70)),NA())</f>
        <v>#N/A</v>
      </c>
      <c r="J76" s="99" t="e">
        <f ca="true">+IF(AND(ISNUMBER(OFFSET('Water Data'!$F$4,0,10*ROW('Water Data'!F70))),'Data Summary'!BY76="Yes"),100-OFFSET('Water Data'!$F$4,0,10*ROW('Water Data'!F70)),NA())</f>
        <v>#N/A</v>
      </c>
      <c r="K76" s="99" t="e">
        <f ca="true">+IF(AND(ISNUMBER(OFFSET('Water Data'!$F$6,0,10*ROW('Water Data'!F70))),'Data Summary'!BZ76="Yes"),OFFSET('Water Data'!$F$6,0,10*ROW('Water Data'!F70)),NA())</f>
        <v>#N/A</v>
      </c>
      <c r="L76" s="99" t="e">
        <f ca="true">+IF(AND(ISNUMBER(OFFSET('Water Data'!$F$9,0,10*ROW('Water Data'!F70))),'Data Summary'!CA76="Yes"),OFFSET('Water Data'!$F$9,0,10*ROW('Water Data'!F70)),NA())</f>
        <v>#N/A</v>
      </c>
      <c r="M76" s="99" t="e">
        <f ca="true">+IF(AND(ISNUMBER(OFFSET('Water Data'!$G$4,0,10*ROW('Water Data'!G70))),'Data Summary'!CB76="Yes"),100-OFFSET('Water Data'!$G$4,0,10*ROW('Water Data'!G70)),NA())</f>
        <v>#N/A</v>
      </c>
      <c r="N76" s="99" t="e">
        <f ca="true">+IF(AND(ISNUMBER(OFFSET('Water Data'!$G$6,0,10*ROW('Water Data'!G70))),'Data Summary'!CC76="Yes"),OFFSET('Water Data'!$G$6,0,10*ROW('Water Data'!G70)),NA())</f>
        <v>#N/A</v>
      </c>
      <c r="O76" s="99" t="e">
        <f ca="true">+IF(AND(ISNUMBER(OFFSET('Water Data'!$G$9,0,10*ROW('Water Data'!G70))),'Data Summary'!CD76="Yes"),OFFSET('Water Data'!$G$9,0,10*ROW('Water Data'!G70)),NA())</f>
        <v>#N/A</v>
      </c>
      <c r="P76" s="99" t="e">
        <f ca="true">+IF(AND(ISNUMBER(OFFSET('Water Data'!$H$4,0,10*ROW('Water Data'!H70))),'Data Summary'!CE76="Yes"),100-OFFSET('Water Data'!$H$4,0,10*ROW('Water Data'!H70)),NA())</f>
        <v>#N/A</v>
      </c>
      <c r="Q76" s="99" t="e">
        <f ca="true">+IF(AND(ISNUMBER(OFFSET('Water Data'!$H$6,0,10*ROW('Water Data'!H70))),'Data Summary'!CF76="Yes"),OFFSET('Water Data'!$H$6,0,10*ROW('Water Data'!H70)),NA())</f>
        <v>#N/A</v>
      </c>
      <c r="R76" s="99" t="e">
        <f ca="true">+IF(AND(ISNUMBER(OFFSET('Water Data'!$H$9,0,10*ROW('Water Data'!H70))),'Data Summary'!CG76="Yes"),OFFSET('Water Data'!$H$9,0,10*ROW('Water Data'!H70)),NA())</f>
        <v>#N/A</v>
      </c>
      <c r="S76" s="99" t="e">
        <f ca="true">+IF(AND(ISNUMBER(OFFSET('Water Data'!$I$4,0,10*ROW('Water Data'!I70))),'Data Summary'!CH76="Yes"),100-OFFSET('Water Data'!$I$4,0,10*ROW('Water Data'!I70)),NA())</f>
        <v>#N/A</v>
      </c>
      <c r="T76" s="99" t="e">
        <f ca="true">+IF(AND(ISNUMBER(OFFSET('Water Data'!$I$6,0,10*ROW('Water Data'!I70))),'Data Summary'!CI76="Yes"),OFFSET('Water Data'!$I$6,0,10*ROW('Water Data'!I70)),NA())</f>
        <v>#N/A</v>
      </c>
      <c r="U76" s="99" t="e">
        <f ca="true">+IF(AND(ISNUMBER(OFFSET('Water Data'!$I$9,0,10*ROW('Water Data'!I70))),'Data Summary'!CJ76="Yes"),OFFSET('Water Data'!$I$9,0,10*ROW('Water Data'!I70)),NA())</f>
        <v>#N/A</v>
      </c>
      <c r="V76" s="100" t="e">
        <f ca="true">+IF(AND(ISNUMBER(OFFSET('Sanitation Data'!$D$4,0,10*ROW('Sanitation Data'!D70))),'Data Summary'!CK76="Yes"),100-OFFSET('Sanitation Data'!$D$4,0,10*ROW('Sanitation Data'!D70)),NA())</f>
        <v>#N/A</v>
      </c>
      <c r="W76" s="100" t="e">
        <f ca="true">+IF(AND(ISNUMBER(OFFSET('Sanitation Data'!$D$6,0,10*ROW('Sanitation Data'!D70))),'Data Summary'!CL76="Yes"),OFFSET('Sanitation Data'!$D$6,0,10*ROW('Sanitation Data'!D70)),NA())</f>
        <v>#N/A</v>
      </c>
      <c r="X76" s="100" t="e">
        <f ca="true">+IF(AND(ISNUMBER(OFFSET('Sanitation Data'!$D$10,0,10*ROW('Sanitation Data'!D70))),'Data Summary'!CM76="Yes"),OFFSET('Sanitation Data'!$D$10,0,10*ROW('Sanitation Data'!D70)),NA())</f>
        <v>#N/A</v>
      </c>
      <c r="Y76" s="100" t="e">
        <f ca="true">+IF(AND(ISNUMBER(OFFSET('Sanitation Data'!$D$11,0,10*ROW('Sanitation Data'!D70))),'Data Summary'!CN76="Yes"),OFFSET('Sanitation Data'!$D$11,0,10*ROW('Sanitation Data'!D70)),NA())</f>
        <v>#N/A</v>
      </c>
      <c r="Z76" s="100" t="e">
        <f ca="true">+IF(AND(ISNUMBER(OFFSET('Sanitation Data'!$D$12,0,10*ROW('Sanitation Data'!D70))),'Data Summary'!CO76="Yes"),OFFSET('Sanitation Data'!$D$12,0,10*ROW('Sanitation Data'!D70)),NA())</f>
        <v>#N/A</v>
      </c>
      <c r="AA76" s="100" t="e">
        <f ca="true">+IF(AND(ISNUMBER(OFFSET('Sanitation Data'!$E$4,0,10*ROW('Sanitation Data'!E70))),'Data Summary'!CP76="Yes"),100-OFFSET('Sanitation Data'!$E$4,0,10*ROW('Sanitation Data'!E70)),NA())</f>
        <v>#N/A</v>
      </c>
      <c r="AB76" s="100" t="e">
        <f ca="true">+IF(AND(ISNUMBER(OFFSET('Sanitation Data'!$E$6,0,10*ROW('Sanitation Data'!E70))),'Data Summary'!CQ76="Yes"),OFFSET('Sanitation Data'!$E$6,0,10*ROW('Sanitation Data'!E70)),NA())</f>
        <v>#N/A</v>
      </c>
      <c r="AC76" s="100" t="e">
        <f ca="true">+IF(AND(ISNUMBER(OFFSET('Sanitation Data'!$E$10,0,10*ROW('Sanitation Data'!E70))),'Data Summary'!CR76="Yes"),OFFSET('Sanitation Data'!$E$10,0,10*ROW('Sanitation Data'!E70)),NA())</f>
        <v>#N/A</v>
      </c>
      <c r="AD76" s="100" t="e">
        <f ca="true">+IF(AND(ISNUMBER(OFFSET('Sanitation Data'!$E$11,0,10*ROW('Sanitation Data'!E70))),'Data Summary'!CS76="Yes"),OFFSET('Sanitation Data'!$E$11,0,10*ROW('Sanitation Data'!E70)),NA())</f>
        <v>#N/A</v>
      </c>
      <c r="AE76" s="100" t="e">
        <f ca="true">+IF(AND(ISNUMBER(OFFSET('Sanitation Data'!$E$12,0,10*ROW('Sanitation Data'!E70))),'Data Summary'!CT76="Yes"),OFFSET('Sanitation Data'!$E$12,0,10*ROW('Sanitation Data'!E70)),NA())</f>
        <v>#N/A</v>
      </c>
      <c r="AF76" s="100" t="e">
        <f ca="true">+IF(AND(ISNUMBER(OFFSET('Sanitation Data'!$F$4,0,10*ROW('Sanitation Data'!F70))),'Data Summary'!CU76="Yes"),100-OFFSET('Sanitation Data'!$F$4,0,10*ROW('Sanitation Data'!F70)),NA())</f>
        <v>#N/A</v>
      </c>
      <c r="AG76" s="100" t="e">
        <f ca="true">+IF(AND(ISNUMBER(OFFSET('Sanitation Data'!$F$6,0,10*ROW('Sanitation Data'!F70))),'Data Summary'!CV76="Yes"),OFFSET('Sanitation Data'!$F$6,0,10*ROW('Sanitation Data'!F70)),NA())</f>
        <v>#N/A</v>
      </c>
      <c r="AH76" s="100" t="e">
        <f ca="true">+IF(AND(ISNUMBER(OFFSET('Sanitation Data'!$F$10,0,10*ROW('Sanitation Data'!F70))),'Data Summary'!CW76="Yes"),OFFSET('Sanitation Data'!$F$10,0,10*ROW('Sanitation Data'!F70)),NA())</f>
        <v>#N/A</v>
      </c>
      <c r="AI76" s="100" t="e">
        <f ca="true">+IF(AND(ISNUMBER(OFFSET('Sanitation Data'!$F$11,0,10*ROW('Sanitation Data'!F70))),'Data Summary'!CX76="Yes"),OFFSET('Sanitation Data'!$F$11,0,10*ROW('Sanitation Data'!F70)),NA())</f>
        <v>#N/A</v>
      </c>
      <c r="AJ76" s="100" t="e">
        <f ca="true">+IF(AND(ISNUMBER(OFFSET('Sanitation Data'!$F$12,0,10*ROW('Sanitation Data'!F70))),'Data Summary'!CY76="Yes"),OFFSET('Sanitation Data'!$F$12,0,10*ROW('Sanitation Data'!F70)),NA())</f>
        <v>#N/A</v>
      </c>
      <c r="AK76" s="100" t="e">
        <f ca="true">+IF(AND(ISNUMBER(OFFSET('Sanitation Data'!$G$4,0,10*ROW('Sanitation Data'!G70))),'Data Summary'!CZ76="Yes"),100-OFFSET('Sanitation Data'!$G$4,0,10*ROW('Sanitation Data'!G70)),NA())</f>
        <v>#N/A</v>
      </c>
      <c r="AL76" s="100" t="e">
        <f ca="true">+IF(AND(ISNUMBER(OFFSET('Sanitation Data'!$G$6,0,10*ROW('Sanitation Data'!G70))),'Data Summary'!DA76="Yes"),OFFSET('Sanitation Data'!$G$6,0,10*ROW('Sanitation Data'!G70)),NA())</f>
        <v>#N/A</v>
      </c>
      <c r="AM76" s="100" t="e">
        <f ca="true">+IF(AND(ISNUMBER(OFFSET('Sanitation Data'!$G$10,0,10*ROW('Sanitation Data'!G70))),'Data Summary'!DB76="Yes"),OFFSET('Sanitation Data'!$G$10,0,10*ROW('Sanitation Data'!G70)),NA())</f>
        <v>#N/A</v>
      </c>
      <c r="AN76" s="100" t="e">
        <f ca="true">+IF(AND(ISNUMBER(OFFSET('Sanitation Data'!$G$11,0,10*ROW('Sanitation Data'!G70))),'Data Summary'!DC76="Yes"),OFFSET('Sanitation Data'!$G$11,0,10*ROW('Sanitation Data'!G70)),NA())</f>
        <v>#N/A</v>
      </c>
      <c r="AO76" s="100" t="e">
        <f ca="true">+IF(AND(ISNUMBER(OFFSET('Sanitation Data'!$G$12,0,10*ROW('Sanitation Data'!G70))),'Data Summary'!DD76="Yes"),OFFSET('Sanitation Data'!$G$12,0,10*ROW('Sanitation Data'!G70)),NA())</f>
        <v>#N/A</v>
      </c>
      <c r="AP76" s="100" t="e">
        <f ca="true">+IF(AND(ISNUMBER(OFFSET('Sanitation Data'!$H$4,0,10*ROW('Sanitation Data'!H70))),'Data Summary'!DE76="Yes"),100-OFFSET('Sanitation Data'!$H$4,0,10*ROW('Sanitation Data'!H70)),NA())</f>
        <v>#N/A</v>
      </c>
      <c r="AQ76" s="100" t="e">
        <f ca="true">+IF(AND(ISNUMBER(OFFSET('Sanitation Data'!$H$6,0,10*ROW('Sanitation Data'!H70))),'Data Summary'!DF76="Yes"),OFFSET('Sanitation Data'!$H$6,0,10*ROW('Sanitation Data'!H70)),NA())</f>
        <v>#N/A</v>
      </c>
      <c r="AR76" s="100" t="e">
        <f ca="true">+IF(AND(ISNUMBER(OFFSET('Sanitation Data'!$H$10,0,10*ROW('Sanitation Data'!H70))),'Data Summary'!DG76="Yes"),OFFSET('Sanitation Data'!$H$10,0,10*ROW('Sanitation Data'!H70)),NA())</f>
        <v>#N/A</v>
      </c>
      <c r="AS76" s="100" t="e">
        <f ca="true">+IF(AND(ISNUMBER(OFFSET('Sanitation Data'!$H$11,0,10*ROW('Sanitation Data'!H70))),'Data Summary'!DH76="Yes"),OFFSET('Sanitation Data'!$H$11,0,10*ROW('Sanitation Data'!H70)),NA())</f>
        <v>#N/A</v>
      </c>
      <c r="AT76" s="100" t="e">
        <f ca="true">+IF(AND(ISNUMBER(OFFSET('Sanitation Data'!$H$12,0,10*ROW('Sanitation Data'!H70))),'Data Summary'!DI76="Yes"),OFFSET('Sanitation Data'!$H$12,0,10*ROW('Sanitation Data'!H70)),NA())</f>
        <v>#N/A</v>
      </c>
      <c r="AU76" s="100" t="e">
        <f ca="true">+IF(AND(ISNUMBER(OFFSET('Sanitation Data'!$I$4,0,10*ROW('Sanitation Data'!I70))),'Data Summary'!DJ76="Yes"),100-OFFSET('Sanitation Data'!$I$4,0,10*ROW('Sanitation Data'!I70)),NA())</f>
        <v>#N/A</v>
      </c>
      <c r="AV76" s="100" t="e">
        <f ca="true">+IF(AND(ISNUMBER(OFFSET('Sanitation Data'!$I$6,0,10*ROW('Sanitation Data'!I70))),'Data Summary'!DK76="Yes"),OFFSET('Sanitation Data'!$I$6,0,10*ROW('Sanitation Data'!I70)),NA())</f>
        <v>#N/A</v>
      </c>
      <c r="AW76" s="100" t="e">
        <f ca="true">+IF(AND(ISNUMBER(OFFSET('Sanitation Data'!$I$10,0,10*ROW('Sanitation Data'!I70))),'Data Summary'!DL76="Yes"),OFFSET('Sanitation Data'!$I$10,0,10*ROW('Sanitation Data'!I70)),NA())</f>
        <v>#N/A</v>
      </c>
      <c r="AX76" s="100" t="e">
        <f ca="true">+IF(AND(ISNUMBER(OFFSET('Sanitation Data'!$I$11,0,10*ROW('Sanitation Data'!I70))),'Data Summary'!DM76="Yes"),OFFSET('Sanitation Data'!$I$11,0,10*ROW('Sanitation Data'!I70)),NA())</f>
        <v>#N/A</v>
      </c>
      <c r="AY76" s="100" t="e">
        <f ca="true">+IF(AND(ISNUMBER(OFFSET('Sanitation Data'!$I$12,0,10*ROW('Sanitation Data'!I70))),'Data Summary'!DN76="Yes"),OFFSET('Sanitation Data'!$I$12,0,10*ROW('Sanitation Data'!I70)),NA())</f>
        <v>#N/A</v>
      </c>
      <c r="AZ76" s="101" t="e">
        <f ca="true">+IF(AND(ISNUMBER(OFFSET('Hygiene Data'!$D$5,0,10*ROW('Hygiene Data'!D70))),'Data Summary'!DO76="Yes"),OFFSET('Hygiene Data'!$D$5,0,10*ROW('Hygiene Data'!D70)),NA())</f>
        <v>#N/A</v>
      </c>
      <c r="BA76" s="101" t="e">
        <f ca="true">+IF(AND(ISNUMBER(OFFSET('Hygiene Data'!$D$7,0,10*ROW('Hygiene Data'!D70))),'Data Summary'!DP76="Yes"),OFFSET('Hygiene Data'!$D$7,0,10*ROW('Hygiene Data'!D70)),NA())</f>
        <v>#N/A</v>
      </c>
      <c r="BB76" s="101" t="e">
        <f ca="true">+IF(AND(ISNUMBER(OFFSET('Hygiene Data'!$D$9,0,10*ROW('Hygiene Data'!D70))),'Data Summary'!DQ76="Yes"),OFFSET('Hygiene Data'!$D$9,0,10*ROW('Hygiene Data'!D70)),NA())</f>
        <v>#N/A</v>
      </c>
      <c r="BC76" s="101" t="e">
        <f ca="true">+IF(AND(ISNUMBER(OFFSET('Hygiene Data'!$E$5,0,10*ROW('Hygiene Data'!E70))),'Data Summary'!DR76="Yes"),OFFSET('Hygiene Data'!$E$5,0,10*ROW('Hygiene Data'!E70)),NA())</f>
        <v>#N/A</v>
      </c>
      <c r="BD76" s="101" t="e">
        <f ca="true">+IF(AND(ISNUMBER(OFFSET('Hygiene Data'!$E$7,0,10*ROW('Hygiene Data'!E70))),'Data Summary'!DS76="Yes"),OFFSET('Hygiene Data'!$E$7,0,10*ROW('Hygiene Data'!E70)),NA())</f>
        <v>#N/A</v>
      </c>
      <c r="BE76" s="101" t="e">
        <f ca="true">+IF(AND(ISNUMBER(OFFSET('Hygiene Data'!$E$9,0,10*ROW('Hygiene Data'!E70))),'Data Summary'!DT76="Yes"),OFFSET('Hygiene Data'!$E$9,0,10*ROW('Hygiene Data'!E70)),NA())</f>
        <v>#N/A</v>
      </c>
      <c r="BF76" s="101" t="e">
        <f ca="true">+IF(AND(ISNUMBER(OFFSET('Hygiene Data'!$F$5,0,10*ROW('Hygiene Data'!F70))),'Data Summary'!DU76="Yes"),OFFSET('Hygiene Data'!$F$5,0,10*ROW('Hygiene Data'!F70)),NA())</f>
        <v>#N/A</v>
      </c>
      <c r="BG76" s="101" t="e">
        <f ca="true">+IF(AND(ISNUMBER(OFFSET('Hygiene Data'!$F$7,0,10*ROW('Hygiene Data'!F70))),'Data Summary'!DV76="Yes"),OFFSET('Hygiene Data'!$F$7,0,10*ROW('Hygiene Data'!F70)),NA())</f>
        <v>#N/A</v>
      </c>
      <c r="BH76" s="101" t="e">
        <f ca="true">+IF(AND(ISNUMBER(OFFSET('Hygiene Data'!$F$9,0,10*ROW('Hygiene Data'!F70))),'Data Summary'!DW76="Yes"),OFFSET('Hygiene Data'!$F$9,0,10*ROW('Hygiene Data'!F70)),NA())</f>
        <v>#N/A</v>
      </c>
      <c r="BI76" s="101" t="e">
        <f ca="true">+IF(AND(ISNUMBER(OFFSET('Hygiene Data'!$G$5,0,10*ROW('Hygiene Data'!G70))),'Data Summary'!DX76="Yes"),OFFSET('Hygiene Data'!$G$5,0,10*ROW('Hygiene Data'!G70)),NA())</f>
        <v>#N/A</v>
      </c>
      <c r="BJ76" s="101" t="e">
        <f ca="true">+IF(AND(ISNUMBER(OFFSET('Hygiene Data'!$G$7,0,10*ROW('Hygiene Data'!G70))),'Data Summary'!DY76="Yes"),OFFSET('Hygiene Data'!$G$7,0,10*ROW('Hygiene Data'!G70)),NA())</f>
        <v>#N/A</v>
      </c>
      <c r="BK76" s="101" t="e">
        <f ca="true">+IF(AND(ISNUMBER(OFFSET('Hygiene Data'!$G$9,0,10*ROW('Hygiene Data'!G70))),'Data Summary'!DZ76="Yes"),OFFSET('Hygiene Data'!$G$9,0,10*ROW('Hygiene Data'!G70)),NA())</f>
        <v>#N/A</v>
      </c>
      <c r="BL76" s="101" t="e">
        <f ca="true">+IF(AND(ISNUMBER(OFFSET('Hygiene Data'!$H$5,0,10*ROW('Hygiene Data'!H70))),'Data Summary'!EA76="Yes"),OFFSET('Hygiene Data'!$H$5,0,10*ROW('Hygiene Data'!H70)),NA())</f>
        <v>#N/A</v>
      </c>
      <c r="BM76" s="101" t="e">
        <f ca="true">+IF(AND(ISNUMBER(OFFSET('Hygiene Data'!$H$7,0,10*ROW('Hygiene Data'!H70))),'Data Summary'!EB76="Yes"),OFFSET('Hygiene Data'!$H$7,0,10*ROW('Hygiene Data'!H70)),NA())</f>
        <v>#N/A</v>
      </c>
      <c r="BN76" s="101" t="e">
        <f ca="true">+IF(AND(ISNUMBER(OFFSET('Hygiene Data'!$H$9,0,10*ROW('Hygiene Data'!H70))),'Data Summary'!EC76="Yes"),OFFSET('Hygiene Data'!$H$9,0,10*ROW('Hygiene Data'!H70)),NA())</f>
        <v>#N/A</v>
      </c>
      <c r="BO76" s="101" t="e">
        <f ca="true">+IF(AND(ISNUMBER(OFFSET('Hygiene Data'!$I$5,0,10*ROW('Hygiene Data'!I70))),'Data Summary'!ED76="Yes"),OFFSET('Hygiene Data'!$I$5,0,10*ROW('Hygiene Data'!I70)),NA())</f>
        <v>#N/A</v>
      </c>
      <c r="BP76" s="101" t="e">
        <f ca="true">+IF(AND(ISNUMBER(OFFSET('Hygiene Data'!$I$7,0,10*ROW('Hygiene Data'!I70))),'Data Summary'!EE76="Yes"),OFFSET('Hygiene Data'!$I$7,0,10*ROW('Hygiene Data'!I70)),NA())</f>
        <v>#N/A</v>
      </c>
      <c r="BQ76" s="101" t="e">
        <f ca="true">+IF(AND(ISNUMBER(OFFSET('Hygiene Data'!$I$9,0,10*ROW('Hygiene Data'!I70))),'Data Summary'!EF76="Yes"),OFFSET('Hygiene Data'!$I$9,0,10*ROW('Hygiene Data'!I70)),NA())</f>
        <v>#N/A</v>
      </c>
    </row>
    <row xmlns:x14ac="http://schemas.microsoft.com/office/spreadsheetml/2009/9/ac" r="77" x14ac:dyDescent="0.2">
      <c r="A77" s="379" t="e">
        <f ca="true">+RIGHT('Data Summary'!A77,LEN('Data Summary'!A77)-9)</f>
        <v>#VALUE!</v>
      </c>
      <c r="B77" s="38" t="str">
        <f ca="true">+IF(ISTEXT('Data Summary'!B77),'Data Summary'!B77,"")</f>
        <v/>
      </c>
      <c r="C77" s="378" t="e">
        <f ca="true">+VALUE('Data Summary'!C77)</f>
        <v>#VALUE!</v>
      </c>
      <c r="D77" s="99" t="e">
        <f ca="true">+IF(AND(ISNUMBER(OFFSET('Water Data'!$D$4,0,10*ROW('Water Data'!D71))),'Data Summary'!BS77="Yes"),100-OFFSET('Water Data'!$D$4,0,10*ROW('Water Data'!D71)),NA())</f>
        <v>#N/A</v>
      </c>
      <c r="E77" s="99" t="e">
        <f ca="true">+IF(AND(ISNUMBER(OFFSET('Water Data'!$D$6,0,10*ROW('Water Data'!D71))),'Data Summary'!BT77="Yes"),OFFSET('Water Data'!$D$6,0,10*ROW('Water Data'!D71)),NA())</f>
        <v>#N/A</v>
      </c>
      <c r="F77" s="99" t="e">
        <f ca="true">+IF(AND(ISNUMBER(OFFSET('Water Data'!$D$9,0,10*ROW('Water Data'!D71))),'Data Summary'!BU77="Yes"),OFFSET('Water Data'!$D$9,0,10*ROW('Water Data'!D71)),NA())</f>
        <v>#N/A</v>
      </c>
      <c r="G77" s="99" t="e">
        <f ca="true">+IF(AND(ISNUMBER(OFFSET('Water Data'!$E$4,0,10*ROW('Water Data'!E71))),'Data Summary'!BV77="Yes"),100-OFFSET('Water Data'!$E$4,0,10*ROW('Water Data'!E71)),NA())</f>
        <v>#N/A</v>
      </c>
      <c r="H77" s="99" t="e">
        <f ca="true">+IF(AND(ISNUMBER(OFFSET('Water Data'!$E$6,0,10*ROW('Water Data'!E71))),'Data Summary'!BW77="Yes"),OFFSET('Water Data'!$E$6,0,10*ROW('Water Data'!E71)),NA())</f>
        <v>#N/A</v>
      </c>
      <c r="I77" s="99" t="e">
        <f ca="true">+IF(AND(ISNUMBER(OFFSET('Water Data'!$E$9,0,10*ROW('Water Data'!E71))),'Data Summary'!BX77="Yes"),OFFSET('Water Data'!$E$9,0,10*ROW('Water Data'!E71)),NA())</f>
        <v>#N/A</v>
      </c>
      <c r="J77" s="99" t="e">
        <f ca="true">+IF(AND(ISNUMBER(OFFSET('Water Data'!$F$4,0,10*ROW('Water Data'!F71))),'Data Summary'!BY77="Yes"),100-OFFSET('Water Data'!$F$4,0,10*ROW('Water Data'!F71)),NA())</f>
        <v>#N/A</v>
      </c>
      <c r="K77" s="99" t="e">
        <f ca="true">+IF(AND(ISNUMBER(OFFSET('Water Data'!$F$6,0,10*ROW('Water Data'!F71))),'Data Summary'!BZ77="Yes"),OFFSET('Water Data'!$F$6,0,10*ROW('Water Data'!F71)),NA())</f>
        <v>#N/A</v>
      </c>
      <c r="L77" s="99" t="e">
        <f ca="true">+IF(AND(ISNUMBER(OFFSET('Water Data'!$F$9,0,10*ROW('Water Data'!F71))),'Data Summary'!CA77="Yes"),OFFSET('Water Data'!$F$9,0,10*ROW('Water Data'!F71)),NA())</f>
        <v>#N/A</v>
      </c>
      <c r="M77" s="99" t="e">
        <f ca="true">+IF(AND(ISNUMBER(OFFSET('Water Data'!$G$4,0,10*ROW('Water Data'!G71))),'Data Summary'!CB77="Yes"),100-OFFSET('Water Data'!$G$4,0,10*ROW('Water Data'!G71)),NA())</f>
        <v>#N/A</v>
      </c>
      <c r="N77" s="99" t="e">
        <f ca="true">+IF(AND(ISNUMBER(OFFSET('Water Data'!$G$6,0,10*ROW('Water Data'!G71))),'Data Summary'!CC77="Yes"),OFFSET('Water Data'!$G$6,0,10*ROW('Water Data'!G71)),NA())</f>
        <v>#N/A</v>
      </c>
      <c r="O77" s="99" t="e">
        <f ca="true">+IF(AND(ISNUMBER(OFFSET('Water Data'!$G$9,0,10*ROW('Water Data'!G71))),'Data Summary'!CD77="Yes"),OFFSET('Water Data'!$G$9,0,10*ROW('Water Data'!G71)),NA())</f>
        <v>#N/A</v>
      </c>
      <c r="P77" s="99" t="e">
        <f ca="true">+IF(AND(ISNUMBER(OFFSET('Water Data'!$H$4,0,10*ROW('Water Data'!H71))),'Data Summary'!CE77="Yes"),100-OFFSET('Water Data'!$H$4,0,10*ROW('Water Data'!H71)),NA())</f>
        <v>#N/A</v>
      </c>
      <c r="Q77" s="99" t="e">
        <f ca="true">+IF(AND(ISNUMBER(OFFSET('Water Data'!$H$6,0,10*ROW('Water Data'!H71))),'Data Summary'!CF77="Yes"),OFFSET('Water Data'!$H$6,0,10*ROW('Water Data'!H71)),NA())</f>
        <v>#N/A</v>
      </c>
      <c r="R77" s="99" t="e">
        <f ca="true">+IF(AND(ISNUMBER(OFFSET('Water Data'!$H$9,0,10*ROW('Water Data'!H71))),'Data Summary'!CG77="Yes"),OFFSET('Water Data'!$H$9,0,10*ROW('Water Data'!H71)),NA())</f>
        <v>#N/A</v>
      </c>
      <c r="S77" s="99" t="e">
        <f ca="true">+IF(AND(ISNUMBER(OFFSET('Water Data'!$I$4,0,10*ROW('Water Data'!I71))),'Data Summary'!CH77="Yes"),100-OFFSET('Water Data'!$I$4,0,10*ROW('Water Data'!I71)),NA())</f>
        <v>#N/A</v>
      </c>
      <c r="T77" s="99" t="e">
        <f ca="true">+IF(AND(ISNUMBER(OFFSET('Water Data'!$I$6,0,10*ROW('Water Data'!I71))),'Data Summary'!CI77="Yes"),OFFSET('Water Data'!$I$6,0,10*ROW('Water Data'!I71)),NA())</f>
        <v>#N/A</v>
      </c>
      <c r="U77" s="99" t="e">
        <f ca="true">+IF(AND(ISNUMBER(OFFSET('Water Data'!$I$9,0,10*ROW('Water Data'!I71))),'Data Summary'!CJ77="Yes"),OFFSET('Water Data'!$I$9,0,10*ROW('Water Data'!I71)),NA())</f>
        <v>#N/A</v>
      </c>
      <c r="V77" s="100" t="e">
        <f ca="true">+IF(AND(ISNUMBER(OFFSET('Sanitation Data'!$D$4,0,10*ROW('Sanitation Data'!D71))),'Data Summary'!CK77="Yes"),100-OFFSET('Sanitation Data'!$D$4,0,10*ROW('Sanitation Data'!D71)),NA())</f>
        <v>#N/A</v>
      </c>
      <c r="W77" s="100" t="e">
        <f ca="true">+IF(AND(ISNUMBER(OFFSET('Sanitation Data'!$D$6,0,10*ROW('Sanitation Data'!D71))),'Data Summary'!CL77="Yes"),OFFSET('Sanitation Data'!$D$6,0,10*ROW('Sanitation Data'!D71)),NA())</f>
        <v>#N/A</v>
      </c>
      <c r="X77" s="100" t="e">
        <f ca="true">+IF(AND(ISNUMBER(OFFSET('Sanitation Data'!$D$10,0,10*ROW('Sanitation Data'!D71))),'Data Summary'!CM77="Yes"),OFFSET('Sanitation Data'!$D$10,0,10*ROW('Sanitation Data'!D71)),NA())</f>
        <v>#N/A</v>
      </c>
      <c r="Y77" s="100" t="e">
        <f ca="true">+IF(AND(ISNUMBER(OFFSET('Sanitation Data'!$D$11,0,10*ROW('Sanitation Data'!D71))),'Data Summary'!CN77="Yes"),OFFSET('Sanitation Data'!$D$11,0,10*ROW('Sanitation Data'!D71)),NA())</f>
        <v>#N/A</v>
      </c>
      <c r="Z77" s="100" t="e">
        <f ca="true">+IF(AND(ISNUMBER(OFFSET('Sanitation Data'!$D$12,0,10*ROW('Sanitation Data'!D71))),'Data Summary'!CO77="Yes"),OFFSET('Sanitation Data'!$D$12,0,10*ROW('Sanitation Data'!D71)),NA())</f>
        <v>#N/A</v>
      </c>
      <c r="AA77" s="100" t="e">
        <f ca="true">+IF(AND(ISNUMBER(OFFSET('Sanitation Data'!$E$4,0,10*ROW('Sanitation Data'!E71))),'Data Summary'!CP77="Yes"),100-OFFSET('Sanitation Data'!$E$4,0,10*ROW('Sanitation Data'!E71)),NA())</f>
        <v>#N/A</v>
      </c>
      <c r="AB77" s="100" t="e">
        <f ca="true">+IF(AND(ISNUMBER(OFFSET('Sanitation Data'!$E$6,0,10*ROW('Sanitation Data'!E71))),'Data Summary'!CQ77="Yes"),OFFSET('Sanitation Data'!$E$6,0,10*ROW('Sanitation Data'!E71)),NA())</f>
        <v>#N/A</v>
      </c>
      <c r="AC77" s="100" t="e">
        <f ca="true">+IF(AND(ISNUMBER(OFFSET('Sanitation Data'!$E$10,0,10*ROW('Sanitation Data'!E71))),'Data Summary'!CR77="Yes"),OFFSET('Sanitation Data'!$E$10,0,10*ROW('Sanitation Data'!E71)),NA())</f>
        <v>#N/A</v>
      </c>
      <c r="AD77" s="100" t="e">
        <f ca="true">+IF(AND(ISNUMBER(OFFSET('Sanitation Data'!$E$11,0,10*ROW('Sanitation Data'!E71))),'Data Summary'!CS77="Yes"),OFFSET('Sanitation Data'!$E$11,0,10*ROW('Sanitation Data'!E71)),NA())</f>
        <v>#N/A</v>
      </c>
      <c r="AE77" s="100" t="e">
        <f ca="true">+IF(AND(ISNUMBER(OFFSET('Sanitation Data'!$E$12,0,10*ROW('Sanitation Data'!E71))),'Data Summary'!CT77="Yes"),OFFSET('Sanitation Data'!$E$12,0,10*ROW('Sanitation Data'!E71)),NA())</f>
        <v>#N/A</v>
      </c>
      <c r="AF77" s="100" t="e">
        <f ca="true">+IF(AND(ISNUMBER(OFFSET('Sanitation Data'!$F$4,0,10*ROW('Sanitation Data'!F71))),'Data Summary'!CU77="Yes"),100-OFFSET('Sanitation Data'!$F$4,0,10*ROW('Sanitation Data'!F71)),NA())</f>
        <v>#N/A</v>
      </c>
      <c r="AG77" s="100" t="e">
        <f ca="true">+IF(AND(ISNUMBER(OFFSET('Sanitation Data'!$F$6,0,10*ROW('Sanitation Data'!F71))),'Data Summary'!CV77="Yes"),OFFSET('Sanitation Data'!$F$6,0,10*ROW('Sanitation Data'!F71)),NA())</f>
        <v>#N/A</v>
      </c>
      <c r="AH77" s="100" t="e">
        <f ca="true">+IF(AND(ISNUMBER(OFFSET('Sanitation Data'!$F$10,0,10*ROW('Sanitation Data'!F71))),'Data Summary'!CW77="Yes"),OFFSET('Sanitation Data'!$F$10,0,10*ROW('Sanitation Data'!F71)),NA())</f>
        <v>#N/A</v>
      </c>
      <c r="AI77" s="100" t="e">
        <f ca="true">+IF(AND(ISNUMBER(OFFSET('Sanitation Data'!$F$11,0,10*ROW('Sanitation Data'!F71))),'Data Summary'!CX77="Yes"),OFFSET('Sanitation Data'!$F$11,0,10*ROW('Sanitation Data'!F71)),NA())</f>
        <v>#N/A</v>
      </c>
      <c r="AJ77" s="100" t="e">
        <f ca="true">+IF(AND(ISNUMBER(OFFSET('Sanitation Data'!$F$12,0,10*ROW('Sanitation Data'!F71))),'Data Summary'!CY77="Yes"),OFFSET('Sanitation Data'!$F$12,0,10*ROW('Sanitation Data'!F71)),NA())</f>
        <v>#N/A</v>
      </c>
      <c r="AK77" s="100" t="e">
        <f ca="true">+IF(AND(ISNUMBER(OFFSET('Sanitation Data'!$G$4,0,10*ROW('Sanitation Data'!G71))),'Data Summary'!CZ77="Yes"),100-OFFSET('Sanitation Data'!$G$4,0,10*ROW('Sanitation Data'!G71)),NA())</f>
        <v>#N/A</v>
      </c>
      <c r="AL77" s="100" t="e">
        <f ca="true">+IF(AND(ISNUMBER(OFFSET('Sanitation Data'!$G$6,0,10*ROW('Sanitation Data'!G71))),'Data Summary'!DA77="Yes"),OFFSET('Sanitation Data'!$G$6,0,10*ROW('Sanitation Data'!G71)),NA())</f>
        <v>#N/A</v>
      </c>
      <c r="AM77" s="100" t="e">
        <f ca="true">+IF(AND(ISNUMBER(OFFSET('Sanitation Data'!$G$10,0,10*ROW('Sanitation Data'!G71))),'Data Summary'!DB77="Yes"),OFFSET('Sanitation Data'!$G$10,0,10*ROW('Sanitation Data'!G71)),NA())</f>
        <v>#N/A</v>
      </c>
      <c r="AN77" s="100" t="e">
        <f ca="true">+IF(AND(ISNUMBER(OFFSET('Sanitation Data'!$G$11,0,10*ROW('Sanitation Data'!G71))),'Data Summary'!DC77="Yes"),OFFSET('Sanitation Data'!$G$11,0,10*ROW('Sanitation Data'!G71)),NA())</f>
        <v>#N/A</v>
      </c>
      <c r="AO77" s="100" t="e">
        <f ca="true">+IF(AND(ISNUMBER(OFFSET('Sanitation Data'!$G$12,0,10*ROW('Sanitation Data'!G71))),'Data Summary'!DD77="Yes"),OFFSET('Sanitation Data'!$G$12,0,10*ROW('Sanitation Data'!G71)),NA())</f>
        <v>#N/A</v>
      </c>
      <c r="AP77" s="100" t="e">
        <f ca="true">+IF(AND(ISNUMBER(OFFSET('Sanitation Data'!$H$4,0,10*ROW('Sanitation Data'!H71))),'Data Summary'!DE77="Yes"),100-OFFSET('Sanitation Data'!$H$4,0,10*ROW('Sanitation Data'!H71)),NA())</f>
        <v>#N/A</v>
      </c>
      <c r="AQ77" s="100" t="e">
        <f ca="true">+IF(AND(ISNUMBER(OFFSET('Sanitation Data'!$H$6,0,10*ROW('Sanitation Data'!H71))),'Data Summary'!DF77="Yes"),OFFSET('Sanitation Data'!$H$6,0,10*ROW('Sanitation Data'!H71)),NA())</f>
        <v>#N/A</v>
      </c>
      <c r="AR77" s="100" t="e">
        <f ca="true">+IF(AND(ISNUMBER(OFFSET('Sanitation Data'!$H$10,0,10*ROW('Sanitation Data'!H71))),'Data Summary'!DG77="Yes"),OFFSET('Sanitation Data'!$H$10,0,10*ROW('Sanitation Data'!H71)),NA())</f>
        <v>#N/A</v>
      </c>
      <c r="AS77" s="100" t="e">
        <f ca="true">+IF(AND(ISNUMBER(OFFSET('Sanitation Data'!$H$11,0,10*ROW('Sanitation Data'!H71))),'Data Summary'!DH77="Yes"),OFFSET('Sanitation Data'!$H$11,0,10*ROW('Sanitation Data'!H71)),NA())</f>
        <v>#N/A</v>
      </c>
      <c r="AT77" s="100" t="e">
        <f ca="true">+IF(AND(ISNUMBER(OFFSET('Sanitation Data'!$H$12,0,10*ROW('Sanitation Data'!H71))),'Data Summary'!DI77="Yes"),OFFSET('Sanitation Data'!$H$12,0,10*ROW('Sanitation Data'!H71)),NA())</f>
        <v>#N/A</v>
      </c>
      <c r="AU77" s="100" t="e">
        <f ca="true">+IF(AND(ISNUMBER(OFFSET('Sanitation Data'!$I$4,0,10*ROW('Sanitation Data'!I71))),'Data Summary'!DJ77="Yes"),100-OFFSET('Sanitation Data'!$I$4,0,10*ROW('Sanitation Data'!I71)),NA())</f>
        <v>#N/A</v>
      </c>
      <c r="AV77" s="100" t="e">
        <f ca="true">+IF(AND(ISNUMBER(OFFSET('Sanitation Data'!$I$6,0,10*ROW('Sanitation Data'!I71))),'Data Summary'!DK77="Yes"),OFFSET('Sanitation Data'!$I$6,0,10*ROW('Sanitation Data'!I71)),NA())</f>
        <v>#N/A</v>
      </c>
      <c r="AW77" s="100" t="e">
        <f ca="true">+IF(AND(ISNUMBER(OFFSET('Sanitation Data'!$I$10,0,10*ROW('Sanitation Data'!I71))),'Data Summary'!DL77="Yes"),OFFSET('Sanitation Data'!$I$10,0,10*ROW('Sanitation Data'!I71)),NA())</f>
        <v>#N/A</v>
      </c>
      <c r="AX77" s="100" t="e">
        <f ca="true">+IF(AND(ISNUMBER(OFFSET('Sanitation Data'!$I$11,0,10*ROW('Sanitation Data'!I71))),'Data Summary'!DM77="Yes"),OFFSET('Sanitation Data'!$I$11,0,10*ROW('Sanitation Data'!I71)),NA())</f>
        <v>#N/A</v>
      </c>
      <c r="AY77" s="100" t="e">
        <f ca="true">+IF(AND(ISNUMBER(OFFSET('Sanitation Data'!$I$12,0,10*ROW('Sanitation Data'!I71))),'Data Summary'!DN77="Yes"),OFFSET('Sanitation Data'!$I$12,0,10*ROW('Sanitation Data'!I71)),NA())</f>
        <v>#N/A</v>
      </c>
      <c r="AZ77" s="101" t="e">
        <f ca="true">+IF(AND(ISNUMBER(OFFSET('Hygiene Data'!$D$5,0,10*ROW('Hygiene Data'!D71))),'Data Summary'!DO77="Yes"),OFFSET('Hygiene Data'!$D$5,0,10*ROW('Hygiene Data'!D71)),NA())</f>
        <v>#N/A</v>
      </c>
      <c r="BA77" s="101" t="e">
        <f ca="true">+IF(AND(ISNUMBER(OFFSET('Hygiene Data'!$D$7,0,10*ROW('Hygiene Data'!D71))),'Data Summary'!DP77="Yes"),OFFSET('Hygiene Data'!$D$7,0,10*ROW('Hygiene Data'!D71)),NA())</f>
        <v>#N/A</v>
      </c>
      <c r="BB77" s="101" t="e">
        <f ca="true">+IF(AND(ISNUMBER(OFFSET('Hygiene Data'!$D$9,0,10*ROW('Hygiene Data'!D71))),'Data Summary'!DQ77="Yes"),OFFSET('Hygiene Data'!$D$9,0,10*ROW('Hygiene Data'!D71)),NA())</f>
        <v>#N/A</v>
      </c>
      <c r="BC77" s="101" t="e">
        <f ca="true">+IF(AND(ISNUMBER(OFFSET('Hygiene Data'!$E$5,0,10*ROW('Hygiene Data'!E71))),'Data Summary'!DR77="Yes"),OFFSET('Hygiene Data'!$E$5,0,10*ROW('Hygiene Data'!E71)),NA())</f>
        <v>#N/A</v>
      </c>
      <c r="BD77" s="101" t="e">
        <f ca="true">+IF(AND(ISNUMBER(OFFSET('Hygiene Data'!$E$7,0,10*ROW('Hygiene Data'!E71))),'Data Summary'!DS77="Yes"),OFFSET('Hygiene Data'!$E$7,0,10*ROW('Hygiene Data'!E71)),NA())</f>
        <v>#N/A</v>
      </c>
      <c r="BE77" s="101" t="e">
        <f ca="true">+IF(AND(ISNUMBER(OFFSET('Hygiene Data'!$E$9,0,10*ROW('Hygiene Data'!E71))),'Data Summary'!DT77="Yes"),OFFSET('Hygiene Data'!$E$9,0,10*ROW('Hygiene Data'!E71)),NA())</f>
        <v>#N/A</v>
      </c>
      <c r="BF77" s="101" t="e">
        <f ca="true">+IF(AND(ISNUMBER(OFFSET('Hygiene Data'!$F$5,0,10*ROW('Hygiene Data'!F71))),'Data Summary'!DU77="Yes"),OFFSET('Hygiene Data'!$F$5,0,10*ROW('Hygiene Data'!F71)),NA())</f>
        <v>#N/A</v>
      </c>
      <c r="BG77" s="101" t="e">
        <f ca="true">+IF(AND(ISNUMBER(OFFSET('Hygiene Data'!$F$7,0,10*ROW('Hygiene Data'!F71))),'Data Summary'!DV77="Yes"),OFFSET('Hygiene Data'!$F$7,0,10*ROW('Hygiene Data'!F71)),NA())</f>
        <v>#N/A</v>
      </c>
      <c r="BH77" s="101" t="e">
        <f ca="true">+IF(AND(ISNUMBER(OFFSET('Hygiene Data'!$F$9,0,10*ROW('Hygiene Data'!F71))),'Data Summary'!DW77="Yes"),OFFSET('Hygiene Data'!$F$9,0,10*ROW('Hygiene Data'!F71)),NA())</f>
        <v>#N/A</v>
      </c>
      <c r="BI77" s="101" t="e">
        <f ca="true">+IF(AND(ISNUMBER(OFFSET('Hygiene Data'!$G$5,0,10*ROW('Hygiene Data'!G71))),'Data Summary'!DX77="Yes"),OFFSET('Hygiene Data'!$G$5,0,10*ROW('Hygiene Data'!G71)),NA())</f>
        <v>#N/A</v>
      </c>
      <c r="BJ77" s="101" t="e">
        <f ca="true">+IF(AND(ISNUMBER(OFFSET('Hygiene Data'!$G$7,0,10*ROW('Hygiene Data'!G71))),'Data Summary'!DY77="Yes"),OFFSET('Hygiene Data'!$G$7,0,10*ROW('Hygiene Data'!G71)),NA())</f>
        <v>#N/A</v>
      </c>
      <c r="BK77" s="101" t="e">
        <f ca="true">+IF(AND(ISNUMBER(OFFSET('Hygiene Data'!$G$9,0,10*ROW('Hygiene Data'!G71))),'Data Summary'!DZ77="Yes"),OFFSET('Hygiene Data'!$G$9,0,10*ROW('Hygiene Data'!G71)),NA())</f>
        <v>#N/A</v>
      </c>
      <c r="BL77" s="101" t="e">
        <f ca="true">+IF(AND(ISNUMBER(OFFSET('Hygiene Data'!$H$5,0,10*ROW('Hygiene Data'!H71))),'Data Summary'!EA77="Yes"),OFFSET('Hygiene Data'!$H$5,0,10*ROW('Hygiene Data'!H71)),NA())</f>
        <v>#N/A</v>
      </c>
      <c r="BM77" s="101" t="e">
        <f ca="true">+IF(AND(ISNUMBER(OFFSET('Hygiene Data'!$H$7,0,10*ROW('Hygiene Data'!H71))),'Data Summary'!EB77="Yes"),OFFSET('Hygiene Data'!$H$7,0,10*ROW('Hygiene Data'!H71)),NA())</f>
        <v>#N/A</v>
      </c>
      <c r="BN77" s="101" t="e">
        <f ca="true">+IF(AND(ISNUMBER(OFFSET('Hygiene Data'!$H$9,0,10*ROW('Hygiene Data'!H71))),'Data Summary'!EC77="Yes"),OFFSET('Hygiene Data'!$H$9,0,10*ROW('Hygiene Data'!H71)),NA())</f>
        <v>#N/A</v>
      </c>
      <c r="BO77" s="101" t="e">
        <f ca="true">+IF(AND(ISNUMBER(OFFSET('Hygiene Data'!$I$5,0,10*ROW('Hygiene Data'!I71))),'Data Summary'!ED77="Yes"),OFFSET('Hygiene Data'!$I$5,0,10*ROW('Hygiene Data'!I71)),NA())</f>
        <v>#N/A</v>
      </c>
      <c r="BP77" s="101" t="e">
        <f ca="true">+IF(AND(ISNUMBER(OFFSET('Hygiene Data'!$I$7,0,10*ROW('Hygiene Data'!I71))),'Data Summary'!EE77="Yes"),OFFSET('Hygiene Data'!$I$7,0,10*ROW('Hygiene Data'!I71)),NA())</f>
        <v>#N/A</v>
      </c>
      <c r="BQ77" s="101" t="e">
        <f ca="true">+IF(AND(ISNUMBER(OFFSET('Hygiene Data'!$I$9,0,10*ROW('Hygiene Data'!I71))),'Data Summary'!EF77="Yes"),OFFSET('Hygiene Data'!$I$9,0,10*ROW('Hygiene Data'!I71)),NA())</f>
        <v>#N/A</v>
      </c>
    </row>
    <row xmlns:x14ac="http://schemas.microsoft.com/office/spreadsheetml/2009/9/ac" r="78" x14ac:dyDescent="0.2">
      <c r="A78" s="379" t="e">
        <f ca="true">+RIGHT('Data Summary'!A78,LEN('Data Summary'!A78)-9)</f>
        <v>#VALUE!</v>
      </c>
      <c r="B78" s="38" t="str">
        <f ca="true">+IF(ISTEXT('Data Summary'!B78),'Data Summary'!B78,"")</f>
        <v/>
      </c>
      <c r="C78" s="378" t="e">
        <f ca="true">+VALUE('Data Summary'!C78)</f>
        <v>#VALUE!</v>
      </c>
      <c r="D78" s="99" t="e">
        <f ca="true">+IF(AND(ISNUMBER(OFFSET('Water Data'!$D$4,0,10*ROW('Water Data'!D72))),'Data Summary'!BS78="Yes"),100-OFFSET('Water Data'!$D$4,0,10*ROW('Water Data'!D72)),NA())</f>
        <v>#N/A</v>
      </c>
      <c r="E78" s="99" t="e">
        <f ca="true">+IF(AND(ISNUMBER(OFFSET('Water Data'!$D$6,0,10*ROW('Water Data'!D72))),'Data Summary'!BT78="Yes"),OFFSET('Water Data'!$D$6,0,10*ROW('Water Data'!D72)),NA())</f>
        <v>#N/A</v>
      </c>
      <c r="F78" s="99" t="e">
        <f ca="true">+IF(AND(ISNUMBER(OFFSET('Water Data'!$D$9,0,10*ROW('Water Data'!D72))),'Data Summary'!BU78="Yes"),OFFSET('Water Data'!$D$9,0,10*ROW('Water Data'!D72)),NA())</f>
        <v>#N/A</v>
      </c>
      <c r="G78" s="99" t="e">
        <f ca="true">+IF(AND(ISNUMBER(OFFSET('Water Data'!$E$4,0,10*ROW('Water Data'!E72))),'Data Summary'!BV78="Yes"),100-OFFSET('Water Data'!$E$4,0,10*ROW('Water Data'!E72)),NA())</f>
        <v>#N/A</v>
      </c>
      <c r="H78" s="99" t="e">
        <f ca="true">+IF(AND(ISNUMBER(OFFSET('Water Data'!$E$6,0,10*ROW('Water Data'!E72))),'Data Summary'!BW78="Yes"),OFFSET('Water Data'!$E$6,0,10*ROW('Water Data'!E72)),NA())</f>
        <v>#N/A</v>
      </c>
      <c r="I78" s="99" t="e">
        <f ca="true">+IF(AND(ISNUMBER(OFFSET('Water Data'!$E$9,0,10*ROW('Water Data'!E72))),'Data Summary'!BX78="Yes"),OFFSET('Water Data'!$E$9,0,10*ROW('Water Data'!E72)),NA())</f>
        <v>#N/A</v>
      </c>
      <c r="J78" s="99" t="e">
        <f ca="true">+IF(AND(ISNUMBER(OFFSET('Water Data'!$F$4,0,10*ROW('Water Data'!F72))),'Data Summary'!BY78="Yes"),100-OFFSET('Water Data'!$F$4,0,10*ROW('Water Data'!F72)),NA())</f>
        <v>#N/A</v>
      </c>
      <c r="K78" s="99" t="e">
        <f ca="true">+IF(AND(ISNUMBER(OFFSET('Water Data'!$F$6,0,10*ROW('Water Data'!F72))),'Data Summary'!BZ78="Yes"),OFFSET('Water Data'!$F$6,0,10*ROW('Water Data'!F72)),NA())</f>
        <v>#N/A</v>
      </c>
      <c r="L78" s="99" t="e">
        <f ca="true">+IF(AND(ISNUMBER(OFFSET('Water Data'!$F$9,0,10*ROW('Water Data'!F72))),'Data Summary'!CA78="Yes"),OFFSET('Water Data'!$F$9,0,10*ROW('Water Data'!F72)),NA())</f>
        <v>#N/A</v>
      </c>
      <c r="M78" s="99" t="e">
        <f ca="true">+IF(AND(ISNUMBER(OFFSET('Water Data'!$G$4,0,10*ROW('Water Data'!G72))),'Data Summary'!CB78="Yes"),100-OFFSET('Water Data'!$G$4,0,10*ROW('Water Data'!G72)),NA())</f>
        <v>#N/A</v>
      </c>
      <c r="N78" s="99" t="e">
        <f ca="true">+IF(AND(ISNUMBER(OFFSET('Water Data'!$G$6,0,10*ROW('Water Data'!G72))),'Data Summary'!CC78="Yes"),OFFSET('Water Data'!$G$6,0,10*ROW('Water Data'!G72)),NA())</f>
        <v>#N/A</v>
      </c>
      <c r="O78" s="99" t="e">
        <f ca="true">+IF(AND(ISNUMBER(OFFSET('Water Data'!$G$9,0,10*ROW('Water Data'!G72))),'Data Summary'!CD78="Yes"),OFFSET('Water Data'!$G$9,0,10*ROW('Water Data'!G72)),NA())</f>
        <v>#N/A</v>
      </c>
      <c r="P78" s="99" t="e">
        <f ca="true">+IF(AND(ISNUMBER(OFFSET('Water Data'!$H$4,0,10*ROW('Water Data'!H72))),'Data Summary'!CE78="Yes"),100-OFFSET('Water Data'!$H$4,0,10*ROW('Water Data'!H72)),NA())</f>
        <v>#N/A</v>
      </c>
      <c r="Q78" s="99" t="e">
        <f ca="true">+IF(AND(ISNUMBER(OFFSET('Water Data'!$H$6,0,10*ROW('Water Data'!H72))),'Data Summary'!CF78="Yes"),OFFSET('Water Data'!$H$6,0,10*ROW('Water Data'!H72)),NA())</f>
        <v>#N/A</v>
      </c>
      <c r="R78" s="99" t="e">
        <f ca="true">+IF(AND(ISNUMBER(OFFSET('Water Data'!$H$9,0,10*ROW('Water Data'!H72))),'Data Summary'!CG78="Yes"),OFFSET('Water Data'!$H$9,0,10*ROW('Water Data'!H72)),NA())</f>
        <v>#N/A</v>
      </c>
      <c r="S78" s="99" t="e">
        <f ca="true">+IF(AND(ISNUMBER(OFFSET('Water Data'!$I$4,0,10*ROW('Water Data'!I72))),'Data Summary'!CH78="Yes"),100-OFFSET('Water Data'!$I$4,0,10*ROW('Water Data'!I72)),NA())</f>
        <v>#N/A</v>
      </c>
      <c r="T78" s="99" t="e">
        <f ca="true">+IF(AND(ISNUMBER(OFFSET('Water Data'!$I$6,0,10*ROW('Water Data'!I72))),'Data Summary'!CI78="Yes"),OFFSET('Water Data'!$I$6,0,10*ROW('Water Data'!I72)),NA())</f>
        <v>#N/A</v>
      </c>
      <c r="U78" s="99" t="e">
        <f ca="true">+IF(AND(ISNUMBER(OFFSET('Water Data'!$I$9,0,10*ROW('Water Data'!I72))),'Data Summary'!CJ78="Yes"),OFFSET('Water Data'!$I$9,0,10*ROW('Water Data'!I72)),NA())</f>
        <v>#N/A</v>
      </c>
      <c r="V78" s="100" t="e">
        <f ca="true">+IF(AND(ISNUMBER(OFFSET('Sanitation Data'!$D$4,0,10*ROW('Sanitation Data'!D72))),'Data Summary'!CK78="Yes"),100-OFFSET('Sanitation Data'!$D$4,0,10*ROW('Sanitation Data'!D72)),NA())</f>
        <v>#N/A</v>
      </c>
      <c r="W78" s="100" t="e">
        <f ca="true">+IF(AND(ISNUMBER(OFFSET('Sanitation Data'!$D$6,0,10*ROW('Sanitation Data'!D72))),'Data Summary'!CL78="Yes"),OFFSET('Sanitation Data'!$D$6,0,10*ROW('Sanitation Data'!D72)),NA())</f>
        <v>#N/A</v>
      </c>
      <c r="X78" s="100" t="e">
        <f ca="true">+IF(AND(ISNUMBER(OFFSET('Sanitation Data'!$D$10,0,10*ROW('Sanitation Data'!D72))),'Data Summary'!CM78="Yes"),OFFSET('Sanitation Data'!$D$10,0,10*ROW('Sanitation Data'!D72)),NA())</f>
        <v>#N/A</v>
      </c>
      <c r="Y78" s="100" t="e">
        <f ca="true">+IF(AND(ISNUMBER(OFFSET('Sanitation Data'!$D$11,0,10*ROW('Sanitation Data'!D72))),'Data Summary'!CN78="Yes"),OFFSET('Sanitation Data'!$D$11,0,10*ROW('Sanitation Data'!D72)),NA())</f>
        <v>#N/A</v>
      </c>
      <c r="Z78" s="100" t="e">
        <f ca="true">+IF(AND(ISNUMBER(OFFSET('Sanitation Data'!$D$12,0,10*ROW('Sanitation Data'!D72))),'Data Summary'!CO78="Yes"),OFFSET('Sanitation Data'!$D$12,0,10*ROW('Sanitation Data'!D72)),NA())</f>
        <v>#N/A</v>
      </c>
      <c r="AA78" s="100" t="e">
        <f ca="true">+IF(AND(ISNUMBER(OFFSET('Sanitation Data'!$E$4,0,10*ROW('Sanitation Data'!E72))),'Data Summary'!CP78="Yes"),100-OFFSET('Sanitation Data'!$E$4,0,10*ROW('Sanitation Data'!E72)),NA())</f>
        <v>#N/A</v>
      </c>
      <c r="AB78" s="100" t="e">
        <f ca="true">+IF(AND(ISNUMBER(OFFSET('Sanitation Data'!$E$6,0,10*ROW('Sanitation Data'!E72))),'Data Summary'!CQ78="Yes"),OFFSET('Sanitation Data'!$E$6,0,10*ROW('Sanitation Data'!E72)),NA())</f>
        <v>#N/A</v>
      </c>
      <c r="AC78" s="100" t="e">
        <f ca="true">+IF(AND(ISNUMBER(OFFSET('Sanitation Data'!$E$10,0,10*ROW('Sanitation Data'!E72))),'Data Summary'!CR78="Yes"),OFFSET('Sanitation Data'!$E$10,0,10*ROW('Sanitation Data'!E72)),NA())</f>
        <v>#N/A</v>
      </c>
      <c r="AD78" s="100" t="e">
        <f ca="true">+IF(AND(ISNUMBER(OFFSET('Sanitation Data'!$E$11,0,10*ROW('Sanitation Data'!E72))),'Data Summary'!CS78="Yes"),OFFSET('Sanitation Data'!$E$11,0,10*ROW('Sanitation Data'!E72)),NA())</f>
        <v>#N/A</v>
      </c>
      <c r="AE78" s="100" t="e">
        <f ca="true">+IF(AND(ISNUMBER(OFFSET('Sanitation Data'!$E$12,0,10*ROW('Sanitation Data'!E72))),'Data Summary'!CT78="Yes"),OFFSET('Sanitation Data'!$E$12,0,10*ROW('Sanitation Data'!E72)),NA())</f>
        <v>#N/A</v>
      </c>
      <c r="AF78" s="100" t="e">
        <f ca="true">+IF(AND(ISNUMBER(OFFSET('Sanitation Data'!$F$4,0,10*ROW('Sanitation Data'!F72))),'Data Summary'!CU78="Yes"),100-OFFSET('Sanitation Data'!$F$4,0,10*ROW('Sanitation Data'!F72)),NA())</f>
        <v>#N/A</v>
      </c>
      <c r="AG78" s="100" t="e">
        <f ca="true">+IF(AND(ISNUMBER(OFFSET('Sanitation Data'!$F$6,0,10*ROW('Sanitation Data'!F72))),'Data Summary'!CV78="Yes"),OFFSET('Sanitation Data'!$F$6,0,10*ROW('Sanitation Data'!F72)),NA())</f>
        <v>#N/A</v>
      </c>
      <c r="AH78" s="100" t="e">
        <f ca="true">+IF(AND(ISNUMBER(OFFSET('Sanitation Data'!$F$10,0,10*ROW('Sanitation Data'!F72))),'Data Summary'!CW78="Yes"),OFFSET('Sanitation Data'!$F$10,0,10*ROW('Sanitation Data'!F72)),NA())</f>
        <v>#N/A</v>
      </c>
      <c r="AI78" s="100" t="e">
        <f ca="true">+IF(AND(ISNUMBER(OFFSET('Sanitation Data'!$F$11,0,10*ROW('Sanitation Data'!F72))),'Data Summary'!CX78="Yes"),OFFSET('Sanitation Data'!$F$11,0,10*ROW('Sanitation Data'!F72)),NA())</f>
        <v>#N/A</v>
      </c>
      <c r="AJ78" s="100" t="e">
        <f ca="true">+IF(AND(ISNUMBER(OFFSET('Sanitation Data'!$F$12,0,10*ROW('Sanitation Data'!F72))),'Data Summary'!CY78="Yes"),OFFSET('Sanitation Data'!$F$12,0,10*ROW('Sanitation Data'!F72)),NA())</f>
        <v>#N/A</v>
      </c>
      <c r="AK78" s="100" t="e">
        <f ca="true">+IF(AND(ISNUMBER(OFFSET('Sanitation Data'!$G$4,0,10*ROW('Sanitation Data'!G72))),'Data Summary'!CZ78="Yes"),100-OFFSET('Sanitation Data'!$G$4,0,10*ROW('Sanitation Data'!G72)),NA())</f>
        <v>#N/A</v>
      </c>
      <c r="AL78" s="100" t="e">
        <f ca="true">+IF(AND(ISNUMBER(OFFSET('Sanitation Data'!$G$6,0,10*ROW('Sanitation Data'!G72))),'Data Summary'!DA78="Yes"),OFFSET('Sanitation Data'!$G$6,0,10*ROW('Sanitation Data'!G72)),NA())</f>
        <v>#N/A</v>
      </c>
      <c r="AM78" s="100" t="e">
        <f ca="true">+IF(AND(ISNUMBER(OFFSET('Sanitation Data'!$G$10,0,10*ROW('Sanitation Data'!G72))),'Data Summary'!DB78="Yes"),OFFSET('Sanitation Data'!$G$10,0,10*ROW('Sanitation Data'!G72)),NA())</f>
        <v>#N/A</v>
      </c>
      <c r="AN78" s="100" t="e">
        <f ca="true">+IF(AND(ISNUMBER(OFFSET('Sanitation Data'!$G$11,0,10*ROW('Sanitation Data'!G72))),'Data Summary'!DC78="Yes"),OFFSET('Sanitation Data'!$G$11,0,10*ROW('Sanitation Data'!G72)),NA())</f>
        <v>#N/A</v>
      </c>
      <c r="AO78" s="100" t="e">
        <f ca="true">+IF(AND(ISNUMBER(OFFSET('Sanitation Data'!$G$12,0,10*ROW('Sanitation Data'!G72))),'Data Summary'!DD78="Yes"),OFFSET('Sanitation Data'!$G$12,0,10*ROW('Sanitation Data'!G72)),NA())</f>
        <v>#N/A</v>
      </c>
      <c r="AP78" s="100" t="e">
        <f ca="true">+IF(AND(ISNUMBER(OFFSET('Sanitation Data'!$H$4,0,10*ROW('Sanitation Data'!H72))),'Data Summary'!DE78="Yes"),100-OFFSET('Sanitation Data'!$H$4,0,10*ROW('Sanitation Data'!H72)),NA())</f>
        <v>#N/A</v>
      </c>
      <c r="AQ78" s="100" t="e">
        <f ca="true">+IF(AND(ISNUMBER(OFFSET('Sanitation Data'!$H$6,0,10*ROW('Sanitation Data'!H72))),'Data Summary'!DF78="Yes"),OFFSET('Sanitation Data'!$H$6,0,10*ROW('Sanitation Data'!H72)),NA())</f>
        <v>#N/A</v>
      </c>
      <c r="AR78" s="100" t="e">
        <f ca="true">+IF(AND(ISNUMBER(OFFSET('Sanitation Data'!$H$10,0,10*ROW('Sanitation Data'!H72))),'Data Summary'!DG78="Yes"),OFFSET('Sanitation Data'!$H$10,0,10*ROW('Sanitation Data'!H72)),NA())</f>
        <v>#N/A</v>
      </c>
      <c r="AS78" s="100" t="e">
        <f ca="true">+IF(AND(ISNUMBER(OFFSET('Sanitation Data'!$H$11,0,10*ROW('Sanitation Data'!H72))),'Data Summary'!DH78="Yes"),OFFSET('Sanitation Data'!$H$11,0,10*ROW('Sanitation Data'!H72)),NA())</f>
        <v>#N/A</v>
      </c>
      <c r="AT78" s="100" t="e">
        <f ca="true">+IF(AND(ISNUMBER(OFFSET('Sanitation Data'!$H$12,0,10*ROW('Sanitation Data'!H72))),'Data Summary'!DI78="Yes"),OFFSET('Sanitation Data'!$H$12,0,10*ROW('Sanitation Data'!H72)),NA())</f>
        <v>#N/A</v>
      </c>
      <c r="AU78" s="100" t="e">
        <f ca="true">+IF(AND(ISNUMBER(OFFSET('Sanitation Data'!$I$4,0,10*ROW('Sanitation Data'!I72))),'Data Summary'!DJ78="Yes"),100-OFFSET('Sanitation Data'!$I$4,0,10*ROW('Sanitation Data'!I72)),NA())</f>
        <v>#N/A</v>
      </c>
      <c r="AV78" s="100" t="e">
        <f ca="true">+IF(AND(ISNUMBER(OFFSET('Sanitation Data'!$I$6,0,10*ROW('Sanitation Data'!I72))),'Data Summary'!DK78="Yes"),OFFSET('Sanitation Data'!$I$6,0,10*ROW('Sanitation Data'!I72)),NA())</f>
        <v>#N/A</v>
      </c>
      <c r="AW78" s="100" t="e">
        <f ca="true">+IF(AND(ISNUMBER(OFFSET('Sanitation Data'!$I$10,0,10*ROW('Sanitation Data'!I72))),'Data Summary'!DL78="Yes"),OFFSET('Sanitation Data'!$I$10,0,10*ROW('Sanitation Data'!I72)),NA())</f>
        <v>#N/A</v>
      </c>
      <c r="AX78" s="100" t="e">
        <f ca="true">+IF(AND(ISNUMBER(OFFSET('Sanitation Data'!$I$11,0,10*ROW('Sanitation Data'!I72))),'Data Summary'!DM78="Yes"),OFFSET('Sanitation Data'!$I$11,0,10*ROW('Sanitation Data'!I72)),NA())</f>
        <v>#N/A</v>
      </c>
      <c r="AY78" s="100" t="e">
        <f ca="true">+IF(AND(ISNUMBER(OFFSET('Sanitation Data'!$I$12,0,10*ROW('Sanitation Data'!I72))),'Data Summary'!DN78="Yes"),OFFSET('Sanitation Data'!$I$12,0,10*ROW('Sanitation Data'!I72)),NA())</f>
        <v>#N/A</v>
      </c>
      <c r="AZ78" s="101" t="e">
        <f ca="true">+IF(AND(ISNUMBER(OFFSET('Hygiene Data'!$D$5,0,10*ROW('Hygiene Data'!D72))),'Data Summary'!DO78="Yes"),OFFSET('Hygiene Data'!$D$5,0,10*ROW('Hygiene Data'!D72)),NA())</f>
        <v>#N/A</v>
      </c>
      <c r="BA78" s="101" t="e">
        <f ca="true">+IF(AND(ISNUMBER(OFFSET('Hygiene Data'!$D$7,0,10*ROW('Hygiene Data'!D72))),'Data Summary'!DP78="Yes"),OFFSET('Hygiene Data'!$D$7,0,10*ROW('Hygiene Data'!D72)),NA())</f>
        <v>#N/A</v>
      </c>
      <c r="BB78" s="101" t="e">
        <f ca="true">+IF(AND(ISNUMBER(OFFSET('Hygiene Data'!$D$9,0,10*ROW('Hygiene Data'!D72))),'Data Summary'!DQ78="Yes"),OFFSET('Hygiene Data'!$D$9,0,10*ROW('Hygiene Data'!D72)),NA())</f>
        <v>#N/A</v>
      </c>
      <c r="BC78" s="101" t="e">
        <f ca="true">+IF(AND(ISNUMBER(OFFSET('Hygiene Data'!$E$5,0,10*ROW('Hygiene Data'!E72))),'Data Summary'!DR78="Yes"),OFFSET('Hygiene Data'!$E$5,0,10*ROW('Hygiene Data'!E72)),NA())</f>
        <v>#N/A</v>
      </c>
      <c r="BD78" s="101" t="e">
        <f ca="true">+IF(AND(ISNUMBER(OFFSET('Hygiene Data'!$E$7,0,10*ROW('Hygiene Data'!E72))),'Data Summary'!DS78="Yes"),OFFSET('Hygiene Data'!$E$7,0,10*ROW('Hygiene Data'!E72)),NA())</f>
        <v>#N/A</v>
      </c>
      <c r="BE78" s="101" t="e">
        <f ca="true">+IF(AND(ISNUMBER(OFFSET('Hygiene Data'!$E$9,0,10*ROW('Hygiene Data'!E72))),'Data Summary'!DT78="Yes"),OFFSET('Hygiene Data'!$E$9,0,10*ROW('Hygiene Data'!E72)),NA())</f>
        <v>#N/A</v>
      </c>
      <c r="BF78" s="101" t="e">
        <f ca="true">+IF(AND(ISNUMBER(OFFSET('Hygiene Data'!$F$5,0,10*ROW('Hygiene Data'!F72))),'Data Summary'!DU78="Yes"),OFFSET('Hygiene Data'!$F$5,0,10*ROW('Hygiene Data'!F72)),NA())</f>
        <v>#N/A</v>
      </c>
      <c r="BG78" s="101" t="e">
        <f ca="true">+IF(AND(ISNUMBER(OFFSET('Hygiene Data'!$F$7,0,10*ROW('Hygiene Data'!F72))),'Data Summary'!DV78="Yes"),OFFSET('Hygiene Data'!$F$7,0,10*ROW('Hygiene Data'!F72)),NA())</f>
        <v>#N/A</v>
      </c>
      <c r="BH78" s="101" t="e">
        <f ca="true">+IF(AND(ISNUMBER(OFFSET('Hygiene Data'!$F$9,0,10*ROW('Hygiene Data'!F72))),'Data Summary'!DW78="Yes"),OFFSET('Hygiene Data'!$F$9,0,10*ROW('Hygiene Data'!F72)),NA())</f>
        <v>#N/A</v>
      </c>
      <c r="BI78" s="101" t="e">
        <f ca="true">+IF(AND(ISNUMBER(OFFSET('Hygiene Data'!$G$5,0,10*ROW('Hygiene Data'!G72))),'Data Summary'!DX78="Yes"),OFFSET('Hygiene Data'!$G$5,0,10*ROW('Hygiene Data'!G72)),NA())</f>
        <v>#N/A</v>
      </c>
      <c r="BJ78" s="101" t="e">
        <f ca="true">+IF(AND(ISNUMBER(OFFSET('Hygiene Data'!$G$7,0,10*ROW('Hygiene Data'!G72))),'Data Summary'!DY78="Yes"),OFFSET('Hygiene Data'!$G$7,0,10*ROW('Hygiene Data'!G72)),NA())</f>
        <v>#N/A</v>
      </c>
      <c r="BK78" s="101" t="e">
        <f ca="true">+IF(AND(ISNUMBER(OFFSET('Hygiene Data'!$G$9,0,10*ROW('Hygiene Data'!G72))),'Data Summary'!DZ78="Yes"),OFFSET('Hygiene Data'!$G$9,0,10*ROW('Hygiene Data'!G72)),NA())</f>
        <v>#N/A</v>
      </c>
      <c r="BL78" s="101" t="e">
        <f ca="true">+IF(AND(ISNUMBER(OFFSET('Hygiene Data'!$H$5,0,10*ROW('Hygiene Data'!H72))),'Data Summary'!EA78="Yes"),OFFSET('Hygiene Data'!$H$5,0,10*ROW('Hygiene Data'!H72)),NA())</f>
        <v>#N/A</v>
      </c>
      <c r="BM78" s="101" t="e">
        <f ca="true">+IF(AND(ISNUMBER(OFFSET('Hygiene Data'!$H$7,0,10*ROW('Hygiene Data'!H72))),'Data Summary'!EB78="Yes"),OFFSET('Hygiene Data'!$H$7,0,10*ROW('Hygiene Data'!H72)),NA())</f>
        <v>#N/A</v>
      </c>
      <c r="BN78" s="101" t="e">
        <f ca="true">+IF(AND(ISNUMBER(OFFSET('Hygiene Data'!$H$9,0,10*ROW('Hygiene Data'!H72))),'Data Summary'!EC78="Yes"),OFFSET('Hygiene Data'!$H$9,0,10*ROW('Hygiene Data'!H72)),NA())</f>
        <v>#N/A</v>
      </c>
      <c r="BO78" s="101" t="e">
        <f ca="true">+IF(AND(ISNUMBER(OFFSET('Hygiene Data'!$I$5,0,10*ROW('Hygiene Data'!I72))),'Data Summary'!ED78="Yes"),OFFSET('Hygiene Data'!$I$5,0,10*ROW('Hygiene Data'!I72)),NA())</f>
        <v>#N/A</v>
      </c>
      <c r="BP78" s="101" t="e">
        <f ca="true">+IF(AND(ISNUMBER(OFFSET('Hygiene Data'!$I$7,0,10*ROW('Hygiene Data'!I72))),'Data Summary'!EE78="Yes"),OFFSET('Hygiene Data'!$I$7,0,10*ROW('Hygiene Data'!I72)),NA())</f>
        <v>#N/A</v>
      </c>
      <c r="BQ78" s="101" t="e">
        <f ca="true">+IF(AND(ISNUMBER(OFFSET('Hygiene Data'!$I$9,0,10*ROW('Hygiene Data'!I72))),'Data Summary'!EF78="Yes"),OFFSET('Hygiene Data'!$I$9,0,10*ROW('Hygiene Data'!I72)),NA())</f>
        <v>#N/A</v>
      </c>
    </row>
    <row xmlns:x14ac="http://schemas.microsoft.com/office/spreadsheetml/2009/9/ac" r="79" x14ac:dyDescent="0.2">
      <c r="A79" s="379" t="e">
        <f ca="true">+RIGHT('Data Summary'!A79,LEN('Data Summary'!A79)-9)</f>
        <v>#VALUE!</v>
      </c>
      <c r="B79" s="38" t="str">
        <f ca="true">+IF(ISTEXT('Data Summary'!B79),'Data Summary'!B79,"")</f>
        <v/>
      </c>
      <c r="C79" s="378" t="e">
        <f ca="true">+VALUE('Data Summary'!C79)</f>
        <v>#VALUE!</v>
      </c>
      <c r="D79" s="99" t="e">
        <f ca="true">+IF(AND(ISNUMBER(OFFSET('Water Data'!$D$4,0,10*ROW('Water Data'!D73))),'Data Summary'!BS79="Yes"),100-OFFSET('Water Data'!$D$4,0,10*ROW('Water Data'!D73)),NA())</f>
        <v>#N/A</v>
      </c>
      <c r="E79" s="99" t="e">
        <f ca="true">+IF(AND(ISNUMBER(OFFSET('Water Data'!$D$6,0,10*ROW('Water Data'!D73))),'Data Summary'!BT79="Yes"),OFFSET('Water Data'!$D$6,0,10*ROW('Water Data'!D73)),NA())</f>
        <v>#N/A</v>
      </c>
      <c r="F79" s="99" t="e">
        <f ca="true">+IF(AND(ISNUMBER(OFFSET('Water Data'!$D$9,0,10*ROW('Water Data'!D73))),'Data Summary'!BU79="Yes"),OFFSET('Water Data'!$D$9,0,10*ROW('Water Data'!D73)),NA())</f>
        <v>#N/A</v>
      </c>
      <c r="G79" s="99" t="e">
        <f ca="true">+IF(AND(ISNUMBER(OFFSET('Water Data'!$E$4,0,10*ROW('Water Data'!E73))),'Data Summary'!BV79="Yes"),100-OFFSET('Water Data'!$E$4,0,10*ROW('Water Data'!E73)),NA())</f>
        <v>#N/A</v>
      </c>
      <c r="H79" s="99" t="e">
        <f ca="true">+IF(AND(ISNUMBER(OFFSET('Water Data'!$E$6,0,10*ROW('Water Data'!E73))),'Data Summary'!BW79="Yes"),OFFSET('Water Data'!$E$6,0,10*ROW('Water Data'!E73)),NA())</f>
        <v>#N/A</v>
      </c>
      <c r="I79" s="99" t="e">
        <f ca="true">+IF(AND(ISNUMBER(OFFSET('Water Data'!$E$9,0,10*ROW('Water Data'!E73))),'Data Summary'!BX79="Yes"),OFFSET('Water Data'!$E$9,0,10*ROW('Water Data'!E73)),NA())</f>
        <v>#N/A</v>
      </c>
      <c r="J79" s="99" t="e">
        <f ca="true">+IF(AND(ISNUMBER(OFFSET('Water Data'!$F$4,0,10*ROW('Water Data'!F73))),'Data Summary'!BY79="Yes"),100-OFFSET('Water Data'!$F$4,0,10*ROW('Water Data'!F73)),NA())</f>
        <v>#N/A</v>
      </c>
      <c r="K79" s="99" t="e">
        <f ca="true">+IF(AND(ISNUMBER(OFFSET('Water Data'!$F$6,0,10*ROW('Water Data'!F73))),'Data Summary'!BZ79="Yes"),OFFSET('Water Data'!$F$6,0,10*ROW('Water Data'!F73)),NA())</f>
        <v>#N/A</v>
      </c>
      <c r="L79" s="99" t="e">
        <f ca="true">+IF(AND(ISNUMBER(OFFSET('Water Data'!$F$9,0,10*ROW('Water Data'!F73))),'Data Summary'!CA79="Yes"),OFFSET('Water Data'!$F$9,0,10*ROW('Water Data'!F73)),NA())</f>
        <v>#N/A</v>
      </c>
      <c r="M79" s="99" t="e">
        <f ca="true">+IF(AND(ISNUMBER(OFFSET('Water Data'!$G$4,0,10*ROW('Water Data'!G73))),'Data Summary'!CB79="Yes"),100-OFFSET('Water Data'!$G$4,0,10*ROW('Water Data'!G73)),NA())</f>
        <v>#N/A</v>
      </c>
      <c r="N79" s="99" t="e">
        <f ca="true">+IF(AND(ISNUMBER(OFFSET('Water Data'!$G$6,0,10*ROW('Water Data'!G73))),'Data Summary'!CC79="Yes"),OFFSET('Water Data'!$G$6,0,10*ROW('Water Data'!G73)),NA())</f>
        <v>#N/A</v>
      </c>
      <c r="O79" s="99" t="e">
        <f ca="true">+IF(AND(ISNUMBER(OFFSET('Water Data'!$G$9,0,10*ROW('Water Data'!G73))),'Data Summary'!CD79="Yes"),OFFSET('Water Data'!$G$9,0,10*ROW('Water Data'!G73)),NA())</f>
        <v>#N/A</v>
      </c>
      <c r="P79" s="99" t="e">
        <f ca="true">+IF(AND(ISNUMBER(OFFSET('Water Data'!$H$4,0,10*ROW('Water Data'!H73))),'Data Summary'!CE79="Yes"),100-OFFSET('Water Data'!$H$4,0,10*ROW('Water Data'!H73)),NA())</f>
        <v>#N/A</v>
      </c>
      <c r="Q79" s="99" t="e">
        <f ca="true">+IF(AND(ISNUMBER(OFFSET('Water Data'!$H$6,0,10*ROW('Water Data'!H73))),'Data Summary'!CF79="Yes"),OFFSET('Water Data'!$H$6,0,10*ROW('Water Data'!H73)),NA())</f>
        <v>#N/A</v>
      </c>
      <c r="R79" s="99" t="e">
        <f ca="true">+IF(AND(ISNUMBER(OFFSET('Water Data'!$H$9,0,10*ROW('Water Data'!H73))),'Data Summary'!CG79="Yes"),OFFSET('Water Data'!$H$9,0,10*ROW('Water Data'!H73)),NA())</f>
        <v>#N/A</v>
      </c>
      <c r="S79" s="99" t="e">
        <f ca="true">+IF(AND(ISNUMBER(OFFSET('Water Data'!$I$4,0,10*ROW('Water Data'!I73))),'Data Summary'!CH79="Yes"),100-OFFSET('Water Data'!$I$4,0,10*ROW('Water Data'!I73)),NA())</f>
        <v>#N/A</v>
      </c>
      <c r="T79" s="99" t="e">
        <f ca="true">+IF(AND(ISNUMBER(OFFSET('Water Data'!$I$6,0,10*ROW('Water Data'!I73))),'Data Summary'!CI79="Yes"),OFFSET('Water Data'!$I$6,0,10*ROW('Water Data'!I73)),NA())</f>
        <v>#N/A</v>
      </c>
      <c r="U79" s="99" t="e">
        <f ca="true">+IF(AND(ISNUMBER(OFFSET('Water Data'!$I$9,0,10*ROW('Water Data'!I73))),'Data Summary'!CJ79="Yes"),OFFSET('Water Data'!$I$9,0,10*ROW('Water Data'!I73)),NA())</f>
        <v>#N/A</v>
      </c>
      <c r="V79" s="100" t="e">
        <f ca="true">+IF(AND(ISNUMBER(OFFSET('Sanitation Data'!$D$4,0,10*ROW('Sanitation Data'!D73))),'Data Summary'!CK79="Yes"),100-OFFSET('Sanitation Data'!$D$4,0,10*ROW('Sanitation Data'!D73)),NA())</f>
        <v>#N/A</v>
      </c>
      <c r="W79" s="100" t="e">
        <f ca="true">+IF(AND(ISNUMBER(OFFSET('Sanitation Data'!$D$6,0,10*ROW('Sanitation Data'!D73))),'Data Summary'!CL79="Yes"),OFFSET('Sanitation Data'!$D$6,0,10*ROW('Sanitation Data'!D73)),NA())</f>
        <v>#N/A</v>
      </c>
      <c r="X79" s="100" t="e">
        <f ca="true">+IF(AND(ISNUMBER(OFFSET('Sanitation Data'!$D$10,0,10*ROW('Sanitation Data'!D73))),'Data Summary'!CM79="Yes"),OFFSET('Sanitation Data'!$D$10,0,10*ROW('Sanitation Data'!D73)),NA())</f>
        <v>#N/A</v>
      </c>
      <c r="Y79" s="100" t="e">
        <f ca="true">+IF(AND(ISNUMBER(OFFSET('Sanitation Data'!$D$11,0,10*ROW('Sanitation Data'!D73))),'Data Summary'!CN79="Yes"),OFFSET('Sanitation Data'!$D$11,0,10*ROW('Sanitation Data'!D73)),NA())</f>
        <v>#N/A</v>
      </c>
      <c r="Z79" s="100" t="e">
        <f ca="true">+IF(AND(ISNUMBER(OFFSET('Sanitation Data'!$D$12,0,10*ROW('Sanitation Data'!D73))),'Data Summary'!CO79="Yes"),OFFSET('Sanitation Data'!$D$12,0,10*ROW('Sanitation Data'!D73)),NA())</f>
        <v>#N/A</v>
      </c>
      <c r="AA79" s="100" t="e">
        <f ca="true">+IF(AND(ISNUMBER(OFFSET('Sanitation Data'!$E$4,0,10*ROW('Sanitation Data'!E73))),'Data Summary'!CP79="Yes"),100-OFFSET('Sanitation Data'!$E$4,0,10*ROW('Sanitation Data'!E73)),NA())</f>
        <v>#N/A</v>
      </c>
      <c r="AB79" s="100" t="e">
        <f ca="true">+IF(AND(ISNUMBER(OFFSET('Sanitation Data'!$E$6,0,10*ROW('Sanitation Data'!E73))),'Data Summary'!CQ79="Yes"),OFFSET('Sanitation Data'!$E$6,0,10*ROW('Sanitation Data'!E73)),NA())</f>
        <v>#N/A</v>
      </c>
      <c r="AC79" s="100" t="e">
        <f ca="true">+IF(AND(ISNUMBER(OFFSET('Sanitation Data'!$E$10,0,10*ROW('Sanitation Data'!E73))),'Data Summary'!CR79="Yes"),OFFSET('Sanitation Data'!$E$10,0,10*ROW('Sanitation Data'!E73)),NA())</f>
        <v>#N/A</v>
      </c>
      <c r="AD79" s="100" t="e">
        <f ca="true">+IF(AND(ISNUMBER(OFFSET('Sanitation Data'!$E$11,0,10*ROW('Sanitation Data'!E73))),'Data Summary'!CS79="Yes"),OFFSET('Sanitation Data'!$E$11,0,10*ROW('Sanitation Data'!E73)),NA())</f>
        <v>#N/A</v>
      </c>
      <c r="AE79" s="100" t="e">
        <f ca="true">+IF(AND(ISNUMBER(OFFSET('Sanitation Data'!$E$12,0,10*ROW('Sanitation Data'!E73))),'Data Summary'!CT79="Yes"),OFFSET('Sanitation Data'!$E$12,0,10*ROW('Sanitation Data'!E73)),NA())</f>
        <v>#N/A</v>
      </c>
      <c r="AF79" s="100" t="e">
        <f ca="true">+IF(AND(ISNUMBER(OFFSET('Sanitation Data'!$F$4,0,10*ROW('Sanitation Data'!F73))),'Data Summary'!CU79="Yes"),100-OFFSET('Sanitation Data'!$F$4,0,10*ROW('Sanitation Data'!F73)),NA())</f>
        <v>#N/A</v>
      </c>
      <c r="AG79" s="100" t="e">
        <f ca="true">+IF(AND(ISNUMBER(OFFSET('Sanitation Data'!$F$6,0,10*ROW('Sanitation Data'!F73))),'Data Summary'!CV79="Yes"),OFFSET('Sanitation Data'!$F$6,0,10*ROW('Sanitation Data'!F73)),NA())</f>
        <v>#N/A</v>
      </c>
      <c r="AH79" s="100" t="e">
        <f ca="true">+IF(AND(ISNUMBER(OFFSET('Sanitation Data'!$F$10,0,10*ROW('Sanitation Data'!F73))),'Data Summary'!CW79="Yes"),OFFSET('Sanitation Data'!$F$10,0,10*ROW('Sanitation Data'!F73)),NA())</f>
        <v>#N/A</v>
      </c>
      <c r="AI79" s="100" t="e">
        <f ca="true">+IF(AND(ISNUMBER(OFFSET('Sanitation Data'!$F$11,0,10*ROW('Sanitation Data'!F73))),'Data Summary'!CX79="Yes"),OFFSET('Sanitation Data'!$F$11,0,10*ROW('Sanitation Data'!F73)),NA())</f>
        <v>#N/A</v>
      </c>
      <c r="AJ79" s="100" t="e">
        <f ca="true">+IF(AND(ISNUMBER(OFFSET('Sanitation Data'!$F$12,0,10*ROW('Sanitation Data'!F73))),'Data Summary'!CY79="Yes"),OFFSET('Sanitation Data'!$F$12,0,10*ROW('Sanitation Data'!F73)),NA())</f>
        <v>#N/A</v>
      </c>
      <c r="AK79" s="100" t="e">
        <f ca="true">+IF(AND(ISNUMBER(OFFSET('Sanitation Data'!$G$4,0,10*ROW('Sanitation Data'!G73))),'Data Summary'!CZ79="Yes"),100-OFFSET('Sanitation Data'!$G$4,0,10*ROW('Sanitation Data'!G73)),NA())</f>
        <v>#N/A</v>
      </c>
      <c r="AL79" s="100" t="e">
        <f ca="true">+IF(AND(ISNUMBER(OFFSET('Sanitation Data'!$G$6,0,10*ROW('Sanitation Data'!G73))),'Data Summary'!DA79="Yes"),OFFSET('Sanitation Data'!$G$6,0,10*ROW('Sanitation Data'!G73)),NA())</f>
        <v>#N/A</v>
      </c>
      <c r="AM79" s="100" t="e">
        <f ca="true">+IF(AND(ISNUMBER(OFFSET('Sanitation Data'!$G$10,0,10*ROW('Sanitation Data'!G73))),'Data Summary'!DB79="Yes"),OFFSET('Sanitation Data'!$G$10,0,10*ROW('Sanitation Data'!G73)),NA())</f>
        <v>#N/A</v>
      </c>
      <c r="AN79" s="100" t="e">
        <f ca="true">+IF(AND(ISNUMBER(OFFSET('Sanitation Data'!$G$11,0,10*ROW('Sanitation Data'!G73))),'Data Summary'!DC79="Yes"),OFFSET('Sanitation Data'!$G$11,0,10*ROW('Sanitation Data'!G73)),NA())</f>
        <v>#N/A</v>
      </c>
      <c r="AO79" s="100" t="e">
        <f ca="true">+IF(AND(ISNUMBER(OFFSET('Sanitation Data'!$G$12,0,10*ROW('Sanitation Data'!G73))),'Data Summary'!DD79="Yes"),OFFSET('Sanitation Data'!$G$12,0,10*ROW('Sanitation Data'!G73)),NA())</f>
        <v>#N/A</v>
      </c>
      <c r="AP79" s="100" t="e">
        <f ca="true">+IF(AND(ISNUMBER(OFFSET('Sanitation Data'!$H$4,0,10*ROW('Sanitation Data'!H73))),'Data Summary'!DE79="Yes"),100-OFFSET('Sanitation Data'!$H$4,0,10*ROW('Sanitation Data'!H73)),NA())</f>
        <v>#N/A</v>
      </c>
      <c r="AQ79" s="100" t="e">
        <f ca="true">+IF(AND(ISNUMBER(OFFSET('Sanitation Data'!$H$6,0,10*ROW('Sanitation Data'!H73))),'Data Summary'!DF79="Yes"),OFFSET('Sanitation Data'!$H$6,0,10*ROW('Sanitation Data'!H73)),NA())</f>
        <v>#N/A</v>
      </c>
      <c r="AR79" s="100" t="e">
        <f ca="true">+IF(AND(ISNUMBER(OFFSET('Sanitation Data'!$H$10,0,10*ROW('Sanitation Data'!H73))),'Data Summary'!DG79="Yes"),OFFSET('Sanitation Data'!$H$10,0,10*ROW('Sanitation Data'!H73)),NA())</f>
        <v>#N/A</v>
      </c>
      <c r="AS79" s="100" t="e">
        <f ca="true">+IF(AND(ISNUMBER(OFFSET('Sanitation Data'!$H$11,0,10*ROW('Sanitation Data'!H73))),'Data Summary'!DH79="Yes"),OFFSET('Sanitation Data'!$H$11,0,10*ROW('Sanitation Data'!H73)),NA())</f>
        <v>#N/A</v>
      </c>
      <c r="AT79" s="100" t="e">
        <f ca="true">+IF(AND(ISNUMBER(OFFSET('Sanitation Data'!$H$12,0,10*ROW('Sanitation Data'!H73))),'Data Summary'!DI79="Yes"),OFFSET('Sanitation Data'!$H$12,0,10*ROW('Sanitation Data'!H73)),NA())</f>
        <v>#N/A</v>
      </c>
      <c r="AU79" s="100" t="e">
        <f ca="true">+IF(AND(ISNUMBER(OFFSET('Sanitation Data'!$I$4,0,10*ROW('Sanitation Data'!I73))),'Data Summary'!DJ79="Yes"),100-OFFSET('Sanitation Data'!$I$4,0,10*ROW('Sanitation Data'!I73)),NA())</f>
        <v>#N/A</v>
      </c>
      <c r="AV79" s="100" t="e">
        <f ca="true">+IF(AND(ISNUMBER(OFFSET('Sanitation Data'!$I$6,0,10*ROW('Sanitation Data'!I73))),'Data Summary'!DK79="Yes"),OFFSET('Sanitation Data'!$I$6,0,10*ROW('Sanitation Data'!I73)),NA())</f>
        <v>#N/A</v>
      </c>
      <c r="AW79" s="100" t="e">
        <f ca="true">+IF(AND(ISNUMBER(OFFSET('Sanitation Data'!$I$10,0,10*ROW('Sanitation Data'!I73))),'Data Summary'!DL79="Yes"),OFFSET('Sanitation Data'!$I$10,0,10*ROW('Sanitation Data'!I73)),NA())</f>
        <v>#N/A</v>
      </c>
      <c r="AX79" s="100" t="e">
        <f ca="true">+IF(AND(ISNUMBER(OFFSET('Sanitation Data'!$I$11,0,10*ROW('Sanitation Data'!I73))),'Data Summary'!DM79="Yes"),OFFSET('Sanitation Data'!$I$11,0,10*ROW('Sanitation Data'!I73)),NA())</f>
        <v>#N/A</v>
      </c>
      <c r="AY79" s="100" t="e">
        <f ca="true">+IF(AND(ISNUMBER(OFFSET('Sanitation Data'!$I$12,0,10*ROW('Sanitation Data'!I73))),'Data Summary'!DN79="Yes"),OFFSET('Sanitation Data'!$I$12,0,10*ROW('Sanitation Data'!I73)),NA())</f>
        <v>#N/A</v>
      </c>
      <c r="AZ79" s="101" t="e">
        <f ca="true">+IF(AND(ISNUMBER(OFFSET('Hygiene Data'!$D$5,0,10*ROW('Hygiene Data'!D73))),'Data Summary'!DO79="Yes"),OFFSET('Hygiene Data'!$D$5,0,10*ROW('Hygiene Data'!D73)),NA())</f>
        <v>#N/A</v>
      </c>
      <c r="BA79" s="101" t="e">
        <f ca="true">+IF(AND(ISNUMBER(OFFSET('Hygiene Data'!$D$7,0,10*ROW('Hygiene Data'!D73))),'Data Summary'!DP79="Yes"),OFFSET('Hygiene Data'!$D$7,0,10*ROW('Hygiene Data'!D73)),NA())</f>
        <v>#N/A</v>
      </c>
      <c r="BB79" s="101" t="e">
        <f ca="true">+IF(AND(ISNUMBER(OFFSET('Hygiene Data'!$D$9,0,10*ROW('Hygiene Data'!D73))),'Data Summary'!DQ79="Yes"),OFFSET('Hygiene Data'!$D$9,0,10*ROW('Hygiene Data'!D73)),NA())</f>
        <v>#N/A</v>
      </c>
      <c r="BC79" s="101" t="e">
        <f ca="true">+IF(AND(ISNUMBER(OFFSET('Hygiene Data'!$E$5,0,10*ROW('Hygiene Data'!E73))),'Data Summary'!DR79="Yes"),OFFSET('Hygiene Data'!$E$5,0,10*ROW('Hygiene Data'!E73)),NA())</f>
        <v>#N/A</v>
      </c>
      <c r="BD79" s="101" t="e">
        <f ca="true">+IF(AND(ISNUMBER(OFFSET('Hygiene Data'!$E$7,0,10*ROW('Hygiene Data'!E73))),'Data Summary'!DS79="Yes"),OFFSET('Hygiene Data'!$E$7,0,10*ROW('Hygiene Data'!E73)),NA())</f>
        <v>#N/A</v>
      </c>
      <c r="BE79" s="101" t="e">
        <f ca="true">+IF(AND(ISNUMBER(OFFSET('Hygiene Data'!$E$9,0,10*ROW('Hygiene Data'!E73))),'Data Summary'!DT79="Yes"),OFFSET('Hygiene Data'!$E$9,0,10*ROW('Hygiene Data'!E73)),NA())</f>
        <v>#N/A</v>
      </c>
      <c r="BF79" s="101" t="e">
        <f ca="true">+IF(AND(ISNUMBER(OFFSET('Hygiene Data'!$F$5,0,10*ROW('Hygiene Data'!F73))),'Data Summary'!DU79="Yes"),OFFSET('Hygiene Data'!$F$5,0,10*ROW('Hygiene Data'!F73)),NA())</f>
        <v>#N/A</v>
      </c>
      <c r="BG79" s="101" t="e">
        <f ca="true">+IF(AND(ISNUMBER(OFFSET('Hygiene Data'!$F$7,0,10*ROW('Hygiene Data'!F73))),'Data Summary'!DV79="Yes"),OFFSET('Hygiene Data'!$F$7,0,10*ROW('Hygiene Data'!F73)),NA())</f>
        <v>#N/A</v>
      </c>
      <c r="BH79" s="101" t="e">
        <f ca="true">+IF(AND(ISNUMBER(OFFSET('Hygiene Data'!$F$9,0,10*ROW('Hygiene Data'!F73))),'Data Summary'!DW79="Yes"),OFFSET('Hygiene Data'!$F$9,0,10*ROW('Hygiene Data'!F73)),NA())</f>
        <v>#N/A</v>
      </c>
      <c r="BI79" s="101" t="e">
        <f ca="true">+IF(AND(ISNUMBER(OFFSET('Hygiene Data'!$G$5,0,10*ROW('Hygiene Data'!G73))),'Data Summary'!DX79="Yes"),OFFSET('Hygiene Data'!$G$5,0,10*ROW('Hygiene Data'!G73)),NA())</f>
        <v>#N/A</v>
      </c>
      <c r="BJ79" s="101" t="e">
        <f ca="true">+IF(AND(ISNUMBER(OFFSET('Hygiene Data'!$G$7,0,10*ROW('Hygiene Data'!G73))),'Data Summary'!DY79="Yes"),OFFSET('Hygiene Data'!$G$7,0,10*ROW('Hygiene Data'!G73)),NA())</f>
        <v>#N/A</v>
      </c>
      <c r="BK79" s="101" t="e">
        <f ca="true">+IF(AND(ISNUMBER(OFFSET('Hygiene Data'!$G$9,0,10*ROW('Hygiene Data'!G73))),'Data Summary'!DZ79="Yes"),OFFSET('Hygiene Data'!$G$9,0,10*ROW('Hygiene Data'!G73)),NA())</f>
        <v>#N/A</v>
      </c>
      <c r="BL79" s="101" t="e">
        <f ca="true">+IF(AND(ISNUMBER(OFFSET('Hygiene Data'!$H$5,0,10*ROW('Hygiene Data'!H73))),'Data Summary'!EA79="Yes"),OFFSET('Hygiene Data'!$H$5,0,10*ROW('Hygiene Data'!H73)),NA())</f>
        <v>#N/A</v>
      </c>
      <c r="BM79" s="101" t="e">
        <f ca="true">+IF(AND(ISNUMBER(OFFSET('Hygiene Data'!$H$7,0,10*ROW('Hygiene Data'!H73))),'Data Summary'!EB79="Yes"),OFFSET('Hygiene Data'!$H$7,0,10*ROW('Hygiene Data'!H73)),NA())</f>
        <v>#N/A</v>
      </c>
      <c r="BN79" s="101" t="e">
        <f ca="true">+IF(AND(ISNUMBER(OFFSET('Hygiene Data'!$H$9,0,10*ROW('Hygiene Data'!H73))),'Data Summary'!EC79="Yes"),OFFSET('Hygiene Data'!$H$9,0,10*ROW('Hygiene Data'!H73)),NA())</f>
        <v>#N/A</v>
      </c>
      <c r="BO79" s="101" t="e">
        <f ca="true">+IF(AND(ISNUMBER(OFFSET('Hygiene Data'!$I$5,0,10*ROW('Hygiene Data'!I73))),'Data Summary'!ED79="Yes"),OFFSET('Hygiene Data'!$I$5,0,10*ROW('Hygiene Data'!I73)),NA())</f>
        <v>#N/A</v>
      </c>
      <c r="BP79" s="101" t="e">
        <f ca="true">+IF(AND(ISNUMBER(OFFSET('Hygiene Data'!$I$7,0,10*ROW('Hygiene Data'!I73))),'Data Summary'!EE79="Yes"),OFFSET('Hygiene Data'!$I$7,0,10*ROW('Hygiene Data'!I73)),NA())</f>
        <v>#N/A</v>
      </c>
      <c r="BQ79" s="101" t="e">
        <f ca="true">+IF(AND(ISNUMBER(OFFSET('Hygiene Data'!$I$9,0,10*ROW('Hygiene Data'!I73))),'Data Summary'!EF79="Yes"),OFFSET('Hygiene Data'!$I$9,0,10*ROW('Hygiene Data'!I73)),NA())</f>
        <v>#N/A</v>
      </c>
    </row>
    <row xmlns:x14ac="http://schemas.microsoft.com/office/spreadsheetml/2009/9/ac" r="80" x14ac:dyDescent="0.2">
      <c r="A80" s="379" t="e">
        <f ca="true">+RIGHT('Data Summary'!A80,LEN('Data Summary'!A80)-9)</f>
        <v>#VALUE!</v>
      </c>
      <c r="B80" s="38" t="str">
        <f ca="true">+IF(ISTEXT('Data Summary'!B80),'Data Summary'!B80,"")</f>
        <v/>
      </c>
      <c r="C80" s="378" t="e">
        <f ca="true">+VALUE('Data Summary'!C80)</f>
        <v>#VALUE!</v>
      </c>
      <c r="D80" s="99" t="e">
        <f ca="true">+IF(AND(ISNUMBER(OFFSET('Water Data'!$D$4,0,10*ROW('Water Data'!D74))),'Data Summary'!BS80="Yes"),100-OFFSET('Water Data'!$D$4,0,10*ROW('Water Data'!D74)),NA())</f>
        <v>#N/A</v>
      </c>
      <c r="E80" s="99" t="e">
        <f ca="true">+IF(AND(ISNUMBER(OFFSET('Water Data'!$D$6,0,10*ROW('Water Data'!D74))),'Data Summary'!BT80="Yes"),OFFSET('Water Data'!$D$6,0,10*ROW('Water Data'!D74)),NA())</f>
        <v>#N/A</v>
      </c>
      <c r="F80" s="99" t="e">
        <f ca="true">+IF(AND(ISNUMBER(OFFSET('Water Data'!$D$9,0,10*ROW('Water Data'!D74))),'Data Summary'!BU80="Yes"),OFFSET('Water Data'!$D$9,0,10*ROW('Water Data'!D74)),NA())</f>
        <v>#N/A</v>
      </c>
      <c r="G80" s="99" t="e">
        <f ca="true">+IF(AND(ISNUMBER(OFFSET('Water Data'!$E$4,0,10*ROW('Water Data'!E74))),'Data Summary'!BV80="Yes"),100-OFFSET('Water Data'!$E$4,0,10*ROW('Water Data'!E74)),NA())</f>
        <v>#N/A</v>
      </c>
      <c r="H80" s="99" t="e">
        <f ca="true">+IF(AND(ISNUMBER(OFFSET('Water Data'!$E$6,0,10*ROW('Water Data'!E74))),'Data Summary'!BW80="Yes"),OFFSET('Water Data'!$E$6,0,10*ROW('Water Data'!E74)),NA())</f>
        <v>#N/A</v>
      </c>
      <c r="I80" s="99" t="e">
        <f ca="true">+IF(AND(ISNUMBER(OFFSET('Water Data'!$E$9,0,10*ROW('Water Data'!E74))),'Data Summary'!BX80="Yes"),OFFSET('Water Data'!$E$9,0,10*ROW('Water Data'!E74)),NA())</f>
        <v>#N/A</v>
      </c>
      <c r="J80" s="99" t="e">
        <f ca="true">+IF(AND(ISNUMBER(OFFSET('Water Data'!$F$4,0,10*ROW('Water Data'!F74))),'Data Summary'!BY80="Yes"),100-OFFSET('Water Data'!$F$4,0,10*ROW('Water Data'!F74)),NA())</f>
        <v>#N/A</v>
      </c>
      <c r="K80" s="99" t="e">
        <f ca="true">+IF(AND(ISNUMBER(OFFSET('Water Data'!$F$6,0,10*ROW('Water Data'!F74))),'Data Summary'!BZ80="Yes"),OFFSET('Water Data'!$F$6,0,10*ROW('Water Data'!F74)),NA())</f>
        <v>#N/A</v>
      </c>
      <c r="L80" s="99" t="e">
        <f ca="true">+IF(AND(ISNUMBER(OFFSET('Water Data'!$F$9,0,10*ROW('Water Data'!F74))),'Data Summary'!CA80="Yes"),OFFSET('Water Data'!$F$9,0,10*ROW('Water Data'!F74)),NA())</f>
        <v>#N/A</v>
      </c>
      <c r="M80" s="99" t="e">
        <f ca="true">+IF(AND(ISNUMBER(OFFSET('Water Data'!$G$4,0,10*ROW('Water Data'!G74))),'Data Summary'!CB80="Yes"),100-OFFSET('Water Data'!$G$4,0,10*ROW('Water Data'!G74)),NA())</f>
        <v>#N/A</v>
      </c>
      <c r="N80" s="99" t="e">
        <f ca="true">+IF(AND(ISNUMBER(OFFSET('Water Data'!$G$6,0,10*ROW('Water Data'!G74))),'Data Summary'!CC80="Yes"),OFFSET('Water Data'!$G$6,0,10*ROW('Water Data'!G74)),NA())</f>
        <v>#N/A</v>
      </c>
      <c r="O80" s="99" t="e">
        <f ca="true">+IF(AND(ISNUMBER(OFFSET('Water Data'!$G$9,0,10*ROW('Water Data'!G74))),'Data Summary'!CD80="Yes"),OFFSET('Water Data'!$G$9,0,10*ROW('Water Data'!G74)),NA())</f>
        <v>#N/A</v>
      </c>
      <c r="P80" s="99" t="e">
        <f ca="true">+IF(AND(ISNUMBER(OFFSET('Water Data'!$H$4,0,10*ROW('Water Data'!H74))),'Data Summary'!CE80="Yes"),100-OFFSET('Water Data'!$H$4,0,10*ROW('Water Data'!H74)),NA())</f>
        <v>#N/A</v>
      </c>
      <c r="Q80" s="99" t="e">
        <f ca="true">+IF(AND(ISNUMBER(OFFSET('Water Data'!$H$6,0,10*ROW('Water Data'!H74))),'Data Summary'!CF80="Yes"),OFFSET('Water Data'!$H$6,0,10*ROW('Water Data'!H74)),NA())</f>
        <v>#N/A</v>
      </c>
      <c r="R80" s="99" t="e">
        <f ca="true">+IF(AND(ISNUMBER(OFFSET('Water Data'!$H$9,0,10*ROW('Water Data'!H74))),'Data Summary'!CG80="Yes"),OFFSET('Water Data'!$H$9,0,10*ROW('Water Data'!H74)),NA())</f>
        <v>#N/A</v>
      </c>
      <c r="S80" s="99" t="e">
        <f ca="true">+IF(AND(ISNUMBER(OFFSET('Water Data'!$I$4,0,10*ROW('Water Data'!I74))),'Data Summary'!CH80="Yes"),100-OFFSET('Water Data'!$I$4,0,10*ROW('Water Data'!I74)),NA())</f>
        <v>#N/A</v>
      </c>
      <c r="T80" s="99" t="e">
        <f ca="true">+IF(AND(ISNUMBER(OFFSET('Water Data'!$I$6,0,10*ROW('Water Data'!I74))),'Data Summary'!CI80="Yes"),OFFSET('Water Data'!$I$6,0,10*ROW('Water Data'!I74)),NA())</f>
        <v>#N/A</v>
      </c>
      <c r="U80" s="99" t="e">
        <f ca="true">+IF(AND(ISNUMBER(OFFSET('Water Data'!$I$9,0,10*ROW('Water Data'!I74))),'Data Summary'!CJ80="Yes"),OFFSET('Water Data'!$I$9,0,10*ROW('Water Data'!I74)),NA())</f>
        <v>#N/A</v>
      </c>
      <c r="V80" s="100" t="e">
        <f ca="true">+IF(AND(ISNUMBER(OFFSET('Sanitation Data'!$D$4,0,10*ROW('Sanitation Data'!D74))),'Data Summary'!CK80="Yes"),100-OFFSET('Sanitation Data'!$D$4,0,10*ROW('Sanitation Data'!D74)),NA())</f>
        <v>#N/A</v>
      </c>
      <c r="W80" s="100" t="e">
        <f ca="true">+IF(AND(ISNUMBER(OFFSET('Sanitation Data'!$D$6,0,10*ROW('Sanitation Data'!D74))),'Data Summary'!CL80="Yes"),OFFSET('Sanitation Data'!$D$6,0,10*ROW('Sanitation Data'!D74)),NA())</f>
        <v>#N/A</v>
      </c>
      <c r="X80" s="100" t="e">
        <f ca="true">+IF(AND(ISNUMBER(OFFSET('Sanitation Data'!$D$10,0,10*ROW('Sanitation Data'!D74))),'Data Summary'!CM80="Yes"),OFFSET('Sanitation Data'!$D$10,0,10*ROW('Sanitation Data'!D74)),NA())</f>
        <v>#N/A</v>
      </c>
      <c r="Y80" s="100" t="e">
        <f ca="true">+IF(AND(ISNUMBER(OFFSET('Sanitation Data'!$D$11,0,10*ROW('Sanitation Data'!D74))),'Data Summary'!CN80="Yes"),OFFSET('Sanitation Data'!$D$11,0,10*ROW('Sanitation Data'!D74)),NA())</f>
        <v>#N/A</v>
      </c>
      <c r="Z80" s="100" t="e">
        <f ca="true">+IF(AND(ISNUMBER(OFFSET('Sanitation Data'!$D$12,0,10*ROW('Sanitation Data'!D74))),'Data Summary'!CO80="Yes"),OFFSET('Sanitation Data'!$D$12,0,10*ROW('Sanitation Data'!D74)),NA())</f>
        <v>#N/A</v>
      </c>
      <c r="AA80" s="100" t="e">
        <f ca="true">+IF(AND(ISNUMBER(OFFSET('Sanitation Data'!$E$4,0,10*ROW('Sanitation Data'!E74))),'Data Summary'!CP80="Yes"),100-OFFSET('Sanitation Data'!$E$4,0,10*ROW('Sanitation Data'!E74)),NA())</f>
        <v>#N/A</v>
      </c>
      <c r="AB80" s="100" t="e">
        <f ca="true">+IF(AND(ISNUMBER(OFFSET('Sanitation Data'!$E$6,0,10*ROW('Sanitation Data'!E74))),'Data Summary'!CQ80="Yes"),OFFSET('Sanitation Data'!$E$6,0,10*ROW('Sanitation Data'!E74)),NA())</f>
        <v>#N/A</v>
      </c>
      <c r="AC80" s="100" t="e">
        <f ca="true">+IF(AND(ISNUMBER(OFFSET('Sanitation Data'!$E$10,0,10*ROW('Sanitation Data'!E74))),'Data Summary'!CR80="Yes"),OFFSET('Sanitation Data'!$E$10,0,10*ROW('Sanitation Data'!E74)),NA())</f>
        <v>#N/A</v>
      </c>
      <c r="AD80" s="100" t="e">
        <f ca="true">+IF(AND(ISNUMBER(OFFSET('Sanitation Data'!$E$11,0,10*ROW('Sanitation Data'!E74))),'Data Summary'!CS80="Yes"),OFFSET('Sanitation Data'!$E$11,0,10*ROW('Sanitation Data'!E74)),NA())</f>
        <v>#N/A</v>
      </c>
      <c r="AE80" s="100" t="e">
        <f ca="true">+IF(AND(ISNUMBER(OFFSET('Sanitation Data'!$E$12,0,10*ROW('Sanitation Data'!E74))),'Data Summary'!CT80="Yes"),OFFSET('Sanitation Data'!$E$12,0,10*ROW('Sanitation Data'!E74)),NA())</f>
        <v>#N/A</v>
      </c>
      <c r="AF80" s="100" t="e">
        <f ca="true">+IF(AND(ISNUMBER(OFFSET('Sanitation Data'!$F$4,0,10*ROW('Sanitation Data'!F74))),'Data Summary'!CU80="Yes"),100-OFFSET('Sanitation Data'!$F$4,0,10*ROW('Sanitation Data'!F74)),NA())</f>
        <v>#N/A</v>
      </c>
      <c r="AG80" s="100" t="e">
        <f ca="true">+IF(AND(ISNUMBER(OFFSET('Sanitation Data'!$F$6,0,10*ROW('Sanitation Data'!F74))),'Data Summary'!CV80="Yes"),OFFSET('Sanitation Data'!$F$6,0,10*ROW('Sanitation Data'!F74)),NA())</f>
        <v>#N/A</v>
      </c>
      <c r="AH80" s="100" t="e">
        <f ca="true">+IF(AND(ISNUMBER(OFFSET('Sanitation Data'!$F$10,0,10*ROW('Sanitation Data'!F74))),'Data Summary'!CW80="Yes"),OFFSET('Sanitation Data'!$F$10,0,10*ROW('Sanitation Data'!F74)),NA())</f>
        <v>#N/A</v>
      </c>
      <c r="AI80" s="100" t="e">
        <f ca="true">+IF(AND(ISNUMBER(OFFSET('Sanitation Data'!$F$11,0,10*ROW('Sanitation Data'!F74))),'Data Summary'!CX80="Yes"),OFFSET('Sanitation Data'!$F$11,0,10*ROW('Sanitation Data'!F74)),NA())</f>
        <v>#N/A</v>
      </c>
      <c r="AJ80" s="100" t="e">
        <f ca="true">+IF(AND(ISNUMBER(OFFSET('Sanitation Data'!$F$12,0,10*ROW('Sanitation Data'!F74))),'Data Summary'!CY80="Yes"),OFFSET('Sanitation Data'!$F$12,0,10*ROW('Sanitation Data'!F74)),NA())</f>
        <v>#N/A</v>
      </c>
      <c r="AK80" s="100" t="e">
        <f ca="true">+IF(AND(ISNUMBER(OFFSET('Sanitation Data'!$G$4,0,10*ROW('Sanitation Data'!G74))),'Data Summary'!CZ80="Yes"),100-OFFSET('Sanitation Data'!$G$4,0,10*ROW('Sanitation Data'!G74)),NA())</f>
        <v>#N/A</v>
      </c>
      <c r="AL80" s="100" t="e">
        <f ca="true">+IF(AND(ISNUMBER(OFFSET('Sanitation Data'!$G$6,0,10*ROW('Sanitation Data'!G74))),'Data Summary'!DA80="Yes"),OFFSET('Sanitation Data'!$G$6,0,10*ROW('Sanitation Data'!G74)),NA())</f>
        <v>#N/A</v>
      </c>
      <c r="AM80" s="100" t="e">
        <f ca="true">+IF(AND(ISNUMBER(OFFSET('Sanitation Data'!$G$10,0,10*ROW('Sanitation Data'!G74))),'Data Summary'!DB80="Yes"),OFFSET('Sanitation Data'!$G$10,0,10*ROW('Sanitation Data'!G74)),NA())</f>
        <v>#N/A</v>
      </c>
      <c r="AN80" s="100" t="e">
        <f ca="true">+IF(AND(ISNUMBER(OFFSET('Sanitation Data'!$G$11,0,10*ROW('Sanitation Data'!G74))),'Data Summary'!DC80="Yes"),OFFSET('Sanitation Data'!$G$11,0,10*ROW('Sanitation Data'!G74)),NA())</f>
        <v>#N/A</v>
      </c>
      <c r="AO80" s="100" t="e">
        <f ca="true">+IF(AND(ISNUMBER(OFFSET('Sanitation Data'!$G$12,0,10*ROW('Sanitation Data'!G74))),'Data Summary'!DD80="Yes"),OFFSET('Sanitation Data'!$G$12,0,10*ROW('Sanitation Data'!G74)),NA())</f>
        <v>#N/A</v>
      </c>
      <c r="AP80" s="100" t="e">
        <f ca="true">+IF(AND(ISNUMBER(OFFSET('Sanitation Data'!$H$4,0,10*ROW('Sanitation Data'!H74))),'Data Summary'!DE80="Yes"),100-OFFSET('Sanitation Data'!$H$4,0,10*ROW('Sanitation Data'!H74)),NA())</f>
        <v>#N/A</v>
      </c>
      <c r="AQ80" s="100" t="e">
        <f ca="true">+IF(AND(ISNUMBER(OFFSET('Sanitation Data'!$H$6,0,10*ROW('Sanitation Data'!H74))),'Data Summary'!DF80="Yes"),OFFSET('Sanitation Data'!$H$6,0,10*ROW('Sanitation Data'!H74)),NA())</f>
        <v>#N/A</v>
      </c>
      <c r="AR80" s="100" t="e">
        <f ca="true">+IF(AND(ISNUMBER(OFFSET('Sanitation Data'!$H$10,0,10*ROW('Sanitation Data'!H74))),'Data Summary'!DG80="Yes"),OFFSET('Sanitation Data'!$H$10,0,10*ROW('Sanitation Data'!H74)),NA())</f>
        <v>#N/A</v>
      </c>
      <c r="AS80" s="100" t="e">
        <f ca="true">+IF(AND(ISNUMBER(OFFSET('Sanitation Data'!$H$11,0,10*ROW('Sanitation Data'!H74))),'Data Summary'!DH80="Yes"),OFFSET('Sanitation Data'!$H$11,0,10*ROW('Sanitation Data'!H74)),NA())</f>
        <v>#N/A</v>
      </c>
      <c r="AT80" s="100" t="e">
        <f ca="true">+IF(AND(ISNUMBER(OFFSET('Sanitation Data'!$H$12,0,10*ROW('Sanitation Data'!H74))),'Data Summary'!DI80="Yes"),OFFSET('Sanitation Data'!$H$12,0,10*ROW('Sanitation Data'!H74)),NA())</f>
        <v>#N/A</v>
      </c>
      <c r="AU80" s="100" t="e">
        <f ca="true">+IF(AND(ISNUMBER(OFFSET('Sanitation Data'!$I$4,0,10*ROW('Sanitation Data'!I74))),'Data Summary'!DJ80="Yes"),100-OFFSET('Sanitation Data'!$I$4,0,10*ROW('Sanitation Data'!I74)),NA())</f>
        <v>#N/A</v>
      </c>
      <c r="AV80" s="100" t="e">
        <f ca="true">+IF(AND(ISNUMBER(OFFSET('Sanitation Data'!$I$6,0,10*ROW('Sanitation Data'!I74))),'Data Summary'!DK80="Yes"),OFFSET('Sanitation Data'!$I$6,0,10*ROW('Sanitation Data'!I74)),NA())</f>
        <v>#N/A</v>
      </c>
      <c r="AW80" s="100" t="e">
        <f ca="true">+IF(AND(ISNUMBER(OFFSET('Sanitation Data'!$I$10,0,10*ROW('Sanitation Data'!I74))),'Data Summary'!DL80="Yes"),OFFSET('Sanitation Data'!$I$10,0,10*ROW('Sanitation Data'!I74)),NA())</f>
        <v>#N/A</v>
      </c>
      <c r="AX80" s="100" t="e">
        <f ca="true">+IF(AND(ISNUMBER(OFFSET('Sanitation Data'!$I$11,0,10*ROW('Sanitation Data'!I74))),'Data Summary'!DM80="Yes"),OFFSET('Sanitation Data'!$I$11,0,10*ROW('Sanitation Data'!I74)),NA())</f>
        <v>#N/A</v>
      </c>
      <c r="AY80" s="100" t="e">
        <f ca="true">+IF(AND(ISNUMBER(OFFSET('Sanitation Data'!$I$12,0,10*ROW('Sanitation Data'!I74))),'Data Summary'!DN80="Yes"),OFFSET('Sanitation Data'!$I$12,0,10*ROW('Sanitation Data'!I74)),NA())</f>
        <v>#N/A</v>
      </c>
      <c r="AZ80" s="101" t="e">
        <f ca="true">+IF(AND(ISNUMBER(OFFSET('Hygiene Data'!$D$5,0,10*ROW('Hygiene Data'!D74))),'Data Summary'!DO80="Yes"),OFFSET('Hygiene Data'!$D$5,0,10*ROW('Hygiene Data'!D74)),NA())</f>
        <v>#N/A</v>
      </c>
      <c r="BA80" s="101" t="e">
        <f ca="true">+IF(AND(ISNUMBER(OFFSET('Hygiene Data'!$D$7,0,10*ROW('Hygiene Data'!D74))),'Data Summary'!DP80="Yes"),OFFSET('Hygiene Data'!$D$7,0,10*ROW('Hygiene Data'!D74)),NA())</f>
        <v>#N/A</v>
      </c>
      <c r="BB80" s="101" t="e">
        <f ca="true">+IF(AND(ISNUMBER(OFFSET('Hygiene Data'!$D$9,0,10*ROW('Hygiene Data'!D74))),'Data Summary'!DQ80="Yes"),OFFSET('Hygiene Data'!$D$9,0,10*ROW('Hygiene Data'!D74)),NA())</f>
        <v>#N/A</v>
      </c>
      <c r="BC80" s="101" t="e">
        <f ca="true">+IF(AND(ISNUMBER(OFFSET('Hygiene Data'!$E$5,0,10*ROW('Hygiene Data'!E74))),'Data Summary'!DR80="Yes"),OFFSET('Hygiene Data'!$E$5,0,10*ROW('Hygiene Data'!E74)),NA())</f>
        <v>#N/A</v>
      </c>
      <c r="BD80" s="101" t="e">
        <f ca="true">+IF(AND(ISNUMBER(OFFSET('Hygiene Data'!$E$7,0,10*ROW('Hygiene Data'!E74))),'Data Summary'!DS80="Yes"),OFFSET('Hygiene Data'!$E$7,0,10*ROW('Hygiene Data'!E74)),NA())</f>
        <v>#N/A</v>
      </c>
      <c r="BE80" s="101" t="e">
        <f ca="true">+IF(AND(ISNUMBER(OFFSET('Hygiene Data'!$E$9,0,10*ROW('Hygiene Data'!E74))),'Data Summary'!DT80="Yes"),OFFSET('Hygiene Data'!$E$9,0,10*ROW('Hygiene Data'!E74)),NA())</f>
        <v>#N/A</v>
      </c>
      <c r="BF80" s="101" t="e">
        <f ca="true">+IF(AND(ISNUMBER(OFFSET('Hygiene Data'!$F$5,0,10*ROW('Hygiene Data'!F74))),'Data Summary'!DU80="Yes"),OFFSET('Hygiene Data'!$F$5,0,10*ROW('Hygiene Data'!F74)),NA())</f>
        <v>#N/A</v>
      </c>
      <c r="BG80" s="101" t="e">
        <f ca="true">+IF(AND(ISNUMBER(OFFSET('Hygiene Data'!$F$7,0,10*ROW('Hygiene Data'!F74))),'Data Summary'!DV80="Yes"),OFFSET('Hygiene Data'!$F$7,0,10*ROW('Hygiene Data'!F74)),NA())</f>
        <v>#N/A</v>
      </c>
      <c r="BH80" s="101" t="e">
        <f ca="true">+IF(AND(ISNUMBER(OFFSET('Hygiene Data'!$F$9,0,10*ROW('Hygiene Data'!F74))),'Data Summary'!DW80="Yes"),OFFSET('Hygiene Data'!$F$9,0,10*ROW('Hygiene Data'!F74)),NA())</f>
        <v>#N/A</v>
      </c>
      <c r="BI80" s="101" t="e">
        <f ca="true">+IF(AND(ISNUMBER(OFFSET('Hygiene Data'!$G$5,0,10*ROW('Hygiene Data'!G74))),'Data Summary'!DX80="Yes"),OFFSET('Hygiene Data'!$G$5,0,10*ROW('Hygiene Data'!G74)),NA())</f>
        <v>#N/A</v>
      </c>
      <c r="BJ80" s="101" t="e">
        <f ca="true">+IF(AND(ISNUMBER(OFFSET('Hygiene Data'!$G$7,0,10*ROW('Hygiene Data'!G74))),'Data Summary'!DY80="Yes"),OFFSET('Hygiene Data'!$G$7,0,10*ROW('Hygiene Data'!G74)),NA())</f>
        <v>#N/A</v>
      </c>
      <c r="BK80" s="101" t="e">
        <f ca="true">+IF(AND(ISNUMBER(OFFSET('Hygiene Data'!$G$9,0,10*ROW('Hygiene Data'!G74))),'Data Summary'!DZ80="Yes"),OFFSET('Hygiene Data'!$G$9,0,10*ROW('Hygiene Data'!G74)),NA())</f>
        <v>#N/A</v>
      </c>
      <c r="BL80" s="101" t="e">
        <f ca="true">+IF(AND(ISNUMBER(OFFSET('Hygiene Data'!$H$5,0,10*ROW('Hygiene Data'!H74))),'Data Summary'!EA80="Yes"),OFFSET('Hygiene Data'!$H$5,0,10*ROW('Hygiene Data'!H74)),NA())</f>
        <v>#N/A</v>
      </c>
      <c r="BM80" s="101" t="e">
        <f ca="true">+IF(AND(ISNUMBER(OFFSET('Hygiene Data'!$H$7,0,10*ROW('Hygiene Data'!H74))),'Data Summary'!EB80="Yes"),OFFSET('Hygiene Data'!$H$7,0,10*ROW('Hygiene Data'!H74)),NA())</f>
        <v>#N/A</v>
      </c>
      <c r="BN80" s="101" t="e">
        <f ca="true">+IF(AND(ISNUMBER(OFFSET('Hygiene Data'!$H$9,0,10*ROW('Hygiene Data'!H74))),'Data Summary'!EC80="Yes"),OFFSET('Hygiene Data'!$H$9,0,10*ROW('Hygiene Data'!H74)),NA())</f>
        <v>#N/A</v>
      </c>
      <c r="BO80" s="101" t="e">
        <f ca="true">+IF(AND(ISNUMBER(OFFSET('Hygiene Data'!$I$5,0,10*ROW('Hygiene Data'!I74))),'Data Summary'!ED80="Yes"),OFFSET('Hygiene Data'!$I$5,0,10*ROW('Hygiene Data'!I74)),NA())</f>
        <v>#N/A</v>
      </c>
      <c r="BP80" s="101" t="e">
        <f ca="true">+IF(AND(ISNUMBER(OFFSET('Hygiene Data'!$I$7,0,10*ROW('Hygiene Data'!I74))),'Data Summary'!EE80="Yes"),OFFSET('Hygiene Data'!$I$7,0,10*ROW('Hygiene Data'!I74)),NA())</f>
        <v>#N/A</v>
      </c>
      <c r="BQ80" s="101" t="e">
        <f ca="true">+IF(AND(ISNUMBER(OFFSET('Hygiene Data'!$I$9,0,10*ROW('Hygiene Data'!I74))),'Data Summary'!EF80="Yes"),OFFSET('Hygiene Data'!$I$9,0,10*ROW('Hygiene Data'!I74)),NA())</f>
        <v>#N/A</v>
      </c>
    </row>
    <row xmlns:x14ac="http://schemas.microsoft.com/office/spreadsheetml/2009/9/ac" r="81" x14ac:dyDescent="0.2">
      <c r="A81" s="379" t="e">
        <f ca="true">+RIGHT('Data Summary'!A81,LEN('Data Summary'!A81)-9)</f>
        <v>#VALUE!</v>
      </c>
      <c r="B81" s="38" t="str">
        <f ca="true">+IF(ISTEXT('Data Summary'!B81),'Data Summary'!B81,"")</f>
        <v/>
      </c>
      <c r="C81" s="378" t="e">
        <f ca="true">+VALUE('Data Summary'!C81)</f>
        <v>#VALUE!</v>
      </c>
      <c r="D81" s="99" t="e">
        <f ca="true">+IF(AND(ISNUMBER(OFFSET('Water Data'!$D$4,0,10*ROW('Water Data'!D75))),'Data Summary'!BS81="Yes"),100-OFFSET('Water Data'!$D$4,0,10*ROW('Water Data'!D75)),NA())</f>
        <v>#N/A</v>
      </c>
      <c r="E81" s="99" t="e">
        <f ca="true">+IF(AND(ISNUMBER(OFFSET('Water Data'!$D$6,0,10*ROW('Water Data'!D75))),'Data Summary'!BT81="Yes"),OFFSET('Water Data'!$D$6,0,10*ROW('Water Data'!D75)),NA())</f>
        <v>#N/A</v>
      </c>
      <c r="F81" s="99" t="e">
        <f ca="true">+IF(AND(ISNUMBER(OFFSET('Water Data'!$D$9,0,10*ROW('Water Data'!D75))),'Data Summary'!BU81="Yes"),OFFSET('Water Data'!$D$9,0,10*ROW('Water Data'!D75)),NA())</f>
        <v>#N/A</v>
      </c>
      <c r="G81" s="99" t="e">
        <f ca="true">+IF(AND(ISNUMBER(OFFSET('Water Data'!$E$4,0,10*ROW('Water Data'!E75))),'Data Summary'!BV81="Yes"),100-OFFSET('Water Data'!$E$4,0,10*ROW('Water Data'!E75)),NA())</f>
        <v>#N/A</v>
      </c>
      <c r="H81" s="99" t="e">
        <f ca="true">+IF(AND(ISNUMBER(OFFSET('Water Data'!$E$6,0,10*ROW('Water Data'!E75))),'Data Summary'!BW81="Yes"),OFFSET('Water Data'!$E$6,0,10*ROW('Water Data'!E75)),NA())</f>
        <v>#N/A</v>
      </c>
      <c r="I81" s="99" t="e">
        <f ca="true">+IF(AND(ISNUMBER(OFFSET('Water Data'!$E$9,0,10*ROW('Water Data'!E75))),'Data Summary'!BX81="Yes"),OFFSET('Water Data'!$E$9,0,10*ROW('Water Data'!E75)),NA())</f>
        <v>#N/A</v>
      </c>
      <c r="J81" s="99" t="e">
        <f ca="true">+IF(AND(ISNUMBER(OFFSET('Water Data'!$F$4,0,10*ROW('Water Data'!F75))),'Data Summary'!BY81="Yes"),100-OFFSET('Water Data'!$F$4,0,10*ROW('Water Data'!F75)),NA())</f>
        <v>#N/A</v>
      </c>
      <c r="K81" s="99" t="e">
        <f ca="true">+IF(AND(ISNUMBER(OFFSET('Water Data'!$F$6,0,10*ROW('Water Data'!F75))),'Data Summary'!BZ81="Yes"),OFFSET('Water Data'!$F$6,0,10*ROW('Water Data'!F75)),NA())</f>
        <v>#N/A</v>
      </c>
      <c r="L81" s="99" t="e">
        <f ca="true">+IF(AND(ISNUMBER(OFFSET('Water Data'!$F$9,0,10*ROW('Water Data'!F75))),'Data Summary'!CA81="Yes"),OFFSET('Water Data'!$F$9,0,10*ROW('Water Data'!F75)),NA())</f>
        <v>#N/A</v>
      </c>
      <c r="M81" s="99" t="e">
        <f ca="true">+IF(AND(ISNUMBER(OFFSET('Water Data'!$G$4,0,10*ROW('Water Data'!G75))),'Data Summary'!CB81="Yes"),100-OFFSET('Water Data'!$G$4,0,10*ROW('Water Data'!G75)),NA())</f>
        <v>#N/A</v>
      </c>
      <c r="N81" s="99" t="e">
        <f ca="true">+IF(AND(ISNUMBER(OFFSET('Water Data'!$G$6,0,10*ROW('Water Data'!G75))),'Data Summary'!CC81="Yes"),OFFSET('Water Data'!$G$6,0,10*ROW('Water Data'!G75)),NA())</f>
        <v>#N/A</v>
      </c>
      <c r="O81" s="99" t="e">
        <f ca="true">+IF(AND(ISNUMBER(OFFSET('Water Data'!$G$9,0,10*ROW('Water Data'!G75))),'Data Summary'!CD81="Yes"),OFFSET('Water Data'!$G$9,0,10*ROW('Water Data'!G75)),NA())</f>
        <v>#N/A</v>
      </c>
      <c r="P81" s="99" t="e">
        <f ca="true">+IF(AND(ISNUMBER(OFFSET('Water Data'!$H$4,0,10*ROW('Water Data'!H75))),'Data Summary'!CE81="Yes"),100-OFFSET('Water Data'!$H$4,0,10*ROW('Water Data'!H75)),NA())</f>
        <v>#N/A</v>
      </c>
      <c r="Q81" s="99" t="e">
        <f ca="true">+IF(AND(ISNUMBER(OFFSET('Water Data'!$H$6,0,10*ROW('Water Data'!H75))),'Data Summary'!CF81="Yes"),OFFSET('Water Data'!$H$6,0,10*ROW('Water Data'!H75)),NA())</f>
        <v>#N/A</v>
      </c>
      <c r="R81" s="99" t="e">
        <f ca="true">+IF(AND(ISNUMBER(OFFSET('Water Data'!$H$9,0,10*ROW('Water Data'!H75))),'Data Summary'!CG81="Yes"),OFFSET('Water Data'!$H$9,0,10*ROW('Water Data'!H75)),NA())</f>
        <v>#N/A</v>
      </c>
      <c r="S81" s="99" t="e">
        <f ca="true">+IF(AND(ISNUMBER(OFFSET('Water Data'!$I$4,0,10*ROW('Water Data'!I75))),'Data Summary'!CH81="Yes"),100-OFFSET('Water Data'!$I$4,0,10*ROW('Water Data'!I75)),NA())</f>
        <v>#N/A</v>
      </c>
      <c r="T81" s="99" t="e">
        <f ca="true">+IF(AND(ISNUMBER(OFFSET('Water Data'!$I$6,0,10*ROW('Water Data'!I75))),'Data Summary'!CI81="Yes"),OFFSET('Water Data'!$I$6,0,10*ROW('Water Data'!I75)),NA())</f>
        <v>#N/A</v>
      </c>
      <c r="U81" s="99" t="e">
        <f ca="true">+IF(AND(ISNUMBER(OFFSET('Water Data'!$I$9,0,10*ROW('Water Data'!I75))),'Data Summary'!CJ81="Yes"),OFFSET('Water Data'!$I$9,0,10*ROW('Water Data'!I75)),NA())</f>
        <v>#N/A</v>
      </c>
      <c r="V81" s="100" t="e">
        <f ca="true">+IF(AND(ISNUMBER(OFFSET('Sanitation Data'!$D$4,0,10*ROW('Sanitation Data'!D75))),'Data Summary'!CK81="Yes"),100-OFFSET('Sanitation Data'!$D$4,0,10*ROW('Sanitation Data'!D75)),NA())</f>
        <v>#N/A</v>
      </c>
      <c r="W81" s="100" t="e">
        <f ca="true">+IF(AND(ISNUMBER(OFFSET('Sanitation Data'!$D$6,0,10*ROW('Sanitation Data'!D75))),'Data Summary'!CL81="Yes"),OFFSET('Sanitation Data'!$D$6,0,10*ROW('Sanitation Data'!D75)),NA())</f>
        <v>#N/A</v>
      </c>
      <c r="X81" s="100" t="e">
        <f ca="true">+IF(AND(ISNUMBER(OFFSET('Sanitation Data'!$D$10,0,10*ROW('Sanitation Data'!D75))),'Data Summary'!CM81="Yes"),OFFSET('Sanitation Data'!$D$10,0,10*ROW('Sanitation Data'!D75)),NA())</f>
        <v>#N/A</v>
      </c>
      <c r="Y81" s="100" t="e">
        <f ca="true">+IF(AND(ISNUMBER(OFFSET('Sanitation Data'!$D$11,0,10*ROW('Sanitation Data'!D75))),'Data Summary'!CN81="Yes"),OFFSET('Sanitation Data'!$D$11,0,10*ROW('Sanitation Data'!D75)),NA())</f>
        <v>#N/A</v>
      </c>
      <c r="Z81" s="100" t="e">
        <f ca="true">+IF(AND(ISNUMBER(OFFSET('Sanitation Data'!$D$12,0,10*ROW('Sanitation Data'!D75))),'Data Summary'!CO81="Yes"),OFFSET('Sanitation Data'!$D$12,0,10*ROW('Sanitation Data'!D75)),NA())</f>
        <v>#N/A</v>
      </c>
      <c r="AA81" s="100" t="e">
        <f ca="true">+IF(AND(ISNUMBER(OFFSET('Sanitation Data'!$E$4,0,10*ROW('Sanitation Data'!E75))),'Data Summary'!CP81="Yes"),100-OFFSET('Sanitation Data'!$E$4,0,10*ROW('Sanitation Data'!E75)),NA())</f>
        <v>#N/A</v>
      </c>
      <c r="AB81" s="100" t="e">
        <f ca="true">+IF(AND(ISNUMBER(OFFSET('Sanitation Data'!$E$6,0,10*ROW('Sanitation Data'!E75))),'Data Summary'!CQ81="Yes"),OFFSET('Sanitation Data'!$E$6,0,10*ROW('Sanitation Data'!E75)),NA())</f>
        <v>#N/A</v>
      </c>
      <c r="AC81" s="100" t="e">
        <f ca="true">+IF(AND(ISNUMBER(OFFSET('Sanitation Data'!$E$10,0,10*ROW('Sanitation Data'!E75))),'Data Summary'!CR81="Yes"),OFFSET('Sanitation Data'!$E$10,0,10*ROW('Sanitation Data'!E75)),NA())</f>
        <v>#N/A</v>
      </c>
      <c r="AD81" s="100" t="e">
        <f ca="true">+IF(AND(ISNUMBER(OFFSET('Sanitation Data'!$E$11,0,10*ROW('Sanitation Data'!E75))),'Data Summary'!CS81="Yes"),OFFSET('Sanitation Data'!$E$11,0,10*ROW('Sanitation Data'!E75)),NA())</f>
        <v>#N/A</v>
      </c>
      <c r="AE81" s="100" t="e">
        <f ca="true">+IF(AND(ISNUMBER(OFFSET('Sanitation Data'!$E$12,0,10*ROW('Sanitation Data'!E75))),'Data Summary'!CT81="Yes"),OFFSET('Sanitation Data'!$E$12,0,10*ROW('Sanitation Data'!E75)),NA())</f>
        <v>#N/A</v>
      </c>
      <c r="AF81" s="100" t="e">
        <f ca="true">+IF(AND(ISNUMBER(OFFSET('Sanitation Data'!$F$4,0,10*ROW('Sanitation Data'!F75))),'Data Summary'!CU81="Yes"),100-OFFSET('Sanitation Data'!$F$4,0,10*ROW('Sanitation Data'!F75)),NA())</f>
        <v>#N/A</v>
      </c>
      <c r="AG81" s="100" t="e">
        <f ca="true">+IF(AND(ISNUMBER(OFFSET('Sanitation Data'!$F$6,0,10*ROW('Sanitation Data'!F75))),'Data Summary'!CV81="Yes"),OFFSET('Sanitation Data'!$F$6,0,10*ROW('Sanitation Data'!F75)),NA())</f>
        <v>#N/A</v>
      </c>
      <c r="AH81" s="100" t="e">
        <f ca="true">+IF(AND(ISNUMBER(OFFSET('Sanitation Data'!$F$10,0,10*ROW('Sanitation Data'!F75))),'Data Summary'!CW81="Yes"),OFFSET('Sanitation Data'!$F$10,0,10*ROW('Sanitation Data'!F75)),NA())</f>
        <v>#N/A</v>
      </c>
      <c r="AI81" s="100" t="e">
        <f ca="true">+IF(AND(ISNUMBER(OFFSET('Sanitation Data'!$F$11,0,10*ROW('Sanitation Data'!F75))),'Data Summary'!CX81="Yes"),OFFSET('Sanitation Data'!$F$11,0,10*ROW('Sanitation Data'!F75)),NA())</f>
        <v>#N/A</v>
      </c>
      <c r="AJ81" s="100" t="e">
        <f ca="true">+IF(AND(ISNUMBER(OFFSET('Sanitation Data'!$F$12,0,10*ROW('Sanitation Data'!F75))),'Data Summary'!CY81="Yes"),OFFSET('Sanitation Data'!$F$12,0,10*ROW('Sanitation Data'!F75)),NA())</f>
        <v>#N/A</v>
      </c>
      <c r="AK81" s="100" t="e">
        <f ca="true">+IF(AND(ISNUMBER(OFFSET('Sanitation Data'!$G$4,0,10*ROW('Sanitation Data'!G75))),'Data Summary'!CZ81="Yes"),100-OFFSET('Sanitation Data'!$G$4,0,10*ROW('Sanitation Data'!G75)),NA())</f>
        <v>#N/A</v>
      </c>
      <c r="AL81" s="100" t="e">
        <f ca="true">+IF(AND(ISNUMBER(OFFSET('Sanitation Data'!$G$6,0,10*ROW('Sanitation Data'!G75))),'Data Summary'!DA81="Yes"),OFFSET('Sanitation Data'!$G$6,0,10*ROW('Sanitation Data'!G75)),NA())</f>
        <v>#N/A</v>
      </c>
      <c r="AM81" s="100" t="e">
        <f ca="true">+IF(AND(ISNUMBER(OFFSET('Sanitation Data'!$G$10,0,10*ROW('Sanitation Data'!G75))),'Data Summary'!DB81="Yes"),OFFSET('Sanitation Data'!$G$10,0,10*ROW('Sanitation Data'!G75)),NA())</f>
        <v>#N/A</v>
      </c>
      <c r="AN81" s="100" t="e">
        <f ca="true">+IF(AND(ISNUMBER(OFFSET('Sanitation Data'!$G$11,0,10*ROW('Sanitation Data'!G75))),'Data Summary'!DC81="Yes"),OFFSET('Sanitation Data'!$G$11,0,10*ROW('Sanitation Data'!G75)),NA())</f>
        <v>#N/A</v>
      </c>
      <c r="AO81" s="100" t="e">
        <f ca="true">+IF(AND(ISNUMBER(OFFSET('Sanitation Data'!$G$12,0,10*ROW('Sanitation Data'!G75))),'Data Summary'!DD81="Yes"),OFFSET('Sanitation Data'!$G$12,0,10*ROW('Sanitation Data'!G75)),NA())</f>
        <v>#N/A</v>
      </c>
      <c r="AP81" s="100" t="e">
        <f ca="true">+IF(AND(ISNUMBER(OFFSET('Sanitation Data'!$H$4,0,10*ROW('Sanitation Data'!H75))),'Data Summary'!DE81="Yes"),100-OFFSET('Sanitation Data'!$H$4,0,10*ROW('Sanitation Data'!H75)),NA())</f>
        <v>#N/A</v>
      </c>
      <c r="AQ81" s="100" t="e">
        <f ca="true">+IF(AND(ISNUMBER(OFFSET('Sanitation Data'!$H$6,0,10*ROW('Sanitation Data'!H75))),'Data Summary'!DF81="Yes"),OFFSET('Sanitation Data'!$H$6,0,10*ROW('Sanitation Data'!H75)),NA())</f>
        <v>#N/A</v>
      </c>
      <c r="AR81" s="100" t="e">
        <f ca="true">+IF(AND(ISNUMBER(OFFSET('Sanitation Data'!$H$10,0,10*ROW('Sanitation Data'!H75))),'Data Summary'!DG81="Yes"),OFFSET('Sanitation Data'!$H$10,0,10*ROW('Sanitation Data'!H75)),NA())</f>
        <v>#N/A</v>
      </c>
      <c r="AS81" s="100" t="e">
        <f ca="true">+IF(AND(ISNUMBER(OFFSET('Sanitation Data'!$H$11,0,10*ROW('Sanitation Data'!H75))),'Data Summary'!DH81="Yes"),OFFSET('Sanitation Data'!$H$11,0,10*ROW('Sanitation Data'!H75)),NA())</f>
        <v>#N/A</v>
      </c>
      <c r="AT81" s="100" t="e">
        <f ca="true">+IF(AND(ISNUMBER(OFFSET('Sanitation Data'!$H$12,0,10*ROW('Sanitation Data'!H75))),'Data Summary'!DI81="Yes"),OFFSET('Sanitation Data'!$H$12,0,10*ROW('Sanitation Data'!H75)),NA())</f>
        <v>#N/A</v>
      </c>
      <c r="AU81" s="100" t="e">
        <f ca="true">+IF(AND(ISNUMBER(OFFSET('Sanitation Data'!$I$4,0,10*ROW('Sanitation Data'!I75))),'Data Summary'!DJ81="Yes"),100-OFFSET('Sanitation Data'!$I$4,0,10*ROW('Sanitation Data'!I75)),NA())</f>
        <v>#N/A</v>
      </c>
      <c r="AV81" s="100" t="e">
        <f ca="true">+IF(AND(ISNUMBER(OFFSET('Sanitation Data'!$I$6,0,10*ROW('Sanitation Data'!I75))),'Data Summary'!DK81="Yes"),OFFSET('Sanitation Data'!$I$6,0,10*ROW('Sanitation Data'!I75)),NA())</f>
        <v>#N/A</v>
      </c>
      <c r="AW81" s="100" t="e">
        <f ca="true">+IF(AND(ISNUMBER(OFFSET('Sanitation Data'!$I$10,0,10*ROW('Sanitation Data'!I75))),'Data Summary'!DL81="Yes"),OFFSET('Sanitation Data'!$I$10,0,10*ROW('Sanitation Data'!I75)),NA())</f>
        <v>#N/A</v>
      </c>
      <c r="AX81" s="100" t="e">
        <f ca="true">+IF(AND(ISNUMBER(OFFSET('Sanitation Data'!$I$11,0,10*ROW('Sanitation Data'!I75))),'Data Summary'!DM81="Yes"),OFFSET('Sanitation Data'!$I$11,0,10*ROW('Sanitation Data'!I75)),NA())</f>
        <v>#N/A</v>
      </c>
      <c r="AY81" s="100" t="e">
        <f ca="true">+IF(AND(ISNUMBER(OFFSET('Sanitation Data'!$I$12,0,10*ROW('Sanitation Data'!I75))),'Data Summary'!DN81="Yes"),OFFSET('Sanitation Data'!$I$12,0,10*ROW('Sanitation Data'!I75)),NA())</f>
        <v>#N/A</v>
      </c>
      <c r="AZ81" s="101" t="e">
        <f ca="true">+IF(AND(ISNUMBER(OFFSET('Hygiene Data'!$D$5,0,10*ROW('Hygiene Data'!D75))),'Data Summary'!DO81="Yes"),OFFSET('Hygiene Data'!$D$5,0,10*ROW('Hygiene Data'!D75)),NA())</f>
        <v>#N/A</v>
      </c>
      <c r="BA81" s="101" t="e">
        <f ca="true">+IF(AND(ISNUMBER(OFFSET('Hygiene Data'!$D$7,0,10*ROW('Hygiene Data'!D75))),'Data Summary'!DP81="Yes"),OFFSET('Hygiene Data'!$D$7,0,10*ROW('Hygiene Data'!D75)),NA())</f>
        <v>#N/A</v>
      </c>
      <c r="BB81" s="101" t="e">
        <f ca="true">+IF(AND(ISNUMBER(OFFSET('Hygiene Data'!$D$9,0,10*ROW('Hygiene Data'!D75))),'Data Summary'!DQ81="Yes"),OFFSET('Hygiene Data'!$D$9,0,10*ROW('Hygiene Data'!D75)),NA())</f>
        <v>#N/A</v>
      </c>
      <c r="BC81" s="101" t="e">
        <f ca="true">+IF(AND(ISNUMBER(OFFSET('Hygiene Data'!$E$5,0,10*ROW('Hygiene Data'!E75))),'Data Summary'!DR81="Yes"),OFFSET('Hygiene Data'!$E$5,0,10*ROW('Hygiene Data'!E75)),NA())</f>
        <v>#N/A</v>
      </c>
      <c r="BD81" s="101" t="e">
        <f ca="true">+IF(AND(ISNUMBER(OFFSET('Hygiene Data'!$E$7,0,10*ROW('Hygiene Data'!E75))),'Data Summary'!DS81="Yes"),OFFSET('Hygiene Data'!$E$7,0,10*ROW('Hygiene Data'!E75)),NA())</f>
        <v>#N/A</v>
      </c>
      <c r="BE81" s="101" t="e">
        <f ca="true">+IF(AND(ISNUMBER(OFFSET('Hygiene Data'!$E$9,0,10*ROW('Hygiene Data'!E75))),'Data Summary'!DT81="Yes"),OFFSET('Hygiene Data'!$E$9,0,10*ROW('Hygiene Data'!E75)),NA())</f>
        <v>#N/A</v>
      </c>
      <c r="BF81" s="101" t="e">
        <f ca="true">+IF(AND(ISNUMBER(OFFSET('Hygiene Data'!$F$5,0,10*ROW('Hygiene Data'!F75))),'Data Summary'!DU81="Yes"),OFFSET('Hygiene Data'!$F$5,0,10*ROW('Hygiene Data'!F75)),NA())</f>
        <v>#N/A</v>
      </c>
      <c r="BG81" s="101" t="e">
        <f ca="true">+IF(AND(ISNUMBER(OFFSET('Hygiene Data'!$F$7,0,10*ROW('Hygiene Data'!F75))),'Data Summary'!DV81="Yes"),OFFSET('Hygiene Data'!$F$7,0,10*ROW('Hygiene Data'!F75)),NA())</f>
        <v>#N/A</v>
      </c>
      <c r="BH81" s="101" t="e">
        <f ca="true">+IF(AND(ISNUMBER(OFFSET('Hygiene Data'!$F$9,0,10*ROW('Hygiene Data'!F75))),'Data Summary'!DW81="Yes"),OFFSET('Hygiene Data'!$F$9,0,10*ROW('Hygiene Data'!F75)),NA())</f>
        <v>#N/A</v>
      </c>
      <c r="BI81" s="101" t="e">
        <f ca="true">+IF(AND(ISNUMBER(OFFSET('Hygiene Data'!$G$5,0,10*ROW('Hygiene Data'!G75))),'Data Summary'!DX81="Yes"),OFFSET('Hygiene Data'!$G$5,0,10*ROW('Hygiene Data'!G75)),NA())</f>
        <v>#N/A</v>
      </c>
      <c r="BJ81" s="101" t="e">
        <f ca="true">+IF(AND(ISNUMBER(OFFSET('Hygiene Data'!$G$7,0,10*ROW('Hygiene Data'!G75))),'Data Summary'!DY81="Yes"),OFFSET('Hygiene Data'!$G$7,0,10*ROW('Hygiene Data'!G75)),NA())</f>
        <v>#N/A</v>
      </c>
      <c r="BK81" s="101" t="e">
        <f ca="true">+IF(AND(ISNUMBER(OFFSET('Hygiene Data'!$G$9,0,10*ROW('Hygiene Data'!G75))),'Data Summary'!DZ81="Yes"),OFFSET('Hygiene Data'!$G$9,0,10*ROW('Hygiene Data'!G75)),NA())</f>
        <v>#N/A</v>
      </c>
      <c r="BL81" s="101" t="e">
        <f ca="true">+IF(AND(ISNUMBER(OFFSET('Hygiene Data'!$H$5,0,10*ROW('Hygiene Data'!H75))),'Data Summary'!EA81="Yes"),OFFSET('Hygiene Data'!$H$5,0,10*ROW('Hygiene Data'!H75)),NA())</f>
        <v>#N/A</v>
      </c>
      <c r="BM81" s="101" t="e">
        <f ca="true">+IF(AND(ISNUMBER(OFFSET('Hygiene Data'!$H$7,0,10*ROW('Hygiene Data'!H75))),'Data Summary'!EB81="Yes"),OFFSET('Hygiene Data'!$H$7,0,10*ROW('Hygiene Data'!H75)),NA())</f>
        <v>#N/A</v>
      </c>
      <c r="BN81" s="101" t="e">
        <f ca="true">+IF(AND(ISNUMBER(OFFSET('Hygiene Data'!$H$9,0,10*ROW('Hygiene Data'!H75))),'Data Summary'!EC81="Yes"),OFFSET('Hygiene Data'!$H$9,0,10*ROW('Hygiene Data'!H75)),NA())</f>
        <v>#N/A</v>
      </c>
      <c r="BO81" s="101" t="e">
        <f ca="true">+IF(AND(ISNUMBER(OFFSET('Hygiene Data'!$I$5,0,10*ROW('Hygiene Data'!I75))),'Data Summary'!ED81="Yes"),OFFSET('Hygiene Data'!$I$5,0,10*ROW('Hygiene Data'!I75)),NA())</f>
        <v>#N/A</v>
      </c>
      <c r="BP81" s="101" t="e">
        <f ca="true">+IF(AND(ISNUMBER(OFFSET('Hygiene Data'!$I$7,0,10*ROW('Hygiene Data'!I75))),'Data Summary'!EE81="Yes"),OFFSET('Hygiene Data'!$I$7,0,10*ROW('Hygiene Data'!I75)),NA())</f>
        <v>#N/A</v>
      </c>
      <c r="BQ81" s="101" t="e">
        <f ca="true">+IF(AND(ISNUMBER(OFFSET('Hygiene Data'!$I$9,0,10*ROW('Hygiene Data'!I75))),'Data Summary'!EF81="Yes"),OFFSET('Hygiene Data'!$I$9,0,10*ROW('Hygiene Data'!I75)),NA())</f>
        <v>#N/A</v>
      </c>
    </row>
    <row xmlns:x14ac="http://schemas.microsoft.com/office/spreadsheetml/2009/9/ac" r="82" x14ac:dyDescent="0.2">
      <c r="A82" s="379" t="e">
        <f ca="true">+RIGHT('Data Summary'!A82,LEN('Data Summary'!A82)-9)</f>
        <v>#VALUE!</v>
      </c>
      <c r="B82" s="38" t="str">
        <f ca="true">+IF(ISTEXT('Data Summary'!B82),'Data Summary'!B82,"")</f>
        <v/>
      </c>
      <c r="C82" s="378" t="e">
        <f ca="true">+VALUE('Data Summary'!C82)</f>
        <v>#VALUE!</v>
      </c>
      <c r="D82" s="99" t="e">
        <f ca="true">+IF(AND(ISNUMBER(OFFSET('Water Data'!$D$4,0,10*ROW('Water Data'!D76))),'Data Summary'!BS82="Yes"),100-OFFSET('Water Data'!$D$4,0,10*ROW('Water Data'!D76)),NA())</f>
        <v>#N/A</v>
      </c>
      <c r="E82" s="99" t="e">
        <f ca="true">+IF(AND(ISNUMBER(OFFSET('Water Data'!$D$6,0,10*ROW('Water Data'!D76))),'Data Summary'!BT82="Yes"),OFFSET('Water Data'!$D$6,0,10*ROW('Water Data'!D76)),NA())</f>
        <v>#N/A</v>
      </c>
      <c r="F82" s="99" t="e">
        <f ca="true">+IF(AND(ISNUMBER(OFFSET('Water Data'!$D$9,0,10*ROW('Water Data'!D76))),'Data Summary'!BU82="Yes"),OFFSET('Water Data'!$D$9,0,10*ROW('Water Data'!D76)),NA())</f>
        <v>#N/A</v>
      </c>
      <c r="G82" s="99" t="e">
        <f ca="true">+IF(AND(ISNUMBER(OFFSET('Water Data'!$E$4,0,10*ROW('Water Data'!E76))),'Data Summary'!BV82="Yes"),100-OFFSET('Water Data'!$E$4,0,10*ROW('Water Data'!E76)),NA())</f>
        <v>#N/A</v>
      </c>
      <c r="H82" s="99" t="e">
        <f ca="true">+IF(AND(ISNUMBER(OFFSET('Water Data'!$E$6,0,10*ROW('Water Data'!E76))),'Data Summary'!BW82="Yes"),OFFSET('Water Data'!$E$6,0,10*ROW('Water Data'!E76)),NA())</f>
        <v>#N/A</v>
      </c>
      <c r="I82" s="99" t="e">
        <f ca="true">+IF(AND(ISNUMBER(OFFSET('Water Data'!$E$9,0,10*ROW('Water Data'!E76))),'Data Summary'!BX82="Yes"),OFFSET('Water Data'!$E$9,0,10*ROW('Water Data'!E76)),NA())</f>
        <v>#N/A</v>
      </c>
      <c r="J82" s="99" t="e">
        <f ca="true">+IF(AND(ISNUMBER(OFFSET('Water Data'!$F$4,0,10*ROW('Water Data'!F76))),'Data Summary'!BY82="Yes"),100-OFFSET('Water Data'!$F$4,0,10*ROW('Water Data'!F76)),NA())</f>
        <v>#N/A</v>
      </c>
      <c r="K82" s="99" t="e">
        <f ca="true">+IF(AND(ISNUMBER(OFFSET('Water Data'!$F$6,0,10*ROW('Water Data'!F76))),'Data Summary'!BZ82="Yes"),OFFSET('Water Data'!$F$6,0,10*ROW('Water Data'!F76)),NA())</f>
        <v>#N/A</v>
      </c>
      <c r="L82" s="99" t="e">
        <f ca="true">+IF(AND(ISNUMBER(OFFSET('Water Data'!$F$9,0,10*ROW('Water Data'!F76))),'Data Summary'!CA82="Yes"),OFFSET('Water Data'!$F$9,0,10*ROW('Water Data'!F76)),NA())</f>
        <v>#N/A</v>
      </c>
      <c r="M82" s="99" t="e">
        <f ca="true">+IF(AND(ISNUMBER(OFFSET('Water Data'!$G$4,0,10*ROW('Water Data'!G76))),'Data Summary'!CB82="Yes"),100-OFFSET('Water Data'!$G$4,0,10*ROW('Water Data'!G76)),NA())</f>
        <v>#N/A</v>
      </c>
      <c r="N82" s="99" t="e">
        <f ca="true">+IF(AND(ISNUMBER(OFFSET('Water Data'!$G$6,0,10*ROW('Water Data'!G76))),'Data Summary'!CC82="Yes"),OFFSET('Water Data'!$G$6,0,10*ROW('Water Data'!G76)),NA())</f>
        <v>#N/A</v>
      </c>
      <c r="O82" s="99" t="e">
        <f ca="true">+IF(AND(ISNUMBER(OFFSET('Water Data'!$G$9,0,10*ROW('Water Data'!G76))),'Data Summary'!CD82="Yes"),OFFSET('Water Data'!$G$9,0,10*ROW('Water Data'!G76)),NA())</f>
        <v>#N/A</v>
      </c>
      <c r="P82" s="99" t="e">
        <f ca="true">+IF(AND(ISNUMBER(OFFSET('Water Data'!$H$4,0,10*ROW('Water Data'!H76))),'Data Summary'!CE82="Yes"),100-OFFSET('Water Data'!$H$4,0,10*ROW('Water Data'!H76)),NA())</f>
        <v>#N/A</v>
      </c>
      <c r="Q82" s="99" t="e">
        <f ca="true">+IF(AND(ISNUMBER(OFFSET('Water Data'!$H$6,0,10*ROW('Water Data'!H76))),'Data Summary'!CF82="Yes"),OFFSET('Water Data'!$H$6,0,10*ROW('Water Data'!H76)),NA())</f>
        <v>#N/A</v>
      </c>
      <c r="R82" s="99" t="e">
        <f ca="true">+IF(AND(ISNUMBER(OFFSET('Water Data'!$H$9,0,10*ROW('Water Data'!H76))),'Data Summary'!CG82="Yes"),OFFSET('Water Data'!$H$9,0,10*ROW('Water Data'!H76)),NA())</f>
        <v>#N/A</v>
      </c>
      <c r="S82" s="99" t="e">
        <f ca="true">+IF(AND(ISNUMBER(OFFSET('Water Data'!$I$4,0,10*ROW('Water Data'!I76))),'Data Summary'!CH82="Yes"),100-OFFSET('Water Data'!$I$4,0,10*ROW('Water Data'!I76)),NA())</f>
        <v>#N/A</v>
      </c>
      <c r="T82" s="99" t="e">
        <f ca="true">+IF(AND(ISNUMBER(OFFSET('Water Data'!$I$6,0,10*ROW('Water Data'!I76))),'Data Summary'!CI82="Yes"),OFFSET('Water Data'!$I$6,0,10*ROW('Water Data'!I76)),NA())</f>
        <v>#N/A</v>
      </c>
      <c r="U82" s="99" t="e">
        <f ca="true">+IF(AND(ISNUMBER(OFFSET('Water Data'!$I$9,0,10*ROW('Water Data'!I76))),'Data Summary'!CJ82="Yes"),OFFSET('Water Data'!$I$9,0,10*ROW('Water Data'!I76)),NA())</f>
        <v>#N/A</v>
      </c>
      <c r="V82" s="100" t="e">
        <f ca="true">+IF(AND(ISNUMBER(OFFSET('Sanitation Data'!$D$4,0,10*ROW('Sanitation Data'!D76))),'Data Summary'!CK82="Yes"),100-OFFSET('Sanitation Data'!$D$4,0,10*ROW('Sanitation Data'!D76)),NA())</f>
        <v>#N/A</v>
      </c>
      <c r="W82" s="100" t="e">
        <f ca="true">+IF(AND(ISNUMBER(OFFSET('Sanitation Data'!$D$6,0,10*ROW('Sanitation Data'!D76))),'Data Summary'!CL82="Yes"),OFFSET('Sanitation Data'!$D$6,0,10*ROW('Sanitation Data'!D76)),NA())</f>
        <v>#N/A</v>
      </c>
      <c r="X82" s="100" t="e">
        <f ca="true">+IF(AND(ISNUMBER(OFFSET('Sanitation Data'!$D$10,0,10*ROW('Sanitation Data'!D76))),'Data Summary'!CM82="Yes"),OFFSET('Sanitation Data'!$D$10,0,10*ROW('Sanitation Data'!D76)),NA())</f>
        <v>#N/A</v>
      </c>
      <c r="Y82" s="100" t="e">
        <f ca="true">+IF(AND(ISNUMBER(OFFSET('Sanitation Data'!$D$11,0,10*ROW('Sanitation Data'!D76))),'Data Summary'!CN82="Yes"),OFFSET('Sanitation Data'!$D$11,0,10*ROW('Sanitation Data'!D76)),NA())</f>
        <v>#N/A</v>
      </c>
      <c r="Z82" s="100" t="e">
        <f ca="true">+IF(AND(ISNUMBER(OFFSET('Sanitation Data'!$D$12,0,10*ROW('Sanitation Data'!D76))),'Data Summary'!CO82="Yes"),OFFSET('Sanitation Data'!$D$12,0,10*ROW('Sanitation Data'!D76)),NA())</f>
        <v>#N/A</v>
      </c>
      <c r="AA82" s="100" t="e">
        <f ca="true">+IF(AND(ISNUMBER(OFFSET('Sanitation Data'!$E$4,0,10*ROW('Sanitation Data'!E76))),'Data Summary'!CP82="Yes"),100-OFFSET('Sanitation Data'!$E$4,0,10*ROW('Sanitation Data'!E76)),NA())</f>
        <v>#N/A</v>
      </c>
      <c r="AB82" s="100" t="e">
        <f ca="true">+IF(AND(ISNUMBER(OFFSET('Sanitation Data'!$E$6,0,10*ROW('Sanitation Data'!E76))),'Data Summary'!CQ82="Yes"),OFFSET('Sanitation Data'!$E$6,0,10*ROW('Sanitation Data'!E76)),NA())</f>
        <v>#N/A</v>
      </c>
      <c r="AC82" s="100" t="e">
        <f ca="true">+IF(AND(ISNUMBER(OFFSET('Sanitation Data'!$E$10,0,10*ROW('Sanitation Data'!E76))),'Data Summary'!CR82="Yes"),OFFSET('Sanitation Data'!$E$10,0,10*ROW('Sanitation Data'!E76)),NA())</f>
        <v>#N/A</v>
      </c>
      <c r="AD82" s="100" t="e">
        <f ca="true">+IF(AND(ISNUMBER(OFFSET('Sanitation Data'!$E$11,0,10*ROW('Sanitation Data'!E76))),'Data Summary'!CS82="Yes"),OFFSET('Sanitation Data'!$E$11,0,10*ROW('Sanitation Data'!E76)),NA())</f>
        <v>#N/A</v>
      </c>
      <c r="AE82" s="100" t="e">
        <f ca="true">+IF(AND(ISNUMBER(OFFSET('Sanitation Data'!$E$12,0,10*ROW('Sanitation Data'!E76))),'Data Summary'!CT82="Yes"),OFFSET('Sanitation Data'!$E$12,0,10*ROW('Sanitation Data'!E76)),NA())</f>
        <v>#N/A</v>
      </c>
      <c r="AF82" s="100" t="e">
        <f ca="true">+IF(AND(ISNUMBER(OFFSET('Sanitation Data'!$F$4,0,10*ROW('Sanitation Data'!F76))),'Data Summary'!CU82="Yes"),100-OFFSET('Sanitation Data'!$F$4,0,10*ROW('Sanitation Data'!F76)),NA())</f>
        <v>#N/A</v>
      </c>
      <c r="AG82" s="100" t="e">
        <f ca="true">+IF(AND(ISNUMBER(OFFSET('Sanitation Data'!$F$6,0,10*ROW('Sanitation Data'!F76))),'Data Summary'!CV82="Yes"),OFFSET('Sanitation Data'!$F$6,0,10*ROW('Sanitation Data'!F76)),NA())</f>
        <v>#N/A</v>
      </c>
      <c r="AH82" s="100" t="e">
        <f ca="true">+IF(AND(ISNUMBER(OFFSET('Sanitation Data'!$F$10,0,10*ROW('Sanitation Data'!F76))),'Data Summary'!CW82="Yes"),OFFSET('Sanitation Data'!$F$10,0,10*ROW('Sanitation Data'!F76)),NA())</f>
        <v>#N/A</v>
      </c>
      <c r="AI82" s="100" t="e">
        <f ca="true">+IF(AND(ISNUMBER(OFFSET('Sanitation Data'!$F$11,0,10*ROW('Sanitation Data'!F76))),'Data Summary'!CX82="Yes"),OFFSET('Sanitation Data'!$F$11,0,10*ROW('Sanitation Data'!F76)),NA())</f>
        <v>#N/A</v>
      </c>
      <c r="AJ82" s="100" t="e">
        <f ca="true">+IF(AND(ISNUMBER(OFFSET('Sanitation Data'!$F$12,0,10*ROW('Sanitation Data'!F76))),'Data Summary'!CY82="Yes"),OFFSET('Sanitation Data'!$F$12,0,10*ROW('Sanitation Data'!F76)),NA())</f>
        <v>#N/A</v>
      </c>
      <c r="AK82" s="100" t="e">
        <f ca="true">+IF(AND(ISNUMBER(OFFSET('Sanitation Data'!$G$4,0,10*ROW('Sanitation Data'!G76))),'Data Summary'!CZ82="Yes"),100-OFFSET('Sanitation Data'!$G$4,0,10*ROW('Sanitation Data'!G76)),NA())</f>
        <v>#N/A</v>
      </c>
      <c r="AL82" s="100" t="e">
        <f ca="true">+IF(AND(ISNUMBER(OFFSET('Sanitation Data'!$G$6,0,10*ROW('Sanitation Data'!G76))),'Data Summary'!DA82="Yes"),OFFSET('Sanitation Data'!$G$6,0,10*ROW('Sanitation Data'!G76)),NA())</f>
        <v>#N/A</v>
      </c>
      <c r="AM82" s="100" t="e">
        <f ca="true">+IF(AND(ISNUMBER(OFFSET('Sanitation Data'!$G$10,0,10*ROW('Sanitation Data'!G76))),'Data Summary'!DB82="Yes"),OFFSET('Sanitation Data'!$G$10,0,10*ROW('Sanitation Data'!G76)),NA())</f>
        <v>#N/A</v>
      </c>
      <c r="AN82" s="100" t="e">
        <f ca="true">+IF(AND(ISNUMBER(OFFSET('Sanitation Data'!$G$11,0,10*ROW('Sanitation Data'!G76))),'Data Summary'!DC82="Yes"),OFFSET('Sanitation Data'!$G$11,0,10*ROW('Sanitation Data'!G76)),NA())</f>
        <v>#N/A</v>
      </c>
      <c r="AO82" s="100" t="e">
        <f ca="true">+IF(AND(ISNUMBER(OFFSET('Sanitation Data'!$G$12,0,10*ROW('Sanitation Data'!G76))),'Data Summary'!DD82="Yes"),OFFSET('Sanitation Data'!$G$12,0,10*ROW('Sanitation Data'!G76)),NA())</f>
        <v>#N/A</v>
      </c>
      <c r="AP82" s="100" t="e">
        <f ca="true">+IF(AND(ISNUMBER(OFFSET('Sanitation Data'!$H$4,0,10*ROW('Sanitation Data'!H76))),'Data Summary'!DE82="Yes"),100-OFFSET('Sanitation Data'!$H$4,0,10*ROW('Sanitation Data'!H76)),NA())</f>
        <v>#N/A</v>
      </c>
      <c r="AQ82" s="100" t="e">
        <f ca="true">+IF(AND(ISNUMBER(OFFSET('Sanitation Data'!$H$6,0,10*ROW('Sanitation Data'!H76))),'Data Summary'!DF82="Yes"),OFFSET('Sanitation Data'!$H$6,0,10*ROW('Sanitation Data'!H76)),NA())</f>
        <v>#N/A</v>
      </c>
      <c r="AR82" s="100" t="e">
        <f ca="true">+IF(AND(ISNUMBER(OFFSET('Sanitation Data'!$H$10,0,10*ROW('Sanitation Data'!H76))),'Data Summary'!DG82="Yes"),OFFSET('Sanitation Data'!$H$10,0,10*ROW('Sanitation Data'!H76)),NA())</f>
        <v>#N/A</v>
      </c>
      <c r="AS82" s="100" t="e">
        <f ca="true">+IF(AND(ISNUMBER(OFFSET('Sanitation Data'!$H$11,0,10*ROW('Sanitation Data'!H76))),'Data Summary'!DH82="Yes"),OFFSET('Sanitation Data'!$H$11,0,10*ROW('Sanitation Data'!H76)),NA())</f>
        <v>#N/A</v>
      </c>
      <c r="AT82" s="100" t="e">
        <f ca="true">+IF(AND(ISNUMBER(OFFSET('Sanitation Data'!$H$12,0,10*ROW('Sanitation Data'!H76))),'Data Summary'!DI82="Yes"),OFFSET('Sanitation Data'!$H$12,0,10*ROW('Sanitation Data'!H76)),NA())</f>
        <v>#N/A</v>
      </c>
      <c r="AU82" s="100" t="e">
        <f ca="true">+IF(AND(ISNUMBER(OFFSET('Sanitation Data'!$I$4,0,10*ROW('Sanitation Data'!I76))),'Data Summary'!DJ82="Yes"),100-OFFSET('Sanitation Data'!$I$4,0,10*ROW('Sanitation Data'!I76)),NA())</f>
        <v>#N/A</v>
      </c>
      <c r="AV82" s="100" t="e">
        <f ca="true">+IF(AND(ISNUMBER(OFFSET('Sanitation Data'!$I$6,0,10*ROW('Sanitation Data'!I76))),'Data Summary'!DK82="Yes"),OFFSET('Sanitation Data'!$I$6,0,10*ROW('Sanitation Data'!I76)),NA())</f>
        <v>#N/A</v>
      </c>
      <c r="AW82" s="100" t="e">
        <f ca="true">+IF(AND(ISNUMBER(OFFSET('Sanitation Data'!$I$10,0,10*ROW('Sanitation Data'!I76))),'Data Summary'!DL82="Yes"),OFFSET('Sanitation Data'!$I$10,0,10*ROW('Sanitation Data'!I76)),NA())</f>
        <v>#N/A</v>
      </c>
      <c r="AX82" s="100" t="e">
        <f ca="true">+IF(AND(ISNUMBER(OFFSET('Sanitation Data'!$I$11,0,10*ROW('Sanitation Data'!I76))),'Data Summary'!DM82="Yes"),OFFSET('Sanitation Data'!$I$11,0,10*ROW('Sanitation Data'!I76)),NA())</f>
        <v>#N/A</v>
      </c>
      <c r="AY82" s="100" t="e">
        <f ca="true">+IF(AND(ISNUMBER(OFFSET('Sanitation Data'!$I$12,0,10*ROW('Sanitation Data'!I76))),'Data Summary'!DN82="Yes"),OFFSET('Sanitation Data'!$I$12,0,10*ROW('Sanitation Data'!I76)),NA())</f>
        <v>#N/A</v>
      </c>
      <c r="AZ82" s="101" t="e">
        <f ca="true">+IF(AND(ISNUMBER(OFFSET('Hygiene Data'!$D$5,0,10*ROW('Hygiene Data'!D76))),'Data Summary'!DO82="Yes"),OFFSET('Hygiene Data'!$D$5,0,10*ROW('Hygiene Data'!D76)),NA())</f>
        <v>#N/A</v>
      </c>
      <c r="BA82" s="101" t="e">
        <f ca="true">+IF(AND(ISNUMBER(OFFSET('Hygiene Data'!$D$7,0,10*ROW('Hygiene Data'!D76))),'Data Summary'!DP82="Yes"),OFFSET('Hygiene Data'!$D$7,0,10*ROW('Hygiene Data'!D76)),NA())</f>
        <v>#N/A</v>
      </c>
      <c r="BB82" s="101" t="e">
        <f ca="true">+IF(AND(ISNUMBER(OFFSET('Hygiene Data'!$D$9,0,10*ROW('Hygiene Data'!D76))),'Data Summary'!DQ82="Yes"),OFFSET('Hygiene Data'!$D$9,0,10*ROW('Hygiene Data'!D76)),NA())</f>
        <v>#N/A</v>
      </c>
      <c r="BC82" s="101" t="e">
        <f ca="true">+IF(AND(ISNUMBER(OFFSET('Hygiene Data'!$E$5,0,10*ROW('Hygiene Data'!E76))),'Data Summary'!DR82="Yes"),OFFSET('Hygiene Data'!$E$5,0,10*ROW('Hygiene Data'!E76)),NA())</f>
        <v>#N/A</v>
      </c>
      <c r="BD82" s="101" t="e">
        <f ca="true">+IF(AND(ISNUMBER(OFFSET('Hygiene Data'!$E$7,0,10*ROW('Hygiene Data'!E76))),'Data Summary'!DS82="Yes"),OFFSET('Hygiene Data'!$E$7,0,10*ROW('Hygiene Data'!E76)),NA())</f>
        <v>#N/A</v>
      </c>
      <c r="BE82" s="101" t="e">
        <f ca="true">+IF(AND(ISNUMBER(OFFSET('Hygiene Data'!$E$9,0,10*ROW('Hygiene Data'!E76))),'Data Summary'!DT82="Yes"),OFFSET('Hygiene Data'!$E$9,0,10*ROW('Hygiene Data'!E76)),NA())</f>
        <v>#N/A</v>
      </c>
      <c r="BF82" s="101" t="e">
        <f ca="true">+IF(AND(ISNUMBER(OFFSET('Hygiene Data'!$F$5,0,10*ROW('Hygiene Data'!F76))),'Data Summary'!DU82="Yes"),OFFSET('Hygiene Data'!$F$5,0,10*ROW('Hygiene Data'!F76)),NA())</f>
        <v>#N/A</v>
      </c>
      <c r="BG82" s="101" t="e">
        <f ca="true">+IF(AND(ISNUMBER(OFFSET('Hygiene Data'!$F$7,0,10*ROW('Hygiene Data'!F76))),'Data Summary'!DV82="Yes"),OFFSET('Hygiene Data'!$F$7,0,10*ROW('Hygiene Data'!F76)),NA())</f>
        <v>#N/A</v>
      </c>
      <c r="BH82" s="101" t="e">
        <f ca="true">+IF(AND(ISNUMBER(OFFSET('Hygiene Data'!$F$9,0,10*ROW('Hygiene Data'!F76))),'Data Summary'!DW82="Yes"),OFFSET('Hygiene Data'!$F$9,0,10*ROW('Hygiene Data'!F76)),NA())</f>
        <v>#N/A</v>
      </c>
      <c r="BI82" s="101" t="e">
        <f ca="true">+IF(AND(ISNUMBER(OFFSET('Hygiene Data'!$G$5,0,10*ROW('Hygiene Data'!G76))),'Data Summary'!DX82="Yes"),OFFSET('Hygiene Data'!$G$5,0,10*ROW('Hygiene Data'!G76)),NA())</f>
        <v>#N/A</v>
      </c>
      <c r="BJ82" s="101" t="e">
        <f ca="true">+IF(AND(ISNUMBER(OFFSET('Hygiene Data'!$G$7,0,10*ROW('Hygiene Data'!G76))),'Data Summary'!DY82="Yes"),OFFSET('Hygiene Data'!$G$7,0,10*ROW('Hygiene Data'!G76)),NA())</f>
        <v>#N/A</v>
      </c>
      <c r="BK82" s="101" t="e">
        <f ca="true">+IF(AND(ISNUMBER(OFFSET('Hygiene Data'!$G$9,0,10*ROW('Hygiene Data'!G76))),'Data Summary'!DZ82="Yes"),OFFSET('Hygiene Data'!$G$9,0,10*ROW('Hygiene Data'!G76)),NA())</f>
        <v>#N/A</v>
      </c>
      <c r="BL82" s="101" t="e">
        <f ca="true">+IF(AND(ISNUMBER(OFFSET('Hygiene Data'!$H$5,0,10*ROW('Hygiene Data'!H76))),'Data Summary'!EA82="Yes"),OFFSET('Hygiene Data'!$H$5,0,10*ROW('Hygiene Data'!H76)),NA())</f>
        <v>#N/A</v>
      </c>
      <c r="BM82" s="101" t="e">
        <f ca="true">+IF(AND(ISNUMBER(OFFSET('Hygiene Data'!$H$7,0,10*ROW('Hygiene Data'!H76))),'Data Summary'!EB82="Yes"),OFFSET('Hygiene Data'!$H$7,0,10*ROW('Hygiene Data'!H76)),NA())</f>
        <v>#N/A</v>
      </c>
      <c r="BN82" s="101" t="e">
        <f ca="true">+IF(AND(ISNUMBER(OFFSET('Hygiene Data'!$H$9,0,10*ROW('Hygiene Data'!H76))),'Data Summary'!EC82="Yes"),OFFSET('Hygiene Data'!$H$9,0,10*ROW('Hygiene Data'!H76)),NA())</f>
        <v>#N/A</v>
      </c>
      <c r="BO82" s="101" t="e">
        <f ca="true">+IF(AND(ISNUMBER(OFFSET('Hygiene Data'!$I$5,0,10*ROW('Hygiene Data'!I76))),'Data Summary'!ED82="Yes"),OFFSET('Hygiene Data'!$I$5,0,10*ROW('Hygiene Data'!I76)),NA())</f>
        <v>#N/A</v>
      </c>
      <c r="BP82" s="101" t="e">
        <f ca="true">+IF(AND(ISNUMBER(OFFSET('Hygiene Data'!$I$7,0,10*ROW('Hygiene Data'!I76))),'Data Summary'!EE82="Yes"),OFFSET('Hygiene Data'!$I$7,0,10*ROW('Hygiene Data'!I76)),NA())</f>
        <v>#N/A</v>
      </c>
      <c r="BQ82" s="101" t="e">
        <f ca="true">+IF(AND(ISNUMBER(OFFSET('Hygiene Data'!$I$9,0,10*ROW('Hygiene Data'!I76))),'Data Summary'!EF82="Yes"),OFFSET('Hygiene Data'!$I$9,0,10*ROW('Hygiene Data'!I76)),NA())</f>
        <v>#N/A</v>
      </c>
    </row>
    <row xmlns:x14ac="http://schemas.microsoft.com/office/spreadsheetml/2009/9/ac" r="83" x14ac:dyDescent="0.2">
      <c r="A83" s="379" t="e">
        <f ca="true">+RIGHT('Data Summary'!A83,LEN('Data Summary'!A83)-9)</f>
        <v>#VALUE!</v>
      </c>
      <c r="B83" s="38" t="str">
        <f ca="true">+IF(ISTEXT('Data Summary'!B83),'Data Summary'!B83,"")</f>
        <v/>
      </c>
      <c r="C83" s="378" t="e">
        <f ca="true">+VALUE('Data Summary'!C83)</f>
        <v>#VALUE!</v>
      </c>
      <c r="D83" s="99" t="e">
        <f ca="true">+IF(AND(ISNUMBER(OFFSET('Water Data'!$D$4,0,10*ROW('Water Data'!D77))),'Data Summary'!BS83="Yes"),100-OFFSET('Water Data'!$D$4,0,10*ROW('Water Data'!D77)),NA())</f>
        <v>#N/A</v>
      </c>
      <c r="E83" s="99" t="e">
        <f ca="true">+IF(AND(ISNUMBER(OFFSET('Water Data'!$D$6,0,10*ROW('Water Data'!D77))),'Data Summary'!BT83="Yes"),OFFSET('Water Data'!$D$6,0,10*ROW('Water Data'!D77)),NA())</f>
        <v>#N/A</v>
      </c>
      <c r="F83" s="99" t="e">
        <f ca="true">+IF(AND(ISNUMBER(OFFSET('Water Data'!$D$9,0,10*ROW('Water Data'!D77))),'Data Summary'!BU83="Yes"),OFFSET('Water Data'!$D$9,0,10*ROW('Water Data'!D77)),NA())</f>
        <v>#N/A</v>
      </c>
      <c r="G83" s="99" t="e">
        <f ca="true">+IF(AND(ISNUMBER(OFFSET('Water Data'!$E$4,0,10*ROW('Water Data'!E77))),'Data Summary'!BV83="Yes"),100-OFFSET('Water Data'!$E$4,0,10*ROW('Water Data'!E77)),NA())</f>
        <v>#N/A</v>
      </c>
      <c r="H83" s="99" t="e">
        <f ca="true">+IF(AND(ISNUMBER(OFFSET('Water Data'!$E$6,0,10*ROW('Water Data'!E77))),'Data Summary'!BW83="Yes"),OFFSET('Water Data'!$E$6,0,10*ROW('Water Data'!E77)),NA())</f>
        <v>#N/A</v>
      </c>
      <c r="I83" s="99" t="e">
        <f ca="true">+IF(AND(ISNUMBER(OFFSET('Water Data'!$E$9,0,10*ROW('Water Data'!E77))),'Data Summary'!BX83="Yes"),OFFSET('Water Data'!$E$9,0,10*ROW('Water Data'!E77)),NA())</f>
        <v>#N/A</v>
      </c>
      <c r="J83" s="99" t="e">
        <f ca="true">+IF(AND(ISNUMBER(OFFSET('Water Data'!$F$4,0,10*ROW('Water Data'!F77))),'Data Summary'!BY83="Yes"),100-OFFSET('Water Data'!$F$4,0,10*ROW('Water Data'!F77)),NA())</f>
        <v>#N/A</v>
      </c>
      <c r="K83" s="99" t="e">
        <f ca="true">+IF(AND(ISNUMBER(OFFSET('Water Data'!$F$6,0,10*ROW('Water Data'!F77))),'Data Summary'!BZ83="Yes"),OFFSET('Water Data'!$F$6,0,10*ROW('Water Data'!F77)),NA())</f>
        <v>#N/A</v>
      </c>
      <c r="L83" s="99" t="e">
        <f ca="true">+IF(AND(ISNUMBER(OFFSET('Water Data'!$F$9,0,10*ROW('Water Data'!F77))),'Data Summary'!CA83="Yes"),OFFSET('Water Data'!$F$9,0,10*ROW('Water Data'!F77)),NA())</f>
        <v>#N/A</v>
      </c>
      <c r="M83" s="99" t="e">
        <f ca="true">+IF(AND(ISNUMBER(OFFSET('Water Data'!$G$4,0,10*ROW('Water Data'!G77))),'Data Summary'!CB83="Yes"),100-OFFSET('Water Data'!$G$4,0,10*ROW('Water Data'!G77)),NA())</f>
        <v>#N/A</v>
      </c>
      <c r="N83" s="99" t="e">
        <f ca="true">+IF(AND(ISNUMBER(OFFSET('Water Data'!$G$6,0,10*ROW('Water Data'!G77))),'Data Summary'!CC83="Yes"),OFFSET('Water Data'!$G$6,0,10*ROW('Water Data'!G77)),NA())</f>
        <v>#N/A</v>
      </c>
      <c r="O83" s="99" t="e">
        <f ca="true">+IF(AND(ISNUMBER(OFFSET('Water Data'!$G$9,0,10*ROW('Water Data'!G77))),'Data Summary'!CD83="Yes"),OFFSET('Water Data'!$G$9,0,10*ROW('Water Data'!G77)),NA())</f>
        <v>#N/A</v>
      </c>
      <c r="P83" s="99" t="e">
        <f ca="true">+IF(AND(ISNUMBER(OFFSET('Water Data'!$H$4,0,10*ROW('Water Data'!H77))),'Data Summary'!CE83="Yes"),100-OFFSET('Water Data'!$H$4,0,10*ROW('Water Data'!H77)),NA())</f>
        <v>#N/A</v>
      </c>
      <c r="Q83" s="99" t="e">
        <f ca="true">+IF(AND(ISNUMBER(OFFSET('Water Data'!$H$6,0,10*ROW('Water Data'!H77))),'Data Summary'!CF83="Yes"),OFFSET('Water Data'!$H$6,0,10*ROW('Water Data'!H77)),NA())</f>
        <v>#N/A</v>
      </c>
      <c r="R83" s="99" t="e">
        <f ca="true">+IF(AND(ISNUMBER(OFFSET('Water Data'!$H$9,0,10*ROW('Water Data'!H77))),'Data Summary'!CG83="Yes"),OFFSET('Water Data'!$H$9,0,10*ROW('Water Data'!H77)),NA())</f>
        <v>#N/A</v>
      </c>
      <c r="S83" s="99" t="e">
        <f ca="true">+IF(AND(ISNUMBER(OFFSET('Water Data'!$I$4,0,10*ROW('Water Data'!I77))),'Data Summary'!CH83="Yes"),100-OFFSET('Water Data'!$I$4,0,10*ROW('Water Data'!I77)),NA())</f>
        <v>#N/A</v>
      </c>
      <c r="T83" s="99" t="e">
        <f ca="true">+IF(AND(ISNUMBER(OFFSET('Water Data'!$I$6,0,10*ROW('Water Data'!I77))),'Data Summary'!CI83="Yes"),OFFSET('Water Data'!$I$6,0,10*ROW('Water Data'!I77)),NA())</f>
        <v>#N/A</v>
      </c>
      <c r="U83" s="99" t="e">
        <f ca="true">+IF(AND(ISNUMBER(OFFSET('Water Data'!$I$9,0,10*ROW('Water Data'!I77))),'Data Summary'!CJ83="Yes"),OFFSET('Water Data'!$I$9,0,10*ROW('Water Data'!I77)),NA())</f>
        <v>#N/A</v>
      </c>
      <c r="V83" s="100" t="e">
        <f ca="true">+IF(AND(ISNUMBER(OFFSET('Sanitation Data'!$D$4,0,10*ROW('Sanitation Data'!D77))),'Data Summary'!CK83="Yes"),100-OFFSET('Sanitation Data'!$D$4,0,10*ROW('Sanitation Data'!D77)),NA())</f>
        <v>#N/A</v>
      </c>
      <c r="W83" s="100" t="e">
        <f ca="true">+IF(AND(ISNUMBER(OFFSET('Sanitation Data'!$D$6,0,10*ROW('Sanitation Data'!D77))),'Data Summary'!CL83="Yes"),OFFSET('Sanitation Data'!$D$6,0,10*ROW('Sanitation Data'!D77)),NA())</f>
        <v>#N/A</v>
      </c>
      <c r="X83" s="100" t="e">
        <f ca="true">+IF(AND(ISNUMBER(OFFSET('Sanitation Data'!$D$10,0,10*ROW('Sanitation Data'!D77))),'Data Summary'!CM83="Yes"),OFFSET('Sanitation Data'!$D$10,0,10*ROW('Sanitation Data'!D77)),NA())</f>
        <v>#N/A</v>
      </c>
      <c r="Y83" s="100" t="e">
        <f ca="true">+IF(AND(ISNUMBER(OFFSET('Sanitation Data'!$D$11,0,10*ROW('Sanitation Data'!D77))),'Data Summary'!CN83="Yes"),OFFSET('Sanitation Data'!$D$11,0,10*ROW('Sanitation Data'!D77)),NA())</f>
        <v>#N/A</v>
      </c>
      <c r="Z83" s="100" t="e">
        <f ca="true">+IF(AND(ISNUMBER(OFFSET('Sanitation Data'!$D$12,0,10*ROW('Sanitation Data'!D77))),'Data Summary'!CO83="Yes"),OFFSET('Sanitation Data'!$D$12,0,10*ROW('Sanitation Data'!D77)),NA())</f>
        <v>#N/A</v>
      </c>
      <c r="AA83" s="100" t="e">
        <f ca="true">+IF(AND(ISNUMBER(OFFSET('Sanitation Data'!$E$4,0,10*ROW('Sanitation Data'!E77))),'Data Summary'!CP83="Yes"),100-OFFSET('Sanitation Data'!$E$4,0,10*ROW('Sanitation Data'!E77)),NA())</f>
        <v>#N/A</v>
      </c>
      <c r="AB83" s="100" t="e">
        <f ca="true">+IF(AND(ISNUMBER(OFFSET('Sanitation Data'!$E$6,0,10*ROW('Sanitation Data'!E77))),'Data Summary'!CQ83="Yes"),OFFSET('Sanitation Data'!$E$6,0,10*ROW('Sanitation Data'!E77)),NA())</f>
        <v>#N/A</v>
      </c>
      <c r="AC83" s="100" t="e">
        <f ca="true">+IF(AND(ISNUMBER(OFFSET('Sanitation Data'!$E$10,0,10*ROW('Sanitation Data'!E77))),'Data Summary'!CR83="Yes"),OFFSET('Sanitation Data'!$E$10,0,10*ROW('Sanitation Data'!E77)),NA())</f>
        <v>#N/A</v>
      </c>
      <c r="AD83" s="100" t="e">
        <f ca="true">+IF(AND(ISNUMBER(OFFSET('Sanitation Data'!$E$11,0,10*ROW('Sanitation Data'!E77))),'Data Summary'!CS83="Yes"),OFFSET('Sanitation Data'!$E$11,0,10*ROW('Sanitation Data'!E77)),NA())</f>
        <v>#N/A</v>
      </c>
      <c r="AE83" s="100" t="e">
        <f ca="true">+IF(AND(ISNUMBER(OFFSET('Sanitation Data'!$E$12,0,10*ROW('Sanitation Data'!E77))),'Data Summary'!CT83="Yes"),OFFSET('Sanitation Data'!$E$12,0,10*ROW('Sanitation Data'!E77)),NA())</f>
        <v>#N/A</v>
      </c>
      <c r="AF83" s="100" t="e">
        <f ca="true">+IF(AND(ISNUMBER(OFFSET('Sanitation Data'!$F$4,0,10*ROW('Sanitation Data'!F77))),'Data Summary'!CU83="Yes"),100-OFFSET('Sanitation Data'!$F$4,0,10*ROW('Sanitation Data'!F77)),NA())</f>
        <v>#N/A</v>
      </c>
      <c r="AG83" s="100" t="e">
        <f ca="true">+IF(AND(ISNUMBER(OFFSET('Sanitation Data'!$F$6,0,10*ROW('Sanitation Data'!F77))),'Data Summary'!CV83="Yes"),OFFSET('Sanitation Data'!$F$6,0,10*ROW('Sanitation Data'!F77)),NA())</f>
        <v>#N/A</v>
      </c>
      <c r="AH83" s="100" t="e">
        <f ca="true">+IF(AND(ISNUMBER(OFFSET('Sanitation Data'!$F$10,0,10*ROW('Sanitation Data'!F77))),'Data Summary'!CW83="Yes"),OFFSET('Sanitation Data'!$F$10,0,10*ROW('Sanitation Data'!F77)),NA())</f>
        <v>#N/A</v>
      </c>
      <c r="AI83" s="100" t="e">
        <f ca="true">+IF(AND(ISNUMBER(OFFSET('Sanitation Data'!$F$11,0,10*ROW('Sanitation Data'!F77))),'Data Summary'!CX83="Yes"),OFFSET('Sanitation Data'!$F$11,0,10*ROW('Sanitation Data'!F77)),NA())</f>
        <v>#N/A</v>
      </c>
      <c r="AJ83" s="100" t="e">
        <f ca="true">+IF(AND(ISNUMBER(OFFSET('Sanitation Data'!$F$12,0,10*ROW('Sanitation Data'!F77))),'Data Summary'!CY83="Yes"),OFFSET('Sanitation Data'!$F$12,0,10*ROW('Sanitation Data'!F77)),NA())</f>
        <v>#N/A</v>
      </c>
      <c r="AK83" s="100" t="e">
        <f ca="true">+IF(AND(ISNUMBER(OFFSET('Sanitation Data'!$G$4,0,10*ROW('Sanitation Data'!G77))),'Data Summary'!CZ83="Yes"),100-OFFSET('Sanitation Data'!$G$4,0,10*ROW('Sanitation Data'!G77)),NA())</f>
        <v>#N/A</v>
      </c>
      <c r="AL83" s="100" t="e">
        <f ca="true">+IF(AND(ISNUMBER(OFFSET('Sanitation Data'!$G$6,0,10*ROW('Sanitation Data'!G77))),'Data Summary'!DA83="Yes"),OFFSET('Sanitation Data'!$G$6,0,10*ROW('Sanitation Data'!G77)),NA())</f>
        <v>#N/A</v>
      </c>
      <c r="AM83" s="100" t="e">
        <f ca="true">+IF(AND(ISNUMBER(OFFSET('Sanitation Data'!$G$10,0,10*ROW('Sanitation Data'!G77))),'Data Summary'!DB83="Yes"),OFFSET('Sanitation Data'!$G$10,0,10*ROW('Sanitation Data'!G77)),NA())</f>
        <v>#N/A</v>
      </c>
      <c r="AN83" s="100" t="e">
        <f ca="true">+IF(AND(ISNUMBER(OFFSET('Sanitation Data'!$G$11,0,10*ROW('Sanitation Data'!G77))),'Data Summary'!DC83="Yes"),OFFSET('Sanitation Data'!$G$11,0,10*ROW('Sanitation Data'!G77)),NA())</f>
        <v>#N/A</v>
      </c>
      <c r="AO83" s="100" t="e">
        <f ca="true">+IF(AND(ISNUMBER(OFFSET('Sanitation Data'!$G$12,0,10*ROW('Sanitation Data'!G77))),'Data Summary'!DD83="Yes"),OFFSET('Sanitation Data'!$G$12,0,10*ROW('Sanitation Data'!G77)),NA())</f>
        <v>#N/A</v>
      </c>
      <c r="AP83" s="100" t="e">
        <f ca="true">+IF(AND(ISNUMBER(OFFSET('Sanitation Data'!$H$4,0,10*ROW('Sanitation Data'!H77))),'Data Summary'!DE83="Yes"),100-OFFSET('Sanitation Data'!$H$4,0,10*ROW('Sanitation Data'!H77)),NA())</f>
        <v>#N/A</v>
      </c>
      <c r="AQ83" s="100" t="e">
        <f ca="true">+IF(AND(ISNUMBER(OFFSET('Sanitation Data'!$H$6,0,10*ROW('Sanitation Data'!H77))),'Data Summary'!DF83="Yes"),OFFSET('Sanitation Data'!$H$6,0,10*ROW('Sanitation Data'!H77)),NA())</f>
        <v>#N/A</v>
      </c>
      <c r="AR83" s="100" t="e">
        <f ca="true">+IF(AND(ISNUMBER(OFFSET('Sanitation Data'!$H$10,0,10*ROW('Sanitation Data'!H77))),'Data Summary'!DG83="Yes"),OFFSET('Sanitation Data'!$H$10,0,10*ROW('Sanitation Data'!H77)),NA())</f>
        <v>#N/A</v>
      </c>
      <c r="AS83" s="100" t="e">
        <f ca="true">+IF(AND(ISNUMBER(OFFSET('Sanitation Data'!$H$11,0,10*ROW('Sanitation Data'!H77))),'Data Summary'!DH83="Yes"),OFFSET('Sanitation Data'!$H$11,0,10*ROW('Sanitation Data'!H77)),NA())</f>
        <v>#N/A</v>
      </c>
      <c r="AT83" s="100" t="e">
        <f ca="true">+IF(AND(ISNUMBER(OFFSET('Sanitation Data'!$H$12,0,10*ROW('Sanitation Data'!H77))),'Data Summary'!DI83="Yes"),OFFSET('Sanitation Data'!$H$12,0,10*ROW('Sanitation Data'!H77)),NA())</f>
        <v>#N/A</v>
      </c>
      <c r="AU83" s="100" t="e">
        <f ca="true">+IF(AND(ISNUMBER(OFFSET('Sanitation Data'!$I$4,0,10*ROW('Sanitation Data'!I77))),'Data Summary'!DJ83="Yes"),100-OFFSET('Sanitation Data'!$I$4,0,10*ROW('Sanitation Data'!I77)),NA())</f>
        <v>#N/A</v>
      </c>
      <c r="AV83" s="100" t="e">
        <f ca="true">+IF(AND(ISNUMBER(OFFSET('Sanitation Data'!$I$6,0,10*ROW('Sanitation Data'!I77))),'Data Summary'!DK83="Yes"),OFFSET('Sanitation Data'!$I$6,0,10*ROW('Sanitation Data'!I77)),NA())</f>
        <v>#N/A</v>
      </c>
      <c r="AW83" s="100" t="e">
        <f ca="true">+IF(AND(ISNUMBER(OFFSET('Sanitation Data'!$I$10,0,10*ROW('Sanitation Data'!I77))),'Data Summary'!DL83="Yes"),OFFSET('Sanitation Data'!$I$10,0,10*ROW('Sanitation Data'!I77)),NA())</f>
        <v>#N/A</v>
      </c>
      <c r="AX83" s="100" t="e">
        <f ca="true">+IF(AND(ISNUMBER(OFFSET('Sanitation Data'!$I$11,0,10*ROW('Sanitation Data'!I77))),'Data Summary'!DM83="Yes"),OFFSET('Sanitation Data'!$I$11,0,10*ROW('Sanitation Data'!I77)),NA())</f>
        <v>#N/A</v>
      </c>
      <c r="AY83" s="100" t="e">
        <f ca="true">+IF(AND(ISNUMBER(OFFSET('Sanitation Data'!$I$12,0,10*ROW('Sanitation Data'!I77))),'Data Summary'!DN83="Yes"),OFFSET('Sanitation Data'!$I$12,0,10*ROW('Sanitation Data'!I77)),NA())</f>
        <v>#N/A</v>
      </c>
      <c r="AZ83" s="101" t="e">
        <f ca="true">+IF(AND(ISNUMBER(OFFSET('Hygiene Data'!$D$5,0,10*ROW('Hygiene Data'!D77))),'Data Summary'!DO83="Yes"),OFFSET('Hygiene Data'!$D$5,0,10*ROW('Hygiene Data'!D77)),NA())</f>
        <v>#N/A</v>
      </c>
      <c r="BA83" s="101" t="e">
        <f ca="true">+IF(AND(ISNUMBER(OFFSET('Hygiene Data'!$D$7,0,10*ROW('Hygiene Data'!D77))),'Data Summary'!DP83="Yes"),OFFSET('Hygiene Data'!$D$7,0,10*ROW('Hygiene Data'!D77)),NA())</f>
        <v>#N/A</v>
      </c>
      <c r="BB83" s="101" t="e">
        <f ca="true">+IF(AND(ISNUMBER(OFFSET('Hygiene Data'!$D$9,0,10*ROW('Hygiene Data'!D77))),'Data Summary'!DQ83="Yes"),OFFSET('Hygiene Data'!$D$9,0,10*ROW('Hygiene Data'!D77)),NA())</f>
        <v>#N/A</v>
      </c>
      <c r="BC83" s="101" t="e">
        <f ca="true">+IF(AND(ISNUMBER(OFFSET('Hygiene Data'!$E$5,0,10*ROW('Hygiene Data'!E77))),'Data Summary'!DR83="Yes"),OFFSET('Hygiene Data'!$E$5,0,10*ROW('Hygiene Data'!E77)),NA())</f>
        <v>#N/A</v>
      </c>
      <c r="BD83" s="101" t="e">
        <f ca="true">+IF(AND(ISNUMBER(OFFSET('Hygiene Data'!$E$7,0,10*ROW('Hygiene Data'!E77))),'Data Summary'!DS83="Yes"),OFFSET('Hygiene Data'!$E$7,0,10*ROW('Hygiene Data'!E77)),NA())</f>
        <v>#N/A</v>
      </c>
      <c r="BE83" s="101" t="e">
        <f ca="true">+IF(AND(ISNUMBER(OFFSET('Hygiene Data'!$E$9,0,10*ROW('Hygiene Data'!E77))),'Data Summary'!DT83="Yes"),OFFSET('Hygiene Data'!$E$9,0,10*ROW('Hygiene Data'!E77)),NA())</f>
        <v>#N/A</v>
      </c>
      <c r="BF83" s="101" t="e">
        <f ca="true">+IF(AND(ISNUMBER(OFFSET('Hygiene Data'!$F$5,0,10*ROW('Hygiene Data'!F77))),'Data Summary'!DU83="Yes"),OFFSET('Hygiene Data'!$F$5,0,10*ROW('Hygiene Data'!F77)),NA())</f>
        <v>#N/A</v>
      </c>
      <c r="BG83" s="101" t="e">
        <f ca="true">+IF(AND(ISNUMBER(OFFSET('Hygiene Data'!$F$7,0,10*ROW('Hygiene Data'!F77))),'Data Summary'!DV83="Yes"),OFFSET('Hygiene Data'!$F$7,0,10*ROW('Hygiene Data'!F77)),NA())</f>
        <v>#N/A</v>
      </c>
      <c r="BH83" s="101" t="e">
        <f ca="true">+IF(AND(ISNUMBER(OFFSET('Hygiene Data'!$F$9,0,10*ROW('Hygiene Data'!F77))),'Data Summary'!DW83="Yes"),OFFSET('Hygiene Data'!$F$9,0,10*ROW('Hygiene Data'!F77)),NA())</f>
        <v>#N/A</v>
      </c>
      <c r="BI83" s="101" t="e">
        <f ca="true">+IF(AND(ISNUMBER(OFFSET('Hygiene Data'!$G$5,0,10*ROW('Hygiene Data'!G77))),'Data Summary'!DX83="Yes"),OFFSET('Hygiene Data'!$G$5,0,10*ROW('Hygiene Data'!G77)),NA())</f>
        <v>#N/A</v>
      </c>
      <c r="BJ83" s="101" t="e">
        <f ca="true">+IF(AND(ISNUMBER(OFFSET('Hygiene Data'!$G$7,0,10*ROW('Hygiene Data'!G77))),'Data Summary'!DY83="Yes"),OFFSET('Hygiene Data'!$G$7,0,10*ROW('Hygiene Data'!G77)),NA())</f>
        <v>#N/A</v>
      </c>
      <c r="BK83" s="101" t="e">
        <f ca="true">+IF(AND(ISNUMBER(OFFSET('Hygiene Data'!$G$9,0,10*ROW('Hygiene Data'!G77))),'Data Summary'!DZ83="Yes"),OFFSET('Hygiene Data'!$G$9,0,10*ROW('Hygiene Data'!G77)),NA())</f>
        <v>#N/A</v>
      </c>
      <c r="BL83" s="101" t="e">
        <f ca="true">+IF(AND(ISNUMBER(OFFSET('Hygiene Data'!$H$5,0,10*ROW('Hygiene Data'!H77))),'Data Summary'!EA83="Yes"),OFFSET('Hygiene Data'!$H$5,0,10*ROW('Hygiene Data'!H77)),NA())</f>
        <v>#N/A</v>
      </c>
      <c r="BM83" s="101" t="e">
        <f ca="true">+IF(AND(ISNUMBER(OFFSET('Hygiene Data'!$H$7,0,10*ROW('Hygiene Data'!H77))),'Data Summary'!EB83="Yes"),OFFSET('Hygiene Data'!$H$7,0,10*ROW('Hygiene Data'!H77)),NA())</f>
        <v>#N/A</v>
      </c>
      <c r="BN83" s="101" t="e">
        <f ca="true">+IF(AND(ISNUMBER(OFFSET('Hygiene Data'!$H$9,0,10*ROW('Hygiene Data'!H77))),'Data Summary'!EC83="Yes"),OFFSET('Hygiene Data'!$H$9,0,10*ROW('Hygiene Data'!H77)),NA())</f>
        <v>#N/A</v>
      </c>
      <c r="BO83" s="101" t="e">
        <f ca="true">+IF(AND(ISNUMBER(OFFSET('Hygiene Data'!$I$5,0,10*ROW('Hygiene Data'!I77))),'Data Summary'!ED83="Yes"),OFFSET('Hygiene Data'!$I$5,0,10*ROW('Hygiene Data'!I77)),NA())</f>
        <v>#N/A</v>
      </c>
      <c r="BP83" s="101" t="e">
        <f ca="true">+IF(AND(ISNUMBER(OFFSET('Hygiene Data'!$I$7,0,10*ROW('Hygiene Data'!I77))),'Data Summary'!EE83="Yes"),OFFSET('Hygiene Data'!$I$7,0,10*ROW('Hygiene Data'!I77)),NA())</f>
        <v>#N/A</v>
      </c>
      <c r="BQ83" s="101" t="e">
        <f ca="true">+IF(AND(ISNUMBER(OFFSET('Hygiene Data'!$I$9,0,10*ROW('Hygiene Data'!I77))),'Data Summary'!EF83="Yes"),OFFSET('Hygiene Data'!$I$9,0,10*ROW('Hygiene Data'!I77)),NA())</f>
        <v>#N/A</v>
      </c>
    </row>
    <row xmlns:x14ac="http://schemas.microsoft.com/office/spreadsheetml/2009/9/ac" r="84" x14ac:dyDescent="0.2">
      <c r="A84" s="379" t="e">
        <f ca="true">+RIGHT('Data Summary'!A84,LEN('Data Summary'!A84)-9)</f>
        <v>#VALUE!</v>
      </c>
      <c r="B84" s="38" t="str">
        <f ca="true">+IF(ISTEXT('Data Summary'!B84),'Data Summary'!B84,"")</f>
        <v/>
      </c>
      <c r="C84" s="378" t="e">
        <f ca="true">+VALUE('Data Summary'!C84)</f>
        <v>#VALUE!</v>
      </c>
      <c r="D84" s="99" t="e">
        <f ca="true">+IF(AND(ISNUMBER(OFFSET('Water Data'!$D$4,0,10*ROW('Water Data'!D78))),'Data Summary'!BS84="Yes"),100-OFFSET('Water Data'!$D$4,0,10*ROW('Water Data'!D78)),NA())</f>
        <v>#N/A</v>
      </c>
      <c r="E84" s="99" t="e">
        <f ca="true">+IF(AND(ISNUMBER(OFFSET('Water Data'!$D$6,0,10*ROW('Water Data'!D78))),'Data Summary'!BT84="Yes"),OFFSET('Water Data'!$D$6,0,10*ROW('Water Data'!D78)),NA())</f>
        <v>#N/A</v>
      </c>
      <c r="F84" s="99" t="e">
        <f ca="true">+IF(AND(ISNUMBER(OFFSET('Water Data'!$D$9,0,10*ROW('Water Data'!D78))),'Data Summary'!BU84="Yes"),OFFSET('Water Data'!$D$9,0,10*ROW('Water Data'!D78)),NA())</f>
        <v>#N/A</v>
      </c>
      <c r="G84" s="99" t="e">
        <f ca="true">+IF(AND(ISNUMBER(OFFSET('Water Data'!$E$4,0,10*ROW('Water Data'!E78))),'Data Summary'!BV84="Yes"),100-OFFSET('Water Data'!$E$4,0,10*ROW('Water Data'!E78)),NA())</f>
        <v>#N/A</v>
      </c>
      <c r="H84" s="99" t="e">
        <f ca="true">+IF(AND(ISNUMBER(OFFSET('Water Data'!$E$6,0,10*ROW('Water Data'!E78))),'Data Summary'!BW84="Yes"),OFFSET('Water Data'!$E$6,0,10*ROW('Water Data'!E78)),NA())</f>
        <v>#N/A</v>
      </c>
      <c r="I84" s="99" t="e">
        <f ca="true">+IF(AND(ISNUMBER(OFFSET('Water Data'!$E$9,0,10*ROW('Water Data'!E78))),'Data Summary'!BX84="Yes"),OFFSET('Water Data'!$E$9,0,10*ROW('Water Data'!E78)),NA())</f>
        <v>#N/A</v>
      </c>
      <c r="J84" s="99" t="e">
        <f ca="true">+IF(AND(ISNUMBER(OFFSET('Water Data'!$F$4,0,10*ROW('Water Data'!F78))),'Data Summary'!BY84="Yes"),100-OFFSET('Water Data'!$F$4,0,10*ROW('Water Data'!F78)),NA())</f>
        <v>#N/A</v>
      </c>
      <c r="K84" s="99" t="e">
        <f ca="true">+IF(AND(ISNUMBER(OFFSET('Water Data'!$F$6,0,10*ROW('Water Data'!F78))),'Data Summary'!BZ84="Yes"),OFFSET('Water Data'!$F$6,0,10*ROW('Water Data'!F78)),NA())</f>
        <v>#N/A</v>
      </c>
      <c r="L84" s="99" t="e">
        <f ca="true">+IF(AND(ISNUMBER(OFFSET('Water Data'!$F$9,0,10*ROW('Water Data'!F78))),'Data Summary'!CA84="Yes"),OFFSET('Water Data'!$F$9,0,10*ROW('Water Data'!F78)),NA())</f>
        <v>#N/A</v>
      </c>
      <c r="M84" s="99" t="e">
        <f ca="true">+IF(AND(ISNUMBER(OFFSET('Water Data'!$G$4,0,10*ROW('Water Data'!G78))),'Data Summary'!CB84="Yes"),100-OFFSET('Water Data'!$G$4,0,10*ROW('Water Data'!G78)),NA())</f>
        <v>#N/A</v>
      </c>
      <c r="N84" s="99" t="e">
        <f ca="true">+IF(AND(ISNUMBER(OFFSET('Water Data'!$G$6,0,10*ROW('Water Data'!G78))),'Data Summary'!CC84="Yes"),OFFSET('Water Data'!$G$6,0,10*ROW('Water Data'!G78)),NA())</f>
        <v>#N/A</v>
      </c>
      <c r="O84" s="99" t="e">
        <f ca="true">+IF(AND(ISNUMBER(OFFSET('Water Data'!$G$9,0,10*ROW('Water Data'!G78))),'Data Summary'!CD84="Yes"),OFFSET('Water Data'!$G$9,0,10*ROW('Water Data'!G78)),NA())</f>
        <v>#N/A</v>
      </c>
      <c r="P84" s="99" t="e">
        <f ca="true">+IF(AND(ISNUMBER(OFFSET('Water Data'!$H$4,0,10*ROW('Water Data'!H78))),'Data Summary'!CE84="Yes"),100-OFFSET('Water Data'!$H$4,0,10*ROW('Water Data'!H78)),NA())</f>
        <v>#N/A</v>
      </c>
      <c r="Q84" s="99" t="e">
        <f ca="true">+IF(AND(ISNUMBER(OFFSET('Water Data'!$H$6,0,10*ROW('Water Data'!H78))),'Data Summary'!CF84="Yes"),OFFSET('Water Data'!$H$6,0,10*ROW('Water Data'!H78)),NA())</f>
        <v>#N/A</v>
      </c>
      <c r="R84" s="99" t="e">
        <f ca="true">+IF(AND(ISNUMBER(OFFSET('Water Data'!$H$9,0,10*ROW('Water Data'!H78))),'Data Summary'!CG84="Yes"),OFFSET('Water Data'!$H$9,0,10*ROW('Water Data'!H78)),NA())</f>
        <v>#N/A</v>
      </c>
      <c r="S84" s="99" t="e">
        <f ca="true">+IF(AND(ISNUMBER(OFFSET('Water Data'!$I$4,0,10*ROW('Water Data'!I78))),'Data Summary'!CH84="Yes"),100-OFFSET('Water Data'!$I$4,0,10*ROW('Water Data'!I78)),NA())</f>
        <v>#N/A</v>
      </c>
      <c r="T84" s="99" t="e">
        <f ca="true">+IF(AND(ISNUMBER(OFFSET('Water Data'!$I$6,0,10*ROW('Water Data'!I78))),'Data Summary'!CI84="Yes"),OFFSET('Water Data'!$I$6,0,10*ROW('Water Data'!I78)),NA())</f>
        <v>#N/A</v>
      </c>
      <c r="U84" s="99" t="e">
        <f ca="true">+IF(AND(ISNUMBER(OFFSET('Water Data'!$I$9,0,10*ROW('Water Data'!I78))),'Data Summary'!CJ84="Yes"),OFFSET('Water Data'!$I$9,0,10*ROW('Water Data'!I78)),NA())</f>
        <v>#N/A</v>
      </c>
      <c r="V84" s="100" t="e">
        <f ca="true">+IF(AND(ISNUMBER(OFFSET('Sanitation Data'!$D$4,0,10*ROW('Sanitation Data'!D78))),'Data Summary'!CK84="Yes"),100-OFFSET('Sanitation Data'!$D$4,0,10*ROW('Sanitation Data'!D78)),NA())</f>
        <v>#N/A</v>
      </c>
      <c r="W84" s="100" t="e">
        <f ca="true">+IF(AND(ISNUMBER(OFFSET('Sanitation Data'!$D$6,0,10*ROW('Sanitation Data'!D78))),'Data Summary'!CL84="Yes"),OFFSET('Sanitation Data'!$D$6,0,10*ROW('Sanitation Data'!D78)),NA())</f>
        <v>#N/A</v>
      </c>
      <c r="X84" s="100" t="e">
        <f ca="true">+IF(AND(ISNUMBER(OFFSET('Sanitation Data'!$D$10,0,10*ROW('Sanitation Data'!D78))),'Data Summary'!CM84="Yes"),OFFSET('Sanitation Data'!$D$10,0,10*ROW('Sanitation Data'!D78)),NA())</f>
        <v>#N/A</v>
      </c>
      <c r="Y84" s="100" t="e">
        <f ca="true">+IF(AND(ISNUMBER(OFFSET('Sanitation Data'!$D$11,0,10*ROW('Sanitation Data'!D78))),'Data Summary'!CN84="Yes"),OFFSET('Sanitation Data'!$D$11,0,10*ROW('Sanitation Data'!D78)),NA())</f>
        <v>#N/A</v>
      </c>
      <c r="Z84" s="100" t="e">
        <f ca="true">+IF(AND(ISNUMBER(OFFSET('Sanitation Data'!$D$12,0,10*ROW('Sanitation Data'!D78))),'Data Summary'!CO84="Yes"),OFFSET('Sanitation Data'!$D$12,0,10*ROW('Sanitation Data'!D78)),NA())</f>
        <v>#N/A</v>
      </c>
      <c r="AA84" s="100" t="e">
        <f ca="true">+IF(AND(ISNUMBER(OFFSET('Sanitation Data'!$E$4,0,10*ROW('Sanitation Data'!E78))),'Data Summary'!CP84="Yes"),100-OFFSET('Sanitation Data'!$E$4,0,10*ROW('Sanitation Data'!E78)),NA())</f>
        <v>#N/A</v>
      </c>
      <c r="AB84" s="100" t="e">
        <f ca="true">+IF(AND(ISNUMBER(OFFSET('Sanitation Data'!$E$6,0,10*ROW('Sanitation Data'!E78))),'Data Summary'!CQ84="Yes"),OFFSET('Sanitation Data'!$E$6,0,10*ROW('Sanitation Data'!E78)),NA())</f>
        <v>#N/A</v>
      </c>
      <c r="AC84" s="100" t="e">
        <f ca="true">+IF(AND(ISNUMBER(OFFSET('Sanitation Data'!$E$10,0,10*ROW('Sanitation Data'!E78))),'Data Summary'!CR84="Yes"),OFFSET('Sanitation Data'!$E$10,0,10*ROW('Sanitation Data'!E78)),NA())</f>
        <v>#N/A</v>
      </c>
      <c r="AD84" s="100" t="e">
        <f ca="true">+IF(AND(ISNUMBER(OFFSET('Sanitation Data'!$E$11,0,10*ROW('Sanitation Data'!E78))),'Data Summary'!CS84="Yes"),OFFSET('Sanitation Data'!$E$11,0,10*ROW('Sanitation Data'!E78)),NA())</f>
        <v>#N/A</v>
      </c>
      <c r="AE84" s="100" t="e">
        <f ca="true">+IF(AND(ISNUMBER(OFFSET('Sanitation Data'!$E$12,0,10*ROW('Sanitation Data'!E78))),'Data Summary'!CT84="Yes"),OFFSET('Sanitation Data'!$E$12,0,10*ROW('Sanitation Data'!E78)),NA())</f>
        <v>#N/A</v>
      </c>
      <c r="AF84" s="100" t="e">
        <f ca="true">+IF(AND(ISNUMBER(OFFSET('Sanitation Data'!$F$4,0,10*ROW('Sanitation Data'!F78))),'Data Summary'!CU84="Yes"),100-OFFSET('Sanitation Data'!$F$4,0,10*ROW('Sanitation Data'!F78)),NA())</f>
        <v>#N/A</v>
      </c>
      <c r="AG84" s="100" t="e">
        <f ca="true">+IF(AND(ISNUMBER(OFFSET('Sanitation Data'!$F$6,0,10*ROW('Sanitation Data'!F78))),'Data Summary'!CV84="Yes"),OFFSET('Sanitation Data'!$F$6,0,10*ROW('Sanitation Data'!F78)),NA())</f>
        <v>#N/A</v>
      </c>
      <c r="AH84" s="100" t="e">
        <f ca="true">+IF(AND(ISNUMBER(OFFSET('Sanitation Data'!$F$10,0,10*ROW('Sanitation Data'!F78))),'Data Summary'!CW84="Yes"),OFFSET('Sanitation Data'!$F$10,0,10*ROW('Sanitation Data'!F78)),NA())</f>
        <v>#N/A</v>
      </c>
      <c r="AI84" s="100" t="e">
        <f ca="true">+IF(AND(ISNUMBER(OFFSET('Sanitation Data'!$F$11,0,10*ROW('Sanitation Data'!F78))),'Data Summary'!CX84="Yes"),OFFSET('Sanitation Data'!$F$11,0,10*ROW('Sanitation Data'!F78)),NA())</f>
        <v>#N/A</v>
      </c>
      <c r="AJ84" s="100" t="e">
        <f ca="true">+IF(AND(ISNUMBER(OFFSET('Sanitation Data'!$F$12,0,10*ROW('Sanitation Data'!F78))),'Data Summary'!CY84="Yes"),OFFSET('Sanitation Data'!$F$12,0,10*ROW('Sanitation Data'!F78)),NA())</f>
        <v>#N/A</v>
      </c>
      <c r="AK84" s="100" t="e">
        <f ca="true">+IF(AND(ISNUMBER(OFFSET('Sanitation Data'!$G$4,0,10*ROW('Sanitation Data'!G78))),'Data Summary'!CZ84="Yes"),100-OFFSET('Sanitation Data'!$G$4,0,10*ROW('Sanitation Data'!G78)),NA())</f>
        <v>#N/A</v>
      </c>
      <c r="AL84" s="100" t="e">
        <f ca="true">+IF(AND(ISNUMBER(OFFSET('Sanitation Data'!$G$6,0,10*ROW('Sanitation Data'!G78))),'Data Summary'!DA84="Yes"),OFFSET('Sanitation Data'!$G$6,0,10*ROW('Sanitation Data'!G78)),NA())</f>
        <v>#N/A</v>
      </c>
      <c r="AM84" s="100" t="e">
        <f ca="true">+IF(AND(ISNUMBER(OFFSET('Sanitation Data'!$G$10,0,10*ROW('Sanitation Data'!G78))),'Data Summary'!DB84="Yes"),OFFSET('Sanitation Data'!$G$10,0,10*ROW('Sanitation Data'!G78)),NA())</f>
        <v>#N/A</v>
      </c>
      <c r="AN84" s="100" t="e">
        <f ca="true">+IF(AND(ISNUMBER(OFFSET('Sanitation Data'!$G$11,0,10*ROW('Sanitation Data'!G78))),'Data Summary'!DC84="Yes"),OFFSET('Sanitation Data'!$G$11,0,10*ROW('Sanitation Data'!G78)),NA())</f>
        <v>#N/A</v>
      </c>
      <c r="AO84" s="100" t="e">
        <f ca="true">+IF(AND(ISNUMBER(OFFSET('Sanitation Data'!$G$12,0,10*ROW('Sanitation Data'!G78))),'Data Summary'!DD84="Yes"),OFFSET('Sanitation Data'!$G$12,0,10*ROW('Sanitation Data'!G78)),NA())</f>
        <v>#N/A</v>
      </c>
      <c r="AP84" s="100" t="e">
        <f ca="true">+IF(AND(ISNUMBER(OFFSET('Sanitation Data'!$H$4,0,10*ROW('Sanitation Data'!H78))),'Data Summary'!DE84="Yes"),100-OFFSET('Sanitation Data'!$H$4,0,10*ROW('Sanitation Data'!H78)),NA())</f>
        <v>#N/A</v>
      </c>
      <c r="AQ84" s="100" t="e">
        <f ca="true">+IF(AND(ISNUMBER(OFFSET('Sanitation Data'!$H$6,0,10*ROW('Sanitation Data'!H78))),'Data Summary'!DF84="Yes"),OFFSET('Sanitation Data'!$H$6,0,10*ROW('Sanitation Data'!H78)),NA())</f>
        <v>#N/A</v>
      </c>
      <c r="AR84" s="100" t="e">
        <f ca="true">+IF(AND(ISNUMBER(OFFSET('Sanitation Data'!$H$10,0,10*ROW('Sanitation Data'!H78))),'Data Summary'!DG84="Yes"),OFFSET('Sanitation Data'!$H$10,0,10*ROW('Sanitation Data'!H78)),NA())</f>
        <v>#N/A</v>
      </c>
      <c r="AS84" s="100" t="e">
        <f ca="true">+IF(AND(ISNUMBER(OFFSET('Sanitation Data'!$H$11,0,10*ROW('Sanitation Data'!H78))),'Data Summary'!DH84="Yes"),OFFSET('Sanitation Data'!$H$11,0,10*ROW('Sanitation Data'!H78)),NA())</f>
        <v>#N/A</v>
      </c>
      <c r="AT84" s="100" t="e">
        <f ca="true">+IF(AND(ISNUMBER(OFFSET('Sanitation Data'!$H$12,0,10*ROW('Sanitation Data'!H78))),'Data Summary'!DI84="Yes"),OFFSET('Sanitation Data'!$H$12,0,10*ROW('Sanitation Data'!H78)),NA())</f>
        <v>#N/A</v>
      </c>
      <c r="AU84" s="100" t="e">
        <f ca="true">+IF(AND(ISNUMBER(OFFSET('Sanitation Data'!$I$4,0,10*ROW('Sanitation Data'!I78))),'Data Summary'!DJ84="Yes"),100-OFFSET('Sanitation Data'!$I$4,0,10*ROW('Sanitation Data'!I78)),NA())</f>
        <v>#N/A</v>
      </c>
      <c r="AV84" s="100" t="e">
        <f ca="true">+IF(AND(ISNUMBER(OFFSET('Sanitation Data'!$I$6,0,10*ROW('Sanitation Data'!I78))),'Data Summary'!DK84="Yes"),OFFSET('Sanitation Data'!$I$6,0,10*ROW('Sanitation Data'!I78)),NA())</f>
        <v>#N/A</v>
      </c>
      <c r="AW84" s="100" t="e">
        <f ca="true">+IF(AND(ISNUMBER(OFFSET('Sanitation Data'!$I$10,0,10*ROW('Sanitation Data'!I78))),'Data Summary'!DL84="Yes"),OFFSET('Sanitation Data'!$I$10,0,10*ROW('Sanitation Data'!I78)),NA())</f>
        <v>#N/A</v>
      </c>
      <c r="AX84" s="100" t="e">
        <f ca="true">+IF(AND(ISNUMBER(OFFSET('Sanitation Data'!$I$11,0,10*ROW('Sanitation Data'!I78))),'Data Summary'!DM84="Yes"),OFFSET('Sanitation Data'!$I$11,0,10*ROW('Sanitation Data'!I78)),NA())</f>
        <v>#N/A</v>
      </c>
      <c r="AY84" s="100" t="e">
        <f ca="true">+IF(AND(ISNUMBER(OFFSET('Sanitation Data'!$I$12,0,10*ROW('Sanitation Data'!I78))),'Data Summary'!DN84="Yes"),OFFSET('Sanitation Data'!$I$12,0,10*ROW('Sanitation Data'!I78)),NA())</f>
        <v>#N/A</v>
      </c>
      <c r="AZ84" s="101" t="e">
        <f ca="true">+IF(AND(ISNUMBER(OFFSET('Hygiene Data'!$D$5,0,10*ROW('Hygiene Data'!D78))),'Data Summary'!DO84="Yes"),OFFSET('Hygiene Data'!$D$5,0,10*ROW('Hygiene Data'!D78)),NA())</f>
        <v>#N/A</v>
      </c>
      <c r="BA84" s="101" t="e">
        <f ca="true">+IF(AND(ISNUMBER(OFFSET('Hygiene Data'!$D$7,0,10*ROW('Hygiene Data'!D78))),'Data Summary'!DP84="Yes"),OFFSET('Hygiene Data'!$D$7,0,10*ROW('Hygiene Data'!D78)),NA())</f>
        <v>#N/A</v>
      </c>
      <c r="BB84" s="101" t="e">
        <f ca="true">+IF(AND(ISNUMBER(OFFSET('Hygiene Data'!$D$9,0,10*ROW('Hygiene Data'!D78))),'Data Summary'!DQ84="Yes"),OFFSET('Hygiene Data'!$D$9,0,10*ROW('Hygiene Data'!D78)),NA())</f>
        <v>#N/A</v>
      </c>
      <c r="BC84" s="101" t="e">
        <f ca="true">+IF(AND(ISNUMBER(OFFSET('Hygiene Data'!$E$5,0,10*ROW('Hygiene Data'!E78))),'Data Summary'!DR84="Yes"),OFFSET('Hygiene Data'!$E$5,0,10*ROW('Hygiene Data'!E78)),NA())</f>
        <v>#N/A</v>
      </c>
      <c r="BD84" s="101" t="e">
        <f ca="true">+IF(AND(ISNUMBER(OFFSET('Hygiene Data'!$E$7,0,10*ROW('Hygiene Data'!E78))),'Data Summary'!DS84="Yes"),OFFSET('Hygiene Data'!$E$7,0,10*ROW('Hygiene Data'!E78)),NA())</f>
        <v>#N/A</v>
      </c>
      <c r="BE84" s="101" t="e">
        <f ca="true">+IF(AND(ISNUMBER(OFFSET('Hygiene Data'!$E$9,0,10*ROW('Hygiene Data'!E78))),'Data Summary'!DT84="Yes"),OFFSET('Hygiene Data'!$E$9,0,10*ROW('Hygiene Data'!E78)),NA())</f>
        <v>#N/A</v>
      </c>
      <c r="BF84" s="101" t="e">
        <f ca="true">+IF(AND(ISNUMBER(OFFSET('Hygiene Data'!$F$5,0,10*ROW('Hygiene Data'!F78))),'Data Summary'!DU84="Yes"),OFFSET('Hygiene Data'!$F$5,0,10*ROW('Hygiene Data'!F78)),NA())</f>
        <v>#N/A</v>
      </c>
      <c r="BG84" s="101" t="e">
        <f ca="true">+IF(AND(ISNUMBER(OFFSET('Hygiene Data'!$F$7,0,10*ROW('Hygiene Data'!F78))),'Data Summary'!DV84="Yes"),OFFSET('Hygiene Data'!$F$7,0,10*ROW('Hygiene Data'!F78)),NA())</f>
        <v>#N/A</v>
      </c>
      <c r="BH84" s="101" t="e">
        <f ca="true">+IF(AND(ISNUMBER(OFFSET('Hygiene Data'!$F$9,0,10*ROW('Hygiene Data'!F78))),'Data Summary'!DW84="Yes"),OFFSET('Hygiene Data'!$F$9,0,10*ROW('Hygiene Data'!F78)),NA())</f>
        <v>#N/A</v>
      </c>
      <c r="BI84" s="101" t="e">
        <f ca="true">+IF(AND(ISNUMBER(OFFSET('Hygiene Data'!$G$5,0,10*ROW('Hygiene Data'!G78))),'Data Summary'!DX84="Yes"),OFFSET('Hygiene Data'!$G$5,0,10*ROW('Hygiene Data'!G78)),NA())</f>
        <v>#N/A</v>
      </c>
      <c r="BJ84" s="101" t="e">
        <f ca="true">+IF(AND(ISNUMBER(OFFSET('Hygiene Data'!$G$7,0,10*ROW('Hygiene Data'!G78))),'Data Summary'!DY84="Yes"),OFFSET('Hygiene Data'!$G$7,0,10*ROW('Hygiene Data'!G78)),NA())</f>
        <v>#N/A</v>
      </c>
      <c r="BK84" s="101" t="e">
        <f ca="true">+IF(AND(ISNUMBER(OFFSET('Hygiene Data'!$G$9,0,10*ROW('Hygiene Data'!G78))),'Data Summary'!DZ84="Yes"),OFFSET('Hygiene Data'!$G$9,0,10*ROW('Hygiene Data'!G78)),NA())</f>
        <v>#N/A</v>
      </c>
      <c r="BL84" s="101" t="e">
        <f ca="true">+IF(AND(ISNUMBER(OFFSET('Hygiene Data'!$H$5,0,10*ROW('Hygiene Data'!H78))),'Data Summary'!EA84="Yes"),OFFSET('Hygiene Data'!$H$5,0,10*ROW('Hygiene Data'!H78)),NA())</f>
        <v>#N/A</v>
      </c>
      <c r="BM84" s="101" t="e">
        <f ca="true">+IF(AND(ISNUMBER(OFFSET('Hygiene Data'!$H$7,0,10*ROW('Hygiene Data'!H78))),'Data Summary'!EB84="Yes"),OFFSET('Hygiene Data'!$H$7,0,10*ROW('Hygiene Data'!H78)),NA())</f>
        <v>#N/A</v>
      </c>
      <c r="BN84" s="101" t="e">
        <f ca="true">+IF(AND(ISNUMBER(OFFSET('Hygiene Data'!$H$9,0,10*ROW('Hygiene Data'!H78))),'Data Summary'!EC84="Yes"),OFFSET('Hygiene Data'!$H$9,0,10*ROW('Hygiene Data'!H78)),NA())</f>
        <v>#N/A</v>
      </c>
      <c r="BO84" s="101" t="e">
        <f ca="true">+IF(AND(ISNUMBER(OFFSET('Hygiene Data'!$I$5,0,10*ROW('Hygiene Data'!I78))),'Data Summary'!ED84="Yes"),OFFSET('Hygiene Data'!$I$5,0,10*ROW('Hygiene Data'!I78)),NA())</f>
        <v>#N/A</v>
      </c>
      <c r="BP84" s="101" t="e">
        <f ca="true">+IF(AND(ISNUMBER(OFFSET('Hygiene Data'!$I$7,0,10*ROW('Hygiene Data'!I78))),'Data Summary'!EE84="Yes"),OFFSET('Hygiene Data'!$I$7,0,10*ROW('Hygiene Data'!I78)),NA())</f>
        <v>#N/A</v>
      </c>
      <c r="BQ84" s="101" t="e">
        <f ca="true">+IF(AND(ISNUMBER(OFFSET('Hygiene Data'!$I$9,0,10*ROW('Hygiene Data'!I78))),'Data Summary'!EF84="Yes"),OFFSET('Hygiene Data'!$I$9,0,10*ROW('Hygiene Data'!I78)),NA())</f>
        <v>#N/A</v>
      </c>
    </row>
    <row xmlns:x14ac="http://schemas.microsoft.com/office/spreadsheetml/2009/9/ac" r="85" x14ac:dyDescent="0.2">
      <c r="A85" s="379" t="e">
        <f ca="true">+RIGHT('Data Summary'!A85,LEN('Data Summary'!A85)-9)</f>
        <v>#VALUE!</v>
      </c>
      <c r="B85" s="38" t="str">
        <f ca="true">+IF(ISTEXT('Data Summary'!B85),'Data Summary'!B85,"")</f>
        <v/>
      </c>
      <c r="C85" s="378" t="e">
        <f ca="true">+VALUE('Data Summary'!C85)</f>
        <v>#VALUE!</v>
      </c>
      <c r="D85" s="99" t="e">
        <f ca="true">+IF(AND(ISNUMBER(OFFSET('Water Data'!$D$4,0,10*ROW('Water Data'!D79))),'Data Summary'!BS85="Yes"),100-OFFSET('Water Data'!$D$4,0,10*ROW('Water Data'!D79)),NA())</f>
        <v>#N/A</v>
      </c>
      <c r="E85" s="99" t="e">
        <f ca="true">+IF(AND(ISNUMBER(OFFSET('Water Data'!$D$6,0,10*ROW('Water Data'!D79))),'Data Summary'!BT85="Yes"),OFFSET('Water Data'!$D$6,0,10*ROW('Water Data'!D79)),NA())</f>
        <v>#N/A</v>
      </c>
      <c r="F85" s="99" t="e">
        <f ca="true">+IF(AND(ISNUMBER(OFFSET('Water Data'!$D$9,0,10*ROW('Water Data'!D79))),'Data Summary'!BU85="Yes"),OFFSET('Water Data'!$D$9,0,10*ROW('Water Data'!D79)),NA())</f>
        <v>#N/A</v>
      </c>
      <c r="G85" s="99" t="e">
        <f ca="true">+IF(AND(ISNUMBER(OFFSET('Water Data'!$E$4,0,10*ROW('Water Data'!E79))),'Data Summary'!BV85="Yes"),100-OFFSET('Water Data'!$E$4,0,10*ROW('Water Data'!E79)),NA())</f>
        <v>#N/A</v>
      </c>
      <c r="H85" s="99" t="e">
        <f ca="true">+IF(AND(ISNUMBER(OFFSET('Water Data'!$E$6,0,10*ROW('Water Data'!E79))),'Data Summary'!BW85="Yes"),OFFSET('Water Data'!$E$6,0,10*ROW('Water Data'!E79)),NA())</f>
        <v>#N/A</v>
      </c>
      <c r="I85" s="99" t="e">
        <f ca="true">+IF(AND(ISNUMBER(OFFSET('Water Data'!$E$9,0,10*ROW('Water Data'!E79))),'Data Summary'!BX85="Yes"),OFFSET('Water Data'!$E$9,0,10*ROW('Water Data'!E79)),NA())</f>
        <v>#N/A</v>
      </c>
      <c r="J85" s="99" t="e">
        <f ca="true">+IF(AND(ISNUMBER(OFFSET('Water Data'!$F$4,0,10*ROW('Water Data'!F79))),'Data Summary'!BY85="Yes"),100-OFFSET('Water Data'!$F$4,0,10*ROW('Water Data'!F79)),NA())</f>
        <v>#N/A</v>
      </c>
      <c r="K85" s="99" t="e">
        <f ca="true">+IF(AND(ISNUMBER(OFFSET('Water Data'!$F$6,0,10*ROW('Water Data'!F79))),'Data Summary'!BZ85="Yes"),OFFSET('Water Data'!$F$6,0,10*ROW('Water Data'!F79)),NA())</f>
        <v>#N/A</v>
      </c>
      <c r="L85" s="99" t="e">
        <f ca="true">+IF(AND(ISNUMBER(OFFSET('Water Data'!$F$9,0,10*ROW('Water Data'!F79))),'Data Summary'!CA85="Yes"),OFFSET('Water Data'!$F$9,0,10*ROW('Water Data'!F79)),NA())</f>
        <v>#N/A</v>
      </c>
      <c r="M85" s="99" t="e">
        <f ca="true">+IF(AND(ISNUMBER(OFFSET('Water Data'!$G$4,0,10*ROW('Water Data'!G79))),'Data Summary'!CB85="Yes"),100-OFFSET('Water Data'!$G$4,0,10*ROW('Water Data'!G79)),NA())</f>
        <v>#N/A</v>
      </c>
      <c r="N85" s="99" t="e">
        <f ca="true">+IF(AND(ISNUMBER(OFFSET('Water Data'!$G$6,0,10*ROW('Water Data'!G79))),'Data Summary'!CC85="Yes"),OFFSET('Water Data'!$G$6,0,10*ROW('Water Data'!G79)),NA())</f>
        <v>#N/A</v>
      </c>
      <c r="O85" s="99" t="e">
        <f ca="true">+IF(AND(ISNUMBER(OFFSET('Water Data'!$G$9,0,10*ROW('Water Data'!G79))),'Data Summary'!CD85="Yes"),OFFSET('Water Data'!$G$9,0,10*ROW('Water Data'!G79)),NA())</f>
        <v>#N/A</v>
      </c>
      <c r="P85" s="99" t="e">
        <f ca="true">+IF(AND(ISNUMBER(OFFSET('Water Data'!$H$4,0,10*ROW('Water Data'!H79))),'Data Summary'!CE85="Yes"),100-OFFSET('Water Data'!$H$4,0,10*ROW('Water Data'!H79)),NA())</f>
        <v>#N/A</v>
      </c>
      <c r="Q85" s="99" t="e">
        <f ca="true">+IF(AND(ISNUMBER(OFFSET('Water Data'!$H$6,0,10*ROW('Water Data'!H79))),'Data Summary'!CF85="Yes"),OFFSET('Water Data'!$H$6,0,10*ROW('Water Data'!H79)),NA())</f>
        <v>#N/A</v>
      </c>
      <c r="R85" s="99" t="e">
        <f ca="true">+IF(AND(ISNUMBER(OFFSET('Water Data'!$H$9,0,10*ROW('Water Data'!H79))),'Data Summary'!CG85="Yes"),OFFSET('Water Data'!$H$9,0,10*ROW('Water Data'!H79)),NA())</f>
        <v>#N/A</v>
      </c>
      <c r="S85" s="99" t="e">
        <f ca="true">+IF(AND(ISNUMBER(OFFSET('Water Data'!$I$4,0,10*ROW('Water Data'!I79))),'Data Summary'!CH85="Yes"),100-OFFSET('Water Data'!$I$4,0,10*ROW('Water Data'!I79)),NA())</f>
        <v>#N/A</v>
      </c>
      <c r="T85" s="99" t="e">
        <f ca="true">+IF(AND(ISNUMBER(OFFSET('Water Data'!$I$6,0,10*ROW('Water Data'!I79))),'Data Summary'!CI85="Yes"),OFFSET('Water Data'!$I$6,0,10*ROW('Water Data'!I79)),NA())</f>
        <v>#N/A</v>
      </c>
      <c r="U85" s="99" t="e">
        <f ca="true">+IF(AND(ISNUMBER(OFFSET('Water Data'!$I$9,0,10*ROW('Water Data'!I79))),'Data Summary'!CJ85="Yes"),OFFSET('Water Data'!$I$9,0,10*ROW('Water Data'!I79)),NA())</f>
        <v>#N/A</v>
      </c>
      <c r="V85" s="100" t="e">
        <f ca="true">+IF(AND(ISNUMBER(OFFSET('Sanitation Data'!$D$4,0,10*ROW('Sanitation Data'!D79))),'Data Summary'!CK85="Yes"),100-OFFSET('Sanitation Data'!$D$4,0,10*ROW('Sanitation Data'!D79)),NA())</f>
        <v>#N/A</v>
      </c>
      <c r="W85" s="100" t="e">
        <f ca="true">+IF(AND(ISNUMBER(OFFSET('Sanitation Data'!$D$6,0,10*ROW('Sanitation Data'!D79))),'Data Summary'!CL85="Yes"),OFFSET('Sanitation Data'!$D$6,0,10*ROW('Sanitation Data'!D79)),NA())</f>
        <v>#N/A</v>
      </c>
      <c r="X85" s="100" t="e">
        <f ca="true">+IF(AND(ISNUMBER(OFFSET('Sanitation Data'!$D$10,0,10*ROW('Sanitation Data'!D79))),'Data Summary'!CM85="Yes"),OFFSET('Sanitation Data'!$D$10,0,10*ROW('Sanitation Data'!D79)),NA())</f>
        <v>#N/A</v>
      </c>
      <c r="Y85" s="100" t="e">
        <f ca="true">+IF(AND(ISNUMBER(OFFSET('Sanitation Data'!$D$11,0,10*ROW('Sanitation Data'!D79))),'Data Summary'!CN85="Yes"),OFFSET('Sanitation Data'!$D$11,0,10*ROW('Sanitation Data'!D79)),NA())</f>
        <v>#N/A</v>
      </c>
      <c r="Z85" s="100" t="e">
        <f ca="true">+IF(AND(ISNUMBER(OFFSET('Sanitation Data'!$D$12,0,10*ROW('Sanitation Data'!D79))),'Data Summary'!CO85="Yes"),OFFSET('Sanitation Data'!$D$12,0,10*ROW('Sanitation Data'!D79)),NA())</f>
        <v>#N/A</v>
      </c>
      <c r="AA85" s="100" t="e">
        <f ca="true">+IF(AND(ISNUMBER(OFFSET('Sanitation Data'!$E$4,0,10*ROW('Sanitation Data'!E79))),'Data Summary'!CP85="Yes"),100-OFFSET('Sanitation Data'!$E$4,0,10*ROW('Sanitation Data'!E79)),NA())</f>
        <v>#N/A</v>
      </c>
      <c r="AB85" s="100" t="e">
        <f ca="true">+IF(AND(ISNUMBER(OFFSET('Sanitation Data'!$E$6,0,10*ROW('Sanitation Data'!E79))),'Data Summary'!CQ85="Yes"),OFFSET('Sanitation Data'!$E$6,0,10*ROW('Sanitation Data'!E79)),NA())</f>
        <v>#N/A</v>
      </c>
      <c r="AC85" s="100" t="e">
        <f ca="true">+IF(AND(ISNUMBER(OFFSET('Sanitation Data'!$E$10,0,10*ROW('Sanitation Data'!E79))),'Data Summary'!CR85="Yes"),OFFSET('Sanitation Data'!$E$10,0,10*ROW('Sanitation Data'!E79)),NA())</f>
        <v>#N/A</v>
      </c>
      <c r="AD85" s="100" t="e">
        <f ca="true">+IF(AND(ISNUMBER(OFFSET('Sanitation Data'!$E$11,0,10*ROW('Sanitation Data'!E79))),'Data Summary'!CS85="Yes"),OFFSET('Sanitation Data'!$E$11,0,10*ROW('Sanitation Data'!E79)),NA())</f>
        <v>#N/A</v>
      </c>
      <c r="AE85" s="100" t="e">
        <f ca="true">+IF(AND(ISNUMBER(OFFSET('Sanitation Data'!$E$12,0,10*ROW('Sanitation Data'!E79))),'Data Summary'!CT85="Yes"),OFFSET('Sanitation Data'!$E$12,0,10*ROW('Sanitation Data'!E79)),NA())</f>
        <v>#N/A</v>
      </c>
      <c r="AF85" s="100" t="e">
        <f ca="true">+IF(AND(ISNUMBER(OFFSET('Sanitation Data'!$F$4,0,10*ROW('Sanitation Data'!F79))),'Data Summary'!CU85="Yes"),100-OFFSET('Sanitation Data'!$F$4,0,10*ROW('Sanitation Data'!F79)),NA())</f>
        <v>#N/A</v>
      </c>
      <c r="AG85" s="100" t="e">
        <f ca="true">+IF(AND(ISNUMBER(OFFSET('Sanitation Data'!$F$6,0,10*ROW('Sanitation Data'!F79))),'Data Summary'!CV85="Yes"),OFFSET('Sanitation Data'!$F$6,0,10*ROW('Sanitation Data'!F79)),NA())</f>
        <v>#N/A</v>
      </c>
      <c r="AH85" s="100" t="e">
        <f ca="true">+IF(AND(ISNUMBER(OFFSET('Sanitation Data'!$F$10,0,10*ROW('Sanitation Data'!F79))),'Data Summary'!CW85="Yes"),OFFSET('Sanitation Data'!$F$10,0,10*ROW('Sanitation Data'!F79)),NA())</f>
        <v>#N/A</v>
      </c>
      <c r="AI85" s="100" t="e">
        <f ca="true">+IF(AND(ISNUMBER(OFFSET('Sanitation Data'!$F$11,0,10*ROW('Sanitation Data'!F79))),'Data Summary'!CX85="Yes"),OFFSET('Sanitation Data'!$F$11,0,10*ROW('Sanitation Data'!F79)),NA())</f>
        <v>#N/A</v>
      </c>
      <c r="AJ85" s="100" t="e">
        <f ca="true">+IF(AND(ISNUMBER(OFFSET('Sanitation Data'!$F$12,0,10*ROW('Sanitation Data'!F79))),'Data Summary'!CY85="Yes"),OFFSET('Sanitation Data'!$F$12,0,10*ROW('Sanitation Data'!F79)),NA())</f>
        <v>#N/A</v>
      </c>
      <c r="AK85" s="100" t="e">
        <f ca="true">+IF(AND(ISNUMBER(OFFSET('Sanitation Data'!$G$4,0,10*ROW('Sanitation Data'!G79))),'Data Summary'!CZ85="Yes"),100-OFFSET('Sanitation Data'!$G$4,0,10*ROW('Sanitation Data'!G79)),NA())</f>
        <v>#N/A</v>
      </c>
      <c r="AL85" s="100" t="e">
        <f ca="true">+IF(AND(ISNUMBER(OFFSET('Sanitation Data'!$G$6,0,10*ROW('Sanitation Data'!G79))),'Data Summary'!DA85="Yes"),OFFSET('Sanitation Data'!$G$6,0,10*ROW('Sanitation Data'!G79)),NA())</f>
        <v>#N/A</v>
      </c>
      <c r="AM85" s="100" t="e">
        <f ca="true">+IF(AND(ISNUMBER(OFFSET('Sanitation Data'!$G$10,0,10*ROW('Sanitation Data'!G79))),'Data Summary'!DB85="Yes"),OFFSET('Sanitation Data'!$G$10,0,10*ROW('Sanitation Data'!G79)),NA())</f>
        <v>#N/A</v>
      </c>
      <c r="AN85" s="100" t="e">
        <f ca="true">+IF(AND(ISNUMBER(OFFSET('Sanitation Data'!$G$11,0,10*ROW('Sanitation Data'!G79))),'Data Summary'!DC85="Yes"),OFFSET('Sanitation Data'!$G$11,0,10*ROW('Sanitation Data'!G79)),NA())</f>
        <v>#N/A</v>
      </c>
      <c r="AO85" s="100" t="e">
        <f ca="true">+IF(AND(ISNUMBER(OFFSET('Sanitation Data'!$G$12,0,10*ROW('Sanitation Data'!G79))),'Data Summary'!DD85="Yes"),OFFSET('Sanitation Data'!$G$12,0,10*ROW('Sanitation Data'!G79)),NA())</f>
        <v>#N/A</v>
      </c>
      <c r="AP85" s="100" t="e">
        <f ca="true">+IF(AND(ISNUMBER(OFFSET('Sanitation Data'!$H$4,0,10*ROW('Sanitation Data'!H79))),'Data Summary'!DE85="Yes"),100-OFFSET('Sanitation Data'!$H$4,0,10*ROW('Sanitation Data'!H79)),NA())</f>
        <v>#N/A</v>
      </c>
      <c r="AQ85" s="100" t="e">
        <f ca="true">+IF(AND(ISNUMBER(OFFSET('Sanitation Data'!$H$6,0,10*ROW('Sanitation Data'!H79))),'Data Summary'!DF85="Yes"),OFFSET('Sanitation Data'!$H$6,0,10*ROW('Sanitation Data'!H79)),NA())</f>
        <v>#N/A</v>
      </c>
      <c r="AR85" s="100" t="e">
        <f ca="true">+IF(AND(ISNUMBER(OFFSET('Sanitation Data'!$H$10,0,10*ROW('Sanitation Data'!H79))),'Data Summary'!DG85="Yes"),OFFSET('Sanitation Data'!$H$10,0,10*ROW('Sanitation Data'!H79)),NA())</f>
        <v>#N/A</v>
      </c>
      <c r="AS85" s="100" t="e">
        <f ca="true">+IF(AND(ISNUMBER(OFFSET('Sanitation Data'!$H$11,0,10*ROW('Sanitation Data'!H79))),'Data Summary'!DH85="Yes"),OFFSET('Sanitation Data'!$H$11,0,10*ROW('Sanitation Data'!H79)),NA())</f>
        <v>#N/A</v>
      </c>
      <c r="AT85" s="100" t="e">
        <f ca="true">+IF(AND(ISNUMBER(OFFSET('Sanitation Data'!$H$12,0,10*ROW('Sanitation Data'!H79))),'Data Summary'!DI85="Yes"),OFFSET('Sanitation Data'!$H$12,0,10*ROW('Sanitation Data'!H79)),NA())</f>
        <v>#N/A</v>
      </c>
      <c r="AU85" s="100" t="e">
        <f ca="true">+IF(AND(ISNUMBER(OFFSET('Sanitation Data'!$I$4,0,10*ROW('Sanitation Data'!I79))),'Data Summary'!DJ85="Yes"),100-OFFSET('Sanitation Data'!$I$4,0,10*ROW('Sanitation Data'!I79)),NA())</f>
        <v>#N/A</v>
      </c>
      <c r="AV85" s="100" t="e">
        <f ca="true">+IF(AND(ISNUMBER(OFFSET('Sanitation Data'!$I$6,0,10*ROW('Sanitation Data'!I79))),'Data Summary'!DK85="Yes"),OFFSET('Sanitation Data'!$I$6,0,10*ROW('Sanitation Data'!I79)),NA())</f>
        <v>#N/A</v>
      </c>
      <c r="AW85" s="100" t="e">
        <f ca="true">+IF(AND(ISNUMBER(OFFSET('Sanitation Data'!$I$10,0,10*ROW('Sanitation Data'!I79))),'Data Summary'!DL85="Yes"),OFFSET('Sanitation Data'!$I$10,0,10*ROW('Sanitation Data'!I79)),NA())</f>
        <v>#N/A</v>
      </c>
      <c r="AX85" s="100" t="e">
        <f ca="true">+IF(AND(ISNUMBER(OFFSET('Sanitation Data'!$I$11,0,10*ROW('Sanitation Data'!I79))),'Data Summary'!DM85="Yes"),OFFSET('Sanitation Data'!$I$11,0,10*ROW('Sanitation Data'!I79)),NA())</f>
        <v>#N/A</v>
      </c>
      <c r="AY85" s="100" t="e">
        <f ca="true">+IF(AND(ISNUMBER(OFFSET('Sanitation Data'!$I$12,0,10*ROW('Sanitation Data'!I79))),'Data Summary'!DN85="Yes"),OFFSET('Sanitation Data'!$I$12,0,10*ROW('Sanitation Data'!I79)),NA())</f>
        <v>#N/A</v>
      </c>
      <c r="AZ85" s="101" t="e">
        <f ca="true">+IF(AND(ISNUMBER(OFFSET('Hygiene Data'!$D$5,0,10*ROW('Hygiene Data'!D79))),'Data Summary'!DO85="Yes"),OFFSET('Hygiene Data'!$D$5,0,10*ROW('Hygiene Data'!D79)),NA())</f>
        <v>#N/A</v>
      </c>
      <c r="BA85" s="101" t="e">
        <f ca="true">+IF(AND(ISNUMBER(OFFSET('Hygiene Data'!$D$7,0,10*ROW('Hygiene Data'!D79))),'Data Summary'!DP85="Yes"),OFFSET('Hygiene Data'!$D$7,0,10*ROW('Hygiene Data'!D79)),NA())</f>
        <v>#N/A</v>
      </c>
      <c r="BB85" s="101" t="e">
        <f ca="true">+IF(AND(ISNUMBER(OFFSET('Hygiene Data'!$D$9,0,10*ROW('Hygiene Data'!D79))),'Data Summary'!DQ85="Yes"),OFFSET('Hygiene Data'!$D$9,0,10*ROW('Hygiene Data'!D79)),NA())</f>
        <v>#N/A</v>
      </c>
      <c r="BC85" s="101" t="e">
        <f ca="true">+IF(AND(ISNUMBER(OFFSET('Hygiene Data'!$E$5,0,10*ROW('Hygiene Data'!E79))),'Data Summary'!DR85="Yes"),OFFSET('Hygiene Data'!$E$5,0,10*ROW('Hygiene Data'!E79)),NA())</f>
        <v>#N/A</v>
      </c>
      <c r="BD85" s="101" t="e">
        <f ca="true">+IF(AND(ISNUMBER(OFFSET('Hygiene Data'!$E$7,0,10*ROW('Hygiene Data'!E79))),'Data Summary'!DS85="Yes"),OFFSET('Hygiene Data'!$E$7,0,10*ROW('Hygiene Data'!E79)),NA())</f>
        <v>#N/A</v>
      </c>
      <c r="BE85" s="101" t="e">
        <f ca="true">+IF(AND(ISNUMBER(OFFSET('Hygiene Data'!$E$9,0,10*ROW('Hygiene Data'!E79))),'Data Summary'!DT85="Yes"),OFFSET('Hygiene Data'!$E$9,0,10*ROW('Hygiene Data'!E79)),NA())</f>
        <v>#N/A</v>
      </c>
      <c r="BF85" s="101" t="e">
        <f ca="true">+IF(AND(ISNUMBER(OFFSET('Hygiene Data'!$F$5,0,10*ROW('Hygiene Data'!F79))),'Data Summary'!DU85="Yes"),OFFSET('Hygiene Data'!$F$5,0,10*ROW('Hygiene Data'!F79)),NA())</f>
        <v>#N/A</v>
      </c>
      <c r="BG85" s="101" t="e">
        <f ca="true">+IF(AND(ISNUMBER(OFFSET('Hygiene Data'!$F$7,0,10*ROW('Hygiene Data'!F79))),'Data Summary'!DV85="Yes"),OFFSET('Hygiene Data'!$F$7,0,10*ROW('Hygiene Data'!F79)),NA())</f>
        <v>#N/A</v>
      </c>
      <c r="BH85" s="101" t="e">
        <f ca="true">+IF(AND(ISNUMBER(OFFSET('Hygiene Data'!$F$9,0,10*ROW('Hygiene Data'!F79))),'Data Summary'!DW85="Yes"),OFFSET('Hygiene Data'!$F$9,0,10*ROW('Hygiene Data'!F79)),NA())</f>
        <v>#N/A</v>
      </c>
      <c r="BI85" s="101" t="e">
        <f ca="true">+IF(AND(ISNUMBER(OFFSET('Hygiene Data'!$G$5,0,10*ROW('Hygiene Data'!G79))),'Data Summary'!DX85="Yes"),OFFSET('Hygiene Data'!$G$5,0,10*ROW('Hygiene Data'!G79)),NA())</f>
        <v>#N/A</v>
      </c>
      <c r="BJ85" s="101" t="e">
        <f ca="true">+IF(AND(ISNUMBER(OFFSET('Hygiene Data'!$G$7,0,10*ROW('Hygiene Data'!G79))),'Data Summary'!DY85="Yes"),OFFSET('Hygiene Data'!$G$7,0,10*ROW('Hygiene Data'!G79)),NA())</f>
        <v>#N/A</v>
      </c>
      <c r="BK85" s="101" t="e">
        <f ca="true">+IF(AND(ISNUMBER(OFFSET('Hygiene Data'!$G$9,0,10*ROW('Hygiene Data'!G79))),'Data Summary'!DZ85="Yes"),OFFSET('Hygiene Data'!$G$9,0,10*ROW('Hygiene Data'!G79)),NA())</f>
        <v>#N/A</v>
      </c>
      <c r="BL85" s="101" t="e">
        <f ca="true">+IF(AND(ISNUMBER(OFFSET('Hygiene Data'!$H$5,0,10*ROW('Hygiene Data'!H79))),'Data Summary'!EA85="Yes"),OFFSET('Hygiene Data'!$H$5,0,10*ROW('Hygiene Data'!H79)),NA())</f>
        <v>#N/A</v>
      </c>
      <c r="BM85" s="101" t="e">
        <f ca="true">+IF(AND(ISNUMBER(OFFSET('Hygiene Data'!$H$7,0,10*ROW('Hygiene Data'!H79))),'Data Summary'!EB85="Yes"),OFFSET('Hygiene Data'!$H$7,0,10*ROW('Hygiene Data'!H79)),NA())</f>
        <v>#N/A</v>
      </c>
      <c r="BN85" s="101" t="e">
        <f ca="true">+IF(AND(ISNUMBER(OFFSET('Hygiene Data'!$H$9,0,10*ROW('Hygiene Data'!H79))),'Data Summary'!EC85="Yes"),OFFSET('Hygiene Data'!$H$9,0,10*ROW('Hygiene Data'!H79)),NA())</f>
        <v>#N/A</v>
      </c>
      <c r="BO85" s="101" t="e">
        <f ca="true">+IF(AND(ISNUMBER(OFFSET('Hygiene Data'!$I$5,0,10*ROW('Hygiene Data'!I79))),'Data Summary'!ED85="Yes"),OFFSET('Hygiene Data'!$I$5,0,10*ROW('Hygiene Data'!I79)),NA())</f>
        <v>#N/A</v>
      </c>
      <c r="BP85" s="101" t="e">
        <f ca="true">+IF(AND(ISNUMBER(OFFSET('Hygiene Data'!$I$7,0,10*ROW('Hygiene Data'!I79))),'Data Summary'!EE85="Yes"),OFFSET('Hygiene Data'!$I$7,0,10*ROW('Hygiene Data'!I79)),NA())</f>
        <v>#N/A</v>
      </c>
      <c r="BQ85" s="101" t="e">
        <f ca="true">+IF(AND(ISNUMBER(OFFSET('Hygiene Data'!$I$9,0,10*ROW('Hygiene Data'!I79))),'Data Summary'!EF85="Yes"),OFFSET('Hygiene Data'!$I$9,0,10*ROW('Hygiene Data'!I79)),NA())</f>
        <v>#N/A</v>
      </c>
    </row>
    <row xmlns:x14ac="http://schemas.microsoft.com/office/spreadsheetml/2009/9/ac" r="86" x14ac:dyDescent="0.2">
      <c r="A86" s="379" t="e">
        <f ca="true">+RIGHT('Data Summary'!A86,LEN('Data Summary'!A86)-9)</f>
        <v>#VALUE!</v>
      </c>
      <c r="B86" s="38" t="str">
        <f ca="true">+IF(ISTEXT('Data Summary'!B86),'Data Summary'!B86,"")</f>
        <v/>
      </c>
      <c r="C86" s="378" t="e">
        <f ca="true">+VALUE('Data Summary'!C86)</f>
        <v>#VALUE!</v>
      </c>
      <c r="D86" s="99" t="e">
        <f ca="true">+IF(AND(ISNUMBER(OFFSET('Water Data'!$D$4,0,10*ROW('Water Data'!D80))),'Data Summary'!BS86="Yes"),100-OFFSET('Water Data'!$D$4,0,10*ROW('Water Data'!D80)),NA())</f>
        <v>#N/A</v>
      </c>
      <c r="E86" s="99" t="e">
        <f ca="true">+IF(AND(ISNUMBER(OFFSET('Water Data'!$D$6,0,10*ROW('Water Data'!D80))),'Data Summary'!BT86="Yes"),OFFSET('Water Data'!$D$6,0,10*ROW('Water Data'!D80)),NA())</f>
        <v>#N/A</v>
      </c>
      <c r="F86" s="99" t="e">
        <f ca="true">+IF(AND(ISNUMBER(OFFSET('Water Data'!$D$9,0,10*ROW('Water Data'!D80))),'Data Summary'!BU86="Yes"),OFFSET('Water Data'!$D$9,0,10*ROW('Water Data'!D80)),NA())</f>
        <v>#N/A</v>
      </c>
      <c r="G86" s="99" t="e">
        <f ca="true">+IF(AND(ISNUMBER(OFFSET('Water Data'!$E$4,0,10*ROW('Water Data'!E80))),'Data Summary'!BV86="Yes"),100-OFFSET('Water Data'!$E$4,0,10*ROW('Water Data'!E80)),NA())</f>
        <v>#N/A</v>
      </c>
      <c r="H86" s="99" t="e">
        <f ca="true">+IF(AND(ISNUMBER(OFFSET('Water Data'!$E$6,0,10*ROW('Water Data'!E80))),'Data Summary'!BW86="Yes"),OFFSET('Water Data'!$E$6,0,10*ROW('Water Data'!E80)),NA())</f>
        <v>#N/A</v>
      </c>
      <c r="I86" s="99" t="e">
        <f ca="true">+IF(AND(ISNUMBER(OFFSET('Water Data'!$E$9,0,10*ROW('Water Data'!E80))),'Data Summary'!BX86="Yes"),OFFSET('Water Data'!$E$9,0,10*ROW('Water Data'!E80)),NA())</f>
        <v>#N/A</v>
      </c>
      <c r="J86" s="99" t="e">
        <f ca="true">+IF(AND(ISNUMBER(OFFSET('Water Data'!$F$4,0,10*ROW('Water Data'!F80))),'Data Summary'!BY86="Yes"),100-OFFSET('Water Data'!$F$4,0,10*ROW('Water Data'!F80)),NA())</f>
        <v>#N/A</v>
      </c>
      <c r="K86" s="99" t="e">
        <f ca="true">+IF(AND(ISNUMBER(OFFSET('Water Data'!$F$6,0,10*ROW('Water Data'!F80))),'Data Summary'!BZ86="Yes"),OFFSET('Water Data'!$F$6,0,10*ROW('Water Data'!F80)),NA())</f>
        <v>#N/A</v>
      </c>
      <c r="L86" s="99" t="e">
        <f ca="true">+IF(AND(ISNUMBER(OFFSET('Water Data'!$F$9,0,10*ROW('Water Data'!F80))),'Data Summary'!CA86="Yes"),OFFSET('Water Data'!$F$9,0,10*ROW('Water Data'!F80)),NA())</f>
        <v>#N/A</v>
      </c>
      <c r="M86" s="99" t="e">
        <f ca="true">+IF(AND(ISNUMBER(OFFSET('Water Data'!$G$4,0,10*ROW('Water Data'!G80))),'Data Summary'!CB86="Yes"),100-OFFSET('Water Data'!$G$4,0,10*ROW('Water Data'!G80)),NA())</f>
        <v>#N/A</v>
      </c>
      <c r="N86" s="99" t="e">
        <f ca="true">+IF(AND(ISNUMBER(OFFSET('Water Data'!$G$6,0,10*ROW('Water Data'!G80))),'Data Summary'!CC86="Yes"),OFFSET('Water Data'!$G$6,0,10*ROW('Water Data'!G80)),NA())</f>
        <v>#N/A</v>
      </c>
      <c r="O86" s="99" t="e">
        <f ca="true">+IF(AND(ISNUMBER(OFFSET('Water Data'!$G$9,0,10*ROW('Water Data'!G80))),'Data Summary'!CD86="Yes"),OFFSET('Water Data'!$G$9,0,10*ROW('Water Data'!G80)),NA())</f>
        <v>#N/A</v>
      </c>
      <c r="P86" s="99" t="e">
        <f ca="true">+IF(AND(ISNUMBER(OFFSET('Water Data'!$H$4,0,10*ROW('Water Data'!H80))),'Data Summary'!CE86="Yes"),100-OFFSET('Water Data'!$H$4,0,10*ROW('Water Data'!H80)),NA())</f>
        <v>#N/A</v>
      </c>
      <c r="Q86" s="99" t="e">
        <f ca="true">+IF(AND(ISNUMBER(OFFSET('Water Data'!$H$6,0,10*ROW('Water Data'!H80))),'Data Summary'!CF86="Yes"),OFFSET('Water Data'!$H$6,0,10*ROW('Water Data'!H80)),NA())</f>
        <v>#N/A</v>
      </c>
      <c r="R86" s="99" t="e">
        <f ca="true">+IF(AND(ISNUMBER(OFFSET('Water Data'!$H$9,0,10*ROW('Water Data'!H80))),'Data Summary'!CG86="Yes"),OFFSET('Water Data'!$H$9,0,10*ROW('Water Data'!H80)),NA())</f>
        <v>#N/A</v>
      </c>
      <c r="S86" s="99" t="e">
        <f ca="true">+IF(AND(ISNUMBER(OFFSET('Water Data'!$I$4,0,10*ROW('Water Data'!I80))),'Data Summary'!CH86="Yes"),100-OFFSET('Water Data'!$I$4,0,10*ROW('Water Data'!I80)),NA())</f>
        <v>#N/A</v>
      </c>
      <c r="T86" s="99" t="e">
        <f ca="true">+IF(AND(ISNUMBER(OFFSET('Water Data'!$I$6,0,10*ROW('Water Data'!I80))),'Data Summary'!CI86="Yes"),OFFSET('Water Data'!$I$6,0,10*ROW('Water Data'!I80)),NA())</f>
        <v>#N/A</v>
      </c>
      <c r="U86" s="99" t="e">
        <f ca="true">+IF(AND(ISNUMBER(OFFSET('Water Data'!$I$9,0,10*ROW('Water Data'!I80))),'Data Summary'!CJ86="Yes"),OFFSET('Water Data'!$I$9,0,10*ROW('Water Data'!I80)),NA())</f>
        <v>#N/A</v>
      </c>
      <c r="V86" s="100" t="e">
        <f ca="true">+IF(AND(ISNUMBER(OFFSET('Sanitation Data'!$D$4,0,10*ROW('Sanitation Data'!D80))),'Data Summary'!CK86="Yes"),100-OFFSET('Sanitation Data'!$D$4,0,10*ROW('Sanitation Data'!D80)),NA())</f>
        <v>#N/A</v>
      </c>
      <c r="W86" s="100" t="e">
        <f ca="true">+IF(AND(ISNUMBER(OFFSET('Sanitation Data'!$D$6,0,10*ROW('Sanitation Data'!D80))),'Data Summary'!CL86="Yes"),OFFSET('Sanitation Data'!$D$6,0,10*ROW('Sanitation Data'!D80)),NA())</f>
        <v>#N/A</v>
      </c>
      <c r="X86" s="100" t="e">
        <f ca="true">+IF(AND(ISNUMBER(OFFSET('Sanitation Data'!$D$10,0,10*ROW('Sanitation Data'!D80))),'Data Summary'!CM86="Yes"),OFFSET('Sanitation Data'!$D$10,0,10*ROW('Sanitation Data'!D80)),NA())</f>
        <v>#N/A</v>
      </c>
      <c r="Y86" s="100" t="e">
        <f ca="true">+IF(AND(ISNUMBER(OFFSET('Sanitation Data'!$D$11,0,10*ROW('Sanitation Data'!D80))),'Data Summary'!CN86="Yes"),OFFSET('Sanitation Data'!$D$11,0,10*ROW('Sanitation Data'!D80)),NA())</f>
        <v>#N/A</v>
      </c>
      <c r="Z86" s="100" t="e">
        <f ca="true">+IF(AND(ISNUMBER(OFFSET('Sanitation Data'!$D$12,0,10*ROW('Sanitation Data'!D80))),'Data Summary'!CO86="Yes"),OFFSET('Sanitation Data'!$D$12,0,10*ROW('Sanitation Data'!D80)),NA())</f>
        <v>#N/A</v>
      </c>
      <c r="AA86" s="100" t="e">
        <f ca="true">+IF(AND(ISNUMBER(OFFSET('Sanitation Data'!$E$4,0,10*ROW('Sanitation Data'!E80))),'Data Summary'!CP86="Yes"),100-OFFSET('Sanitation Data'!$E$4,0,10*ROW('Sanitation Data'!E80)),NA())</f>
        <v>#N/A</v>
      </c>
      <c r="AB86" s="100" t="e">
        <f ca="true">+IF(AND(ISNUMBER(OFFSET('Sanitation Data'!$E$6,0,10*ROW('Sanitation Data'!E80))),'Data Summary'!CQ86="Yes"),OFFSET('Sanitation Data'!$E$6,0,10*ROW('Sanitation Data'!E80)),NA())</f>
        <v>#N/A</v>
      </c>
      <c r="AC86" s="100" t="e">
        <f ca="true">+IF(AND(ISNUMBER(OFFSET('Sanitation Data'!$E$10,0,10*ROW('Sanitation Data'!E80))),'Data Summary'!CR86="Yes"),OFFSET('Sanitation Data'!$E$10,0,10*ROW('Sanitation Data'!E80)),NA())</f>
        <v>#N/A</v>
      </c>
      <c r="AD86" s="100" t="e">
        <f ca="true">+IF(AND(ISNUMBER(OFFSET('Sanitation Data'!$E$11,0,10*ROW('Sanitation Data'!E80))),'Data Summary'!CS86="Yes"),OFFSET('Sanitation Data'!$E$11,0,10*ROW('Sanitation Data'!E80)),NA())</f>
        <v>#N/A</v>
      </c>
      <c r="AE86" s="100" t="e">
        <f ca="true">+IF(AND(ISNUMBER(OFFSET('Sanitation Data'!$E$12,0,10*ROW('Sanitation Data'!E80))),'Data Summary'!CT86="Yes"),OFFSET('Sanitation Data'!$E$12,0,10*ROW('Sanitation Data'!E80)),NA())</f>
        <v>#N/A</v>
      </c>
      <c r="AF86" s="100" t="e">
        <f ca="true">+IF(AND(ISNUMBER(OFFSET('Sanitation Data'!$F$4,0,10*ROW('Sanitation Data'!F80))),'Data Summary'!CU86="Yes"),100-OFFSET('Sanitation Data'!$F$4,0,10*ROW('Sanitation Data'!F80)),NA())</f>
        <v>#N/A</v>
      </c>
      <c r="AG86" s="100" t="e">
        <f ca="true">+IF(AND(ISNUMBER(OFFSET('Sanitation Data'!$F$6,0,10*ROW('Sanitation Data'!F80))),'Data Summary'!CV86="Yes"),OFFSET('Sanitation Data'!$F$6,0,10*ROW('Sanitation Data'!F80)),NA())</f>
        <v>#N/A</v>
      </c>
      <c r="AH86" s="100" t="e">
        <f ca="true">+IF(AND(ISNUMBER(OFFSET('Sanitation Data'!$F$10,0,10*ROW('Sanitation Data'!F80))),'Data Summary'!CW86="Yes"),OFFSET('Sanitation Data'!$F$10,0,10*ROW('Sanitation Data'!F80)),NA())</f>
        <v>#N/A</v>
      </c>
      <c r="AI86" s="100" t="e">
        <f ca="true">+IF(AND(ISNUMBER(OFFSET('Sanitation Data'!$F$11,0,10*ROW('Sanitation Data'!F80))),'Data Summary'!CX86="Yes"),OFFSET('Sanitation Data'!$F$11,0,10*ROW('Sanitation Data'!F80)),NA())</f>
        <v>#N/A</v>
      </c>
      <c r="AJ86" s="100" t="e">
        <f ca="true">+IF(AND(ISNUMBER(OFFSET('Sanitation Data'!$F$12,0,10*ROW('Sanitation Data'!F80))),'Data Summary'!CY86="Yes"),OFFSET('Sanitation Data'!$F$12,0,10*ROW('Sanitation Data'!F80)),NA())</f>
        <v>#N/A</v>
      </c>
      <c r="AK86" s="100" t="e">
        <f ca="true">+IF(AND(ISNUMBER(OFFSET('Sanitation Data'!$G$4,0,10*ROW('Sanitation Data'!G80))),'Data Summary'!CZ86="Yes"),100-OFFSET('Sanitation Data'!$G$4,0,10*ROW('Sanitation Data'!G80)),NA())</f>
        <v>#N/A</v>
      </c>
      <c r="AL86" s="100" t="e">
        <f ca="true">+IF(AND(ISNUMBER(OFFSET('Sanitation Data'!$G$6,0,10*ROW('Sanitation Data'!G80))),'Data Summary'!DA86="Yes"),OFFSET('Sanitation Data'!$G$6,0,10*ROW('Sanitation Data'!G80)),NA())</f>
        <v>#N/A</v>
      </c>
      <c r="AM86" s="100" t="e">
        <f ca="true">+IF(AND(ISNUMBER(OFFSET('Sanitation Data'!$G$10,0,10*ROW('Sanitation Data'!G80))),'Data Summary'!DB86="Yes"),OFFSET('Sanitation Data'!$G$10,0,10*ROW('Sanitation Data'!G80)),NA())</f>
        <v>#N/A</v>
      </c>
      <c r="AN86" s="100" t="e">
        <f ca="true">+IF(AND(ISNUMBER(OFFSET('Sanitation Data'!$G$11,0,10*ROW('Sanitation Data'!G80))),'Data Summary'!DC86="Yes"),OFFSET('Sanitation Data'!$G$11,0,10*ROW('Sanitation Data'!G80)),NA())</f>
        <v>#N/A</v>
      </c>
      <c r="AO86" s="100" t="e">
        <f ca="true">+IF(AND(ISNUMBER(OFFSET('Sanitation Data'!$G$12,0,10*ROW('Sanitation Data'!G80))),'Data Summary'!DD86="Yes"),OFFSET('Sanitation Data'!$G$12,0,10*ROW('Sanitation Data'!G80)),NA())</f>
        <v>#N/A</v>
      </c>
      <c r="AP86" s="100" t="e">
        <f ca="true">+IF(AND(ISNUMBER(OFFSET('Sanitation Data'!$H$4,0,10*ROW('Sanitation Data'!H80))),'Data Summary'!DE86="Yes"),100-OFFSET('Sanitation Data'!$H$4,0,10*ROW('Sanitation Data'!H80)),NA())</f>
        <v>#N/A</v>
      </c>
      <c r="AQ86" s="100" t="e">
        <f ca="true">+IF(AND(ISNUMBER(OFFSET('Sanitation Data'!$H$6,0,10*ROW('Sanitation Data'!H80))),'Data Summary'!DF86="Yes"),OFFSET('Sanitation Data'!$H$6,0,10*ROW('Sanitation Data'!H80)),NA())</f>
        <v>#N/A</v>
      </c>
      <c r="AR86" s="100" t="e">
        <f ca="true">+IF(AND(ISNUMBER(OFFSET('Sanitation Data'!$H$10,0,10*ROW('Sanitation Data'!H80))),'Data Summary'!DG86="Yes"),OFFSET('Sanitation Data'!$H$10,0,10*ROW('Sanitation Data'!H80)),NA())</f>
        <v>#N/A</v>
      </c>
      <c r="AS86" s="100" t="e">
        <f ca="true">+IF(AND(ISNUMBER(OFFSET('Sanitation Data'!$H$11,0,10*ROW('Sanitation Data'!H80))),'Data Summary'!DH86="Yes"),OFFSET('Sanitation Data'!$H$11,0,10*ROW('Sanitation Data'!H80)),NA())</f>
        <v>#N/A</v>
      </c>
      <c r="AT86" s="100" t="e">
        <f ca="true">+IF(AND(ISNUMBER(OFFSET('Sanitation Data'!$H$12,0,10*ROW('Sanitation Data'!H80))),'Data Summary'!DI86="Yes"),OFFSET('Sanitation Data'!$H$12,0,10*ROW('Sanitation Data'!H80)),NA())</f>
        <v>#N/A</v>
      </c>
      <c r="AU86" s="100" t="e">
        <f ca="true">+IF(AND(ISNUMBER(OFFSET('Sanitation Data'!$I$4,0,10*ROW('Sanitation Data'!I80))),'Data Summary'!DJ86="Yes"),100-OFFSET('Sanitation Data'!$I$4,0,10*ROW('Sanitation Data'!I80)),NA())</f>
        <v>#N/A</v>
      </c>
      <c r="AV86" s="100" t="e">
        <f ca="true">+IF(AND(ISNUMBER(OFFSET('Sanitation Data'!$I$6,0,10*ROW('Sanitation Data'!I80))),'Data Summary'!DK86="Yes"),OFFSET('Sanitation Data'!$I$6,0,10*ROW('Sanitation Data'!I80)),NA())</f>
        <v>#N/A</v>
      </c>
      <c r="AW86" s="100" t="e">
        <f ca="true">+IF(AND(ISNUMBER(OFFSET('Sanitation Data'!$I$10,0,10*ROW('Sanitation Data'!I80))),'Data Summary'!DL86="Yes"),OFFSET('Sanitation Data'!$I$10,0,10*ROW('Sanitation Data'!I80)),NA())</f>
        <v>#N/A</v>
      </c>
      <c r="AX86" s="100" t="e">
        <f ca="true">+IF(AND(ISNUMBER(OFFSET('Sanitation Data'!$I$11,0,10*ROW('Sanitation Data'!I80))),'Data Summary'!DM86="Yes"),OFFSET('Sanitation Data'!$I$11,0,10*ROW('Sanitation Data'!I80)),NA())</f>
        <v>#N/A</v>
      </c>
      <c r="AY86" s="100" t="e">
        <f ca="true">+IF(AND(ISNUMBER(OFFSET('Sanitation Data'!$I$12,0,10*ROW('Sanitation Data'!I80))),'Data Summary'!DN86="Yes"),OFFSET('Sanitation Data'!$I$12,0,10*ROW('Sanitation Data'!I80)),NA())</f>
        <v>#N/A</v>
      </c>
      <c r="AZ86" s="101" t="e">
        <f ca="true">+IF(AND(ISNUMBER(OFFSET('Hygiene Data'!$D$5,0,10*ROW('Hygiene Data'!D80))),'Data Summary'!DO86="Yes"),OFFSET('Hygiene Data'!$D$5,0,10*ROW('Hygiene Data'!D80)),NA())</f>
        <v>#N/A</v>
      </c>
      <c r="BA86" s="101" t="e">
        <f ca="true">+IF(AND(ISNUMBER(OFFSET('Hygiene Data'!$D$7,0,10*ROW('Hygiene Data'!D80))),'Data Summary'!DP86="Yes"),OFFSET('Hygiene Data'!$D$7,0,10*ROW('Hygiene Data'!D80)),NA())</f>
        <v>#N/A</v>
      </c>
      <c r="BB86" s="101" t="e">
        <f ca="true">+IF(AND(ISNUMBER(OFFSET('Hygiene Data'!$D$9,0,10*ROW('Hygiene Data'!D80))),'Data Summary'!DQ86="Yes"),OFFSET('Hygiene Data'!$D$9,0,10*ROW('Hygiene Data'!D80)),NA())</f>
        <v>#N/A</v>
      </c>
      <c r="BC86" s="101" t="e">
        <f ca="true">+IF(AND(ISNUMBER(OFFSET('Hygiene Data'!$E$5,0,10*ROW('Hygiene Data'!E80))),'Data Summary'!DR86="Yes"),OFFSET('Hygiene Data'!$E$5,0,10*ROW('Hygiene Data'!E80)),NA())</f>
        <v>#N/A</v>
      </c>
      <c r="BD86" s="101" t="e">
        <f ca="true">+IF(AND(ISNUMBER(OFFSET('Hygiene Data'!$E$7,0,10*ROW('Hygiene Data'!E80))),'Data Summary'!DS86="Yes"),OFFSET('Hygiene Data'!$E$7,0,10*ROW('Hygiene Data'!E80)),NA())</f>
        <v>#N/A</v>
      </c>
      <c r="BE86" s="101" t="e">
        <f ca="true">+IF(AND(ISNUMBER(OFFSET('Hygiene Data'!$E$9,0,10*ROW('Hygiene Data'!E80))),'Data Summary'!DT86="Yes"),OFFSET('Hygiene Data'!$E$9,0,10*ROW('Hygiene Data'!E80)),NA())</f>
        <v>#N/A</v>
      </c>
      <c r="BF86" s="101" t="e">
        <f ca="true">+IF(AND(ISNUMBER(OFFSET('Hygiene Data'!$F$5,0,10*ROW('Hygiene Data'!F80))),'Data Summary'!DU86="Yes"),OFFSET('Hygiene Data'!$F$5,0,10*ROW('Hygiene Data'!F80)),NA())</f>
        <v>#N/A</v>
      </c>
      <c r="BG86" s="101" t="e">
        <f ca="true">+IF(AND(ISNUMBER(OFFSET('Hygiene Data'!$F$7,0,10*ROW('Hygiene Data'!F80))),'Data Summary'!DV86="Yes"),OFFSET('Hygiene Data'!$F$7,0,10*ROW('Hygiene Data'!F80)),NA())</f>
        <v>#N/A</v>
      </c>
      <c r="BH86" s="101" t="e">
        <f ca="true">+IF(AND(ISNUMBER(OFFSET('Hygiene Data'!$F$9,0,10*ROW('Hygiene Data'!F80))),'Data Summary'!DW86="Yes"),OFFSET('Hygiene Data'!$F$9,0,10*ROW('Hygiene Data'!F80)),NA())</f>
        <v>#N/A</v>
      </c>
      <c r="BI86" s="101" t="e">
        <f ca="true">+IF(AND(ISNUMBER(OFFSET('Hygiene Data'!$G$5,0,10*ROW('Hygiene Data'!G80))),'Data Summary'!DX86="Yes"),OFFSET('Hygiene Data'!$G$5,0,10*ROW('Hygiene Data'!G80)),NA())</f>
        <v>#N/A</v>
      </c>
      <c r="BJ86" s="101" t="e">
        <f ca="true">+IF(AND(ISNUMBER(OFFSET('Hygiene Data'!$G$7,0,10*ROW('Hygiene Data'!G80))),'Data Summary'!DY86="Yes"),OFFSET('Hygiene Data'!$G$7,0,10*ROW('Hygiene Data'!G80)),NA())</f>
        <v>#N/A</v>
      </c>
      <c r="BK86" s="101" t="e">
        <f ca="true">+IF(AND(ISNUMBER(OFFSET('Hygiene Data'!$G$9,0,10*ROW('Hygiene Data'!G80))),'Data Summary'!DZ86="Yes"),OFFSET('Hygiene Data'!$G$9,0,10*ROW('Hygiene Data'!G80)),NA())</f>
        <v>#N/A</v>
      </c>
      <c r="BL86" s="101" t="e">
        <f ca="true">+IF(AND(ISNUMBER(OFFSET('Hygiene Data'!$H$5,0,10*ROW('Hygiene Data'!H80))),'Data Summary'!EA86="Yes"),OFFSET('Hygiene Data'!$H$5,0,10*ROW('Hygiene Data'!H80)),NA())</f>
        <v>#N/A</v>
      </c>
      <c r="BM86" s="101" t="e">
        <f ca="true">+IF(AND(ISNUMBER(OFFSET('Hygiene Data'!$H$7,0,10*ROW('Hygiene Data'!H80))),'Data Summary'!EB86="Yes"),OFFSET('Hygiene Data'!$H$7,0,10*ROW('Hygiene Data'!H80)),NA())</f>
        <v>#N/A</v>
      </c>
      <c r="BN86" s="101" t="e">
        <f ca="true">+IF(AND(ISNUMBER(OFFSET('Hygiene Data'!$H$9,0,10*ROW('Hygiene Data'!H80))),'Data Summary'!EC86="Yes"),OFFSET('Hygiene Data'!$H$9,0,10*ROW('Hygiene Data'!H80)),NA())</f>
        <v>#N/A</v>
      </c>
      <c r="BO86" s="101" t="e">
        <f ca="true">+IF(AND(ISNUMBER(OFFSET('Hygiene Data'!$I$5,0,10*ROW('Hygiene Data'!I80))),'Data Summary'!ED86="Yes"),OFFSET('Hygiene Data'!$I$5,0,10*ROW('Hygiene Data'!I80)),NA())</f>
        <v>#N/A</v>
      </c>
      <c r="BP86" s="101" t="e">
        <f ca="true">+IF(AND(ISNUMBER(OFFSET('Hygiene Data'!$I$7,0,10*ROW('Hygiene Data'!I80))),'Data Summary'!EE86="Yes"),OFFSET('Hygiene Data'!$I$7,0,10*ROW('Hygiene Data'!I80)),NA())</f>
        <v>#N/A</v>
      </c>
      <c r="BQ86" s="101" t="e">
        <f ca="true">+IF(AND(ISNUMBER(OFFSET('Hygiene Data'!$I$9,0,10*ROW('Hygiene Data'!I80))),'Data Summary'!EF86="Yes"),OFFSET('Hygiene Data'!$I$9,0,10*ROW('Hygiene Data'!I80)),NA())</f>
        <v>#N/A</v>
      </c>
    </row>
    <row xmlns:x14ac="http://schemas.microsoft.com/office/spreadsheetml/2009/9/ac" r="87" x14ac:dyDescent="0.2">
      <c r="A87" s="379" t="e">
        <f ca="true">+RIGHT('Data Summary'!A87,LEN('Data Summary'!A87)-9)</f>
        <v>#VALUE!</v>
      </c>
      <c r="B87" s="38" t="str">
        <f ca="true">+IF(ISTEXT('Data Summary'!B87),'Data Summary'!B87,"")</f>
        <v/>
      </c>
      <c r="C87" s="378" t="e">
        <f ca="true">+VALUE('Data Summary'!C87)</f>
        <v>#VALUE!</v>
      </c>
      <c r="D87" s="99" t="e">
        <f ca="true">+IF(AND(ISNUMBER(OFFSET('Water Data'!$D$4,0,10*ROW('Water Data'!D81))),'Data Summary'!BS87="Yes"),100-OFFSET('Water Data'!$D$4,0,10*ROW('Water Data'!D81)),NA())</f>
        <v>#N/A</v>
      </c>
      <c r="E87" s="99" t="e">
        <f ca="true">+IF(AND(ISNUMBER(OFFSET('Water Data'!$D$6,0,10*ROW('Water Data'!D81))),'Data Summary'!BT87="Yes"),OFFSET('Water Data'!$D$6,0,10*ROW('Water Data'!D81)),NA())</f>
        <v>#N/A</v>
      </c>
      <c r="F87" s="99" t="e">
        <f ca="true">+IF(AND(ISNUMBER(OFFSET('Water Data'!$D$9,0,10*ROW('Water Data'!D81))),'Data Summary'!BU87="Yes"),OFFSET('Water Data'!$D$9,0,10*ROW('Water Data'!D81)),NA())</f>
        <v>#N/A</v>
      </c>
      <c r="G87" s="99" t="e">
        <f ca="true">+IF(AND(ISNUMBER(OFFSET('Water Data'!$E$4,0,10*ROW('Water Data'!E81))),'Data Summary'!BV87="Yes"),100-OFFSET('Water Data'!$E$4,0,10*ROW('Water Data'!E81)),NA())</f>
        <v>#N/A</v>
      </c>
      <c r="H87" s="99" t="e">
        <f ca="true">+IF(AND(ISNUMBER(OFFSET('Water Data'!$E$6,0,10*ROW('Water Data'!E81))),'Data Summary'!BW87="Yes"),OFFSET('Water Data'!$E$6,0,10*ROW('Water Data'!E81)),NA())</f>
        <v>#N/A</v>
      </c>
      <c r="I87" s="99" t="e">
        <f ca="true">+IF(AND(ISNUMBER(OFFSET('Water Data'!$E$9,0,10*ROW('Water Data'!E81))),'Data Summary'!BX87="Yes"),OFFSET('Water Data'!$E$9,0,10*ROW('Water Data'!E81)),NA())</f>
        <v>#N/A</v>
      </c>
      <c r="J87" s="99" t="e">
        <f ca="true">+IF(AND(ISNUMBER(OFFSET('Water Data'!$F$4,0,10*ROW('Water Data'!F81))),'Data Summary'!BY87="Yes"),100-OFFSET('Water Data'!$F$4,0,10*ROW('Water Data'!F81)),NA())</f>
        <v>#N/A</v>
      </c>
      <c r="K87" s="99" t="e">
        <f ca="true">+IF(AND(ISNUMBER(OFFSET('Water Data'!$F$6,0,10*ROW('Water Data'!F81))),'Data Summary'!BZ87="Yes"),OFFSET('Water Data'!$F$6,0,10*ROW('Water Data'!F81)),NA())</f>
        <v>#N/A</v>
      </c>
      <c r="L87" s="99" t="e">
        <f ca="true">+IF(AND(ISNUMBER(OFFSET('Water Data'!$F$9,0,10*ROW('Water Data'!F81))),'Data Summary'!CA87="Yes"),OFFSET('Water Data'!$F$9,0,10*ROW('Water Data'!F81)),NA())</f>
        <v>#N/A</v>
      </c>
      <c r="M87" s="99" t="e">
        <f ca="true">+IF(AND(ISNUMBER(OFFSET('Water Data'!$G$4,0,10*ROW('Water Data'!G81))),'Data Summary'!CB87="Yes"),100-OFFSET('Water Data'!$G$4,0,10*ROW('Water Data'!G81)),NA())</f>
        <v>#N/A</v>
      </c>
      <c r="N87" s="99" t="e">
        <f ca="true">+IF(AND(ISNUMBER(OFFSET('Water Data'!$G$6,0,10*ROW('Water Data'!G81))),'Data Summary'!CC87="Yes"),OFFSET('Water Data'!$G$6,0,10*ROW('Water Data'!G81)),NA())</f>
        <v>#N/A</v>
      </c>
      <c r="O87" s="99" t="e">
        <f ca="true">+IF(AND(ISNUMBER(OFFSET('Water Data'!$G$9,0,10*ROW('Water Data'!G81))),'Data Summary'!CD87="Yes"),OFFSET('Water Data'!$G$9,0,10*ROW('Water Data'!G81)),NA())</f>
        <v>#N/A</v>
      </c>
      <c r="P87" s="99" t="e">
        <f ca="true">+IF(AND(ISNUMBER(OFFSET('Water Data'!$H$4,0,10*ROW('Water Data'!H81))),'Data Summary'!CE87="Yes"),100-OFFSET('Water Data'!$H$4,0,10*ROW('Water Data'!H81)),NA())</f>
        <v>#N/A</v>
      </c>
      <c r="Q87" s="99" t="e">
        <f ca="true">+IF(AND(ISNUMBER(OFFSET('Water Data'!$H$6,0,10*ROW('Water Data'!H81))),'Data Summary'!CF87="Yes"),OFFSET('Water Data'!$H$6,0,10*ROW('Water Data'!H81)),NA())</f>
        <v>#N/A</v>
      </c>
      <c r="R87" s="99" t="e">
        <f ca="true">+IF(AND(ISNUMBER(OFFSET('Water Data'!$H$9,0,10*ROW('Water Data'!H81))),'Data Summary'!CG87="Yes"),OFFSET('Water Data'!$H$9,0,10*ROW('Water Data'!H81)),NA())</f>
        <v>#N/A</v>
      </c>
      <c r="S87" s="99" t="e">
        <f ca="true">+IF(AND(ISNUMBER(OFFSET('Water Data'!$I$4,0,10*ROW('Water Data'!I81))),'Data Summary'!CH87="Yes"),100-OFFSET('Water Data'!$I$4,0,10*ROW('Water Data'!I81)),NA())</f>
        <v>#N/A</v>
      </c>
      <c r="T87" s="99" t="e">
        <f ca="true">+IF(AND(ISNUMBER(OFFSET('Water Data'!$I$6,0,10*ROW('Water Data'!I81))),'Data Summary'!CI87="Yes"),OFFSET('Water Data'!$I$6,0,10*ROW('Water Data'!I81)),NA())</f>
        <v>#N/A</v>
      </c>
      <c r="U87" s="99" t="e">
        <f ca="true">+IF(AND(ISNUMBER(OFFSET('Water Data'!$I$9,0,10*ROW('Water Data'!I81))),'Data Summary'!CJ87="Yes"),OFFSET('Water Data'!$I$9,0,10*ROW('Water Data'!I81)),NA())</f>
        <v>#N/A</v>
      </c>
      <c r="V87" s="100" t="e">
        <f ca="true">+IF(AND(ISNUMBER(OFFSET('Sanitation Data'!$D$4,0,10*ROW('Sanitation Data'!D81))),'Data Summary'!CK87="Yes"),100-OFFSET('Sanitation Data'!$D$4,0,10*ROW('Sanitation Data'!D81)),NA())</f>
        <v>#N/A</v>
      </c>
      <c r="W87" s="100" t="e">
        <f ca="true">+IF(AND(ISNUMBER(OFFSET('Sanitation Data'!$D$6,0,10*ROW('Sanitation Data'!D81))),'Data Summary'!CL87="Yes"),OFFSET('Sanitation Data'!$D$6,0,10*ROW('Sanitation Data'!D81)),NA())</f>
        <v>#N/A</v>
      </c>
      <c r="X87" s="100" t="e">
        <f ca="true">+IF(AND(ISNUMBER(OFFSET('Sanitation Data'!$D$10,0,10*ROW('Sanitation Data'!D81))),'Data Summary'!CM87="Yes"),OFFSET('Sanitation Data'!$D$10,0,10*ROW('Sanitation Data'!D81)),NA())</f>
        <v>#N/A</v>
      </c>
      <c r="Y87" s="100" t="e">
        <f ca="true">+IF(AND(ISNUMBER(OFFSET('Sanitation Data'!$D$11,0,10*ROW('Sanitation Data'!D81))),'Data Summary'!CN87="Yes"),OFFSET('Sanitation Data'!$D$11,0,10*ROW('Sanitation Data'!D81)),NA())</f>
        <v>#N/A</v>
      </c>
      <c r="Z87" s="100" t="e">
        <f ca="true">+IF(AND(ISNUMBER(OFFSET('Sanitation Data'!$D$12,0,10*ROW('Sanitation Data'!D81))),'Data Summary'!CO87="Yes"),OFFSET('Sanitation Data'!$D$12,0,10*ROW('Sanitation Data'!D81)),NA())</f>
        <v>#N/A</v>
      </c>
      <c r="AA87" s="100" t="e">
        <f ca="true">+IF(AND(ISNUMBER(OFFSET('Sanitation Data'!$E$4,0,10*ROW('Sanitation Data'!E81))),'Data Summary'!CP87="Yes"),100-OFFSET('Sanitation Data'!$E$4,0,10*ROW('Sanitation Data'!E81)),NA())</f>
        <v>#N/A</v>
      </c>
      <c r="AB87" s="100" t="e">
        <f ca="true">+IF(AND(ISNUMBER(OFFSET('Sanitation Data'!$E$6,0,10*ROW('Sanitation Data'!E81))),'Data Summary'!CQ87="Yes"),OFFSET('Sanitation Data'!$E$6,0,10*ROW('Sanitation Data'!E81)),NA())</f>
        <v>#N/A</v>
      </c>
      <c r="AC87" s="100" t="e">
        <f ca="true">+IF(AND(ISNUMBER(OFFSET('Sanitation Data'!$E$10,0,10*ROW('Sanitation Data'!E81))),'Data Summary'!CR87="Yes"),OFFSET('Sanitation Data'!$E$10,0,10*ROW('Sanitation Data'!E81)),NA())</f>
        <v>#N/A</v>
      </c>
      <c r="AD87" s="100" t="e">
        <f ca="true">+IF(AND(ISNUMBER(OFFSET('Sanitation Data'!$E$11,0,10*ROW('Sanitation Data'!E81))),'Data Summary'!CS87="Yes"),OFFSET('Sanitation Data'!$E$11,0,10*ROW('Sanitation Data'!E81)),NA())</f>
        <v>#N/A</v>
      </c>
      <c r="AE87" s="100" t="e">
        <f ca="true">+IF(AND(ISNUMBER(OFFSET('Sanitation Data'!$E$12,0,10*ROW('Sanitation Data'!E81))),'Data Summary'!CT87="Yes"),OFFSET('Sanitation Data'!$E$12,0,10*ROW('Sanitation Data'!E81)),NA())</f>
        <v>#N/A</v>
      </c>
      <c r="AF87" s="100" t="e">
        <f ca="true">+IF(AND(ISNUMBER(OFFSET('Sanitation Data'!$F$4,0,10*ROW('Sanitation Data'!F81))),'Data Summary'!CU87="Yes"),100-OFFSET('Sanitation Data'!$F$4,0,10*ROW('Sanitation Data'!F81)),NA())</f>
        <v>#N/A</v>
      </c>
      <c r="AG87" s="100" t="e">
        <f ca="true">+IF(AND(ISNUMBER(OFFSET('Sanitation Data'!$F$6,0,10*ROW('Sanitation Data'!F81))),'Data Summary'!CV87="Yes"),OFFSET('Sanitation Data'!$F$6,0,10*ROW('Sanitation Data'!F81)),NA())</f>
        <v>#N/A</v>
      </c>
      <c r="AH87" s="100" t="e">
        <f ca="true">+IF(AND(ISNUMBER(OFFSET('Sanitation Data'!$F$10,0,10*ROW('Sanitation Data'!F81))),'Data Summary'!CW87="Yes"),OFFSET('Sanitation Data'!$F$10,0,10*ROW('Sanitation Data'!F81)),NA())</f>
        <v>#N/A</v>
      </c>
      <c r="AI87" s="100" t="e">
        <f ca="true">+IF(AND(ISNUMBER(OFFSET('Sanitation Data'!$F$11,0,10*ROW('Sanitation Data'!F81))),'Data Summary'!CX87="Yes"),OFFSET('Sanitation Data'!$F$11,0,10*ROW('Sanitation Data'!F81)),NA())</f>
        <v>#N/A</v>
      </c>
      <c r="AJ87" s="100" t="e">
        <f ca="true">+IF(AND(ISNUMBER(OFFSET('Sanitation Data'!$F$12,0,10*ROW('Sanitation Data'!F81))),'Data Summary'!CY87="Yes"),OFFSET('Sanitation Data'!$F$12,0,10*ROW('Sanitation Data'!F81)),NA())</f>
        <v>#N/A</v>
      </c>
      <c r="AK87" s="100" t="e">
        <f ca="true">+IF(AND(ISNUMBER(OFFSET('Sanitation Data'!$G$4,0,10*ROW('Sanitation Data'!G81))),'Data Summary'!CZ87="Yes"),100-OFFSET('Sanitation Data'!$G$4,0,10*ROW('Sanitation Data'!G81)),NA())</f>
        <v>#N/A</v>
      </c>
      <c r="AL87" s="100" t="e">
        <f ca="true">+IF(AND(ISNUMBER(OFFSET('Sanitation Data'!$G$6,0,10*ROW('Sanitation Data'!G81))),'Data Summary'!DA87="Yes"),OFFSET('Sanitation Data'!$G$6,0,10*ROW('Sanitation Data'!G81)),NA())</f>
        <v>#N/A</v>
      </c>
      <c r="AM87" s="100" t="e">
        <f ca="true">+IF(AND(ISNUMBER(OFFSET('Sanitation Data'!$G$10,0,10*ROW('Sanitation Data'!G81))),'Data Summary'!DB87="Yes"),OFFSET('Sanitation Data'!$G$10,0,10*ROW('Sanitation Data'!G81)),NA())</f>
        <v>#N/A</v>
      </c>
      <c r="AN87" s="100" t="e">
        <f ca="true">+IF(AND(ISNUMBER(OFFSET('Sanitation Data'!$G$11,0,10*ROW('Sanitation Data'!G81))),'Data Summary'!DC87="Yes"),OFFSET('Sanitation Data'!$G$11,0,10*ROW('Sanitation Data'!G81)),NA())</f>
        <v>#N/A</v>
      </c>
      <c r="AO87" s="100" t="e">
        <f ca="true">+IF(AND(ISNUMBER(OFFSET('Sanitation Data'!$G$12,0,10*ROW('Sanitation Data'!G81))),'Data Summary'!DD87="Yes"),OFFSET('Sanitation Data'!$G$12,0,10*ROW('Sanitation Data'!G81)),NA())</f>
        <v>#N/A</v>
      </c>
      <c r="AP87" s="100" t="e">
        <f ca="true">+IF(AND(ISNUMBER(OFFSET('Sanitation Data'!$H$4,0,10*ROW('Sanitation Data'!H81))),'Data Summary'!DE87="Yes"),100-OFFSET('Sanitation Data'!$H$4,0,10*ROW('Sanitation Data'!H81)),NA())</f>
        <v>#N/A</v>
      </c>
      <c r="AQ87" s="100" t="e">
        <f ca="true">+IF(AND(ISNUMBER(OFFSET('Sanitation Data'!$H$6,0,10*ROW('Sanitation Data'!H81))),'Data Summary'!DF87="Yes"),OFFSET('Sanitation Data'!$H$6,0,10*ROW('Sanitation Data'!H81)),NA())</f>
        <v>#N/A</v>
      </c>
      <c r="AR87" s="100" t="e">
        <f ca="true">+IF(AND(ISNUMBER(OFFSET('Sanitation Data'!$H$10,0,10*ROW('Sanitation Data'!H81))),'Data Summary'!DG87="Yes"),OFFSET('Sanitation Data'!$H$10,0,10*ROW('Sanitation Data'!H81)),NA())</f>
        <v>#N/A</v>
      </c>
      <c r="AS87" s="100" t="e">
        <f ca="true">+IF(AND(ISNUMBER(OFFSET('Sanitation Data'!$H$11,0,10*ROW('Sanitation Data'!H81))),'Data Summary'!DH87="Yes"),OFFSET('Sanitation Data'!$H$11,0,10*ROW('Sanitation Data'!H81)),NA())</f>
        <v>#N/A</v>
      </c>
      <c r="AT87" s="100" t="e">
        <f ca="true">+IF(AND(ISNUMBER(OFFSET('Sanitation Data'!$H$12,0,10*ROW('Sanitation Data'!H81))),'Data Summary'!DI87="Yes"),OFFSET('Sanitation Data'!$H$12,0,10*ROW('Sanitation Data'!H81)),NA())</f>
        <v>#N/A</v>
      </c>
      <c r="AU87" s="100" t="e">
        <f ca="true">+IF(AND(ISNUMBER(OFFSET('Sanitation Data'!$I$4,0,10*ROW('Sanitation Data'!I81))),'Data Summary'!DJ87="Yes"),100-OFFSET('Sanitation Data'!$I$4,0,10*ROW('Sanitation Data'!I81)),NA())</f>
        <v>#N/A</v>
      </c>
      <c r="AV87" s="100" t="e">
        <f ca="true">+IF(AND(ISNUMBER(OFFSET('Sanitation Data'!$I$6,0,10*ROW('Sanitation Data'!I81))),'Data Summary'!DK87="Yes"),OFFSET('Sanitation Data'!$I$6,0,10*ROW('Sanitation Data'!I81)),NA())</f>
        <v>#N/A</v>
      </c>
      <c r="AW87" s="100" t="e">
        <f ca="true">+IF(AND(ISNUMBER(OFFSET('Sanitation Data'!$I$10,0,10*ROW('Sanitation Data'!I81))),'Data Summary'!DL87="Yes"),OFFSET('Sanitation Data'!$I$10,0,10*ROW('Sanitation Data'!I81)),NA())</f>
        <v>#N/A</v>
      </c>
      <c r="AX87" s="100" t="e">
        <f ca="true">+IF(AND(ISNUMBER(OFFSET('Sanitation Data'!$I$11,0,10*ROW('Sanitation Data'!I81))),'Data Summary'!DM87="Yes"),OFFSET('Sanitation Data'!$I$11,0,10*ROW('Sanitation Data'!I81)),NA())</f>
        <v>#N/A</v>
      </c>
      <c r="AY87" s="100" t="e">
        <f ca="true">+IF(AND(ISNUMBER(OFFSET('Sanitation Data'!$I$12,0,10*ROW('Sanitation Data'!I81))),'Data Summary'!DN87="Yes"),OFFSET('Sanitation Data'!$I$12,0,10*ROW('Sanitation Data'!I81)),NA())</f>
        <v>#N/A</v>
      </c>
      <c r="AZ87" s="101" t="e">
        <f ca="true">+IF(AND(ISNUMBER(OFFSET('Hygiene Data'!$D$5,0,10*ROW('Hygiene Data'!D81))),'Data Summary'!DO87="Yes"),OFFSET('Hygiene Data'!$D$5,0,10*ROW('Hygiene Data'!D81)),NA())</f>
        <v>#N/A</v>
      </c>
      <c r="BA87" s="101" t="e">
        <f ca="true">+IF(AND(ISNUMBER(OFFSET('Hygiene Data'!$D$7,0,10*ROW('Hygiene Data'!D81))),'Data Summary'!DP87="Yes"),OFFSET('Hygiene Data'!$D$7,0,10*ROW('Hygiene Data'!D81)),NA())</f>
        <v>#N/A</v>
      </c>
      <c r="BB87" s="101" t="e">
        <f ca="true">+IF(AND(ISNUMBER(OFFSET('Hygiene Data'!$D$9,0,10*ROW('Hygiene Data'!D81))),'Data Summary'!DQ87="Yes"),OFFSET('Hygiene Data'!$D$9,0,10*ROW('Hygiene Data'!D81)),NA())</f>
        <v>#N/A</v>
      </c>
      <c r="BC87" s="101" t="e">
        <f ca="true">+IF(AND(ISNUMBER(OFFSET('Hygiene Data'!$E$5,0,10*ROW('Hygiene Data'!E81))),'Data Summary'!DR87="Yes"),OFFSET('Hygiene Data'!$E$5,0,10*ROW('Hygiene Data'!E81)),NA())</f>
        <v>#N/A</v>
      </c>
      <c r="BD87" s="101" t="e">
        <f ca="true">+IF(AND(ISNUMBER(OFFSET('Hygiene Data'!$E$7,0,10*ROW('Hygiene Data'!E81))),'Data Summary'!DS87="Yes"),OFFSET('Hygiene Data'!$E$7,0,10*ROW('Hygiene Data'!E81)),NA())</f>
        <v>#N/A</v>
      </c>
      <c r="BE87" s="101" t="e">
        <f ca="true">+IF(AND(ISNUMBER(OFFSET('Hygiene Data'!$E$9,0,10*ROW('Hygiene Data'!E81))),'Data Summary'!DT87="Yes"),OFFSET('Hygiene Data'!$E$9,0,10*ROW('Hygiene Data'!E81)),NA())</f>
        <v>#N/A</v>
      </c>
      <c r="BF87" s="101" t="e">
        <f ca="true">+IF(AND(ISNUMBER(OFFSET('Hygiene Data'!$F$5,0,10*ROW('Hygiene Data'!F81))),'Data Summary'!DU87="Yes"),OFFSET('Hygiene Data'!$F$5,0,10*ROW('Hygiene Data'!F81)),NA())</f>
        <v>#N/A</v>
      </c>
      <c r="BG87" s="101" t="e">
        <f ca="true">+IF(AND(ISNUMBER(OFFSET('Hygiene Data'!$F$7,0,10*ROW('Hygiene Data'!F81))),'Data Summary'!DV87="Yes"),OFFSET('Hygiene Data'!$F$7,0,10*ROW('Hygiene Data'!F81)),NA())</f>
        <v>#N/A</v>
      </c>
      <c r="BH87" s="101" t="e">
        <f ca="true">+IF(AND(ISNUMBER(OFFSET('Hygiene Data'!$F$9,0,10*ROW('Hygiene Data'!F81))),'Data Summary'!DW87="Yes"),OFFSET('Hygiene Data'!$F$9,0,10*ROW('Hygiene Data'!F81)),NA())</f>
        <v>#N/A</v>
      </c>
      <c r="BI87" s="101" t="e">
        <f ca="true">+IF(AND(ISNUMBER(OFFSET('Hygiene Data'!$G$5,0,10*ROW('Hygiene Data'!G81))),'Data Summary'!DX87="Yes"),OFFSET('Hygiene Data'!$G$5,0,10*ROW('Hygiene Data'!G81)),NA())</f>
        <v>#N/A</v>
      </c>
      <c r="BJ87" s="101" t="e">
        <f ca="true">+IF(AND(ISNUMBER(OFFSET('Hygiene Data'!$G$7,0,10*ROW('Hygiene Data'!G81))),'Data Summary'!DY87="Yes"),OFFSET('Hygiene Data'!$G$7,0,10*ROW('Hygiene Data'!G81)),NA())</f>
        <v>#N/A</v>
      </c>
      <c r="BK87" s="101" t="e">
        <f ca="true">+IF(AND(ISNUMBER(OFFSET('Hygiene Data'!$G$9,0,10*ROW('Hygiene Data'!G81))),'Data Summary'!DZ87="Yes"),OFFSET('Hygiene Data'!$G$9,0,10*ROW('Hygiene Data'!G81)),NA())</f>
        <v>#N/A</v>
      </c>
      <c r="BL87" s="101" t="e">
        <f ca="true">+IF(AND(ISNUMBER(OFFSET('Hygiene Data'!$H$5,0,10*ROW('Hygiene Data'!H81))),'Data Summary'!EA87="Yes"),OFFSET('Hygiene Data'!$H$5,0,10*ROW('Hygiene Data'!H81)),NA())</f>
        <v>#N/A</v>
      </c>
      <c r="BM87" s="101" t="e">
        <f ca="true">+IF(AND(ISNUMBER(OFFSET('Hygiene Data'!$H$7,0,10*ROW('Hygiene Data'!H81))),'Data Summary'!EB87="Yes"),OFFSET('Hygiene Data'!$H$7,0,10*ROW('Hygiene Data'!H81)),NA())</f>
        <v>#N/A</v>
      </c>
      <c r="BN87" s="101" t="e">
        <f ca="true">+IF(AND(ISNUMBER(OFFSET('Hygiene Data'!$H$9,0,10*ROW('Hygiene Data'!H81))),'Data Summary'!EC87="Yes"),OFFSET('Hygiene Data'!$H$9,0,10*ROW('Hygiene Data'!H81)),NA())</f>
        <v>#N/A</v>
      </c>
      <c r="BO87" s="101" t="e">
        <f ca="true">+IF(AND(ISNUMBER(OFFSET('Hygiene Data'!$I$5,0,10*ROW('Hygiene Data'!I81))),'Data Summary'!ED87="Yes"),OFFSET('Hygiene Data'!$I$5,0,10*ROW('Hygiene Data'!I81)),NA())</f>
        <v>#N/A</v>
      </c>
      <c r="BP87" s="101" t="e">
        <f ca="true">+IF(AND(ISNUMBER(OFFSET('Hygiene Data'!$I$7,0,10*ROW('Hygiene Data'!I81))),'Data Summary'!EE87="Yes"),OFFSET('Hygiene Data'!$I$7,0,10*ROW('Hygiene Data'!I81)),NA())</f>
        <v>#N/A</v>
      </c>
      <c r="BQ87" s="101" t="e">
        <f ca="true">+IF(AND(ISNUMBER(OFFSET('Hygiene Data'!$I$9,0,10*ROW('Hygiene Data'!I81))),'Data Summary'!EF87="Yes"),OFFSET('Hygiene Data'!$I$9,0,10*ROW('Hygiene Data'!I81)),NA())</f>
        <v>#N/A</v>
      </c>
    </row>
    <row xmlns:x14ac="http://schemas.microsoft.com/office/spreadsheetml/2009/9/ac" r="88" x14ac:dyDescent="0.2">
      <c r="A88" s="379" t="e">
        <f ca="true">+RIGHT('Data Summary'!A88,LEN('Data Summary'!A88)-9)</f>
        <v>#VALUE!</v>
      </c>
      <c r="B88" s="38" t="str">
        <f ca="true">+IF(ISTEXT('Data Summary'!B88),'Data Summary'!B88,"")</f>
        <v/>
      </c>
      <c r="C88" s="378" t="e">
        <f ca="true">+VALUE('Data Summary'!C88)</f>
        <v>#VALUE!</v>
      </c>
      <c r="D88" s="99" t="e">
        <f ca="true">+IF(AND(ISNUMBER(OFFSET('Water Data'!$D$4,0,10*ROW('Water Data'!D82))),'Data Summary'!BS88="Yes"),100-OFFSET('Water Data'!$D$4,0,10*ROW('Water Data'!D82)),NA())</f>
        <v>#N/A</v>
      </c>
      <c r="E88" s="99" t="e">
        <f ca="true">+IF(AND(ISNUMBER(OFFSET('Water Data'!$D$6,0,10*ROW('Water Data'!D82))),'Data Summary'!BT88="Yes"),OFFSET('Water Data'!$D$6,0,10*ROW('Water Data'!D82)),NA())</f>
        <v>#N/A</v>
      </c>
      <c r="F88" s="99" t="e">
        <f ca="true">+IF(AND(ISNUMBER(OFFSET('Water Data'!$D$9,0,10*ROW('Water Data'!D82))),'Data Summary'!BU88="Yes"),OFFSET('Water Data'!$D$9,0,10*ROW('Water Data'!D82)),NA())</f>
        <v>#N/A</v>
      </c>
      <c r="G88" s="99" t="e">
        <f ca="true">+IF(AND(ISNUMBER(OFFSET('Water Data'!$E$4,0,10*ROW('Water Data'!E82))),'Data Summary'!BV88="Yes"),100-OFFSET('Water Data'!$E$4,0,10*ROW('Water Data'!E82)),NA())</f>
        <v>#N/A</v>
      </c>
      <c r="H88" s="99" t="e">
        <f ca="true">+IF(AND(ISNUMBER(OFFSET('Water Data'!$E$6,0,10*ROW('Water Data'!E82))),'Data Summary'!BW88="Yes"),OFFSET('Water Data'!$E$6,0,10*ROW('Water Data'!E82)),NA())</f>
        <v>#N/A</v>
      </c>
      <c r="I88" s="99" t="e">
        <f ca="true">+IF(AND(ISNUMBER(OFFSET('Water Data'!$E$9,0,10*ROW('Water Data'!E82))),'Data Summary'!BX88="Yes"),OFFSET('Water Data'!$E$9,0,10*ROW('Water Data'!E82)),NA())</f>
        <v>#N/A</v>
      </c>
      <c r="J88" s="99" t="e">
        <f ca="true">+IF(AND(ISNUMBER(OFFSET('Water Data'!$F$4,0,10*ROW('Water Data'!F82))),'Data Summary'!BY88="Yes"),100-OFFSET('Water Data'!$F$4,0,10*ROW('Water Data'!F82)),NA())</f>
        <v>#N/A</v>
      </c>
      <c r="K88" s="99" t="e">
        <f ca="true">+IF(AND(ISNUMBER(OFFSET('Water Data'!$F$6,0,10*ROW('Water Data'!F82))),'Data Summary'!BZ88="Yes"),OFFSET('Water Data'!$F$6,0,10*ROW('Water Data'!F82)),NA())</f>
        <v>#N/A</v>
      </c>
      <c r="L88" s="99" t="e">
        <f ca="true">+IF(AND(ISNUMBER(OFFSET('Water Data'!$F$9,0,10*ROW('Water Data'!F82))),'Data Summary'!CA88="Yes"),OFFSET('Water Data'!$F$9,0,10*ROW('Water Data'!F82)),NA())</f>
        <v>#N/A</v>
      </c>
      <c r="M88" s="99" t="e">
        <f ca="true">+IF(AND(ISNUMBER(OFFSET('Water Data'!$G$4,0,10*ROW('Water Data'!G82))),'Data Summary'!CB88="Yes"),100-OFFSET('Water Data'!$G$4,0,10*ROW('Water Data'!G82)),NA())</f>
        <v>#N/A</v>
      </c>
      <c r="N88" s="99" t="e">
        <f ca="true">+IF(AND(ISNUMBER(OFFSET('Water Data'!$G$6,0,10*ROW('Water Data'!G82))),'Data Summary'!CC88="Yes"),OFFSET('Water Data'!$G$6,0,10*ROW('Water Data'!G82)),NA())</f>
        <v>#N/A</v>
      </c>
      <c r="O88" s="99" t="e">
        <f ca="true">+IF(AND(ISNUMBER(OFFSET('Water Data'!$G$9,0,10*ROW('Water Data'!G82))),'Data Summary'!CD88="Yes"),OFFSET('Water Data'!$G$9,0,10*ROW('Water Data'!G82)),NA())</f>
        <v>#N/A</v>
      </c>
      <c r="P88" s="99" t="e">
        <f ca="true">+IF(AND(ISNUMBER(OFFSET('Water Data'!$H$4,0,10*ROW('Water Data'!H82))),'Data Summary'!CE88="Yes"),100-OFFSET('Water Data'!$H$4,0,10*ROW('Water Data'!H82)),NA())</f>
        <v>#N/A</v>
      </c>
      <c r="Q88" s="99" t="e">
        <f ca="true">+IF(AND(ISNUMBER(OFFSET('Water Data'!$H$6,0,10*ROW('Water Data'!H82))),'Data Summary'!CF88="Yes"),OFFSET('Water Data'!$H$6,0,10*ROW('Water Data'!H82)),NA())</f>
        <v>#N/A</v>
      </c>
      <c r="R88" s="99" t="e">
        <f ca="true">+IF(AND(ISNUMBER(OFFSET('Water Data'!$H$9,0,10*ROW('Water Data'!H82))),'Data Summary'!CG88="Yes"),OFFSET('Water Data'!$H$9,0,10*ROW('Water Data'!H82)),NA())</f>
        <v>#N/A</v>
      </c>
      <c r="S88" s="99" t="e">
        <f ca="true">+IF(AND(ISNUMBER(OFFSET('Water Data'!$I$4,0,10*ROW('Water Data'!I82))),'Data Summary'!CH88="Yes"),100-OFFSET('Water Data'!$I$4,0,10*ROW('Water Data'!I82)),NA())</f>
        <v>#N/A</v>
      </c>
      <c r="T88" s="99" t="e">
        <f ca="true">+IF(AND(ISNUMBER(OFFSET('Water Data'!$I$6,0,10*ROW('Water Data'!I82))),'Data Summary'!CI88="Yes"),OFFSET('Water Data'!$I$6,0,10*ROW('Water Data'!I82)),NA())</f>
        <v>#N/A</v>
      </c>
      <c r="U88" s="99" t="e">
        <f ca="true">+IF(AND(ISNUMBER(OFFSET('Water Data'!$I$9,0,10*ROW('Water Data'!I82))),'Data Summary'!CJ88="Yes"),OFFSET('Water Data'!$I$9,0,10*ROW('Water Data'!I82)),NA())</f>
        <v>#N/A</v>
      </c>
      <c r="V88" s="100" t="e">
        <f ca="true">+IF(AND(ISNUMBER(OFFSET('Sanitation Data'!$D$4,0,10*ROW('Sanitation Data'!D82))),'Data Summary'!CK88="Yes"),100-OFFSET('Sanitation Data'!$D$4,0,10*ROW('Sanitation Data'!D82)),NA())</f>
        <v>#N/A</v>
      </c>
      <c r="W88" s="100" t="e">
        <f ca="true">+IF(AND(ISNUMBER(OFFSET('Sanitation Data'!$D$6,0,10*ROW('Sanitation Data'!D82))),'Data Summary'!CL88="Yes"),OFFSET('Sanitation Data'!$D$6,0,10*ROW('Sanitation Data'!D82)),NA())</f>
        <v>#N/A</v>
      </c>
      <c r="X88" s="100" t="e">
        <f ca="true">+IF(AND(ISNUMBER(OFFSET('Sanitation Data'!$D$10,0,10*ROW('Sanitation Data'!D82))),'Data Summary'!CM88="Yes"),OFFSET('Sanitation Data'!$D$10,0,10*ROW('Sanitation Data'!D82)),NA())</f>
        <v>#N/A</v>
      </c>
      <c r="Y88" s="100" t="e">
        <f ca="true">+IF(AND(ISNUMBER(OFFSET('Sanitation Data'!$D$11,0,10*ROW('Sanitation Data'!D82))),'Data Summary'!CN88="Yes"),OFFSET('Sanitation Data'!$D$11,0,10*ROW('Sanitation Data'!D82)),NA())</f>
        <v>#N/A</v>
      </c>
      <c r="Z88" s="100" t="e">
        <f ca="true">+IF(AND(ISNUMBER(OFFSET('Sanitation Data'!$D$12,0,10*ROW('Sanitation Data'!D82))),'Data Summary'!CO88="Yes"),OFFSET('Sanitation Data'!$D$12,0,10*ROW('Sanitation Data'!D82)),NA())</f>
        <v>#N/A</v>
      </c>
      <c r="AA88" s="100" t="e">
        <f ca="true">+IF(AND(ISNUMBER(OFFSET('Sanitation Data'!$E$4,0,10*ROW('Sanitation Data'!E82))),'Data Summary'!CP88="Yes"),100-OFFSET('Sanitation Data'!$E$4,0,10*ROW('Sanitation Data'!E82)),NA())</f>
        <v>#N/A</v>
      </c>
      <c r="AB88" s="100" t="e">
        <f ca="true">+IF(AND(ISNUMBER(OFFSET('Sanitation Data'!$E$6,0,10*ROW('Sanitation Data'!E82))),'Data Summary'!CQ88="Yes"),OFFSET('Sanitation Data'!$E$6,0,10*ROW('Sanitation Data'!E82)),NA())</f>
        <v>#N/A</v>
      </c>
      <c r="AC88" s="100" t="e">
        <f ca="true">+IF(AND(ISNUMBER(OFFSET('Sanitation Data'!$E$10,0,10*ROW('Sanitation Data'!E82))),'Data Summary'!CR88="Yes"),OFFSET('Sanitation Data'!$E$10,0,10*ROW('Sanitation Data'!E82)),NA())</f>
        <v>#N/A</v>
      </c>
      <c r="AD88" s="100" t="e">
        <f ca="true">+IF(AND(ISNUMBER(OFFSET('Sanitation Data'!$E$11,0,10*ROW('Sanitation Data'!E82))),'Data Summary'!CS88="Yes"),OFFSET('Sanitation Data'!$E$11,0,10*ROW('Sanitation Data'!E82)),NA())</f>
        <v>#N/A</v>
      </c>
      <c r="AE88" s="100" t="e">
        <f ca="true">+IF(AND(ISNUMBER(OFFSET('Sanitation Data'!$E$12,0,10*ROW('Sanitation Data'!E82))),'Data Summary'!CT88="Yes"),OFFSET('Sanitation Data'!$E$12,0,10*ROW('Sanitation Data'!E82)),NA())</f>
        <v>#N/A</v>
      </c>
      <c r="AF88" s="100" t="e">
        <f ca="true">+IF(AND(ISNUMBER(OFFSET('Sanitation Data'!$F$4,0,10*ROW('Sanitation Data'!F82))),'Data Summary'!CU88="Yes"),100-OFFSET('Sanitation Data'!$F$4,0,10*ROW('Sanitation Data'!F82)),NA())</f>
        <v>#N/A</v>
      </c>
      <c r="AG88" s="100" t="e">
        <f ca="true">+IF(AND(ISNUMBER(OFFSET('Sanitation Data'!$F$6,0,10*ROW('Sanitation Data'!F82))),'Data Summary'!CV88="Yes"),OFFSET('Sanitation Data'!$F$6,0,10*ROW('Sanitation Data'!F82)),NA())</f>
        <v>#N/A</v>
      </c>
      <c r="AH88" s="100" t="e">
        <f ca="true">+IF(AND(ISNUMBER(OFFSET('Sanitation Data'!$F$10,0,10*ROW('Sanitation Data'!F82))),'Data Summary'!CW88="Yes"),OFFSET('Sanitation Data'!$F$10,0,10*ROW('Sanitation Data'!F82)),NA())</f>
        <v>#N/A</v>
      </c>
      <c r="AI88" s="100" t="e">
        <f ca="true">+IF(AND(ISNUMBER(OFFSET('Sanitation Data'!$F$11,0,10*ROW('Sanitation Data'!F82))),'Data Summary'!CX88="Yes"),OFFSET('Sanitation Data'!$F$11,0,10*ROW('Sanitation Data'!F82)),NA())</f>
        <v>#N/A</v>
      </c>
      <c r="AJ88" s="100" t="e">
        <f ca="true">+IF(AND(ISNUMBER(OFFSET('Sanitation Data'!$F$12,0,10*ROW('Sanitation Data'!F82))),'Data Summary'!CY88="Yes"),OFFSET('Sanitation Data'!$F$12,0,10*ROW('Sanitation Data'!F82)),NA())</f>
        <v>#N/A</v>
      </c>
      <c r="AK88" s="100" t="e">
        <f ca="true">+IF(AND(ISNUMBER(OFFSET('Sanitation Data'!$G$4,0,10*ROW('Sanitation Data'!G82))),'Data Summary'!CZ88="Yes"),100-OFFSET('Sanitation Data'!$G$4,0,10*ROW('Sanitation Data'!G82)),NA())</f>
        <v>#N/A</v>
      </c>
      <c r="AL88" s="100" t="e">
        <f ca="true">+IF(AND(ISNUMBER(OFFSET('Sanitation Data'!$G$6,0,10*ROW('Sanitation Data'!G82))),'Data Summary'!DA88="Yes"),OFFSET('Sanitation Data'!$G$6,0,10*ROW('Sanitation Data'!G82)),NA())</f>
        <v>#N/A</v>
      </c>
      <c r="AM88" s="100" t="e">
        <f ca="true">+IF(AND(ISNUMBER(OFFSET('Sanitation Data'!$G$10,0,10*ROW('Sanitation Data'!G82))),'Data Summary'!DB88="Yes"),OFFSET('Sanitation Data'!$G$10,0,10*ROW('Sanitation Data'!G82)),NA())</f>
        <v>#N/A</v>
      </c>
      <c r="AN88" s="100" t="e">
        <f ca="true">+IF(AND(ISNUMBER(OFFSET('Sanitation Data'!$G$11,0,10*ROW('Sanitation Data'!G82))),'Data Summary'!DC88="Yes"),OFFSET('Sanitation Data'!$G$11,0,10*ROW('Sanitation Data'!G82)),NA())</f>
        <v>#N/A</v>
      </c>
      <c r="AO88" s="100" t="e">
        <f ca="true">+IF(AND(ISNUMBER(OFFSET('Sanitation Data'!$G$12,0,10*ROW('Sanitation Data'!G82))),'Data Summary'!DD88="Yes"),OFFSET('Sanitation Data'!$G$12,0,10*ROW('Sanitation Data'!G82)),NA())</f>
        <v>#N/A</v>
      </c>
      <c r="AP88" s="100" t="e">
        <f ca="true">+IF(AND(ISNUMBER(OFFSET('Sanitation Data'!$H$4,0,10*ROW('Sanitation Data'!H82))),'Data Summary'!DE88="Yes"),100-OFFSET('Sanitation Data'!$H$4,0,10*ROW('Sanitation Data'!H82)),NA())</f>
        <v>#N/A</v>
      </c>
      <c r="AQ88" s="100" t="e">
        <f ca="true">+IF(AND(ISNUMBER(OFFSET('Sanitation Data'!$H$6,0,10*ROW('Sanitation Data'!H82))),'Data Summary'!DF88="Yes"),OFFSET('Sanitation Data'!$H$6,0,10*ROW('Sanitation Data'!H82)),NA())</f>
        <v>#N/A</v>
      </c>
      <c r="AR88" s="100" t="e">
        <f ca="true">+IF(AND(ISNUMBER(OFFSET('Sanitation Data'!$H$10,0,10*ROW('Sanitation Data'!H82))),'Data Summary'!DG88="Yes"),OFFSET('Sanitation Data'!$H$10,0,10*ROW('Sanitation Data'!H82)),NA())</f>
        <v>#N/A</v>
      </c>
      <c r="AS88" s="100" t="e">
        <f ca="true">+IF(AND(ISNUMBER(OFFSET('Sanitation Data'!$H$11,0,10*ROW('Sanitation Data'!H82))),'Data Summary'!DH88="Yes"),OFFSET('Sanitation Data'!$H$11,0,10*ROW('Sanitation Data'!H82)),NA())</f>
        <v>#N/A</v>
      </c>
      <c r="AT88" s="100" t="e">
        <f ca="true">+IF(AND(ISNUMBER(OFFSET('Sanitation Data'!$H$12,0,10*ROW('Sanitation Data'!H82))),'Data Summary'!DI88="Yes"),OFFSET('Sanitation Data'!$H$12,0,10*ROW('Sanitation Data'!H82)),NA())</f>
        <v>#N/A</v>
      </c>
      <c r="AU88" s="100" t="e">
        <f ca="true">+IF(AND(ISNUMBER(OFFSET('Sanitation Data'!$I$4,0,10*ROW('Sanitation Data'!I82))),'Data Summary'!DJ88="Yes"),100-OFFSET('Sanitation Data'!$I$4,0,10*ROW('Sanitation Data'!I82)),NA())</f>
        <v>#N/A</v>
      </c>
      <c r="AV88" s="100" t="e">
        <f ca="true">+IF(AND(ISNUMBER(OFFSET('Sanitation Data'!$I$6,0,10*ROW('Sanitation Data'!I82))),'Data Summary'!DK88="Yes"),OFFSET('Sanitation Data'!$I$6,0,10*ROW('Sanitation Data'!I82)),NA())</f>
        <v>#N/A</v>
      </c>
      <c r="AW88" s="100" t="e">
        <f ca="true">+IF(AND(ISNUMBER(OFFSET('Sanitation Data'!$I$10,0,10*ROW('Sanitation Data'!I82))),'Data Summary'!DL88="Yes"),OFFSET('Sanitation Data'!$I$10,0,10*ROW('Sanitation Data'!I82)),NA())</f>
        <v>#N/A</v>
      </c>
      <c r="AX88" s="100" t="e">
        <f ca="true">+IF(AND(ISNUMBER(OFFSET('Sanitation Data'!$I$11,0,10*ROW('Sanitation Data'!I82))),'Data Summary'!DM88="Yes"),OFFSET('Sanitation Data'!$I$11,0,10*ROW('Sanitation Data'!I82)),NA())</f>
        <v>#N/A</v>
      </c>
      <c r="AY88" s="100" t="e">
        <f ca="true">+IF(AND(ISNUMBER(OFFSET('Sanitation Data'!$I$12,0,10*ROW('Sanitation Data'!I82))),'Data Summary'!DN88="Yes"),OFFSET('Sanitation Data'!$I$12,0,10*ROW('Sanitation Data'!I82)),NA())</f>
        <v>#N/A</v>
      </c>
      <c r="AZ88" s="101" t="e">
        <f ca="true">+IF(AND(ISNUMBER(OFFSET('Hygiene Data'!$D$5,0,10*ROW('Hygiene Data'!D82))),'Data Summary'!DO88="Yes"),OFFSET('Hygiene Data'!$D$5,0,10*ROW('Hygiene Data'!D82)),NA())</f>
        <v>#N/A</v>
      </c>
      <c r="BA88" s="101" t="e">
        <f ca="true">+IF(AND(ISNUMBER(OFFSET('Hygiene Data'!$D$7,0,10*ROW('Hygiene Data'!D82))),'Data Summary'!DP88="Yes"),OFFSET('Hygiene Data'!$D$7,0,10*ROW('Hygiene Data'!D82)),NA())</f>
        <v>#N/A</v>
      </c>
      <c r="BB88" s="101" t="e">
        <f ca="true">+IF(AND(ISNUMBER(OFFSET('Hygiene Data'!$D$9,0,10*ROW('Hygiene Data'!D82))),'Data Summary'!DQ88="Yes"),OFFSET('Hygiene Data'!$D$9,0,10*ROW('Hygiene Data'!D82)),NA())</f>
        <v>#N/A</v>
      </c>
      <c r="BC88" s="101" t="e">
        <f ca="true">+IF(AND(ISNUMBER(OFFSET('Hygiene Data'!$E$5,0,10*ROW('Hygiene Data'!E82))),'Data Summary'!DR88="Yes"),OFFSET('Hygiene Data'!$E$5,0,10*ROW('Hygiene Data'!E82)),NA())</f>
        <v>#N/A</v>
      </c>
      <c r="BD88" s="101" t="e">
        <f ca="true">+IF(AND(ISNUMBER(OFFSET('Hygiene Data'!$E$7,0,10*ROW('Hygiene Data'!E82))),'Data Summary'!DS88="Yes"),OFFSET('Hygiene Data'!$E$7,0,10*ROW('Hygiene Data'!E82)),NA())</f>
        <v>#N/A</v>
      </c>
      <c r="BE88" s="101" t="e">
        <f ca="true">+IF(AND(ISNUMBER(OFFSET('Hygiene Data'!$E$9,0,10*ROW('Hygiene Data'!E82))),'Data Summary'!DT88="Yes"),OFFSET('Hygiene Data'!$E$9,0,10*ROW('Hygiene Data'!E82)),NA())</f>
        <v>#N/A</v>
      </c>
      <c r="BF88" s="101" t="e">
        <f ca="true">+IF(AND(ISNUMBER(OFFSET('Hygiene Data'!$F$5,0,10*ROW('Hygiene Data'!F82))),'Data Summary'!DU88="Yes"),OFFSET('Hygiene Data'!$F$5,0,10*ROW('Hygiene Data'!F82)),NA())</f>
        <v>#N/A</v>
      </c>
      <c r="BG88" s="101" t="e">
        <f ca="true">+IF(AND(ISNUMBER(OFFSET('Hygiene Data'!$F$7,0,10*ROW('Hygiene Data'!F82))),'Data Summary'!DV88="Yes"),OFFSET('Hygiene Data'!$F$7,0,10*ROW('Hygiene Data'!F82)),NA())</f>
        <v>#N/A</v>
      </c>
      <c r="BH88" s="101" t="e">
        <f ca="true">+IF(AND(ISNUMBER(OFFSET('Hygiene Data'!$F$9,0,10*ROW('Hygiene Data'!F82))),'Data Summary'!DW88="Yes"),OFFSET('Hygiene Data'!$F$9,0,10*ROW('Hygiene Data'!F82)),NA())</f>
        <v>#N/A</v>
      </c>
      <c r="BI88" s="101" t="e">
        <f ca="true">+IF(AND(ISNUMBER(OFFSET('Hygiene Data'!$G$5,0,10*ROW('Hygiene Data'!G82))),'Data Summary'!DX88="Yes"),OFFSET('Hygiene Data'!$G$5,0,10*ROW('Hygiene Data'!G82)),NA())</f>
        <v>#N/A</v>
      </c>
      <c r="BJ88" s="101" t="e">
        <f ca="true">+IF(AND(ISNUMBER(OFFSET('Hygiene Data'!$G$7,0,10*ROW('Hygiene Data'!G82))),'Data Summary'!DY88="Yes"),OFFSET('Hygiene Data'!$G$7,0,10*ROW('Hygiene Data'!G82)),NA())</f>
        <v>#N/A</v>
      </c>
      <c r="BK88" s="101" t="e">
        <f ca="true">+IF(AND(ISNUMBER(OFFSET('Hygiene Data'!$G$9,0,10*ROW('Hygiene Data'!G82))),'Data Summary'!DZ88="Yes"),OFFSET('Hygiene Data'!$G$9,0,10*ROW('Hygiene Data'!G82)),NA())</f>
        <v>#N/A</v>
      </c>
      <c r="BL88" s="101" t="e">
        <f ca="true">+IF(AND(ISNUMBER(OFFSET('Hygiene Data'!$H$5,0,10*ROW('Hygiene Data'!H82))),'Data Summary'!EA88="Yes"),OFFSET('Hygiene Data'!$H$5,0,10*ROW('Hygiene Data'!H82)),NA())</f>
        <v>#N/A</v>
      </c>
      <c r="BM88" s="101" t="e">
        <f ca="true">+IF(AND(ISNUMBER(OFFSET('Hygiene Data'!$H$7,0,10*ROW('Hygiene Data'!H82))),'Data Summary'!EB88="Yes"),OFFSET('Hygiene Data'!$H$7,0,10*ROW('Hygiene Data'!H82)),NA())</f>
        <v>#N/A</v>
      </c>
      <c r="BN88" s="101" t="e">
        <f ca="true">+IF(AND(ISNUMBER(OFFSET('Hygiene Data'!$H$9,0,10*ROW('Hygiene Data'!H82))),'Data Summary'!EC88="Yes"),OFFSET('Hygiene Data'!$H$9,0,10*ROW('Hygiene Data'!H82)),NA())</f>
        <v>#N/A</v>
      </c>
      <c r="BO88" s="101" t="e">
        <f ca="true">+IF(AND(ISNUMBER(OFFSET('Hygiene Data'!$I$5,0,10*ROW('Hygiene Data'!I82))),'Data Summary'!ED88="Yes"),OFFSET('Hygiene Data'!$I$5,0,10*ROW('Hygiene Data'!I82)),NA())</f>
        <v>#N/A</v>
      </c>
      <c r="BP88" s="101" t="e">
        <f ca="true">+IF(AND(ISNUMBER(OFFSET('Hygiene Data'!$I$7,0,10*ROW('Hygiene Data'!I82))),'Data Summary'!EE88="Yes"),OFFSET('Hygiene Data'!$I$7,0,10*ROW('Hygiene Data'!I82)),NA())</f>
        <v>#N/A</v>
      </c>
      <c r="BQ88" s="101" t="e">
        <f ca="true">+IF(AND(ISNUMBER(OFFSET('Hygiene Data'!$I$9,0,10*ROW('Hygiene Data'!I82))),'Data Summary'!EF88="Yes"),OFFSET('Hygiene Data'!$I$9,0,10*ROW('Hygiene Data'!I82)),NA())</f>
        <v>#N/A</v>
      </c>
    </row>
    <row xmlns:x14ac="http://schemas.microsoft.com/office/spreadsheetml/2009/9/ac" r="89" x14ac:dyDescent="0.2">
      <c r="A89" s="379" t="e">
        <f ca="true">+RIGHT('Data Summary'!A89,LEN('Data Summary'!A89)-9)</f>
        <v>#VALUE!</v>
      </c>
      <c r="B89" s="38" t="str">
        <f ca="true">+IF(ISTEXT('Data Summary'!B89),'Data Summary'!B89,"")</f>
        <v/>
      </c>
      <c r="C89" s="378" t="e">
        <f ca="true">+VALUE('Data Summary'!C89)</f>
        <v>#VALUE!</v>
      </c>
      <c r="D89" s="99" t="e">
        <f ca="true">+IF(AND(ISNUMBER(OFFSET('Water Data'!$D$4,0,10*ROW('Water Data'!D83))),'Data Summary'!BS89="Yes"),100-OFFSET('Water Data'!$D$4,0,10*ROW('Water Data'!D83)),NA())</f>
        <v>#N/A</v>
      </c>
      <c r="E89" s="99" t="e">
        <f ca="true">+IF(AND(ISNUMBER(OFFSET('Water Data'!$D$6,0,10*ROW('Water Data'!D83))),'Data Summary'!BT89="Yes"),OFFSET('Water Data'!$D$6,0,10*ROW('Water Data'!D83)),NA())</f>
        <v>#N/A</v>
      </c>
      <c r="F89" s="99" t="e">
        <f ca="true">+IF(AND(ISNUMBER(OFFSET('Water Data'!$D$9,0,10*ROW('Water Data'!D83))),'Data Summary'!BU89="Yes"),OFFSET('Water Data'!$D$9,0,10*ROW('Water Data'!D83)),NA())</f>
        <v>#N/A</v>
      </c>
      <c r="G89" s="99" t="e">
        <f ca="true">+IF(AND(ISNUMBER(OFFSET('Water Data'!$E$4,0,10*ROW('Water Data'!E83))),'Data Summary'!BV89="Yes"),100-OFFSET('Water Data'!$E$4,0,10*ROW('Water Data'!E83)),NA())</f>
        <v>#N/A</v>
      </c>
      <c r="H89" s="99" t="e">
        <f ca="true">+IF(AND(ISNUMBER(OFFSET('Water Data'!$E$6,0,10*ROW('Water Data'!E83))),'Data Summary'!BW89="Yes"),OFFSET('Water Data'!$E$6,0,10*ROW('Water Data'!E83)),NA())</f>
        <v>#N/A</v>
      </c>
      <c r="I89" s="99" t="e">
        <f ca="true">+IF(AND(ISNUMBER(OFFSET('Water Data'!$E$9,0,10*ROW('Water Data'!E83))),'Data Summary'!BX89="Yes"),OFFSET('Water Data'!$E$9,0,10*ROW('Water Data'!E83)),NA())</f>
        <v>#N/A</v>
      </c>
      <c r="J89" s="99" t="e">
        <f ca="true">+IF(AND(ISNUMBER(OFFSET('Water Data'!$F$4,0,10*ROW('Water Data'!F83))),'Data Summary'!BY89="Yes"),100-OFFSET('Water Data'!$F$4,0,10*ROW('Water Data'!F83)),NA())</f>
        <v>#N/A</v>
      </c>
      <c r="K89" s="99" t="e">
        <f ca="true">+IF(AND(ISNUMBER(OFFSET('Water Data'!$F$6,0,10*ROW('Water Data'!F83))),'Data Summary'!BZ89="Yes"),OFFSET('Water Data'!$F$6,0,10*ROW('Water Data'!F83)),NA())</f>
        <v>#N/A</v>
      </c>
      <c r="L89" s="99" t="e">
        <f ca="true">+IF(AND(ISNUMBER(OFFSET('Water Data'!$F$9,0,10*ROW('Water Data'!F83))),'Data Summary'!CA89="Yes"),OFFSET('Water Data'!$F$9,0,10*ROW('Water Data'!F83)),NA())</f>
        <v>#N/A</v>
      </c>
      <c r="M89" s="99" t="e">
        <f ca="true">+IF(AND(ISNUMBER(OFFSET('Water Data'!$G$4,0,10*ROW('Water Data'!G83))),'Data Summary'!CB89="Yes"),100-OFFSET('Water Data'!$G$4,0,10*ROW('Water Data'!G83)),NA())</f>
        <v>#N/A</v>
      </c>
      <c r="N89" s="99" t="e">
        <f ca="true">+IF(AND(ISNUMBER(OFFSET('Water Data'!$G$6,0,10*ROW('Water Data'!G83))),'Data Summary'!CC89="Yes"),OFFSET('Water Data'!$G$6,0,10*ROW('Water Data'!G83)),NA())</f>
        <v>#N/A</v>
      </c>
      <c r="O89" s="99" t="e">
        <f ca="true">+IF(AND(ISNUMBER(OFFSET('Water Data'!$G$9,0,10*ROW('Water Data'!G83))),'Data Summary'!CD89="Yes"),OFFSET('Water Data'!$G$9,0,10*ROW('Water Data'!G83)),NA())</f>
        <v>#N/A</v>
      </c>
      <c r="P89" s="99" t="e">
        <f ca="true">+IF(AND(ISNUMBER(OFFSET('Water Data'!$H$4,0,10*ROW('Water Data'!H83))),'Data Summary'!CE89="Yes"),100-OFFSET('Water Data'!$H$4,0,10*ROW('Water Data'!H83)),NA())</f>
        <v>#N/A</v>
      </c>
      <c r="Q89" s="99" t="e">
        <f ca="true">+IF(AND(ISNUMBER(OFFSET('Water Data'!$H$6,0,10*ROW('Water Data'!H83))),'Data Summary'!CF89="Yes"),OFFSET('Water Data'!$H$6,0,10*ROW('Water Data'!H83)),NA())</f>
        <v>#N/A</v>
      </c>
      <c r="R89" s="99" t="e">
        <f ca="true">+IF(AND(ISNUMBER(OFFSET('Water Data'!$H$9,0,10*ROW('Water Data'!H83))),'Data Summary'!CG89="Yes"),OFFSET('Water Data'!$H$9,0,10*ROW('Water Data'!H83)),NA())</f>
        <v>#N/A</v>
      </c>
      <c r="S89" s="99" t="e">
        <f ca="true">+IF(AND(ISNUMBER(OFFSET('Water Data'!$I$4,0,10*ROW('Water Data'!I83))),'Data Summary'!CH89="Yes"),100-OFFSET('Water Data'!$I$4,0,10*ROW('Water Data'!I83)),NA())</f>
        <v>#N/A</v>
      </c>
      <c r="T89" s="99" t="e">
        <f ca="true">+IF(AND(ISNUMBER(OFFSET('Water Data'!$I$6,0,10*ROW('Water Data'!I83))),'Data Summary'!CI89="Yes"),OFFSET('Water Data'!$I$6,0,10*ROW('Water Data'!I83)),NA())</f>
        <v>#N/A</v>
      </c>
      <c r="U89" s="99" t="e">
        <f ca="true">+IF(AND(ISNUMBER(OFFSET('Water Data'!$I$9,0,10*ROW('Water Data'!I83))),'Data Summary'!CJ89="Yes"),OFFSET('Water Data'!$I$9,0,10*ROW('Water Data'!I83)),NA())</f>
        <v>#N/A</v>
      </c>
      <c r="V89" s="100" t="e">
        <f ca="true">+IF(AND(ISNUMBER(OFFSET('Sanitation Data'!$D$4,0,10*ROW('Sanitation Data'!D83))),'Data Summary'!CK89="Yes"),100-OFFSET('Sanitation Data'!$D$4,0,10*ROW('Sanitation Data'!D83)),NA())</f>
        <v>#N/A</v>
      </c>
      <c r="W89" s="100" t="e">
        <f ca="true">+IF(AND(ISNUMBER(OFFSET('Sanitation Data'!$D$6,0,10*ROW('Sanitation Data'!D83))),'Data Summary'!CL89="Yes"),OFFSET('Sanitation Data'!$D$6,0,10*ROW('Sanitation Data'!D83)),NA())</f>
        <v>#N/A</v>
      </c>
      <c r="X89" s="100" t="e">
        <f ca="true">+IF(AND(ISNUMBER(OFFSET('Sanitation Data'!$D$10,0,10*ROW('Sanitation Data'!D83))),'Data Summary'!CM89="Yes"),OFFSET('Sanitation Data'!$D$10,0,10*ROW('Sanitation Data'!D83)),NA())</f>
        <v>#N/A</v>
      </c>
      <c r="Y89" s="100" t="e">
        <f ca="true">+IF(AND(ISNUMBER(OFFSET('Sanitation Data'!$D$11,0,10*ROW('Sanitation Data'!D83))),'Data Summary'!CN89="Yes"),OFFSET('Sanitation Data'!$D$11,0,10*ROW('Sanitation Data'!D83)),NA())</f>
        <v>#N/A</v>
      </c>
      <c r="Z89" s="100" t="e">
        <f ca="true">+IF(AND(ISNUMBER(OFFSET('Sanitation Data'!$D$12,0,10*ROW('Sanitation Data'!D83))),'Data Summary'!CO89="Yes"),OFFSET('Sanitation Data'!$D$12,0,10*ROW('Sanitation Data'!D83)),NA())</f>
        <v>#N/A</v>
      </c>
      <c r="AA89" s="100" t="e">
        <f ca="true">+IF(AND(ISNUMBER(OFFSET('Sanitation Data'!$E$4,0,10*ROW('Sanitation Data'!E83))),'Data Summary'!CP89="Yes"),100-OFFSET('Sanitation Data'!$E$4,0,10*ROW('Sanitation Data'!E83)),NA())</f>
        <v>#N/A</v>
      </c>
      <c r="AB89" s="100" t="e">
        <f ca="true">+IF(AND(ISNUMBER(OFFSET('Sanitation Data'!$E$6,0,10*ROW('Sanitation Data'!E83))),'Data Summary'!CQ89="Yes"),OFFSET('Sanitation Data'!$E$6,0,10*ROW('Sanitation Data'!E83)),NA())</f>
        <v>#N/A</v>
      </c>
      <c r="AC89" s="100" t="e">
        <f ca="true">+IF(AND(ISNUMBER(OFFSET('Sanitation Data'!$E$10,0,10*ROW('Sanitation Data'!E83))),'Data Summary'!CR89="Yes"),OFFSET('Sanitation Data'!$E$10,0,10*ROW('Sanitation Data'!E83)),NA())</f>
        <v>#N/A</v>
      </c>
      <c r="AD89" s="100" t="e">
        <f ca="true">+IF(AND(ISNUMBER(OFFSET('Sanitation Data'!$E$11,0,10*ROW('Sanitation Data'!E83))),'Data Summary'!CS89="Yes"),OFFSET('Sanitation Data'!$E$11,0,10*ROW('Sanitation Data'!E83)),NA())</f>
        <v>#N/A</v>
      </c>
      <c r="AE89" s="100" t="e">
        <f ca="true">+IF(AND(ISNUMBER(OFFSET('Sanitation Data'!$E$12,0,10*ROW('Sanitation Data'!E83))),'Data Summary'!CT89="Yes"),OFFSET('Sanitation Data'!$E$12,0,10*ROW('Sanitation Data'!E83)),NA())</f>
        <v>#N/A</v>
      </c>
      <c r="AF89" s="100" t="e">
        <f ca="true">+IF(AND(ISNUMBER(OFFSET('Sanitation Data'!$F$4,0,10*ROW('Sanitation Data'!F83))),'Data Summary'!CU89="Yes"),100-OFFSET('Sanitation Data'!$F$4,0,10*ROW('Sanitation Data'!F83)),NA())</f>
        <v>#N/A</v>
      </c>
      <c r="AG89" s="100" t="e">
        <f ca="true">+IF(AND(ISNUMBER(OFFSET('Sanitation Data'!$F$6,0,10*ROW('Sanitation Data'!F83))),'Data Summary'!CV89="Yes"),OFFSET('Sanitation Data'!$F$6,0,10*ROW('Sanitation Data'!F83)),NA())</f>
        <v>#N/A</v>
      </c>
      <c r="AH89" s="100" t="e">
        <f ca="true">+IF(AND(ISNUMBER(OFFSET('Sanitation Data'!$F$10,0,10*ROW('Sanitation Data'!F83))),'Data Summary'!CW89="Yes"),OFFSET('Sanitation Data'!$F$10,0,10*ROW('Sanitation Data'!F83)),NA())</f>
        <v>#N/A</v>
      </c>
      <c r="AI89" s="100" t="e">
        <f ca="true">+IF(AND(ISNUMBER(OFFSET('Sanitation Data'!$F$11,0,10*ROW('Sanitation Data'!F83))),'Data Summary'!CX89="Yes"),OFFSET('Sanitation Data'!$F$11,0,10*ROW('Sanitation Data'!F83)),NA())</f>
        <v>#N/A</v>
      </c>
      <c r="AJ89" s="100" t="e">
        <f ca="true">+IF(AND(ISNUMBER(OFFSET('Sanitation Data'!$F$12,0,10*ROW('Sanitation Data'!F83))),'Data Summary'!CY89="Yes"),OFFSET('Sanitation Data'!$F$12,0,10*ROW('Sanitation Data'!F83)),NA())</f>
        <v>#N/A</v>
      </c>
      <c r="AK89" s="100" t="e">
        <f ca="true">+IF(AND(ISNUMBER(OFFSET('Sanitation Data'!$G$4,0,10*ROW('Sanitation Data'!G83))),'Data Summary'!CZ89="Yes"),100-OFFSET('Sanitation Data'!$G$4,0,10*ROW('Sanitation Data'!G83)),NA())</f>
        <v>#N/A</v>
      </c>
      <c r="AL89" s="100" t="e">
        <f ca="true">+IF(AND(ISNUMBER(OFFSET('Sanitation Data'!$G$6,0,10*ROW('Sanitation Data'!G83))),'Data Summary'!DA89="Yes"),OFFSET('Sanitation Data'!$G$6,0,10*ROW('Sanitation Data'!G83)),NA())</f>
        <v>#N/A</v>
      </c>
      <c r="AM89" s="100" t="e">
        <f ca="true">+IF(AND(ISNUMBER(OFFSET('Sanitation Data'!$G$10,0,10*ROW('Sanitation Data'!G83))),'Data Summary'!DB89="Yes"),OFFSET('Sanitation Data'!$G$10,0,10*ROW('Sanitation Data'!G83)),NA())</f>
        <v>#N/A</v>
      </c>
      <c r="AN89" s="100" t="e">
        <f ca="true">+IF(AND(ISNUMBER(OFFSET('Sanitation Data'!$G$11,0,10*ROW('Sanitation Data'!G83))),'Data Summary'!DC89="Yes"),OFFSET('Sanitation Data'!$G$11,0,10*ROW('Sanitation Data'!G83)),NA())</f>
        <v>#N/A</v>
      </c>
      <c r="AO89" s="100" t="e">
        <f ca="true">+IF(AND(ISNUMBER(OFFSET('Sanitation Data'!$G$12,0,10*ROW('Sanitation Data'!G83))),'Data Summary'!DD89="Yes"),OFFSET('Sanitation Data'!$G$12,0,10*ROW('Sanitation Data'!G83)),NA())</f>
        <v>#N/A</v>
      </c>
      <c r="AP89" s="100" t="e">
        <f ca="true">+IF(AND(ISNUMBER(OFFSET('Sanitation Data'!$H$4,0,10*ROW('Sanitation Data'!H83))),'Data Summary'!DE89="Yes"),100-OFFSET('Sanitation Data'!$H$4,0,10*ROW('Sanitation Data'!H83)),NA())</f>
        <v>#N/A</v>
      </c>
      <c r="AQ89" s="100" t="e">
        <f ca="true">+IF(AND(ISNUMBER(OFFSET('Sanitation Data'!$H$6,0,10*ROW('Sanitation Data'!H83))),'Data Summary'!DF89="Yes"),OFFSET('Sanitation Data'!$H$6,0,10*ROW('Sanitation Data'!H83)),NA())</f>
        <v>#N/A</v>
      </c>
      <c r="AR89" s="100" t="e">
        <f ca="true">+IF(AND(ISNUMBER(OFFSET('Sanitation Data'!$H$10,0,10*ROW('Sanitation Data'!H83))),'Data Summary'!DG89="Yes"),OFFSET('Sanitation Data'!$H$10,0,10*ROW('Sanitation Data'!H83)),NA())</f>
        <v>#N/A</v>
      </c>
      <c r="AS89" s="100" t="e">
        <f ca="true">+IF(AND(ISNUMBER(OFFSET('Sanitation Data'!$H$11,0,10*ROW('Sanitation Data'!H83))),'Data Summary'!DH89="Yes"),OFFSET('Sanitation Data'!$H$11,0,10*ROW('Sanitation Data'!H83)),NA())</f>
        <v>#N/A</v>
      </c>
      <c r="AT89" s="100" t="e">
        <f ca="true">+IF(AND(ISNUMBER(OFFSET('Sanitation Data'!$H$12,0,10*ROW('Sanitation Data'!H83))),'Data Summary'!DI89="Yes"),OFFSET('Sanitation Data'!$H$12,0,10*ROW('Sanitation Data'!H83)),NA())</f>
        <v>#N/A</v>
      </c>
      <c r="AU89" s="100" t="e">
        <f ca="true">+IF(AND(ISNUMBER(OFFSET('Sanitation Data'!$I$4,0,10*ROW('Sanitation Data'!I83))),'Data Summary'!DJ89="Yes"),100-OFFSET('Sanitation Data'!$I$4,0,10*ROW('Sanitation Data'!I83)),NA())</f>
        <v>#N/A</v>
      </c>
      <c r="AV89" s="100" t="e">
        <f ca="true">+IF(AND(ISNUMBER(OFFSET('Sanitation Data'!$I$6,0,10*ROW('Sanitation Data'!I83))),'Data Summary'!DK89="Yes"),OFFSET('Sanitation Data'!$I$6,0,10*ROW('Sanitation Data'!I83)),NA())</f>
        <v>#N/A</v>
      </c>
      <c r="AW89" s="100" t="e">
        <f ca="true">+IF(AND(ISNUMBER(OFFSET('Sanitation Data'!$I$10,0,10*ROW('Sanitation Data'!I83))),'Data Summary'!DL89="Yes"),OFFSET('Sanitation Data'!$I$10,0,10*ROW('Sanitation Data'!I83)),NA())</f>
        <v>#N/A</v>
      </c>
      <c r="AX89" s="100" t="e">
        <f ca="true">+IF(AND(ISNUMBER(OFFSET('Sanitation Data'!$I$11,0,10*ROW('Sanitation Data'!I83))),'Data Summary'!DM89="Yes"),OFFSET('Sanitation Data'!$I$11,0,10*ROW('Sanitation Data'!I83)),NA())</f>
        <v>#N/A</v>
      </c>
      <c r="AY89" s="100" t="e">
        <f ca="true">+IF(AND(ISNUMBER(OFFSET('Sanitation Data'!$I$12,0,10*ROW('Sanitation Data'!I83))),'Data Summary'!DN89="Yes"),OFFSET('Sanitation Data'!$I$12,0,10*ROW('Sanitation Data'!I83)),NA())</f>
        <v>#N/A</v>
      </c>
      <c r="AZ89" s="101" t="e">
        <f ca="true">+IF(AND(ISNUMBER(OFFSET('Hygiene Data'!$D$5,0,10*ROW('Hygiene Data'!D83))),'Data Summary'!DO89="Yes"),OFFSET('Hygiene Data'!$D$5,0,10*ROW('Hygiene Data'!D83)),NA())</f>
        <v>#N/A</v>
      </c>
      <c r="BA89" s="101" t="e">
        <f ca="true">+IF(AND(ISNUMBER(OFFSET('Hygiene Data'!$D$7,0,10*ROW('Hygiene Data'!D83))),'Data Summary'!DP89="Yes"),OFFSET('Hygiene Data'!$D$7,0,10*ROW('Hygiene Data'!D83)),NA())</f>
        <v>#N/A</v>
      </c>
      <c r="BB89" s="101" t="e">
        <f ca="true">+IF(AND(ISNUMBER(OFFSET('Hygiene Data'!$D$9,0,10*ROW('Hygiene Data'!D83))),'Data Summary'!DQ89="Yes"),OFFSET('Hygiene Data'!$D$9,0,10*ROW('Hygiene Data'!D83)),NA())</f>
        <v>#N/A</v>
      </c>
      <c r="BC89" s="101" t="e">
        <f ca="true">+IF(AND(ISNUMBER(OFFSET('Hygiene Data'!$E$5,0,10*ROW('Hygiene Data'!E83))),'Data Summary'!DR89="Yes"),OFFSET('Hygiene Data'!$E$5,0,10*ROW('Hygiene Data'!E83)),NA())</f>
        <v>#N/A</v>
      </c>
      <c r="BD89" s="101" t="e">
        <f ca="true">+IF(AND(ISNUMBER(OFFSET('Hygiene Data'!$E$7,0,10*ROW('Hygiene Data'!E83))),'Data Summary'!DS89="Yes"),OFFSET('Hygiene Data'!$E$7,0,10*ROW('Hygiene Data'!E83)),NA())</f>
        <v>#N/A</v>
      </c>
      <c r="BE89" s="101" t="e">
        <f ca="true">+IF(AND(ISNUMBER(OFFSET('Hygiene Data'!$E$9,0,10*ROW('Hygiene Data'!E83))),'Data Summary'!DT89="Yes"),OFFSET('Hygiene Data'!$E$9,0,10*ROW('Hygiene Data'!E83)),NA())</f>
        <v>#N/A</v>
      </c>
      <c r="BF89" s="101" t="e">
        <f ca="true">+IF(AND(ISNUMBER(OFFSET('Hygiene Data'!$F$5,0,10*ROW('Hygiene Data'!F83))),'Data Summary'!DU89="Yes"),OFFSET('Hygiene Data'!$F$5,0,10*ROW('Hygiene Data'!F83)),NA())</f>
        <v>#N/A</v>
      </c>
      <c r="BG89" s="101" t="e">
        <f ca="true">+IF(AND(ISNUMBER(OFFSET('Hygiene Data'!$F$7,0,10*ROW('Hygiene Data'!F83))),'Data Summary'!DV89="Yes"),OFFSET('Hygiene Data'!$F$7,0,10*ROW('Hygiene Data'!F83)),NA())</f>
        <v>#N/A</v>
      </c>
      <c r="BH89" s="101" t="e">
        <f ca="true">+IF(AND(ISNUMBER(OFFSET('Hygiene Data'!$F$9,0,10*ROW('Hygiene Data'!F83))),'Data Summary'!DW89="Yes"),OFFSET('Hygiene Data'!$F$9,0,10*ROW('Hygiene Data'!F83)),NA())</f>
        <v>#N/A</v>
      </c>
      <c r="BI89" s="101" t="e">
        <f ca="true">+IF(AND(ISNUMBER(OFFSET('Hygiene Data'!$G$5,0,10*ROW('Hygiene Data'!G83))),'Data Summary'!DX89="Yes"),OFFSET('Hygiene Data'!$G$5,0,10*ROW('Hygiene Data'!G83)),NA())</f>
        <v>#N/A</v>
      </c>
      <c r="BJ89" s="101" t="e">
        <f ca="true">+IF(AND(ISNUMBER(OFFSET('Hygiene Data'!$G$7,0,10*ROW('Hygiene Data'!G83))),'Data Summary'!DY89="Yes"),OFFSET('Hygiene Data'!$G$7,0,10*ROW('Hygiene Data'!G83)),NA())</f>
        <v>#N/A</v>
      </c>
      <c r="BK89" s="101" t="e">
        <f ca="true">+IF(AND(ISNUMBER(OFFSET('Hygiene Data'!$G$9,0,10*ROW('Hygiene Data'!G83))),'Data Summary'!DZ89="Yes"),OFFSET('Hygiene Data'!$G$9,0,10*ROW('Hygiene Data'!G83)),NA())</f>
        <v>#N/A</v>
      </c>
      <c r="BL89" s="101" t="e">
        <f ca="true">+IF(AND(ISNUMBER(OFFSET('Hygiene Data'!$H$5,0,10*ROW('Hygiene Data'!H83))),'Data Summary'!EA89="Yes"),OFFSET('Hygiene Data'!$H$5,0,10*ROW('Hygiene Data'!H83)),NA())</f>
        <v>#N/A</v>
      </c>
      <c r="BM89" s="101" t="e">
        <f ca="true">+IF(AND(ISNUMBER(OFFSET('Hygiene Data'!$H$7,0,10*ROW('Hygiene Data'!H83))),'Data Summary'!EB89="Yes"),OFFSET('Hygiene Data'!$H$7,0,10*ROW('Hygiene Data'!H83)),NA())</f>
        <v>#N/A</v>
      </c>
      <c r="BN89" s="101" t="e">
        <f ca="true">+IF(AND(ISNUMBER(OFFSET('Hygiene Data'!$H$9,0,10*ROW('Hygiene Data'!H83))),'Data Summary'!EC89="Yes"),OFFSET('Hygiene Data'!$H$9,0,10*ROW('Hygiene Data'!H83)),NA())</f>
        <v>#N/A</v>
      </c>
      <c r="BO89" s="101" t="e">
        <f ca="true">+IF(AND(ISNUMBER(OFFSET('Hygiene Data'!$I$5,0,10*ROW('Hygiene Data'!I83))),'Data Summary'!ED89="Yes"),OFFSET('Hygiene Data'!$I$5,0,10*ROW('Hygiene Data'!I83)),NA())</f>
        <v>#N/A</v>
      </c>
      <c r="BP89" s="101" t="e">
        <f ca="true">+IF(AND(ISNUMBER(OFFSET('Hygiene Data'!$I$7,0,10*ROW('Hygiene Data'!I83))),'Data Summary'!EE89="Yes"),OFFSET('Hygiene Data'!$I$7,0,10*ROW('Hygiene Data'!I83)),NA())</f>
        <v>#N/A</v>
      </c>
      <c r="BQ89" s="101" t="e">
        <f ca="true">+IF(AND(ISNUMBER(OFFSET('Hygiene Data'!$I$9,0,10*ROW('Hygiene Data'!I83))),'Data Summary'!EF89="Yes"),OFFSET('Hygiene Data'!$I$9,0,10*ROW('Hygiene Data'!I83)),NA())</f>
        <v>#N/A</v>
      </c>
    </row>
    <row xmlns:x14ac="http://schemas.microsoft.com/office/spreadsheetml/2009/9/ac" r="90" x14ac:dyDescent="0.2">
      <c r="A90" s="379" t="e">
        <f ca="true">+RIGHT('Data Summary'!A90,LEN('Data Summary'!A90)-9)</f>
        <v>#VALUE!</v>
      </c>
      <c r="B90" s="38" t="str">
        <f ca="true">+IF(ISTEXT('Data Summary'!B90),'Data Summary'!B90,"")</f>
        <v/>
      </c>
      <c r="C90" s="378" t="e">
        <f ca="true">+VALUE('Data Summary'!C90)</f>
        <v>#VALUE!</v>
      </c>
      <c r="D90" s="99" t="e">
        <f ca="true">+IF(AND(ISNUMBER(OFFSET('Water Data'!$D$4,0,10*ROW('Water Data'!D84))),'Data Summary'!BS90="Yes"),100-OFFSET('Water Data'!$D$4,0,10*ROW('Water Data'!D84)),NA())</f>
        <v>#N/A</v>
      </c>
      <c r="E90" s="99" t="e">
        <f ca="true">+IF(AND(ISNUMBER(OFFSET('Water Data'!$D$6,0,10*ROW('Water Data'!D84))),'Data Summary'!BT90="Yes"),OFFSET('Water Data'!$D$6,0,10*ROW('Water Data'!D84)),NA())</f>
        <v>#N/A</v>
      </c>
      <c r="F90" s="99" t="e">
        <f ca="true">+IF(AND(ISNUMBER(OFFSET('Water Data'!$D$9,0,10*ROW('Water Data'!D84))),'Data Summary'!BU90="Yes"),OFFSET('Water Data'!$D$9,0,10*ROW('Water Data'!D84)),NA())</f>
        <v>#N/A</v>
      </c>
      <c r="G90" s="99" t="e">
        <f ca="true">+IF(AND(ISNUMBER(OFFSET('Water Data'!$E$4,0,10*ROW('Water Data'!E84))),'Data Summary'!BV90="Yes"),100-OFFSET('Water Data'!$E$4,0,10*ROW('Water Data'!E84)),NA())</f>
        <v>#N/A</v>
      </c>
      <c r="H90" s="99" t="e">
        <f ca="true">+IF(AND(ISNUMBER(OFFSET('Water Data'!$E$6,0,10*ROW('Water Data'!E84))),'Data Summary'!BW90="Yes"),OFFSET('Water Data'!$E$6,0,10*ROW('Water Data'!E84)),NA())</f>
        <v>#N/A</v>
      </c>
      <c r="I90" s="99" t="e">
        <f ca="true">+IF(AND(ISNUMBER(OFFSET('Water Data'!$E$9,0,10*ROW('Water Data'!E84))),'Data Summary'!BX90="Yes"),OFFSET('Water Data'!$E$9,0,10*ROW('Water Data'!E84)),NA())</f>
        <v>#N/A</v>
      </c>
      <c r="J90" s="99" t="e">
        <f ca="true">+IF(AND(ISNUMBER(OFFSET('Water Data'!$F$4,0,10*ROW('Water Data'!F84))),'Data Summary'!BY90="Yes"),100-OFFSET('Water Data'!$F$4,0,10*ROW('Water Data'!F84)),NA())</f>
        <v>#N/A</v>
      </c>
      <c r="K90" s="99" t="e">
        <f ca="true">+IF(AND(ISNUMBER(OFFSET('Water Data'!$F$6,0,10*ROW('Water Data'!F84))),'Data Summary'!BZ90="Yes"),OFFSET('Water Data'!$F$6,0,10*ROW('Water Data'!F84)),NA())</f>
        <v>#N/A</v>
      </c>
      <c r="L90" s="99" t="e">
        <f ca="true">+IF(AND(ISNUMBER(OFFSET('Water Data'!$F$9,0,10*ROW('Water Data'!F84))),'Data Summary'!CA90="Yes"),OFFSET('Water Data'!$F$9,0,10*ROW('Water Data'!F84)),NA())</f>
        <v>#N/A</v>
      </c>
      <c r="M90" s="99" t="e">
        <f ca="true">+IF(AND(ISNUMBER(OFFSET('Water Data'!$G$4,0,10*ROW('Water Data'!G84))),'Data Summary'!CB90="Yes"),100-OFFSET('Water Data'!$G$4,0,10*ROW('Water Data'!G84)),NA())</f>
        <v>#N/A</v>
      </c>
      <c r="N90" s="99" t="e">
        <f ca="true">+IF(AND(ISNUMBER(OFFSET('Water Data'!$G$6,0,10*ROW('Water Data'!G84))),'Data Summary'!CC90="Yes"),OFFSET('Water Data'!$G$6,0,10*ROW('Water Data'!G84)),NA())</f>
        <v>#N/A</v>
      </c>
      <c r="O90" s="99" t="e">
        <f ca="true">+IF(AND(ISNUMBER(OFFSET('Water Data'!$G$9,0,10*ROW('Water Data'!G84))),'Data Summary'!CD90="Yes"),OFFSET('Water Data'!$G$9,0,10*ROW('Water Data'!G84)),NA())</f>
        <v>#N/A</v>
      </c>
      <c r="P90" s="99" t="e">
        <f ca="true">+IF(AND(ISNUMBER(OFFSET('Water Data'!$H$4,0,10*ROW('Water Data'!H84))),'Data Summary'!CE90="Yes"),100-OFFSET('Water Data'!$H$4,0,10*ROW('Water Data'!H84)),NA())</f>
        <v>#N/A</v>
      </c>
      <c r="Q90" s="99" t="e">
        <f ca="true">+IF(AND(ISNUMBER(OFFSET('Water Data'!$H$6,0,10*ROW('Water Data'!H84))),'Data Summary'!CF90="Yes"),OFFSET('Water Data'!$H$6,0,10*ROW('Water Data'!H84)),NA())</f>
        <v>#N/A</v>
      </c>
      <c r="R90" s="99" t="e">
        <f ca="true">+IF(AND(ISNUMBER(OFFSET('Water Data'!$H$9,0,10*ROW('Water Data'!H84))),'Data Summary'!CG90="Yes"),OFFSET('Water Data'!$H$9,0,10*ROW('Water Data'!H84)),NA())</f>
        <v>#N/A</v>
      </c>
      <c r="S90" s="99" t="e">
        <f ca="true">+IF(AND(ISNUMBER(OFFSET('Water Data'!$I$4,0,10*ROW('Water Data'!I84))),'Data Summary'!CH90="Yes"),100-OFFSET('Water Data'!$I$4,0,10*ROW('Water Data'!I84)),NA())</f>
        <v>#N/A</v>
      </c>
      <c r="T90" s="99" t="e">
        <f ca="true">+IF(AND(ISNUMBER(OFFSET('Water Data'!$I$6,0,10*ROW('Water Data'!I84))),'Data Summary'!CI90="Yes"),OFFSET('Water Data'!$I$6,0,10*ROW('Water Data'!I84)),NA())</f>
        <v>#N/A</v>
      </c>
      <c r="U90" s="99" t="e">
        <f ca="true">+IF(AND(ISNUMBER(OFFSET('Water Data'!$I$9,0,10*ROW('Water Data'!I84))),'Data Summary'!CJ90="Yes"),OFFSET('Water Data'!$I$9,0,10*ROW('Water Data'!I84)),NA())</f>
        <v>#N/A</v>
      </c>
      <c r="V90" s="100" t="e">
        <f ca="true">+IF(AND(ISNUMBER(OFFSET('Sanitation Data'!$D$4,0,10*ROW('Sanitation Data'!D84))),'Data Summary'!CK90="Yes"),100-OFFSET('Sanitation Data'!$D$4,0,10*ROW('Sanitation Data'!D84)),NA())</f>
        <v>#N/A</v>
      </c>
      <c r="W90" s="100" t="e">
        <f ca="true">+IF(AND(ISNUMBER(OFFSET('Sanitation Data'!$D$6,0,10*ROW('Sanitation Data'!D84))),'Data Summary'!CL90="Yes"),OFFSET('Sanitation Data'!$D$6,0,10*ROW('Sanitation Data'!D84)),NA())</f>
        <v>#N/A</v>
      </c>
      <c r="X90" s="100" t="e">
        <f ca="true">+IF(AND(ISNUMBER(OFFSET('Sanitation Data'!$D$10,0,10*ROW('Sanitation Data'!D84))),'Data Summary'!CM90="Yes"),OFFSET('Sanitation Data'!$D$10,0,10*ROW('Sanitation Data'!D84)),NA())</f>
        <v>#N/A</v>
      </c>
      <c r="Y90" s="100" t="e">
        <f ca="true">+IF(AND(ISNUMBER(OFFSET('Sanitation Data'!$D$11,0,10*ROW('Sanitation Data'!D84))),'Data Summary'!CN90="Yes"),OFFSET('Sanitation Data'!$D$11,0,10*ROW('Sanitation Data'!D84)),NA())</f>
        <v>#N/A</v>
      </c>
      <c r="Z90" s="100" t="e">
        <f ca="true">+IF(AND(ISNUMBER(OFFSET('Sanitation Data'!$D$12,0,10*ROW('Sanitation Data'!D84))),'Data Summary'!CO90="Yes"),OFFSET('Sanitation Data'!$D$12,0,10*ROW('Sanitation Data'!D84)),NA())</f>
        <v>#N/A</v>
      </c>
      <c r="AA90" s="100" t="e">
        <f ca="true">+IF(AND(ISNUMBER(OFFSET('Sanitation Data'!$E$4,0,10*ROW('Sanitation Data'!E84))),'Data Summary'!CP90="Yes"),100-OFFSET('Sanitation Data'!$E$4,0,10*ROW('Sanitation Data'!E84)),NA())</f>
        <v>#N/A</v>
      </c>
      <c r="AB90" s="100" t="e">
        <f ca="true">+IF(AND(ISNUMBER(OFFSET('Sanitation Data'!$E$6,0,10*ROW('Sanitation Data'!E84))),'Data Summary'!CQ90="Yes"),OFFSET('Sanitation Data'!$E$6,0,10*ROW('Sanitation Data'!E84)),NA())</f>
        <v>#N/A</v>
      </c>
      <c r="AC90" s="100" t="e">
        <f ca="true">+IF(AND(ISNUMBER(OFFSET('Sanitation Data'!$E$10,0,10*ROW('Sanitation Data'!E84))),'Data Summary'!CR90="Yes"),OFFSET('Sanitation Data'!$E$10,0,10*ROW('Sanitation Data'!E84)),NA())</f>
        <v>#N/A</v>
      </c>
      <c r="AD90" s="100" t="e">
        <f ca="true">+IF(AND(ISNUMBER(OFFSET('Sanitation Data'!$E$11,0,10*ROW('Sanitation Data'!E84))),'Data Summary'!CS90="Yes"),OFFSET('Sanitation Data'!$E$11,0,10*ROW('Sanitation Data'!E84)),NA())</f>
        <v>#N/A</v>
      </c>
      <c r="AE90" s="100" t="e">
        <f ca="true">+IF(AND(ISNUMBER(OFFSET('Sanitation Data'!$E$12,0,10*ROW('Sanitation Data'!E84))),'Data Summary'!CT90="Yes"),OFFSET('Sanitation Data'!$E$12,0,10*ROW('Sanitation Data'!E84)),NA())</f>
        <v>#N/A</v>
      </c>
      <c r="AF90" s="100" t="e">
        <f ca="true">+IF(AND(ISNUMBER(OFFSET('Sanitation Data'!$F$4,0,10*ROW('Sanitation Data'!F84))),'Data Summary'!CU90="Yes"),100-OFFSET('Sanitation Data'!$F$4,0,10*ROW('Sanitation Data'!F84)),NA())</f>
        <v>#N/A</v>
      </c>
      <c r="AG90" s="100" t="e">
        <f ca="true">+IF(AND(ISNUMBER(OFFSET('Sanitation Data'!$F$6,0,10*ROW('Sanitation Data'!F84))),'Data Summary'!CV90="Yes"),OFFSET('Sanitation Data'!$F$6,0,10*ROW('Sanitation Data'!F84)),NA())</f>
        <v>#N/A</v>
      </c>
      <c r="AH90" s="100" t="e">
        <f ca="true">+IF(AND(ISNUMBER(OFFSET('Sanitation Data'!$F$10,0,10*ROW('Sanitation Data'!F84))),'Data Summary'!CW90="Yes"),OFFSET('Sanitation Data'!$F$10,0,10*ROW('Sanitation Data'!F84)),NA())</f>
        <v>#N/A</v>
      </c>
      <c r="AI90" s="100" t="e">
        <f ca="true">+IF(AND(ISNUMBER(OFFSET('Sanitation Data'!$F$11,0,10*ROW('Sanitation Data'!F84))),'Data Summary'!CX90="Yes"),OFFSET('Sanitation Data'!$F$11,0,10*ROW('Sanitation Data'!F84)),NA())</f>
        <v>#N/A</v>
      </c>
      <c r="AJ90" s="100" t="e">
        <f ca="true">+IF(AND(ISNUMBER(OFFSET('Sanitation Data'!$F$12,0,10*ROW('Sanitation Data'!F84))),'Data Summary'!CY90="Yes"),OFFSET('Sanitation Data'!$F$12,0,10*ROW('Sanitation Data'!F84)),NA())</f>
        <v>#N/A</v>
      </c>
      <c r="AK90" s="100" t="e">
        <f ca="true">+IF(AND(ISNUMBER(OFFSET('Sanitation Data'!$G$4,0,10*ROW('Sanitation Data'!G84))),'Data Summary'!CZ90="Yes"),100-OFFSET('Sanitation Data'!$G$4,0,10*ROW('Sanitation Data'!G84)),NA())</f>
        <v>#N/A</v>
      </c>
      <c r="AL90" s="100" t="e">
        <f ca="true">+IF(AND(ISNUMBER(OFFSET('Sanitation Data'!$G$6,0,10*ROW('Sanitation Data'!G84))),'Data Summary'!DA90="Yes"),OFFSET('Sanitation Data'!$G$6,0,10*ROW('Sanitation Data'!G84)),NA())</f>
        <v>#N/A</v>
      </c>
      <c r="AM90" s="100" t="e">
        <f ca="true">+IF(AND(ISNUMBER(OFFSET('Sanitation Data'!$G$10,0,10*ROW('Sanitation Data'!G84))),'Data Summary'!DB90="Yes"),OFFSET('Sanitation Data'!$G$10,0,10*ROW('Sanitation Data'!G84)),NA())</f>
        <v>#N/A</v>
      </c>
      <c r="AN90" s="100" t="e">
        <f ca="true">+IF(AND(ISNUMBER(OFFSET('Sanitation Data'!$G$11,0,10*ROW('Sanitation Data'!G84))),'Data Summary'!DC90="Yes"),OFFSET('Sanitation Data'!$G$11,0,10*ROW('Sanitation Data'!G84)),NA())</f>
        <v>#N/A</v>
      </c>
      <c r="AO90" s="100" t="e">
        <f ca="true">+IF(AND(ISNUMBER(OFFSET('Sanitation Data'!$G$12,0,10*ROW('Sanitation Data'!G84))),'Data Summary'!DD90="Yes"),OFFSET('Sanitation Data'!$G$12,0,10*ROW('Sanitation Data'!G84)),NA())</f>
        <v>#N/A</v>
      </c>
      <c r="AP90" s="100" t="e">
        <f ca="true">+IF(AND(ISNUMBER(OFFSET('Sanitation Data'!$H$4,0,10*ROW('Sanitation Data'!H84))),'Data Summary'!DE90="Yes"),100-OFFSET('Sanitation Data'!$H$4,0,10*ROW('Sanitation Data'!H84)),NA())</f>
        <v>#N/A</v>
      </c>
      <c r="AQ90" s="100" t="e">
        <f ca="true">+IF(AND(ISNUMBER(OFFSET('Sanitation Data'!$H$6,0,10*ROW('Sanitation Data'!H84))),'Data Summary'!DF90="Yes"),OFFSET('Sanitation Data'!$H$6,0,10*ROW('Sanitation Data'!H84)),NA())</f>
        <v>#N/A</v>
      </c>
      <c r="AR90" s="100" t="e">
        <f ca="true">+IF(AND(ISNUMBER(OFFSET('Sanitation Data'!$H$10,0,10*ROW('Sanitation Data'!H84))),'Data Summary'!DG90="Yes"),OFFSET('Sanitation Data'!$H$10,0,10*ROW('Sanitation Data'!H84)),NA())</f>
        <v>#N/A</v>
      </c>
      <c r="AS90" s="100" t="e">
        <f ca="true">+IF(AND(ISNUMBER(OFFSET('Sanitation Data'!$H$11,0,10*ROW('Sanitation Data'!H84))),'Data Summary'!DH90="Yes"),OFFSET('Sanitation Data'!$H$11,0,10*ROW('Sanitation Data'!H84)),NA())</f>
        <v>#N/A</v>
      </c>
      <c r="AT90" s="100" t="e">
        <f ca="true">+IF(AND(ISNUMBER(OFFSET('Sanitation Data'!$H$12,0,10*ROW('Sanitation Data'!H84))),'Data Summary'!DI90="Yes"),OFFSET('Sanitation Data'!$H$12,0,10*ROW('Sanitation Data'!H84)),NA())</f>
        <v>#N/A</v>
      </c>
      <c r="AU90" s="100" t="e">
        <f ca="true">+IF(AND(ISNUMBER(OFFSET('Sanitation Data'!$I$4,0,10*ROW('Sanitation Data'!I84))),'Data Summary'!DJ90="Yes"),100-OFFSET('Sanitation Data'!$I$4,0,10*ROW('Sanitation Data'!I84)),NA())</f>
        <v>#N/A</v>
      </c>
      <c r="AV90" s="100" t="e">
        <f ca="true">+IF(AND(ISNUMBER(OFFSET('Sanitation Data'!$I$6,0,10*ROW('Sanitation Data'!I84))),'Data Summary'!DK90="Yes"),OFFSET('Sanitation Data'!$I$6,0,10*ROW('Sanitation Data'!I84)),NA())</f>
        <v>#N/A</v>
      </c>
      <c r="AW90" s="100" t="e">
        <f ca="true">+IF(AND(ISNUMBER(OFFSET('Sanitation Data'!$I$10,0,10*ROW('Sanitation Data'!I84))),'Data Summary'!DL90="Yes"),OFFSET('Sanitation Data'!$I$10,0,10*ROW('Sanitation Data'!I84)),NA())</f>
        <v>#N/A</v>
      </c>
      <c r="AX90" s="100" t="e">
        <f ca="true">+IF(AND(ISNUMBER(OFFSET('Sanitation Data'!$I$11,0,10*ROW('Sanitation Data'!I84))),'Data Summary'!DM90="Yes"),OFFSET('Sanitation Data'!$I$11,0,10*ROW('Sanitation Data'!I84)),NA())</f>
        <v>#N/A</v>
      </c>
      <c r="AY90" s="100" t="e">
        <f ca="true">+IF(AND(ISNUMBER(OFFSET('Sanitation Data'!$I$12,0,10*ROW('Sanitation Data'!I84))),'Data Summary'!DN90="Yes"),OFFSET('Sanitation Data'!$I$12,0,10*ROW('Sanitation Data'!I84)),NA())</f>
        <v>#N/A</v>
      </c>
      <c r="AZ90" s="101" t="e">
        <f ca="true">+IF(AND(ISNUMBER(OFFSET('Hygiene Data'!$D$5,0,10*ROW('Hygiene Data'!D84))),'Data Summary'!DO90="Yes"),OFFSET('Hygiene Data'!$D$5,0,10*ROW('Hygiene Data'!D84)),NA())</f>
        <v>#N/A</v>
      </c>
      <c r="BA90" s="101" t="e">
        <f ca="true">+IF(AND(ISNUMBER(OFFSET('Hygiene Data'!$D$7,0,10*ROW('Hygiene Data'!D84))),'Data Summary'!DP90="Yes"),OFFSET('Hygiene Data'!$D$7,0,10*ROW('Hygiene Data'!D84)),NA())</f>
        <v>#N/A</v>
      </c>
      <c r="BB90" s="101" t="e">
        <f ca="true">+IF(AND(ISNUMBER(OFFSET('Hygiene Data'!$D$9,0,10*ROW('Hygiene Data'!D84))),'Data Summary'!DQ90="Yes"),OFFSET('Hygiene Data'!$D$9,0,10*ROW('Hygiene Data'!D84)),NA())</f>
        <v>#N/A</v>
      </c>
      <c r="BC90" s="101" t="e">
        <f ca="true">+IF(AND(ISNUMBER(OFFSET('Hygiene Data'!$E$5,0,10*ROW('Hygiene Data'!E84))),'Data Summary'!DR90="Yes"),OFFSET('Hygiene Data'!$E$5,0,10*ROW('Hygiene Data'!E84)),NA())</f>
        <v>#N/A</v>
      </c>
      <c r="BD90" s="101" t="e">
        <f ca="true">+IF(AND(ISNUMBER(OFFSET('Hygiene Data'!$E$7,0,10*ROW('Hygiene Data'!E84))),'Data Summary'!DS90="Yes"),OFFSET('Hygiene Data'!$E$7,0,10*ROW('Hygiene Data'!E84)),NA())</f>
        <v>#N/A</v>
      </c>
      <c r="BE90" s="101" t="e">
        <f ca="true">+IF(AND(ISNUMBER(OFFSET('Hygiene Data'!$E$9,0,10*ROW('Hygiene Data'!E84))),'Data Summary'!DT90="Yes"),OFFSET('Hygiene Data'!$E$9,0,10*ROW('Hygiene Data'!E84)),NA())</f>
        <v>#N/A</v>
      </c>
      <c r="BF90" s="101" t="e">
        <f ca="true">+IF(AND(ISNUMBER(OFFSET('Hygiene Data'!$F$5,0,10*ROW('Hygiene Data'!F84))),'Data Summary'!DU90="Yes"),OFFSET('Hygiene Data'!$F$5,0,10*ROW('Hygiene Data'!F84)),NA())</f>
        <v>#N/A</v>
      </c>
      <c r="BG90" s="101" t="e">
        <f ca="true">+IF(AND(ISNUMBER(OFFSET('Hygiene Data'!$F$7,0,10*ROW('Hygiene Data'!F84))),'Data Summary'!DV90="Yes"),OFFSET('Hygiene Data'!$F$7,0,10*ROW('Hygiene Data'!F84)),NA())</f>
        <v>#N/A</v>
      </c>
      <c r="BH90" s="101" t="e">
        <f ca="true">+IF(AND(ISNUMBER(OFFSET('Hygiene Data'!$F$9,0,10*ROW('Hygiene Data'!F84))),'Data Summary'!DW90="Yes"),OFFSET('Hygiene Data'!$F$9,0,10*ROW('Hygiene Data'!F84)),NA())</f>
        <v>#N/A</v>
      </c>
      <c r="BI90" s="101" t="e">
        <f ca="true">+IF(AND(ISNUMBER(OFFSET('Hygiene Data'!$G$5,0,10*ROW('Hygiene Data'!G84))),'Data Summary'!DX90="Yes"),OFFSET('Hygiene Data'!$G$5,0,10*ROW('Hygiene Data'!G84)),NA())</f>
        <v>#N/A</v>
      </c>
      <c r="BJ90" s="101" t="e">
        <f ca="true">+IF(AND(ISNUMBER(OFFSET('Hygiene Data'!$G$7,0,10*ROW('Hygiene Data'!G84))),'Data Summary'!DY90="Yes"),OFFSET('Hygiene Data'!$G$7,0,10*ROW('Hygiene Data'!G84)),NA())</f>
        <v>#N/A</v>
      </c>
      <c r="BK90" s="101" t="e">
        <f ca="true">+IF(AND(ISNUMBER(OFFSET('Hygiene Data'!$G$9,0,10*ROW('Hygiene Data'!G84))),'Data Summary'!DZ90="Yes"),OFFSET('Hygiene Data'!$G$9,0,10*ROW('Hygiene Data'!G84)),NA())</f>
        <v>#N/A</v>
      </c>
      <c r="BL90" s="101" t="e">
        <f ca="true">+IF(AND(ISNUMBER(OFFSET('Hygiene Data'!$H$5,0,10*ROW('Hygiene Data'!H84))),'Data Summary'!EA90="Yes"),OFFSET('Hygiene Data'!$H$5,0,10*ROW('Hygiene Data'!H84)),NA())</f>
        <v>#N/A</v>
      </c>
      <c r="BM90" s="101" t="e">
        <f ca="true">+IF(AND(ISNUMBER(OFFSET('Hygiene Data'!$H$7,0,10*ROW('Hygiene Data'!H84))),'Data Summary'!EB90="Yes"),OFFSET('Hygiene Data'!$H$7,0,10*ROW('Hygiene Data'!H84)),NA())</f>
        <v>#N/A</v>
      </c>
      <c r="BN90" s="101" t="e">
        <f ca="true">+IF(AND(ISNUMBER(OFFSET('Hygiene Data'!$H$9,0,10*ROW('Hygiene Data'!H84))),'Data Summary'!EC90="Yes"),OFFSET('Hygiene Data'!$H$9,0,10*ROW('Hygiene Data'!H84)),NA())</f>
        <v>#N/A</v>
      </c>
      <c r="BO90" s="101" t="e">
        <f ca="true">+IF(AND(ISNUMBER(OFFSET('Hygiene Data'!$I$5,0,10*ROW('Hygiene Data'!I84))),'Data Summary'!ED90="Yes"),OFFSET('Hygiene Data'!$I$5,0,10*ROW('Hygiene Data'!I84)),NA())</f>
        <v>#N/A</v>
      </c>
      <c r="BP90" s="101" t="e">
        <f ca="true">+IF(AND(ISNUMBER(OFFSET('Hygiene Data'!$I$7,0,10*ROW('Hygiene Data'!I84))),'Data Summary'!EE90="Yes"),OFFSET('Hygiene Data'!$I$7,0,10*ROW('Hygiene Data'!I84)),NA())</f>
        <v>#N/A</v>
      </c>
      <c r="BQ90" s="101" t="e">
        <f ca="true">+IF(AND(ISNUMBER(OFFSET('Hygiene Data'!$I$9,0,10*ROW('Hygiene Data'!I84))),'Data Summary'!EF90="Yes"),OFFSET('Hygiene Data'!$I$9,0,10*ROW('Hygiene Data'!I84)),NA())</f>
        <v>#N/A</v>
      </c>
    </row>
    <row xmlns:x14ac="http://schemas.microsoft.com/office/spreadsheetml/2009/9/ac" r="91" x14ac:dyDescent="0.2">
      <c r="A91" s="379" t="e">
        <f ca="true">+RIGHT('Data Summary'!A91,LEN('Data Summary'!A91)-9)</f>
        <v>#VALUE!</v>
      </c>
      <c r="B91" s="38" t="str">
        <f ca="true">+IF(ISTEXT('Data Summary'!B91),'Data Summary'!B91,"")</f>
        <v/>
      </c>
      <c r="C91" s="378" t="e">
        <f ca="true">+VALUE('Data Summary'!C91)</f>
        <v>#VALUE!</v>
      </c>
      <c r="D91" s="99" t="e">
        <f ca="true">+IF(AND(ISNUMBER(OFFSET('Water Data'!$D$4,0,10*ROW('Water Data'!D85))),'Data Summary'!BS91="Yes"),100-OFFSET('Water Data'!$D$4,0,10*ROW('Water Data'!D85)),NA())</f>
        <v>#N/A</v>
      </c>
      <c r="E91" s="99" t="e">
        <f ca="true">+IF(AND(ISNUMBER(OFFSET('Water Data'!$D$6,0,10*ROW('Water Data'!D85))),'Data Summary'!BT91="Yes"),OFFSET('Water Data'!$D$6,0,10*ROW('Water Data'!D85)),NA())</f>
        <v>#N/A</v>
      </c>
      <c r="F91" s="99" t="e">
        <f ca="true">+IF(AND(ISNUMBER(OFFSET('Water Data'!$D$9,0,10*ROW('Water Data'!D85))),'Data Summary'!BU91="Yes"),OFFSET('Water Data'!$D$9,0,10*ROW('Water Data'!D85)),NA())</f>
        <v>#N/A</v>
      </c>
      <c r="G91" s="99" t="e">
        <f ca="true">+IF(AND(ISNUMBER(OFFSET('Water Data'!$E$4,0,10*ROW('Water Data'!E85))),'Data Summary'!BV91="Yes"),100-OFFSET('Water Data'!$E$4,0,10*ROW('Water Data'!E85)),NA())</f>
        <v>#N/A</v>
      </c>
      <c r="H91" s="99" t="e">
        <f ca="true">+IF(AND(ISNUMBER(OFFSET('Water Data'!$E$6,0,10*ROW('Water Data'!E85))),'Data Summary'!BW91="Yes"),OFFSET('Water Data'!$E$6,0,10*ROW('Water Data'!E85)),NA())</f>
        <v>#N/A</v>
      </c>
      <c r="I91" s="99" t="e">
        <f ca="true">+IF(AND(ISNUMBER(OFFSET('Water Data'!$E$9,0,10*ROW('Water Data'!E85))),'Data Summary'!BX91="Yes"),OFFSET('Water Data'!$E$9,0,10*ROW('Water Data'!E85)),NA())</f>
        <v>#N/A</v>
      </c>
      <c r="J91" s="99" t="e">
        <f ca="true">+IF(AND(ISNUMBER(OFFSET('Water Data'!$F$4,0,10*ROW('Water Data'!F85))),'Data Summary'!BY91="Yes"),100-OFFSET('Water Data'!$F$4,0,10*ROW('Water Data'!F85)),NA())</f>
        <v>#N/A</v>
      </c>
      <c r="K91" s="99" t="e">
        <f ca="true">+IF(AND(ISNUMBER(OFFSET('Water Data'!$F$6,0,10*ROW('Water Data'!F85))),'Data Summary'!BZ91="Yes"),OFFSET('Water Data'!$F$6,0,10*ROW('Water Data'!F85)),NA())</f>
        <v>#N/A</v>
      </c>
      <c r="L91" s="99" t="e">
        <f ca="true">+IF(AND(ISNUMBER(OFFSET('Water Data'!$F$9,0,10*ROW('Water Data'!F85))),'Data Summary'!CA91="Yes"),OFFSET('Water Data'!$F$9,0,10*ROW('Water Data'!F85)),NA())</f>
        <v>#N/A</v>
      </c>
      <c r="M91" s="99" t="e">
        <f ca="true">+IF(AND(ISNUMBER(OFFSET('Water Data'!$G$4,0,10*ROW('Water Data'!G85))),'Data Summary'!CB91="Yes"),100-OFFSET('Water Data'!$G$4,0,10*ROW('Water Data'!G85)),NA())</f>
        <v>#N/A</v>
      </c>
      <c r="N91" s="99" t="e">
        <f ca="true">+IF(AND(ISNUMBER(OFFSET('Water Data'!$G$6,0,10*ROW('Water Data'!G85))),'Data Summary'!CC91="Yes"),OFFSET('Water Data'!$G$6,0,10*ROW('Water Data'!G85)),NA())</f>
        <v>#N/A</v>
      </c>
      <c r="O91" s="99" t="e">
        <f ca="true">+IF(AND(ISNUMBER(OFFSET('Water Data'!$G$9,0,10*ROW('Water Data'!G85))),'Data Summary'!CD91="Yes"),OFFSET('Water Data'!$G$9,0,10*ROW('Water Data'!G85)),NA())</f>
        <v>#N/A</v>
      </c>
      <c r="P91" s="99" t="e">
        <f ca="true">+IF(AND(ISNUMBER(OFFSET('Water Data'!$H$4,0,10*ROW('Water Data'!H85))),'Data Summary'!CE91="Yes"),100-OFFSET('Water Data'!$H$4,0,10*ROW('Water Data'!H85)),NA())</f>
        <v>#N/A</v>
      </c>
      <c r="Q91" s="99" t="e">
        <f ca="true">+IF(AND(ISNUMBER(OFFSET('Water Data'!$H$6,0,10*ROW('Water Data'!H85))),'Data Summary'!CF91="Yes"),OFFSET('Water Data'!$H$6,0,10*ROW('Water Data'!H85)),NA())</f>
        <v>#N/A</v>
      </c>
      <c r="R91" s="99" t="e">
        <f ca="true">+IF(AND(ISNUMBER(OFFSET('Water Data'!$H$9,0,10*ROW('Water Data'!H85))),'Data Summary'!CG91="Yes"),OFFSET('Water Data'!$H$9,0,10*ROW('Water Data'!H85)),NA())</f>
        <v>#N/A</v>
      </c>
      <c r="S91" s="99" t="e">
        <f ca="true">+IF(AND(ISNUMBER(OFFSET('Water Data'!$I$4,0,10*ROW('Water Data'!I85))),'Data Summary'!CH91="Yes"),100-OFFSET('Water Data'!$I$4,0,10*ROW('Water Data'!I85)),NA())</f>
        <v>#N/A</v>
      </c>
      <c r="T91" s="99" t="e">
        <f ca="true">+IF(AND(ISNUMBER(OFFSET('Water Data'!$I$6,0,10*ROW('Water Data'!I85))),'Data Summary'!CI91="Yes"),OFFSET('Water Data'!$I$6,0,10*ROW('Water Data'!I85)),NA())</f>
        <v>#N/A</v>
      </c>
      <c r="U91" s="99" t="e">
        <f ca="true">+IF(AND(ISNUMBER(OFFSET('Water Data'!$I$9,0,10*ROW('Water Data'!I85))),'Data Summary'!CJ91="Yes"),OFFSET('Water Data'!$I$9,0,10*ROW('Water Data'!I85)),NA())</f>
        <v>#N/A</v>
      </c>
      <c r="V91" s="100" t="e">
        <f ca="true">+IF(AND(ISNUMBER(OFFSET('Sanitation Data'!$D$4,0,10*ROW('Sanitation Data'!D85))),'Data Summary'!CK91="Yes"),100-OFFSET('Sanitation Data'!$D$4,0,10*ROW('Sanitation Data'!D85)),NA())</f>
        <v>#N/A</v>
      </c>
      <c r="W91" s="100" t="e">
        <f ca="true">+IF(AND(ISNUMBER(OFFSET('Sanitation Data'!$D$6,0,10*ROW('Sanitation Data'!D85))),'Data Summary'!CL91="Yes"),OFFSET('Sanitation Data'!$D$6,0,10*ROW('Sanitation Data'!D85)),NA())</f>
        <v>#N/A</v>
      </c>
      <c r="X91" s="100" t="e">
        <f ca="true">+IF(AND(ISNUMBER(OFFSET('Sanitation Data'!$D$10,0,10*ROW('Sanitation Data'!D85))),'Data Summary'!CM91="Yes"),OFFSET('Sanitation Data'!$D$10,0,10*ROW('Sanitation Data'!D85)),NA())</f>
        <v>#N/A</v>
      </c>
      <c r="Y91" s="100" t="e">
        <f ca="true">+IF(AND(ISNUMBER(OFFSET('Sanitation Data'!$D$11,0,10*ROW('Sanitation Data'!D85))),'Data Summary'!CN91="Yes"),OFFSET('Sanitation Data'!$D$11,0,10*ROW('Sanitation Data'!D85)),NA())</f>
        <v>#N/A</v>
      </c>
      <c r="Z91" s="100" t="e">
        <f ca="true">+IF(AND(ISNUMBER(OFFSET('Sanitation Data'!$D$12,0,10*ROW('Sanitation Data'!D85))),'Data Summary'!CO91="Yes"),OFFSET('Sanitation Data'!$D$12,0,10*ROW('Sanitation Data'!D85)),NA())</f>
        <v>#N/A</v>
      </c>
      <c r="AA91" s="100" t="e">
        <f ca="true">+IF(AND(ISNUMBER(OFFSET('Sanitation Data'!$E$4,0,10*ROW('Sanitation Data'!E85))),'Data Summary'!CP91="Yes"),100-OFFSET('Sanitation Data'!$E$4,0,10*ROW('Sanitation Data'!E85)),NA())</f>
        <v>#N/A</v>
      </c>
      <c r="AB91" s="100" t="e">
        <f ca="true">+IF(AND(ISNUMBER(OFFSET('Sanitation Data'!$E$6,0,10*ROW('Sanitation Data'!E85))),'Data Summary'!CQ91="Yes"),OFFSET('Sanitation Data'!$E$6,0,10*ROW('Sanitation Data'!E85)),NA())</f>
        <v>#N/A</v>
      </c>
      <c r="AC91" s="100" t="e">
        <f ca="true">+IF(AND(ISNUMBER(OFFSET('Sanitation Data'!$E$10,0,10*ROW('Sanitation Data'!E85))),'Data Summary'!CR91="Yes"),OFFSET('Sanitation Data'!$E$10,0,10*ROW('Sanitation Data'!E85)),NA())</f>
        <v>#N/A</v>
      </c>
      <c r="AD91" s="100" t="e">
        <f ca="true">+IF(AND(ISNUMBER(OFFSET('Sanitation Data'!$E$11,0,10*ROW('Sanitation Data'!E85))),'Data Summary'!CS91="Yes"),OFFSET('Sanitation Data'!$E$11,0,10*ROW('Sanitation Data'!E85)),NA())</f>
        <v>#N/A</v>
      </c>
      <c r="AE91" s="100" t="e">
        <f ca="true">+IF(AND(ISNUMBER(OFFSET('Sanitation Data'!$E$12,0,10*ROW('Sanitation Data'!E85))),'Data Summary'!CT91="Yes"),OFFSET('Sanitation Data'!$E$12,0,10*ROW('Sanitation Data'!E85)),NA())</f>
        <v>#N/A</v>
      </c>
      <c r="AF91" s="100" t="e">
        <f ca="true">+IF(AND(ISNUMBER(OFFSET('Sanitation Data'!$F$4,0,10*ROW('Sanitation Data'!F85))),'Data Summary'!CU91="Yes"),100-OFFSET('Sanitation Data'!$F$4,0,10*ROW('Sanitation Data'!F85)),NA())</f>
        <v>#N/A</v>
      </c>
      <c r="AG91" s="100" t="e">
        <f ca="true">+IF(AND(ISNUMBER(OFFSET('Sanitation Data'!$F$6,0,10*ROW('Sanitation Data'!F85))),'Data Summary'!CV91="Yes"),OFFSET('Sanitation Data'!$F$6,0,10*ROW('Sanitation Data'!F85)),NA())</f>
        <v>#N/A</v>
      </c>
      <c r="AH91" s="100" t="e">
        <f ca="true">+IF(AND(ISNUMBER(OFFSET('Sanitation Data'!$F$10,0,10*ROW('Sanitation Data'!F85))),'Data Summary'!CW91="Yes"),OFFSET('Sanitation Data'!$F$10,0,10*ROW('Sanitation Data'!F85)),NA())</f>
        <v>#N/A</v>
      </c>
      <c r="AI91" s="100" t="e">
        <f ca="true">+IF(AND(ISNUMBER(OFFSET('Sanitation Data'!$F$11,0,10*ROW('Sanitation Data'!F85))),'Data Summary'!CX91="Yes"),OFFSET('Sanitation Data'!$F$11,0,10*ROW('Sanitation Data'!F85)),NA())</f>
        <v>#N/A</v>
      </c>
      <c r="AJ91" s="100" t="e">
        <f ca="true">+IF(AND(ISNUMBER(OFFSET('Sanitation Data'!$F$12,0,10*ROW('Sanitation Data'!F85))),'Data Summary'!CY91="Yes"),OFFSET('Sanitation Data'!$F$12,0,10*ROW('Sanitation Data'!F85)),NA())</f>
        <v>#N/A</v>
      </c>
      <c r="AK91" s="100" t="e">
        <f ca="true">+IF(AND(ISNUMBER(OFFSET('Sanitation Data'!$G$4,0,10*ROW('Sanitation Data'!G85))),'Data Summary'!CZ91="Yes"),100-OFFSET('Sanitation Data'!$G$4,0,10*ROW('Sanitation Data'!G85)),NA())</f>
        <v>#N/A</v>
      </c>
      <c r="AL91" s="100" t="e">
        <f ca="true">+IF(AND(ISNUMBER(OFFSET('Sanitation Data'!$G$6,0,10*ROW('Sanitation Data'!G85))),'Data Summary'!DA91="Yes"),OFFSET('Sanitation Data'!$G$6,0,10*ROW('Sanitation Data'!G85)),NA())</f>
        <v>#N/A</v>
      </c>
      <c r="AM91" s="100" t="e">
        <f ca="true">+IF(AND(ISNUMBER(OFFSET('Sanitation Data'!$G$10,0,10*ROW('Sanitation Data'!G85))),'Data Summary'!DB91="Yes"),OFFSET('Sanitation Data'!$G$10,0,10*ROW('Sanitation Data'!G85)),NA())</f>
        <v>#N/A</v>
      </c>
      <c r="AN91" s="100" t="e">
        <f ca="true">+IF(AND(ISNUMBER(OFFSET('Sanitation Data'!$G$11,0,10*ROW('Sanitation Data'!G85))),'Data Summary'!DC91="Yes"),OFFSET('Sanitation Data'!$G$11,0,10*ROW('Sanitation Data'!G85)),NA())</f>
        <v>#N/A</v>
      </c>
      <c r="AO91" s="100" t="e">
        <f ca="true">+IF(AND(ISNUMBER(OFFSET('Sanitation Data'!$G$12,0,10*ROW('Sanitation Data'!G85))),'Data Summary'!DD91="Yes"),OFFSET('Sanitation Data'!$G$12,0,10*ROW('Sanitation Data'!G85)),NA())</f>
        <v>#N/A</v>
      </c>
      <c r="AP91" s="100" t="e">
        <f ca="true">+IF(AND(ISNUMBER(OFFSET('Sanitation Data'!$H$4,0,10*ROW('Sanitation Data'!H85))),'Data Summary'!DE91="Yes"),100-OFFSET('Sanitation Data'!$H$4,0,10*ROW('Sanitation Data'!H85)),NA())</f>
        <v>#N/A</v>
      </c>
      <c r="AQ91" s="100" t="e">
        <f ca="true">+IF(AND(ISNUMBER(OFFSET('Sanitation Data'!$H$6,0,10*ROW('Sanitation Data'!H85))),'Data Summary'!DF91="Yes"),OFFSET('Sanitation Data'!$H$6,0,10*ROW('Sanitation Data'!H85)),NA())</f>
        <v>#N/A</v>
      </c>
      <c r="AR91" s="100" t="e">
        <f ca="true">+IF(AND(ISNUMBER(OFFSET('Sanitation Data'!$H$10,0,10*ROW('Sanitation Data'!H85))),'Data Summary'!DG91="Yes"),OFFSET('Sanitation Data'!$H$10,0,10*ROW('Sanitation Data'!H85)),NA())</f>
        <v>#N/A</v>
      </c>
      <c r="AS91" s="100" t="e">
        <f ca="true">+IF(AND(ISNUMBER(OFFSET('Sanitation Data'!$H$11,0,10*ROW('Sanitation Data'!H85))),'Data Summary'!DH91="Yes"),OFFSET('Sanitation Data'!$H$11,0,10*ROW('Sanitation Data'!H85)),NA())</f>
        <v>#N/A</v>
      </c>
      <c r="AT91" s="100" t="e">
        <f ca="true">+IF(AND(ISNUMBER(OFFSET('Sanitation Data'!$H$12,0,10*ROW('Sanitation Data'!H85))),'Data Summary'!DI91="Yes"),OFFSET('Sanitation Data'!$H$12,0,10*ROW('Sanitation Data'!H85)),NA())</f>
        <v>#N/A</v>
      </c>
      <c r="AU91" s="100" t="e">
        <f ca="true">+IF(AND(ISNUMBER(OFFSET('Sanitation Data'!$I$4,0,10*ROW('Sanitation Data'!I85))),'Data Summary'!DJ91="Yes"),100-OFFSET('Sanitation Data'!$I$4,0,10*ROW('Sanitation Data'!I85)),NA())</f>
        <v>#N/A</v>
      </c>
      <c r="AV91" s="100" t="e">
        <f ca="true">+IF(AND(ISNUMBER(OFFSET('Sanitation Data'!$I$6,0,10*ROW('Sanitation Data'!I85))),'Data Summary'!DK91="Yes"),OFFSET('Sanitation Data'!$I$6,0,10*ROW('Sanitation Data'!I85)),NA())</f>
        <v>#N/A</v>
      </c>
      <c r="AW91" s="100" t="e">
        <f ca="true">+IF(AND(ISNUMBER(OFFSET('Sanitation Data'!$I$10,0,10*ROW('Sanitation Data'!I85))),'Data Summary'!DL91="Yes"),OFFSET('Sanitation Data'!$I$10,0,10*ROW('Sanitation Data'!I85)),NA())</f>
        <v>#N/A</v>
      </c>
      <c r="AX91" s="100" t="e">
        <f ca="true">+IF(AND(ISNUMBER(OFFSET('Sanitation Data'!$I$11,0,10*ROW('Sanitation Data'!I85))),'Data Summary'!DM91="Yes"),OFFSET('Sanitation Data'!$I$11,0,10*ROW('Sanitation Data'!I85)),NA())</f>
        <v>#N/A</v>
      </c>
      <c r="AY91" s="100" t="e">
        <f ca="true">+IF(AND(ISNUMBER(OFFSET('Sanitation Data'!$I$12,0,10*ROW('Sanitation Data'!I85))),'Data Summary'!DN91="Yes"),OFFSET('Sanitation Data'!$I$12,0,10*ROW('Sanitation Data'!I85)),NA())</f>
        <v>#N/A</v>
      </c>
      <c r="AZ91" s="101" t="e">
        <f ca="true">+IF(AND(ISNUMBER(OFFSET('Hygiene Data'!$D$5,0,10*ROW('Hygiene Data'!D85))),'Data Summary'!DO91="Yes"),OFFSET('Hygiene Data'!$D$5,0,10*ROW('Hygiene Data'!D85)),NA())</f>
        <v>#N/A</v>
      </c>
      <c r="BA91" s="101" t="e">
        <f ca="true">+IF(AND(ISNUMBER(OFFSET('Hygiene Data'!$D$7,0,10*ROW('Hygiene Data'!D85))),'Data Summary'!DP91="Yes"),OFFSET('Hygiene Data'!$D$7,0,10*ROW('Hygiene Data'!D85)),NA())</f>
        <v>#N/A</v>
      </c>
      <c r="BB91" s="101" t="e">
        <f ca="true">+IF(AND(ISNUMBER(OFFSET('Hygiene Data'!$D$9,0,10*ROW('Hygiene Data'!D85))),'Data Summary'!DQ91="Yes"),OFFSET('Hygiene Data'!$D$9,0,10*ROW('Hygiene Data'!D85)),NA())</f>
        <v>#N/A</v>
      </c>
      <c r="BC91" s="101" t="e">
        <f ca="true">+IF(AND(ISNUMBER(OFFSET('Hygiene Data'!$E$5,0,10*ROW('Hygiene Data'!E85))),'Data Summary'!DR91="Yes"),OFFSET('Hygiene Data'!$E$5,0,10*ROW('Hygiene Data'!E85)),NA())</f>
        <v>#N/A</v>
      </c>
      <c r="BD91" s="101" t="e">
        <f ca="true">+IF(AND(ISNUMBER(OFFSET('Hygiene Data'!$E$7,0,10*ROW('Hygiene Data'!E85))),'Data Summary'!DS91="Yes"),OFFSET('Hygiene Data'!$E$7,0,10*ROW('Hygiene Data'!E85)),NA())</f>
        <v>#N/A</v>
      </c>
      <c r="BE91" s="101" t="e">
        <f ca="true">+IF(AND(ISNUMBER(OFFSET('Hygiene Data'!$E$9,0,10*ROW('Hygiene Data'!E85))),'Data Summary'!DT91="Yes"),OFFSET('Hygiene Data'!$E$9,0,10*ROW('Hygiene Data'!E85)),NA())</f>
        <v>#N/A</v>
      </c>
      <c r="BF91" s="101" t="e">
        <f ca="true">+IF(AND(ISNUMBER(OFFSET('Hygiene Data'!$F$5,0,10*ROW('Hygiene Data'!F85))),'Data Summary'!DU91="Yes"),OFFSET('Hygiene Data'!$F$5,0,10*ROW('Hygiene Data'!F85)),NA())</f>
        <v>#N/A</v>
      </c>
      <c r="BG91" s="101" t="e">
        <f ca="true">+IF(AND(ISNUMBER(OFFSET('Hygiene Data'!$F$7,0,10*ROW('Hygiene Data'!F85))),'Data Summary'!DV91="Yes"),OFFSET('Hygiene Data'!$F$7,0,10*ROW('Hygiene Data'!F85)),NA())</f>
        <v>#N/A</v>
      </c>
      <c r="BH91" s="101" t="e">
        <f ca="true">+IF(AND(ISNUMBER(OFFSET('Hygiene Data'!$F$9,0,10*ROW('Hygiene Data'!F85))),'Data Summary'!DW91="Yes"),OFFSET('Hygiene Data'!$F$9,0,10*ROW('Hygiene Data'!F85)),NA())</f>
        <v>#N/A</v>
      </c>
      <c r="BI91" s="101" t="e">
        <f ca="true">+IF(AND(ISNUMBER(OFFSET('Hygiene Data'!$G$5,0,10*ROW('Hygiene Data'!G85))),'Data Summary'!DX91="Yes"),OFFSET('Hygiene Data'!$G$5,0,10*ROW('Hygiene Data'!G85)),NA())</f>
        <v>#N/A</v>
      </c>
      <c r="BJ91" s="101" t="e">
        <f ca="true">+IF(AND(ISNUMBER(OFFSET('Hygiene Data'!$G$7,0,10*ROW('Hygiene Data'!G85))),'Data Summary'!DY91="Yes"),OFFSET('Hygiene Data'!$G$7,0,10*ROW('Hygiene Data'!G85)),NA())</f>
        <v>#N/A</v>
      </c>
      <c r="BK91" s="101" t="e">
        <f ca="true">+IF(AND(ISNUMBER(OFFSET('Hygiene Data'!$G$9,0,10*ROW('Hygiene Data'!G85))),'Data Summary'!DZ91="Yes"),OFFSET('Hygiene Data'!$G$9,0,10*ROW('Hygiene Data'!G85)),NA())</f>
        <v>#N/A</v>
      </c>
      <c r="BL91" s="101" t="e">
        <f ca="true">+IF(AND(ISNUMBER(OFFSET('Hygiene Data'!$H$5,0,10*ROW('Hygiene Data'!H85))),'Data Summary'!EA91="Yes"),OFFSET('Hygiene Data'!$H$5,0,10*ROW('Hygiene Data'!H85)),NA())</f>
        <v>#N/A</v>
      </c>
      <c r="BM91" s="101" t="e">
        <f ca="true">+IF(AND(ISNUMBER(OFFSET('Hygiene Data'!$H$7,0,10*ROW('Hygiene Data'!H85))),'Data Summary'!EB91="Yes"),OFFSET('Hygiene Data'!$H$7,0,10*ROW('Hygiene Data'!H85)),NA())</f>
        <v>#N/A</v>
      </c>
      <c r="BN91" s="101" t="e">
        <f ca="true">+IF(AND(ISNUMBER(OFFSET('Hygiene Data'!$H$9,0,10*ROW('Hygiene Data'!H85))),'Data Summary'!EC91="Yes"),OFFSET('Hygiene Data'!$H$9,0,10*ROW('Hygiene Data'!H85)),NA())</f>
        <v>#N/A</v>
      </c>
      <c r="BO91" s="101" t="e">
        <f ca="true">+IF(AND(ISNUMBER(OFFSET('Hygiene Data'!$I$5,0,10*ROW('Hygiene Data'!I85))),'Data Summary'!ED91="Yes"),OFFSET('Hygiene Data'!$I$5,0,10*ROW('Hygiene Data'!I85)),NA())</f>
        <v>#N/A</v>
      </c>
      <c r="BP91" s="101" t="e">
        <f ca="true">+IF(AND(ISNUMBER(OFFSET('Hygiene Data'!$I$7,0,10*ROW('Hygiene Data'!I85))),'Data Summary'!EE91="Yes"),OFFSET('Hygiene Data'!$I$7,0,10*ROW('Hygiene Data'!I85)),NA())</f>
        <v>#N/A</v>
      </c>
      <c r="BQ91" s="101" t="e">
        <f ca="true">+IF(AND(ISNUMBER(OFFSET('Hygiene Data'!$I$9,0,10*ROW('Hygiene Data'!I85))),'Data Summary'!EF91="Yes"),OFFSET('Hygiene Data'!$I$9,0,10*ROW('Hygiene Data'!I85)),NA())</f>
        <v>#N/A</v>
      </c>
    </row>
    <row xmlns:x14ac="http://schemas.microsoft.com/office/spreadsheetml/2009/9/ac" r="92" x14ac:dyDescent="0.2">
      <c r="A92" s="379" t="e">
        <f ca="true">+RIGHT('Data Summary'!A92,LEN('Data Summary'!A92)-9)</f>
        <v>#VALUE!</v>
      </c>
      <c r="B92" s="38" t="str">
        <f ca="true">+IF(ISTEXT('Data Summary'!B92),'Data Summary'!B92,"")</f>
        <v/>
      </c>
      <c r="C92" s="378" t="e">
        <f ca="true">+VALUE('Data Summary'!C92)</f>
        <v>#VALUE!</v>
      </c>
      <c r="D92" s="99" t="e">
        <f ca="true">+IF(AND(ISNUMBER(OFFSET('Water Data'!$D$4,0,10*ROW('Water Data'!D86))),'Data Summary'!BS92="Yes"),100-OFFSET('Water Data'!$D$4,0,10*ROW('Water Data'!D86)),NA())</f>
        <v>#N/A</v>
      </c>
      <c r="E92" s="99" t="e">
        <f ca="true">+IF(AND(ISNUMBER(OFFSET('Water Data'!$D$6,0,10*ROW('Water Data'!D86))),'Data Summary'!BT92="Yes"),OFFSET('Water Data'!$D$6,0,10*ROW('Water Data'!D86)),NA())</f>
        <v>#N/A</v>
      </c>
      <c r="F92" s="99" t="e">
        <f ca="true">+IF(AND(ISNUMBER(OFFSET('Water Data'!$D$9,0,10*ROW('Water Data'!D86))),'Data Summary'!BU92="Yes"),OFFSET('Water Data'!$D$9,0,10*ROW('Water Data'!D86)),NA())</f>
        <v>#N/A</v>
      </c>
      <c r="G92" s="99" t="e">
        <f ca="true">+IF(AND(ISNUMBER(OFFSET('Water Data'!$E$4,0,10*ROW('Water Data'!E86))),'Data Summary'!BV92="Yes"),100-OFFSET('Water Data'!$E$4,0,10*ROW('Water Data'!E86)),NA())</f>
        <v>#N/A</v>
      </c>
      <c r="H92" s="99" t="e">
        <f ca="true">+IF(AND(ISNUMBER(OFFSET('Water Data'!$E$6,0,10*ROW('Water Data'!E86))),'Data Summary'!BW92="Yes"),OFFSET('Water Data'!$E$6,0,10*ROW('Water Data'!E86)),NA())</f>
        <v>#N/A</v>
      </c>
      <c r="I92" s="99" t="e">
        <f ca="true">+IF(AND(ISNUMBER(OFFSET('Water Data'!$E$9,0,10*ROW('Water Data'!E86))),'Data Summary'!BX92="Yes"),OFFSET('Water Data'!$E$9,0,10*ROW('Water Data'!E86)),NA())</f>
        <v>#N/A</v>
      </c>
      <c r="J92" s="99" t="e">
        <f ca="true">+IF(AND(ISNUMBER(OFFSET('Water Data'!$F$4,0,10*ROW('Water Data'!F86))),'Data Summary'!BY92="Yes"),100-OFFSET('Water Data'!$F$4,0,10*ROW('Water Data'!F86)),NA())</f>
        <v>#N/A</v>
      </c>
      <c r="K92" s="99" t="e">
        <f ca="true">+IF(AND(ISNUMBER(OFFSET('Water Data'!$F$6,0,10*ROW('Water Data'!F86))),'Data Summary'!BZ92="Yes"),OFFSET('Water Data'!$F$6,0,10*ROW('Water Data'!F86)),NA())</f>
        <v>#N/A</v>
      </c>
      <c r="L92" s="99" t="e">
        <f ca="true">+IF(AND(ISNUMBER(OFFSET('Water Data'!$F$9,0,10*ROW('Water Data'!F86))),'Data Summary'!CA92="Yes"),OFFSET('Water Data'!$F$9,0,10*ROW('Water Data'!F86)),NA())</f>
        <v>#N/A</v>
      </c>
      <c r="M92" s="99" t="e">
        <f ca="true">+IF(AND(ISNUMBER(OFFSET('Water Data'!$G$4,0,10*ROW('Water Data'!G86))),'Data Summary'!CB92="Yes"),100-OFFSET('Water Data'!$G$4,0,10*ROW('Water Data'!G86)),NA())</f>
        <v>#N/A</v>
      </c>
      <c r="N92" s="99" t="e">
        <f ca="true">+IF(AND(ISNUMBER(OFFSET('Water Data'!$G$6,0,10*ROW('Water Data'!G86))),'Data Summary'!CC92="Yes"),OFFSET('Water Data'!$G$6,0,10*ROW('Water Data'!G86)),NA())</f>
        <v>#N/A</v>
      </c>
      <c r="O92" s="99" t="e">
        <f ca="true">+IF(AND(ISNUMBER(OFFSET('Water Data'!$G$9,0,10*ROW('Water Data'!G86))),'Data Summary'!CD92="Yes"),OFFSET('Water Data'!$G$9,0,10*ROW('Water Data'!G86)),NA())</f>
        <v>#N/A</v>
      </c>
      <c r="P92" s="99" t="e">
        <f ca="true">+IF(AND(ISNUMBER(OFFSET('Water Data'!$H$4,0,10*ROW('Water Data'!H86))),'Data Summary'!CE92="Yes"),100-OFFSET('Water Data'!$H$4,0,10*ROW('Water Data'!H86)),NA())</f>
        <v>#N/A</v>
      </c>
      <c r="Q92" s="99" t="e">
        <f ca="true">+IF(AND(ISNUMBER(OFFSET('Water Data'!$H$6,0,10*ROW('Water Data'!H86))),'Data Summary'!CF92="Yes"),OFFSET('Water Data'!$H$6,0,10*ROW('Water Data'!H86)),NA())</f>
        <v>#N/A</v>
      </c>
      <c r="R92" s="99" t="e">
        <f ca="true">+IF(AND(ISNUMBER(OFFSET('Water Data'!$H$9,0,10*ROW('Water Data'!H86))),'Data Summary'!CG92="Yes"),OFFSET('Water Data'!$H$9,0,10*ROW('Water Data'!H86)),NA())</f>
        <v>#N/A</v>
      </c>
      <c r="S92" s="99" t="e">
        <f ca="true">+IF(AND(ISNUMBER(OFFSET('Water Data'!$I$4,0,10*ROW('Water Data'!I86))),'Data Summary'!CH92="Yes"),100-OFFSET('Water Data'!$I$4,0,10*ROW('Water Data'!I86)),NA())</f>
        <v>#N/A</v>
      </c>
      <c r="T92" s="99" t="e">
        <f ca="true">+IF(AND(ISNUMBER(OFFSET('Water Data'!$I$6,0,10*ROW('Water Data'!I86))),'Data Summary'!CI92="Yes"),OFFSET('Water Data'!$I$6,0,10*ROW('Water Data'!I86)),NA())</f>
        <v>#N/A</v>
      </c>
      <c r="U92" s="99" t="e">
        <f ca="true">+IF(AND(ISNUMBER(OFFSET('Water Data'!$I$9,0,10*ROW('Water Data'!I86))),'Data Summary'!CJ92="Yes"),OFFSET('Water Data'!$I$9,0,10*ROW('Water Data'!I86)),NA())</f>
        <v>#N/A</v>
      </c>
      <c r="V92" s="100" t="e">
        <f ca="true">+IF(AND(ISNUMBER(OFFSET('Sanitation Data'!$D$4,0,10*ROW('Sanitation Data'!D86))),'Data Summary'!CK92="Yes"),100-OFFSET('Sanitation Data'!$D$4,0,10*ROW('Sanitation Data'!D86)),NA())</f>
        <v>#N/A</v>
      </c>
      <c r="W92" s="100" t="e">
        <f ca="true">+IF(AND(ISNUMBER(OFFSET('Sanitation Data'!$D$6,0,10*ROW('Sanitation Data'!D86))),'Data Summary'!CL92="Yes"),OFFSET('Sanitation Data'!$D$6,0,10*ROW('Sanitation Data'!D86)),NA())</f>
        <v>#N/A</v>
      </c>
      <c r="X92" s="100" t="e">
        <f ca="true">+IF(AND(ISNUMBER(OFFSET('Sanitation Data'!$D$10,0,10*ROW('Sanitation Data'!D86))),'Data Summary'!CM92="Yes"),OFFSET('Sanitation Data'!$D$10,0,10*ROW('Sanitation Data'!D86)),NA())</f>
        <v>#N/A</v>
      </c>
      <c r="Y92" s="100" t="e">
        <f ca="true">+IF(AND(ISNUMBER(OFFSET('Sanitation Data'!$D$11,0,10*ROW('Sanitation Data'!D86))),'Data Summary'!CN92="Yes"),OFFSET('Sanitation Data'!$D$11,0,10*ROW('Sanitation Data'!D86)),NA())</f>
        <v>#N/A</v>
      </c>
      <c r="Z92" s="100" t="e">
        <f ca="true">+IF(AND(ISNUMBER(OFFSET('Sanitation Data'!$D$12,0,10*ROW('Sanitation Data'!D86))),'Data Summary'!CO92="Yes"),OFFSET('Sanitation Data'!$D$12,0,10*ROW('Sanitation Data'!D86)),NA())</f>
        <v>#N/A</v>
      </c>
      <c r="AA92" s="100" t="e">
        <f ca="true">+IF(AND(ISNUMBER(OFFSET('Sanitation Data'!$E$4,0,10*ROW('Sanitation Data'!E86))),'Data Summary'!CP92="Yes"),100-OFFSET('Sanitation Data'!$E$4,0,10*ROW('Sanitation Data'!E86)),NA())</f>
        <v>#N/A</v>
      </c>
      <c r="AB92" s="100" t="e">
        <f ca="true">+IF(AND(ISNUMBER(OFFSET('Sanitation Data'!$E$6,0,10*ROW('Sanitation Data'!E86))),'Data Summary'!CQ92="Yes"),OFFSET('Sanitation Data'!$E$6,0,10*ROW('Sanitation Data'!E86)),NA())</f>
        <v>#N/A</v>
      </c>
      <c r="AC92" s="100" t="e">
        <f ca="true">+IF(AND(ISNUMBER(OFFSET('Sanitation Data'!$E$10,0,10*ROW('Sanitation Data'!E86))),'Data Summary'!CR92="Yes"),OFFSET('Sanitation Data'!$E$10,0,10*ROW('Sanitation Data'!E86)),NA())</f>
        <v>#N/A</v>
      </c>
      <c r="AD92" s="100" t="e">
        <f ca="true">+IF(AND(ISNUMBER(OFFSET('Sanitation Data'!$E$11,0,10*ROW('Sanitation Data'!E86))),'Data Summary'!CS92="Yes"),OFFSET('Sanitation Data'!$E$11,0,10*ROW('Sanitation Data'!E86)),NA())</f>
        <v>#N/A</v>
      </c>
      <c r="AE92" s="100" t="e">
        <f ca="true">+IF(AND(ISNUMBER(OFFSET('Sanitation Data'!$E$12,0,10*ROW('Sanitation Data'!E86))),'Data Summary'!CT92="Yes"),OFFSET('Sanitation Data'!$E$12,0,10*ROW('Sanitation Data'!E86)),NA())</f>
        <v>#N/A</v>
      </c>
      <c r="AF92" s="100" t="e">
        <f ca="true">+IF(AND(ISNUMBER(OFFSET('Sanitation Data'!$F$4,0,10*ROW('Sanitation Data'!F86))),'Data Summary'!CU92="Yes"),100-OFFSET('Sanitation Data'!$F$4,0,10*ROW('Sanitation Data'!F86)),NA())</f>
        <v>#N/A</v>
      </c>
      <c r="AG92" s="100" t="e">
        <f ca="true">+IF(AND(ISNUMBER(OFFSET('Sanitation Data'!$F$6,0,10*ROW('Sanitation Data'!F86))),'Data Summary'!CV92="Yes"),OFFSET('Sanitation Data'!$F$6,0,10*ROW('Sanitation Data'!F86)),NA())</f>
        <v>#N/A</v>
      </c>
      <c r="AH92" s="100" t="e">
        <f ca="true">+IF(AND(ISNUMBER(OFFSET('Sanitation Data'!$F$10,0,10*ROW('Sanitation Data'!F86))),'Data Summary'!CW92="Yes"),OFFSET('Sanitation Data'!$F$10,0,10*ROW('Sanitation Data'!F86)),NA())</f>
        <v>#N/A</v>
      </c>
      <c r="AI92" s="100" t="e">
        <f ca="true">+IF(AND(ISNUMBER(OFFSET('Sanitation Data'!$F$11,0,10*ROW('Sanitation Data'!F86))),'Data Summary'!CX92="Yes"),OFFSET('Sanitation Data'!$F$11,0,10*ROW('Sanitation Data'!F86)),NA())</f>
        <v>#N/A</v>
      </c>
      <c r="AJ92" s="100" t="e">
        <f ca="true">+IF(AND(ISNUMBER(OFFSET('Sanitation Data'!$F$12,0,10*ROW('Sanitation Data'!F86))),'Data Summary'!CY92="Yes"),OFFSET('Sanitation Data'!$F$12,0,10*ROW('Sanitation Data'!F86)),NA())</f>
        <v>#N/A</v>
      </c>
      <c r="AK92" s="100" t="e">
        <f ca="true">+IF(AND(ISNUMBER(OFFSET('Sanitation Data'!$G$4,0,10*ROW('Sanitation Data'!G86))),'Data Summary'!CZ92="Yes"),100-OFFSET('Sanitation Data'!$G$4,0,10*ROW('Sanitation Data'!G86)),NA())</f>
        <v>#N/A</v>
      </c>
      <c r="AL92" s="100" t="e">
        <f ca="true">+IF(AND(ISNUMBER(OFFSET('Sanitation Data'!$G$6,0,10*ROW('Sanitation Data'!G86))),'Data Summary'!DA92="Yes"),OFFSET('Sanitation Data'!$G$6,0,10*ROW('Sanitation Data'!G86)),NA())</f>
        <v>#N/A</v>
      </c>
      <c r="AM92" s="100" t="e">
        <f ca="true">+IF(AND(ISNUMBER(OFFSET('Sanitation Data'!$G$10,0,10*ROW('Sanitation Data'!G86))),'Data Summary'!DB92="Yes"),OFFSET('Sanitation Data'!$G$10,0,10*ROW('Sanitation Data'!G86)),NA())</f>
        <v>#N/A</v>
      </c>
      <c r="AN92" s="100" t="e">
        <f ca="true">+IF(AND(ISNUMBER(OFFSET('Sanitation Data'!$G$11,0,10*ROW('Sanitation Data'!G86))),'Data Summary'!DC92="Yes"),OFFSET('Sanitation Data'!$G$11,0,10*ROW('Sanitation Data'!G86)),NA())</f>
        <v>#N/A</v>
      </c>
      <c r="AO92" s="100" t="e">
        <f ca="true">+IF(AND(ISNUMBER(OFFSET('Sanitation Data'!$G$12,0,10*ROW('Sanitation Data'!G86))),'Data Summary'!DD92="Yes"),OFFSET('Sanitation Data'!$G$12,0,10*ROW('Sanitation Data'!G86)),NA())</f>
        <v>#N/A</v>
      </c>
      <c r="AP92" s="100" t="e">
        <f ca="true">+IF(AND(ISNUMBER(OFFSET('Sanitation Data'!$H$4,0,10*ROW('Sanitation Data'!H86))),'Data Summary'!DE92="Yes"),100-OFFSET('Sanitation Data'!$H$4,0,10*ROW('Sanitation Data'!H86)),NA())</f>
        <v>#N/A</v>
      </c>
      <c r="AQ92" s="100" t="e">
        <f ca="true">+IF(AND(ISNUMBER(OFFSET('Sanitation Data'!$H$6,0,10*ROW('Sanitation Data'!H86))),'Data Summary'!DF92="Yes"),OFFSET('Sanitation Data'!$H$6,0,10*ROW('Sanitation Data'!H86)),NA())</f>
        <v>#N/A</v>
      </c>
      <c r="AR92" s="100" t="e">
        <f ca="true">+IF(AND(ISNUMBER(OFFSET('Sanitation Data'!$H$10,0,10*ROW('Sanitation Data'!H86))),'Data Summary'!DG92="Yes"),OFFSET('Sanitation Data'!$H$10,0,10*ROW('Sanitation Data'!H86)),NA())</f>
        <v>#N/A</v>
      </c>
      <c r="AS92" s="100" t="e">
        <f ca="true">+IF(AND(ISNUMBER(OFFSET('Sanitation Data'!$H$11,0,10*ROW('Sanitation Data'!H86))),'Data Summary'!DH92="Yes"),OFFSET('Sanitation Data'!$H$11,0,10*ROW('Sanitation Data'!H86)),NA())</f>
        <v>#N/A</v>
      </c>
      <c r="AT92" s="100" t="e">
        <f ca="true">+IF(AND(ISNUMBER(OFFSET('Sanitation Data'!$H$12,0,10*ROW('Sanitation Data'!H86))),'Data Summary'!DI92="Yes"),OFFSET('Sanitation Data'!$H$12,0,10*ROW('Sanitation Data'!H86)),NA())</f>
        <v>#N/A</v>
      </c>
      <c r="AU92" s="100" t="e">
        <f ca="true">+IF(AND(ISNUMBER(OFFSET('Sanitation Data'!$I$4,0,10*ROW('Sanitation Data'!I86))),'Data Summary'!DJ92="Yes"),100-OFFSET('Sanitation Data'!$I$4,0,10*ROW('Sanitation Data'!I86)),NA())</f>
        <v>#N/A</v>
      </c>
      <c r="AV92" s="100" t="e">
        <f ca="true">+IF(AND(ISNUMBER(OFFSET('Sanitation Data'!$I$6,0,10*ROW('Sanitation Data'!I86))),'Data Summary'!DK92="Yes"),OFFSET('Sanitation Data'!$I$6,0,10*ROW('Sanitation Data'!I86)),NA())</f>
        <v>#N/A</v>
      </c>
      <c r="AW92" s="100" t="e">
        <f ca="true">+IF(AND(ISNUMBER(OFFSET('Sanitation Data'!$I$10,0,10*ROW('Sanitation Data'!I86))),'Data Summary'!DL92="Yes"),OFFSET('Sanitation Data'!$I$10,0,10*ROW('Sanitation Data'!I86)),NA())</f>
        <v>#N/A</v>
      </c>
      <c r="AX92" s="100" t="e">
        <f ca="true">+IF(AND(ISNUMBER(OFFSET('Sanitation Data'!$I$11,0,10*ROW('Sanitation Data'!I86))),'Data Summary'!DM92="Yes"),OFFSET('Sanitation Data'!$I$11,0,10*ROW('Sanitation Data'!I86)),NA())</f>
        <v>#N/A</v>
      </c>
      <c r="AY92" s="100" t="e">
        <f ca="true">+IF(AND(ISNUMBER(OFFSET('Sanitation Data'!$I$12,0,10*ROW('Sanitation Data'!I86))),'Data Summary'!DN92="Yes"),OFFSET('Sanitation Data'!$I$12,0,10*ROW('Sanitation Data'!I86)),NA())</f>
        <v>#N/A</v>
      </c>
      <c r="AZ92" s="101" t="e">
        <f ca="true">+IF(AND(ISNUMBER(OFFSET('Hygiene Data'!$D$5,0,10*ROW('Hygiene Data'!D86))),'Data Summary'!DO92="Yes"),OFFSET('Hygiene Data'!$D$5,0,10*ROW('Hygiene Data'!D86)),NA())</f>
        <v>#N/A</v>
      </c>
      <c r="BA92" s="101" t="e">
        <f ca="true">+IF(AND(ISNUMBER(OFFSET('Hygiene Data'!$D$7,0,10*ROW('Hygiene Data'!D86))),'Data Summary'!DP92="Yes"),OFFSET('Hygiene Data'!$D$7,0,10*ROW('Hygiene Data'!D86)),NA())</f>
        <v>#N/A</v>
      </c>
      <c r="BB92" s="101" t="e">
        <f ca="true">+IF(AND(ISNUMBER(OFFSET('Hygiene Data'!$D$9,0,10*ROW('Hygiene Data'!D86))),'Data Summary'!DQ92="Yes"),OFFSET('Hygiene Data'!$D$9,0,10*ROW('Hygiene Data'!D86)),NA())</f>
        <v>#N/A</v>
      </c>
      <c r="BC92" s="101" t="e">
        <f ca="true">+IF(AND(ISNUMBER(OFFSET('Hygiene Data'!$E$5,0,10*ROW('Hygiene Data'!E86))),'Data Summary'!DR92="Yes"),OFFSET('Hygiene Data'!$E$5,0,10*ROW('Hygiene Data'!E86)),NA())</f>
        <v>#N/A</v>
      </c>
      <c r="BD92" s="101" t="e">
        <f ca="true">+IF(AND(ISNUMBER(OFFSET('Hygiene Data'!$E$7,0,10*ROW('Hygiene Data'!E86))),'Data Summary'!DS92="Yes"),OFFSET('Hygiene Data'!$E$7,0,10*ROW('Hygiene Data'!E86)),NA())</f>
        <v>#N/A</v>
      </c>
      <c r="BE92" s="101" t="e">
        <f ca="true">+IF(AND(ISNUMBER(OFFSET('Hygiene Data'!$E$9,0,10*ROW('Hygiene Data'!E86))),'Data Summary'!DT92="Yes"),OFFSET('Hygiene Data'!$E$9,0,10*ROW('Hygiene Data'!E86)),NA())</f>
        <v>#N/A</v>
      </c>
      <c r="BF92" s="101" t="e">
        <f ca="true">+IF(AND(ISNUMBER(OFFSET('Hygiene Data'!$F$5,0,10*ROW('Hygiene Data'!F86))),'Data Summary'!DU92="Yes"),OFFSET('Hygiene Data'!$F$5,0,10*ROW('Hygiene Data'!F86)),NA())</f>
        <v>#N/A</v>
      </c>
      <c r="BG92" s="101" t="e">
        <f ca="true">+IF(AND(ISNUMBER(OFFSET('Hygiene Data'!$F$7,0,10*ROW('Hygiene Data'!F86))),'Data Summary'!DV92="Yes"),OFFSET('Hygiene Data'!$F$7,0,10*ROW('Hygiene Data'!F86)),NA())</f>
        <v>#N/A</v>
      </c>
      <c r="BH92" s="101" t="e">
        <f ca="true">+IF(AND(ISNUMBER(OFFSET('Hygiene Data'!$F$9,0,10*ROW('Hygiene Data'!F86))),'Data Summary'!DW92="Yes"),OFFSET('Hygiene Data'!$F$9,0,10*ROW('Hygiene Data'!F86)),NA())</f>
        <v>#N/A</v>
      </c>
      <c r="BI92" s="101" t="e">
        <f ca="true">+IF(AND(ISNUMBER(OFFSET('Hygiene Data'!$G$5,0,10*ROW('Hygiene Data'!G86))),'Data Summary'!DX92="Yes"),OFFSET('Hygiene Data'!$G$5,0,10*ROW('Hygiene Data'!G86)),NA())</f>
        <v>#N/A</v>
      </c>
      <c r="BJ92" s="101" t="e">
        <f ca="true">+IF(AND(ISNUMBER(OFFSET('Hygiene Data'!$G$7,0,10*ROW('Hygiene Data'!G86))),'Data Summary'!DY92="Yes"),OFFSET('Hygiene Data'!$G$7,0,10*ROW('Hygiene Data'!G86)),NA())</f>
        <v>#N/A</v>
      </c>
      <c r="BK92" s="101" t="e">
        <f ca="true">+IF(AND(ISNUMBER(OFFSET('Hygiene Data'!$G$9,0,10*ROW('Hygiene Data'!G86))),'Data Summary'!DZ92="Yes"),OFFSET('Hygiene Data'!$G$9,0,10*ROW('Hygiene Data'!G86)),NA())</f>
        <v>#N/A</v>
      </c>
      <c r="BL92" s="101" t="e">
        <f ca="true">+IF(AND(ISNUMBER(OFFSET('Hygiene Data'!$H$5,0,10*ROW('Hygiene Data'!H86))),'Data Summary'!EA92="Yes"),OFFSET('Hygiene Data'!$H$5,0,10*ROW('Hygiene Data'!H86)),NA())</f>
        <v>#N/A</v>
      </c>
      <c r="BM92" s="101" t="e">
        <f ca="true">+IF(AND(ISNUMBER(OFFSET('Hygiene Data'!$H$7,0,10*ROW('Hygiene Data'!H86))),'Data Summary'!EB92="Yes"),OFFSET('Hygiene Data'!$H$7,0,10*ROW('Hygiene Data'!H86)),NA())</f>
        <v>#N/A</v>
      </c>
      <c r="BN92" s="101" t="e">
        <f ca="true">+IF(AND(ISNUMBER(OFFSET('Hygiene Data'!$H$9,0,10*ROW('Hygiene Data'!H86))),'Data Summary'!EC92="Yes"),OFFSET('Hygiene Data'!$H$9,0,10*ROW('Hygiene Data'!H86)),NA())</f>
        <v>#N/A</v>
      </c>
      <c r="BO92" s="101" t="e">
        <f ca="true">+IF(AND(ISNUMBER(OFFSET('Hygiene Data'!$I$5,0,10*ROW('Hygiene Data'!I86))),'Data Summary'!ED92="Yes"),OFFSET('Hygiene Data'!$I$5,0,10*ROW('Hygiene Data'!I86)),NA())</f>
        <v>#N/A</v>
      </c>
      <c r="BP92" s="101" t="e">
        <f ca="true">+IF(AND(ISNUMBER(OFFSET('Hygiene Data'!$I$7,0,10*ROW('Hygiene Data'!I86))),'Data Summary'!EE92="Yes"),OFFSET('Hygiene Data'!$I$7,0,10*ROW('Hygiene Data'!I86)),NA())</f>
        <v>#N/A</v>
      </c>
      <c r="BQ92" s="101" t="e">
        <f ca="true">+IF(AND(ISNUMBER(OFFSET('Hygiene Data'!$I$9,0,10*ROW('Hygiene Data'!I86))),'Data Summary'!EF92="Yes"),OFFSET('Hygiene Data'!$I$9,0,10*ROW('Hygiene Data'!I86)),NA())</f>
        <v>#N/A</v>
      </c>
    </row>
    <row xmlns:x14ac="http://schemas.microsoft.com/office/spreadsheetml/2009/9/ac" r="93" x14ac:dyDescent="0.2">
      <c r="A93" s="379" t="e">
        <f ca="true">+RIGHT('Data Summary'!A93,LEN('Data Summary'!A93)-9)</f>
        <v>#VALUE!</v>
      </c>
      <c r="B93" s="38" t="str">
        <f ca="true">+IF(ISTEXT('Data Summary'!B93),'Data Summary'!B93,"")</f>
        <v/>
      </c>
      <c r="C93" s="378" t="e">
        <f ca="true">+VALUE('Data Summary'!C93)</f>
        <v>#VALUE!</v>
      </c>
      <c r="D93" s="99" t="e">
        <f ca="true">+IF(AND(ISNUMBER(OFFSET('Water Data'!$D$4,0,10*ROW('Water Data'!D87))),'Data Summary'!BS93="Yes"),100-OFFSET('Water Data'!$D$4,0,10*ROW('Water Data'!D87)),NA())</f>
        <v>#N/A</v>
      </c>
      <c r="E93" s="99" t="e">
        <f ca="true">+IF(AND(ISNUMBER(OFFSET('Water Data'!$D$6,0,10*ROW('Water Data'!D87))),'Data Summary'!BT93="Yes"),OFFSET('Water Data'!$D$6,0,10*ROW('Water Data'!D87)),NA())</f>
        <v>#N/A</v>
      </c>
      <c r="F93" s="99" t="e">
        <f ca="true">+IF(AND(ISNUMBER(OFFSET('Water Data'!$D$9,0,10*ROW('Water Data'!D87))),'Data Summary'!BU93="Yes"),OFFSET('Water Data'!$D$9,0,10*ROW('Water Data'!D87)),NA())</f>
        <v>#N/A</v>
      </c>
      <c r="G93" s="99" t="e">
        <f ca="true">+IF(AND(ISNUMBER(OFFSET('Water Data'!$E$4,0,10*ROW('Water Data'!E87))),'Data Summary'!BV93="Yes"),100-OFFSET('Water Data'!$E$4,0,10*ROW('Water Data'!E87)),NA())</f>
        <v>#N/A</v>
      </c>
      <c r="H93" s="99" t="e">
        <f ca="true">+IF(AND(ISNUMBER(OFFSET('Water Data'!$E$6,0,10*ROW('Water Data'!E87))),'Data Summary'!BW93="Yes"),OFFSET('Water Data'!$E$6,0,10*ROW('Water Data'!E87)),NA())</f>
        <v>#N/A</v>
      </c>
      <c r="I93" s="99" t="e">
        <f ca="true">+IF(AND(ISNUMBER(OFFSET('Water Data'!$E$9,0,10*ROW('Water Data'!E87))),'Data Summary'!BX93="Yes"),OFFSET('Water Data'!$E$9,0,10*ROW('Water Data'!E87)),NA())</f>
        <v>#N/A</v>
      </c>
      <c r="J93" s="99" t="e">
        <f ca="true">+IF(AND(ISNUMBER(OFFSET('Water Data'!$F$4,0,10*ROW('Water Data'!F87))),'Data Summary'!BY93="Yes"),100-OFFSET('Water Data'!$F$4,0,10*ROW('Water Data'!F87)),NA())</f>
        <v>#N/A</v>
      </c>
      <c r="K93" s="99" t="e">
        <f ca="true">+IF(AND(ISNUMBER(OFFSET('Water Data'!$F$6,0,10*ROW('Water Data'!F87))),'Data Summary'!BZ93="Yes"),OFFSET('Water Data'!$F$6,0,10*ROW('Water Data'!F87)),NA())</f>
        <v>#N/A</v>
      </c>
      <c r="L93" s="99" t="e">
        <f ca="true">+IF(AND(ISNUMBER(OFFSET('Water Data'!$F$9,0,10*ROW('Water Data'!F87))),'Data Summary'!CA93="Yes"),OFFSET('Water Data'!$F$9,0,10*ROW('Water Data'!F87)),NA())</f>
        <v>#N/A</v>
      </c>
      <c r="M93" s="99" t="e">
        <f ca="true">+IF(AND(ISNUMBER(OFFSET('Water Data'!$G$4,0,10*ROW('Water Data'!G87))),'Data Summary'!CB93="Yes"),100-OFFSET('Water Data'!$G$4,0,10*ROW('Water Data'!G87)),NA())</f>
        <v>#N/A</v>
      </c>
      <c r="N93" s="99" t="e">
        <f ca="true">+IF(AND(ISNUMBER(OFFSET('Water Data'!$G$6,0,10*ROW('Water Data'!G87))),'Data Summary'!CC93="Yes"),OFFSET('Water Data'!$G$6,0,10*ROW('Water Data'!G87)),NA())</f>
        <v>#N/A</v>
      </c>
      <c r="O93" s="99" t="e">
        <f ca="true">+IF(AND(ISNUMBER(OFFSET('Water Data'!$G$9,0,10*ROW('Water Data'!G87))),'Data Summary'!CD93="Yes"),OFFSET('Water Data'!$G$9,0,10*ROW('Water Data'!G87)),NA())</f>
        <v>#N/A</v>
      </c>
      <c r="P93" s="99" t="e">
        <f ca="true">+IF(AND(ISNUMBER(OFFSET('Water Data'!$H$4,0,10*ROW('Water Data'!H87))),'Data Summary'!CE93="Yes"),100-OFFSET('Water Data'!$H$4,0,10*ROW('Water Data'!H87)),NA())</f>
        <v>#N/A</v>
      </c>
      <c r="Q93" s="99" t="e">
        <f ca="true">+IF(AND(ISNUMBER(OFFSET('Water Data'!$H$6,0,10*ROW('Water Data'!H87))),'Data Summary'!CF93="Yes"),OFFSET('Water Data'!$H$6,0,10*ROW('Water Data'!H87)),NA())</f>
        <v>#N/A</v>
      </c>
      <c r="R93" s="99" t="e">
        <f ca="true">+IF(AND(ISNUMBER(OFFSET('Water Data'!$H$9,0,10*ROW('Water Data'!H87))),'Data Summary'!CG93="Yes"),OFFSET('Water Data'!$H$9,0,10*ROW('Water Data'!H87)),NA())</f>
        <v>#N/A</v>
      </c>
      <c r="S93" s="99" t="e">
        <f ca="true">+IF(AND(ISNUMBER(OFFSET('Water Data'!$I$4,0,10*ROW('Water Data'!I87))),'Data Summary'!CH93="Yes"),100-OFFSET('Water Data'!$I$4,0,10*ROW('Water Data'!I87)),NA())</f>
        <v>#N/A</v>
      </c>
      <c r="T93" s="99" t="e">
        <f ca="true">+IF(AND(ISNUMBER(OFFSET('Water Data'!$I$6,0,10*ROW('Water Data'!I87))),'Data Summary'!CI93="Yes"),OFFSET('Water Data'!$I$6,0,10*ROW('Water Data'!I87)),NA())</f>
        <v>#N/A</v>
      </c>
      <c r="U93" s="99" t="e">
        <f ca="true">+IF(AND(ISNUMBER(OFFSET('Water Data'!$I$9,0,10*ROW('Water Data'!I87))),'Data Summary'!CJ93="Yes"),OFFSET('Water Data'!$I$9,0,10*ROW('Water Data'!I87)),NA())</f>
        <v>#N/A</v>
      </c>
      <c r="V93" s="100" t="e">
        <f ca="true">+IF(AND(ISNUMBER(OFFSET('Sanitation Data'!$D$4,0,10*ROW('Sanitation Data'!D87))),'Data Summary'!CK93="Yes"),100-OFFSET('Sanitation Data'!$D$4,0,10*ROW('Sanitation Data'!D87)),NA())</f>
        <v>#N/A</v>
      </c>
      <c r="W93" s="100" t="e">
        <f ca="true">+IF(AND(ISNUMBER(OFFSET('Sanitation Data'!$D$6,0,10*ROW('Sanitation Data'!D87))),'Data Summary'!CL93="Yes"),OFFSET('Sanitation Data'!$D$6,0,10*ROW('Sanitation Data'!D87)),NA())</f>
        <v>#N/A</v>
      </c>
      <c r="X93" s="100" t="e">
        <f ca="true">+IF(AND(ISNUMBER(OFFSET('Sanitation Data'!$D$10,0,10*ROW('Sanitation Data'!D87))),'Data Summary'!CM93="Yes"),OFFSET('Sanitation Data'!$D$10,0,10*ROW('Sanitation Data'!D87)),NA())</f>
        <v>#N/A</v>
      </c>
      <c r="Y93" s="100" t="e">
        <f ca="true">+IF(AND(ISNUMBER(OFFSET('Sanitation Data'!$D$11,0,10*ROW('Sanitation Data'!D87))),'Data Summary'!CN93="Yes"),OFFSET('Sanitation Data'!$D$11,0,10*ROW('Sanitation Data'!D87)),NA())</f>
        <v>#N/A</v>
      </c>
      <c r="Z93" s="100" t="e">
        <f ca="true">+IF(AND(ISNUMBER(OFFSET('Sanitation Data'!$D$12,0,10*ROW('Sanitation Data'!D87))),'Data Summary'!CO93="Yes"),OFFSET('Sanitation Data'!$D$12,0,10*ROW('Sanitation Data'!D87)),NA())</f>
        <v>#N/A</v>
      </c>
      <c r="AA93" s="100" t="e">
        <f ca="true">+IF(AND(ISNUMBER(OFFSET('Sanitation Data'!$E$4,0,10*ROW('Sanitation Data'!E87))),'Data Summary'!CP93="Yes"),100-OFFSET('Sanitation Data'!$E$4,0,10*ROW('Sanitation Data'!E87)),NA())</f>
        <v>#N/A</v>
      </c>
      <c r="AB93" s="100" t="e">
        <f ca="true">+IF(AND(ISNUMBER(OFFSET('Sanitation Data'!$E$6,0,10*ROW('Sanitation Data'!E87))),'Data Summary'!CQ93="Yes"),OFFSET('Sanitation Data'!$E$6,0,10*ROW('Sanitation Data'!E87)),NA())</f>
        <v>#N/A</v>
      </c>
      <c r="AC93" s="100" t="e">
        <f ca="true">+IF(AND(ISNUMBER(OFFSET('Sanitation Data'!$E$10,0,10*ROW('Sanitation Data'!E87))),'Data Summary'!CR93="Yes"),OFFSET('Sanitation Data'!$E$10,0,10*ROW('Sanitation Data'!E87)),NA())</f>
        <v>#N/A</v>
      </c>
      <c r="AD93" s="100" t="e">
        <f ca="true">+IF(AND(ISNUMBER(OFFSET('Sanitation Data'!$E$11,0,10*ROW('Sanitation Data'!E87))),'Data Summary'!CS93="Yes"),OFFSET('Sanitation Data'!$E$11,0,10*ROW('Sanitation Data'!E87)),NA())</f>
        <v>#N/A</v>
      </c>
      <c r="AE93" s="100" t="e">
        <f ca="true">+IF(AND(ISNUMBER(OFFSET('Sanitation Data'!$E$12,0,10*ROW('Sanitation Data'!E87))),'Data Summary'!CT93="Yes"),OFFSET('Sanitation Data'!$E$12,0,10*ROW('Sanitation Data'!E87)),NA())</f>
        <v>#N/A</v>
      </c>
      <c r="AF93" s="100" t="e">
        <f ca="true">+IF(AND(ISNUMBER(OFFSET('Sanitation Data'!$F$4,0,10*ROW('Sanitation Data'!F87))),'Data Summary'!CU93="Yes"),100-OFFSET('Sanitation Data'!$F$4,0,10*ROW('Sanitation Data'!F87)),NA())</f>
        <v>#N/A</v>
      </c>
      <c r="AG93" s="100" t="e">
        <f ca="true">+IF(AND(ISNUMBER(OFFSET('Sanitation Data'!$F$6,0,10*ROW('Sanitation Data'!F87))),'Data Summary'!CV93="Yes"),OFFSET('Sanitation Data'!$F$6,0,10*ROW('Sanitation Data'!F87)),NA())</f>
        <v>#N/A</v>
      </c>
      <c r="AH93" s="100" t="e">
        <f ca="true">+IF(AND(ISNUMBER(OFFSET('Sanitation Data'!$F$10,0,10*ROW('Sanitation Data'!F87))),'Data Summary'!CW93="Yes"),OFFSET('Sanitation Data'!$F$10,0,10*ROW('Sanitation Data'!F87)),NA())</f>
        <v>#N/A</v>
      </c>
      <c r="AI93" s="100" t="e">
        <f ca="true">+IF(AND(ISNUMBER(OFFSET('Sanitation Data'!$F$11,0,10*ROW('Sanitation Data'!F87))),'Data Summary'!CX93="Yes"),OFFSET('Sanitation Data'!$F$11,0,10*ROW('Sanitation Data'!F87)),NA())</f>
        <v>#N/A</v>
      </c>
      <c r="AJ93" s="100" t="e">
        <f ca="true">+IF(AND(ISNUMBER(OFFSET('Sanitation Data'!$F$12,0,10*ROW('Sanitation Data'!F87))),'Data Summary'!CY93="Yes"),OFFSET('Sanitation Data'!$F$12,0,10*ROW('Sanitation Data'!F87)),NA())</f>
        <v>#N/A</v>
      </c>
      <c r="AK93" s="100" t="e">
        <f ca="true">+IF(AND(ISNUMBER(OFFSET('Sanitation Data'!$G$4,0,10*ROW('Sanitation Data'!G87))),'Data Summary'!CZ93="Yes"),100-OFFSET('Sanitation Data'!$G$4,0,10*ROW('Sanitation Data'!G87)),NA())</f>
        <v>#N/A</v>
      </c>
      <c r="AL93" s="100" t="e">
        <f ca="true">+IF(AND(ISNUMBER(OFFSET('Sanitation Data'!$G$6,0,10*ROW('Sanitation Data'!G87))),'Data Summary'!DA93="Yes"),OFFSET('Sanitation Data'!$G$6,0,10*ROW('Sanitation Data'!G87)),NA())</f>
        <v>#N/A</v>
      </c>
      <c r="AM93" s="100" t="e">
        <f ca="true">+IF(AND(ISNUMBER(OFFSET('Sanitation Data'!$G$10,0,10*ROW('Sanitation Data'!G87))),'Data Summary'!DB93="Yes"),OFFSET('Sanitation Data'!$G$10,0,10*ROW('Sanitation Data'!G87)),NA())</f>
        <v>#N/A</v>
      </c>
      <c r="AN93" s="100" t="e">
        <f ca="true">+IF(AND(ISNUMBER(OFFSET('Sanitation Data'!$G$11,0,10*ROW('Sanitation Data'!G87))),'Data Summary'!DC93="Yes"),OFFSET('Sanitation Data'!$G$11,0,10*ROW('Sanitation Data'!G87)),NA())</f>
        <v>#N/A</v>
      </c>
      <c r="AO93" s="100" t="e">
        <f ca="true">+IF(AND(ISNUMBER(OFFSET('Sanitation Data'!$G$12,0,10*ROW('Sanitation Data'!G87))),'Data Summary'!DD93="Yes"),OFFSET('Sanitation Data'!$G$12,0,10*ROW('Sanitation Data'!G87)),NA())</f>
        <v>#N/A</v>
      </c>
      <c r="AP93" s="100" t="e">
        <f ca="true">+IF(AND(ISNUMBER(OFFSET('Sanitation Data'!$H$4,0,10*ROW('Sanitation Data'!H87))),'Data Summary'!DE93="Yes"),100-OFFSET('Sanitation Data'!$H$4,0,10*ROW('Sanitation Data'!H87)),NA())</f>
        <v>#N/A</v>
      </c>
      <c r="AQ93" s="100" t="e">
        <f ca="true">+IF(AND(ISNUMBER(OFFSET('Sanitation Data'!$H$6,0,10*ROW('Sanitation Data'!H87))),'Data Summary'!DF93="Yes"),OFFSET('Sanitation Data'!$H$6,0,10*ROW('Sanitation Data'!H87)),NA())</f>
        <v>#N/A</v>
      </c>
      <c r="AR93" s="100" t="e">
        <f ca="true">+IF(AND(ISNUMBER(OFFSET('Sanitation Data'!$H$10,0,10*ROW('Sanitation Data'!H87))),'Data Summary'!DG93="Yes"),OFFSET('Sanitation Data'!$H$10,0,10*ROW('Sanitation Data'!H87)),NA())</f>
        <v>#N/A</v>
      </c>
      <c r="AS93" s="100" t="e">
        <f ca="true">+IF(AND(ISNUMBER(OFFSET('Sanitation Data'!$H$11,0,10*ROW('Sanitation Data'!H87))),'Data Summary'!DH93="Yes"),OFFSET('Sanitation Data'!$H$11,0,10*ROW('Sanitation Data'!H87)),NA())</f>
        <v>#N/A</v>
      </c>
      <c r="AT93" s="100" t="e">
        <f ca="true">+IF(AND(ISNUMBER(OFFSET('Sanitation Data'!$H$12,0,10*ROW('Sanitation Data'!H87))),'Data Summary'!DI93="Yes"),OFFSET('Sanitation Data'!$H$12,0,10*ROW('Sanitation Data'!H87)),NA())</f>
        <v>#N/A</v>
      </c>
      <c r="AU93" s="100" t="e">
        <f ca="true">+IF(AND(ISNUMBER(OFFSET('Sanitation Data'!$I$4,0,10*ROW('Sanitation Data'!I87))),'Data Summary'!DJ93="Yes"),100-OFFSET('Sanitation Data'!$I$4,0,10*ROW('Sanitation Data'!I87)),NA())</f>
        <v>#N/A</v>
      </c>
      <c r="AV93" s="100" t="e">
        <f ca="true">+IF(AND(ISNUMBER(OFFSET('Sanitation Data'!$I$6,0,10*ROW('Sanitation Data'!I87))),'Data Summary'!DK93="Yes"),OFFSET('Sanitation Data'!$I$6,0,10*ROW('Sanitation Data'!I87)),NA())</f>
        <v>#N/A</v>
      </c>
      <c r="AW93" s="100" t="e">
        <f ca="true">+IF(AND(ISNUMBER(OFFSET('Sanitation Data'!$I$10,0,10*ROW('Sanitation Data'!I87))),'Data Summary'!DL93="Yes"),OFFSET('Sanitation Data'!$I$10,0,10*ROW('Sanitation Data'!I87)),NA())</f>
        <v>#N/A</v>
      </c>
      <c r="AX93" s="100" t="e">
        <f ca="true">+IF(AND(ISNUMBER(OFFSET('Sanitation Data'!$I$11,0,10*ROW('Sanitation Data'!I87))),'Data Summary'!DM93="Yes"),OFFSET('Sanitation Data'!$I$11,0,10*ROW('Sanitation Data'!I87)),NA())</f>
        <v>#N/A</v>
      </c>
      <c r="AY93" s="100" t="e">
        <f ca="true">+IF(AND(ISNUMBER(OFFSET('Sanitation Data'!$I$12,0,10*ROW('Sanitation Data'!I87))),'Data Summary'!DN93="Yes"),OFFSET('Sanitation Data'!$I$12,0,10*ROW('Sanitation Data'!I87)),NA())</f>
        <v>#N/A</v>
      </c>
      <c r="AZ93" s="101" t="e">
        <f ca="true">+IF(AND(ISNUMBER(OFFSET('Hygiene Data'!$D$5,0,10*ROW('Hygiene Data'!D87))),'Data Summary'!DO93="Yes"),OFFSET('Hygiene Data'!$D$5,0,10*ROW('Hygiene Data'!D87)),NA())</f>
        <v>#N/A</v>
      </c>
      <c r="BA93" s="101" t="e">
        <f ca="true">+IF(AND(ISNUMBER(OFFSET('Hygiene Data'!$D$7,0,10*ROW('Hygiene Data'!D87))),'Data Summary'!DP93="Yes"),OFFSET('Hygiene Data'!$D$7,0,10*ROW('Hygiene Data'!D87)),NA())</f>
        <v>#N/A</v>
      </c>
      <c r="BB93" s="101" t="e">
        <f ca="true">+IF(AND(ISNUMBER(OFFSET('Hygiene Data'!$D$9,0,10*ROW('Hygiene Data'!D87))),'Data Summary'!DQ93="Yes"),OFFSET('Hygiene Data'!$D$9,0,10*ROW('Hygiene Data'!D87)),NA())</f>
        <v>#N/A</v>
      </c>
      <c r="BC93" s="101" t="e">
        <f ca="true">+IF(AND(ISNUMBER(OFFSET('Hygiene Data'!$E$5,0,10*ROW('Hygiene Data'!E87))),'Data Summary'!DR93="Yes"),OFFSET('Hygiene Data'!$E$5,0,10*ROW('Hygiene Data'!E87)),NA())</f>
        <v>#N/A</v>
      </c>
      <c r="BD93" s="101" t="e">
        <f ca="true">+IF(AND(ISNUMBER(OFFSET('Hygiene Data'!$E$7,0,10*ROW('Hygiene Data'!E87))),'Data Summary'!DS93="Yes"),OFFSET('Hygiene Data'!$E$7,0,10*ROW('Hygiene Data'!E87)),NA())</f>
        <v>#N/A</v>
      </c>
      <c r="BE93" s="101" t="e">
        <f ca="true">+IF(AND(ISNUMBER(OFFSET('Hygiene Data'!$E$9,0,10*ROW('Hygiene Data'!E87))),'Data Summary'!DT93="Yes"),OFFSET('Hygiene Data'!$E$9,0,10*ROW('Hygiene Data'!E87)),NA())</f>
        <v>#N/A</v>
      </c>
      <c r="BF93" s="101" t="e">
        <f ca="true">+IF(AND(ISNUMBER(OFFSET('Hygiene Data'!$F$5,0,10*ROW('Hygiene Data'!F87))),'Data Summary'!DU93="Yes"),OFFSET('Hygiene Data'!$F$5,0,10*ROW('Hygiene Data'!F87)),NA())</f>
        <v>#N/A</v>
      </c>
      <c r="BG93" s="101" t="e">
        <f ca="true">+IF(AND(ISNUMBER(OFFSET('Hygiene Data'!$F$7,0,10*ROW('Hygiene Data'!F87))),'Data Summary'!DV93="Yes"),OFFSET('Hygiene Data'!$F$7,0,10*ROW('Hygiene Data'!F87)),NA())</f>
        <v>#N/A</v>
      </c>
      <c r="BH93" s="101" t="e">
        <f ca="true">+IF(AND(ISNUMBER(OFFSET('Hygiene Data'!$F$9,0,10*ROW('Hygiene Data'!F87))),'Data Summary'!DW93="Yes"),OFFSET('Hygiene Data'!$F$9,0,10*ROW('Hygiene Data'!F87)),NA())</f>
        <v>#N/A</v>
      </c>
      <c r="BI93" s="101" t="e">
        <f ca="true">+IF(AND(ISNUMBER(OFFSET('Hygiene Data'!$G$5,0,10*ROW('Hygiene Data'!G87))),'Data Summary'!DX93="Yes"),OFFSET('Hygiene Data'!$G$5,0,10*ROW('Hygiene Data'!G87)),NA())</f>
        <v>#N/A</v>
      </c>
      <c r="BJ93" s="101" t="e">
        <f ca="true">+IF(AND(ISNUMBER(OFFSET('Hygiene Data'!$G$7,0,10*ROW('Hygiene Data'!G87))),'Data Summary'!DY93="Yes"),OFFSET('Hygiene Data'!$G$7,0,10*ROW('Hygiene Data'!G87)),NA())</f>
        <v>#N/A</v>
      </c>
      <c r="BK93" s="101" t="e">
        <f ca="true">+IF(AND(ISNUMBER(OFFSET('Hygiene Data'!$G$9,0,10*ROW('Hygiene Data'!G87))),'Data Summary'!DZ93="Yes"),OFFSET('Hygiene Data'!$G$9,0,10*ROW('Hygiene Data'!G87)),NA())</f>
        <v>#N/A</v>
      </c>
      <c r="BL93" s="101" t="e">
        <f ca="true">+IF(AND(ISNUMBER(OFFSET('Hygiene Data'!$H$5,0,10*ROW('Hygiene Data'!H87))),'Data Summary'!EA93="Yes"),OFFSET('Hygiene Data'!$H$5,0,10*ROW('Hygiene Data'!H87)),NA())</f>
        <v>#N/A</v>
      </c>
      <c r="BM93" s="101" t="e">
        <f ca="true">+IF(AND(ISNUMBER(OFFSET('Hygiene Data'!$H$7,0,10*ROW('Hygiene Data'!H87))),'Data Summary'!EB93="Yes"),OFFSET('Hygiene Data'!$H$7,0,10*ROW('Hygiene Data'!H87)),NA())</f>
        <v>#N/A</v>
      </c>
      <c r="BN93" s="101" t="e">
        <f ca="true">+IF(AND(ISNUMBER(OFFSET('Hygiene Data'!$H$9,0,10*ROW('Hygiene Data'!H87))),'Data Summary'!EC93="Yes"),OFFSET('Hygiene Data'!$H$9,0,10*ROW('Hygiene Data'!H87)),NA())</f>
        <v>#N/A</v>
      </c>
      <c r="BO93" s="101" t="e">
        <f ca="true">+IF(AND(ISNUMBER(OFFSET('Hygiene Data'!$I$5,0,10*ROW('Hygiene Data'!I87))),'Data Summary'!ED93="Yes"),OFFSET('Hygiene Data'!$I$5,0,10*ROW('Hygiene Data'!I87)),NA())</f>
        <v>#N/A</v>
      </c>
      <c r="BP93" s="101" t="e">
        <f ca="true">+IF(AND(ISNUMBER(OFFSET('Hygiene Data'!$I$7,0,10*ROW('Hygiene Data'!I87))),'Data Summary'!EE93="Yes"),OFFSET('Hygiene Data'!$I$7,0,10*ROW('Hygiene Data'!I87)),NA())</f>
        <v>#N/A</v>
      </c>
      <c r="BQ93" s="101" t="e">
        <f ca="true">+IF(AND(ISNUMBER(OFFSET('Hygiene Data'!$I$9,0,10*ROW('Hygiene Data'!I87))),'Data Summary'!EF93="Yes"),OFFSET('Hygiene Data'!$I$9,0,10*ROW('Hygiene Data'!I87)),NA())</f>
        <v>#N/A</v>
      </c>
    </row>
    <row xmlns:x14ac="http://schemas.microsoft.com/office/spreadsheetml/2009/9/ac" r="94" x14ac:dyDescent="0.2">
      <c r="A94" s="379" t="e">
        <f ca="true">+RIGHT('Data Summary'!A94,LEN('Data Summary'!A94)-9)</f>
        <v>#VALUE!</v>
      </c>
      <c r="B94" s="38" t="str">
        <f ca="true">+IF(ISTEXT('Data Summary'!B94),'Data Summary'!B94,"")</f>
        <v/>
      </c>
      <c r="C94" s="378" t="e">
        <f ca="true">+VALUE('Data Summary'!C94)</f>
        <v>#VALUE!</v>
      </c>
      <c r="D94" s="99" t="e">
        <f ca="true">+IF(AND(ISNUMBER(OFFSET('Water Data'!$D$4,0,10*ROW('Water Data'!D88))),'Data Summary'!BS94="Yes"),100-OFFSET('Water Data'!$D$4,0,10*ROW('Water Data'!D88)),NA())</f>
        <v>#N/A</v>
      </c>
      <c r="E94" s="99" t="e">
        <f ca="true">+IF(AND(ISNUMBER(OFFSET('Water Data'!$D$6,0,10*ROW('Water Data'!D88))),'Data Summary'!BT94="Yes"),OFFSET('Water Data'!$D$6,0,10*ROW('Water Data'!D88)),NA())</f>
        <v>#N/A</v>
      </c>
      <c r="F94" s="99" t="e">
        <f ca="true">+IF(AND(ISNUMBER(OFFSET('Water Data'!$D$9,0,10*ROW('Water Data'!D88))),'Data Summary'!BU94="Yes"),OFFSET('Water Data'!$D$9,0,10*ROW('Water Data'!D88)),NA())</f>
        <v>#N/A</v>
      </c>
      <c r="G94" s="99" t="e">
        <f ca="true">+IF(AND(ISNUMBER(OFFSET('Water Data'!$E$4,0,10*ROW('Water Data'!E88))),'Data Summary'!BV94="Yes"),100-OFFSET('Water Data'!$E$4,0,10*ROW('Water Data'!E88)),NA())</f>
        <v>#N/A</v>
      </c>
      <c r="H94" s="99" t="e">
        <f ca="true">+IF(AND(ISNUMBER(OFFSET('Water Data'!$E$6,0,10*ROW('Water Data'!E88))),'Data Summary'!BW94="Yes"),OFFSET('Water Data'!$E$6,0,10*ROW('Water Data'!E88)),NA())</f>
        <v>#N/A</v>
      </c>
      <c r="I94" s="99" t="e">
        <f ca="true">+IF(AND(ISNUMBER(OFFSET('Water Data'!$E$9,0,10*ROW('Water Data'!E88))),'Data Summary'!BX94="Yes"),OFFSET('Water Data'!$E$9,0,10*ROW('Water Data'!E88)),NA())</f>
        <v>#N/A</v>
      </c>
      <c r="J94" s="99" t="e">
        <f ca="true">+IF(AND(ISNUMBER(OFFSET('Water Data'!$F$4,0,10*ROW('Water Data'!F88))),'Data Summary'!BY94="Yes"),100-OFFSET('Water Data'!$F$4,0,10*ROW('Water Data'!F88)),NA())</f>
        <v>#N/A</v>
      </c>
      <c r="K94" s="99" t="e">
        <f ca="true">+IF(AND(ISNUMBER(OFFSET('Water Data'!$F$6,0,10*ROW('Water Data'!F88))),'Data Summary'!BZ94="Yes"),OFFSET('Water Data'!$F$6,0,10*ROW('Water Data'!F88)),NA())</f>
        <v>#N/A</v>
      </c>
      <c r="L94" s="99" t="e">
        <f ca="true">+IF(AND(ISNUMBER(OFFSET('Water Data'!$F$9,0,10*ROW('Water Data'!F88))),'Data Summary'!CA94="Yes"),OFFSET('Water Data'!$F$9,0,10*ROW('Water Data'!F88)),NA())</f>
        <v>#N/A</v>
      </c>
      <c r="M94" s="99" t="e">
        <f ca="true">+IF(AND(ISNUMBER(OFFSET('Water Data'!$G$4,0,10*ROW('Water Data'!G88))),'Data Summary'!CB94="Yes"),100-OFFSET('Water Data'!$G$4,0,10*ROW('Water Data'!G88)),NA())</f>
        <v>#N/A</v>
      </c>
      <c r="N94" s="99" t="e">
        <f ca="true">+IF(AND(ISNUMBER(OFFSET('Water Data'!$G$6,0,10*ROW('Water Data'!G88))),'Data Summary'!CC94="Yes"),OFFSET('Water Data'!$G$6,0,10*ROW('Water Data'!G88)),NA())</f>
        <v>#N/A</v>
      </c>
      <c r="O94" s="99" t="e">
        <f ca="true">+IF(AND(ISNUMBER(OFFSET('Water Data'!$G$9,0,10*ROW('Water Data'!G88))),'Data Summary'!CD94="Yes"),OFFSET('Water Data'!$G$9,0,10*ROW('Water Data'!G88)),NA())</f>
        <v>#N/A</v>
      </c>
      <c r="P94" s="99" t="e">
        <f ca="true">+IF(AND(ISNUMBER(OFFSET('Water Data'!$H$4,0,10*ROW('Water Data'!H88))),'Data Summary'!CE94="Yes"),100-OFFSET('Water Data'!$H$4,0,10*ROW('Water Data'!H88)),NA())</f>
        <v>#N/A</v>
      </c>
      <c r="Q94" s="99" t="e">
        <f ca="true">+IF(AND(ISNUMBER(OFFSET('Water Data'!$H$6,0,10*ROW('Water Data'!H88))),'Data Summary'!CF94="Yes"),OFFSET('Water Data'!$H$6,0,10*ROW('Water Data'!H88)),NA())</f>
        <v>#N/A</v>
      </c>
      <c r="R94" s="99" t="e">
        <f ca="true">+IF(AND(ISNUMBER(OFFSET('Water Data'!$H$9,0,10*ROW('Water Data'!H88))),'Data Summary'!CG94="Yes"),OFFSET('Water Data'!$H$9,0,10*ROW('Water Data'!H88)),NA())</f>
        <v>#N/A</v>
      </c>
      <c r="S94" s="99" t="e">
        <f ca="true">+IF(AND(ISNUMBER(OFFSET('Water Data'!$I$4,0,10*ROW('Water Data'!I88))),'Data Summary'!CH94="Yes"),100-OFFSET('Water Data'!$I$4,0,10*ROW('Water Data'!I88)),NA())</f>
        <v>#N/A</v>
      </c>
      <c r="T94" s="99" t="e">
        <f ca="true">+IF(AND(ISNUMBER(OFFSET('Water Data'!$I$6,0,10*ROW('Water Data'!I88))),'Data Summary'!CI94="Yes"),OFFSET('Water Data'!$I$6,0,10*ROW('Water Data'!I88)),NA())</f>
        <v>#N/A</v>
      </c>
      <c r="U94" s="99" t="e">
        <f ca="true">+IF(AND(ISNUMBER(OFFSET('Water Data'!$I$9,0,10*ROW('Water Data'!I88))),'Data Summary'!CJ94="Yes"),OFFSET('Water Data'!$I$9,0,10*ROW('Water Data'!I88)),NA())</f>
        <v>#N/A</v>
      </c>
      <c r="V94" s="100" t="e">
        <f ca="true">+IF(AND(ISNUMBER(OFFSET('Sanitation Data'!$D$4,0,10*ROW('Sanitation Data'!D88))),'Data Summary'!CK94="Yes"),100-OFFSET('Sanitation Data'!$D$4,0,10*ROW('Sanitation Data'!D88)),NA())</f>
        <v>#N/A</v>
      </c>
      <c r="W94" s="100" t="e">
        <f ca="true">+IF(AND(ISNUMBER(OFFSET('Sanitation Data'!$D$6,0,10*ROW('Sanitation Data'!D88))),'Data Summary'!CL94="Yes"),OFFSET('Sanitation Data'!$D$6,0,10*ROW('Sanitation Data'!D88)),NA())</f>
        <v>#N/A</v>
      </c>
      <c r="X94" s="100" t="e">
        <f ca="true">+IF(AND(ISNUMBER(OFFSET('Sanitation Data'!$D$10,0,10*ROW('Sanitation Data'!D88))),'Data Summary'!CM94="Yes"),OFFSET('Sanitation Data'!$D$10,0,10*ROW('Sanitation Data'!D88)),NA())</f>
        <v>#N/A</v>
      </c>
      <c r="Y94" s="100" t="e">
        <f ca="true">+IF(AND(ISNUMBER(OFFSET('Sanitation Data'!$D$11,0,10*ROW('Sanitation Data'!D88))),'Data Summary'!CN94="Yes"),OFFSET('Sanitation Data'!$D$11,0,10*ROW('Sanitation Data'!D88)),NA())</f>
        <v>#N/A</v>
      </c>
      <c r="Z94" s="100" t="e">
        <f ca="true">+IF(AND(ISNUMBER(OFFSET('Sanitation Data'!$D$12,0,10*ROW('Sanitation Data'!D88))),'Data Summary'!CO94="Yes"),OFFSET('Sanitation Data'!$D$12,0,10*ROW('Sanitation Data'!D88)),NA())</f>
        <v>#N/A</v>
      </c>
      <c r="AA94" s="100" t="e">
        <f ca="true">+IF(AND(ISNUMBER(OFFSET('Sanitation Data'!$E$4,0,10*ROW('Sanitation Data'!E88))),'Data Summary'!CP94="Yes"),100-OFFSET('Sanitation Data'!$E$4,0,10*ROW('Sanitation Data'!E88)),NA())</f>
        <v>#N/A</v>
      </c>
      <c r="AB94" s="100" t="e">
        <f ca="true">+IF(AND(ISNUMBER(OFFSET('Sanitation Data'!$E$6,0,10*ROW('Sanitation Data'!E88))),'Data Summary'!CQ94="Yes"),OFFSET('Sanitation Data'!$E$6,0,10*ROW('Sanitation Data'!E88)),NA())</f>
        <v>#N/A</v>
      </c>
      <c r="AC94" s="100" t="e">
        <f ca="true">+IF(AND(ISNUMBER(OFFSET('Sanitation Data'!$E$10,0,10*ROW('Sanitation Data'!E88))),'Data Summary'!CR94="Yes"),OFFSET('Sanitation Data'!$E$10,0,10*ROW('Sanitation Data'!E88)),NA())</f>
        <v>#N/A</v>
      </c>
      <c r="AD94" s="100" t="e">
        <f ca="true">+IF(AND(ISNUMBER(OFFSET('Sanitation Data'!$E$11,0,10*ROW('Sanitation Data'!E88))),'Data Summary'!CS94="Yes"),OFFSET('Sanitation Data'!$E$11,0,10*ROW('Sanitation Data'!E88)),NA())</f>
        <v>#N/A</v>
      </c>
      <c r="AE94" s="100" t="e">
        <f ca="true">+IF(AND(ISNUMBER(OFFSET('Sanitation Data'!$E$12,0,10*ROW('Sanitation Data'!E88))),'Data Summary'!CT94="Yes"),OFFSET('Sanitation Data'!$E$12,0,10*ROW('Sanitation Data'!E88)),NA())</f>
        <v>#N/A</v>
      </c>
      <c r="AF94" s="100" t="e">
        <f ca="true">+IF(AND(ISNUMBER(OFFSET('Sanitation Data'!$F$4,0,10*ROW('Sanitation Data'!F88))),'Data Summary'!CU94="Yes"),100-OFFSET('Sanitation Data'!$F$4,0,10*ROW('Sanitation Data'!F88)),NA())</f>
        <v>#N/A</v>
      </c>
      <c r="AG94" s="100" t="e">
        <f ca="true">+IF(AND(ISNUMBER(OFFSET('Sanitation Data'!$F$6,0,10*ROW('Sanitation Data'!F88))),'Data Summary'!CV94="Yes"),OFFSET('Sanitation Data'!$F$6,0,10*ROW('Sanitation Data'!F88)),NA())</f>
        <v>#N/A</v>
      </c>
      <c r="AH94" s="100" t="e">
        <f ca="true">+IF(AND(ISNUMBER(OFFSET('Sanitation Data'!$F$10,0,10*ROW('Sanitation Data'!F88))),'Data Summary'!CW94="Yes"),OFFSET('Sanitation Data'!$F$10,0,10*ROW('Sanitation Data'!F88)),NA())</f>
        <v>#N/A</v>
      </c>
      <c r="AI94" s="100" t="e">
        <f ca="true">+IF(AND(ISNUMBER(OFFSET('Sanitation Data'!$F$11,0,10*ROW('Sanitation Data'!F88))),'Data Summary'!CX94="Yes"),OFFSET('Sanitation Data'!$F$11,0,10*ROW('Sanitation Data'!F88)),NA())</f>
        <v>#N/A</v>
      </c>
      <c r="AJ94" s="100" t="e">
        <f ca="true">+IF(AND(ISNUMBER(OFFSET('Sanitation Data'!$F$12,0,10*ROW('Sanitation Data'!F88))),'Data Summary'!CY94="Yes"),OFFSET('Sanitation Data'!$F$12,0,10*ROW('Sanitation Data'!F88)),NA())</f>
        <v>#N/A</v>
      </c>
      <c r="AK94" s="100" t="e">
        <f ca="true">+IF(AND(ISNUMBER(OFFSET('Sanitation Data'!$G$4,0,10*ROW('Sanitation Data'!G88))),'Data Summary'!CZ94="Yes"),100-OFFSET('Sanitation Data'!$G$4,0,10*ROW('Sanitation Data'!G88)),NA())</f>
        <v>#N/A</v>
      </c>
      <c r="AL94" s="100" t="e">
        <f ca="true">+IF(AND(ISNUMBER(OFFSET('Sanitation Data'!$G$6,0,10*ROW('Sanitation Data'!G88))),'Data Summary'!DA94="Yes"),OFFSET('Sanitation Data'!$G$6,0,10*ROW('Sanitation Data'!G88)),NA())</f>
        <v>#N/A</v>
      </c>
      <c r="AM94" s="100" t="e">
        <f ca="true">+IF(AND(ISNUMBER(OFFSET('Sanitation Data'!$G$10,0,10*ROW('Sanitation Data'!G88))),'Data Summary'!DB94="Yes"),OFFSET('Sanitation Data'!$G$10,0,10*ROW('Sanitation Data'!G88)),NA())</f>
        <v>#N/A</v>
      </c>
      <c r="AN94" s="100" t="e">
        <f ca="true">+IF(AND(ISNUMBER(OFFSET('Sanitation Data'!$G$11,0,10*ROW('Sanitation Data'!G88))),'Data Summary'!DC94="Yes"),OFFSET('Sanitation Data'!$G$11,0,10*ROW('Sanitation Data'!G88)),NA())</f>
        <v>#N/A</v>
      </c>
      <c r="AO94" s="100" t="e">
        <f ca="true">+IF(AND(ISNUMBER(OFFSET('Sanitation Data'!$G$12,0,10*ROW('Sanitation Data'!G88))),'Data Summary'!DD94="Yes"),OFFSET('Sanitation Data'!$G$12,0,10*ROW('Sanitation Data'!G88)),NA())</f>
        <v>#N/A</v>
      </c>
      <c r="AP94" s="100" t="e">
        <f ca="true">+IF(AND(ISNUMBER(OFFSET('Sanitation Data'!$H$4,0,10*ROW('Sanitation Data'!H88))),'Data Summary'!DE94="Yes"),100-OFFSET('Sanitation Data'!$H$4,0,10*ROW('Sanitation Data'!H88)),NA())</f>
        <v>#N/A</v>
      </c>
      <c r="AQ94" s="100" t="e">
        <f ca="true">+IF(AND(ISNUMBER(OFFSET('Sanitation Data'!$H$6,0,10*ROW('Sanitation Data'!H88))),'Data Summary'!DF94="Yes"),OFFSET('Sanitation Data'!$H$6,0,10*ROW('Sanitation Data'!H88)),NA())</f>
        <v>#N/A</v>
      </c>
      <c r="AR94" s="100" t="e">
        <f ca="true">+IF(AND(ISNUMBER(OFFSET('Sanitation Data'!$H$10,0,10*ROW('Sanitation Data'!H88))),'Data Summary'!DG94="Yes"),OFFSET('Sanitation Data'!$H$10,0,10*ROW('Sanitation Data'!H88)),NA())</f>
        <v>#N/A</v>
      </c>
      <c r="AS94" s="100" t="e">
        <f ca="true">+IF(AND(ISNUMBER(OFFSET('Sanitation Data'!$H$11,0,10*ROW('Sanitation Data'!H88))),'Data Summary'!DH94="Yes"),OFFSET('Sanitation Data'!$H$11,0,10*ROW('Sanitation Data'!H88)),NA())</f>
        <v>#N/A</v>
      </c>
      <c r="AT94" s="100" t="e">
        <f ca="true">+IF(AND(ISNUMBER(OFFSET('Sanitation Data'!$H$12,0,10*ROW('Sanitation Data'!H88))),'Data Summary'!DI94="Yes"),OFFSET('Sanitation Data'!$H$12,0,10*ROW('Sanitation Data'!H88)),NA())</f>
        <v>#N/A</v>
      </c>
      <c r="AU94" s="100" t="e">
        <f ca="true">+IF(AND(ISNUMBER(OFFSET('Sanitation Data'!$I$4,0,10*ROW('Sanitation Data'!I88))),'Data Summary'!DJ94="Yes"),100-OFFSET('Sanitation Data'!$I$4,0,10*ROW('Sanitation Data'!I88)),NA())</f>
        <v>#N/A</v>
      </c>
      <c r="AV94" s="100" t="e">
        <f ca="true">+IF(AND(ISNUMBER(OFFSET('Sanitation Data'!$I$6,0,10*ROW('Sanitation Data'!I88))),'Data Summary'!DK94="Yes"),OFFSET('Sanitation Data'!$I$6,0,10*ROW('Sanitation Data'!I88)),NA())</f>
        <v>#N/A</v>
      </c>
      <c r="AW94" s="100" t="e">
        <f ca="true">+IF(AND(ISNUMBER(OFFSET('Sanitation Data'!$I$10,0,10*ROW('Sanitation Data'!I88))),'Data Summary'!DL94="Yes"),OFFSET('Sanitation Data'!$I$10,0,10*ROW('Sanitation Data'!I88)),NA())</f>
        <v>#N/A</v>
      </c>
      <c r="AX94" s="100" t="e">
        <f ca="true">+IF(AND(ISNUMBER(OFFSET('Sanitation Data'!$I$11,0,10*ROW('Sanitation Data'!I88))),'Data Summary'!DM94="Yes"),OFFSET('Sanitation Data'!$I$11,0,10*ROW('Sanitation Data'!I88)),NA())</f>
        <v>#N/A</v>
      </c>
      <c r="AY94" s="100" t="e">
        <f ca="true">+IF(AND(ISNUMBER(OFFSET('Sanitation Data'!$I$12,0,10*ROW('Sanitation Data'!I88))),'Data Summary'!DN94="Yes"),OFFSET('Sanitation Data'!$I$12,0,10*ROW('Sanitation Data'!I88)),NA())</f>
        <v>#N/A</v>
      </c>
      <c r="AZ94" s="101" t="e">
        <f ca="true">+IF(AND(ISNUMBER(OFFSET('Hygiene Data'!$D$5,0,10*ROW('Hygiene Data'!D88))),'Data Summary'!DO94="Yes"),OFFSET('Hygiene Data'!$D$5,0,10*ROW('Hygiene Data'!D88)),NA())</f>
        <v>#N/A</v>
      </c>
      <c r="BA94" s="101" t="e">
        <f ca="true">+IF(AND(ISNUMBER(OFFSET('Hygiene Data'!$D$7,0,10*ROW('Hygiene Data'!D88))),'Data Summary'!DP94="Yes"),OFFSET('Hygiene Data'!$D$7,0,10*ROW('Hygiene Data'!D88)),NA())</f>
        <v>#N/A</v>
      </c>
      <c r="BB94" s="101" t="e">
        <f ca="true">+IF(AND(ISNUMBER(OFFSET('Hygiene Data'!$D$9,0,10*ROW('Hygiene Data'!D88))),'Data Summary'!DQ94="Yes"),OFFSET('Hygiene Data'!$D$9,0,10*ROW('Hygiene Data'!D88)),NA())</f>
        <v>#N/A</v>
      </c>
      <c r="BC94" s="101" t="e">
        <f ca="true">+IF(AND(ISNUMBER(OFFSET('Hygiene Data'!$E$5,0,10*ROW('Hygiene Data'!E88))),'Data Summary'!DR94="Yes"),OFFSET('Hygiene Data'!$E$5,0,10*ROW('Hygiene Data'!E88)),NA())</f>
        <v>#N/A</v>
      </c>
      <c r="BD94" s="101" t="e">
        <f ca="true">+IF(AND(ISNUMBER(OFFSET('Hygiene Data'!$E$7,0,10*ROW('Hygiene Data'!E88))),'Data Summary'!DS94="Yes"),OFFSET('Hygiene Data'!$E$7,0,10*ROW('Hygiene Data'!E88)),NA())</f>
        <v>#N/A</v>
      </c>
      <c r="BE94" s="101" t="e">
        <f ca="true">+IF(AND(ISNUMBER(OFFSET('Hygiene Data'!$E$9,0,10*ROW('Hygiene Data'!E88))),'Data Summary'!DT94="Yes"),OFFSET('Hygiene Data'!$E$9,0,10*ROW('Hygiene Data'!E88)),NA())</f>
        <v>#N/A</v>
      </c>
      <c r="BF94" s="101" t="e">
        <f ca="true">+IF(AND(ISNUMBER(OFFSET('Hygiene Data'!$F$5,0,10*ROW('Hygiene Data'!F88))),'Data Summary'!DU94="Yes"),OFFSET('Hygiene Data'!$F$5,0,10*ROW('Hygiene Data'!F88)),NA())</f>
        <v>#N/A</v>
      </c>
      <c r="BG94" s="101" t="e">
        <f ca="true">+IF(AND(ISNUMBER(OFFSET('Hygiene Data'!$F$7,0,10*ROW('Hygiene Data'!F88))),'Data Summary'!DV94="Yes"),OFFSET('Hygiene Data'!$F$7,0,10*ROW('Hygiene Data'!F88)),NA())</f>
        <v>#N/A</v>
      </c>
      <c r="BH94" s="101" t="e">
        <f ca="true">+IF(AND(ISNUMBER(OFFSET('Hygiene Data'!$F$9,0,10*ROW('Hygiene Data'!F88))),'Data Summary'!DW94="Yes"),OFFSET('Hygiene Data'!$F$9,0,10*ROW('Hygiene Data'!F88)),NA())</f>
        <v>#N/A</v>
      </c>
      <c r="BI94" s="101" t="e">
        <f ca="true">+IF(AND(ISNUMBER(OFFSET('Hygiene Data'!$G$5,0,10*ROW('Hygiene Data'!G88))),'Data Summary'!DX94="Yes"),OFFSET('Hygiene Data'!$G$5,0,10*ROW('Hygiene Data'!G88)),NA())</f>
        <v>#N/A</v>
      </c>
      <c r="BJ94" s="101" t="e">
        <f ca="true">+IF(AND(ISNUMBER(OFFSET('Hygiene Data'!$G$7,0,10*ROW('Hygiene Data'!G88))),'Data Summary'!DY94="Yes"),OFFSET('Hygiene Data'!$G$7,0,10*ROW('Hygiene Data'!G88)),NA())</f>
        <v>#N/A</v>
      </c>
      <c r="BK94" s="101" t="e">
        <f ca="true">+IF(AND(ISNUMBER(OFFSET('Hygiene Data'!$G$9,0,10*ROW('Hygiene Data'!G88))),'Data Summary'!DZ94="Yes"),OFFSET('Hygiene Data'!$G$9,0,10*ROW('Hygiene Data'!G88)),NA())</f>
        <v>#N/A</v>
      </c>
      <c r="BL94" s="101" t="e">
        <f ca="true">+IF(AND(ISNUMBER(OFFSET('Hygiene Data'!$H$5,0,10*ROW('Hygiene Data'!H88))),'Data Summary'!EA94="Yes"),OFFSET('Hygiene Data'!$H$5,0,10*ROW('Hygiene Data'!H88)),NA())</f>
        <v>#N/A</v>
      </c>
      <c r="BM94" s="101" t="e">
        <f ca="true">+IF(AND(ISNUMBER(OFFSET('Hygiene Data'!$H$7,0,10*ROW('Hygiene Data'!H88))),'Data Summary'!EB94="Yes"),OFFSET('Hygiene Data'!$H$7,0,10*ROW('Hygiene Data'!H88)),NA())</f>
        <v>#N/A</v>
      </c>
      <c r="BN94" s="101" t="e">
        <f ca="true">+IF(AND(ISNUMBER(OFFSET('Hygiene Data'!$H$9,0,10*ROW('Hygiene Data'!H88))),'Data Summary'!EC94="Yes"),OFFSET('Hygiene Data'!$H$9,0,10*ROW('Hygiene Data'!H88)),NA())</f>
        <v>#N/A</v>
      </c>
      <c r="BO94" s="101" t="e">
        <f ca="true">+IF(AND(ISNUMBER(OFFSET('Hygiene Data'!$I$5,0,10*ROW('Hygiene Data'!I88))),'Data Summary'!ED94="Yes"),OFFSET('Hygiene Data'!$I$5,0,10*ROW('Hygiene Data'!I88)),NA())</f>
        <v>#N/A</v>
      </c>
      <c r="BP94" s="101" t="e">
        <f ca="true">+IF(AND(ISNUMBER(OFFSET('Hygiene Data'!$I$7,0,10*ROW('Hygiene Data'!I88))),'Data Summary'!EE94="Yes"),OFFSET('Hygiene Data'!$I$7,0,10*ROW('Hygiene Data'!I88)),NA())</f>
        <v>#N/A</v>
      </c>
      <c r="BQ94" s="101" t="e">
        <f ca="true">+IF(AND(ISNUMBER(OFFSET('Hygiene Data'!$I$9,0,10*ROW('Hygiene Data'!I88))),'Data Summary'!EF94="Yes"),OFFSET('Hygiene Data'!$I$9,0,10*ROW('Hygiene Data'!I88)),NA())</f>
        <v>#N/A</v>
      </c>
    </row>
    <row xmlns:x14ac="http://schemas.microsoft.com/office/spreadsheetml/2009/9/ac" r="95" x14ac:dyDescent="0.2">
      <c r="A95" s="379" t="e">
        <f ca="true">+RIGHT('Data Summary'!A95,LEN('Data Summary'!A95)-9)</f>
        <v>#VALUE!</v>
      </c>
      <c r="B95" s="38" t="str">
        <f ca="true">+IF(ISTEXT('Data Summary'!B95),'Data Summary'!B95,"")</f>
        <v/>
      </c>
      <c r="C95" s="378" t="e">
        <f ca="true">+VALUE('Data Summary'!C95)</f>
        <v>#VALUE!</v>
      </c>
      <c r="D95" s="99" t="e">
        <f ca="true">+IF(AND(ISNUMBER(OFFSET('Water Data'!$D$4,0,10*ROW('Water Data'!D89))),'Data Summary'!BS95="Yes"),100-OFFSET('Water Data'!$D$4,0,10*ROW('Water Data'!D89)),NA())</f>
        <v>#N/A</v>
      </c>
      <c r="E95" s="99" t="e">
        <f ca="true">+IF(AND(ISNUMBER(OFFSET('Water Data'!$D$6,0,10*ROW('Water Data'!D89))),'Data Summary'!BT95="Yes"),OFFSET('Water Data'!$D$6,0,10*ROW('Water Data'!D89)),NA())</f>
        <v>#N/A</v>
      </c>
      <c r="F95" s="99" t="e">
        <f ca="true">+IF(AND(ISNUMBER(OFFSET('Water Data'!$D$9,0,10*ROW('Water Data'!D89))),'Data Summary'!BU95="Yes"),OFFSET('Water Data'!$D$9,0,10*ROW('Water Data'!D89)),NA())</f>
        <v>#N/A</v>
      </c>
      <c r="G95" s="99" t="e">
        <f ca="true">+IF(AND(ISNUMBER(OFFSET('Water Data'!$E$4,0,10*ROW('Water Data'!E89))),'Data Summary'!BV95="Yes"),100-OFFSET('Water Data'!$E$4,0,10*ROW('Water Data'!E89)),NA())</f>
        <v>#N/A</v>
      </c>
      <c r="H95" s="99" t="e">
        <f ca="true">+IF(AND(ISNUMBER(OFFSET('Water Data'!$E$6,0,10*ROW('Water Data'!E89))),'Data Summary'!BW95="Yes"),OFFSET('Water Data'!$E$6,0,10*ROW('Water Data'!E89)),NA())</f>
        <v>#N/A</v>
      </c>
      <c r="I95" s="99" t="e">
        <f ca="true">+IF(AND(ISNUMBER(OFFSET('Water Data'!$E$9,0,10*ROW('Water Data'!E89))),'Data Summary'!BX95="Yes"),OFFSET('Water Data'!$E$9,0,10*ROW('Water Data'!E89)),NA())</f>
        <v>#N/A</v>
      </c>
      <c r="J95" s="99" t="e">
        <f ca="true">+IF(AND(ISNUMBER(OFFSET('Water Data'!$F$4,0,10*ROW('Water Data'!F89))),'Data Summary'!BY95="Yes"),100-OFFSET('Water Data'!$F$4,0,10*ROW('Water Data'!F89)),NA())</f>
        <v>#N/A</v>
      </c>
      <c r="K95" s="99" t="e">
        <f ca="true">+IF(AND(ISNUMBER(OFFSET('Water Data'!$F$6,0,10*ROW('Water Data'!F89))),'Data Summary'!BZ95="Yes"),OFFSET('Water Data'!$F$6,0,10*ROW('Water Data'!F89)),NA())</f>
        <v>#N/A</v>
      </c>
      <c r="L95" s="99" t="e">
        <f ca="true">+IF(AND(ISNUMBER(OFFSET('Water Data'!$F$9,0,10*ROW('Water Data'!F89))),'Data Summary'!CA95="Yes"),OFFSET('Water Data'!$F$9,0,10*ROW('Water Data'!F89)),NA())</f>
        <v>#N/A</v>
      </c>
      <c r="M95" s="99" t="e">
        <f ca="true">+IF(AND(ISNUMBER(OFFSET('Water Data'!$G$4,0,10*ROW('Water Data'!G89))),'Data Summary'!CB95="Yes"),100-OFFSET('Water Data'!$G$4,0,10*ROW('Water Data'!G89)),NA())</f>
        <v>#N/A</v>
      </c>
      <c r="N95" s="99" t="e">
        <f ca="true">+IF(AND(ISNUMBER(OFFSET('Water Data'!$G$6,0,10*ROW('Water Data'!G89))),'Data Summary'!CC95="Yes"),OFFSET('Water Data'!$G$6,0,10*ROW('Water Data'!G89)),NA())</f>
        <v>#N/A</v>
      </c>
      <c r="O95" s="99" t="e">
        <f ca="true">+IF(AND(ISNUMBER(OFFSET('Water Data'!$G$9,0,10*ROW('Water Data'!G89))),'Data Summary'!CD95="Yes"),OFFSET('Water Data'!$G$9,0,10*ROW('Water Data'!G89)),NA())</f>
        <v>#N/A</v>
      </c>
      <c r="P95" s="99" t="e">
        <f ca="true">+IF(AND(ISNUMBER(OFFSET('Water Data'!$H$4,0,10*ROW('Water Data'!H89))),'Data Summary'!CE95="Yes"),100-OFFSET('Water Data'!$H$4,0,10*ROW('Water Data'!H89)),NA())</f>
        <v>#N/A</v>
      </c>
      <c r="Q95" s="99" t="e">
        <f ca="true">+IF(AND(ISNUMBER(OFFSET('Water Data'!$H$6,0,10*ROW('Water Data'!H89))),'Data Summary'!CF95="Yes"),OFFSET('Water Data'!$H$6,0,10*ROW('Water Data'!H89)),NA())</f>
        <v>#N/A</v>
      </c>
      <c r="R95" s="99" t="e">
        <f ca="true">+IF(AND(ISNUMBER(OFFSET('Water Data'!$H$9,0,10*ROW('Water Data'!H89))),'Data Summary'!CG95="Yes"),OFFSET('Water Data'!$H$9,0,10*ROW('Water Data'!H89)),NA())</f>
        <v>#N/A</v>
      </c>
      <c r="S95" s="99" t="e">
        <f ca="true">+IF(AND(ISNUMBER(OFFSET('Water Data'!$I$4,0,10*ROW('Water Data'!I89))),'Data Summary'!CH95="Yes"),100-OFFSET('Water Data'!$I$4,0,10*ROW('Water Data'!I89)),NA())</f>
        <v>#N/A</v>
      </c>
      <c r="T95" s="99" t="e">
        <f ca="true">+IF(AND(ISNUMBER(OFFSET('Water Data'!$I$6,0,10*ROW('Water Data'!I89))),'Data Summary'!CI95="Yes"),OFFSET('Water Data'!$I$6,0,10*ROW('Water Data'!I89)),NA())</f>
        <v>#N/A</v>
      </c>
      <c r="U95" s="99" t="e">
        <f ca="true">+IF(AND(ISNUMBER(OFFSET('Water Data'!$I$9,0,10*ROW('Water Data'!I89))),'Data Summary'!CJ95="Yes"),OFFSET('Water Data'!$I$9,0,10*ROW('Water Data'!I89)),NA())</f>
        <v>#N/A</v>
      </c>
      <c r="V95" s="100" t="e">
        <f ca="true">+IF(AND(ISNUMBER(OFFSET('Sanitation Data'!$D$4,0,10*ROW('Sanitation Data'!D89))),'Data Summary'!CK95="Yes"),100-OFFSET('Sanitation Data'!$D$4,0,10*ROW('Sanitation Data'!D89)),NA())</f>
        <v>#N/A</v>
      </c>
      <c r="W95" s="100" t="e">
        <f ca="true">+IF(AND(ISNUMBER(OFFSET('Sanitation Data'!$D$6,0,10*ROW('Sanitation Data'!D89))),'Data Summary'!CL95="Yes"),OFFSET('Sanitation Data'!$D$6,0,10*ROW('Sanitation Data'!D89)),NA())</f>
        <v>#N/A</v>
      </c>
      <c r="X95" s="100" t="e">
        <f ca="true">+IF(AND(ISNUMBER(OFFSET('Sanitation Data'!$D$10,0,10*ROW('Sanitation Data'!D89))),'Data Summary'!CM95="Yes"),OFFSET('Sanitation Data'!$D$10,0,10*ROW('Sanitation Data'!D89)),NA())</f>
        <v>#N/A</v>
      </c>
      <c r="Y95" s="100" t="e">
        <f ca="true">+IF(AND(ISNUMBER(OFFSET('Sanitation Data'!$D$11,0,10*ROW('Sanitation Data'!D89))),'Data Summary'!CN95="Yes"),OFFSET('Sanitation Data'!$D$11,0,10*ROW('Sanitation Data'!D89)),NA())</f>
        <v>#N/A</v>
      </c>
      <c r="Z95" s="100" t="e">
        <f ca="true">+IF(AND(ISNUMBER(OFFSET('Sanitation Data'!$D$12,0,10*ROW('Sanitation Data'!D89))),'Data Summary'!CO95="Yes"),OFFSET('Sanitation Data'!$D$12,0,10*ROW('Sanitation Data'!D89)),NA())</f>
        <v>#N/A</v>
      </c>
      <c r="AA95" s="100" t="e">
        <f ca="true">+IF(AND(ISNUMBER(OFFSET('Sanitation Data'!$E$4,0,10*ROW('Sanitation Data'!E89))),'Data Summary'!CP95="Yes"),100-OFFSET('Sanitation Data'!$E$4,0,10*ROW('Sanitation Data'!E89)),NA())</f>
        <v>#N/A</v>
      </c>
      <c r="AB95" s="100" t="e">
        <f ca="true">+IF(AND(ISNUMBER(OFFSET('Sanitation Data'!$E$6,0,10*ROW('Sanitation Data'!E89))),'Data Summary'!CQ95="Yes"),OFFSET('Sanitation Data'!$E$6,0,10*ROW('Sanitation Data'!E89)),NA())</f>
        <v>#N/A</v>
      </c>
      <c r="AC95" s="100" t="e">
        <f ca="true">+IF(AND(ISNUMBER(OFFSET('Sanitation Data'!$E$10,0,10*ROW('Sanitation Data'!E89))),'Data Summary'!CR95="Yes"),OFFSET('Sanitation Data'!$E$10,0,10*ROW('Sanitation Data'!E89)),NA())</f>
        <v>#N/A</v>
      </c>
      <c r="AD95" s="100" t="e">
        <f ca="true">+IF(AND(ISNUMBER(OFFSET('Sanitation Data'!$E$11,0,10*ROW('Sanitation Data'!E89))),'Data Summary'!CS95="Yes"),OFFSET('Sanitation Data'!$E$11,0,10*ROW('Sanitation Data'!E89)),NA())</f>
        <v>#N/A</v>
      </c>
      <c r="AE95" s="100" t="e">
        <f ca="true">+IF(AND(ISNUMBER(OFFSET('Sanitation Data'!$E$12,0,10*ROW('Sanitation Data'!E89))),'Data Summary'!CT95="Yes"),OFFSET('Sanitation Data'!$E$12,0,10*ROW('Sanitation Data'!E89)),NA())</f>
        <v>#N/A</v>
      </c>
      <c r="AF95" s="100" t="e">
        <f ca="true">+IF(AND(ISNUMBER(OFFSET('Sanitation Data'!$F$4,0,10*ROW('Sanitation Data'!F89))),'Data Summary'!CU95="Yes"),100-OFFSET('Sanitation Data'!$F$4,0,10*ROW('Sanitation Data'!F89)),NA())</f>
        <v>#N/A</v>
      </c>
      <c r="AG95" s="100" t="e">
        <f ca="true">+IF(AND(ISNUMBER(OFFSET('Sanitation Data'!$F$6,0,10*ROW('Sanitation Data'!F89))),'Data Summary'!CV95="Yes"),OFFSET('Sanitation Data'!$F$6,0,10*ROW('Sanitation Data'!F89)),NA())</f>
        <v>#N/A</v>
      </c>
      <c r="AH95" s="100" t="e">
        <f ca="true">+IF(AND(ISNUMBER(OFFSET('Sanitation Data'!$F$10,0,10*ROW('Sanitation Data'!F89))),'Data Summary'!CW95="Yes"),OFFSET('Sanitation Data'!$F$10,0,10*ROW('Sanitation Data'!F89)),NA())</f>
        <v>#N/A</v>
      </c>
      <c r="AI95" s="100" t="e">
        <f ca="true">+IF(AND(ISNUMBER(OFFSET('Sanitation Data'!$F$11,0,10*ROW('Sanitation Data'!F89))),'Data Summary'!CX95="Yes"),OFFSET('Sanitation Data'!$F$11,0,10*ROW('Sanitation Data'!F89)),NA())</f>
        <v>#N/A</v>
      </c>
      <c r="AJ95" s="100" t="e">
        <f ca="true">+IF(AND(ISNUMBER(OFFSET('Sanitation Data'!$F$12,0,10*ROW('Sanitation Data'!F89))),'Data Summary'!CY95="Yes"),OFFSET('Sanitation Data'!$F$12,0,10*ROW('Sanitation Data'!F89)),NA())</f>
        <v>#N/A</v>
      </c>
      <c r="AK95" s="100" t="e">
        <f ca="true">+IF(AND(ISNUMBER(OFFSET('Sanitation Data'!$G$4,0,10*ROW('Sanitation Data'!G89))),'Data Summary'!CZ95="Yes"),100-OFFSET('Sanitation Data'!$G$4,0,10*ROW('Sanitation Data'!G89)),NA())</f>
        <v>#N/A</v>
      </c>
      <c r="AL95" s="100" t="e">
        <f ca="true">+IF(AND(ISNUMBER(OFFSET('Sanitation Data'!$G$6,0,10*ROW('Sanitation Data'!G89))),'Data Summary'!DA95="Yes"),OFFSET('Sanitation Data'!$G$6,0,10*ROW('Sanitation Data'!G89)),NA())</f>
        <v>#N/A</v>
      </c>
      <c r="AM95" s="100" t="e">
        <f ca="true">+IF(AND(ISNUMBER(OFFSET('Sanitation Data'!$G$10,0,10*ROW('Sanitation Data'!G89))),'Data Summary'!DB95="Yes"),OFFSET('Sanitation Data'!$G$10,0,10*ROW('Sanitation Data'!G89)),NA())</f>
        <v>#N/A</v>
      </c>
      <c r="AN95" s="100" t="e">
        <f ca="true">+IF(AND(ISNUMBER(OFFSET('Sanitation Data'!$G$11,0,10*ROW('Sanitation Data'!G89))),'Data Summary'!DC95="Yes"),OFFSET('Sanitation Data'!$G$11,0,10*ROW('Sanitation Data'!G89)),NA())</f>
        <v>#N/A</v>
      </c>
      <c r="AO95" s="100" t="e">
        <f ca="true">+IF(AND(ISNUMBER(OFFSET('Sanitation Data'!$G$12,0,10*ROW('Sanitation Data'!G89))),'Data Summary'!DD95="Yes"),OFFSET('Sanitation Data'!$G$12,0,10*ROW('Sanitation Data'!G89)),NA())</f>
        <v>#N/A</v>
      </c>
      <c r="AP95" s="100" t="e">
        <f ca="true">+IF(AND(ISNUMBER(OFFSET('Sanitation Data'!$H$4,0,10*ROW('Sanitation Data'!H89))),'Data Summary'!DE95="Yes"),100-OFFSET('Sanitation Data'!$H$4,0,10*ROW('Sanitation Data'!H89)),NA())</f>
        <v>#N/A</v>
      </c>
      <c r="AQ95" s="100" t="e">
        <f ca="true">+IF(AND(ISNUMBER(OFFSET('Sanitation Data'!$H$6,0,10*ROW('Sanitation Data'!H89))),'Data Summary'!DF95="Yes"),OFFSET('Sanitation Data'!$H$6,0,10*ROW('Sanitation Data'!H89)),NA())</f>
        <v>#N/A</v>
      </c>
      <c r="AR95" s="100" t="e">
        <f ca="true">+IF(AND(ISNUMBER(OFFSET('Sanitation Data'!$H$10,0,10*ROW('Sanitation Data'!H89))),'Data Summary'!DG95="Yes"),OFFSET('Sanitation Data'!$H$10,0,10*ROW('Sanitation Data'!H89)),NA())</f>
        <v>#N/A</v>
      </c>
      <c r="AS95" s="100" t="e">
        <f ca="true">+IF(AND(ISNUMBER(OFFSET('Sanitation Data'!$H$11,0,10*ROW('Sanitation Data'!H89))),'Data Summary'!DH95="Yes"),OFFSET('Sanitation Data'!$H$11,0,10*ROW('Sanitation Data'!H89)),NA())</f>
        <v>#N/A</v>
      </c>
      <c r="AT95" s="100" t="e">
        <f ca="true">+IF(AND(ISNUMBER(OFFSET('Sanitation Data'!$H$12,0,10*ROW('Sanitation Data'!H89))),'Data Summary'!DI95="Yes"),OFFSET('Sanitation Data'!$H$12,0,10*ROW('Sanitation Data'!H89)),NA())</f>
        <v>#N/A</v>
      </c>
      <c r="AU95" s="100" t="e">
        <f ca="true">+IF(AND(ISNUMBER(OFFSET('Sanitation Data'!$I$4,0,10*ROW('Sanitation Data'!I89))),'Data Summary'!DJ95="Yes"),100-OFFSET('Sanitation Data'!$I$4,0,10*ROW('Sanitation Data'!I89)),NA())</f>
        <v>#N/A</v>
      </c>
      <c r="AV95" s="100" t="e">
        <f ca="true">+IF(AND(ISNUMBER(OFFSET('Sanitation Data'!$I$6,0,10*ROW('Sanitation Data'!I89))),'Data Summary'!DK95="Yes"),OFFSET('Sanitation Data'!$I$6,0,10*ROW('Sanitation Data'!I89)),NA())</f>
        <v>#N/A</v>
      </c>
      <c r="AW95" s="100" t="e">
        <f ca="true">+IF(AND(ISNUMBER(OFFSET('Sanitation Data'!$I$10,0,10*ROW('Sanitation Data'!I89))),'Data Summary'!DL95="Yes"),OFFSET('Sanitation Data'!$I$10,0,10*ROW('Sanitation Data'!I89)),NA())</f>
        <v>#N/A</v>
      </c>
      <c r="AX95" s="100" t="e">
        <f ca="true">+IF(AND(ISNUMBER(OFFSET('Sanitation Data'!$I$11,0,10*ROW('Sanitation Data'!I89))),'Data Summary'!DM95="Yes"),OFFSET('Sanitation Data'!$I$11,0,10*ROW('Sanitation Data'!I89)),NA())</f>
        <v>#N/A</v>
      </c>
      <c r="AY95" s="100" t="e">
        <f ca="true">+IF(AND(ISNUMBER(OFFSET('Sanitation Data'!$I$12,0,10*ROW('Sanitation Data'!I89))),'Data Summary'!DN95="Yes"),OFFSET('Sanitation Data'!$I$12,0,10*ROW('Sanitation Data'!I89)),NA())</f>
        <v>#N/A</v>
      </c>
      <c r="AZ95" s="101" t="e">
        <f ca="true">+IF(AND(ISNUMBER(OFFSET('Hygiene Data'!$D$5,0,10*ROW('Hygiene Data'!D89))),'Data Summary'!DO95="Yes"),OFFSET('Hygiene Data'!$D$5,0,10*ROW('Hygiene Data'!D89)),NA())</f>
        <v>#N/A</v>
      </c>
      <c r="BA95" s="101" t="e">
        <f ca="true">+IF(AND(ISNUMBER(OFFSET('Hygiene Data'!$D$7,0,10*ROW('Hygiene Data'!D89))),'Data Summary'!DP95="Yes"),OFFSET('Hygiene Data'!$D$7,0,10*ROW('Hygiene Data'!D89)),NA())</f>
        <v>#N/A</v>
      </c>
      <c r="BB95" s="101" t="e">
        <f ca="true">+IF(AND(ISNUMBER(OFFSET('Hygiene Data'!$D$9,0,10*ROW('Hygiene Data'!D89))),'Data Summary'!DQ95="Yes"),OFFSET('Hygiene Data'!$D$9,0,10*ROW('Hygiene Data'!D89)),NA())</f>
        <v>#N/A</v>
      </c>
      <c r="BC95" s="101" t="e">
        <f ca="true">+IF(AND(ISNUMBER(OFFSET('Hygiene Data'!$E$5,0,10*ROW('Hygiene Data'!E89))),'Data Summary'!DR95="Yes"),OFFSET('Hygiene Data'!$E$5,0,10*ROW('Hygiene Data'!E89)),NA())</f>
        <v>#N/A</v>
      </c>
      <c r="BD95" s="101" t="e">
        <f ca="true">+IF(AND(ISNUMBER(OFFSET('Hygiene Data'!$E$7,0,10*ROW('Hygiene Data'!E89))),'Data Summary'!DS95="Yes"),OFFSET('Hygiene Data'!$E$7,0,10*ROW('Hygiene Data'!E89)),NA())</f>
        <v>#N/A</v>
      </c>
      <c r="BE95" s="101" t="e">
        <f ca="true">+IF(AND(ISNUMBER(OFFSET('Hygiene Data'!$E$9,0,10*ROW('Hygiene Data'!E89))),'Data Summary'!DT95="Yes"),OFFSET('Hygiene Data'!$E$9,0,10*ROW('Hygiene Data'!E89)),NA())</f>
        <v>#N/A</v>
      </c>
      <c r="BF95" s="101" t="e">
        <f ca="true">+IF(AND(ISNUMBER(OFFSET('Hygiene Data'!$F$5,0,10*ROW('Hygiene Data'!F89))),'Data Summary'!DU95="Yes"),OFFSET('Hygiene Data'!$F$5,0,10*ROW('Hygiene Data'!F89)),NA())</f>
        <v>#N/A</v>
      </c>
      <c r="BG95" s="101" t="e">
        <f ca="true">+IF(AND(ISNUMBER(OFFSET('Hygiene Data'!$F$7,0,10*ROW('Hygiene Data'!F89))),'Data Summary'!DV95="Yes"),OFFSET('Hygiene Data'!$F$7,0,10*ROW('Hygiene Data'!F89)),NA())</f>
        <v>#N/A</v>
      </c>
      <c r="BH95" s="101" t="e">
        <f ca="true">+IF(AND(ISNUMBER(OFFSET('Hygiene Data'!$F$9,0,10*ROW('Hygiene Data'!F89))),'Data Summary'!DW95="Yes"),OFFSET('Hygiene Data'!$F$9,0,10*ROW('Hygiene Data'!F89)),NA())</f>
        <v>#N/A</v>
      </c>
      <c r="BI95" s="101" t="e">
        <f ca="true">+IF(AND(ISNUMBER(OFFSET('Hygiene Data'!$G$5,0,10*ROW('Hygiene Data'!G89))),'Data Summary'!DX95="Yes"),OFFSET('Hygiene Data'!$G$5,0,10*ROW('Hygiene Data'!G89)),NA())</f>
        <v>#N/A</v>
      </c>
      <c r="BJ95" s="101" t="e">
        <f ca="true">+IF(AND(ISNUMBER(OFFSET('Hygiene Data'!$G$7,0,10*ROW('Hygiene Data'!G89))),'Data Summary'!DY95="Yes"),OFFSET('Hygiene Data'!$G$7,0,10*ROW('Hygiene Data'!G89)),NA())</f>
        <v>#N/A</v>
      </c>
      <c r="BK95" s="101" t="e">
        <f ca="true">+IF(AND(ISNUMBER(OFFSET('Hygiene Data'!$G$9,0,10*ROW('Hygiene Data'!G89))),'Data Summary'!DZ95="Yes"),OFFSET('Hygiene Data'!$G$9,0,10*ROW('Hygiene Data'!G89)),NA())</f>
        <v>#N/A</v>
      </c>
      <c r="BL95" s="101" t="e">
        <f ca="true">+IF(AND(ISNUMBER(OFFSET('Hygiene Data'!$H$5,0,10*ROW('Hygiene Data'!H89))),'Data Summary'!EA95="Yes"),OFFSET('Hygiene Data'!$H$5,0,10*ROW('Hygiene Data'!H89)),NA())</f>
        <v>#N/A</v>
      </c>
      <c r="BM95" s="101" t="e">
        <f ca="true">+IF(AND(ISNUMBER(OFFSET('Hygiene Data'!$H$7,0,10*ROW('Hygiene Data'!H89))),'Data Summary'!EB95="Yes"),OFFSET('Hygiene Data'!$H$7,0,10*ROW('Hygiene Data'!H89)),NA())</f>
        <v>#N/A</v>
      </c>
      <c r="BN95" s="101" t="e">
        <f ca="true">+IF(AND(ISNUMBER(OFFSET('Hygiene Data'!$H$9,0,10*ROW('Hygiene Data'!H89))),'Data Summary'!EC95="Yes"),OFFSET('Hygiene Data'!$H$9,0,10*ROW('Hygiene Data'!H89)),NA())</f>
        <v>#N/A</v>
      </c>
      <c r="BO95" s="101" t="e">
        <f ca="true">+IF(AND(ISNUMBER(OFFSET('Hygiene Data'!$I$5,0,10*ROW('Hygiene Data'!I89))),'Data Summary'!ED95="Yes"),OFFSET('Hygiene Data'!$I$5,0,10*ROW('Hygiene Data'!I89)),NA())</f>
        <v>#N/A</v>
      </c>
      <c r="BP95" s="101" t="e">
        <f ca="true">+IF(AND(ISNUMBER(OFFSET('Hygiene Data'!$I$7,0,10*ROW('Hygiene Data'!I89))),'Data Summary'!EE95="Yes"),OFFSET('Hygiene Data'!$I$7,0,10*ROW('Hygiene Data'!I89)),NA())</f>
        <v>#N/A</v>
      </c>
      <c r="BQ95" s="101" t="e">
        <f ca="true">+IF(AND(ISNUMBER(OFFSET('Hygiene Data'!$I$9,0,10*ROW('Hygiene Data'!I89))),'Data Summary'!EF95="Yes"),OFFSET('Hygiene Data'!$I$9,0,10*ROW('Hygiene Data'!I89)),NA())</f>
        <v>#N/A</v>
      </c>
    </row>
    <row xmlns:x14ac="http://schemas.microsoft.com/office/spreadsheetml/2009/9/ac" r="96" x14ac:dyDescent="0.2">
      <c r="A96" s="379" t="e">
        <f ca="true">+RIGHT('Data Summary'!A96,LEN('Data Summary'!A96)-9)</f>
        <v>#VALUE!</v>
      </c>
      <c r="B96" s="38" t="str">
        <f ca="true">+IF(ISTEXT('Data Summary'!B96),'Data Summary'!B96,"")</f>
        <v/>
      </c>
      <c r="C96" s="378" t="e">
        <f ca="true">+VALUE('Data Summary'!C96)</f>
        <v>#VALUE!</v>
      </c>
      <c r="D96" s="99" t="e">
        <f ca="true">+IF(AND(ISNUMBER(OFFSET('Water Data'!$D$4,0,10*ROW('Water Data'!D90))),'Data Summary'!BS96="Yes"),100-OFFSET('Water Data'!$D$4,0,10*ROW('Water Data'!D90)),NA())</f>
        <v>#N/A</v>
      </c>
      <c r="E96" s="99" t="e">
        <f ca="true">+IF(AND(ISNUMBER(OFFSET('Water Data'!$D$6,0,10*ROW('Water Data'!D90))),'Data Summary'!BT96="Yes"),OFFSET('Water Data'!$D$6,0,10*ROW('Water Data'!D90)),NA())</f>
        <v>#N/A</v>
      </c>
      <c r="F96" s="99" t="e">
        <f ca="true">+IF(AND(ISNUMBER(OFFSET('Water Data'!$D$9,0,10*ROW('Water Data'!D90))),'Data Summary'!BU96="Yes"),OFFSET('Water Data'!$D$9,0,10*ROW('Water Data'!D90)),NA())</f>
        <v>#N/A</v>
      </c>
      <c r="G96" s="99" t="e">
        <f ca="true">+IF(AND(ISNUMBER(OFFSET('Water Data'!$E$4,0,10*ROW('Water Data'!E90))),'Data Summary'!BV96="Yes"),100-OFFSET('Water Data'!$E$4,0,10*ROW('Water Data'!E90)),NA())</f>
        <v>#N/A</v>
      </c>
      <c r="H96" s="99" t="e">
        <f ca="true">+IF(AND(ISNUMBER(OFFSET('Water Data'!$E$6,0,10*ROW('Water Data'!E90))),'Data Summary'!BW96="Yes"),OFFSET('Water Data'!$E$6,0,10*ROW('Water Data'!E90)),NA())</f>
        <v>#N/A</v>
      </c>
      <c r="I96" s="99" t="e">
        <f ca="true">+IF(AND(ISNUMBER(OFFSET('Water Data'!$E$9,0,10*ROW('Water Data'!E90))),'Data Summary'!BX96="Yes"),OFFSET('Water Data'!$E$9,0,10*ROW('Water Data'!E90)),NA())</f>
        <v>#N/A</v>
      </c>
      <c r="J96" s="99" t="e">
        <f ca="true">+IF(AND(ISNUMBER(OFFSET('Water Data'!$F$4,0,10*ROW('Water Data'!F90))),'Data Summary'!BY96="Yes"),100-OFFSET('Water Data'!$F$4,0,10*ROW('Water Data'!F90)),NA())</f>
        <v>#N/A</v>
      </c>
      <c r="K96" s="99" t="e">
        <f ca="true">+IF(AND(ISNUMBER(OFFSET('Water Data'!$F$6,0,10*ROW('Water Data'!F90))),'Data Summary'!BZ96="Yes"),OFFSET('Water Data'!$F$6,0,10*ROW('Water Data'!F90)),NA())</f>
        <v>#N/A</v>
      </c>
      <c r="L96" s="99" t="e">
        <f ca="true">+IF(AND(ISNUMBER(OFFSET('Water Data'!$F$9,0,10*ROW('Water Data'!F90))),'Data Summary'!CA96="Yes"),OFFSET('Water Data'!$F$9,0,10*ROW('Water Data'!F90)),NA())</f>
        <v>#N/A</v>
      </c>
      <c r="M96" s="99" t="e">
        <f ca="true">+IF(AND(ISNUMBER(OFFSET('Water Data'!$G$4,0,10*ROW('Water Data'!G90))),'Data Summary'!CB96="Yes"),100-OFFSET('Water Data'!$G$4,0,10*ROW('Water Data'!G90)),NA())</f>
        <v>#N/A</v>
      </c>
      <c r="N96" s="99" t="e">
        <f ca="true">+IF(AND(ISNUMBER(OFFSET('Water Data'!$G$6,0,10*ROW('Water Data'!G90))),'Data Summary'!CC96="Yes"),OFFSET('Water Data'!$G$6,0,10*ROW('Water Data'!G90)),NA())</f>
        <v>#N/A</v>
      </c>
      <c r="O96" s="99" t="e">
        <f ca="true">+IF(AND(ISNUMBER(OFFSET('Water Data'!$G$9,0,10*ROW('Water Data'!G90))),'Data Summary'!CD96="Yes"),OFFSET('Water Data'!$G$9,0,10*ROW('Water Data'!G90)),NA())</f>
        <v>#N/A</v>
      </c>
      <c r="P96" s="99" t="e">
        <f ca="true">+IF(AND(ISNUMBER(OFFSET('Water Data'!$H$4,0,10*ROW('Water Data'!H90))),'Data Summary'!CE96="Yes"),100-OFFSET('Water Data'!$H$4,0,10*ROW('Water Data'!H90)),NA())</f>
        <v>#N/A</v>
      </c>
      <c r="Q96" s="99" t="e">
        <f ca="true">+IF(AND(ISNUMBER(OFFSET('Water Data'!$H$6,0,10*ROW('Water Data'!H90))),'Data Summary'!CF96="Yes"),OFFSET('Water Data'!$H$6,0,10*ROW('Water Data'!H90)),NA())</f>
        <v>#N/A</v>
      </c>
      <c r="R96" s="99" t="e">
        <f ca="true">+IF(AND(ISNUMBER(OFFSET('Water Data'!$H$9,0,10*ROW('Water Data'!H90))),'Data Summary'!CG96="Yes"),OFFSET('Water Data'!$H$9,0,10*ROW('Water Data'!H90)),NA())</f>
        <v>#N/A</v>
      </c>
      <c r="S96" s="99" t="e">
        <f ca="true">+IF(AND(ISNUMBER(OFFSET('Water Data'!$I$4,0,10*ROW('Water Data'!I90))),'Data Summary'!CH96="Yes"),100-OFFSET('Water Data'!$I$4,0,10*ROW('Water Data'!I90)),NA())</f>
        <v>#N/A</v>
      </c>
      <c r="T96" s="99" t="e">
        <f ca="true">+IF(AND(ISNUMBER(OFFSET('Water Data'!$I$6,0,10*ROW('Water Data'!I90))),'Data Summary'!CI96="Yes"),OFFSET('Water Data'!$I$6,0,10*ROW('Water Data'!I90)),NA())</f>
        <v>#N/A</v>
      </c>
      <c r="U96" s="99" t="e">
        <f ca="true">+IF(AND(ISNUMBER(OFFSET('Water Data'!$I$9,0,10*ROW('Water Data'!I90))),'Data Summary'!CJ96="Yes"),OFFSET('Water Data'!$I$9,0,10*ROW('Water Data'!I90)),NA())</f>
        <v>#N/A</v>
      </c>
      <c r="V96" s="100" t="e">
        <f ca="true">+IF(AND(ISNUMBER(OFFSET('Sanitation Data'!$D$4,0,10*ROW('Sanitation Data'!D90))),'Data Summary'!CK96="Yes"),100-OFFSET('Sanitation Data'!$D$4,0,10*ROW('Sanitation Data'!D90)),NA())</f>
        <v>#N/A</v>
      </c>
      <c r="W96" s="100" t="e">
        <f ca="true">+IF(AND(ISNUMBER(OFFSET('Sanitation Data'!$D$6,0,10*ROW('Sanitation Data'!D90))),'Data Summary'!CL96="Yes"),OFFSET('Sanitation Data'!$D$6,0,10*ROW('Sanitation Data'!D90)),NA())</f>
        <v>#N/A</v>
      </c>
      <c r="X96" s="100" t="e">
        <f ca="true">+IF(AND(ISNUMBER(OFFSET('Sanitation Data'!$D$10,0,10*ROW('Sanitation Data'!D90))),'Data Summary'!CM96="Yes"),OFFSET('Sanitation Data'!$D$10,0,10*ROW('Sanitation Data'!D90)),NA())</f>
        <v>#N/A</v>
      </c>
      <c r="Y96" s="100" t="e">
        <f ca="true">+IF(AND(ISNUMBER(OFFSET('Sanitation Data'!$D$11,0,10*ROW('Sanitation Data'!D90))),'Data Summary'!CN96="Yes"),OFFSET('Sanitation Data'!$D$11,0,10*ROW('Sanitation Data'!D90)),NA())</f>
        <v>#N/A</v>
      </c>
      <c r="Z96" s="100" t="e">
        <f ca="true">+IF(AND(ISNUMBER(OFFSET('Sanitation Data'!$D$12,0,10*ROW('Sanitation Data'!D90))),'Data Summary'!CO96="Yes"),OFFSET('Sanitation Data'!$D$12,0,10*ROW('Sanitation Data'!D90)),NA())</f>
        <v>#N/A</v>
      </c>
      <c r="AA96" s="100" t="e">
        <f ca="true">+IF(AND(ISNUMBER(OFFSET('Sanitation Data'!$E$4,0,10*ROW('Sanitation Data'!E90))),'Data Summary'!CP96="Yes"),100-OFFSET('Sanitation Data'!$E$4,0,10*ROW('Sanitation Data'!E90)),NA())</f>
        <v>#N/A</v>
      </c>
      <c r="AB96" s="100" t="e">
        <f ca="true">+IF(AND(ISNUMBER(OFFSET('Sanitation Data'!$E$6,0,10*ROW('Sanitation Data'!E90))),'Data Summary'!CQ96="Yes"),OFFSET('Sanitation Data'!$E$6,0,10*ROW('Sanitation Data'!E90)),NA())</f>
        <v>#N/A</v>
      </c>
      <c r="AC96" s="100" t="e">
        <f ca="true">+IF(AND(ISNUMBER(OFFSET('Sanitation Data'!$E$10,0,10*ROW('Sanitation Data'!E90))),'Data Summary'!CR96="Yes"),OFFSET('Sanitation Data'!$E$10,0,10*ROW('Sanitation Data'!E90)),NA())</f>
        <v>#N/A</v>
      </c>
      <c r="AD96" s="100" t="e">
        <f ca="true">+IF(AND(ISNUMBER(OFFSET('Sanitation Data'!$E$11,0,10*ROW('Sanitation Data'!E90))),'Data Summary'!CS96="Yes"),OFFSET('Sanitation Data'!$E$11,0,10*ROW('Sanitation Data'!E90)),NA())</f>
        <v>#N/A</v>
      </c>
      <c r="AE96" s="100" t="e">
        <f ca="true">+IF(AND(ISNUMBER(OFFSET('Sanitation Data'!$E$12,0,10*ROW('Sanitation Data'!E90))),'Data Summary'!CT96="Yes"),OFFSET('Sanitation Data'!$E$12,0,10*ROW('Sanitation Data'!E90)),NA())</f>
        <v>#N/A</v>
      </c>
      <c r="AF96" s="100" t="e">
        <f ca="true">+IF(AND(ISNUMBER(OFFSET('Sanitation Data'!$F$4,0,10*ROW('Sanitation Data'!F90))),'Data Summary'!CU96="Yes"),100-OFFSET('Sanitation Data'!$F$4,0,10*ROW('Sanitation Data'!F90)),NA())</f>
        <v>#N/A</v>
      </c>
      <c r="AG96" s="100" t="e">
        <f ca="true">+IF(AND(ISNUMBER(OFFSET('Sanitation Data'!$F$6,0,10*ROW('Sanitation Data'!F90))),'Data Summary'!CV96="Yes"),OFFSET('Sanitation Data'!$F$6,0,10*ROW('Sanitation Data'!F90)),NA())</f>
        <v>#N/A</v>
      </c>
      <c r="AH96" s="100" t="e">
        <f ca="true">+IF(AND(ISNUMBER(OFFSET('Sanitation Data'!$F$10,0,10*ROW('Sanitation Data'!F90))),'Data Summary'!CW96="Yes"),OFFSET('Sanitation Data'!$F$10,0,10*ROW('Sanitation Data'!F90)),NA())</f>
        <v>#N/A</v>
      </c>
      <c r="AI96" s="100" t="e">
        <f ca="true">+IF(AND(ISNUMBER(OFFSET('Sanitation Data'!$F$11,0,10*ROW('Sanitation Data'!F90))),'Data Summary'!CX96="Yes"),OFFSET('Sanitation Data'!$F$11,0,10*ROW('Sanitation Data'!F90)),NA())</f>
        <v>#N/A</v>
      </c>
      <c r="AJ96" s="100" t="e">
        <f ca="true">+IF(AND(ISNUMBER(OFFSET('Sanitation Data'!$F$12,0,10*ROW('Sanitation Data'!F90))),'Data Summary'!CY96="Yes"),OFFSET('Sanitation Data'!$F$12,0,10*ROW('Sanitation Data'!F90)),NA())</f>
        <v>#N/A</v>
      </c>
      <c r="AK96" s="100" t="e">
        <f ca="true">+IF(AND(ISNUMBER(OFFSET('Sanitation Data'!$G$4,0,10*ROW('Sanitation Data'!G90))),'Data Summary'!CZ96="Yes"),100-OFFSET('Sanitation Data'!$G$4,0,10*ROW('Sanitation Data'!G90)),NA())</f>
        <v>#N/A</v>
      </c>
      <c r="AL96" s="100" t="e">
        <f ca="true">+IF(AND(ISNUMBER(OFFSET('Sanitation Data'!$G$6,0,10*ROW('Sanitation Data'!G90))),'Data Summary'!DA96="Yes"),OFFSET('Sanitation Data'!$G$6,0,10*ROW('Sanitation Data'!G90)),NA())</f>
        <v>#N/A</v>
      </c>
      <c r="AM96" s="100" t="e">
        <f ca="true">+IF(AND(ISNUMBER(OFFSET('Sanitation Data'!$G$10,0,10*ROW('Sanitation Data'!G90))),'Data Summary'!DB96="Yes"),OFFSET('Sanitation Data'!$G$10,0,10*ROW('Sanitation Data'!G90)),NA())</f>
        <v>#N/A</v>
      </c>
      <c r="AN96" s="100" t="e">
        <f ca="true">+IF(AND(ISNUMBER(OFFSET('Sanitation Data'!$G$11,0,10*ROW('Sanitation Data'!G90))),'Data Summary'!DC96="Yes"),OFFSET('Sanitation Data'!$G$11,0,10*ROW('Sanitation Data'!G90)),NA())</f>
        <v>#N/A</v>
      </c>
      <c r="AO96" s="100" t="e">
        <f ca="true">+IF(AND(ISNUMBER(OFFSET('Sanitation Data'!$G$12,0,10*ROW('Sanitation Data'!G90))),'Data Summary'!DD96="Yes"),OFFSET('Sanitation Data'!$G$12,0,10*ROW('Sanitation Data'!G90)),NA())</f>
        <v>#N/A</v>
      </c>
      <c r="AP96" s="100" t="e">
        <f ca="true">+IF(AND(ISNUMBER(OFFSET('Sanitation Data'!$H$4,0,10*ROW('Sanitation Data'!H90))),'Data Summary'!DE96="Yes"),100-OFFSET('Sanitation Data'!$H$4,0,10*ROW('Sanitation Data'!H90)),NA())</f>
        <v>#N/A</v>
      </c>
      <c r="AQ96" s="100" t="e">
        <f ca="true">+IF(AND(ISNUMBER(OFFSET('Sanitation Data'!$H$6,0,10*ROW('Sanitation Data'!H90))),'Data Summary'!DF96="Yes"),OFFSET('Sanitation Data'!$H$6,0,10*ROW('Sanitation Data'!H90)),NA())</f>
        <v>#N/A</v>
      </c>
      <c r="AR96" s="100" t="e">
        <f ca="true">+IF(AND(ISNUMBER(OFFSET('Sanitation Data'!$H$10,0,10*ROW('Sanitation Data'!H90))),'Data Summary'!DG96="Yes"),OFFSET('Sanitation Data'!$H$10,0,10*ROW('Sanitation Data'!H90)),NA())</f>
        <v>#N/A</v>
      </c>
      <c r="AS96" s="100" t="e">
        <f ca="true">+IF(AND(ISNUMBER(OFFSET('Sanitation Data'!$H$11,0,10*ROW('Sanitation Data'!H90))),'Data Summary'!DH96="Yes"),OFFSET('Sanitation Data'!$H$11,0,10*ROW('Sanitation Data'!H90)),NA())</f>
        <v>#N/A</v>
      </c>
      <c r="AT96" s="100" t="e">
        <f ca="true">+IF(AND(ISNUMBER(OFFSET('Sanitation Data'!$H$12,0,10*ROW('Sanitation Data'!H90))),'Data Summary'!DI96="Yes"),OFFSET('Sanitation Data'!$H$12,0,10*ROW('Sanitation Data'!H90)),NA())</f>
        <v>#N/A</v>
      </c>
      <c r="AU96" s="100" t="e">
        <f ca="true">+IF(AND(ISNUMBER(OFFSET('Sanitation Data'!$I$4,0,10*ROW('Sanitation Data'!I90))),'Data Summary'!DJ96="Yes"),100-OFFSET('Sanitation Data'!$I$4,0,10*ROW('Sanitation Data'!I90)),NA())</f>
        <v>#N/A</v>
      </c>
      <c r="AV96" s="100" t="e">
        <f ca="true">+IF(AND(ISNUMBER(OFFSET('Sanitation Data'!$I$6,0,10*ROW('Sanitation Data'!I90))),'Data Summary'!DK96="Yes"),OFFSET('Sanitation Data'!$I$6,0,10*ROW('Sanitation Data'!I90)),NA())</f>
        <v>#N/A</v>
      </c>
      <c r="AW96" s="100" t="e">
        <f ca="true">+IF(AND(ISNUMBER(OFFSET('Sanitation Data'!$I$10,0,10*ROW('Sanitation Data'!I90))),'Data Summary'!DL96="Yes"),OFFSET('Sanitation Data'!$I$10,0,10*ROW('Sanitation Data'!I90)),NA())</f>
        <v>#N/A</v>
      </c>
      <c r="AX96" s="100" t="e">
        <f ca="true">+IF(AND(ISNUMBER(OFFSET('Sanitation Data'!$I$11,0,10*ROW('Sanitation Data'!I90))),'Data Summary'!DM96="Yes"),OFFSET('Sanitation Data'!$I$11,0,10*ROW('Sanitation Data'!I90)),NA())</f>
        <v>#N/A</v>
      </c>
      <c r="AY96" s="100" t="e">
        <f ca="true">+IF(AND(ISNUMBER(OFFSET('Sanitation Data'!$I$12,0,10*ROW('Sanitation Data'!I90))),'Data Summary'!DN96="Yes"),OFFSET('Sanitation Data'!$I$12,0,10*ROW('Sanitation Data'!I90)),NA())</f>
        <v>#N/A</v>
      </c>
      <c r="AZ96" s="101" t="e">
        <f ca="true">+IF(AND(ISNUMBER(OFFSET('Hygiene Data'!$D$5,0,10*ROW('Hygiene Data'!D90))),'Data Summary'!DO96="Yes"),OFFSET('Hygiene Data'!$D$5,0,10*ROW('Hygiene Data'!D90)),NA())</f>
        <v>#N/A</v>
      </c>
      <c r="BA96" s="101" t="e">
        <f ca="true">+IF(AND(ISNUMBER(OFFSET('Hygiene Data'!$D$7,0,10*ROW('Hygiene Data'!D90))),'Data Summary'!DP96="Yes"),OFFSET('Hygiene Data'!$D$7,0,10*ROW('Hygiene Data'!D90)),NA())</f>
        <v>#N/A</v>
      </c>
      <c r="BB96" s="101" t="e">
        <f ca="true">+IF(AND(ISNUMBER(OFFSET('Hygiene Data'!$D$9,0,10*ROW('Hygiene Data'!D90))),'Data Summary'!DQ96="Yes"),OFFSET('Hygiene Data'!$D$9,0,10*ROW('Hygiene Data'!D90)),NA())</f>
        <v>#N/A</v>
      </c>
      <c r="BC96" s="101" t="e">
        <f ca="true">+IF(AND(ISNUMBER(OFFSET('Hygiene Data'!$E$5,0,10*ROW('Hygiene Data'!E90))),'Data Summary'!DR96="Yes"),OFFSET('Hygiene Data'!$E$5,0,10*ROW('Hygiene Data'!E90)),NA())</f>
        <v>#N/A</v>
      </c>
      <c r="BD96" s="101" t="e">
        <f ca="true">+IF(AND(ISNUMBER(OFFSET('Hygiene Data'!$E$7,0,10*ROW('Hygiene Data'!E90))),'Data Summary'!DS96="Yes"),OFFSET('Hygiene Data'!$E$7,0,10*ROW('Hygiene Data'!E90)),NA())</f>
        <v>#N/A</v>
      </c>
      <c r="BE96" s="101" t="e">
        <f ca="true">+IF(AND(ISNUMBER(OFFSET('Hygiene Data'!$E$9,0,10*ROW('Hygiene Data'!E90))),'Data Summary'!DT96="Yes"),OFFSET('Hygiene Data'!$E$9,0,10*ROW('Hygiene Data'!E90)),NA())</f>
        <v>#N/A</v>
      </c>
      <c r="BF96" s="101" t="e">
        <f ca="true">+IF(AND(ISNUMBER(OFFSET('Hygiene Data'!$F$5,0,10*ROW('Hygiene Data'!F90))),'Data Summary'!DU96="Yes"),OFFSET('Hygiene Data'!$F$5,0,10*ROW('Hygiene Data'!F90)),NA())</f>
        <v>#N/A</v>
      </c>
      <c r="BG96" s="101" t="e">
        <f ca="true">+IF(AND(ISNUMBER(OFFSET('Hygiene Data'!$F$7,0,10*ROW('Hygiene Data'!F90))),'Data Summary'!DV96="Yes"),OFFSET('Hygiene Data'!$F$7,0,10*ROW('Hygiene Data'!F90)),NA())</f>
        <v>#N/A</v>
      </c>
      <c r="BH96" s="101" t="e">
        <f ca="true">+IF(AND(ISNUMBER(OFFSET('Hygiene Data'!$F$9,0,10*ROW('Hygiene Data'!F90))),'Data Summary'!DW96="Yes"),OFFSET('Hygiene Data'!$F$9,0,10*ROW('Hygiene Data'!F90)),NA())</f>
        <v>#N/A</v>
      </c>
      <c r="BI96" s="101" t="e">
        <f ca="true">+IF(AND(ISNUMBER(OFFSET('Hygiene Data'!$G$5,0,10*ROW('Hygiene Data'!G90))),'Data Summary'!DX96="Yes"),OFFSET('Hygiene Data'!$G$5,0,10*ROW('Hygiene Data'!G90)),NA())</f>
        <v>#N/A</v>
      </c>
      <c r="BJ96" s="101" t="e">
        <f ca="true">+IF(AND(ISNUMBER(OFFSET('Hygiene Data'!$G$7,0,10*ROW('Hygiene Data'!G90))),'Data Summary'!DY96="Yes"),OFFSET('Hygiene Data'!$G$7,0,10*ROW('Hygiene Data'!G90)),NA())</f>
        <v>#N/A</v>
      </c>
      <c r="BK96" s="101" t="e">
        <f ca="true">+IF(AND(ISNUMBER(OFFSET('Hygiene Data'!$G$9,0,10*ROW('Hygiene Data'!G90))),'Data Summary'!DZ96="Yes"),OFFSET('Hygiene Data'!$G$9,0,10*ROW('Hygiene Data'!G90)),NA())</f>
        <v>#N/A</v>
      </c>
      <c r="BL96" s="101" t="e">
        <f ca="true">+IF(AND(ISNUMBER(OFFSET('Hygiene Data'!$H$5,0,10*ROW('Hygiene Data'!H90))),'Data Summary'!EA96="Yes"),OFFSET('Hygiene Data'!$H$5,0,10*ROW('Hygiene Data'!H90)),NA())</f>
        <v>#N/A</v>
      </c>
      <c r="BM96" s="101" t="e">
        <f ca="true">+IF(AND(ISNUMBER(OFFSET('Hygiene Data'!$H$7,0,10*ROW('Hygiene Data'!H90))),'Data Summary'!EB96="Yes"),OFFSET('Hygiene Data'!$H$7,0,10*ROW('Hygiene Data'!H90)),NA())</f>
        <v>#N/A</v>
      </c>
      <c r="BN96" s="101" t="e">
        <f ca="true">+IF(AND(ISNUMBER(OFFSET('Hygiene Data'!$H$9,0,10*ROW('Hygiene Data'!H90))),'Data Summary'!EC96="Yes"),OFFSET('Hygiene Data'!$H$9,0,10*ROW('Hygiene Data'!H90)),NA())</f>
        <v>#N/A</v>
      </c>
      <c r="BO96" s="101" t="e">
        <f ca="true">+IF(AND(ISNUMBER(OFFSET('Hygiene Data'!$I$5,0,10*ROW('Hygiene Data'!I90))),'Data Summary'!ED96="Yes"),OFFSET('Hygiene Data'!$I$5,0,10*ROW('Hygiene Data'!I90)),NA())</f>
        <v>#N/A</v>
      </c>
      <c r="BP96" s="101" t="e">
        <f ca="true">+IF(AND(ISNUMBER(OFFSET('Hygiene Data'!$I$7,0,10*ROW('Hygiene Data'!I90))),'Data Summary'!EE96="Yes"),OFFSET('Hygiene Data'!$I$7,0,10*ROW('Hygiene Data'!I90)),NA())</f>
        <v>#N/A</v>
      </c>
      <c r="BQ96" s="101" t="e">
        <f ca="true">+IF(AND(ISNUMBER(OFFSET('Hygiene Data'!$I$9,0,10*ROW('Hygiene Data'!I90))),'Data Summary'!EF96="Yes"),OFFSET('Hygiene Data'!$I$9,0,10*ROW('Hygiene Data'!I90)),NA())</f>
        <v>#N/A</v>
      </c>
    </row>
    <row xmlns:x14ac="http://schemas.microsoft.com/office/spreadsheetml/2009/9/ac" r="97" x14ac:dyDescent="0.2">
      <c r="A97" s="379" t="e">
        <f ca="true">+RIGHT('Data Summary'!A97,LEN('Data Summary'!A97)-9)</f>
        <v>#VALUE!</v>
      </c>
      <c r="B97" s="38" t="str">
        <f ca="true">+IF(ISTEXT('Data Summary'!B97),'Data Summary'!B97,"")</f>
        <v/>
      </c>
      <c r="C97" s="378" t="e">
        <f ca="true">+VALUE('Data Summary'!C97)</f>
        <v>#VALUE!</v>
      </c>
      <c r="D97" s="99" t="e">
        <f ca="true">+IF(AND(ISNUMBER(OFFSET('Water Data'!$D$4,0,10*ROW('Water Data'!D91))),'Data Summary'!BS97="Yes"),100-OFFSET('Water Data'!$D$4,0,10*ROW('Water Data'!D91)),NA())</f>
        <v>#N/A</v>
      </c>
      <c r="E97" s="99" t="e">
        <f ca="true">+IF(AND(ISNUMBER(OFFSET('Water Data'!$D$6,0,10*ROW('Water Data'!D91))),'Data Summary'!BT97="Yes"),OFFSET('Water Data'!$D$6,0,10*ROW('Water Data'!D91)),NA())</f>
        <v>#N/A</v>
      </c>
      <c r="F97" s="99" t="e">
        <f ca="true">+IF(AND(ISNUMBER(OFFSET('Water Data'!$D$9,0,10*ROW('Water Data'!D91))),'Data Summary'!BU97="Yes"),OFFSET('Water Data'!$D$9,0,10*ROW('Water Data'!D91)),NA())</f>
        <v>#N/A</v>
      </c>
      <c r="G97" s="99" t="e">
        <f ca="true">+IF(AND(ISNUMBER(OFFSET('Water Data'!$E$4,0,10*ROW('Water Data'!E91))),'Data Summary'!BV97="Yes"),100-OFFSET('Water Data'!$E$4,0,10*ROW('Water Data'!E91)),NA())</f>
        <v>#N/A</v>
      </c>
      <c r="H97" s="99" t="e">
        <f ca="true">+IF(AND(ISNUMBER(OFFSET('Water Data'!$E$6,0,10*ROW('Water Data'!E91))),'Data Summary'!BW97="Yes"),OFFSET('Water Data'!$E$6,0,10*ROW('Water Data'!E91)),NA())</f>
        <v>#N/A</v>
      </c>
      <c r="I97" s="99" t="e">
        <f ca="true">+IF(AND(ISNUMBER(OFFSET('Water Data'!$E$9,0,10*ROW('Water Data'!E91))),'Data Summary'!BX97="Yes"),OFFSET('Water Data'!$E$9,0,10*ROW('Water Data'!E91)),NA())</f>
        <v>#N/A</v>
      </c>
      <c r="J97" s="99" t="e">
        <f ca="true">+IF(AND(ISNUMBER(OFFSET('Water Data'!$F$4,0,10*ROW('Water Data'!F91))),'Data Summary'!BY97="Yes"),100-OFFSET('Water Data'!$F$4,0,10*ROW('Water Data'!F91)),NA())</f>
        <v>#N/A</v>
      </c>
      <c r="K97" s="99" t="e">
        <f ca="true">+IF(AND(ISNUMBER(OFFSET('Water Data'!$F$6,0,10*ROW('Water Data'!F91))),'Data Summary'!BZ97="Yes"),OFFSET('Water Data'!$F$6,0,10*ROW('Water Data'!F91)),NA())</f>
        <v>#N/A</v>
      </c>
      <c r="L97" s="99" t="e">
        <f ca="true">+IF(AND(ISNUMBER(OFFSET('Water Data'!$F$9,0,10*ROW('Water Data'!F91))),'Data Summary'!CA97="Yes"),OFFSET('Water Data'!$F$9,0,10*ROW('Water Data'!F91)),NA())</f>
        <v>#N/A</v>
      </c>
      <c r="M97" s="99" t="e">
        <f ca="true">+IF(AND(ISNUMBER(OFFSET('Water Data'!$G$4,0,10*ROW('Water Data'!G91))),'Data Summary'!CB97="Yes"),100-OFFSET('Water Data'!$G$4,0,10*ROW('Water Data'!G91)),NA())</f>
        <v>#N/A</v>
      </c>
      <c r="N97" s="99" t="e">
        <f ca="true">+IF(AND(ISNUMBER(OFFSET('Water Data'!$G$6,0,10*ROW('Water Data'!G91))),'Data Summary'!CC97="Yes"),OFFSET('Water Data'!$G$6,0,10*ROW('Water Data'!G91)),NA())</f>
        <v>#N/A</v>
      </c>
      <c r="O97" s="99" t="e">
        <f ca="true">+IF(AND(ISNUMBER(OFFSET('Water Data'!$G$9,0,10*ROW('Water Data'!G91))),'Data Summary'!CD97="Yes"),OFFSET('Water Data'!$G$9,0,10*ROW('Water Data'!G91)),NA())</f>
        <v>#N/A</v>
      </c>
      <c r="P97" s="99" t="e">
        <f ca="true">+IF(AND(ISNUMBER(OFFSET('Water Data'!$H$4,0,10*ROW('Water Data'!H91))),'Data Summary'!CE97="Yes"),100-OFFSET('Water Data'!$H$4,0,10*ROW('Water Data'!H91)),NA())</f>
        <v>#N/A</v>
      </c>
      <c r="Q97" s="99" t="e">
        <f ca="true">+IF(AND(ISNUMBER(OFFSET('Water Data'!$H$6,0,10*ROW('Water Data'!H91))),'Data Summary'!CF97="Yes"),OFFSET('Water Data'!$H$6,0,10*ROW('Water Data'!H91)),NA())</f>
        <v>#N/A</v>
      </c>
      <c r="R97" s="99" t="e">
        <f ca="true">+IF(AND(ISNUMBER(OFFSET('Water Data'!$H$9,0,10*ROW('Water Data'!H91))),'Data Summary'!CG97="Yes"),OFFSET('Water Data'!$H$9,0,10*ROW('Water Data'!H91)),NA())</f>
        <v>#N/A</v>
      </c>
      <c r="S97" s="99" t="e">
        <f ca="true">+IF(AND(ISNUMBER(OFFSET('Water Data'!$I$4,0,10*ROW('Water Data'!I91))),'Data Summary'!CH97="Yes"),100-OFFSET('Water Data'!$I$4,0,10*ROW('Water Data'!I91)),NA())</f>
        <v>#N/A</v>
      </c>
      <c r="T97" s="99" t="e">
        <f ca="true">+IF(AND(ISNUMBER(OFFSET('Water Data'!$I$6,0,10*ROW('Water Data'!I91))),'Data Summary'!CI97="Yes"),OFFSET('Water Data'!$I$6,0,10*ROW('Water Data'!I91)),NA())</f>
        <v>#N/A</v>
      </c>
      <c r="U97" s="99" t="e">
        <f ca="true">+IF(AND(ISNUMBER(OFFSET('Water Data'!$I$9,0,10*ROW('Water Data'!I91))),'Data Summary'!CJ97="Yes"),OFFSET('Water Data'!$I$9,0,10*ROW('Water Data'!I91)),NA())</f>
        <v>#N/A</v>
      </c>
      <c r="V97" s="100" t="e">
        <f ca="true">+IF(AND(ISNUMBER(OFFSET('Sanitation Data'!$D$4,0,10*ROW('Sanitation Data'!D91))),'Data Summary'!CK97="Yes"),100-OFFSET('Sanitation Data'!$D$4,0,10*ROW('Sanitation Data'!D91)),NA())</f>
        <v>#N/A</v>
      </c>
      <c r="W97" s="100" t="e">
        <f ca="true">+IF(AND(ISNUMBER(OFFSET('Sanitation Data'!$D$6,0,10*ROW('Sanitation Data'!D91))),'Data Summary'!CL97="Yes"),OFFSET('Sanitation Data'!$D$6,0,10*ROW('Sanitation Data'!D91)),NA())</f>
        <v>#N/A</v>
      </c>
      <c r="X97" s="100" t="e">
        <f ca="true">+IF(AND(ISNUMBER(OFFSET('Sanitation Data'!$D$10,0,10*ROW('Sanitation Data'!D91))),'Data Summary'!CM97="Yes"),OFFSET('Sanitation Data'!$D$10,0,10*ROW('Sanitation Data'!D91)),NA())</f>
        <v>#N/A</v>
      </c>
      <c r="Y97" s="100" t="e">
        <f ca="true">+IF(AND(ISNUMBER(OFFSET('Sanitation Data'!$D$11,0,10*ROW('Sanitation Data'!D91))),'Data Summary'!CN97="Yes"),OFFSET('Sanitation Data'!$D$11,0,10*ROW('Sanitation Data'!D91)),NA())</f>
        <v>#N/A</v>
      </c>
      <c r="Z97" s="100" t="e">
        <f ca="true">+IF(AND(ISNUMBER(OFFSET('Sanitation Data'!$D$12,0,10*ROW('Sanitation Data'!D91))),'Data Summary'!CO97="Yes"),OFFSET('Sanitation Data'!$D$12,0,10*ROW('Sanitation Data'!D91)),NA())</f>
        <v>#N/A</v>
      </c>
      <c r="AA97" s="100" t="e">
        <f ca="true">+IF(AND(ISNUMBER(OFFSET('Sanitation Data'!$E$4,0,10*ROW('Sanitation Data'!E91))),'Data Summary'!CP97="Yes"),100-OFFSET('Sanitation Data'!$E$4,0,10*ROW('Sanitation Data'!E91)),NA())</f>
        <v>#N/A</v>
      </c>
      <c r="AB97" s="100" t="e">
        <f ca="true">+IF(AND(ISNUMBER(OFFSET('Sanitation Data'!$E$6,0,10*ROW('Sanitation Data'!E91))),'Data Summary'!CQ97="Yes"),OFFSET('Sanitation Data'!$E$6,0,10*ROW('Sanitation Data'!E91)),NA())</f>
        <v>#N/A</v>
      </c>
      <c r="AC97" s="100" t="e">
        <f ca="true">+IF(AND(ISNUMBER(OFFSET('Sanitation Data'!$E$10,0,10*ROW('Sanitation Data'!E91))),'Data Summary'!CR97="Yes"),OFFSET('Sanitation Data'!$E$10,0,10*ROW('Sanitation Data'!E91)),NA())</f>
        <v>#N/A</v>
      </c>
      <c r="AD97" s="100" t="e">
        <f ca="true">+IF(AND(ISNUMBER(OFFSET('Sanitation Data'!$E$11,0,10*ROW('Sanitation Data'!E91))),'Data Summary'!CS97="Yes"),OFFSET('Sanitation Data'!$E$11,0,10*ROW('Sanitation Data'!E91)),NA())</f>
        <v>#N/A</v>
      </c>
      <c r="AE97" s="100" t="e">
        <f ca="true">+IF(AND(ISNUMBER(OFFSET('Sanitation Data'!$E$12,0,10*ROW('Sanitation Data'!E91))),'Data Summary'!CT97="Yes"),OFFSET('Sanitation Data'!$E$12,0,10*ROW('Sanitation Data'!E91)),NA())</f>
        <v>#N/A</v>
      </c>
      <c r="AF97" s="100" t="e">
        <f ca="true">+IF(AND(ISNUMBER(OFFSET('Sanitation Data'!$F$4,0,10*ROW('Sanitation Data'!F91))),'Data Summary'!CU97="Yes"),100-OFFSET('Sanitation Data'!$F$4,0,10*ROW('Sanitation Data'!F91)),NA())</f>
        <v>#N/A</v>
      </c>
      <c r="AG97" s="100" t="e">
        <f ca="true">+IF(AND(ISNUMBER(OFFSET('Sanitation Data'!$F$6,0,10*ROW('Sanitation Data'!F91))),'Data Summary'!CV97="Yes"),OFFSET('Sanitation Data'!$F$6,0,10*ROW('Sanitation Data'!F91)),NA())</f>
        <v>#N/A</v>
      </c>
      <c r="AH97" s="100" t="e">
        <f ca="true">+IF(AND(ISNUMBER(OFFSET('Sanitation Data'!$F$10,0,10*ROW('Sanitation Data'!F91))),'Data Summary'!CW97="Yes"),OFFSET('Sanitation Data'!$F$10,0,10*ROW('Sanitation Data'!F91)),NA())</f>
        <v>#N/A</v>
      </c>
      <c r="AI97" s="100" t="e">
        <f ca="true">+IF(AND(ISNUMBER(OFFSET('Sanitation Data'!$F$11,0,10*ROW('Sanitation Data'!F91))),'Data Summary'!CX97="Yes"),OFFSET('Sanitation Data'!$F$11,0,10*ROW('Sanitation Data'!F91)),NA())</f>
        <v>#N/A</v>
      </c>
      <c r="AJ97" s="100" t="e">
        <f ca="true">+IF(AND(ISNUMBER(OFFSET('Sanitation Data'!$F$12,0,10*ROW('Sanitation Data'!F91))),'Data Summary'!CY97="Yes"),OFFSET('Sanitation Data'!$F$12,0,10*ROW('Sanitation Data'!F91)),NA())</f>
        <v>#N/A</v>
      </c>
      <c r="AK97" s="100" t="e">
        <f ca="true">+IF(AND(ISNUMBER(OFFSET('Sanitation Data'!$G$4,0,10*ROW('Sanitation Data'!G91))),'Data Summary'!CZ97="Yes"),100-OFFSET('Sanitation Data'!$G$4,0,10*ROW('Sanitation Data'!G91)),NA())</f>
        <v>#N/A</v>
      </c>
      <c r="AL97" s="100" t="e">
        <f ca="true">+IF(AND(ISNUMBER(OFFSET('Sanitation Data'!$G$6,0,10*ROW('Sanitation Data'!G91))),'Data Summary'!DA97="Yes"),OFFSET('Sanitation Data'!$G$6,0,10*ROW('Sanitation Data'!G91)),NA())</f>
        <v>#N/A</v>
      </c>
      <c r="AM97" s="100" t="e">
        <f ca="true">+IF(AND(ISNUMBER(OFFSET('Sanitation Data'!$G$10,0,10*ROW('Sanitation Data'!G91))),'Data Summary'!DB97="Yes"),OFFSET('Sanitation Data'!$G$10,0,10*ROW('Sanitation Data'!G91)),NA())</f>
        <v>#N/A</v>
      </c>
      <c r="AN97" s="100" t="e">
        <f ca="true">+IF(AND(ISNUMBER(OFFSET('Sanitation Data'!$G$11,0,10*ROW('Sanitation Data'!G91))),'Data Summary'!DC97="Yes"),OFFSET('Sanitation Data'!$G$11,0,10*ROW('Sanitation Data'!G91)),NA())</f>
        <v>#N/A</v>
      </c>
      <c r="AO97" s="100" t="e">
        <f ca="true">+IF(AND(ISNUMBER(OFFSET('Sanitation Data'!$G$12,0,10*ROW('Sanitation Data'!G91))),'Data Summary'!DD97="Yes"),OFFSET('Sanitation Data'!$G$12,0,10*ROW('Sanitation Data'!G91)),NA())</f>
        <v>#N/A</v>
      </c>
      <c r="AP97" s="100" t="e">
        <f ca="true">+IF(AND(ISNUMBER(OFFSET('Sanitation Data'!$H$4,0,10*ROW('Sanitation Data'!H91))),'Data Summary'!DE97="Yes"),100-OFFSET('Sanitation Data'!$H$4,0,10*ROW('Sanitation Data'!H91)),NA())</f>
        <v>#N/A</v>
      </c>
      <c r="AQ97" s="100" t="e">
        <f ca="true">+IF(AND(ISNUMBER(OFFSET('Sanitation Data'!$H$6,0,10*ROW('Sanitation Data'!H91))),'Data Summary'!DF97="Yes"),OFFSET('Sanitation Data'!$H$6,0,10*ROW('Sanitation Data'!H91)),NA())</f>
        <v>#N/A</v>
      </c>
      <c r="AR97" s="100" t="e">
        <f ca="true">+IF(AND(ISNUMBER(OFFSET('Sanitation Data'!$H$10,0,10*ROW('Sanitation Data'!H91))),'Data Summary'!DG97="Yes"),OFFSET('Sanitation Data'!$H$10,0,10*ROW('Sanitation Data'!H91)),NA())</f>
        <v>#N/A</v>
      </c>
      <c r="AS97" s="100" t="e">
        <f ca="true">+IF(AND(ISNUMBER(OFFSET('Sanitation Data'!$H$11,0,10*ROW('Sanitation Data'!H91))),'Data Summary'!DH97="Yes"),OFFSET('Sanitation Data'!$H$11,0,10*ROW('Sanitation Data'!H91)),NA())</f>
        <v>#N/A</v>
      </c>
      <c r="AT97" s="100" t="e">
        <f ca="true">+IF(AND(ISNUMBER(OFFSET('Sanitation Data'!$H$12,0,10*ROW('Sanitation Data'!H91))),'Data Summary'!DI97="Yes"),OFFSET('Sanitation Data'!$H$12,0,10*ROW('Sanitation Data'!H91)),NA())</f>
        <v>#N/A</v>
      </c>
      <c r="AU97" s="100" t="e">
        <f ca="true">+IF(AND(ISNUMBER(OFFSET('Sanitation Data'!$I$4,0,10*ROW('Sanitation Data'!I91))),'Data Summary'!DJ97="Yes"),100-OFFSET('Sanitation Data'!$I$4,0,10*ROW('Sanitation Data'!I91)),NA())</f>
        <v>#N/A</v>
      </c>
      <c r="AV97" s="100" t="e">
        <f ca="true">+IF(AND(ISNUMBER(OFFSET('Sanitation Data'!$I$6,0,10*ROW('Sanitation Data'!I91))),'Data Summary'!DK97="Yes"),OFFSET('Sanitation Data'!$I$6,0,10*ROW('Sanitation Data'!I91)),NA())</f>
        <v>#N/A</v>
      </c>
      <c r="AW97" s="100" t="e">
        <f ca="true">+IF(AND(ISNUMBER(OFFSET('Sanitation Data'!$I$10,0,10*ROW('Sanitation Data'!I91))),'Data Summary'!DL97="Yes"),OFFSET('Sanitation Data'!$I$10,0,10*ROW('Sanitation Data'!I91)),NA())</f>
        <v>#N/A</v>
      </c>
      <c r="AX97" s="100" t="e">
        <f ca="true">+IF(AND(ISNUMBER(OFFSET('Sanitation Data'!$I$11,0,10*ROW('Sanitation Data'!I91))),'Data Summary'!DM97="Yes"),OFFSET('Sanitation Data'!$I$11,0,10*ROW('Sanitation Data'!I91)),NA())</f>
        <v>#N/A</v>
      </c>
      <c r="AY97" s="100" t="e">
        <f ca="true">+IF(AND(ISNUMBER(OFFSET('Sanitation Data'!$I$12,0,10*ROW('Sanitation Data'!I91))),'Data Summary'!DN97="Yes"),OFFSET('Sanitation Data'!$I$12,0,10*ROW('Sanitation Data'!I91)),NA())</f>
        <v>#N/A</v>
      </c>
      <c r="AZ97" s="101" t="e">
        <f ca="true">+IF(AND(ISNUMBER(OFFSET('Hygiene Data'!$D$5,0,10*ROW('Hygiene Data'!D91))),'Data Summary'!DO97="Yes"),OFFSET('Hygiene Data'!$D$5,0,10*ROW('Hygiene Data'!D91)),NA())</f>
        <v>#N/A</v>
      </c>
      <c r="BA97" s="101" t="e">
        <f ca="true">+IF(AND(ISNUMBER(OFFSET('Hygiene Data'!$D$7,0,10*ROW('Hygiene Data'!D91))),'Data Summary'!DP97="Yes"),OFFSET('Hygiene Data'!$D$7,0,10*ROW('Hygiene Data'!D91)),NA())</f>
        <v>#N/A</v>
      </c>
      <c r="BB97" s="101" t="e">
        <f ca="true">+IF(AND(ISNUMBER(OFFSET('Hygiene Data'!$D$9,0,10*ROW('Hygiene Data'!D91))),'Data Summary'!DQ97="Yes"),OFFSET('Hygiene Data'!$D$9,0,10*ROW('Hygiene Data'!D91)),NA())</f>
        <v>#N/A</v>
      </c>
      <c r="BC97" s="101" t="e">
        <f ca="true">+IF(AND(ISNUMBER(OFFSET('Hygiene Data'!$E$5,0,10*ROW('Hygiene Data'!E91))),'Data Summary'!DR97="Yes"),OFFSET('Hygiene Data'!$E$5,0,10*ROW('Hygiene Data'!E91)),NA())</f>
        <v>#N/A</v>
      </c>
      <c r="BD97" s="101" t="e">
        <f ca="true">+IF(AND(ISNUMBER(OFFSET('Hygiene Data'!$E$7,0,10*ROW('Hygiene Data'!E91))),'Data Summary'!DS97="Yes"),OFFSET('Hygiene Data'!$E$7,0,10*ROW('Hygiene Data'!E91)),NA())</f>
        <v>#N/A</v>
      </c>
      <c r="BE97" s="101" t="e">
        <f ca="true">+IF(AND(ISNUMBER(OFFSET('Hygiene Data'!$E$9,0,10*ROW('Hygiene Data'!E91))),'Data Summary'!DT97="Yes"),OFFSET('Hygiene Data'!$E$9,0,10*ROW('Hygiene Data'!E91)),NA())</f>
        <v>#N/A</v>
      </c>
      <c r="BF97" s="101" t="e">
        <f ca="true">+IF(AND(ISNUMBER(OFFSET('Hygiene Data'!$F$5,0,10*ROW('Hygiene Data'!F91))),'Data Summary'!DU97="Yes"),OFFSET('Hygiene Data'!$F$5,0,10*ROW('Hygiene Data'!F91)),NA())</f>
        <v>#N/A</v>
      </c>
      <c r="BG97" s="101" t="e">
        <f ca="true">+IF(AND(ISNUMBER(OFFSET('Hygiene Data'!$F$7,0,10*ROW('Hygiene Data'!F91))),'Data Summary'!DV97="Yes"),OFFSET('Hygiene Data'!$F$7,0,10*ROW('Hygiene Data'!F91)),NA())</f>
        <v>#N/A</v>
      </c>
      <c r="BH97" s="101" t="e">
        <f ca="true">+IF(AND(ISNUMBER(OFFSET('Hygiene Data'!$F$9,0,10*ROW('Hygiene Data'!F91))),'Data Summary'!DW97="Yes"),OFFSET('Hygiene Data'!$F$9,0,10*ROW('Hygiene Data'!F91)),NA())</f>
        <v>#N/A</v>
      </c>
      <c r="BI97" s="101" t="e">
        <f ca="true">+IF(AND(ISNUMBER(OFFSET('Hygiene Data'!$G$5,0,10*ROW('Hygiene Data'!G91))),'Data Summary'!DX97="Yes"),OFFSET('Hygiene Data'!$G$5,0,10*ROW('Hygiene Data'!G91)),NA())</f>
        <v>#N/A</v>
      </c>
      <c r="BJ97" s="101" t="e">
        <f ca="true">+IF(AND(ISNUMBER(OFFSET('Hygiene Data'!$G$7,0,10*ROW('Hygiene Data'!G91))),'Data Summary'!DY97="Yes"),OFFSET('Hygiene Data'!$G$7,0,10*ROW('Hygiene Data'!G91)),NA())</f>
        <v>#N/A</v>
      </c>
      <c r="BK97" s="101" t="e">
        <f ca="true">+IF(AND(ISNUMBER(OFFSET('Hygiene Data'!$G$9,0,10*ROW('Hygiene Data'!G91))),'Data Summary'!DZ97="Yes"),OFFSET('Hygiene Data'!$G$9,0,10*ROW('Hygiene Data'!G91)),NA())</f>
        <v>#N/A</v>
      </c>
      <c r="BL97" s="101" t="e">
        <f ca="true">+IF(AND(ISNUMBER(OFFSET('Hygiene Data'!$H$5,0,10*ROW('Hygiene Data'!H91))),'Data Summary'!EA97="Yes"),OFFSET('Hygiene Data'!$H$5,0,10*ROW('Hygiene Data'!H91)),NA())</f>
        <v>#N/A</v>
      </c>
      <c r="BM97" s="101" t="e">
        <f ca="true">+IF(AND(ISNUMBER(OFFSET('Hygiene Data'!$H$7,0,10*ROW('Hygiene Data'!H91))),'Data Summary'!EB97="Yes"),OFFSET('Hygiene Data'!$H$7,0,10*ROW('Hygiene Data'!H91)),NA())</f>
        <v>#N/A</v>
      </c>
      <c r="BN97" s="101" t="e">
        <f ca="true">+IF(AND(ISNUMBER(OFFSET('Hygiene Data'!$H$9,0,10*ROW('Hygiene Data'!H91))),'Data Summary'!EC97="Yes"),OFFSET('Hygiene Data'!$H$9,0,10*ROW('Hygiene Data'!H91)),NA())</f>
        <v>#N/A</v>
      </c>
      <c r="BO97" s="101" t="e">
        <f ca="true">+IF(AND(ISNUMBER(OFFSET('Hygiene Data'!$I$5,0,10*ROW('Hygiene Data'!I91))),'Data Summary'!ED97="Yes"),OFFSET('Hygiene Data'!$I$5,0,10*ROW('Hygiene Data'!I91)),NA())</f>
        <v>#N/A</v>
      </c>
      <c r="BP97" s="101" t="e">
        <f ca="true">+IF(AND(ISNUMBER(OFFSET('Hygiene Data'!$I$7,0,10*ROW('Hygiene Data'!I91))),'Data Summary'!EE97="Yes"),OFFSET('Hygiene Data'!$I$7,0,10*ROW('Hygiene Data'!I91)),NA())</f>
        <v>#N/A</v>
      </c>
      <c r="BQ97" s="101" t="e">
        <f ca="true">+IF(AND(ISNUMBER(OFFSET('Hygiene Data'!$I$9,0,10*ROW('Hygiene Data'!I91))),'Data Summary'!EF97="Yes"),OFFSET('Hygiene Data'!$I$9,0,10*ROW('Hygiene Data'!I91)),NA())</f>
        <v>#N/A</v>
      </c>
    </row>
    <row xmlns:x14ac="http://schemas.microsoft.com/office/spreadsheetml/2009/9/ac" r="98" x14ac:dyDescent="0.2">
      <c r="A98" s="379" t="e">
        <f ca="true">+RIGHT('Data Summary'!A98,LEN('Data Summary'!A98)-9)</f>
        <v>#VALUE!</v>
      </c>
      <c r="B98" s="38" t="str">
        <f ca="true">+IF(ISTEXT('Data Summary'!B98),'Data Summary'!B98,"")</f>
        <v/>
      </c>
      <c r="C98" s="378" t="e">
        <f ca="true">+VALUE('Data Summary'!C98)</f>
        <v>#VALUE!</v>
      </c>
      <c r="D98" s="99" t="e">
        <f ca="true">+IF(AND(ISNUMBER(OFFSET('Water Data'!$D$4,0,10*ROW('Water Data'!D92))),'Data Summary'!BS98="Yes"),100-OFFSET('Water Data'!$D$4,0,10*ROW('Water Data'!D92)),NA())</f>
        <v>#N/A</v>
      </c>
      <c r="E98" s="99" t="e">
        <f ca="true">+IF(AND(ISNUMBER(OFFSET('Water Data'!$D$6,0,10*ROW('Water Data'!D92))),'Data Summary'!BT98="Yes"),OFFSET('Water Data'!$D$6,0,10*ROW('Water Data'!D92)),NA())</f>
        <v>#N/A</v>
      </c>
      <c r="F98" s="99" t="e">
        <f ca="true">+IF(AND(ISNUMBER(OFFSET('Water Data'!$D$9,0,10*ROW('Water Data'!D92))),'Data Summary'!BU98="Yes"),OFFSET('Water Data'!$D$9,0,10*ROW('Water Data'!D92)),NA())</f>
        <v>#N/A</v>
      </c>
      <c r="G98" s="99" t="e">
        <f ca="true">+IF(AND(ISNUMBER(OFFSET('Water Data'!$E$4,0,10*ROW('Water Data'!E92))),'Data Summary'!BV98="Yes"),100-OFFSET('Water Data'!$E$4,0,10*ROW('Water Data'!E92)),NA())</f>
        <v>#N/A</v>
      </c>
      <c r="H98" s="99" t="e">
        <f ca="true">+IF(AND(ISNUMBER(OFFSET('Water Data'!$E$6,0,10*ROW('Water Data'!E92))),'Data Summary'!BW98="Yes"),OFFSET('Water Data'!$E$6,0,10*ROW('Water Data'!E92)),NA())</f>
        <v>#N/A</v>
      </c>
      <c r="I98" s="99" t="e">
        <f ca="true">+IF(AND(ISNUMBER(OFFSET('Water Data'!$E$9,0,10*ROW('Water Data'!E92))),'Data Summary'!BX98="Yes"),OFFSET('Water Data'!$E$9,0,10*ROW('Water Data'!E92)),NA())</f>
        <v>#N/A</v>
      </c>
      <c r="J98" s="99" t="e">
        <f ca="true">+IF(AND(ISNUMBER(OFFSET('Water Data'!$F$4,0,10*ROW('Water Data'!F92))),'Data Summary'!BY98="Yes"),100-OFFSET('Water Data'!$F$4,0,10*ROW('Water Data'!F92)),NA())</f>
        <v>#N/A</v>
      </c>
      <c r="K98" s="99" t="e">
        <f ca="true">+IF(AND(ISNUMBER(OFFSET('Water Data'!$F$6,0,10*ROW('Water Data'!F92))),'Data Summary'!BZ98="Yes"),OFFSET('Water Data'!$F$6,0,10*ROW('Water Data'!F92)),NA())</f>
        <v>#N/A</v>
      </c>
      <c r="L98" s="99" t="e">
        <f ca="true">+IF(AND(ISNUMBER(OFFSET('Water Data'!$F$9,0,10*ROW('Water Data'!F92))),'Data Summary'!CA98="Yes"),OFFSET('Water Data'!$F$9,0,10*ROW('Water Data'!F92)),NA())</f>
        <v>#N/A</v>
      </c>
      <c r="M98" s="99" t="e">
        <f ca="true">+IF(AND(ISNUMBER(OFFSET('Water Data'!$G$4,0,10*ROW('Water Data'!G92))),'Data Summary'!CB98="Yes"),100-OFFSET('Water Data'!$G$4,0,10*ROW('Water Data'!G92)),NA())</f>
        <v>#N/A</v>
      </c>
      <c r="N98" s="99" t="e">
        <f ca="true">+IF(AND(ISNUMBER(OFFSET('Water Data'!$G$6,0,10*ROW('Water Data'!G92))),'Data Summary'!CC98="Yes"),OFFSET('Water Data'!$G$6,0,10*ROW('Water Data'!G92)),NA())</f>
        <v>#N/A</v>
      </c>
      <c r="O98" s="99" t="e">
        <f ca="true">+IF(AND(ISNUMBER(OFFSET('Water Data'!$G$9,0,10*ROW('Water Data'!G92))),'Data Summary'!CD98="Yes"),OFFSET('Water Data'!$G$9,0,10*ROW('Water Data'!G92)),NA())</f>
        <v>#N/A</v>
      </c>
      <c r="P98" s="99" t="e">
        <f ca="true">+IF(AND(ISNUMBER(OFFSET('Water Data'!$H$4,0,10*ROW('Water Data'!H92))),'Data Summary'!CE98="Yes"),100-OFFSET('Water Data'!$H$4,0,10*ROW('Water Data'!H92)),NA())</f>
        <v>#N/A</v>
      </c>
      <c r="Q98" s="99" t="e">
        <f ca="true">+IF(AND(ISNUMBER(OFFSET('Water Data'!$H$6,0,10*ROW('Water Data'!H92))),'Data Summary'!CF98="Yes"),OFFSET('Water Data'!$H$6,0,10*ROW('Water Data'!H92)),NA())</f>
        <v>#N/A</v>
      </c>
      <c r="R98" s="99" t="e">
        <f ca="true">+IF(AND(ISNUMBER(OFFSET('Water Data'!$H$9,0,10*ROW('Water Data'!H92))),'Data Summary'!CG98="Yes"),OFFSET('Water Data'!$H$9,0,10*ROW('Water Data'!H92)),NA())</f>
        <v>#N/A</v>
      </c>
      <c r="S98" s="99" t="e">
        <f ca="true">+IF(AND(ISNUMBER(OFFSET('Water Data'!$I$4,0,10*ROW('Water Data'!I92))),'Data Summary'!CH98="Yes"),100-OFFSET('Water Data'!$I$4,0,10*ROW('Water Data'!I92)),NA())</f>
        <v>#N/A</v>
      </c>
      <c r="T98" s="99" t="e">
        <f ca="true">+IF(AND(ISNUMBER(OFFSET('Water Data'!$I$6,0,10*ROW('Water Data'!I92))),'Data Summary'!CI98="Yes"),OFFSET('Water Data'!$I$6,0,10*ROW('Water Data'!I92)),NA())</f>
        <v>#N/A</v>
      </c>
      <c r="U98" s="99" t="e">
        <f ca="true">+IF(AND(ISNUMBER(OFFSET('Water Data'!$I$9,0,10*ROW('Water Data'!I92))),'Data Summary'!CJ98="Yes"),OFFSET('Water Data'!$I$9,0,10*ROW('Water Data'!I92)),NA())</f>
        <v>#N/A</v>
      </c>
      <c r="V98" s="100" t="e">
        <f ca="true">+IF(AND(ISNUMBER(OFFSET('Sanitation Data'!$D$4,0,10*ROW('Sanitation Data'!D92))),'Data Summary'!CK98="Yes"),100-OFFSET('Sanitation Data'!$D$4,0,10*ROW('Sanitation Data'!D92)),NA())</f>
        <v>#N/A</v>
      </c>
      <c r="W98" s="100" t="e">
        <f ca="true">+IF(AND(ISNUMBER(OFFSET('Sanitation Data'!$D$6,0,10*ROW('Sanitation Data'!D92))),'Data Summary'!CL98="Yes"),OFFSET('Sanitation Data'!$D$6,0,10*ROW('Sanitation Data'!D92)),NA())</f>
        <v>#N/A</v>
      </c>
      <c r="X98" s="100" t="e">
        <f ca="true">+IF(AND(ISNUMBER(OFFSET('Sanitation Data'!$D$10,0,10*ROW('Sanitation Data'!D92))),'Data Summary'!CM98="Yes"),OFFSET('Sanitation Data'!$D$10,0,10*ROW('Sanitation Data'!D92)),NA())</f>
        <v>#N/A</v>
      </c>
      <c r="Y98" s="100" t="e">
        <f ca="true">+IF(AND(ISNUMBER(OFFSET('Sanitation Data'!$D$11,0,10*ROW('Sanitation Data'!D92))),'Data Summary'!CN98="Yes"),OFFSET('Sanitation Data'!$D$11,0,10*ROW('Sanitation Data'!D92)),NA())</f>
        <v>#N/A</v>
      </c>
      <c r="Z98" s="100" t="e">
        <f ca="true">+IF(AND(ISNUMBER(OFFSET('Sanitation Data'!$D$12,0,10*ROW('Sanitation Data'!D92))),'Data Summary'!CO98="Yes"),OFFSET('Sanitation Data'!$D$12,0,10*ROW('Sanitation Data'!D92)),NA())</f>
        <v>#N/A</v>
      </c>
      <c r="AA98" s="100" t="e">
        <f ca="true">+IF(AND(ISNUMBER(OFFSET('Sanitation Data'!$E$4,0,10*ROW('Sanitation Data'!E92))),'Data Summary'!CP98="Yes"),100-OFFSET('Sanitation Data'!$E$4,0,10*ROW('Sanitation Data'!E92)),NA())</f>
        <v>#N/A</v>
      </c>
      <c r="AB98" s="100" t="e">
        <f ca="true">+IF(AND(ISNUMBER(OFFSET('Sanitation Data'!$E$6,0,10*ROW('Sanitation Data'!E92))),'Data Summary'!CQ98="Yes"),OFFSET('Sanitation Data'!$E$6,0,10*ROW('Sanitation Data'!E92)),NA())</f>
        <v>#N/A</v>
      </c>
      <c r="AC98" s="100" t="e">
        <f ca="true">+IF(AND(ISNUMBER(OFFSET('Sanitation Data'!$E$10,0,10*ROW('Sanitation Data'!E92))),'Data Summary'!CR98="Yes"),OFFSET('Sanitation Data'!$E$10,0,10*ROW('Sanitation Data'!E92)),NA())</f>
        <v>#N/A</v>
      </c>
      <c r="AD98" s="100" t="e">
        <f ca="true">+IF(AND(ISNUMBER(OFFSET('Sanitation Data'!$E$11,0,10*ROW('Sanitation Data'!E92))),'Data Summary'!CS98="Yes"),OFFSET('Sanitation Data'!$E$11,0,10*ROW('Sanitation Data'!E92)),NA())</f>
        <v>#N/A</v>
      </c>
      <c r="AE98" s="100" t="e">
        <f ca="true">+IF(AND(ISNUMBER(OFFSET('Sanitation Data'!$E$12,0,10*ROW('Sanitation Data'!E92))),'Data Summary'!CT98="Yes"),OFFSET('Sanitation Data'!$E$12,0,10*ROW('Sanitation Data'!E92)),NA())</f>
        <v>#N/A</v>
      </c>
      <c r="AF98" s="100" t="e">
        <f ca="true">+IF(AND(ISNUMBER(OFFSET('Sanitation Data'!$F$4,0,10*ROW('Sanitation Data'!F92))),'Data Summary'!CU98="Yes"),100-OFFSET('Sanitation Data'!$F$4,0,10*ROW('Sanitation Data'!F92)),NA())</f>
        <v>#N/A</v>
      </c>
      <c r="AG98" s="100" t="e">
        <f ca="true">+IF(AND(ISNUMBER(OFFSET('Sanitation Data'!$F$6,0,10*ROW('Sanitation Data'!F92))),'Data Summary'!CV98="Yes"),OFFSET('Sanitation Data'!$F$6,0,10*ROW('Sanitation Data'!F92)),NA())</f>
        <v>#N/A</v>
      </c>
      <c r="AH98" s="100" t="e">
        <f ca="true">+IF(AND(ISNUMBER(OFFSET('Sanitation Data'!$F$10,0,10*ROW('Sanitation Data'!F92))),'Data Summary'!CW98="Yes"),OFFSET('Sanitation Data'!$F$10,0,10*ROW('Sanitation Data'!F92)),NA())</f>
        <v>#N/A</v>
      </c>
      <c r="AI98" s="100" t="e">
        <f ca="true">+IF(AND(ISNUMBER(OFFSET('Sanitation Data'!$F$11,0,10*ROW('Sanitation Data'!F92))),'Data Summary'!CX98="Yes"),OFFSET('Sanitation Data'!$F$11,0,10*ROW('Sanitation Data'!F92)),NA())</f>
        <v>#N/A</v>
      </c>
      <c r="AJ98" s="100" t="e">
        <f ca="true">+IF(AND(ISNUMBER(OFFSET('Sanitation Data'!$F$12,0,10*ROW('Sanitation Data'!F92))),'Data Summary'!CY98="Yes"),OFFSET('Sanitation Data'!$F$12,0,10*ROW('Sanitation Data'!F92)),NA())</f>
        <v>#N/A</v>
      </c>
      <c r="AK98" s="100" t="e">
        <f ca="true">+IF(AND(ISNUMBER(OFFSET('Sanitation Data'!$G$4,0,10*ROW('Sanitation Data'!G92))),'Data Summary'!CZ98="Yes"),100-OFFSET('Sanitation Data'!$G$4,0,10*ROW('Sanitation Data'!G92)),NA())</f>
        <v>#N/A</v>
      </c>
      <c r="AL98" s="100" t="e">
        <f ca="true">+IF(AND(ISNUMBER(OFFSET('Sanitation Data'!$G$6,0,10*ROW('Sanitation Data'!G92))),'Data Summary'!DA98="Yes"),OFFSET('Sanitation Data'!$G$6,0,10*ROW('Sanitation Data'!G92)),NA())</f>
        <v>#N/A</v>
      </c>
      <c r="AM98" s="100" t="e">
        <f ca="true">+IF(AND(ISNUMBER(OFFSET('Sanitation Data'!$G$10,0,10*ROW('Sanitation Data'!G92))),'Data Summary'!DB98="Yes"),OFFSET('Sanitation Data'!$G$10,0,10*ROW('Sanitation Data'!G92)),NA())</f>
        <v>#N/A</v>
      </c>
      <c r="AN98" s="100" t="e">
        <f ca="true">+IF(AND(ISNUMBER(OFFSET('Sanitation Data'!$G$11,0,10*ROW('Sanitation Data'!G92))),'Data Summary'!DC98="Yes"),OFFSET('Sanitation Data'!$G$11,0,10*ROW('Sanitation Data'!G92)),NA())</f>
        <v>#N/A</v>
      </c>
      <c r="AO98" s="100" t="e">
        <f ca="true">+IF(AND(ISNUMBER(OFFSET('Sanitation Data'!$G$12,0,10*ROW('Sanitation Data'!G92))),'Data Summary'!DD98="Yes"),OFFSET('Sanitation Data'!$G$12,0,10*ROW('Sanitation Data'!G92)),NA())</f>
        <v>#N/A</v>
      </c>
      <c r="AP98" s="100" t="e">
        <f ca="true">+IF(AND(ISNUMBER(OFFSET('Sanitation Data'!$H$4,0,10*ROW('Sanitation Data'!H92))),'Data Summary'!DE98="Yes"),100-OFFSET('Sanitation Data'!$H$4,0,10*ROW('Sanitation Data'!H92)),NA())</f>
        <v>#N/A</v>
      </c>
      <c r="AQ98" s="100" t="e">
        <f ca="true">+IF(AND(ISNUMBER(OFFSET('Sanitation Data'!$H$6,0,10*ROW('Sanitation Data'!H92))),'Data Summary'!DF98="Yes"),OFFSET('Sanitation Data'!$H$6,0,10*ROW('Sanitation Data'!H92)),NA())</f>
        <v>#N/A</v>
      </c>
      <c r="AR98" s="100" t="e">
        <f ca="true">+IF(AND(ISNUMBER(OFFSET('Sanitation Data'!$H$10,0,10*ROW('Sanitation Data'!H92))),'Data Summary'!DG98="Yes"),OFFSET('Sanitation Data'!$H$10,0,10*ROW('Sanitation Data'!H92)),NA())</f>
        <v>#N/A</v>
      </c>
      <c r="AS98" s="100" t="e">
        <f ca="true">+IF(AND(ISNUMBER(OFFSET('Sanitation Data'!$H$11,0,10*ROW('Sanitation Data'!H92))),'Data Summary'!DH98="Yes"),OFFSET('Sanitation Data'!$H$11,0,10*ROW('Sanitation Data'!H92)),NA())</f>
        <v>#N/A</v>
      </c>
      <c r="AT98" s="100" t="e">
        <f ca="true">+IF(AND(ISNUMBER(OFFSET('Sanitation Data'!$H$12,0,10*ROW('Sanitation Data'!H92))),'Data Summary'!DI98="Yes"),OFFSET('Sanitation Data'!$H$12,0,10*ROW('Sanitation Data'!H92)),NA())</f>
        <v>#N/A</v>
      </c>
      <c r="AU98" s="100" t="e">
        <f ca="true">+IF(AND(ISNUMBER(OFFSET('Sanitation Data'!$I$4,0,10*ROW('Sanitation Data'!I92))),'Data Summary'!DJ98="Yes"),100-OFFSET('Sanitation Data'!$I$4,0,10*ROW('Sanitation Data'!I92)),NA())</f>
        <v>#N/A</v>
      </c>
      <c r="AV98" s="100" t="e">
        <f ca="true">+IF(AND(ISNUMBER(OFFSET('Sanitation Data'!$I$6,0,10*ROW('Sanitation Data'!I92))),'Data Summary'!DK98="Yes"),OFFSET('Sanitation Data'!$I$6,0,10*ROW('Sanitation Data'!I92)),NA())</f>
        <v>#N/A</v>
      </c>
      <c r="AW98" s="100" t="e">
        <f ca="true">+IF(AND(ISNUMBER(OFFSET('Sanitation Data'!$I$10,0,10*ROW('Sanitation Data'!I92))),'Data Summary'!DL98="Yes"),OFFSET('Sanitation Data'!$I$10,0,10*ROW('Sanitation Data'!I92)),NA())</f>
        <v>#N/A</v>
      </c>
      <c r="AX98" s="100" t="e">
        <f ca="true">+IF(AND(ISNUMBER(OFFSET('Sanitation Data'!$I$11,0,10*ROW('Sanitation Data'!I92))),'Data Summary'!DM98="Yes"),OFFSET('Sanitation Data'!$I$11,0,10*ROW('Sanitation Data'!I92)),NA())</f>
        <v>#N/A</v>
      </c>
      <c r="AY98" s="100" t="e">
        <f ca="true">+IF(AND(ISNUMBER(OFFSET('Sanitation Data'!$I$12,0,10*ROW('Sanitation Data'!I92))),'Data Summary'!DN98="Yes"),OFFSET('Sanitation Data'!$I$12,0,10*ROW('Sanitation Data'!I92)),NA())</f>
        <v>#N/A</v>
      </c>
      <c r="AZ98" s="101" t="e">
        <f ca="true">+IF(AND(ISNUMBER(OFFSET('Hygiene Data'!$D$5,0,10*ROW('Hygiene Data'!D92))),'Data Summary'!DO98="Yes"),OFFSET('Hygiene Data'!$D$5,0,10*ROW('Hygiene Data'!D92)),NA())</f>
        <v>#N/A</v>
      </c>
      <c r="BA98" s="101" t="e">
        <f ca="true">+IF(AND(ISNUMBER(OFFSET('Hygiene Data'!$D$7,0,10*ROW('Hygiene Data'!D92))),'Data Summary'!DP98="Yes"),OFFSET('Hygiene Data'!$D$7,0,10*ROW('Hygiene Data'!D92)),NA())</f>
        <v>#N/A</v>
      </c>
      <c r="BB98" s="101" t="e">
        <f ca="true">+IF(AND(ISNUMBER(OFFSET('Hygiene Data'!$D$9,0,10*ROW('Hygiene Data'!D92))),'Data Summary'!DQ98="Yes"),OFFSET('Hygiene Data'!$D$9,0,10*ROW('Hygiene Data'!D92)),NA())</f>
        <v>#N/A</v>
      </c>
      <c r="BC98" s="101" t="e">
        <f ca="true">+IF(AND(ISNUMBER(OFFSET('Hygiene Data'!$E$5,0,10*ROW('Hygiene Data'!E92))),'Data Summary'!DR98="Yes"),OFFSET('Hygiene Data'!$E$5,0,10*ROW('Hygiene Data'!E92)),NA())</f>
        <v>#N/A</v>
      </c>
      <c r="BD98" s="101" t="e">
        <f ca="true">+IF(AND(ISNUMBER(OFFSET('Hygiene Data'!$E$7,0,10*ROW('Hygiene Data'!E92))),'Data Summary'!DS98="Yes"),OFFSET('Hygiene Data'!$E$7,0,10*ROW('Hygiene Data'!E92)),NA())</f>
        <v>#N/A</v>
      </c>
      <c r="BE98" s="101" t="e">
        <f ca="true">+IF(AND(ISNUMBER(OFFSET('Hygiene Data'!$E$9,0,10*ROW('Hygiene Data'!E92))),'Data Summary'!DT98="Yes"),OFFSET('Hygiene Data'!$E$9,0,10*ROW('Hygiene Data'!E92)),NA())</f>
        <v>#N/A</v>
      </c>
      <c r="BF98" s="101" t="e">
        <f ca="true">+IF(AND(ISNUMBER(OFFSET('Hygiene Data'!$F$5,0,10*ROW('Hygiene Data'!F92))),'Data Summary'!DU98="Yes"),OFFSET('Hygiene Data'!$F$5,0,10*ROW('Hygiene Data'!F92)),NA())</f>
        <v>#N/A</v>
      </c>
      <c r="BG98" s="101" t="e">
        <f ca="true">+IF(AND(ISNUMBER(OFFSET('Hygiene Data'!$F$7,0,10*ROW('Hygiene Data'!F92))),'Data Summary'!DV98="Yes"),OFFSET('Hygiene Data'!$F$7,0,10*ROW('Hygiene Data'!F92)),NA())</f>
        <v>#N/A</v>
      </c>
      <c r="BH98" s="101" t="e">
        <f ca="true">+IF(AND(ISNUMBER(OFFSET('Hygiene Data'!$F$9,0,10*ROW('Hygiene Data'!F92))),'Data Summary'!DW98="Yes"),OFFSET('Hygiene Data'!$F$9,0,10*ROW('Hygiene Data'!F92)),NA())</f>
        <v>#N/A</v>
      </c>
      <c r="BI98" s="101" t="e">
        <f ca="true">+IF(AND(ISNUMBER(OFFSET('Hygiene Data'!$G$5,0,10*ROW('Hygiene Data'!G92))),'Data Summary'!DX98="Yes"),OFFSET('Hygiene Data'!$G$5,0,10*ROW('Hygiene Data'!G92)),NA())</f>
        <v>#N/A</v>
      </c>
      <c r="BJ98" s="101" t="e">
        <f ca="true">+IF(AND(ISNUMBER(OFFSET('Hygiene Data'!$G$7,0,10*ROW('Hygiene Data'!G92))),'Data Summary'!DY98="Yes"),OFFSET('Hygiene Data'!$G$7,0,10*ROW('Hygiene Data'!G92)),NA())</f>
        <v>#N/A</v>
      </c>
      <c r="BK98" s="101" t="e">
        <f ca="true">+IF(AND(ISNUMBER(OFFSET('Hygiene Data'!$G$9,0,10*ROW('Hygiene Data'!G92))),'Data Summary'!DZ98="Yes"),OFFSET('Hygiene Data'!$G$9,0,10*ROW('Hygiene Data'!G92)),NA())</f>
        <v>#N/A</v>
      </c>
      <c r="BL98" s="101" t="e">
        <f ca="true">+IF(AND(ISNUMBER(OFFSET('Hygiene Data'!$H$5,0,10*ROW('Hygiene Data'!H92))),'Data Summary'!EA98="Yes"),OFFSET('Hygiene Data'!$H$5,0,10*ROW('Hygiene Data'!H92)),NA())</f>
        <v>#N/A</v>
      </c>
      <c r="BM98" s="101" t="e">
        <f ca="true">+IF(AND(ISNUMBER(OFFSET('Hygiene Data'!$H$7,0,10*ROW('Hygiene Data'!H92))),'Data Summary'!EB98="Yes"),OFFSET('Hygiene Data'!$H$7,0,10*ROW('Hygiene Data'!H92)),NA())</f>
        <v>#N/A</v>
      </c>
      <c r="BN98" s="101" t="e">
        <f ca="true">+IF(AND(ISNUMBER(OFFSET('Hygiene Data'!$H$9,0,10*ROW('Hygiene Data'!H92))),'Data Summary'!EC98="Yes"),OFFSET('Hygiene Data'!$H$9,0,10*ROW('Hygiene Data'!H92)),NA())</f>
        <v>#N/A</v>
      </c>
      <c r="BO98" s="101" t="e">
        <f ca="true">+IF(AND(ISNUMBER(OFFSET('Hygiene Data'!$I$5,0,10*ROW('Hygiene Data'!I92))),'Data Summary'!ED98="Yes"),OFFSET('Hygiene Data'!$I$5,0,10*ROW('Hygiene Data'!I92)),NA())</f>
        <v>#N/A</v>
      </c>
      <c r="BP98" s="101" t="e">
        <f ca="true">+IF(AND(ISNUMBER(OFFSET('Hygiene Data'!$I$7,0,10*ROW('Hygiene Data'!I92))),'Data Summary'!EE98="Yes"),OFFSET('Hygiene Data'!$I$7,0,10*ROW('Hygiene Data'!I92)),NA())</f>
        <v>#N/A</v>
      </c>
      <c r="BQ98" s="101" t="e">
        <f ca="true">+IF(AND(ISNUMBER(OFFSET('Hygiene Data'!$I$9,0,10*ROW('Hygiene Data'!I92))),'Data Summary'!EF98="Yes"),OFFSET('Hygiene Data'!$I$9,0,10*ROW('Hygiene Data'!I92)),NA())</f>
        <v>#N/A</v>
      </c>
    </row>
    <row xmlns:x14ac="http://schemas.microsoft.com/office/spreadsheetml/2009/9/ac" r="99" x14ac:dyDescent="0.2">
      <c r="A99" s="379" t="e">
        <f ca="true">+RIGHT('Data Summary'!A99,LEN('Data Summary'!A99)-9)</f>
        <v>#VALUE!</v>
      </c>
      <c r="B99" s="38" t="str">
        <f ca="true">+IF(ISTEXT('Data Summary'!B99),'Data Summary'!B99,"")</f>
        <v/>
      </c>
      <c r="C99" s="378" t="e">
        <f ca="true">+VALUE('Data Summary'!C99)</f>
        <v>#VALUE!</v>
      </c>
      <c r="D99" s="99" t="e">
        <f ca="true">+IF(AND(ISNUMBER(OFFSET('Water Data'!$D$4,0,10*ROW('Water Data'!D93))),'Data Summary'!BS99="Yes"),100-OFFSET('Water Data'!$D$4,0,10*ROW('Water Data'!D93)),NA())</f>
        <v>#N/A</v>
      </c>
      <c r="E99" s="99" t="e">
        <f ca="true">+IF(AND(ISNUMBER(OFFSET('Water Data'!$D$6,0,10*ROW('Water Data'!D93))),'Data Summary'!BT99="Yes"),OFFSET('Water Data'!$D$6,0,10*ROW('Water Data'!D93)),NA())</f>
        <v>#N/A</v>
      </c>
      <c r="F99" s="99" t="e">
        <f ca="true">+IF(AND(ISNUMBER(OFFSET('Water Data'!$D$9,0,10*ROW('Water Data'!D93))),'Data Summary'!BU99="Yes"),OFFSET('Water Data'!$D$9,0,10*ROW('Water Data'!D93)),NA())</f>
        <v>#N/A</v>
      </c>
      <c r="G99" s="99" t="e">
        <f ca="true">+IF(AND(ISNUMBER(OFFSET('Water Data'!$E$4,0,10*ROW('Water Data'!E93))),'Data Summary'!BV99="Yes"),100-OFFSET('Water Data'!$E$4,0,10*ROW('Water Data'!E93)),NA())</f>
        <v>#N/A</v>
      </c>
      <c r="H99" s="99" t="e">
        <f ca="true">+IF(AND(ISNUMBER(OFFSET('Water Data'!$E$6,0,10*ROW('Water Data'!E93))),'Data Summary'!BW99="Yes"),OFFSET('Water Data'!$E$6,0,10*ROW('Water Data'!E93)),NA())</f>
        <v>#N/A</v>
      </c>
      <c r="I99" s="99" t="e">
        <f ca="true">+IF(AND(ISNUMBER(OFFSET('Water Data'!$E$9,0,10*ROW('Water Data'!E93))),'Data Summary'!BX99="Yes"),OFFSET('Water Data'!$E$9,0,10*ROW('Water Data'!E93)),NA())</f>
        <v>#N/A</v>
      </c>
      <c r="J99" s="99" t="e">
        <f ca="true">+IF(AND(ISNUMBER(OFFSET('Water Data'!$F$4,0,10*ROW('Water Data'!F93))),'Data Summary'!BY99="Yes"),100-OFFSET('Water Data'!$F$4,0,10*ROW('Water Data'!F93)),NA())</f>
        <v>#N/A</v>
      </c>
      <c r="K99" s="99" t="e">
        <f ca="true">+IF(AND(ISNUMBER(OFFSET('Water Data'!$F$6,0,10*ROW('Water Data'!F93))),'Data Summary'!BZ99="Yes"),OFFSET('Water Data'!$F$6,0,10*ROW('Water Data'!F93)),NA())</f>
        <v>#N/A</v>
      </c>
      <c r="L99" s="99" t="e">
        <f ca="true">+IF(AND(ISNUMBER(OFFSET('Water Data'!$F$9,0,10*ROW('Water Data'!F93))),'Data Summary'!CA99="Yes"),OFFSET('Water Data'!$F$9,0,10*ROW('Water Data'!F93)),NA())</f>
        <v>#N/A</v>
      </c>
      <c r="M99" s="99" t="e">
        <f ca="true">+IF(AND(ISNUMBER(OFFSET('Water Data'!$G$4,0,10*ROW('Water Data'!G93))),'Data Summary'!CB99="Yes"),100-OFFSET('Water Data'!$G$4,0,10*ROW('Water Data'!G93)),NA())</f>
        <v>#N/A</v>
      </c>
      <c r="N99" s="99" t="e">
        <f ca="true">+IF(AND(ISNUMBER(OFFSET('Water Data'!$G$6,0,10*ROW('Water Data'!G93))),'Data Summary'!CC99="Yes"),OFFSET('Water Data'!$G$6,0,10*ROW('Water Data'!G93)),NA())</f>
        <v>#N/A</v>
      </c>
      <c r="O99" s="99" t="e">
        <f ca="true">+IF(AND(ISNUMBER(OFFSET('Water Data'!$G$9,0,10*ROW('Water Data'!G93))),'Data Summary'!CD99="Yes"),OFFSET('Water Data'!$G$9,0,10*ROW('Water Data'!G93)),NA())</f>
        <v>#N/A</v>
      </c>
      <c r="P99" s="99" t="e">
        <f ca="true">+IF(AND(ISNUMBER(OFFSET('Water Data'!$H$4,0,10*ROW('Water Data'!H93))),'Data Summary'!CE99="Yes"),100-OFFSET('Water Data'!$H$4,0,10*ROW('Water Data'!H93)),NA())</f>
        <v>#N/A</v>
      </c>
      <c r="Q99" s="99" t="e">
        <f ca="true">+IF(AND(ISNUMBER(OFFSET('Water Data'!$H$6,0,10*ROW('Water Data'!H93))),'Data Summary'!CF99="Yes"),OFFSET('Water Data'!$H$6,0,10*ROW('Water Data'!H93)),NA())</f>
        <v>#N/A</v>
      </c>
      <c r="R99" s="99" t="e">
        <f ca="true">+IF(AND(ISNUMBER(OFFSET('Water Data'!$H$9,0,10*ROW('Water Data'!H93))),'Data Summary'!CG99="Yes"),OFFSET('Water Data'!$H$9,0,10*ROW('Water Data'!H93)),NA())</f>
        <v>#N/A</v>
      </c>
      <c r="S99" s="99" t="e">
        <f ca="true">+IF(AND(ISNUMBER(OFFSET('Water Data'!$I$4,0,10*ROW('Water Data'!I93))),'Data Summary'!CH99="Yes"),100-OFFSET('Water Data'!$I$4,0,10*ROW('Water Data'!I93)),NA())</f>
        <v>#N/A</v>
      </c>
      <c r="T99" s="99" t="e">
        <f ca="true">+IF(AND(ISNUMBER(OFFSET('Water Data'!$I$6,0,10*ROW('Water Data'!I93))),'Data Summary'!CI99="Yes"),OFFSET('Water Data'!$I$6,0,10*ROW('Water Data'!I93)),NA())</f>
        <v>#N/A</v>
      </c>
      <c r="U99" s="99" t="e">
        <f ca="true">+IF(AND(ISNUMBER(OFFSET('Water Data'!$I$9,0,10*ROW('Water Data'!I93))),'Data Summary'!CJ99="Yes"),OFFSET('Water Data'!$I$9,0,10*ROW('Water Data'!I93)),NA())</f>
        <v>#N/A</v>
      </c>
      <c r="V99" s="100" t="e">
        <f ca="true">+IF(AND(ISNUMBER(OFFSET('Sanitation Data'!$D$4,0,10*ROW('Sanitation Data'!D93))),'Data Summary'!CK99="Yes"),100-OFFSET('Sanitation Data'!$D$4,0,10*ROW('Sanitation Data'!D93)),NA())</f>
        <v>#N/A</v>
      </c>
      <c r="W99" s="100" t="e">
        <f ca="true">+IF(AND(ISNUMBER(OFFSET('Sanitation Data'!$D$6,0,10*ROW('Sanitation Data'!D93))),'Data Summary'!CL99="Yes"),OFFSET('Sanitation Data'!$D$6,0,10*ROW('Sanitation Data'!D93)),NA())</f>
        <v>#N/A</v>
      </c>
      <c r="X99" s="100" t="e">
        <f ca="true">+IF(AND(ISNUMBER(OFFSET('Sanitation Data'!$D$10,0,10*ROW('Sanitation Data'!D93))),'Data Summary'!CM99="Yes"),OFFSET('Sanitation Data'!$D$10,0,10*ROW('Sanitation Data'!D93)),NA())</f>
        <v>#N/A</v>
      </c>
      <c r="Y99" s="100" t="e">
        <f ca="true">+IF(AND(ISNUMBER(OFFSET('Sanitation Data'!$D$11,0,10*ROW('Sanitation Data'!D93))),'Data Summary'!CN99="Yes"),OFFSET('Sanitation Data'!$D$11,0,10*ROW('Sanitation Data'!D93)),NA())</f>
        <v>#N/A</v>
      </c>
      <c r="Z99" s="100" t="e">
        <f ca="true">+IF(AND(ISNUMBER(OFFSET('Sanitation Data'!$D$12,0,10*ROW('Sanitation Data'!D93))),'Data Summary'!CO99="Yes"),OFFSET('Sanitation Data'!$D$12,0,10*ROW('Sanitation Data'!D93)),NA())</f>
        <v>#N/A</v>
      </c>
      <c r="AA99" s="100" t="e">
        <f ca="true">+IF(AND(ISNUMBER(OFFSET('Sanitation Data'!$E$4,0,10*ROW('Sanitation Data'!E93))),'Data Summary'!CP99="Yes"),100-OFFSET('Sanitation Data'!$E$4,0,10*ROW('Sanitation Data'!E93)),NA())</f>
        <v>#N/A</v>
      </c>
      <c r="AB99" s="100" t="e">
        <f ca="true">+IF(AND(ISNUMBER(OFFSET('Sanitation Data'!$E$6,0,10*ROW('Sanitation Data'!E93))),'Data Summary'!CQ99="Yes"),OFFSET('Sanitation Data'!$E$6,0,10*ROW('Sanitation Data'!E93)),NA())</f>
        <v>#N/A</v>
      </c>
      <c r="AC99" s="100" t="e">
        <f ca="true">+IF(AND(ISNUMBER(OFFSET('Sanitation Data'!$E$10,0,10*ROW('Sanitation Data'!E93))),'Data Summary'!CR99="Yes"),OFFSET('Sanitation Data'!$E$10,0,10*ROW('Sanitation Data'!E93)),NA())</f>
        <v>#N/A</v>
      </c>
      <c r="AD99" s="100" t="e">
        <f ca="true">+IF(AND(ISNUMBER(OFFSET('Sanitation Data'!$E$11,0,10*ROW('Sanitation Data'!E93))),'Data Summary'!CS99="Yes"),OFFSET('Sanitation Data'!$E$11,0,10*ROW('Sanitation Data'!E93)),NA())</f>
        <v>#N/A</v>
      </c>
      <c r="AE99" s="100" t="e">
        <f ca="true">+IF(AND(ISNUMBER(OFFSET('Sanitation Data'!$E$12,0,10*ROW('Sanitation Data'!E93))),'Data Summary'!CT99="Yes"),OFFSET('Sanitation Data'!$E$12,0,10*ROW('Sanitation Data'!E93)),NA())</f>
        <v>#N/A</v>
      </c>
      <c r="AF99" s="100" t="e">
        <f ca="true">+IF(AND(ISNUMBER(OFFSET('Sanitation Data'!$F$4,0,10*ROW('Sanitation Data'!F93))),'Data Summary'!CU99="Yes"),100-OFFSET('Sanitation Data'!$F$4,0,10*ROW('Sanitation Data'!F93)),NA())</f>
        <v>#N/A</v>
      </c>
      <c r="AG99" s="100" t="e">
        <f ca="true">+IF(AND(ISNUMBER(OFFSET('Sanitation Data'!$F$6,0,10*ROW('Sanitation Data'!F93))),'Data Summary'!CV99="Yes"),OFFSET('Sanitation Data'!$F$6,0,10*ROW('Sanitation Data'!F93)),NA())</f>
        <v>#N/A</v>
      </c>
      <c r="AH99" s="100" t="e">
        <f ca="true">+IF(AND(ISNUMBER(OFFSET('Sanitation Data'!$F$10,0,10*ROW('Sanitation Data'!F93))),'Data Summary'!CW99="Yes"),OFFSET('Sanitation Data'!$F$10,0,10*ROW('Sanitation Data'!F93)),NA())</f>
        <v>#N/A</v>
      </c>
      <c r="AI99" s="100" t="e">
        <f ca="true">+IF(AND(ISNUMBER(OFFSET('Sanitation Data'!$F$11,0,10*ROW('Sanitation Data'!F93))),'Data Summary'!CX99="Yes"),OFFSET('Sanitation Data'!$F$11,0,10*ROW('Sanitation Data'!F93)),NA())</f>
        <v>#N/A</v>
      </c>
      <c r="AJ99" s="100" t="e">
        <f ca="true">+IF(AND(ISNUMBER(OFFSET('Sanitation Data'!$F$12,0,10*ROW('Sanitation Data'!F93))),'Data Summary'!CY99="Yes"),OFFSET('Sanitation Data'!$F$12,0,10*ROW('Sanitation Data'!F93)),NA())</f>
        <v>#N/A</v>
      </c>
      <c r="AK99" s="100" t="e">
        <f ca="true">+IF(AND(ISNUMBER(OFFSET('Sanitation Data'!$G$4,0,10*ROW('Sanitation Data'!G93))),'Data Summary'!CZ99="Yes"),100-OFFSET('Sanitation Data'!$G$4,0,10*ROW('Sanitation Data'!G93)),NA())</f>
        <v>#N/A</v>
      </c>
      <c r="AL99" s="100" t="e">
        <f ca="true">+IF(AND(ISNUMBER(OFFSET('Sanitation Data'!$G$6,0,10*ROW('Sanitation Data'!G93))),'Data Summary'!DA99="Yes"),OFFSET('Sanitation Data'!$G$6,0,10*ROW('Sanitation Data'!G93)),NA())</f>
        <v>#N/A</v>
      </c>
      <c r="AM99" s="100" t="e">
        <f ca="true">+IF(AND(ISNUMBER(OFFSET('Sanitation Data'!$G$10,0,10*ROW('Sanitation Data'!G93))),'Data Summary'!DB99="Yes"),OFFSET('Sanitation Data'!$G$10,0,10*ROW('Sanitation Data'!G93)),NA())</f>
        <v>#N/A</v>
      </c>
      <c r="AN99" s="100" t="e">
        <f ca="true">+IF(AND(ISNUMBER(OFFSET('Sanitation Data'!$G$11,0,10*ROW('Sanitation Data'!G93))),'Data Summary'!DC99="Yes"),OFFSET('Sanitation Data'!$G$11,0,10*ROW('Sanitation Data'!G93)),NA())</f>
        <v>#N/A</v>
      </c>
      <c r="AO99" s="100" t="e">
        <f ca="true">+IF(AND(ISNUMBER(OFFSET('Sanitation Data'!$G$12,0,10*ROW('Sanitation Data'!G93))),'Data Summary'!DD99="Yes"),OFFSET('Sanitation Data'!$G$12,0,10*ROW('Sanitation Data'!G93)),NA())</f>
        <v>#N/A</v>
      </c>
      <c r="AP99" s="100" t="e">
        <f ca="true">+IF(AND(ISNUMBER(OFFSET('Sanitation Data'!$H$4,0,10*ROW('Sanitation Data'!H93))),'Data Summary'!DE99="Yes"),100-OFFSET('Sanitation Data'!$H$4,0,10*ROW('Sanitation Data'!H93)),NA())</f>
        <v>#N/A</v>
      </c>
      <c r="AQ99" s="100" t="e">
        <f ca="true">+IF(AND(ISNUMBER(OFFSET('Sanitation Data'!$H$6,0,10*ROW('Sanitation Data'!H93))),'Data Summary'!DF99="Yes"),OFFSET('Sanitation Data'!$H$6,0,10*ROW('Sanitation Data'!H93)),NA())</f>
        <v>#N/A</v>
      </c>
      <c r="AR99" s="100" t="e">
        <f ca="true">+IF(AND(ISNUMBER(OFFSET('Sanitation Data'!$H$10,0,10*ROW('Sanitation Data'!H93))),'Data Summary'!DG99="Yes"),OFFSET('Sanitation Data'!$H$10,0,10*ROW('Sanitation Data'!H93)),NA())</f>
        <v>#N/A</v>
      </c>
      <c r="AS99" s="100" t="e">
        <f ca="true">+IF(AND(ISNUMBER(OFFSET('Sanitation Data'!$H$11,0,10*ROW('Sanitation Data'!H93))),'Data Summary'!DH99="Yes"),OFFSET('Sanitation Data'!$H$11,0,10*ROW('Sanitation Data'!H93)),NA())</f>
        <v>#N/A</v>
      </c>
      <c r="AT99" s="100" t="e">
        <f ca="true">+IF(AND(ISNUMBER(OFFSET('Sanitation Data'!$H$12,0,10*ROW('Sanitation Data'!H93))),'Data Summary'!DI99="Yes"),OFFSET('Sanitation Data'!$H$12,0,10*ROW('Sanitation Data'!H93)),NA())</f>
        <v>#N/A</v>
      </c>
      <c r="AU99" s="100" t="e">
        <f ca="true">+IF(AND(ISNUMBER(OFFSET('Sanitation Data'!$I$4,0,10*ROW('Sanitation Data'!I93))),'Data Summary'!DJ99="Yes"),100-OFFSET('Sanitation Data'!$I$4,0,10*ROW('Sanitation Data'!I93)),NA())</f>
        <v>#N/A</v>
      </c>
      <c r="AV99" s="100" t="e">
        <f ca="true">+IF(AND(ISNUMBER(OFFSET('Sanitation Data'!$I$6,0,10*ROW('Sanitation Data'!I93))),'Data Summary'!DK99="Yes"),OFFSET('Sanitation Data'!$I$6,0,10*ROW('Sanitation Data'!I93)),NA())</f>
        <v>#N/A</v>
      </c>
      <c r="AW99" s="100" t="e">
        <f ca="true">+IF(AND(ISNUMBER(OFFSET('Sanitation Data'!$I$10,0,10*ROW('Sanitation Data'!I93))),'Data Summary'!DL99="Yes"),OFFSET('Sanitation Data'!$I$10,0,10*ROW('Sanitation Data'!I93)),NA())</f>
        <v>#N/A</v>
      </c>
      <c r="AX99" s="100" t="e">
        <f ca="true">+IF(AND(ISNUMBER(OFFSET('Sanitation Data'!$I$11,0,10*ROW('Sanitation Data'!I93))),'Data Summary'!DM99="Yes"),OFFSET('Sanitation Data'!$I$11,0,10*ROW('Sanitation Data'!I93)),NA())</f>
        <v>#N/A</v>
      </c>
      <c r="AY99" s="100" t="e">
        <f ca="true">+IF(AND(ISNUMBER(OFFSET('Sanitation Data'!$I$12,0,10*ROW('Sanitation Data'!I93))),'Data Summary'!DN99="Yes"),OFFSET('Sanitation Data'!$I$12,0,10*ROW('Sanitation Data'!I93)),NA())</f>
        <v>#N/A</v>
      </c>
      <c r="AZ99" s="101" t="e">
        <f ca="true">+IF(AND(ISNUMBER(OFFSET('Hygiene Data'!$D$5,0,10*ROW('Hygiene Data'!D93))),'Data Summary'!DO99="Yes"),OFFSET('Hygiene Data'!$D$5,0,10*ROW('Hygiene Data'!D93)),NA())</f>
        <v>#N/A</v>
      </c>
      <c r="BA99" s="101" t="e">
        <f ca="true">+IF(AND(ISNUMBER(OFFSET('Hygiene Data'!$D$7,0,10*ROW('Hygiene Data'!D93))),'Data Summary'!DP99="Yes"),OFFSET('Hygiene Data'!$D$7,0,10*ROW('Hygiene Data'!D93)),NA())</f>
        <v>#N/A</v>
      </c>
      <c r="BB99" s="101" t="e">
        <f ca="true">+IF(AND(ISNUMBER(OFFSET('Hygiene Data'!$D$9,0,10*ROW('Hygiene Data'!D93))),'Data Summary'!DQ99="Yes"),OFFSET('Hygiene Data'!$D$9,0,10*ROW('Hygiene Data'!D93)),NA())</f>
        <v>#N/A</v>
      </c>
      <c r="BC99" s="101" t="e">
        <f ca="true">+IF(AND(ISNUMBER(OFFSET('Hygiene Data'!$E$5,0,10*ROW('Hygiene Data'!E93))),'Data Summary'!DR99="Yes"),OFFSET('Hygiene Data'!$E$5,0,10*ROW('Hygiene Data'!E93)),NA())</f>
        <v>#N/A</v>
      </c>
      <c r="BD99" s="101" t="e">
        <f ca="true">+IF(AND(ISNUMBER(OFFSET('Hygiene Data'!$E$7,0,10*ROW('Hygiene Data'!E93))),'Data Summary'!DS99="Yes"),OFFSET('Hygiene Data'!$E$7,0,10*ROW('Hygiene Data'!E93)),NA())</f>
        <v>#N/A</v>
      </c>
      <c r="BE99" s="101" t="e">
        <f ca="true">+IF(AND(ISNUMBER(OFFSET('Hygiene Data'!$E$9,0,10*ROW('Hygiene Data'!E93))),'Data Summary'!DT99="Yes"),OFFSET('Hygiene Data'!$E$9,0,10*ROW('Hygiene Data'!E93)),NA())</f>
        <v>#N/A</v>
      </c>
      <c r="BF99" s="101" t="e">
        <f ca="true">+IF(AND(ISNUMBER(OFFSET('Hygiene Data'!$F$5,0,10*ROW('Hygiene Data'!F93))),'Data Summary'!DU99="Yes"),OFFSET('Hygiene Data'!$F$5,0,10*ROW('Hygiene Data'!F93)),NA())</f>
        <v>#N/A</v>
      </c>
      <c r="BG99" s="101" t="e">
        <f ca="true">+IF(AND(ISNUMBER(OFFSET('Hygiene Data'!$F$7,0,10*ROW('Hygiene Data'!F93))),'Data Summary'!DV99="Yes"),OFFSET('Hygiene Data'!$F$7,0,10*ROW('Hygiene Data'!F93)),NA())</f>
        <v>#N/A</v>
      </c>
      <c r="BH99" s="101" t="e">
        <f ca="true">+IF(AND(ISNUMBER(OFFSET('Hygiene Data'!$F$9,0,10*ROW('Hygiene Data'!F93))),'Data Summary'!DW99="Yes"),OFFSET('Hygiene Data'!$F$9,0,10*ROW('Hygiene Data'!F93)),NA())</f>
        <v>#N/A</v>
      </c>
      <c r="BI99" s="101" t="e">
        <f ca="true">+IF(AND(ISNUMBER(OFFSET('Hygiene Data'!$G$5,0,10*ROW('Hygiene Data'!G93))),'Data Summary'!DX99="Yes"),OFFSET('Hygiene Data'!$G$5,0,10*ROW('Hygiene Data'!G93)),NA())</f>
        <v>#N/A</v>
      </c>
      <c r="BJ99" s="101" t="e">
        <f ca="true">+IF(AND(ISNUMBER(OFFSET('Hygiene Data'!$G$7,0,10*ROW('Hygiene Data'!G93))),'Data Summary'!DY99="Yes"),OFFSET('Hygiene Data'!$G$7,0,10*ROW('Hygiene Data'!G93)),NA())</f>
        <v>#N/A</v>
      </c>
      <c r="BK99" s="101" t="e">
        <f ca="true">+IF(AND(ISNUMBER(OFFSET('Hygiene Data'!$G$9,0,10*ROW('Hygiene Data'!G93))),'Data Summary'!DZ99="Yes"),OFFSET('Hygiene Data'!$G$9,0,10*ROW('Hygiene Data'!G93)),NA())</f>
        <v>#N/A</v>
      </c>
      <c r="BL99" s="101" t="e">
        <f ca="true">+IF(AND(ISNUMBER(OFFSET('Hygiene Data'!$H$5,0,10*ROW('Hygiene Data'!H93))),'Data Summary'!EA99="Yes"),OFFSET('Hygiene Data'!$H$5,0,10*ROW('Hygiene Data'!H93)),NA())</f>
        <v>#N/A</v>
      </c>
      <c r="BM99" s="101" t="e">
        <f ca="true">+IF(AND(ISNUMBER(OFFSET('Hygiene Data'!$H$7,0,10*ROW('Hygiene Data'!H93))),'Data Summary'!EB99="Yes"),OFFSET('Hygiene Data'!$H$7,0,10*ROW('Hygiene Data'!H93)),NA())</f>
        <v>#N/A</v>
      </c>
      <c r="BN99" s="101" t="e">
        <f ca="true">+IF(AND(ISNUMBER(OFFSET('Hygiene Data'!$H$9,0,10*ROW('Hygiene Data'!H93))),'Data Summary'!EC99="Yes"),OFFSET('Hygiene Data'!$H$9,0,10*ROW('Hygiene Data'!H93)),NA())</f>
        <v>#N/A</v>
      </c>
      <c r="BO99" s="101" t="e">
        <f ca="true">+IF(AND(ISNUMBER(OFFSET('Hygiene Data'!$I$5,0,10*ROW('Hygiene Data'!I93))),'Data Summary'!ED99="Yes"),OFFSET('Hygiene Data'!$I$5,0,10*ROW('Hygiene Data'!I93)),NA())</f>
        <v>#N/A</v>
      </c>
      <c r="BP99" s="101" t="e">
        <f ca="true">+IF(AND(ISNUMBER(OFFSET('Hygiene Data'!$I$7,0,10*ROW('Hygiene Data'!I93))),'Data Summary'!EE99="Yes"),OFFSET('Hygiene Data'!$I$7,0,10*ROW('Hygiene Data'!I93)),NA())</f>
        <v>#N/A</v>
      </c>
      <c r="BQ99" s="101" t="e">
        <f ca="true">+IF(AND(ISNUMBER(OFFSET('Hygiene Data'!$I$9,0,10*ROW('Hygiene Data'!I93))),'Data Summary'!EF99="Yes"),OFFSET('Hygiene Data'!$I$9,0,10*ROW('Hygiene Data'!I93)),NA())</f>
        <v>#N/A</v>
      </c>
    </row>
    <row xmlns:x14ac="http://schemas.microsoft.com/office/spreadsheetml/2009/9/ac" r="100" x14ac:dyDescent="0.2">
      <c r="A100" s="379" t="e">
        <f ca="true">+RIGHT('Data Summary'!A100,LEN('Data Summary'!A100)-9)</f>
        <v>#VALUE!</v>
      </c>
      <c r="B100" s="38" t="str">
        <f ca="true">+IF(ISTEXT('Data Summary'!B100),'Data Summary'!B100,"")</f>
        <v/>
      </c>
      <c r="C100" s="378" t="e">
        <f ca="true">+VALUE('Data Summary'!C100)</f>
        <v>#VALUE!</v>
      </c>
      <c r="D100" s="99" t="e">
        <f ca="true">+IF(AND(ISNUMBER(OFFSET('Water Data'!$D$4,0,10*ROW('Water Data'!D94))),'Data Summary'!BS100="Yes"),100-OFFSET('Water Data'!$D$4,0,10*ROW('Water Data'!D94)),NA())</f>
        <v>#N/A</v>
      </c>
      <c r="E100" s="99" t="e">
        <f ca="true">+IF(AND(ISNUMBER(OFFSET('Water Data'!$D$6,0,10*ROW('Water Data'!D94))),'Data Summary'!BT100="Yes"),OFFSET('Water Data'!$D$6,0,10*ROW('Water Data'!D94)),NA())</f>
        <v>#N/A</v>
      </c>
      <c r="F100" s="99" t="e">
        <f ca="true">+IF(AND(ISNUMBER(OFFSET('Water Data'!$D$9,0,10*ROW('Water Data'!D94))),'Data Summary'!BU100="Yes"),OFFSET('Water Data'!$D$9,0,10*ROW('Water Data'!D94)),NA())</f>
        <v>#N/A</v>
      </c>
      <c r="G100" s="99" t="e">
        <f ca="true">+IF(AND(ISNUMBER(OFFSET('Water Data'!$E$4,0,10*ROW('Water Data'!E94))),'Data Summary'!BV100="Yes"),100-OFFSET('Water Data'!$E$4,0,10*ROW('Water Data'!E94)),NA())</f>
        <v>#N/A</v>
      </c>
      <c r="H100" s="99" t="e">
        <f ca="true">+IF(AND(ISNUMBER(OFFSET('Water Data'!$E$6,0,10*ROW('Water Data'!E94))),'Data Summary'!BW100="Yes"),OFFSET('Water Data'!$E$6,0,10*ROW('Water Data'!E94)),NA())</f>
        <v>#N/A</v>
      </c>
      <c r="I100" s="99" t="e">
        <f ca="true">+IF(AND(ISNUMBER(OFFSET('Water Data'!$E$9,0,10*ROW('Water Data'!E94))),'Data Summary'!BX100="Yes"),OFFSET('Water Data'!$E$9,0,10*ROW('Water Data'!E94)),NA())</f>
        <v>#N/A</v>
      </c>
      <c r="J100" s="99" t="e">
        <f ca="true">+IF(AND(ISNUMBER(OFFSET('Water Data'!$F$4,0,10*ROW('Water Data'!F94))),'Data Summary'!BY100="Yes"),100-OFFSET('Water Data'!$F$4,0,10*ROW('Water Data'!F94)),NA())</f>
        <v>#N/A</v>
      </c>
      <c r="K100" s="99" t="e">
        <f ca="true">+IF(AND(ISNUMBER(OFFSET('Water Data'!$F$6,0,10*ROW('Water Data'!F94))),'Data Summary'!BZ100="Yes"),OFFSET('Water Data'!$F$6,0,10*ROW('Water Data'!F94)),NA())</f>
        <v>#N/A</v>
      </c>
      <c r="L100" s="99" t="e">
        <f ca="true">+IF(AND(ISNUMBER(OFFSET('Water Data'!$F$9,0,10*ROW('Water Data'!F94))),'Data Summary'!CA100="Yes"),OFFSET('Water Data'!$F$9,0,10*ROW('Water Data'!F94)),NA())</f>
        <v>#N/A</v>
      </c>
      <c r="M100" s="99" t="e">
        <f ca="true">+IF(AND(ISNUMBER(OFFSET('Water Data'!$G$4,0,10*ROW('Water Data'!G94))),'Data Summary'!CB100="Yes"),100-OFFSET('Water Data'!$G$4,0,10*ROW('Water Data'!G94)),NA())</f>
        <v>#N/A</v>
      </c>
      <c r="N100" s="99" t="e">
        <f ca="true">+IF(AND(ISNUMBER(OFFSET('Water Data'!$G$6,0,10*ROW('Water Data'!G94))),'Data Summary'!CC100="Yes"),OFFSET('Water Data'!$G$6,0,10*ROW('Water Data'!G94)),NA())</f>
        <v>#N/A</v>
      </c>
      <c r="O100" s="99" t="e">
        <f ca="true">+IF(AND(ISNUMBER(OFFSET('Water Data'!$G$9,0,10*ROW('Water Data'!G94))),'Data Summary'!CD100="Yes"),OFFSET('Water Data'!$G$9,0,10*ROW('Water Data'!G94)),NA())</f>
        <v>#N/A</v>
      </c>
      <c r="P100" s="99" t="e">
        <f ca="true">+IF(AND(ISNUMBER(OFFSET('Water Data'!$H$4,0,10*ROW('Water Data'!H94))),'Data Summary'!CE100="Yes"),100-OFFSET('Water Data'!$H$4,0,10*ROW('Water Data'!H94)),NA())</f>
        <v>#N/A</v>
      </c>
      <c r="Q100" s="99" t="e">
        <f ca="true">+IF(AND(ISNUMBER(OFFSET('Water Data'!$H$6,0,10*ROW('Water Data'!H94))),'Data Summary'!CF100="Yes"),OFFSET('Water Data'!$H$6,0,10*ROW('Water Data'!H94)),NA())</f>
        <v>#N/A</v>
      </c>
      <c r="R100" s="99" t="e">
        <f ca="true">+IF(AND(ISNUMBER(OFFSET('Water Data'!$H$9,0,10*ROW('Water Data'!H94))),'Data Summary'!CG100="Yes"),OFFSET('Water Data'!$H$9,0,10*ROW('Water Data'!H94)),NA())</f>
        <v>#N/A</v>
      </c>
      <c r="S100" s="99" t="e">
        <f ca="true">+IF(AND(ISNUMBER(OFFSET('Water Data'!$I$4,0,10*ROW('Water Data'!I94))),'Data Summary'!CH100="Yes"),100-OFFSET('Water Data'!$I$4,0,10*ROW('Water Data'!I94)),NA())</f>
        <v>#N/A</v>
      </c>
      <c r="T100" s="99" t="e">
        <f ca="true">+IF(AND(ISNUMBER(OFFSET('Water Data'!$I$6,0,10*ROW('Water Data'!I94))),'Data Summary'!CI100="Yes"),OFFSET('Water Data'!$I$6,0,10*ROW('Water Data'!I94)),NA())</f>
        <v>#N/A</v>
      </c>
      <c r="U100" s="99" t="e">
        <f ca="true">+IF(AND(ISNUMBER(OFFSET('Water Data'!$I$9,0,10*ROW('Water Data'!I94))),'Data Summary'!CJ100="Yes"),OFFSET('Water Data'!$I$9,0,10*ROW('Water Data'!I94)),NA())</f>
        <v>#N/A</v>
      </c>
      <c r="V100" s="100" t="e">
        <f ca="true">+IF(AND(ISNUMBER(OFFSET('Sanitation Data'!$D$4,0,10*ROW('Sanitation Data'!D94))),'Data Summary'!CK100="Yes"),100-OFFSET('Sanitation Data'!$D$4,0,10*ROW('Sanitation Data'!D94)),NA())</f>
        <v>#N/A</v>
      </c>
      <c r="W100" s="100" t="e">
        <f ca="true">+IF(AND(ISNUMBER(OFFSET('Sanitation Data'!$D$6,0,10*ROW('Sanitation Data'!D94))),'Data Summary'!CL100="Yes"),OFFSET('Sanitation Data'!$D$6,0,10*ROW('Sanitation Data'!D94)),NA())</f>
        <v>#N/A</v>
      </c>
      <c r="X100" s="100" t="e">
        <f ca="true">+IF(AND(ISNUMBER(OFFSET('Sanitation Data'!$D$10,0,10*ROW('Sanitation Data'!D94))),'Data Summary'!CM100="Yes"),OFFSET('Sanitation Data'!$D$10,0,10*ROW('Sanitation Data'!D94)),NA())</f>
        <v>#N/A</v>
      </c>
      <c r="Y100" s="100" t="e">
        <f ca="true">+IF(AND(ISNUMBER(OFFSET('Sanitation Data'!$D$11,0,10*ROW('Sanitation Data'!D94))),'Data Summary'!CN100="Yes"),OFFSET('Sanitation Data'!$D$11,0,10*ROW('Sanitation Data'!D94)),NA())</f>
        <v>#N/A</v>
      </c>
      <c r="Z100" s="100" t="e">
        <f ca="true">+IF(AND(ISNUMBER(OFFSET('Sanitation Data'!$D$12,0,10*ROW('Sanitation Data'!D94))),'Data Summary'!CO100="Yes"),OFFSET('Sanitation Data'!$D$12,0,10*ROW('Sanitation Data'!D94)),NA())</f>
        <v>#N/A</v>
      </c>
      <c r="AA100" s="100" t="e">
        <f ca="true">+IF(AND(ISNUMBER(OFFSET('Sanitation Data'!$E$4,0,10*ROW('Sanitation Data'!E94))),'Data Summary'!CP100="Yes"),100-OFFSET('Sanitation Data'!$E$4,0,10*ROW('Sanitation Data'!E94)),NA())</f>
        <v>#N/A</v>
      </c>
      <c r="AB100" s="100" t="e">
        <f ca="true">+IF(AND(ISNUMBER(OFFSET('Sanitation Data'!$E$6,0,10*ROW('Sanitation Data'!E94))),'Data Summary'!CQ100="Yes"),OFFSET('Sanitation Data'!$E$6,0,10*ROW('Sanitation Data'!E94)),NA())</f>
        <v>#N/A</v>
      </c>
      <c r="AC100" s="100" t="e">
        <f ca="true">+IF(AND(ISNUMBER(OFFSET('Sanitation Data'!$E$10,0,10*ROW('Sanitation Data'!E94))),'Data Summary'!CR100="Yes"),OFFSET('Sanitation Data'!$E$10,0,10*ROW('Sanitation Data'!E94)),NA())</f>
        <v>#N/A</v>
      </c>
      <c r="AD100" s="100" t="e">
        <f ca="true">+IF(AND(ISNUMBER(OFFSET('Sanitation Data'!$E$11,0,10*ROW('Sanitation Data'!E94))),'Data Summary'!CS100="Yes"),OFFSET('Sanitation Data'!$E$11,0,10*ROW('Sanitation Data'!E94)),NA())</f>
        <v>#N/A</v>
      </c>
      <c r="AE100" s="100" t="e">
        <f ca="true">+IF(AND(ISNUMBER(OFFSET('Sanitation Data'!$E$12,0,10*ROW('Sanitation Data'!E94))),'Data Summary'!CT100="Yes"),OFFSET('Sanitation Data'!$E$12,0,10*ROW('Sanitation Data'!E94)),NA())</f>
        <v>#N/A</v>
      </c>
      <c r="AF100" s="100" t="e">
        <f ca="true">+IF(AND(ISNUMBER(OFFSET('Sanitation Data'!$F$4,0,10*ROW('Sanitation Data'!F94))),'Data Summary'!CU100="Yes"),100-OFFSET('Sanitation Data'!$F$4,0,10*ROW('Sanitation Data'!F94)),NA())</f>
        <v>#N/A</v>
      </c>
      <c r="AG100" s="100" t="e">
        <f ca="true">+IF(AND(ISNUMBER(OFFSET('Sanitation Data'!$F$6,0,10*ROW('Sanitation Data'!F94))),'Data Summary'!CV100="Yes"),OFFSET('Sanitation Data'!$F$6,0,10*ROW('Sanitation Data'!F94)),NA())</f>
        <v>#N/A</v>
      </c>
      <c r="AH100" s="100" t="e">
        <f ca="true">+IF(AND(ISNUMBER(OFFSET('Sanitation Data'!$F$10,0,10*ROW('Sanitation Data'!F94))),'Data Summary'!CW100="Yes"),OFFSET('Sanitation Data'!$F$10,0,10*ROW('Sanitation Data'!F94)),NA())</f>
        <v>#N/A</v>
      </c>
      <c r="AI100" s="100" t="e">
        <f ca="true">+IF(AND(ISNUMBER(OFFSET('Sanitation Data'!$F$11,0,10*ROW('Sanitation Data'!F94))),'Data Summary'!CX100="Yes"),OFFSET('Sanitation Data'!$F$11,0,10*ROW('Sanitation Data'!F94)),NA())</f>
        <v>#N/A</v>
      </c>
      <c r="AJ100" s="100" t="e">
        <f ca="true">+IF(AND(ISNUMBER(OFFSET('Sanitation Data'!$F$12,0,10*ROW('Sanitation Data'!F94))),'Data Summary'!CY100="Yes"),OFFSET('Sanitation Data'!$F$12,0,10*ROW('Sanitation Data'!F94)),NA())</f>
        <v>#N/A</v>
      </c>
      <c r="AK100" s="100" t="e">
        <f ca="true">+IF(AND(ISNUMBER(OFFSET('Sanitation Data'!$G$4,0,10*ROW('Sanitation Data'!G94))),'Data Summary'!CZ100="Yes"),100-OFFSET('Sanitation Data'!$G$4,0,10*ROW('Sanitation Data'!G94)),NA())</f>
        <v>#N/A</v>
      </c>
      <c r="AL100" s="100" t="e">
        <f ca="true">+IF(AND(ISNUMBER(OFFSET('Sanitation Data'!$G$6,0,10*ROW('Sanitation Data'!G94))),'Data Summary'!DA100="Yes"),OFFSET('Sanitation Data'!$G$6,0,10*ROW('Sanitation Data'!G94)),NA())</f>
        <v>#N/A</v>
      </c>
      <c r="AM100" s="100" t="e">
        <f ca="true">+IF(AND(ISNUMBER(OFFSET('Sanitation Data'!$G$10,0,10*ROW('Sanitation Data'!G94))),'Data Summary'!DB100="Yes"),OFFSET('Sanitation Data'!$G$10,0,10*ROW('Sanitation Data'!G94)),NA())</f>
        <v>#N/A</v>
      </c>
      <c r="AN100" s="100" t="e">
        <f ca="true">+IF(AND(ISNUMBER(OFFSET('Sanitation Data'!$G$11,0,10*ROW('Sanitation Data'!G94))),'Data Summary'!DC100="Yes"),OFFSET('Sanitation Data'!$G$11,0,10*ROW('Sanitation Data'!G94)),NA())</f>
        <v>#N/A</v>
      </c>
      <c r="AO100" s="100" t="e">
        <f ca="true">+IF(AND(ISNUMBER(OFFSET('Sanitation Data'!$G$12,0,10*ROW('Sanitation Data'!G94))),'Data Summary'!DD100="Yes"),OFFSET('Sanitation Data'!$G$12,0,10*ROW('Sanitation Data'!G94)),NA())</f>
        <v>#N/A</v>
      </c>
      <c r="AP100" s="100" t="e">
        <f ca="true">+IF(AND(ISNUMBER(OFFSET('Sanitation Data'!$H$4,0,10*ROW('Sanitation Data'!H94))),'Data Summary'!DE100="Yes"),100-OFFSET('Sanitation Data'!$H$4,0,10*ROW('Sanitation Data'!H94)),NA())</f>
        <v>#N/A</v>
      </c>
      <c r="AQ100" s="100" t="e">
        <f ca="true">+IF(AND(ISNUMBER(OFFSET('Sanitation Data'!$H$6,0,10*ROW('Sanitation Data'!H94))),'Data Summary'!DF100="Yes"),OFFSET('Sanitation Data'!$H$6,0,10*ROW('Sanitation Data'!H94)),NA())</f>
        <v>#N/A</v>
      </c>
      <c r="AR100" s="100" t="e">
        <f ca="true">+IF(AND(ISNUMBER(OFFSET('Sanitation Data'!$H$10,0,10*ROW('Sanitation Data'!H94))),'Data Summary'!DG100="Yes"),OFFSET('Sanitation Data'!$H$10,0,10*ROW('Sanitation Data'!H94)),NA())</f>
        <v>#N/A</v>
      </c>
      <c r="AS100" s="100" t="e">
        <f ca="true">+IF(AND(ISNUMBER(OFFSET('Sanitation Data'!$H$11,0,10*ROW('Sanitation Data'!H94))),'Data Summary'!DH100="Yes"),OFFSET('Sanitation Data'!$H$11,0,10*ROW('Sanitation Data'!H94)),NA())</f>
        <v>#N/A</v>
      </c>
      <c r="AT100" s="100" t="e">
        <f ca="true">+IF(AND(ISNUMBER(OFFSET('Sanitation Data'!$H$12,0,10*ROW('Sanitation Data'!H94))),'Data Summary'!DI100="Yes"),OFFSET('Sanitation Data'!$H$12,0,10*ROW('Sanitation Data'!H94)),NA())</f>
        <v>#N/A</v>
      </c>
      <c r="AU100" s="100" t="e">
        <f ca="true">+IF(AND(ISNUMBER(OFFSET('Sanitation Data'!$I$4,0,10*ROW('Sanitation Data'!I94))),'Data Summary'!DJ100="Yes"),100-OFFSET('Sanitation Data'!$I$4,0,10*ROW('Sanitation Data'!I94)),NA())</f>
        <v>#N/A</v>
      </c>
      <c r="AV100" s="100" t="e">
        <f ca="true">+IF(AND(ISNUMBER(OFFSET('Sanitation Data'!$I$6,0,10*ROW('Sanitation Data'!I94))),'Data Summary'!DK100="Yes"),OFFSET('Sanitation Data'!$I$6,0,10*ROW('Sanitation Data'!I94)),NA())</f>
        <v>#N/A</v>
      </c>
      <c r="AW100" s="100" t="e">
        <f ca="true">+IF(AND(ISNUMBER(OFFSET('Sanitation Data'!$I$10,0,10*ROW('Sanitation Data'!I94))),'Data Summary'!DL100="Yes"),OFFSET('Sanitation Data'!$I$10,0,10*ROW('Sanitation Data'!I94)),NA())</f>
        <v>#N/A</v>
      </c>
      <c r="AX100" s="100" t="e">
        <f ca="true">+IF(AND(ISNUMBER(OFFSET('Sanitation Data'!$I$11,0,10*ROW('Sanitation Data'!I94))),'Data Summary'!DM100="Yes"),OFFSET('Sanitation Data'!$I$11,0,10*ROW('Sanitation Data'!I94)),NA())</f>
        <v>#N/A</v>
      </c>
      <c r="AY100" s="100" t="e">
        <f ca="true">+IF(AND(ISNUMBER(OFFSET('Sanitation Data'!$I$12,0,10*ROW('Sanitation Data'!I94))),'Data Summary'!DN100="Yes"),OFFSET('Sanitation Data'!$I$12,0,10*ROW('Sanitation Data'!I94)),NA())</f>
        <v>#N/A</v>
      </c>
      <c r="AZ100" s="101" t="e">
        <f ca="true">+IF(AND(ISNUMBER(OFFSET('Hygiene Data'!$D$5,0,10*ROW('Hygiene Data'!D94))),'Data Summary'!DO100="Yes"),OFFSET('Hygiene Data'!$D$5,0,10*ROW('Hygiene Data'!D94)),NA())</f>
        <v>#N/A</v>
      </c>
      <c r="BA100" s="101" t="e">
        <f ca="true">+IF(AND(ISNUMBER(OFFSET('Hygiene Data'!$D$7,0,10*ROW('Hygiene Data'!D94))),'Data Summary'!DP100="Yes"),OFFSET('Hygiene Data'!$D$7,0,10*ROW('Hygiene Data'!D94)),NA())</f>
        <v>#N/A</v>
      </c>
      <c r="BB100" s="101" t="e">
        <f ca="true">+IF(AND(ISNUMBER(OFFSET('Hygiene Data'!$D$9,0,10*ROW('Hygiene Data'!D94))),'Data Summary'!DQ100="Yes"),OFFSET('Hygiene Data'!$D$9,0,10*ROW('Hygiene Data'!D94)),NA())</f>
        <v>#N/A</v>
      </c>
      <c r="BC100" s="101" t="e">
        <f ca="true">+IF(AND(ISNUMBER(OFFSET('Hygiene Data'!$E$5,0,10*ROW('Hygiene Data'!E94))),'Data Summary'!DR100="Yes"),OFFSET('Hygiene Data'!$E$5,0,10*ROW('Hygiene Data'!E94)),NA())</f>
        <v>#N/A</v>
      </c>
      <c r="BD100" s="101" t="e">
        <f ca="true">+IF(AND(ISNUMBER(OFFSET('Hygiene Data'!$E$7,0,10*ROW('Hygiene Data'!E94))),'Data Summary'!DS100="Yes"),OFFSET('Hygiene Data'!$E$7,0,10*ROW('Hygiene Data'!E94)),NA())</f>
        <v>#N/A</v>
      </c>
      <c r="BE100" s="101" t="e">
        <f ca="true">+IF(AND(ISNUMBER(OFFSET('Hygiene Data'!$E$9,0,10*ROW('Hygiene Data'!E94))),'Data Summary'!DT100="Yes"),OFFSET('Hygiene Data'!$E$9,0,10*ROW('Hygiene Data'!E94)),NA())</f>
        <v>#N/A</v>
      </c>
      <c r="BF100" s="101" t="e">
        <f ca="true">+IF(AND(ISNUMBER(OFFSET('Hygiene Data'!$F$5,0,10*ROW('Hygiene Data'!F94))),'Data Summary'!DU100="Yes"),OFFSET('Hygiene Data'!$F$5,0,10*ROW('Hygiene Data'!F94)),NA())</f>
        <v>#N/A</v>
      </c>
      <c r="BG100" s="101" t="e">
        <f ca="true">+IF(AND(ISNUMBER(OFFSET('Hygiene Data'!$F$7,0,10*ROW('Hygiene Data'!F94))),'Data Summary'!DV100="Yes"),OFFSET('Hygiene Data'!$F$7,0,10*ROW('Hygiene Data'!F94)),NA())</f>
        <v>#N/A</v>
      </c>
      <c r="BH100" s="101" t="e">
        <f ca="true">+IF(AND(ISNUMBER(OFFSET('Hygiene Data'!$F$9,0,10*ROW('Hygiene Data'!F94))),'Data Summary'!DW100="Yes"),OFFSET('Hygiene Data'!$F$9,0,10*ROW('Hygiene Data'!F94)),NA())</f>
        <v>#N/A</v>
      </c>
      <c r="BI100" s="101" t="e">
        <f ca="true">+IF(AND(ISNUMBER(OFFSET('Hygiene Data'!$G$5,0,10*ROW('Hygiene Data'!G94))),'Data Summary'!DX100="Yes"),OFFSET('Hygiene Data'!$G$5,0,10*ROW('Hygiene Data'!G94)),NA())</f>
        <v>#N/A</v>
      </c>
      <c r="BJ100" s="101" t="e">
        <f ca="true">+IF(AND(ISNUMBER(OFFSET('Hygiene Data'!$G$7,0,10*ROW('Hygiene Data'!G94))),'Data Summary'!DY100="Yes"),OFFSET('Hygiene Data'!$G$7,0,10*ROW('Hygiene Data'!G94)),NA())</f>
        <v>#N/A</v>
      </c>
      <c r="BK100" s="101" t="e">
        <f ca="true">+IF(AND(ISNUMBER(OFFSET('Hygiene Data'!$G$9,0,10*ROW('Hygiene Data'!G94))),'Data Summary'!DZ100="Yes"),OFFSET('Hygiene Data'!$G$9,0,10*ROW('Hygiene Data'!G94)),NA())</f>
        <v>#N/A</v>
      </c>
      <c r="BL100" s="101" t="e">
        <f ca="true">+IF(AND(ISNUMBER(OFFSET('Hygiene Data'!$H$5,0,10*ROW('Hygiene Data'!H94))),'Data Summary'!EA100="Yes"),OFFSET('Hygiene Data'!$H$5,0,10*ROW('Hygiene Data'!H94)),NA())</f>
        <v>#N/A</v>
      </c>
      <c r="BM100" s="101" t="e">
        <f ca="true">+IF(AND(ISNUMBER(OFFSET('Hygiene Data'!$H$7,0,10*ROW('Hygiene Data'!H94))),'Data Summary'!EB100="Yes"),OFFSET('Hygiene Data'!$H$7,0,10*ROW('Hygiene Data'!H94)),NA())</f>
        <v>#N/A</v>
      </c>
      <c r="BN100" s="101" t="e">
        <f ca="true">+IF(AND(ISNUMBER(OFFSET('Hygiene Data'!$H$9,0,10*ROW('Hygiene Data'!H94))),'Data Summary'!EC100="Yes"),OFFSET('Hygiene Data'!$H$9,0,10*ROW('Hygiene Data'!H94)),NA())</f>
        <v>#N/A</v>
      </c>
      <c r="BO100" s="101" t="e">
        <f ca="true">+IF(AND(ISNUMBER(OFFSET('Hygiene Data'!$I$5,0,10*ROW('Hygiene Data'!I94))),'Data Summary'!ED100="Yes"),OFFSET('Hygiene Data'!$I$5,0,10*ROW('Hygiene Data'!I94)),NA())</f>
        <v>#N/A</v>
      </c>
      <c r="BP100" s="101" t="e">
        <f ca="true">+IF(AND(ISNUMBER(OFFSET('Hygiene Data'!$I$7,0,10*ROW('Hygiene Data'!I94))),'Data Summary'!EE100="Yes"),OFFSET('Hygiene Data'!$I$7,0,10*ROW('Hygiene Data'!I94)),NA())</f>
        <v>#N/A</v>
      </c>
      <c r="BQ100" s="101" t="e">
        <f ca="true">+IF(AND(ISNUMBER(OFFSET('Hygiene Data'!$I$9,0,10*ROW('Hygiene Data'!I94))),'Data Summary'!EF100="Yes"),OFFSET('Hygiene Data'!$I$9,0,10*ROW('Hygiene Data'!I94)),NA())</f>
        <v>#N/A</v>
      </c>
    </row>
    <row xmlns:x14ac="http://schemas.microsoft.com/office/spreadsheetml/2009/9/ac" r="101" x14ac:dyDescent="0.2">
      <c r="A101" s="379" t="e">
        <f ca="true">+RIGHT('Data Summary'!A101,LEN('Data Summary'!A101)-9)</f>
        <v>#VALUE!</v>
      </c>
      <c r="B101" s="38" t="str">
        <f ca="true">+IF(ISTEXT('Data Summary'!B101),'Data Summary'!B101,"")</f>
        <v/>
      </c>
      <c r="C101" s="378" t="e">
        <f ca="true">+VALUE('Data Summary'!C101)</f>
        <v>#VALUE!</v>
      </c>
      <c r="D101" s="99" t="e">
        <f ca="true">+IF(AND(ISNUMBER(OFFSET('Water Data'!$D$4,0,10*ROW('Water Data'!D95))),'Data Summary'!BS101="Yes"),100-OFFSET('Water Data'!$D$4,0,10*ROW('Water Data'!D95)),NA())</f>
        <v>#N/A</v>
      </c>
      <c r="E101" s="99" t="e">
        <f ca="true">+IF(AND(ISNUMBER(OFFSET('Water Data'!$D$6,0,10*ROW('Water Data'!D95))),'Data Summary'!BT101="Yes"),OFFSET('Water Data'!$D$6,0,10*ROW('Water Data'!D95)),NA())</f>
        <v>#N/A</v>
      </c>
      <c r="F101" s="99" t="e">
        <f ca="true">+IF(AND(ISNUMBER(OFFSET('Water Data'!$D$9,0,10*ROW('Water Data'!D95))),'Data Summary'!BU101="Yes"),OFFSET('Water Data'!$D$9,0,10*ROW('Water Data'!D95)),NA())</f>
        <v>#N/A</v>
      </c>
      <c r="G101" s="99" t="e">
        <f ca="true">+IF(AND(ISNUMBER(OFFSET('Water Data'!$E$4,0,10*ROW('Water Data'!E95))),'Data Summary'!BV101="Yes"),100-OFFSET('Water Data'!$E$4,0,10*ROW('Water Data'!E95)),NA())</f>
        <v>#N/A</v>
      </c>
      <c r="H101" s="99" t="e">
        <f ca="true">+IF(AND(ISNUMBER(OFFSET('Water Data'!$E$6,0,10*ROW('Water Data'!E95))),'Data Summary'!BW101="Yes"),OFFSET('Water Data'!$E$6,0,10*ROW('Water Data'!E95)),NA())</f>
        <v>#N/A</v>
      </c>
      <c r="I101" s="99" t="e">
        <f ca="true">+IF(AND(ISNUMBER(OFFSET('Water Data'!$E$9,0,10*ROW('Water Data'!E95))),'Data Summary'!BX101="Yes"),OFFSET('Water Data'!$E$9,0,10*ROW('Water Data'!E95)),NA())</f>
        <v>#N/A</v>
      </c>
      <c r="J101" s="99" t="e">
        <f ca="true">+IF(AND(ISNUMBER(OFFSET('Water Data'!$F$4,0,10*ROW('Water Data'!F95))),'Data Summary'!BY101="Yes"),100-OFFSET('Water Data'!$F$4,0,10*ROW('Water Data'!F95)),NA())</f>
        <v>#N/A</v>
      </c>
      <c r="K101" s="99" t="e">
        <f ca="true">+IF(AND(ISNUMBER(OFFSET('Water Data'!$F$6,0,10*ROW('Water Data'!F95))),'Data Summary'!BZ101="Yes"),OFFSET('Water Data'!$F$6,0,10*ROW('Water Data'!F95)),NA())</f>
        <v>#N/A</v>
      </c>
      <c r="L101" s="99" t="e">
        <f ca="true">+IF(AND(ISNUMBER(OFFSET('Water Data'!$F$9,0,10*ROW('Water Data'!F95))),'Data Summary'!CA101="Yes"),OFFSET('Water Data'!$F$9,0,10*ROW('Water Data'!F95)),NA())</f>
        <v>#N/A</v>
      </c>
      <c r="M101" s="99" t="e">
        <f ca="true">+IF(AND(ISNUMBER(OFFSET('Water Data'!$G$4,0,10*ROW('Water Data'!G95))),'Data Summary'!CB101="Yes"),100-OFFSET('Water Data'!$G$4,0,10*ROW('Water Data'!G95)),NA())</f>
        <v>#N/A</v>
      </c>
      <c r="N101" s="99" t="e">
        <f ca="true">+IF(AND(ISNUMBER(OFFSET('Water Data'!$G$6,0,10*ROW('Water Data'!G95))),'Data Summary'!CC101="Yes"),OFFSET('Water Data'!$G$6,0,10*ROW('Water Data'!G95)),NA())</f>
        <v>#N/A</v>
      </c>
      <c r="O101" s="99" t="e">
        <f ca="true">+IF(AND(ISNUMBER(OFFSET('Water Data'!$G$9,0,10*ROW('Water Data'!G95))),'Data Summary'!CD101="Yes"),OFFSET('Water Data'!$G$9,0,10*ROW('Water Data'!G95)),NA())</f>
        <v>#N/A</v>
      </c>
      <c r="P101" s="99" t="e">
        <f ca="true">+IF(AND(ISNUMBER(OFFSET('Water Data'!$H$4,0,10*ROW('Water Data'!H95))),'Data Summary'!CE101="Yes"),100-OFFSET('Water Data'!$H$4,0,10*ROW('Water Data'!H95)),NA())</f>
        <v>#N/A</v>
      </c>
      <c r="Q101" s="99" t="e">
        <f ca="true">+IF(AND(ISNUMBER(OFFSET('Water Data'!$H$6,0,10*ROW('Water Data'!H95))),'Data Summary'!CF101="Yes"),OFFSET('Water Data'!$H$6,0,10*ROW('Water Data'!H95)),NA())</f>
        <v>#N/A</v>
      </c>
      <c r="R101" s="99" t="e">
        <f ca="true">+IF(AND(ISNUMBER(OFFSET('Water Data'!$H$9,0,10*ROW('Water Data'!H95))),'Data Summary'!CG101="Yes"),OFFSET('Water Data'!$H$9,0,10*ROW('Water Data'!H95)),NA())</f>
        <v>#N/A</v>
      </c>
      <c r="S101" s="99" t="e">
        <f ca="true">+IF(AND(ISNUMBER(OFFSET('Water Data'!$I$4,0,10*ROW('Water Data'!I95))),'Data Summary'!CH101="Yes"),100-OFFSET('Water Data'!$I$4,0,10*ROW('Water Data'!I95)),NA())</f>
        <v>#N/A</v>
      </c>
      <c r="T101" s="99" t="e">
        <f ca="true">+IF(AND(ISNUMBER(OFFSET('Water Data'!$I$6,0,10*ROW('Water Data'!I95))),'Data Summary'!CI101="Yes"),OFFSET('Water Data'!$I$6,0,10*ROW('Water Data'!I95)),NA())</f>
        <v>#N/A</v>
      </c>
      <c r="U101" s="99" t="e">
        <f ca="true">+IF(AND(ISNUMBER(OFFSET('Water Data'!$I$9,0,10*ROW('Water Data'!I95))),'Data Summary'!CJ101="Yes"),OFFSET('Water Data'!$I$9,0,10*ROW('Water Data'!I95)),NA())</f>
        <v>#N/A</v>
      </c>
      <c r="V101" s="100" t="e">
        <f ca="true">+IF(AND(ISNUMBER(OFFSET('Sanitation Data'!$D$4,0,10*ROW('Sanitation Data'!D95))),'Data Summary'!CK101="Yes"),100-OFFSET('Sanitation Data'!$D$4,0,10*ROW('Sanitation Data'!D95)),NA())</f>
        <v>#N/A</v>
      </c>
      <c r="W101" s="100" t="e">
        <f ca="true">+IF(AND(ISNUMBER(OFFSET('Sanitation Data'!$D$6,0,10*ROW('Sanitation Data'!D95))),'Data Summary'!CL101="Yes"),OFFSET('Sanitation Data'!$D$6,0,10*ROW('Sanitation Data'!D95)),NA())</f>
        <v>#N/A</v>
      </c>
      <c r="X101" s="100" t="e">
        <f ca="true">+IF(AND(ISNUMBER(OFFSET('Sanitation Data'!$D$10,0,10*ROW('Sanitation Data'!D95))),'Data Summary'!CM101="Yes"),OFFSET('Sanitation Data'!$D$10,0,10*ROW('Sanitation Data'!D95)),NA())</f>
        <v>#N/A</v>
      </c>
      <c r="Y101" s="100" t="e">
        <f ca="true">+IF(AND(ISNUMBER(OFFSET('Sanitation Data'!$D$11,0,10*ROW('Sanitation Data'!D95))),'Data Summary'!CN101="Yes"),OFFSET('Sanitation Data'!$D$11,0,10*ROW('Sanitation Data'!D95)),NA())</f>
        <v>#N/A</v>
      </c>
      <c r="Z101" s="100" t="e">
        <f ca="true">+IF(AND(ISNUMBER(OFFSET('Sanitation Data'!$D$12,0,10*ROW('Sanitation Data'!D95))),'Data Summary'!CO101="Yes"),OFFSET('Sanitation Data'!$D$12,0,10*ROW('Sanitation Data'!D95)),NA())</f>
        <v>#N/A</v>
      </c>
      <c r="AA101" s="100" t="e">
        <f ca="true">+IF(AND(ISNUMBER(OFFSET('Sanitation Data'!$E$4,0,10*ROW('Sanitation Data'!E95))),'Data Summary'!CP101="Yes"),100-OFFSET('Sanitation Data'!$E$4,0,10*ROW('Sanitation Data'!E95)),NA())</f>
        <v>#N/A</v>
      </c>
      <c r="AB101" s="100" t="e">
        <f ca="true">+IF(AND(ISNUMBER(OFFSET('Sanitation Data'!$E$6,0,10*ROW('Sanitation Data'!E95))),'Data Summary'!CQ101="Yes"),OFFSET('Sanitation Data'!$E$6,0,10*ROW('Sanitation Data'!E95)),NA())</f>
        <v>#N/A</v>
      </c>
      <c r="AC101" s="100" t="e">
        <f ca="true">+IF(AND(ISNUMBER(OFFSET('Sanitation Data'!$E$10,0,10*ROW('Sanitation Data'!E95))),'Data Summary'!CR101="Yes"),OFFSET('Sanitation Data'!$E$10,0,10*ROW('Sanitation Data'!E95)),NA())</f>
        <v>#N/A</v>
      </c>
      <c r="AD101" s="100" t="e">
        <f ca="true">+IF(AND(ISNUMBER(OFFSET('Sanitation Data'!$E$11,0,10*ROW('Sanitation Data'!E95))),'Data Summary'!CS101="Yes"),OFFSET('Sanitation Data'!$E$11,0,10*ROW('Sanitation Data'!E95)),NA())</f>
        <v>#N/A</v>
      </c>
      <c r="AE101" s="100" t="e">
        <f ca="true">+IF(AND(ISNUMBER(OFFSET('Sanitation Data'!$E$12,0,10*ROW('Sanitation Data'!E95))),'Data Summary'!CT101="Yes"),OFFSET('Sanitation Data'!$E$12,0,10*ROW('Sanitation Data'!E95)),NA())</f>
        <v>#N/A</v>
      </c>
      <c r="AF101" s="100" t="e">
        <f ca="true">+IF(AND(ISNUMBER(OFFSET('Sanitation Data'!$F$4,0,10*ROW('Sanitation Data'!F95))),'Data Summary'!CU101="Yes"),100-OFFSET('Sanitation Data'!$F$4,0,10*ROW('Sanitation Data'!F95)),NA())</f>
        <v>#N/A</v>
      </c>
      <c r="AG101" s="100" t="e">
        <f ca="true">+IF(AND(ISNUMBER(OFFSET('Sanitation Data'!$F$6,0,10*ROW('Sanitation Data'!F95))),'Data Summary'!CV101="Yes"),OFFSET('Sanitation Data'!$F$6,0,10*ROW('Sanitation Data'!F95)),NA())</f>
        <v>#N/A</v>
      </c>
      <c r="AH101" s="100" t="e">
        <f ca="true">+IF(AND(ISNUMBER(OFFSET('Sanitation Data'!$F$10,0,10*ROW('Sanitation Data'!F95))),'Data Summary'!CW101="Yes"),OFFSET('Sanitation Data'!$F$10,0,10*ROW('Sanitation Data'!F95)),NA())</f>
        <v>#N/A</v>
      </c>
      <c r="AI101" s="100" t="e">
        <f ca="true">+IF(AND(ISNUMBER(OFFSET('Sanitation Data'!$F$11,0,10*ROW('Sanitation Data'!F95))),'Data Summary'!CX101="Yes"),OFFSET('Sanitation Data'!$F$11,0,10*ROW('Sanitation Data'!F95)),NA())</f>
        <v>#N/A</v>
      </c>
      <c r="AJ101" s="100" t="e">
        <f ca="true">+IF(AND(ISNUMBER(OFFSET('Sanitation Data'!$F$12,0,10*ROW('Sanitation Data'!F95))),'Data Summary'!CY101="Yes"),OFFSET('Sanitation Data'!$F$12,0,10*ROW('Sanitation Data'!F95)),NA())</f>
        <v>#N/A</v>
      </c>
      <c r="AK101" s="100" t="e">
        <f ca="true">+IF(AND(ISNUMBER(OFFSET('Sanitation Data'!$G$4,0,10*ROW('Sanitation Data'!G95))),'Data Summary'!CZ101="Yes"),100-OFFSET('Sanitation Data'!$G$4,0,10*ROW('Sanitation Data'!G95)),NA())</f>
        <v>#N/A</v>
      </c>
      <c r="AL101" s="100" t="e">
        <f ca="true">+IF(AND(ISNUMBER(OFFSET('Sanitation Data'!$G$6,0,10*ROW('Sanitation Data'!G95))),'Data Summary'!DA101="Yes"),OFFSET('Sanitation Data'!$G$6,0,10*ROW('Sanitation Data'!G95)),NA())</f>
        <v>#N/A</v>
      </c>
      <c r="AM101" s="100" t="e">
        <f ca="true">+IF(AND(ISNUMBER(OFFSET('Sanitation Data'!$G$10,0,10*ROW('Sanitation Data'!G95))),'Data Summary'!DB101="Yes"),OFFSET('Sanitation Data'!$G$10,0,10*ROW('Sanitation Data'!G95)),NA())</f>
        <v>#N/A</v>
      </c>
      <c r="AN101" s="100" t="e">
        <f ca="true">+IF(AND(ISNUMBER(OFFSET('Sanitation Data'!$G$11,0,10*ROW('Sanitation Data'!G95))),'Data Summary'!DC101="Yes"),OFFSET('Sanitation Data'!$G$11,0,10*ROW('Sanitation Data'!G95)),NA())</f>
        <v>#N/A</v>
      </c>
      <c r="AO101" s="100" t="e">
        <f ca="true">+IF(AND(ISNUMBER(OFFSET('Sanitation Data'!$G$12,0,10*ROW('Sanitation Data'!G95))),'Data Summary'!DD101="Yes"),OFFSET('Sanitation Data'!$G$12,0,10*ROW('Sanitation Data'!G95)),NA())</f>
        <v>#N/A</v>
      </c>
      <c r="AP101" s="100" t="e">
        <f ca="true">+IF(AND(ISNUMBER(OFFSET('Sanitation Data'!$H$4,0,10*ROW('Sanitation Data'!H95))),'Data Summary'!DE101="Yes"),100-OFFSET('Sanitation Data'!$H$4,0,10*ROW('Sanitation Data'!H95)),NA())</f>
        <v>#N/A</v>
      </c>
      <c r="AQ101" s="100" t="e">
        <f ca="true">+IF(AND(ISNUMBER(OFFSET('Sanitation Data'!$H$6,0,10*ROW('Sanitation Data'!H95))),'Data Summary'!DF101="Yes"),OFFSET('Sanitation Data'!$H$6,0,10*ROW('Sanitation Data'!H95)),NA())</f>
        <v>#N/A</v>
      </c>
      <c r="AR101" s="100" t="e">
        <f ca="true">+IF(AND(ISNUMBER(OFFSET('Sanitation Data'!$H$10,0,10*ROW('Sanitation Data'!H95))),'Data Summary'!DG101="Yes"),OFFSET('Sanitation Data'!$H$10,0,10*ROW('Sanitation Data'!H95)),NA())</f>
        <v>#N/A</v>
      </c>
      <c r="AS101" s="100" t="e">
        <f ca="true">+IF(AND(ISNUMBER(OFFSET('Sanitation Data'!$H$11,0,10*ROW('Sanitation Data'!H95))),'Data Summary'!DH101="Yes"),OFFSET('Sanitation Data'!$H$11,0,10*ROW('Sanitation Data'!H95)),NA())</f>
        <v>#N/A</v>
      </c>
      <c r="AT101" s="100" t="e">
        <f ca="true">+IF(AND(ISNUMBER(OFFSET('Sanitation Data'!$H$12,0,10*ROW('Sanitation Data'!H95))),'Data Summary'!DI101="Yes"),OFFSET('Sanitation Data'!$H$12,0,10*ROW('Sanitation Data'!H95)),NA())</f>
        <v>#N/A</v>
      </c>
      <c r="AU101" s="100" t="e">
        <f ca="true">+IF(AND(ISNUMBER(OFFSET('Sanitation Data'!$I$4,0,10*ROW('Sanitation Data'!I95))),'Data Summary'!DJ101="Yes"),100-OFFSET('Sanitation Data'!$I$4,0,10*ROW('Sanitation Data'!I95)),NA())</f>
        <v>#N/A</v>
      </c>
      <c r="AV101" s="100" t="e">
        <f ca="true">+IF(AND(ISNUMBER(OFFSET('Sanitation Data'!$I$6,0,10*ROW('Sanitation Data'!I95))),'Data Summary'!DK101="Yes"),OFFSET('Sanitation Data'!$I$6,0,10*ROW('Sanitation Data'!I95)),NA())</f>
        <v>#N/A</v>
      </c>
      <c r="AW101" s="100" t="e">
        <f ca="true">+IF(AND(ISNUMBER(OFFSET('Sanitation Data'!$I$10,0,10*ROW('Sanitation Data'!I95))),'Data Summary'!DL101="Yes"),OFFSET('Sanitation Data'!$I$10,0,10*ROW('Sanitation Data'!I95)),NA())</f>
        <v>#N/A</v>
      </c>
      <c r="AX101" s="100" t="e">
        <f ca="true">+IF(AND(ISNUMBER(OFFSET('Sanitation Data'!$I$11,0,10*ROW('Sanitation Data'!I95))),'Data Summary'!DM101="Yes"),OFFSET('Sanitation Data'!$I$11,0,10*ROW('Sanitation Data'!I95)),NA())</f>
        <v>#N/A</v>
      </c>
      <c r="AY101" s="100" t="e">
        <f ca="true">+IF(AND(ISNUMBER(OFFSET('Sanitation Data'!$I$12,0,10*ROW('Sanitation Data'!I95))),'Data Summary'!DN101="Yes"),OFFSET('Sanitation Data'!$I$12,0,10*ROW('Sanitation Data'!I95)),NA())</f>
        <v>#N/A</v>
      </c>
      <c r="AZ101" s="101" t="e">
        <f ca="true">+IF(AND(ISNUMBER(OFFSET('Hygiene Data'!$D$5,0,10*ROW('Hygiene Data'!D95))),'Data Summary'!DO101="Yes"),OFFSET('Hygiene Data'!$D$5,0,10*ROW('Hygiene Data'!D95)),NA())</f>
        <v>#N/A</v>
      </c>
      <c r="BA101" s="101" t="e">
        <f ca="true">+IF(AND(ISNUMBER(OFFSET('Hygiene Data'!$D$7,0,10*ROW('Hygiene Data'!D95))),'Data Summary'!DP101="Yes"),OFFSET('Hygiene Data'!$D$7,0,10*ROW('Hygiene Data'!D95)),NA())</f>
        <v>#N/A</v>
      </c>
      <c r="BB101" s="101" t="e">
        <f ca="true">+IF(AND(ISNUMBER(OFFSET('Hygiene Data'!$D$9,0,10*ROW('Hygiene Data'!D95))),'Data Summary'!DQ101="Yes"),OFFSET('Hygiene Data'!$D$9,0,10*ROW('Hygiene Data'!D95)),NA())</f>
        <v>#N/A</v>
      </c>
      <c r="BC101" s="101" t="e">
        <f ca="true">+IF(AND(ISNUMBER(OFFSET('Hygiene Data'!$E$5,0,10*ROW('Hygiene Data'!E95))),'Data Summary'!DR101="Yes"),OFFSET('Hygiene Data'!$E$5,0,10*ROW('Hygiene Data'!E95)),NA())</f>
        <v>#N/A</v>
      </c>
      <c r="BD101" s="101" t="e">
        <f ca="true">+IF(AND(ISNUMBER(OFFSET('Hygiene Data'!$E$7,0,10*ROW('Hygiene Data'!E95))),'Data Summary'!DS101="Yes"),OFFSET('Hygiene Data'!$E$7,0,10*ROW('Hygiene Data'!E95)),NA())</f>
        <v>#N/A</v>
      </c>
      <c r="BE101" s="101" t="e">
        <f ca="true">+IF(AND(ISNUMBER(OFFSET('Hygiene Data'!$E$9,0,10*ROW('Hygiene Data'!E95))),'Data Summary'!DT101="Yes"),OFFSET('Hygiene Data'!$E$9,0,10*ROW('Hygiene Data'!E95)),NA())</f>
        <v>#N/A</v>
      </c>
      <c r="BF101" s="101" t="e">
        <f ca="true">+IF(AND(ISNUMBER(OFFSET('Hygiene Data'!$F$5,0,10*ROW('Hygiene Data'!F95))),'Data Summary'!DU101="Yes"),OFFSET('Hygiene Data'!$F$5,0,10*ROW('Hygiene Data'!F95)),NA())</f>
        <v>#N/A</v>
      </c>
      <c r="BG101" s="101" t="e">
        <f ca="true">+IF(AND(ISNUMBER(OFFSET('Hygiene Data'!$F$7,0,10*ROW('Hygiene Data'!F95))),'Data Summary'!DV101="Yes"),OFFSET('Hygiene Data'!$F$7,0,10*ROW('Hygiene Data'!F95)),NA())</f>
        <v>#N/A</v>
      </c>
      <c r="BH101" s="101" t="e">
        <f ca="true">+IF(AND(ISNUMBER(OFFSET('Hygiene Data'!$F$9,0,10*ROW('Hygiene Data'!F95))),'Data Summary'!DW101="Yes"),OFFSET('Hygiene Data'!$F$9,0,10*ROW('Hygiene Data'!F95)),NA())</f>
        <v>#N/A</v>
      </c>
      <c r="BI101" s="101" t="e">
        <f ca="true">+IF(AND(ISNUMBER(OFFSET('Hygiene Data'!$G$5,0,10*ROW('Hygiene Data'!G95))),'Data Summary'!DX101="Yes"),OFFSET('Hygiene Data'!$G$5,0,10*ROW('Hygiene Data'!G95)),NA())</f>
        <v>#N/A</v>
      </c>
      <c r="BJ101" s="101" t="e">
        <f ca="true">+IF(AND(ISNUMBER(OFFSET('Hygiene Data'!$G$7,0,10*ROW('Hygiene Data'!G95))),'Data Summary'!DY101="Yes"),OFFSET('Hygiene Data'!$G$7,0,10*ROW('Hygiene Data'!G95)),NA())</f>
        <v>#N/A</v>
      </c>
      <c r="BK101" s="101" t="e">
        <f ca="true">+IF(AND(ISNUMBER(OFFSET('Hygiene Data'!$G$9,0,10*ROW('Hygiene Data'!G95))),'Data Summary'!DZ101="Yes"),OFFSET('Hygiene Data'!$G$9,0,10*ROW('Hygiene Data'!G95)),NA())</f>
        <v>#N/A</v>
      </c>
      <c r="BL101" s="101" t="e">
        <f ca="true">+IF(AND(ISNUMBER(OFFSET('Hygiene Data'!$H$5,0,10*ROW('Hygiene Data'!H95))),'Data Summary'!EA101="Yes"),OFFSET('Hygiene Data'!$H$5,0,10*ROW('Hygiene Data'!H95)),NA())</f>
        <v>#N/A</v>
      </c>
      <c r="BM101" s="101" t="e">
        <f ca="true">+IF(AND(ISNUMBER(OFFSET('Hygiene Data'!$H$7,0,10*ROW('Hygiene Data'!H95))),'Data Summary'!EB101="Yes"),OFFSET('Hygiene Data'!$H$7,0,10*ROW('Hygiene Data'!H95)),NA())</f>
        <v>#N/A</v>
      </c>
      <c r="BN101" s="101" t="e">
        <f ca="true">+IF(AND(ISNUMBER(OFFSET('Hygiene Data'!$H$9,0,10*ROW('Hygiene Data'!H95))),'Data Summary'!EC101="Yes"),OFFSET('Hygiene Data'!$H$9,0,10*ROW('Hygiene Data'!H95)),NA())</f>
        <v>#N/A</v>
      </c>
      <c r="BO101" s="101" t="e">
        <f ca="true">+IF(AND(ISNUMBER(OFFSET('Hygiene Data'!$I$5,0,10*ROW('Hygiene Data'!I95))),'Data Summary'!ED101="Yes"),OFFSET('Hygiene Data'!$I$5,0,10*ROW('Hygiene Data'!I95)),NA())</f>
        <v>#N/A</v>
      </c>
      <c r="BP101" s="101" t="e">
        <f ca="true">+IF(AND(ISNUMBER(OFFSET('Hygiene Data'!$I$7,0,10*ROW('Hygiene Data'!I95))),'Data Summary'!EE101="Yes"),OFFSET('Hygiene Data'!$I$7,0,10*ROW('Hygiene Data'!I95)),NA())</f>
        <v>#N/A</v>
      </c>
      <c r="BQ101" s="101" t="e">
        <f ca="true">+IF(AND(ISNUMBER(OFFSET('Hygiene Data'!$I$9,0,10*ROW('Hygiene Data'!I95))),'Data Summary'!EF101="Yes"),OFFSET('Hygiene Data'!$I$9,0,10*ROW('Hygiene Data'!I95)),NA())</f>
        <v>#N/A</v>
      </c>
    </row>
    <row xmlns:x14ac="http://schemas.microsoft.com/office/spreadsheetml/2009/9/ac" r="102" x14ac:dyDescent="0.2">
      <c r="A102" s="379" t="e">
        <f ca="true">+RIGHT('Data Summary'!A102,LEN('Data Summary'!A102)-9)</f>
        <v>#VALUE!</v>
      </c>
      <c r="B102" s="38" t="str">
        <f ca="true">+IF(ISTEXT('Data Summary'!B102),'Data Summary'!B102,"")</f>
        <v/>
      </c>
      <c r="C102" s="378" t="e">
        <f ca="true">+VALUE('Data Summary'!C102)</f>
        <v>#VALUE!</v>
      </c>
      <c r="D102" s="99" t="e">
        <f ca="true">+IF(AND(ISNUMBER(OFFSET('Water Data'!$D$4,0,10*ROW('Water Data'!D96))),'Data Summary'!BS102="Yes"),100-OFFSET('Water Data'!$D$4,0,10*ROW('Water Data'!D96)),NA())</f>
        <v>#N/A</v>
      </c>
      <c r="E102" s="99" t="e">
        <f ca="true">+IF(AND(ISNUMBER(OFFSET('Water Data'!$D$6,0,10*ROW('Water Data'!D96))),'Data Summary'!BT102="Yes"),OFFSET('Water Data'!$D$6,0,10*ROW('Water Data'!D96)),NA())</f>
        <v>#N/A</v>
      </c>
      <c r="F102" s="99" t="e">
        <f ca="true">+IF(AND(ISNUMBER(OFFSET('Water Data'!$D$9,0,10*ROW('Water Data'!D96))),'Data Summary'!BU102="Yes"),OFFSET('Water Data'!$D$9,0,10*ROW('Water Data'!D96)),NA())</f>
        <v>#N/A</v>
      </c>
      <c r="G102" s="99" t="e">
        <f ca="true">+IF(AND(ISNUMBER(OFFSET('Water Data'!$E$4,0,10*ROW('Water Data'!E96))),'Data Summary'!BV102="Yes"),100-OFFSET('Water Data'!$E$4,0,10*ROW('Water Data'!E96)),NA())</f>
        <v>#N/A</v>
      </c>
      <c r="H102" s="99" t="e">
        <f ca="true">+IF(AND(ISNUMBER(OFFSET('Water Data'!$E$6,0,10*ROW('Water Data'!E96))),'Data Summary'!BW102="Yes"),OFFSET('Water Data'!$E$6,0,10*ROW('Water Data'!E96)),NA())</f>
        <v>#N/A</v>
      </c>
      <c r="I102" s="99" t="e">
        <f ca="true">+IF(AND(ISNUMBER(OFFSET('Water Data'!$E$9,0,10*ROW('Water Data'!E96))),'Data Summary'!BX102="Yes"),OFFSET('Water Data'!$E$9,0,10*ROW('Water Data'!E96)),NA())</f>
        <v>#N/A</v>
      </c>
      <c r="J102" s="99" t="e">
        <f ca="true">+IF(AND(ISNUMBER(OFFSET('Water Data'!$F$4,0,10*ROW('Water Data'!F96))),'Data Summary'!BY102="Yes"),100-OFFSET('Water Data'!$F$4,0,10*ROW('Water Data'!F96)),NA())</f>
        <v>#N/A</v>
      </c>
      <c r="K102" s="99" t="e">
        <f ca="true">+IF(AND(ISNUMBER(OFFSET('Water Data'!$F$6,0,10*ROW('Water Data'!F96))),'Data Summary'!BZ102="Yes"),OFFSET('Water Data'!$F$6,0,10*ROW('Water Data'!F96)),NA())</f>
        <v>#N/A</v>
      </c>
      <c r="L102" s="99" t="e">
        <f ca="true">+IF(AND(ISNUMBER(OFFSET('Water Data'!$F$9,0,10*ROW('Water Data'!F96))),'Data Summary'!CA102="Yes"),OFFSET('Water Data'!$F$9,0,10*ROW('Water Data'!F96)),NA())</f>
        <v>#N/A</v>
      </c>
      <c r="M102" s="99" t="e">
        <f ca="true">+IF(AND(ISNUMBER(OFFSET('Water Data'!$G$4,0,10*ROW('Water Data'!G96))),'Data Summary'!CB102="Yes"),100-OFFSET('Water Data'!$G$4,0,10*ROW('Water Data'!G96)),NA())</f>
        <v>#N/A</v>
      </c>
      <c r="N102" s="99" t="e">
        <f ca="true">+IF(AND(ISNUMBER(OFFSET('Water Data'!$G$6,0,10*ROW('Water Data'!G96))),'Data Summary'!CC102="Yes"),OFFSET('Water Data'!$G$6,0,10*ROW('Water Data'!G96)),NA())</f>
        <v>#N/A</v>
      </c>
      <c r="O102" s="99" t="e">
        <f ca="true">+IF(AND(ISNUMBER(OFFSET('Water Data'!$G$9,0,10*ROW('Water Data'!G96))),'Data Summary'!CD102="Yes"),OFFSET('Water Data'!$G$9,0,10*ROW('Water Data'!G96)),NA())</f>
        <v>#N/A</v>
      </c>
      <c r="P102" s="99" t="e">
        <f ca="true">+IF(AND(ISNUMBER(OFFSET('Water Data'!$H$4,0,10*ROW('Water Data'!H96))),'Data Summary'!CE102="Yes"),100-OFFSET('Water Data'!$H$4,0,10*ROW('Water Data'!H96)),NA())</f>
        <v>#N/A</v>
      </c>
      <c r="Q102" s="99" t="e">
        <f ca="true">+IF(AND(ISNUMBER(OFFSET('Water Data'!$H$6,0,10*ROW('Water Data'!H96))),'Data Summary'!CF102="Yes"),OFFSET('Water Data'!$H$6,0,10*ROW('Water Data'!H96)),NA())</f>
        <v>#N/A</v>
      </c>
      <c r="R102" s="99" t="e">
        <f ca="true">+IF(AND(ISNUMBER(OFFSET('Water Data'!$H$9,0,10*ROW('Water Data'!H96))),'Data Summary'!CG102="Yes"),OFFSET('Water Data'!$H$9,0,10*ROW('Water Data'!H96)),NA())</f>
        <v>#N/A</v>
      </c>
      <c r="S102" s="99" t="e">
        <f ca="true">+IF(AND(ISNUMBER(OFFSET('Water Data'!$I$4,0,10*ROW('Water Data'!I96))),'Data Summary'!CH102="Yes"),100-OFFSET('Water Data'!$I$4,0,10*ROW('Water Data'!I96)),NA())</f>
        <v>#N/A</v>
      </c>
      <c r="T102" s="99" t="e">
        <f ca="true">+IF(AND(ISNUMBER(OFFSET('Water Data'!$I$6,0,10*ROW('Water Data'!I96))),'Data Summary'!CI102="Yes"),OFFSET('Water Data'!$I$6,0,10*ROW('Water Data'!I96)),NA())</f>
        <v>#N/A</v>
      </c>
      <c r="U102" s="99" t="e">
        <f ca="true">+IF(AND(ISNUMBER(OFFSET('Water Data'!$I$9,0,10*ROW('Water Data'!I96))),'Data Summary'!CJ102="Yes"),OFFSET('Water Data'!$I$9,0,10*ROW('Water Data'!I96)),NA())</f>
        <v>#N/A</v>
      </c>
      <c r="V102" s="100" t="e">
        <f ca="true">+IF(AND(ISNUMBER(OFFSET('Sanitation Data'!$D$4,0,10*ROW('Sanitation Data'!D96))),'Data Summary'!CK102="Yes"),100-OFFSET('Sanitation Data'!$D$4,0,10*ROW('Sanitation Data'!D96)),NA())</f>
        <v>#N/A</v>
      </c>
      <c r="W102" s="100" t="e">
        <f ca="true">+IF(AND(ISNUMBER(OFFSET('Sanitation Data'!$D$6,0,10*ROW('Sanitation Data'!D96))),'Data Summary'!CL102="Yes"),OFFSET('Sanitation Data'!$D$6,0,10*ROW('Sanitation Data'!D96)),NA())</f>
        <v>#N/A</v>
      </c>
      <c r="X102" s="100" t="e">
        <f ca="true">+IF(AND(ISNUMBER(OFFSET('Sanitation Data'!$D$10,0,10*ROW('Sanitation Data'!D96))),'Data Summary'!CM102="Yes"),OFFSET('Sanitation Data'!$D$10,0,10*ROW('Sanitation Data'!D96)),NA())</f>
        <v>#N/A</v>
      </c>
      <c r="Y102" s="100" t="e">
        <f ca="true">+IF(AND(ISNUMBER(OFFSET('Sanitation Data'!$D$11,0,10*ROW('Sanitation Data'!D96))),'Data Summary'!CN102="Yes"),OFFSET('Sanitation Data'!$D$11,0,10*ROW('Sanitation Data'!D96)),NA())</f>
        <v>#N/A</v>
      </c>
      <c r="Z102" s="100" t="e">
        <f ca="true">+IF(AND(ISNUMBER(OFFSET('Sanitation Data'!$D$12,0,10*ROW('Sanitation Data'!D96))),'Data Summary'!CO102="Yes"),OFFSET('Sanitation Data'!$D$12,0,10*ROW('Sanitation Data'!D96)),NA())</f>
        <v>#N/A</v>
      </c>
      <c r="AA102" s="100" t="e">
        <f ca="true">+IF(AND(ISNUMBER(OFFSET('Sanitation Data'!$E$4,0,10*ROW('Sanitation Data'!E96))),'Data Summary'!CP102="Yes"),100-OFFSET('Sanitation Data'!$E$4,0,10*ROW('Sanitation Data'!E96)),NA())</f>
        <v>#N/A</v>
      </c>
      <c r="AB102" s="100" t="e">
        <f ca="true">+IF(AND(ISNUMBER(OFFSET('Sanitation Data'!$E$6,0,10*ROW('Sanitation Data'!E96))),'Data Summary'!CQ102="Yes"),OFFSET('Sanitation Data'!$E$6,0,10*ROW('Sanitation Data'!E96)),NA())</f>
        <v>#N/A</v>
      </c>
      <c r="AC102" s="100" t="e">
        <f ca="true">+IF(AND(ISNUMBER(OFFSET('Sanitation Data'!$E$10,0,10*ROW('Sanitation Data'!E96))),'Data Summary'!CR102="Yes"),OFFSET('Sanitation Data'!$E$10,0,10*ROW('Sanitation Data'!E96)),NA())</f>
        <v>#N/A</v>
      </c>
      <c r="AD102" s="100" t="e">
        <f ca="true">+IF(AND(ISNUMBER(OFFSET('Sanitation Data'!$E$11,0,10*ROW('Sanitation Data'!E96))),'Data Summary'!CS102="Yes"),OFFSET('Sanitation Data'!$E$11,0,10*ROW('Sanitation Data'!E96)),NA())</f>
        <v>#N/A</v>
      </c>
      <c r="AE102" s="100" t="e">
        <f ca="true">+IF(AND(ISNUMBER(OFFSET('Sanitation Data'!$E$12,0,10*ROW('Sanitation Data'!E96))),'Data Summary'!CT102="Yes"),OFFSET('Sanitation Data'!$E$12,0,10*ROW('Sanitation Data'!E96)),NA())</f>
        <v>#N/A</v>
      </c>
      <c r="AF102" s="100" t="e">
        <f ca="true">+IF(AND(ISNUMBER(OFFSET('Sanitation Data'!$F$4,0,10*ROW('Sanitation Data'!F96))),'Data Summary'!CU102="Yes"),100-OFFSET('Sanitation Data'!$F$4,0,10*ROW('Sanitation Data'!F96)),NA())</f>
        <v>#N/A</v>
      </c>
      <c r="AG102" s="100" t="e">
        <f ca="true">+IF(AND(ISNUMBER(OFFSET('Sanitation Data'!$F$6,0,10*ROW('Sanitation Data'!F96))),'Data Summary'!CV102="Yes"),OFFSET('Sanitation Data'!$F$6,0,10*ROW('Sanitation Data'!F96)),NA())</f>
        <v>#N/A</v>
      </c>
      <c r="AH102" s="100" t="e">
        <f ca="true">+IF(AND(ISNUMBER(OFFSET('Sanitation Data'!$F$10,0,10*ROW('Sanitation Data'!F96))),'Data Summary'!CW102="Yes"),OFFSET('Sanitation Data'!$F$10,0,10*ROW('Sanitation Data'!F96)),NA())</f>
        <v>#N/A</v>
      </c>
      <c r="AI102" s="100" t="e">
        <f ca="true">+IF(AND(ISNUMBER(OFFSET('Sanitation Data'!$F$11,0,10*ROW('Sanitation Data'!F96))),'Data Summary'!CX102="Yes"),OFFSET('Sanitation Data'!$F$11,0,10*ROW('Sanitation Data'!F96)),NA())</f>
        <v>#N/A</v>
      </c>
      <c r="AJ102" s="100" t="e">
        <f ca="true">+IF(AND(ISNUMBER(OFFSET('Sanitation Data'!$F$12,0,10*ROW('Sanitation Data'!F96))),'Data Summary'!CY102="Yes"),OFFSET('Sanitation Data'!$F$12,0,10*ROW('Sanitation Data'!F96)),NA())</f>
        <v>#N/A</v>
      </c>
      <c r="AK102" s="100" t="e">
        <f ca="true">+IF(AND(ISNUMBER(OFFSET('Sanitation Data'!$G$4,0,10*ROW('Sanitation Data'!G96))),'Data Summary'!CZ102="Yes"),100-OFFSET('Sanitation Data'!$G$4,0,10*ROW('Sanitation Data'!G96)),NA())</f>
        <v>#N/A</v>
      </c>
      <c r="AL102" s="100" t="e">
        <f ca="true">+IF(AND(ISNUMBER(OFFSET('Sanitation Data'!$G$6,0,10*ROW('Sanitation Data'!G96))),'Data Summary'!DA102="Yes"),OFFSET('Sanitation Data'!$G$6,0,10*ROW('Sanitation Data'!G96)),NA())</f>
        <v>#N/A</v>
      </c>
      <c r="AM102" s="100" t="e">
        <f ca="true">+IF(AND(ISNUMBER(OFFSET('Sanitation Data'!$G$10,0,10*ROW('Sanitation Data'!G96))),'Data Summary'!DB102="Yes"),OFFSET('Sanitation Data'!$G$10,0,10*ROW('Sanitation Data'!G96)),NA())</f>
        <v>#N/A</v>
      </c>
      <c r="AN102" s="100" t="e">
        <f ca="true">+IF(AND(ISNUMBER(OFFSET('Sanitation Data'!$G$11,0,10*ROW('Sanitation Data'!G96))),'Data Summary'!DC102="Yes"),OFFSET('Sanitation Data'!$G$11,0,10*ROW('Sanitation Data'!G96)),NA())</f>
        <v>#N/A</v>
      </c>
      <c r="AO102" s="100" t="e">
        <f ca="true">+IF(AND(ISNUMBER(OFFSET('Sanitation Data'!$G$12,0,10*ROW('Sanitation Data'!G96))),'Data Summary'!DD102="Yes"),OFFSET('Sanitation Data'!$G$12,0,10*ROW('Sanitation Data'!G96)),NA())</f>
        <v>#N/A</v>
      </c>
      <c r="AP102" s="100" t="e">
        <f ca="true">+IF(AND(ISNUMBER(OFFSET('Sanitation Data'!$H$4,0,10*ROW('Sanitation Data'!H96))),'Data Summary'!DE102="Yes"),100-OFFSET('Sanitation Data'!$H$4,0,10*ROW('Sanitation Data'!H96)),NA())</f>
        <v>#N/A</v>
      </c>
      <c r="AQ102" s="100" t="e">
        <f ca="true">+IF(AND(ISNUMBER(OFFSET('Sanitation Data'!$H$6,0,10*ROW('Sanitation Data'!H96))),'Data Summary'!DF102="Yes"),OFFSET('Sanitation Data'!$H$6,0,10*ROW('Sanitation Data'!H96)),NA())</f>
        <v>#N/A</v>
      </c>
      <c r="AR102" s="100" t="e">
        <f ca="true">+IF(AND(ISNUMBER(OFFSET('Sanitation Data'!$H$10,0,10*ROW('Sanitation Data'!H96))),'Data Summary'!DG102="Yes"),OFFSET('Sanitation Data'!$H$10,0,10*ROW('Sanitation Data'!H96)),NA())</f>
        <v>#N/A</v>
      </c>
      <c r="AS102" s="100" t="e">
        <f ca="true">+IF(AND(ISNUMBER(OFFSET('Sanitation Data'!$H$11,0,10*ROW('Sanitation Data'!H96))),'Data Summary'!DH102="Yes"),OFFSET('Sanitation Data'!$H$11,0,10*ROW('Sanitation Data'!H96)),NA())</f>
        <v>#N/A</v>
      </c>
      <c r="AT102" s="100" t="e">
        <f ca="true">+IF(AND(ISNUMBER(OFFSET('Sanitation Data'!$H$12,0,10*ROW('Sanitation Data'!H96))),'Data Summary'!DI102="Yes"),OFFSET('Sanitation Data'!$H$12,0,10*ROW('Sanitation Data'!H96)),NA())</f>
        <v>#N/A</v>
      </c>
      <c r="AU102" s="100" t="e">
        <f ca="true">+IF(AND(ISNUMBER(OFFSET('Sanitation Data'!$I$4,0,10*ROW('Sanitation Data'!I96))),'Data Summary'!DJ102="Yes"),100-OFFSET('Sanitation Data'!$I$4,0,10*ROW('Sanitation Data'!I96)),NA())</f>
        <v>#N/A</v>
      </c>
      <c r="AV102" s="100" t="e">
        <f ca="true">+IF(AND(ISNUMBER(OFFSET('Sanitation Data'!$I$6,0,10*ROW('Sanitation Data'!I96))),'Data Summary'!DK102="Yes"),OFFSET('Sanitation Data'!$I$6,0,10*ROW('Sanitation Data'!I96)),NA())</f>
        <v>#N/A</v>
      </c>
      <c r="AW102" s="100" t="e">
        <f ca="true">+IF(AND(ISNUMBER(OFFSET('Sanitation Data'!$I$10,0,10*ROW('Sanitation Data'!I96))),'Data Summary'!DL102="Yes"),OFFSET('Sanitation Data'!$I$10,0,10*ROW('Sanitation Data'!I96)),NA())</f>
        <v>#N/A</v>
      </c>
      <c r="AX102" s="100" t="e">
        <f ca="true">+IF(AND(ISNUMBER(OFFSET('Sanitation Data'!$I$11,0,10*ROW('Sanitation Data'!I96))),'Data Summary'!DM102="Yes"),OFFSET('Sanitation Data'!$I$11,0,10*ROW('Sanitation Data'!I96)),NA())</f>
        <v>#N/A</v>
      </c>
      <c r="AY102" s="100" t="e">
        <f ca="true">+IF(AND(ISNUMBER(OFFSET('Sanitation Data'!$I$12,0,10*ROW('Sanitation Data'!I96))),'Data Summary'!DN102="Yes"),OFFSET('Sanitation Data'!$I$12,0,10*ROW('Sanitation Data'!I96)),NA())</f>
        <v>#N/A</v>
      </c>
      <c r="AZ102" s="101" t="e">
        <f ca="true">+IF(AND(ISNUMBER(OFFSET('Hygiene Data'!$D$5,0,10*ROW('Hygiene Data'!D96))),'Data Summary'!DO102="Yes"),OFFSET('Hygiene Data'!$D$5,0,10*ROW('Hygiene Data'!D96)),NA())</f>
        <v>#N/A</v>
      </c>
      <c r="BA102" s="101" t="e">
        <f ca="true">+IF(AND(ISNUMBER(OFFSET('Hygiene Data'!$D$7,0,10*ROW('Hygiene Data'!D96))),'Data Summary'!DP102="Yes"),OFFSET('Hygiene Data'!$D$7,0,10*ROW('Hygiene Data'!D96)),NA())</f>
        <v>#N/A</v>
      </c>
      <c r="BB102" s="101" t="e">
        <f ca="true">+IF(AND(ISNUMBER(OFFSET('Hygiene Data'!$D$9,0,10*ROW('Hygiene Data'!D96))),'Data Summary'!DQ102="Yes"),OFFSET('Hygiene Data'!$D$9,0,10*ROW('Hygiene Data'!D96)),NA())</f>
        <v>#N/A</v>
      </c>
      <c r="BC102" s="101" t="e">
        <f ca="true">+IF(AND(ISNUMBER(OFFSET('Hygiene Data'!$E$5,0,10*ROW('Hygiene Data'!E96))),'Data Summary'!DR102="Yes"),OFFSET('Hygiene Data'!$E$5,0,10*ROW('Hygiene Data'!E96)),NA())</f>
        <v>#N/A</v>
      </c>
      <c r="BD102" s="101" t="e">
        <f ca="true">+IF(AND(ISNUMBER(OFFSET('Hygiene Data'!$E$7,0,10*ROW('Hygiene Data'!E96))),'Data Summary'!DS102="Yes"),OFFSET('Hygiene Data'!$E$7,0,10*ROW('Hygiene Data'!E96)),NA())</f>
        <v>#N/A</v>
      </c>
      <c r="BE102" s="101" t="e">
        <f ca="true">+IF(AND(ISNUMBER(OFFSET('Hygiene Data'!$E$9,0,10*ROW('Hygiene Data'!E96))),'Data Summary'!DT102="Yes"),OFFSET('Hygiene Data'!$E$9,0,10*ROW('Hygiene Data'!E96)),NA())</f>
        <v>#N/A</v>
      </c>
      <c r="BF102" s="101" t="e">
        <f ca="true">+IF(AND(ISNUMBER(OFFSET('Hygiene Data'!$F$5,0,10*ROW('Hygiene Data'!F96))),'Data Summary'!DU102="Yes"),OFFSET('Hygiene Data'!$F$5,0,10*ROW('Hygiene Data'!F96)),NA())</f>
        <v>#N/A</v>
      </c>
      <c r="BG102" s="101" t="e">
        <f ca="true">+IF(AND(ISNUMBER(OFFSET('Hygiene Data'!$F$7,0,10*ROW('Hygiene Data'!F96))),'Data Summary'!DV102="Yes"),OFFSET('Hygiene Data'!$F$7,0,10*ROW('Hygiene Data'!F96)),NA())</f>
        <v>#N/A</v>
      </c>
      <c r="BH102" s="101" t="e">
        <f ca="true">+IF(AND(ISNUMBER(OFFSET('Hygiene Data'!$F$9,0,10*ROW('Hygiene Data'!F96))),'Data Summary'!DW102="Yes"),OFFSET('Hygiene Data'!$F$9,0,10*ROW('Hygiene Data'!F96)),NA())</f>
        <v>#N/A</v>
      </c>
      <c r="BI102" s="101" t="e">
        <f ca="true">+IF(AND(ISNUMBER(OFFSET('Hygiene Data'!$G$5,0,10*ROW('Hygiene Data'!G96))),'Data Summary'!DX102="Yes"),OFFSET('Hygiene Data'!$G$5,0,10*ROW('Hygiene Data'!G96)),NA())</f>
        <v>#N/A</v>
      </c>
      <c r="BJ102" s="101" t="e">
        <f ca="true">+IF(AND(ISNUMBER(OFFSET('Hygiene Data'!$G$7,0,10*ROW('Hygiene Data'!G96))),'Data Summary'!DY102="Yes"),OFFSET('Hygiene Data'!$G$7,0,10*ROW('Hygiene Data'!G96)),NA())</f>
        <v>#N/A</v>
      </c>
      <c r="BK102" s="101" t="e">
        <f ca="true">+IF(AND(ISNUMBER(OFFSET('Hygiene Data'!$G$9,0,10*ROW('Hygiene Data'!G96))),'Data Summary'!DZ102="Yes"),OFFSET('Hygiene Data'!$G$9,0,10*ROW('Hygiene Data'!G96)),NA())</f>
        <v>#N/A</v>
      </c>
      <c r="BL102" s="101" t="e">
        <f ca="true">+IF(AND(ISNUMBER(OFFSET('Hygiene Data'!$H$5,0,10*ROW('Hygiene Data'!H96))),'Data Summary'!EA102="Yes"),OFFSET('Hygiene Data'!$H$5,0,10*ROW('Hygiene Data'!H96)),NA())</f>
        <v>#N/A</v>
      </c>
      <c r="BM102" s="101" t="e">
        <f ca="true">+IF(AND(ISNUMBER(OFFSET('Hygiene Data'!$H$7,0,10*ROW('Hygiene Data'!H96))),'Data Summary'!EB102="Yes"),OFFSET('Hygiene Data'!$H$7,0,10*ROW('Hygiene Data'!H96)),NA())</f>
        <v>#N/A</v>
      </c>
      <c r="BN102" s="101" t="e">
        <f ca="true">+IF(AND(ISNUMBER(OFFSET('Hygiene Data'!$H$9,0,10*ROW('Hygiene Data'!H96))),'Data Summary'!EC102="Yes"),OFFSET('Hygiene Data'!$H$9,0,10*ROW('Hygiene Data'!H96)),NA())</f>
        <v>#N/A</v>
      </c>
      <c r="BO102" s="101" t="e">
        <f ca="true">+IF(AND(ISNUMBER(OFFSET('Hygiene Data'!$I$5,0,10*ROW('Hygiene Data'!I96))),'Data Summary'!ED102="Yes"),OFFSET('Hygiene Data'!$I$5,0,10*ROW('Hygiene Data'!I96)),NA())</f>
        <v>#N/A</v>
      </c>
      <c r="BP102" s="101" t="e">
        <f ca="true">+IF(AND(ISNUMBER(OFFSET('Hygiene Data'!$I$7,0,10*ROW('Hygiene Data'!I96))),'Data Summary'!EE102="Yes"),OFFSET('Hygiene Data'!$I$7,0,10*ROW('Hygiene Data'!I96)),NA())</f>
        <v>#N/A</v>
      </c>
      <c r="BQ102" s="101" t="e">
        <f ca="true">+IF(AND(ISNUMBER(OFFSET('Hygiene Data'!$I$9,0,10*ROW('Hygiene Data'!I96))),'Data Summary'!EF102="Yes"),OFFSET('Hygiene Data'!$I$9,0,10*ROW('Hygiene Data'!I96)),NA())</f>
        <v>#N/A</v>
      </c>
    </row>
    <row xmlns:x14ac="http://schemas.microsoft.com/office/spreadsheetml/2009/9/ac" r="103" x14ac:dyDescent="0.2">
      <c r="A103" s="379" t="e">
        <f ca="true">+RIGHT('Data Summary'!A103,LEN('Data Summary'!A103)-9)</f>
        <v>#VALUE!</v>
      </c>
      <c r="B103" s="38" t="str">
        <f ca="true">+IF(ISTEXT('Data Summary'!B103),'Data Summary'!B103,"")</f>
        <v/>
      </c>
      <c r="C103" s="378" t="e">
        <f ca="true">+VALUE('Data Summary'!C103)</f>
        <v>#VALUE!</v>
      </c>
      <c r="D103" s="99" t="e">
        <f ca="true">+IF(AND(ISNUMBER(OFFSET('Water Data'!$D$4,0,10*ROW('Water Data'!D97))),'Data Summary'!BS103="Yes"),100-OFFSET('Water Data'!$D$4,0,10*ROW('Water Data'!D97)),NA())</f>
        <v>#N/A</v>
      </c>
      <c r="E103" s="99" t="e">
        <f ca="true">+IF(AND(ISNUMBER(OFFSET('Water Data'!$D$6,0,10*ROW('Water Data'!D97))),'Data Summary'!BT103="Yes"),OFFSET('Water Data'!$D$6,0,10*ROW('Water Data'!D97)),NA())</f>
        <v>#N/A</v>
      </c>
      <c r="F103" s="99" t="e">
        <f ca="true">+IF(AND(ISNUMBER(OFFSET('Water Data'!$D$9,0,10*ROW('Water Data'!D97))),'Data Summary'!BU103="Yes"),OFFSET('Water Data'!$D$9,0,10*ROW('Water Data'!D97)),NA())</f>
        <v>#N/A</v>
      </c>
      <c r="G103" s="99" t="e">
        <f ca="true">+IF(AND(ISNUMBER(OFFSET('Water Data'!$E$4,0,10*ROW('Water Data'!E97))),'Data Summary'!BV103="Yes"),100-OFFSET('Water Data'!$E$4,0,10*ROW('Water Data'!E97)),NA())</f>
        <v>#N/A</v>
      </c>
      <c r="H103" s="99" t="e">
        <f ca="true">+IF(AND(ISNUMBER(OFFSET('Water Data'!$E$6,0,10*ROW('Water Data'!E97))),'Data Summary'!BW103="Yes"),OFFSET('Water Data'!$E$6,0,10*ROW('Water Data'!E97)),NA())</f>
        <v>#N/A</v>
      </c>
      <c r="I103" s="99" t="e">
        <f ca="true">+IF(AND(ISNUMBER(OFFSET('Water Data'!$E$9,0,10*ROW('Water Data'!E97))),'Data Summary'!BX103="Yes"),OFFSET('Water Data'!$E$9,0,10*ROW('Water Data'!E97)),NA())</f>
        <v>#N/A</v>
      </c>
      <c r="J103" s="99" t="e">
        <f ca="true">+IF(AND(ISNUMBER(OFFSET('Water Data'!$F$4,0,10*ROW('Water Data'!F97))),'Data Summary'!BY103="Yes"),100-OFFSET('Water Data'!$F$4,0,10*ROW('Water Data'!F97)),NA())</f>
        <v>#N/A</v>
      </c>
      <c r="K103" s="99" t="e">
        <f ca="true">+IF(AND(ISNUMBER(OFFSET('Water Data'!$F$6,0,10*ROW('Water Data'!F97))),'Data Summary'!BZ103="Yes"),OFFSET('Water Data'!$F$6,0,10*ROW('Water Data'!F97)),NA())</f>
        <v>#N/A</v>
      </c>
      <c r="L103" s="99" t="e">
        <f ca="true">+IF(AND(ISNUMBER(OFFSET('Water Data'!$F$9,0,10*ROW('Water Data'!F97))),'Data Summary'!CA103="Yes"),OFFSET('Water Data'!$F$9,0,10*ROW('Water Data'!F97)),NA())</f>
        <v>#N/A</v>
      </c>
      <c r="M103" s="99" t="e">
        <f ca="true">+IF(AND(ISNUMBER(OFFSET('Water Data'!$G$4,0,10*ROW('Water Data'!G97))),'Data Summary'!CB103="Yes"),100-OFFSET('Water Data'!$G$4,0,10*ROW('Water Data'!G97)),NA())</f>
        <v>#N/A</v>
      </c>
      <c r="N103" s="99" t="e">
        <f ca="true">+IF(AND(ISNUMBER(OFFSET('Water Data'!$G$6,0,10*ROW('Water Data'!G97))),'Data Summary'!CC103="Yes"),OFFSET('Water Data'!$G$6,0,10*ROW('Water Data'!G97)),NA())</f>
        <v>#N/A</v>
      </c>
      <c r="O103" s="99" t="e">
        <f ca="true">+IF(AND(ISNUMBER(OFFSET('Water Data'!$G$9,0,10*ROW('Water Data'!G97))),'Data Summary'!CD103="Yes"),OFFSET('Water Data'!$G$9,0,10*ROW('Water Data'!G97)),NA())</f>
        <v>#N/A</v>
      </c>
      <c r="P103" s="99" t="e">
        <f ca="true">+IF(AND(ISNUMBER(OFFSET('Water Data'!$H$4,0,10*ROW('Water Data'!H97))),'Data Summary'!CE103="Yes"),100-OFFSET('Water Data'!$H$4,0,10*ROW('Water Data'!H97)),NA())</f>
        <v>#N/A</v>
      </c>
      <c r="Q103" s="99" t="e">
        <f ca="true">+IF(AND(ISNUMBER(OFFSET('Water Data'!$H$6,0,10*ROW('Water Data'!H97))),'Data Summary'!CF103="Yes"),OFFSET('Water Data'!$H$6,0,10*ROW('Water Data'!H97)),NA())</f>
        <v>#N/A</v>
      </c>
      <c r="R103" s="99" t="e">
        <f ca="true">+IF(AND(ISNUMBER(OFFSET('Water Data'!$H$9,0,10*ROW('Water Data'!H97))),'Data Summary'!CG103="Yes"),OFFSET('Water Data'!$H$9,0,10*ROW('Water Data'!H97)),NA())</f>
        <v>#N/A</v>
      </c>
      <c r="S103" s="99" t="e">
        <f ca="true">+IF(AND(ISNUMBER(OFFSET('Water Data'!$I$4,0,10*ROW('Water Data'!I97))),'Data Summary'!CH103="Yes"),100-OFFSET('Water Data'!$I$4,0,10*ROW('Water Data'!I97)),NA())</f>
        <v>#N/A</v>
      </c>
      <c r="T103" s="99" t="e">
        <f ca="true">+IF(AND(ISNUMBER(OFFSET('Water Data'!$I$6,0,10*ROW('Water Data'!I97))),'Data Summary'!CI103="Yes"),OFFSET('Water Data'!$I$6,0,10*ROW('Water Data'!I97)),NA())</f>
        <v>#N/A</v>
      </c>
      <c r="U103" s="99" t="e">
        <f ca="true">+IF(AND(ISNUMBER(OFFSET('Water Data'!$I$9,0,10*ROW('Water Data'!I97))),'Data Summary'!CJ103="Yes"),OFFSET('Water Data'!$I$9,0,10*ROW('Water Data'!I97)),NA())</f>
        <v>#N/A</v>
      </c>
      <c r="V103" s="100" t="e">
        <f ca="true">+IF(AND(ISNUMBER(OFFSET('Sanitation Data'!$D$4,0,10*ROW('Sanitation Data'!D97))),'Data Summary'!CK103="Yes"),100-OFFSET('Sanitation Data'!$D$4,0,10*ROW('Sanitation Data'!D97)),NA())</f>
        <v>#N/A</v>
      </c>
      <c r="W103" s="100" t="e">
        <f ca="true">+IF(AND(ISNUMBER(OFFSET('Sanitation Data'!$D$6,0,10*ROW('Sanitation Data'!D97))),'Data Summary'!CL103="Yes"),OFFSET('Sanitation Data'!$D$6,0,10*ROW('Sanitation Data'!D97)),NA())</f>
        <v>#N/A</v>
      </c>
      <c r="X103" s="100" t="e">
        <f ca="true">+IF(AND(ISNUMBER(OFFSET('Sanitation Data'!$D$10,0,10*ROW('Sanitation Data'!D97))),'Data Summary'!CM103="Yes"),OFFSET('Sanitation Data'!$D$10,0,10*ROW('Sanitation Data'!D97)),NA())</f>
        <v>#N/A</v>
      </c>
      <c r="Y103" s="100" t="e">
        <f ca="true">+IF(AND(ISNUMBER(OFFSET('Sanitation Data'!$D$11,0,10*ROW('Sanitation Data'!D97))),'Data Summary'!CN103="Yes"),OFFSET('Sanitation Data'!$D$11,0,10*ROW('Sanitation Data'!D97)),NA())</f>
        <v>#N/A</v>
      </c>
      <c r="Z103" s="100" t="e">
        <f ca="true">+IF(AND(ISNUMBER(OFFSET('Sanitation Data'!$D$12,0,10*ROW('Sanitation Data'!D97))),'Data Summary'!CO103="Yes"),OFFSET('Sanitation Data'!$D$12,0,10*ROW('Sanitation Data'!D97)),NA())</f>
        <v>#N/A</v>
      </c>
      <c r="AA103" s="100" t="e">
        <f ca="true">+IF(AND(ISNUMBER(OFFSET('Sanitation Data'!$E$4,0,10*ROW('Sanitation Data'!E97))),'Data Summary'!CP103="Yes"),100-OFFSET('Sanitation Data'!$E$4,0,10*ROW('Sanitation Data'!E97)),NA())</f>
        <v>#N/A</v>
      </c>
      <c r="AB103" s="100" t="e">
        <f ca="true">+IF(AND(ISNUMBER(OFFSET('Sanitation Data'!$E$6,0,10*ROW('Sanitation Data'!E97))),'Data Summary'!CQ103="Yes"),OFFSET('Sanitation Data'!$E$6,0,10*ROW('Sanitation Data'!E97)),NA())</f>
        <v>#N/A</v>
      </c>
      <c r="AC103" s="100" t="e">
        <f ca="true">+IF(AND(ISNUMBER(OFFSET('Sanitation Data'!$E$10,0,10*ROW('Sanitation Data'!E97))),'Data Summary'!CR103="Yes"),OFFSET('Sanitation Data'!$E$10,0,10*ROW('Sanitation Data'!E97)),NA())</f>
        <v>#N/A</v>
      </c>
      <c r="AD103" s="100" t="e">
        <f ca="true">+IF(AND(ISNUMBER(OFFSET('Sanitation Data'!$E$11,0,10*ROW('Sanitation Data'!E97))),'Data Summary'!CS103="Yes"),OFFSET('Sanitation Data'!$E$11,0,10*ROW('Sanitation Data'!E97)),NA())</f>
        <v>#N/A</v>
      </c>
      <c r="AE103" s="100" t="e">
        <f ca="true">+IF(AND(ISNUMBER(OFFSET('Sanitation Data'!$E$12,0,10*ROW('Sanitation Data'!E97))),'Data Summary'!CT103="Yes"),OFFSET('Sanitation Data'!$E$12,0,10*ROW('Sanitation Data'!E97)),NA())</f>
        <v>#N/A</v>
      </c>
      <c r="AF103" s="100" t="e">
        <f ca="true">+IF(AND(ISNUMBER(OFFSET('Sanitation Data'!$F$4,0,10*ROW('Sanitation Data'!F97))),'Data Summary'!CU103="Yes"),100-OFFSET('Sanitation Data'!$F$4,0,10*ROW('Sanitation Data'!F97)),NA())</f>
        <v>#N/A</v>
      </c>
      <c r="AG103" s="100" t="e">
        <f ca="true">+IF(AND(ISNUMBER(OFFSET('Sanitation Data'!$F$6,0,10*ROW('Sanitation Data'!F97))),'Data Summary'!CV103="Yes"),OFFSET('Sanitation Data'!$F$6,0,10*ROW('Sanitation Data'!F97)),NA())</f>
        <v>#N/A</v>
      </c>
      <c r="AH103" s="100" t="e">
        <f ca="true">+IF(AND(ISNUMBER(OFFSET('Sanitation Data'!$F$10,0,10*ROW('Sanitation Data'!F97))),'Data Summary'!CW103="Yes"),OFFSET('Sanitation Data'!$F$10,0,10*ROW('Sanitation Data'!F97)),NA())</f>
        <v>#N/A</v>
      </c>
      <c r="AI103" s="100" t="e">
        <f ca="true">+IF(AND(ISNUMBER(OFFSET('Sanitation Data'!$F$11,0,10*ROW('Sanitation Data'!F97))),'Data Summary'!CX103="Yes"),OFFSET('Sanitation Data'!$F$11,0,10*ROW('Sanitation Data'!F97)),NA())</f>
        <v>#N/A</v>
      </c>
      <c r="AJ103" s="100" t="e">
        <f ca="true">+IF(AND(ISNUMBER(OFFSET('Sanitation Data'!$F$12,0,10*ROW('Sanitation Data'!F97))),'Data Summary'!CY103="Yes"),OFFSET('Sanitation Data'!$F$12,0,10*ROW('Sanitation Data'!F97)),NA())</f>
        <v>#N/A</v>
      </c>
      <c r="AK103" s="100" t="e">
        <f ca="true">+IF(AND(ISNUMBER(OFFSET('Sanitation Data'!$G$4,0,10*ROW('Sanitation Data'!G97))),'Data Summary'!CZ103="Yes"),100-OFFSET('Sanitation Data'!$G$4,0,10*ROW('Sanitation Data'!G97)),NA())</f>
        <v>#N/A</v>
      </c>
      <c r="AL103" s="100" t="e">
        <f ca="true">+IF(AND(ISNUMBER(OFFSET('Sanitation Data'!$G$6,0,10*ROW('Sanitation Data'!G97))),'Data Summary'!DA103="Yes"),OFFSET('Sanitation Data'!$G$6,0,10*ROW('Sanitation Data'!G97)),NA())</f>
        <v>#N/A</v>
      </c>
      <c r="AM103" s="100" t="e">
        <f ca="true">+IF(AND(ISNUMBER(OFFSET('Sanitation Data'!$G$10,0,10*ROW('Sanitation Data'!G97))),'Data Summary'!DB103="Yes"),OFFSET('Sanitation Data'!$G$10,0,10*ROW('Sanitation Data'!G97)),NA())</f>
        <v>#N/A</v>
      </c>
      <c r="AN103" s="100" t="e">
        <f ca="true">+IF(AND(ISNUMBER(OFFSET('Sanitation Data'!$G$11,0,10*ROW('Sanitation Data'!G97))),'Data Summary'!DC103="Yes"),OFFSET('Sanitation Data'!$G$11,0,10*ROW('Sanitation Data'!G97)),NA())</f>
        <v>#N/A</v>
      </c>
      <c r="AO103" s="100" t="e">
        <f ca="true">+IF(AND(ISNUMBER(OFFSET('Sanitation Data'!$G$12,0,10*ROW('Sanitation Data'!G97))),'Data Summary'!DD103="Yes"),OFFSET('Sanitation Data'!$G$12,0,10*ROW('Sanitation Data'!G97)),NA())</f>
        <v>#N/A</v>
      </c>
      <c r="AP103" s="100" t="e">
        <f ca="true">+IF(AND(ISNUMBER(OFFSET('Sanitation Data'!$H$4,0,10*ROW('Sanitation Data'!H97))),'Data Summary'!DE103="Yes"),100-OFFSET('Sanitation Data'!$H$4,0,10*ROW('Sanitation Data'!H97)),NA())</f>
        <v>#N/A</v>
      </c>
      <c r="AQ103" s="100" t="e">
        <f ca="true">+IF(AND(ISNUMBER(OFFSET('Sanitation Data'!$H$6,0,10*ROW('Sanitation Data'!H97))),'Data Summary'!DF103="Yes"),OFFSET('Sanitation Data'!$H$6,0,10*ROW('Sanitation Data'!H97)),NA())</f>
        <v>#N/A</v>
      </c>
      <c r="AR103" s="100" t="e">
        <f ca="true">+IF(AND(ISNUMBER(OFFSET('Sanitation Data'!$H$10,0,10*ROW('Sanitation Data'!H97))),'Data Summary'!DG103="Yes"),OFFSET('Sanitation Data'!$H$10,0,10*ROW('Sanitation Data'!H97)),NA())</f>
        <v>#N/A</v>
      </c>
      <c r="AS103" s="100" t="e">
        <f ca="true">+IF(AND(ISNUMBER(OFFSET('Sanitation Data'!$H$11,0,10*ROW('Sanitation Data'!H97))),'Data Summary'!DH103="Yes"),OFFSET('Sanitation Data'!$H$11,0,10*ROW('Sanitation Data'!H97)),NA())</f>
        <v>#N/A</v>
      </c>
      <c r="AT103" s="100" t="e">
        <f ca="true">+IF(AND(ISNUMBER(OFFSET('Sanitation Data'!$H$12,0,10*ROW('Sanitation Data'!H97))),'Data Summary'!DI103="Yes"),OFFSET('Sanitation Data'!$H$12,0,10*ROW('Sanitation Data'!H97)),NA())</f>
        <v>#N/A</v>
      </c>
      <c r="AU103" s="100" t="e">
        <f ca="true">+IF(AND(ISNUMBER(OFFSET('Sanitation Data'!$I$4,0,10*ROW('Sanitation Data'!I97))),'Data Summary'!DJ103="Yes"),100-OFFSET('Sanitation Data'!$I$4,0,10*ROW('Sanitation Data'!I97)),NA())</f>
        <v>#N/A</v>
      </c>
      <c r="AV103" s="100" t="e">
        <f ca="true">+IF(AND(ISNUMBER(OFFSET('Sanitation Data'!$I$6,0,10*ROW('Sanitation Data'!I97))),'Data Summary'!DK103="Yes"),OFFSET('Sanitation Data'!$I$6,0,10*ROW('Sanitation Data'!I97)),NA())</f>
        <v>#N/A</v>
      </c>
      <c r="AW103" s="100" t="e">
        <f ca="true">+IF(AND(ISNUMBER(OFFSET('Sanitation Data'!$I$10,0,10*ROW('Sanitation Data'!I97))),'Data Summary'!DL103="Yes"),OFFSET('Sanitation Data'!$I$10,0,10*ROW('Sanitation Data'!I97)),NA())</f>
        <v>#N/A</v>
      </c>
      <c r="AX103" s="100" t="e">
        <f ca="true">+IF(AND(ISNUMBER(OFFSET('Sanitation Data'!$I$11,0,10*ROW('Sanitation Data'!I97))),'Data Summary'!DM103="Yes"),OFFSET('Sanitation Data'!$I$11,0,10*ROW('Sanitation Data'!I97)),NA())</f>
        <v>#N/A</v>
      </c>
      <c r="AY103" s="100" t="e">
        <f ca="true">+IF(AND(ISNUMBER(OFFSET('Sanitation Data'!$I$12,0,10*ROW('Sanitation Data'!I97))),'Data Summary'!DN103="Yes"),OFFSET('Sanitation Data'!$I$12,0,10*ROW('Sanitation Data'!I97)),NA())</f>
        <v>#N/A</v>
      </c>
      <c r="AZ103" s="101" t="e">
        <f ca="true">+IF(AND(ISNUMBER(OFFSET('Hygiene Data'!$D$5,0,10*ROW('Hygiene Data'!D97))),'Data Summary'!DO103="Yes"),OFFSET('Hygiene Data'!$D$5,0,10*ROW('Hygiene Data'!D97)),NA())</f>
        <v>#N/A</v>
      </c>
      <c r="BA103" s="101" t="e">
        <f ca="true">+IF(AND(ISNUMBER(OFFSET('Hygiene Data'!$D$7,0,10*ROW('Hygiene Data'!D97))),'Data Summary'!DP103="Yes"),OFFSET('Hygiene Data'!$D$7,0,10*ROW('Hygiene Data'!D97)),NA())</f>
        <v>#N/A</v>
      </c>
      <c r="BB103" s="101" t="e">
        <f ca="true">+IF(AND(ISNUMBER(OFFSET('Hygiene Data'!$D$9,0,10*ROW('Hygiene Data'!D97))),'Data Summary'!DQ103="Yes"),OFFSET('Hygiene Data'!$D$9,0,10*ROW('Hygiene Data'!D97)),NA())</f>
        <v>#N/A</v>
      </c>
      <c r="BC103" s="101" t="e">
        <f ca="true">+IF(AND(ISNUMBER(OFFSET('Hygiene Data'!$E$5,0,10*ROW('Hygiene Data'!E97))),'Data Summary'!DR103="Yes"),OFFSET('Hygiene Data'!$E$5,0,10*ROW('Hygiene Data'!E97)),NA())</f>
        <v>#N/A</v>
      </c>
      <c r="BD103" s="101" t="e">
        <f ca="true">+IF(AND(ISNUMBER(OFFSET('Hygiene Data'!$E$7,0,10*ROW('Hygiene Data'!E97))),'Data Summary'!DS103="Yes"),OFFSET('Hygiene Data'!$E$7,0,10*ROW('Hygiene Data'!E97)),NA())</f>
        <v>#N/A</v>
      </c>
      <c r="BE103" s="101" t="e">
        <f ca="true">+IF(AND(ISNUMBER(OFFSET('Hygiene Data'!$E$9,0,10*ROW('Hygiene Data'!E97))),'Data Summary'!DT103="Yes"),OFFSET('Hygiene Data'!$E$9,0,10*ROW('Hygiene Data'!E97)),NA())</f>
        <v>#N/A</v>
      </c>
      <c r="BF103" s="101" t="e">
        <f ca="true">+IF(AND(ISNUMBER(OFFSET('Hygiene Data'!$F$5,0,10*ROW('Hygiene Data'!F97))),'Data Summary'!DU103="Yes"),OFFSET('Hygiene Data'!$F$5,0,10*ROW('Hygiene Data'!F97)),NA())</f>
        <v>#N/A</v>
      </c>
      <c r="BG103" s="101" t="e">
        <f ca="true">+IF(AND(ISNUMBER(OFFSET('Hygiene Data'!$F$7,0,10*ROW('Hygiene Data'!F97))),'Data Summary'!DV103="Yes"),OFFSET('Hygiene Data'!$F$7,0,10*ROW('Hygiene Data'!F97)),NA())</f>
        <v>#N/A</v>
      </c>
      <c r="BH103" s="101" t="e">
        <f ca="true">+IF(AND(ISNUMBER(OFFSET('Hygiene Data'!$F$9,0,10*ROW('Hygiene Data'!F97))),'Data Summary'!DW103="Yes"),OFFSET('Hygiene Data'!$F$9,0,10*ROW('Hygiene Data'!F97)),NA())</f>
        <v>#N/A</v>
      </c>
      <c r="BI103" s="101" t="e">
        <f ca="true">+IF(AND(ISNUMBER(OFFSET('Hygiene Data'!$G$5,0,10*ROW('Hygiene Data'!G97))),'Data Summary'!DX103="Yes"),OFFSET('Hygiene Data'!$G$5,0,10*ROW('Hygiene Data'!G97)),NA())</f>
        <v>#N/A</v>
      </c>
      <c r="BJ103" s="101" t="e">
        <f ca="true">+IF(AND(ISNUMBER(OFFSET('Hygiene Data'!$G$7,0,10*ROW('Hygiene Data'!G97))),'Data Summary'!DY103="Yes"),OFFSET('Hygiene Data'!$G$7,0,10*ROW('Hygiene Data'!G97)),NA())</f>
        <v>#N/A</v>
      </c>
      <c r="BK103" s="101" t="e">
        <f ca="true">+IF(AND(ISNUMBER(OFFSET('Hygiene Data'!$G$9,0,10*ROW('Hygiene Data'!G97))),'Data Summary'!DZ103="Yes"),OFFSET('Hygiene Data'!$G$9,0,10*ROW('Hygiene Data'!G97)),NA())</f>
        <v>#N/A</v>
      </c>
      <c r="BL103" s="101" t="e">
        <f ca="true">+IF(AND(ISNUMBER(OFFSET('Hygiene Data'!$H$5,0,10*ROW('Hygiene Data'!H97))),'Data Summary'!EA103="Yes"),OFFSET('Hygiene Data'!$H$5,0,10*ROW('Hygiene Data'!H97)),NA())</f>
        <v>#N/A</v>
      </c>
      <c r="BM103" s="101" t="e">
        <f ca="true">+IF(AND(ISNUMBER(OFFSET('Hygiene Data'!$H$7,0,10*ROW('Hygiene Data'!H97))),'Data Summary'!EB103="Yes"),OFFSET('Hygiene Data'!$H$7,0,10*ROW('Hygiene Data'!H97)),NA())</f>
        <v>#N/A</v>
      </c>
      <c r="BN103" s="101" t="e">
        <f ca="true">+IF(AND(ISNUMBER(OFFSET('Hygiene Data'!$H$9,0,10*ROW('Hygiene Data'!H97))),'Data Summary'!EC103="Yes"),OFFSET('Hygiene Data'!$H$9,0,10*ROW('Hygiene Data'!H97)),NA())</f>
        <v>#N/A</v>
      </c>
      <c r="BO103" s="101" t="e">
        <f ca="true">+IF(AND(ISNUMBER(OFFSET('Hygiene Data'!$I$5,0,10*ROW('Hygiene Data'!I97))),'Data Summary'!ED103="Yes"),OFFSET('Hygiene Data'!$I$5,0,10*ROW('Hygiene Data'!I97)),NA())</f>
        <v>#N/A</v>
      </c>
      <c r="BP103" s="101" t="e">
        <f ca="true">+IF(AND(ISNUMBER(OFFSET('Hygiene Data'!$I$7,0,10*ROW('Hygiene Data'!I97))),'Data Summary'!EE103="Yes"),OFFSET('Hygiene Data'!$I$7,0,10*ROW('Hygiene Data'!I97)),NA())</f>
        <v>#N/A</v>
      </c>
      <c r="BQ103" s="101" t="e">
        <f ca="true">+IF(AND(ISNUMBER(OFFSET('Hygiene Data'!$I$9,0,10*ROW('Hygiene Data'!I97))),'Data Summary'!EF103="Yes"),OFFSET('Hygiene Data'!$I$9,0,10*ROW('Hygiene Data'!I97)),NA())</f>
        <v>#N/A</v>
      </c>
    </row>
    <row xmlns:x14ac="http://schemas.microsoft.com/office/spreadsheetml/2009/9/ac" r="104" x14ac:dyDescent="0.2">
      <c r="A104" s="379" t="e">
        <f ca="true">+RIGHT('Data Summary'!A104,LEN('Data Summary'!A104)-9)</f>
        <v>#VALUE!</v>
      </c>
      <c r="B104" s="38" t="str">
        <f ca="true">+IF(ISTEXT('Data Summary'!B104),'Data Summary'!B104,"")</f>
        <v/>
      </c>
      <c r="C104" s="378" t="e">
        <f ca="true">+VALUE('Data Summary'!C104)</f>
        <v>#VALUE!</v>
      </c>
      <c r="D104" s="99" t="e">
        <f ca="true">+IF(AND(ISNUMBER(OFFSET('Water Data'!$D$4,0,10*ROW('Water Data'!D98))),'Data Summary'!BS104="Yes"),100-OFFSET('Water Data'!$D$4,0,10*ROW('Water Data'!D98)),NA())</f>
        <v>#N/A</v>
      </c>
      <c r="E104" s="99" t="e">
        <f ca="true">+IF(AND(ISNUMBER(OFFSET('Water Data'!$D$6,0,10*ROW('Water Data'!D98))),'Data Summary'!BT104="Yes"),OFFSET('Water Data'!$D$6,0,10*ROW('Water Data'!D98)),NA())</f>
        <v>#N/A</v>
      </c>
      <c r="F104" s="99" t="e">
        <f ca="true">+IF(AND(ISNUMBER(OFFSET('Water Data'!$D$9,0,10*ROW('Water Data'!D98))),'Data Summary'!BU104="Yes"),OFFSET('Water Data'!$D$9,0,10*ROW('Water Data'!D98)),NA())</f>
        <v>#N/A</v>
      </c>
      <c r="G104" s="99" t="e">
        <f ca="true">+IF(AND(ISNUMBER(OFFSET('Water Data'!$E$4,0,10*ROW('Water Data'!E98))),'Data Summary'!BV104="Yes"),100-OFFSET('Water Data'!$E$4,0,10*ROW('Water Data'!E98)),NA())</f>
        <v>#N/A</v>
      </c>
      <c r="H104" s="99" t="e">
        <f ca="true">+IF(AND(ISNUMBER(OFFSET('Water Data'!$E$6,0,10*ROW('Water Data'!E98))),'Data Summary'!BW104="Yes"),OFFSET('Water Data'!$E$6,0,10*ROW('Water Data'!E98)),NA())</f>
        <v>#N/A</v>
      </c>
      <c r="I104" s="99" t="e">
        <f ca="true">+IF(AND(ISNUMBER(OFFSET('Water Data'!$E$9,0,10*ROW('Water Data'!E98))),'Data Summary'!BX104="Yes"),OFFSET('Water Data'!$E$9,0,10*ROW('Water Data'!E98)),NA())</f>
        <v>#N/A</v>
      </c>
      <c r="J104" s="99" t="e">
        <f ca="true">+IF(AND(ISNUMBER(OFFSET('Water Data'!$F$4,0,10*ROW('Water Data'!F98))),'Data Summary'!BY104="Yes"),100-OFFSET('Water Data'!$F$4,0,10*ROW('Water Data'!F98)),NA())</f>
        <v>#N/A</v>
      </c>
      <c r="K104" s="99" t="e">
        <f ca="true">+IF(AND(ISNUMBER(OFFSET('Water Data'!$F$6,0,10*ROW('Water Data'!F98))),'Data Summary'!BZ104="Yes"),OFFSET('Water Data'!$F$6,0,10*ROW('Water Data'!F98)),NA())</f>
        <v>#N/A</v>
      </c>
      <c r="L104" s="99" t="e">
        <f ca="true">+IF(AND(ISNUMBER(OFFSET('Water Data'!$F$9,0,10*ROW('Water Data'!F98))),'Data Summary'!CA104="Yes"),OFFSET('Water Data'!$F$9,0,10*ROW('Water Data'!F98)),NA())</f>
        <v>#N/A</v>
      </c>
      <c r="M104" s="99" t="e">
        <f ca="true">+IF(AND(ISNUMBER(OFFSET('Water Data'!$G$4,0,10*ROW('Water Data'!G98))),'Data Summary'!CB104="Yes"),100-OFFSET('Water Data'!$G$4,0,10*ROW('Water Data'!G98)),NA())</f>
        <v>#N/A</v>
      </c>
      <c r="N104" s="99" t="e">
        <f ca="true">+IF(AND(ISNUMBER(OFFSET('Water Data'!$G$6,0,10*ROW('Water Data'!G98))),'Data Summary'!CC104="Yes"),OFFSET('Water Data'!$G$6,0,10*ROW('Water Data'!G98)),NA())</f>
        <v>#N/A</v>
      </c>
      <c r="O104" s="99" t="e">
        <f ca="true">+IF(AND(ISNUMBER(OFFSET('Water Data'!$G$9,0,10*ROW('Water Data'!G98))),'Data Summary'!CD104="Yes"),OFFSET('Water Data'!$G$9,0,10*ROW('Water Data'!G98)),NA())</f>
        <v>#N/A</v>
      </c>
      <c r="P104" s="99" t="e">
        <f ca="true">+IF(AND(ISNUMBER(OFFSET('Water Data'!$H$4,0,10*ROW('Water Data'!H98))),'Data Summary'!CE104="Yes"),100-OFFSET('Water Data'!$H$4,0,10*ROW('Water Data'!H98)),NA())</f>
        <v>#N/A</v>
      </c>
      <c r="Q104" s="99" t="e">
        <f ca="true">+IF(AND(ISNUMBER(OFFSET('Water Data'!$H$6,0,10*ROW('Water Data'!H98))),'Data Summary'!CF104="Yes"),OFFSET('Water Data'!$H$6,0,10*ROW('Water Data'!H98)),NA())</f>
        <v>#N/A</v>
      </c>
      <c r="R104" s="99" t="e">
        <f ca="true">+IF(AND(ISNUMBER(OFFSET('Water Data'!$H$9,0,10*ROW('Water Data'!H98))),'Data Summary'!CG104="Yes"),OFFSET('Water Data'!$H$9,0,10*ROW('Water Data'!H98)),NA())</f>
        <v>#N/A</v>
      </c>
      <c r="S104" s="99" t="e">
        <f ca="true">+IF(AND(ISNUMBER(OFFSET('Water Data'!$I$4,0,10*ROW('Water Data'!I98))),'Data Summary'!CH104="Yes"),100-OFFSET('Water Data'!$I$4,0,10*ROW('Water Data'!I98)),NA())</f>
        <v>#N/A</v>
      </c>
      <c r="T104" s="99" t="e">
        <f ca="true">+IF(AND(ISNUMBER(OFFSET('Water Data'!$I$6,0,10*ROW('Water Data'!I98))),'Data Summary'!CI104="Yes"),OFFSET('Water Data'!$I$6,0,10*ROW('Water Data'!I98)),NA())</f>
        <v>#N/A</v>
      </c>
      <c r="U104" s="99" t="e">
        <f ca="true">+IF(AND(ISNUMBER(OFFSET('Water Data'!$I$9,0,10*ROW('Water Data'!I98))),'Data Summary'!CJ104="Yes"),OFFSET('Water Data'!$I$9,0,10*ROW('Water Data'!I98)),NA())</f>
        <v>#N/A</v>
      </c>
      <c r="V104" s="100" t="e">
        <f ca="true">+IF(AND(ISNUMBER(OFFSET('Sanitation Data'!$D$4,0,10*ROW('Sanitation Data'!D98))),'Data Summary'!CK104="Yes"),100-OFFSET('Sanitation Data'!$D$4,0,10*ROW('Sanitation Data'!D98)),NA())</f>
        <v>#N/A</v>
      </c>
      <c r="W104" s="100" t="e">
        <f ca="true">+IF(AND(ISNUMBER(OFFSET('Sanitation Data'!$D$6,0,10*ROW('Sanitation Data'!D98))),'Data Summary'!CL104="Yes"),OFFSET('Sanitation Data'!$D$6,0,10*ROW('Sanitation Data'!D98)),NA())</f>
        <v>#N/A</v>
      </c>
      <c r="X104" s="100" t="e">
        <f ca="true">+IF(AND(ISNUMBER(OFFSET('Sanitation Data'!$D$10,0,10*ROW('Sanitation Data'!D98))),'Data Summary'!CM104="Yes"),OFFSET('Sanitation Data'!$D$10,0,10*ROW('Sanitation Data'!D98)),NA())</f>
        <v>#N/A</v>
      </c>
      <c r="Y104" s="100" t="e">
        <f ca="true">+IF(AND(ISNUMBER(OFFSET('Sanitation Data'!$D$11,0,10*ROW('Sanitation Data'!D98))),'Data Summary'!CN104="Yes"),OFFSET('Sanitation Data'!$D$11,0,10*ROW('Sanitation Data'!D98)),NA())</f>
        <v>#N/A</v>
      </c>
      <c r="Z104" s="100" t="e">
        <f ca="true">+IF(AND(ISNUMBER(OFFSET('Sanitation Data'!$D$12,0,10*ROW('Sanitation Data'!D98))),'Data Summary'!CO104="Yes"),OFFSET('Sanitation Data'!$D$12,0,10*ROW('Sanitation Data'!D98)),NA())</f>
        <v>#N/A</v>
      </c>
      <c r="AA104" s="100" t="e">
        <f ca="true">+IF(AND(ISNUMBER(OFFSET('Sanitation Data'!$E$4,0,10*ROW('Sanitation Data'!E98))),'Data Summary'!CP104="Yes"),100-OFFSET('Sanitation Data'!$E$4,0,10*ROW('Sanitation Data'!E98)),NA())</f>
        <v>#N/A</v>
      </c>
      <c r="AB104" s="100" t="e">
        <f ca="true">+IF(AND(ISNUMBER(OFFSET('Sanitation Data'!$E$6,0,10*ROW('Sanitation Data'!E98))),'Data Summary'!CQ104="Yes"),OFFSET('Sanitation Data'!$E$6,0,10*ROW('Sanitation Data'!E98)),NA())</f>
        <v>#N/A</v>
      </c>
      <c r="AC104" s="100" t="e">
        <f ca="true">+IF(AND(ISNUMBER(OFFSET('Sanitation Data'!$E$10,0,10*ROW('Sanitation Data'!E98))),'Data Summary'!CR104="Yes"),OFFSET('Sanitation Data'!$E$10,0,10*ROW('Sanitation Data'!E98)),NA())</f>
        <v>#N/A</v>
      </c>
      <c r="AD104" s="100" t="e">
        <f ca="true">+IF(AND(ISNUMBER(OFFSET('Sanitation Data'!$E$11,0,10*ROW('Sanitation Data'!E98))),'Data Summary'!CS104="Yes"),OFFSET('Sanitation Data'!$E$11,0,10*ROW('Sanitation Data'!E98)),NA())</f>
        <v>#N/A</v>
      </c>
      <c r="AE104" s="100" t="e">
        <f ca="true">+IF(AND(ISNUMBER(OFFSET('Sanitation Data'!$E$12,0,10*ROW('Sanitation Data'!E98))),'Data Summary'!CT104="Yes"),OFFSET('Sanitation Data'!$E$12,0,10*ROW('Sanitation Data'!E98)),NA())</f>
        <v>#N/A</v>
      </c>
      <c r="AF104" s="100" t="e">
        <f ca="true">+IF(AND(ISNUMBER(OFFSET('Sanitation Data'!$F$4,0,10*ROW('Sanitation Data'!F98))),'Data Summary'!CU104="Yes"),100-OFFSET('Sanitation Data'!$F$4,0,10*ROW('Sanitation Data'!F98)),NA())</f>
        <v>#N/A</v>
      </c>
      <c r="AG104" s="100" t="e">
        <f ca="true">+IF(AND(ISNUMBER(OFFSET('Sanitation Data'!$F$6,0,10*ROW('Sanitation Data'!F98))),'Data Summary'!CV104="Yes"),OFFSET('Sanitation Data'!$F$6,0,10*ROW('Sanitation Data'!F98)),NA())</f>
        <v>#N/A</v>
      </c>
      <c r="AH104" s="100" t="e">
        <f ca="true">+IF(AND(ISNUMBER(OFFSET('Sanitation Data'!$F$10,0,10*ROW('Sanitation Data'!F98))),'Data Summary'!CW104="Yes"),OFFSET('Sanitation Data'!$F$10,0,10*ROW('Sanitation Data'!F98)),NA())</f>
        <v>#N/A</v>
      </c>
      <c r="AI104" s="100" t="e">
        <f ca="true">+IF(AND(ISNUMBER(OFFSET('Sanitation Data'!$F$11,0,10*ROW('Sanitation Data'!F98))),'Data Summary'!CX104="Yes"),OFFSET('Sanitation Data'!$F$11,0,10*ROW('Sanitation Data'!F98)),NA())</f>
        <v>#N/A</v>
      </c>
      <c r="AJ104" s="100" t="e">
        <f ca="true">+IF(AND(ISNUMBER(OFFSET('Sanitation Data'!$F$12,0,10*ROW('Sanitation Data'!F98))),'Data Summary'!CY104="Yes"),OFFSET('Sanitation Data'!$F$12,0,10*ROW('Sanitation Data'!F98)),NA())</f>
        <v>#N/A</v>
      </c>
      <c r="AK104" s="100" t="e">
        <f ca="true">+IF(AND(ISNUMBER(OFFSET('Sanitation Data'!$G$4,0,10*ROW('Sanitation Data'!G98))),'Data Summary'!CZ104="Yes"),100-OFFSET('Sanitation Data'!$G$4,0,10*ROW('Sanitation Data'!G98)),NA())</f>
        <v>#N/A</v>
      </c>
      <c r="AL104" s="100" t="e">
        <f ca="true">+IF(AND(ISNUMBER(OFFSET('Sanitation Data'!$G$6,0,10*ROW('Sanitation Data'!G98))),'Data Summary'!DA104="Yes"),OFFSET('Sanitation Data'!$G$6,0,10*ROW('Sanitation Data'!G98)),NA())</f>
        <v>#N/A</v>
      </c>
      <c r="AM104" s="100" t="e">
        <f ca="true">+IF(AND(ISNUMBER(OFFSET('Sanitation Data'!$G$10,0,10*ROW('Sanitation Data'!G98))),'Data Summary'!DB104="Yes"),OFFSET('Sanitation Data'!$G$10,0,10*ROW('Sanitation Data'!G98)),NA())</f>
        <v>#N/A</v>
      </c>
      <c r="AN104" s="100" t="e">
        <f ca="true">+IF(AND(ISNUMBER(OFFSET('Sanitation Data'!$G$11,0,10*ROW('Sanitation Data'!G98))),'Data Summary'!DC104="Yes"),OFFSET('Sanitation Data'!$G$11,0,10*ROW('Sanitation Data'!G98)),NA())</f>
        <v>#N/A</v>
      </c>
      <c r="AO104" s="100" t="e">
        <f ca="true">+IF(AND(ISNUMBER(OFFSET('Sanitation Data'!$G$12,0,10*ROW('Sanitation Data'!G98))),'Data Summary'!DD104="Yes"),OFFSET('Sanitation Data'!$G$12,0,10*ROW('Sanitation Data'!G98)),NA())</f>
        <v>#N/A</v>
      </c>
      <c r="AP104" s="100" t="e">
        <f ca="true">+IF(AND(ISNUMBER(OFFSET('Sanitation Data'!$H$4,0,10*ROW('Sanitation Data'!H98))),'Data Summary'!DE104="Yes"),100-OFFSET('Sanitation Data'!$H$4,0,10*ROW('Sanitation Data'!H98)),NA())</f>
        <v>#N/A</v>
      </c>
      <c r="AQ104" s="100" t="e">
        <f ca="true">+IF(AND(ISNUMBER(OFFSET('Sanitation Data'!$H$6,0,10*ROW('Sanitation Data'!H98))),'Data Summary'!DF104="Yes"),OFFSET('Sanitation Data'!$H$6,0,10*ROW('Sanitation Data'!H98)),NA())</f>
        <v>#N/A</v>
      </c>
      <c r="AR104" s="100" t="e">
        <f ca="true">+IF(AND(ISNUMBER(OFFSET('Sanitation Data'!$H$10,0,10*ROW('Sanitation Data'!H98))),'Data Summary'!DG104="Yes"),OFFSET('Sanitation Data'!$H$10,0,10*ROW('Sanitation Data'!H98)),NA())</f>
        <v>#N/A</v>
      </c>
      <c r="AS104" s="100" t="e">
        <f ca="true">+IF(AND(ISNUMBER(OFFSET('Sanitation Data'!$H$11,0,10*ROW('Sanitation Data'!H98))),'Data Summary'!DH104="Yes"),OFFSET('Sanitation Data'!$H$11,0,10*ROW('Sanitation Data'!H98)),NA())</f>
        <v>#N/A</v>
      </c>
      <c r="AT104" s="100" t="e">
        <f ca="true">+IF(AND(ISNUMBER(OFFSET('Sanitation Data'!$H$12,0,10*ROW('Sanitation Data'!H98))),'Data Summary'!DI104="Yes"),OFFSET('Sanitation Data'!$H$12,0,10*ROW('Sanitation Data'!H98)),NA())</f>
        <v>#N/A</v>
      </c>
      <c r="AU104" s="100" t="e">
        <f ca="true">+IF(AND(ISNUMBER(OFFSET('Sanitation Data'!$I$4,0,10*ROW('Sanitation Data'!I98))),'Data Summary'!DJ104="Yes"),100-OFFSET('Sanitation Data'!$I$4,0,10*ROW('Sanitation Data'!I98)),NA())</f>
        <v>#N/A</v>
      </c>
      <c r="AV104" s="100" t="e">
        <f ca="true">+IF(AND(ISNUMBER(OFFSET('Sanitation Data'!$I$6,0,10*ROW('Sanitation Data'!I98))),'Data Summary'!DK104="Yes"),OFFSET('Sanitation Data'!$I$6,0,10*ROW('Sanitation Data'!I98)),NA())</f>
        <v>#N/A</v>
      </c>
      <c r="AW104" s="100" t="e">
        <f ca="true">+IF(AND(ISNUMBER(OFFSET('Sanitation Data'!$I$10,0,10*ROW('Sanitation Data'!I98))),'Data Summary'!DL104="Yes"),OFFSET('Sanitation Data'!$I$10,0,10*ROW('Sanitation Data'!I98)),NA())</f>
        <v>#N/A</v>
      </c>
      <c r="AX104" s="100" t="e">
        <f ca="true">+IF(AND(ISNUMBER(OFFSET('Sanitation Data'!$I$11,0,10*ROW('Sanitation Data'!I98))),'Data Summary'!DM104="Yes"),OFFSET('Sanitation Data'!$I$11,0,10*ROW('Sanitation Data'!I98)),NA())</f>
        <v>#N/A</v>
      </c>
      <c r="AY104" s="100" t="e">
        <f ca="true">+IF(AND(ISNUMBER(OFFSET('Sanitation Data'!$I$12,0,10*ROW('Sanitation Data'!I98))),'Data Summary'!DN104="Yes"),OFFSET('Sanitation Data'!$I$12,0,10*ROW('Sanitation Data'!I98)),NA())</f>
        <v>#N/A</v>
      </c>
      <c r="AZ104" s="101" t="e">
        <f ca="true">+IF(AND(ISNUMBER(OFFSET('Hygiene Data'!$D$5,0,10*ROW('Hygiene Data'!D98))),'Data Summary'!DO104="Yes"),OFFSET('Hygiene Data'!$D$5,0,10*ROW('Hygiene Data'!D98)),NA())</f>
        <v>#N/A</v>
      </c>
      <c r="BA104" s="101" t="e">
        <f ca="true">+IF(AND(ISNUMBER(OFFSET('Hygiene Data'!$D$7,0,10*ROW('Hygiene Data'!D98))),'Data Summary'!DP104="Yes"),OFFSET('Hygiene Data'!$D$7,0,10*ROW('Hygiene Data'!D98)),NA())</f>
        <v>#N/A</v>
      </c>
      <c r="BB104" s="101" t="e">
        <f ca="true">+IF(AND(ISNUMBER(OFFSET('Hygiene Data'!$D$9,0,10*ROW('Hygiene Data'!D98))),'Data Summary'!DQ104="Yes"),OFFSET('Hygiene Data'!$D$9,0,10*ROW('Hygiene Data'!D98)),NA())</f>
        <v>#N/A</v>
      </c>
      <c r="BC104" s="101" t="e">
        <f ca="true">+IF(AND(ISNUMBER(OFFSET('Hygiene Data'!$E$5,0,10*ROW('Hygiene Data'!E98))),'Data Summary'!DR104="Yes"),OFFSET('Hygiene Data'!$E$5,0,10*ROW('Hygiene Data'!E98)),NA())</f>
        <v>#N/A</v>
      </c>
      <c r="BD104" s="101" t="e">
        <f ca="true">+IF(AND(ISNUMBER(OFFSET('Hygiene Data'!$E$7,0,10*ROW('Hygiene Data'!E98))),'Data Summary'!DS104="Yes"),OFFSET('Hygiene Data'!$E$7,0,10*ROW('Hygiene Data'!E98)),NA())</f>
        <v>#N/A</v>
      </c>
      <c r="BE104" s="101" t="e">
        <f ca="true">+IF(AND(ISNUMBER(OFFSET('Hygiene Data'!$E$9,0,10*ROW('Hygiene Data'!E98))),'Data Summary'!DT104="Yes"),OFFSET('Hygiene Data'!$E$9,0,10*ROW('Hygiene Data'!E98)),NA())</f>
        <v>#N/A</v>
      </c>
      <c r="BF104" s="101" t="e">
        <f ca="true">+IF(AND(ISNUMBER(OFFSET('Hygiene Data'!$F$5,0,10*ROW('Hygiene Data'!F98))),'Data Summary'!DU104="Yes"),OFFSET('Hygiene Data'!$F$5,0,10*ROW('Hygiene Data'!F98)),NA())</f>
        <v>#N/A</v>
      </c>
      <c r="BG104" s="101" t="e">
        <f ca="true">+IF(AND(ISNUMBER(OFFSET('Hygiene Data'!$F$7,0,10*ROW('Hygiene Data'!F98))),'Data Summary'!DV104="Yes"),OFFSET('Hygiene Data'!$F$7,0,10*ROW('Hygiene Data'!F98)),NA())</f>
        <v>#N/A</v>
      </c>
      <c r="BH104" s="101" t="e">
        <f ca="true">+IF(AND(ISNUMBER(OFFSET('Hygiene Data'!$F$9,0,10*ROW('Hygiene Data'!F98))),'Data Summary'!DW104="Yes"),OFFSET('Hygiene Data'!$F$9,0,10*ROW('Hygiene Data'!F98)),NA())</f>
        <v>#N/A</v>
      </c>
      <c r="BI104" s="101" t="e">
        <f ca="true">+IF(AND(ISNUMBER(OFFSET('Hygiene Data'!$G$5,0,10*ROW('Hygiene Data'!G98))),'Data Summary'!DX104="Yes"),OFFSET('Hygiene Data'!$G$5,0,10*ROW('Hygiene Data'!G98)),NA())</f>
        <v>#N/A</v>
      </c>
      <c r="BJ104" s="101" t="e">
        <f ca="true">+IF(AND(ISNUMBER(OFFSET('Hygiene Data'!$G$7,0,10*ROW('Hygiene Data'!G98))),'Data Summary'!DY104="Yes"),OFFSET('Hygiene Data'!$G$7,0,10*ROW('Hygiene Data'!G98)),NA())</f>
        <v>#N/A</v>
      </c>
      <c r="BK104" s="101" t="e">
        <f ca="true">+IF(AND(ISNUMBER(OFFSET('Hygiene Data'!$G$9,0,10*ROW('Hygiene Data'!G98))),'Data Summary'!DZ104="Yes"),OFFSET('Hygiene Data'!$G$9,0,10*ROW('Hygiene Data'!G98)),NA())</f>
        <v>#N/A</v>
      </c>
      <c r="BL104" s="101" t="e">
        <f ca="true">+IF(AND(ISNUMBER(OFFSET('Hygiene Data'!$H$5,0,10*ROW('Hygiene Data'!H98))),'Data Summary'!EA104="Yes"),OFFSET('Hygiene Data'!$H$5,0,10*ROW('Hygiene Data'!H98)),NA())</f>
        <v>#N/A</v>
      </c>
      <c r="BM104" s="101" t="e">
        <f ca="true">+IF(AND(ISNUMBER(OFFSET('Hygiene Data'!$H$7,0,10*ROW('Hygiene Data'!H98))),'Data Summary'!EB104="Yes"),OFFSET('Hygiene Data'!$H$7,0,10*ROW('Hygiene Data'!H98)),NA())</f>
        <v>#N/A</v>
      </c>
      <c r="BN104" s="101" t="e">
        <f ca="true">+IF(AND(ISNUMBER(OFFSET('Hygiene Data'!$H$9,0,10*ROW('Hygiene Data'!H98))),'Data Summary'!EC104="Yes"),OFFSET('Hygiene Data'!$H$9,0,10*ROW('Hygiene Data'!H98)),NA())</f>
        <v>#N/A</v>
      </c>
      <c r="BO104" s="101" t="e">
        <f ca="true">+IF(AND(ISNUMBER(OFFSET('Hygiene Data'!$I$5,0,10*ROW('Hygiene Data'!I98))),'Data Summary'!ED104="Yes"),OFFSET('Hygiene Data'!$I$5,0,10*ROW('Hygiene Data'!I98)),NA())</f>
        <v>#N/A</v>
      </c>
      <c r="BP104" s="101" t="e">
        <f ca="true">+IF(AND(ISNUMBER(OFFSET('Hygiene Data'!$I$7,0,10*ROW('Hygiene Data'!I98))),'Data Summary'!EE104="Yes"),OFFSET('Hygiene Data'!$I$7,0,10*ROW('Hygiene Data'!I98)),NA())</f>
        <v>#N/A</v>
      </c>
      <c r="BQ104" s="101" t="e">
        <f ca="true">+IF(AND(ISNUMBER(OFFSET('Hygiene Data'!$I$9,0,10*ROW('Hygiene Data'!I98))),'Data Summary'!EF104="Yes"),OFFSET('Hygiene Data'!$I$9,0,10*ROW('Hygiene Data'!I98)),NA())</f>
        <v>#N/A</v>
      </c>
    </row>
    <row xmlns:x14ac="http://schemas.microsoft.com/office/spreadsheetml/2009/9/ac" r="105" x14ac:dyDescent="0.2">
      <c r="A105" s="379" t="e">
        <f ca="true">+RIGHT('Data Summary'!A105,LEN('Data Summary'!A105)-9)</f>
        <v>#VALUE!</v>
      </c>
      <c r="B105" s="38" t="str">
        <f ca="true">+IF(ISTEXT('Data Summary'!B105),'Data Summary'!B105,"")</f>
        <v/>
      </c>
      <c r="C105" s="378" t="e">
        <f ca="true">+VALUE('Data Summary'!C105)</f>
        <v>#VALUE!</v>
      </c>
      <c r="D105" s="99" t="e">
        <f ca="true">+IF(AND(ISNUMBER(OFFSET('Water Data'!$D$4,0,10*ROW('Water Data'!D99))),'Data Summary'!BS105="Yes"),100-OFFSET('Water Data'!$D$4,0,10*ROW('Water Data'!D99)),NA())</f>
        <v>#N/A</v>
      </c>
      <c r="E105" s="99" t="e">
        <f ca="true">+IF(AND(ISNUMBER(OFFSET('Water Data'!$D$6,0,10*ROW('Water Data'!D99))),'Data Summary'!BT105="Yes"),OFFSET('Water Data'!$D$6,0,10*ROW('Water Data'!D99)),NA())</f>
        <v>#N/A</v>
      </c>
      <c r="F105" s="99" t="e">
        <f ca="true">+IF(AND(ISNUMBER(OFFSET('Water Data'!$D$9,0,10*ROW('Water Data'!D99))),'Data Summary'!BU105="Yes"),OFFSET('Water Data'!$D$9,0,10*ROW('Water Data'!D99)),NA())</f>
        <v>#N/A</v>
      </c>
      <c r="G105" s="99" t="e">
        <f ca="true">+IF(AND(ISNUMBER(OFFSET('Water Data'!$E$4,0,10*ROW('Water Data'!E99))),'Data Summary'!BV105="Yes"),100-OFFSET('Water Data'!$E$4,0,10*ROW('Water Data'!E99)),NA())</f>
        <v>#N/A</v>
      </c>
      <c r="H105" s="99" t="e">
        <f ca="true">+IF(AND(ISNUMBER(OFFSET('Water Data'!$E$6,0,10*ROW('Water Data'!E99))),'Data Summary'!BW105="Yes"),OFFSET('Water Data'!$E$6,0,10*ROW('Water Data'!E99)),NA())</f>
        <v>#N/A</v>
      </c>
      <c r="I105" s="99" t="e">
        <f ca="true">+IF(AND(ISNUMBER(OFFSET('Water Data'!$E$9,0,10*ROW('Water Data'!E99))),'Data Summary'!BX105="Yes"),OFFSET('Water Data'!$E$9,0,10*ROW('Water Data'!E99)),NA())</f>
        <v>#N/A</v>
      </c>
      <c r="J105" s="99" t="e">
        <f ca="true">+IF(AND(ISNUMBER(OFFSET('Water Data'!$F$4,0,10*ROW('Water Data'!F99))),'Data Summary'!BY105="Yes"),100-OFFSET('Water Data'!$F$4,0,10*ROW('Water Data'!F99)),NA())</f>
        <v>#N/A</v>
      </c>
      <c r="K105" s="99" t="e">
        <f ca="true">+IF(AND(ISNUMBER(OFFSET('Water Data'!$F$6,0,10*ROW('Water Data'!F99))),'Data Summary'!BZ105="Yes"),OFFSET('Water Data'!$F$6,0,10*ROW('Water Data'!F99)),NA())</f>
        <v>#N/A</v>
      </c>
      <c r="L105" s="99" t="e">
        <f ca="true">+IF(AND(ISNUMBER(OFFSET('Water Data'!$F$9,0,10*ROW('Water Data'!F99))),'Data Summary'!CA105="Yes"),OFFSET('Water Data'!$F$9,0,10*ROW('Water Data'!F99)),NA())</f>
        <v>#N/A</v>
      </c>
      <c r="M105" s="99" t="e">
        <f ca="true">+IF(AND(ISNUMBER(OFFSET('Water Data'!$G$4,0,10*ROW('Water Data'!G99))),'Data Summary'!CB105="Yes"),100-OFFSET('Water Data'!$G$4,0,10*ROW('Water Data'!G99)),NA())</f>
        <v>#N/A</v>
      </c>
      <c r="N105" s="99" t="e">
        <f ca="true">+IF(AND(ISNUMBER(OFFSET('Water Data'!$G$6,0,10*ROW('Water Data'!G99))),'Data Summary'!CC105="Yes"),OFFSET('Water Data'!$G$6,0,10*ROW('Water Data'!G99)),NA())</f>
        <v>#N/A</v>
      </c>
      <c r="O105" s="99" t="e">
        <f ca="true">+IF(AND(ISNUMBER(OFFSET('Water Data'!$G$9,0,10*ROW('Water Data'!G99))),'Data Summary'!CD105="Yes"),OFFSET('Water Data'!$G$9,0,10*ROW('Water Data'!G99)),NA())</f>
        <v>#N/A</v>
      </c>
      <c r="P105" s="99" t="e">
        <f ca="true">+IF(AND(ISNUMBER(OFFSET('Water Data'!$H$4,0,10*ROW('Water Data'!H99))),'Data Summary'!CE105="Yes"),100-OFFSET('Water Data'!$H$4,0,10*ROW('Water Data'!H99)),NA())</f>
        <v>#N/A</v>
      </c>
      <c r="Q105" s="99" t="e">
        <f ca="true">+IF(AND(ISNUMBER(OFFSET('Water Data'!$H$6,0,10*ROW('Water Data'!H99))),'Data Summary'!CF105="Yes"),OFFSET('Water Data'!$H$6,0,10*ROW('Water Data'!H99)),NA())</f>
        <v>#N/A</v>
      </c>
      <c r="R105" s="99" t="e">
        <f ca="true">+IF(AND(ISNUMBER(OFFSET('Water Data'!$H$9,0,10*ROW('Water Data'!H99))),'Data Summary'!CG105="Yes"),OFFSET('Water Data'!$H$9,0,10*ROW('Water Data'!H99)),NA())</f>
        <v>#N/A</v>
      </c>
      <c r="S105" s="99" t="e">
        <f ca="true">+IF(AND(ISNUMBER(OFFSET('Water Data'!$I$4,0,10*ROW('Water Data'!I99))),'Data Summary'!CH105="Yes"),100-OFFSET('Water Data'!$I$4,0,10*ROW('Water Data'!I99)),NA())</f>
        <v>#N/A</v>
      </c>
      <c r="T105" s="99" t="e">
        <f ca="true">+IF(AND(ISNUMBER(OFFSET('Water Data'!$I$6,0,10*ROW('Water Data'!I99))),'Data Summary'!CI105="Yes"),OFFSET('Water Data'!$I$6,0,10*ROW('Water Data'!I99)),NA())</f>
        <v>#N/A</v>
      </c>
      <c r="U105" s="99" t="e">
        <f ca="true">+IF(AND(ISNUMBER(OFFSET('Water Data'!$I$9,0,10*ROW('Water Data'!I99))),'Data Summary'!CJ105="Yes"),OFFSET('Water Data'!$I$9,0,10*ROW('Water Data'!I99)),NA())</f>
        <v>#N/A</v>
      </c>
      <c r="V105" s="100" t="e">
        <f ca="true">+IF(AND(ISNUMBER(OFFSET('Sanitation Data'!$D$4,0,10*ROW('Sanitation Data'!D99))),'Data Summary'!CK105="Yes"),100-OFFSET('Sanitation Data'!$D$4,0,10*ROW('Sanitation Data'!D99)),NA())</f>
        <v>#N/A</v>
      </c>
      <c r="W105" s="100" t="e">
        <f ca="true">+IF(AND(ISNUMBER(OFFSET('Sanitation Data'!$D$6,0,10*ROW('Sanitation Data'!D99))),'Data Summary'!CL105="Yes"),OFFSET('Sanitation Data'!$D$6,0,10*ROW('Sanitation Data'!D99)),NA())</f>
        <v>#N/A</v>
      </c>
      <c r="X105" s="100" t="e">
        <f ca="true">+IF(AND(ISNUMBER(OFFSET('Sanitation Data'!$D$10,0,10*ROW('Sanitation Data'!D99))),'Data Summary'!CM105="Yes"),OFFSET('Sanitation Data'!$D$10,0,10*ROW('Sanitation Data'!D99)),NA())</f>
        <v>#N/A</v>
      </c>
      <c r="Y105" s="100" t="e">
        <f ca="true">+IF(AND(ISNUMBER(OFFSET('Sanitation Data'!$D$11,0,10*ROW('Sanitation Data'!D99))),'Data Summary'!CN105="Yes"),OFFSET('Sanitation Data'!$D$11,0,10*ROW('Sanitation Data'!D99)),NA())</f>
        <v>#N/A</v>
      </c>
      <c r="Z105" s="100" t="e">
        <f ca="true">+IF(AND(ISNUMBER(OFFSET('Sanitation Data'!$D$12,0,10*ROW('Sanitation Data'!D99))),'Data Summary'!CO105="Yes"),OFFSET('Sanitation Data'!$D$12,0,10*ROW('Sanitation Data'!D99)),NA())</f>
        <v>#N/A</v>
      </c>
      <c r="AA105" s="100" t="e">
        <f ca="true">+IF(AND(ISNUMBER(OFFSET('Sanitation Data'!$E$4,0,10*ROW('Sanitation Data'!E99))),'Data Summary'!CP105="Yes"),100-OFFSET('Sanitation Data'!$E$4,0,10*ROW('Sanitation Data'!E99)),NA())</f>
        <v>#N/A</v>
      </c>
      <c r="AB105" s="100" t="e">
        <f ca="true">+IF(AND(ISNUMBER(OFFSET('Sanitation Data'!$E$6,0,10*ROW('Sanitation Data'!E99))),'Data Summary'!CQ105="Yes"),OFFSET('Sanitation Data'!$E$6,0,10*ROW('Sanitation Data'!E99)),NA())</f>
        <v>#N/A</v>
      </c>
      <c r="AC105" s="100" t="e">
        <f ca="true">+IF(AND(ISNUMBER(OFFSET('Sanitation Data'!$E$10,0,10*ROW('Sanitation Data'!E99))),'Data Summary'!CR105="Yes"),OFFSET('Sanitation Data'!$E$10,0,10*ROW('Sanitation Data'!E99)),NA())</f>
        <v>#N/A</v>
      </c>
      <c r="AD105" s="100" t="e">
        <f ca="true">+IF(AND(ISNUMBER(OFFSET('Sanitation Data'!$E$11,0,10*ROW('Sanitation Data'!E99))),'Data Summary'!CS105="Yes"),OFFSET('Sanitation Data'!$E$11,0,10*ROW('Sanitation Data'!E99)),NA())</f>
        <v>#N/A</v>
      </c>
      <c r="AE105" s="100" t="e">
        <f ca="true">+IF(AND(ISNUMBER(OFFSET('Sanitation Data'!$E$12,0,10*ROW('Sanitation Data'!E99))),'Data Summary'!CT105="Yes"),OFFSET('Sanitation Data'!$E$12,0,10*ROW('Sanitation Data'!E99)),NA())</f>
        <v>#N/A</v>
      </c>
      <c r="AF105" s="100" t="e">
        <f ca="true">+IF(AND(ISNUMBER(OFFSET('Sanitation Data'!$F$4,0,10*ROW('Sanitation Data'!F99))),'Data Summary'!CU105="Yes"),100-OFFSET('Sanitation Data'!$F$4,0,10*ROW('Sanitation Data'!F99)),NA())</f>
        <v>#N/A</v>
      </c>
      <c r="AG105" s="100" t="e">
        <f ca="true">+IF(AND(ISNUMBER(OFFSET('Sanitation Data'!$F$6,0,10*ROW('Sanitation Data'!F99))),'Data Summary'!CV105="Yes"),OFFSET('Sanitation Data'!$F$6,0,10*ROW('Sanitation Data'!F99)),NA())</f>
        <v>#N/A</v>
      </c>
      <c r="AH105" s="100" t="e">
        <f ca="true">+IF(AND(ISNUMBER(OFFSET('Sanitation Data'!$F$10,0,10*ROW('Sanitation Data'!F99))),'Data Summary'!CW105="Yes"),OFFSET('Sanitation Data'!$F$10,0,10*ROW('Sanitation Data'!F99)),NA())</f>
        <v>#N/A</v>
      </c>
      <c r="AI105" s="100" t="e">
        <f ca="true">+IF(AND(ISNUMBER(OFFSET('Sanitation Data'!$F$11,0,10*ROW('Sanitation Data'!F99))),'Data Summary'!CX105="Yes"),OFFSET('Sanitation Data'!$F$11,0,10*ROW('Sanitation Data'!F99)),NA())</f>
        <v>#N/A</v>
      </c>
      <c r="AJ105" s="100" t="e">
        <f ca="true">+IF(AND(ISNUMBER(OFFSET('Sanitation Data'!$F$12,0,10*ROW('Sanitation Data'!F99))),'Data Summary'!CY105="Yes"),OFFSET('Sanitation Data'!$F$12,0,10*ROW('Sanitation Data'!F99)),NA())</f>
        <v>#N/A</v>
      </c>
      <c r="AK105" s="100" t="e">
        <f ca="true">+IF(AND(ISNUMBER(OFFSET('Sanitation Data'!$G$4,0,10*ROW('Sanitation Data'!G99))),'Data Summary'!CZ105="Yes"),100-OFFSET('Sanitation Data'!$G$4,0,10*ROW('Sanitation Data'!G99)),NA())</f>
        <v>#N/A</v>
      </c>
      <c r="AL105" s="100" t="e">
        <f ca="true">+IF(AND(ISNUMBER(OFFSET('Sanitation Data'!$G$6,0,10*ROW('Sanitation Data'!G99))),'Data Summary'!DA105="Yes"),OFFSET('Sanitation Data'!$G$6,0,10*ROW('Sanitation Data'!G99)),NA())</f>
        <v>#N/A</v>
      </c>
      <c r="AM105" s="100" t="e">
        <f ca="true">+IF(AND(ISNUMBER(OFFSET('Sanitation Data'!$G$10,0,10*ROW('Sanitation Data'!G99))),'Data Summary'!DB105="Yes"),OFFSET('Sanitation Data'!$G$10,0,10*ROW('Sanitation Data'!G99)),NA())</f>
        <v>#N/A</v>
      </c>
      <c r="AN105" s="100" t="e">
        <f ca="true">+IF(AND(ISNUMBER(OFFSET('Sanitation Data'!$G$11,0,10*ROW('Sanitation Data'!G99))),'Data Summary'!DC105="Yes"),OFFSET('Sanitation Data'!$G$11,0,10*ROW('Sanitation Data'!G99)),NA())</f>
        <v>#N/A</v>
      </c>
      <c r="AO105" s="100" t="e">
        <f ca="true">+IF(AND(ISNUMBER(OFFSET('Sanitation Data'!$G$12,0,10*ROW('Sanitation Data'!G99))),'Data Summary'!DD105="Yes"),OFFSET('Sanitation Data'!$G$12,0,10*ROW('Sanitation Data'!G99)),NA())</f>
        <v>#N/A</v>
      </c>
      <c r="AP105" s="100" t="e">
        <f ca="true">+IF(AND(ISNUMBER(OFFSET('Sanitation Data'!$H$4,0,10*ROW('Sanitation Data'!H99))),'Data Summary'!DE105="Yes"),100-OFFSET('Sanitation Data'!$H$4,0,10*ROW('Sanitation Data'!H99)),NA())</f>
        <v>#N/A</v>
      </c>
      <c r="AQ105" s="100" t="e">
        <f ca="true">+IF(AND(ISNUMBER(OFFSET('Sanitation Data'!$H$6,0,10*ROW('Sanitation Data'!H99))),'Data Summary'!DF105="Yes"),OFFSET('Sanitation Data'!$H$6,0,10*ROW('Sanitation Data'!H99)),NA())</f>
        <v>#N/A</v>
      </c>
      <c r="AR105" s="100" t="e">
        <f ca="true">+IF(AND(ISNUMBER(OFFSET('Sanitation Data'!$H$10,0,10*ROW('Sanitation Data'!H99))),'Data Summary'!DG105="Yes"),OFFSET('Sanitation Data'!$H$10,0,10*ROW('Sanitation Data'!H99)),NA())</f>
        <v>#N/A</v>
      </c>
      <c r="AS105" s="100" t="e">
        <f ca="true">+IF(AND(ISNUMBER(OFFSET('Sanitation Data'!$H$11,0,10*ROW('Sanitation Data'!H99))),'Data Summary'!DH105="Yes"),OFFSET('Sanitation Data'!$H$11,0,10*ROW('Sanitation Data'!H99)),NA())</f>
        <v>#N/A</v>
      </c>
      <c r="AT105" s="100" t="e">
        <f ca="true">+IF(AND(ISNUMBER(OFFSET('Sanitation Data'!$H$12,0,10*ROW('Sanitation Data'!H99))),'Data Summary'!DI105="Yes"),OFFSET('Sanitation Data'!$H$12,0,10*ROW('Sanitation Data'!H99)),NA())</f>
        <v>#N/A</v>
      </c>
      <c r="AU105" s="100" t="e">
        <f ca="true">+IF(AND(ISNUMBER(OFFSET('Sanitation Data'!$I$4,0,10*ROW('Sanitation Data'!I99))),'Data Summary'!DJ105="Yes"),100-OFFSET('Sanitation Data'!$I$4,0,10*ROW('Sanitation Data'!I99)),NA())</f>
        <v>#N/A</v>
      </c>
      <c r="AV105" s="100" t="e">
        <f ca="true">+IF(AND(ISNUMBER(OFFSET('Sanitation Data'!$I$6,0,10*ROW('Sanitation Data'!I99))),'Data Summary'!DK105="Yes"),OFFSET('Sanitation Data'!$I$6,0,10*ROW('Sanitation Data'!I99)),NA())</f>
        <v>#N/A</v>
      </c>
      <c r="AW105" s="100" t="e">
        <f ca="true">+IF(AND(ISNUMBER(OFFSET('Sanitation Data'!$I$10,0,10*ROW('Sanitation Data'!I99))),'Data Summary'!DL105="Yes"),OFFSET('Sanitation Data'!$I$10,0,10*ROW('Sanitation Data'!I99)),NA())</f>
        <v>#N/A</v>
      </c>
      <c r="AX105" s="100" t="e">
        <f ca="true">+IF(AND(ISNUMBER(OFFSET('Sanitation Data'!$I$11,0,10*ROW('Sanitation Data'!I99))),'Data Summary'!DM105="Yes"),OFFSET('Sanitation Data'!$I$11,0,10*ROW('Sanitation Data'!I99)),NA())</f>
        <v>#N/A</v>
      </c>
      <c r="AY105" s="100" t="e">
        <f ca="true">+IF(AND(ISNUMBER(OFFSET('Sanitation Data'!$I$12,0,10*ROW('Sanitation Data'!I99))),'Data Summary'!DN105="Yes"),OFFSET('Sanitation Data'!$I$12,0,10*ROW('Sanitation Data'!I99)),NA())</f>
        <v>#N/A</v>
      </c>
      <c r="AZ105" s="101" t="e">
        <f ca="true">+IF(AND(ISNUMBER(OFFSET('Hygiene Data'!$D$5,0,10*ROW('Hygiene Data'!D99))),'Data Summary'!DO105="Yes"),OFFSET('Hygiene Data'!$D$5,0,10*ROW('Hygiene Data'!D99)),NA())</f>
        <v>#N/A</v>
      </c>
      <c r="BA105" s="101" t="e">
        <f ca="true">+IF(AND(ISNUMBER(OFFSET('Hygiene Data'!$D$7,0,10*ROW('Hygiene Data'!D99))),'Data Summary'!DP105="Yes"),OFFSET('Hygiene Data'!$D$7,0,10*ROW('Hygiene Data'!D99)),NA())</f>
        <v>#N/A</v>
      </c>
      <c r="BB105" s="101" t="e">
        <f ca="true">+IF(AND(ISNUMBER(OFFSET('Hygiene Data'!$D$9,0,10*ROW('Hygiene Data'!D99))),'Data Summary'!DQ105="Yes"),OFFSET('Hygiene Data'!$D$9,0,10*ROW('Hygiene Data'!D99)),NA())</f>
        <v>#N/A</v>
      </c>
      <c r="BC105" s="101" t="e">
        <f ca="true">+IF(AND(ISNUMBER(OFFSET('Hygiene Data'!$E$5,0,10*ROW('Hygiene Data'!E99))),'Data Summary'!DR105="Yes"),OFFSET('Hygiene Data'!$E$5,0,10*ROW('Hygiene Data'!E99)),NA())</f>
        <v>#N/A</v>
      </c>
      <c r="BD105" s="101" t="e">
        <f ca="true">+IF(AND(ISNUMBER(OFFSET('Hygiene Data'!$E$7,0,10*ROW('Hygiene Data'!E99))),'Data Summary'!DS105="Yes"),OFFSET('Hygiene Data'!$E$7,0,10*ROW('Hygiene Data'!E99)),NA())</f>
        <v>#N/A</v>
      </c>
      <c r="BE105" s="101" t="e">
        <f ca="true">+IF(AND(ISNUMBER(OFFSET('Hygiene Data'!$E$9,0,10*ROW('Hygiene Data'!E99))),'Data Summary'!DT105="Yes"),OFFSET('Hygiene Data'!$E$9,0,10*ROW('Hygiene Data'!E99)),NA())</f>
        <v>#N/A</v>
      </c>
      <c r="BF105" s="101" t="e">
        <f ca="true">+IF(AND(ISNUMBER(OFFSET('Hygiene Data'!$F$5,0,10*ROW('Hygiene Data'!F99))),'Data Summary'!DU105="Yes"),OFFSET('Hygiene Data'!$F$5,0,10*ROW('Hygiene Data'!F99)),NA())</f>
        <v>#N/A</v>
      </c>
      <c r="BG105" s="101" t="e">
        <f ca="true">+IF(AND(ISNUMBER(OFFSET('Hygiene Data'!$F$7,0,10*ROW('Hygiene Data'!F99))),'Data Summary'!DV105="Yes"),OFFSET('Hygiene Data'!$F$7,0,10*ROW('Hygiene Data'!F99)),NA())</f>
        <v>#N/A</v>
      </c>
      <c r="BH105" s="101" t="e">
        <f ca="true">+IF(AND(ISNUMBER(OFFSET('Hygiene Data'!$F$9,0,10*ROW('Hygiene Data'!F99))),'Data Summary'!DW105="Yes"),OFFSET('Hygiene Data'!$F$9,0,10*ROW('Hygiene Data'!F99)),NA())</f>
        <v>#N/A</v>
      </c>
      <c r="BI105" s="101" t="e">
        <f ca="true">+IF(AND(ISNUMBER(OFFSET('Hygiene Data'!$G$5,0,10*ROW('Hygiene Data'!G99))),'Data Summary'!DX105="Yes"),OFFSET('Hygiene Data'!$G$5,0,10*ROW('Hygiene Data'!G99)),NA())</f>
        <v>#N/A</v>
      </c>
      <c r="BJ105" s="101" t="e">
        <f ca="true">+IF(AND(ISNUMBER(OFFSET('Hygiene Data'!$G$7,0,10*ROW('Hygiene Data'!G99))),'Data Summary'!DY105="Yes"),OFFSET('Hygiene Data'!$G$7,0,10*ROW('Hygiene Data'!G99)),NA())</f>
        <v>#N/A</v>
      </c>
      <c r="BK105" s="101" t="e">
        <f ca="true">+IF(AND(ISNUMBER(OFFSET('Hygiene Data'!$G$9,0,10*ROW('Hygiene Data'!G99))),'Data Summary'!DZ105="Yes"),OFFSET('Hygiene Data'!$G$9,0,10*ROW('Hygiene Data'!G99)),NA())</f>
        <v>#N/A</v>
      </c>
      <c r="BL105" s="101" t="e">
        <f ca="true">+IF(AND(ISNUMBER(OFFSET('Hygiene Data'!$H$5,0,10*ROW('Hygiene Data'!H99))),'Data Summary'!EA105="Yes"),OFFSET('Hygiene Data'!$H$5,0,10*ROW('Hygiene Data'!H99)),NA())</f>
        <v>#N/A</v>
      </c>
      <c r="BM105" s="101" t="e">
        <f ca="true">+IF(AND(ISNUMBER(OFFSET('Hygiene Data'!$H$7,0,10*ROW('Hygiene Data'!H99))),'Data Summary'!EB105="Yes"),OFFSET('Hygiene Data'!$H$7,0,10*ROW('Hygiene Data'!H99)),NA())</f>
        <v>#N/A</v>
      </c>
      <c r="BN105" s="101" t="e">
        <f ca="true">+IF(AND(ISNUMBER(OFFSET('Hygiene Data'!$H$9,0,10*ROW('Hygiene Data'!H99))),'Data Summary'!EC105="Yes"),OFFSET('Hygiene Data'!$H$9,0,10*ROW('Hygiene Data'!H99)),NA())</f>
        <v>#N/A</v>
      </c>
      <c r="BO105" s="101" t="e">
        <f ca="true">+IF(AND(ISNUMBER(OFFSET('Hygiene Data'!$I$5,0,10*ROW('Hygiene Data'!I99))),'Data Summary'!ED105="Yes"),OFFSET('Hygiene Data'!$I$5,0,10*ROW('Hygiene Data'!I99)),NA())</f>
        <v>#N/A</v>
      </c>
      <c r="BP105" s="101" t="e">
        <f ca="true">+IF(AND(ISNUMBER(OFFSET('Hygiene Data'!$I$7,0,10*ROW('Hygiene Data'!I99))),'Data Summary'!EE105="Yes"),OFFSET('Hygiene Data'!$I$7,0,10*ROW('Hygiene Data'!I99)),NA())</f>
        <v>#N/A</v>
      </c>
      <c r="BQ105" s="101" t="e">
        <f ca="true">+IF(AND(ISNUMBER(OFFSET('Hygiene Data'!$I$9,0,10*ROW('Hygiene Data'!I99))),'Data Summary'!EF105="Yes"),OFFSET('Hygiene Data'!$I$9,0,10*ROW('Hygiene Data'!I99)),NA())</f>
        <v>#N/A</v>
      </c>
    </row>
    <row xmlns:x14ac="http://schemas.microsoft.com/office/spreadsheetml/2009/9/ac" r="106" x14ac:dyDescent="0.2">
      <c r="A106" s="379" t="e">
        <f ca="true">+RIGHT('Data Summary'!A106,LEN('Data Summary'!A106)-9)</f>
        <v>#VALUE!</v>
      </c>
      <c r="B106" s="38" t="str">
        <f ca="true">+IF(ISTEXT('Data Summary'!B106),'Data Summary'!B106,"")</f>
        <v/>
      </c>
      <c r="C106" s="378" t="e">
        <f ca="true">+VALUE('Data Summary'!C106)</f>
        <v>#VALUE!</v>
      </c>
      <c r="D106" s="99" t="e">
        <f ca="true">+IF(AND(ISNUMBER(OFFSET('Water Data'!$D$4,0,10*ROW('Water Data'!D100))),'Data Summary'!BS106="Yes"),100-OFFSET('Water Data'!$D$4,0,10*ROW('Water Data'!D100)),NA())</f>
        <v>#N/A</v>
      </c>
      <c r="E106" s="99" t="e">
        <f ca="true">+IF(AND(ISNUMBER(OFFSET('Water Data'!$D$6,0,10*ROW('Water Data'!D100))),'Data Summary'!BT106="Yes"),OFFSET('Water Data'!$D$6,0,10*ROW('Water Data'!D100)),NA())</f>
        <v>#N/A</v>
      </c>
      <c r="F106" s="99" t="e">
        <f ca="true">+IF(AND(ISNUMBER(OFFSET('Water Data'!$D$9,0,10*ROW('Water Data'!D100))),'Data Summary'!BU106="Yes"),OFFSET('Water Data'!$D$9,0,10*ROW('Water Data'!D100)),NA())</f>
        <v>#N/A</v>
      </c>
      <c r="G106" s="99" t="e">
        <f ca="true">+IF(AND(ISNUMBER(OFFSET('Water Data'!$E$4,0,10*ROW('Water Data'!E100))),'Data Summary'!BV106="Yes"),100-OFFSET('Water Data'!$E$4,0,10*ROW('Water Data'!E100)),NA())</f>
        <v>#N/A</v>
      </c>
      <c r="H106" s="99" t="e">
        <f ca="true">+IF(AND(ISNUMBER(OFFSET('Water Data'!$E$6,0,10*ROW('Water Data'!E100))),'Data Summary'!BW106="Yes"),OFFSET('Water Data'!$E$6,0,10*ROW('Water Data'!E100)),NA())</f>
        <v>#N/A</v>
      </c>
      <c r="I106" s="99" t="e">
        <f ca="true">+IF(AND(ISNUMBER(OFFSET('Water Data'!$E$9,0,10*ROW('Water Data'!E100))),'Data Summary'!BX106="Yes"),OFFSET('Water Data'!$E$9,0,10*ROW('Water Data'!E100)),NA())</f>
        <v>#N/A</v>
      </c>
      <c r="J106" s="99" t="e">
        <f ca="true">+IF(AND(ISNUMBER(OFFSET('Water Data'!$F$4,0,10*ROW('Water Data'!F100))),'Data Summary'!BY106="Yes"),100-OFFSET('Water Data'!$F$4,0,10*ROW('Water Data'!F100)),NA())</f>
        <v>#N/A</v>
      </c>
      <c r="K106" s="99" t="e">
        <f ca="true">+IF(AND(ISNUMBER(OFFSET('Water Data'!$F$6,0,10*ROW('Water Data'!F100))),'Data Summary'!BZ106="Yes"),OFFSET('Water Data'!$F$6,0,10*ROW('Water Data'!F100)),NA())</f>
        <v>#N/A</v>
      </c>
      <c r="L106" s="99" t="e">
        <f ca="true">+IF(AND(ISNUMBER(OFFSET('Water Data'!$F$9,0,10*ROW('Water Data'!F100))),'Data Summary'!CA106="Yes"),OFFSET('Water Data'!$F$9,0,10*ROW('Water Data'!F100)),NA())</f>
        <v>#N/A</v>
      </c>
      <c r="M106" s="99" t="e">
        <f ca="true">+IF(AND(ISNUMBER(OFFSET('Water Data'!$G$4,0,10*ROW('Water Data'!G100))),'Data Summary'!CB106="Yes"),100-OFFSET('Water Data'!$G$4,0,10*ROW('Water Data'!G100)),NA())</f>
        <v>#N/A</v>
      </c>
      <c r="N106" s="99" t="e">
        <f ca="true">+IF(AND(ISNUMBER(OFFSET('Water Data'!$G$6,0,10*ROW('Water Data'!G100))),'Data Summary'!CC106="Yes"),OFFSET('Water Data'!$G$6,0,10*ROW('Water Data'!G100)),NA())</f>
        <v>#N/A</v>
      </c>
      <c r="O106" s="99" t="e">
        <f ca="true">+IF(AND(ISNUMBER(OFFSET('Water Data'!$G$9,0,10*ROW('Water Data'!G100))),'Data Summary'!CD106="Yes"),OFFSET('Water Data'!$G$9,0,10*ROW('Water Data'!G100)),NA())</f>
        <v>#N/A</v>
      </c>
      <c r="P106" s="99" t="e">
        <f ca="true">+IF(AND(ISNUMBER(OFFSET('Water Data'!$H$4,0,10*ROW('Water Data'!H100))),'Data Summary'!CE106="Yes"),100-OFFSET('Water Data'!$H$4,0,10*ROW('Water Data'!H100)),NA())</f>
        <v>#N/A</v>
      </c>
      <c r="Q106" s="99" t="e">
        <f ca="true">+IF(AND(ISNUMBER(OFFSET('Water Data'!$H$6,0,10*ROW('Water Data'!H100))),'Data Summary'!CF106="Yes"),OFFSET('Water Data'!$H$6,0,10*ROW('Water Data'!H100)),NA())</f>
        <v>#N/A</v>
      </c>
      <c r="R106" s="99" t="e">
        <f ca="true">+IF(AND(ISNUMBER(OFFSET('Water Data'!$H$9,0,10*ROW('Water Data'!H100))),'Data Summary'!CG106="Yes"),OFFSET('Water Data'!$H$9,0,10*ROW('Water Data'!H100)),NA())</f>
        <v>#N/A</v>
      </c>
      <c r="S106" s="99" t="e">
        <f ca="true">+IF(AND(ISNUMBER(OFFSET('Water Data'!$I$4,0,10*ROW('Water Data'!I100))),'Data Summary'!CH106="Yes"),100-OFFSET('Water Data'!$I$4,0,10*ROW('Water Data'!I100)),NA())</f>
        <v>#N/A</v>
      </c>
      <c r="T106" s="99" t="e">
        <f ca="true">+IF(AND(ISNUMBER(OFFSET('Water Data'!$I$6,0,10*ROW('Water Data'!I100))),'Data Summary'!CI106="Yes"),OFFSET('Water Data'!$I$6,0,10*ROW('Water Data'!I100)),NA())</f>
        <v>#N/A</v>
      </c>
      <c r="U106" s="99" t="e">
        <f ca="true">+IF(AND(ISNUMBER(OFFSET('Water Data'!$I$9,0,10*ROW('Water Data'!I100))),'Data Summary'!CJ106="Yes"),OFFSET('Water Data'!$I$9,0,10*ROW('Water Data'!I100)),NA())</f>
        <v>#N/A</v>
      </c>
      <c r="V106" s="100" t="e">
        <f ca="true">+IF(AND(ISNUMBER(OFFSET('Sanitation Data'!$D$4,0,10*ROW('Sanitation Data'!D100))),'Data Summary'!CK106="Yes"),100-OFFSET('Sanitation Data'!$D$4,0,10*ROW('Sanitation Data'!D100)),NA())</f>
        <v>#N/A</v>
      </c>
      <c r="W106" s="100" t="e">
        <f ca="true">+IF(AND(ISNUMBER(OFFSET('Sanitation Data'!$D$6,0,10*ROW('Sanitation Data'!D100))),'Data Summary'!CL106="Yes"),OFFSET('Sanitation Data'!$D$6,0,10*ROW('Sanitation Data'!D100)),NA())</f>
        <v>#N/A</v>
      </c>
      <c r="X106" s="100" t="e">
        <f ca="true">+IF(AND(ISNUMBER(OFFSET('Sanitation Data'!$D$10,0,10*ROW('Sanitation Data'!D100))),'Data Summary'!CM106="Yes"),OFFSET('Sanitation Data'!$D$10,0,10*ROW('Sanitation Data'!D100)),NA())</f>
        <v>#N/A</v>
      </c>
      <c r="Y106" s="100" t="e">
        <f ca="true">+IF(AND(ISNUMBER(OFFSET('Sanitation Data'!$D$11,0,10*ROW('Sanitation Data'!D100))),'Data Summary'!CN106="Yes"),OFFSET('Sanitation Data'!$D$11,0,10*ROW('Sanitation Data'!D100)),NA())</f>
        <v>#N/A</v>
      </c>
      <c r="Z106" s="100" t="e">
        <f ca="true">+IF(AND(ISNUMBER(OFFSET('Sanitation Data'!$D$12,0,10*ROW('Sanitation Data'!D100))),'Data Summary'!CO106="Yes"),OFFSET('Sanitation Data'!$D$12,0,10*ROW('Sanitation Data'!D100)),NA())</f>
        <v>#N/A</v>
      </c>
      <c r="AA106" s="100" t="e">
        <f ca="true">+IF(AND(ISNUMBER(OFFSET('Sanitation Data'!$E$4,0,10*ROW('Sanitation Data'!E100))),'Data Summary'!CP106="Yes"),100-OFFSET('Sanitation Data'!$E$4,0,10*ROW('Sanitation Data'!E100)),NA())</f>
        <v>#N/A</v>
      </c>
      <c r="AB106" s="100" t="e">
        <f ca="true">+IF(AND(ISNUMBER(OFFSET('Sanitation Data'!$E$6,0,10*ROW('Sanitation Data'!E100))),'Data Summary'!CQ106="Yes"),OFFSET('Sanitation Data'!$E$6,0,10*ROW('Sanitation Data'!E100)),NA())</f>
        <v>#N/A</v>
      </c>
      <c r="AC106" s="100" t="e">
        <f ca="true">+IF(AND(ISNUMBER(OFFSET('Sanitation Data'!$E$10,0,10*ROW('Sanitation Data'!E100))),'Data Summary'!CR106="Yes"),OFFSET('Sanitation Data'!$E$10,0,10*ROW('Sanitation Data'!E100)),NA())</f>
        <v>#N/A</v>
      </c>
      <c r="AD106" s="100" t="e">
        <f ca="true">+IF(AND(ISNUMBER(OFFSET('Sanitation Data'!$E$11,0,10*ROW('Sanitation Data'!E100))),'Data Summary'!CS106="Yes"),OFFSET('Sanitation Data'!$E$11,0,10*ROW('Sanitation Data'!E100)),NA())</f>
        <v>#N/A</v>
      </c>
      <c r="AE106" s="100" t="e">
        <f ca="true">+IF(AND(ISNUMBER(OFFSET('Sanitation Data'!$E$12,0,10*ROW('Sanitation Data'!E100))),'Data Summary'!CT106="Yes"),OFFSET('Sanitation Data'!$E$12,0,10*ROW('Sanitation Data'!E100)),NA())</f>
        <v>#N/A</v>
      </c>
      <c r="AF106" s="100" t="e">
        <f ca="true">+IF(AND(ISNUMBER(OFFSET('Sanitation Data'!$F$4,0,10*ROW('Sanitation Data'!F100))),'Data Summary'!CU106="Yes"),100-OFFSET('Sanitation Data'!$F$4,0,10*ROW('Sanitation Data'!F100)),NA())</f>
        <v>#N/A</v>
      </c>
      <c r="AG106" s="100" t="e">
        <f ca="true">+IF(AND(ISNUMBER(OFFSET('Sanitation Data'!$F$6,0,10*ROW('Sanitation Data'!F100))),'Data Summary'!CV106="Yes"),OFFSET('Sanitation Data'!$F$6,0,10*ROW('Sanitation Data'!F100)),NA())</f>
        <v>#N/A</v>
      </c>
      <c r="AH106" s="100" t="e">
        <f ca="true">+IF(AND(ISNUMBER(OFFSET('Sanitation Data'!$F$10,0,10*ROW('Sanitation Data'!F100))),'Data Summary'!CW106="Yes"),OFFSET('Sanitation Data'!$F$10,0,10*ROW('Sanitation Data'!F100)),NA())</f>
        <v>#N/A</v>
      </c>
      <c r="AI106" s="100" t="e">
        <f ca="true">+IF(AND(ISNUMBER(OFFSET('Sanitation Data'!$F$11,0,10*ROW('Sanitation Data'!F100))),'Data Summary'!CX106="Yes"),OFFSET('Sanitation Data'!$F$11,0,10*ROW('Sanitation Data'!F100)),NA())</f>
        <v>#N/A</v>
      </c>
      <c r="AJ106" s="100" t="e">
        <f ca="true">+IF(AND(ISNUMBER(OFFSET('Sanitation Data'!$F$12,0,10*ROW('Sanitation Data'!F100))),'Data Summary'!CY106="Yes"),OFFSET('Sanitation Data'!$F$12,0,10*ROW('Sanitation Data'!F100)),NA())</f>
        <v>#N/A</v>
      </c>
      <c r="AK106" s="100" t="e">
        <f ca="true">+IF(AND(ISNUMBER(OFFSET('Sanitation Data'!$G$4,0,10*ROW('Sanitation Data'!G100))),'Data Summary'!CZ106="Yes"),100-OFFSET('Sanitation Data'!$G$4,0,10*ROW('Sanitation Data'!G100)),NA())</f>
        <v>#N/A</v>
      </c>
      <c r="AL106" s="100" t="e">
        <f ca="true">+IF(AND(ISNUMBER(OFFSET('Sanitation Data'!$G$6,0,10*ROW('Sanitation Data'!G100))),'Data Summary'!DA106="Yes"),OFFSET('Sanitation Data'!$G$6,0,10*ROW('Sanitation Data'!G100)),NA())</f>
        <v>#N/A</v>
      </c>
      <c r="AM106" s="100" t="e">
        <f ca="true">+IF(AND(ISNUMBER(OFFSET('Sanitation Data'!$G$10,0,10*ROW('Sanitation Data'!G100))),'Data Summary'!DB106="Yes"),OFFSET('Sanitation Data'!$G$10,0,10*ROW('Sanitation Data'!G100)),NA())</f>
        <v>#N/A</v>
      </c>
      <c r="AN106" s="100" t="e">
        <f ca="true">+IF(AND(ISNUMBER(OFFSET('Sanitation Data'!$G$11,0,10*ROW('Sanitation Data'!G100))),'Data Summary'!DC106="Yes"),OFFSET('Sanitation Data'!$G$11,0,10*ROW('Sanitation Data'!G100)),NA())</f>
        <v>#N/A</v>
      </c>
      <c r="AO106" s="100" t="e">
        <f ca="true">+IF(AND(ISNUMBER(OFFSET('Sanitation Data'!$G$12,0,10*ROW('Sanitation Data'!G100))),'Data Summary'!DD106="Yes"),OFFSET('Sanitation Data'!$G$12,0,10*ROW('Sanitation Data'!G100)),NA())</f>
        <v>#N/A</v>
      </c>
      <c r="AP106" s="100" t="e">
        <f ca="true">+IF(AND(ISNUMBER(OFFSET('Sanitation Data'!$H$4,0,10*ROW('Sanitation Data'!H100))),'Data Summary'!DE106="Yes"),100-OFFSET('Sanitation Data'!$H$4,0,10*ROW('Sanitation Data'!H100)),NA())</f>
        <v>#N/A</v>
      </c>
      <c r="AQ106" s="100" t="e">
        <f ca="true">+IF(AND(ISNUMBER(OFFSET('Sanitation Data'!$H$6,0,10*ROW('Sanitation Data'!H100))),'Data Summary'!DF106="Yes"),OFFSET('Sanitation Data'!$H$6,0,10*ROW('Sanitation Data'!H100)),NA())</f>
        <v>#N/A</v>
      </c>
      <c r="AR106" s="100" t="e">
        <f ca="true">+IF(AND(ISNUMBER(OFFSET('Sanitation Data'!$H$10,0,10*ROW('Sanitation Data'!H100))),'Data Summary'!DG106="Yes"),OFFSET('Sanitation Data'!$H$10,0,10*ROW('Sanitation Data'!H100)),NA())</f>
        <v>#N/A</v>
      </c>
      <c r="AS106" s="100" t="e">
        <f ca="true">+IF(AND(ISNUMBER(OFFSET('Sanitation Data'!$H$11,0,10*ROW('Sanitation Data'!H100))),'Data Summary'!DH106="Yes"),OFFSET('Sanitation Data'!$H$11,0,10*ROW('Sanitation Data'!H100)),NA())</f>
        <v>#N/A</v>
      </c>
      <c r="AT106" s="100" t="e">
        <f ca="true">+IF(AND(ISNUMBER(OFFSET('Sanitation Data'!$H$12,0,10*ROW('Sanitation Data'!H100))),'Data Summary'!DI106="Yes"),OFFSET('Sanitation Data'!$H$12,0,10*ROW('Sanitation Data'!H100)),NA())</f>
        <v>#N/A</v>
      </c>
      <c r="AU106" s="100" t="e">
        <f ca="true">+IF(AND(ISNUMBER(OFFSET('Sanitation Data'!$I$4,0,10*ROW('Sanitation Data'!I100))),'Data Summary'!DJ106="Yes"),100-OFFSET('Sanitation Data'!$I$4,0,10*ROW('Sanitation Data'!I100)),NA())</f>
        <v>#N/A</v>
      </c>
      <c r="AV106" s="100" t="e">
        <f ca="true">+IF(AND(ISNUMBER(OFFSET('Sanitation Data'!$I$6,0,10*ROW('Sanitation Data'!I100))),'Data Summary'!DK106="Yes"),OFFSET('Sanitation Data'!$I$6,0,10*ROW('Sanitation Data'!I100)),NA())</f>
        <v>#N/A</v>
      </c>
      <c r="AW106" s="100" t="e">
        <f ca="true">+IF(AND(ISNUMBER(OFFSET('Sanitation Data'!$I$10,0,10*ROW('Sanitation Data'!I100))),'Data Summary'!DL106="Yes"),OFFSET('Sanitation Data'!$I$10,0,10*ROW('Sanitation Data'!I100)),NA())</f>
        <v>#N/A</v>
      </c>
      <c r="AX106" s="100" t="e">
        <f ca="true">+IF(AND(ISNUMBER(OFFSET('Sanitation Data'!$I$11,0,10*ROW('Sanitation Data'!I100))),'Data Summary'!DM106="Yes"),OFFSET('Sanitation Data'!$I$11,0,10*ROW('Sanitation Data'!I100)),NA())</f>
        <v>#N/A</v>
      </c>
      <c r="AY106" s="100" t="e">
        <f ca="true">+IF(AND(ISNUMBER(OFFSET('Sanitation Data'!$I$12,0,10*ROW('Sanitation Data'!I100))),'Data Summary'!DN106="Yes"),OFFSET('Sanitation Data'!$I$12,0,10*ROW('Sanitation Data'!I100)),NA())</f>
        <v>#N/A</v>
      </c>
      <c r="AZ106" s="101" t="e">
        <f ca="true">+IF(AND(ISNUMBER(OFFSET('Hygiene Data'!$D$5,0,10*ROW('Hygiene Data'!D100))),'Data Summary'!DO106="Yes"),OFFSET('Hygiene Data'!$D$5,0,10*ROW('Hygiene Data'!D100)),NA())</f>
        <v>#N/A</v>
      </c>
      <c r="BA106" s="101" t="e">
        <f ca="true">+IF(AND(ISNUMBER(OFFSET('Hygiene Data'!$D$7,0,10*ROW('Hygiene Data'!D100))),'Data Summary'!DP106="Yes"),OFFSET('Hygiene Data'!$D$7,0,10*ROW('Hygiene Data'!D100)),NA())</f>
        <v>#N/A</v>
      </c>
      <c r="BB106" s="101" t="e">
        <f ca="true">+IF(AND(ISNUMBER(OFFSET('Hygiene Data'!$D$9,0,10*ROW('Hygiene Data'!D100))),'Data Summary'!DQ106="Yes"),OFFSET('Hygiene Data'!$D$9,0,10*ROW('Hygiene Data'!D100)),NA())</f>
        <v>#N/A</v>
      </c>
      <c r="BC106" s="101" t="e">
        <f ca="true">+IF(AND(ISNUMBER(OFFSET('Hygiene Data'!$E$5,0,10*ROW('Hygiene Data'!E100))),'Data Summary'!DR106="Yes"),OFFSET('Hygiene Data'!$E$5,0,10*ROW('Hygiene Data'!E100)),NA())</f>
        <v>#N/A</v>
      </c>
      <c r="BD106" s="101" t="e">
        <f ca="true">+IF(AND(ISNUMBER(OFFSET('Hygiene Data'!$E$7,0,10*ROW('Hygiene Data'!E100))),'Data Summary'!DS106="Yes"),OFFSET('Hygiene Data'!$E$7,0,10*ROW('Hygiene Data'!E100)),NA())</f>
        <v>#N/A</v>
      </c>
      <c r="BE106" s="101" t="e">
        <f ca="true">+IF(AND(ISNUMBER(OFFSET('Hygiene Data'!$E$9,0,10*ROW('Hygiene Data'!E100))),'Data Summary'!DT106="Yes"),OFFSET('Hygiene Data'!$E$9,0,10*ROW('Hygiene Data'!E100)),NA())</f>
        <v>#N/A</v>
      </c>
      <c r="BF106" s="101" t="e">
        <f ca="true">+IF(AND(ISNUMBER(OFFSET('Hygiene Data'!$F$5,0,10*ROW('Hygiene Data'!F100))),'Data Summary'!DU106="Yes"),OFFSET('Hygiene Data'!$F$5,0,10*ROW('Hygiene Data'!F100)),NA())</f>
        <v>#N/A</v>
      </c>
      <c r="BG106" s="101" t="e">
        <f ca="true">+IF(AND(ISNUMBER(OFFSET('Hygiene Data'!$F$7,0,10*ROW('Hygiene Data'!F100))),'Data Summary'!DV106="Yes"),OFFSET('Hygiene Data'!$F$7,0,10*ROW('Hygiene Data'!F100)),NA())</f>
        <v>#N/A</v>
      </c>
      <c r="BH106" s="101" t="e">
        <f ca="true">+IF(AND(ISNUMBER(OFFSET('Hygiene Data'!$F$9,0,10*ROW('Hygiene Data'!F100))),'Data Summary'!DW106="Yes"),OFFSET('Hygiene Data'!$F$9,0,10*ROW('Hygiene Data'!F100)),NA())</f>
        <v>#N/A</v>
      </c>
      <c r="BI106" s="101" t="e">
        <f ca="true">+IF(AND(ISNUMBER(OFFSET('Hygiene Data'!$G$5,0,10*ROW('Hygiene Data'!G100))),'Data Summary'!DX106="Yes"),OFFSET('Hygiene Data'!$G$5,0,10*ROW('Hygiene Data'!G100)),NA())</f>
        <v>#N/A</v>
      </c>
      <c r="BJ106" s="101" t="e">
        <f ca="true">+IF(AND(ISNUMBER(OFFSET('Hygiene Data'!$G$7,0,10*ROW('Hygiene Data'!G100))),'Data Summary'!DY106="Yes"),OFFSET('Hygiene Data'!$G$7,0,10*ROW('Hygiene Data'!G100)),NA())</f>
        <v>#N/A</v>
      </c>
      <c r="BK106" s="101" t="e">
        <f ca="true">+IF(AND(ISNUMBER(OFFSET('Hygiene Data'!$G$9,0,10*ROW('Hygiene Data'!G100))),'Data Summary'!DZ106="Yes"),OFFSET('Hygiene Data'!$G$9,0,10*ROW('Hygiene Data'!G100)),NA())</f>
        <v>#N/A</v>
      </c>
      <c r="BL106" s="101" t="e">
        <f ca="true">+IF(AND(ISNUMBER(OFFSET('Hygiene Data'!$H$5,0,10*ROW('Hygiene Data'!H100))),'Data Summary'!EA106="Yes"),OFFSET('Hygiene Data'!$H$5,0,10*ROW('Hygiene Data'!H100)),NA())</f>
        <v>#N/A</v>
      </c>
      <c r="BM106" s="101" t="e">
        <f ca="true">+IF(AND(ISNUMBER(OFFSET('Hygiene Data'!$H$7,0,10*ROW('Hygiene Data'!H100))),'Data Summary'!EB106="Yes"),OFFSET('Hygiene Data'!$H$7,0,10*ROW('Hygiene Data'!H100)),NA())</f>
        <v>#N/A</v>
      </c>
      <c r="BN106" s="101" t="e">
        <f ca="true">+IF(AND(ISNUMBER(OFFSET('Hygiene Data'!$H$9,0,10*ROW('Hygiene Data'!H100))),'Data Summary'!EC106="Yes"),OFFSET('Hygiene Data'!$H$9,0,10*ROW('Hygiene Data'!H100)),NA())</f>
        <v>#N/A</v>
      </c>
      <c r="BO106" s="101" t="e">
        <f ca="true">+IF(AND(ISNUMBER(OFFSET('Hygiene Data'!$I$5,0,10*ROW('Hygiene Data'!I100))),'Data Summary'!ED106="Yes"),OFFSET('Hygiene Data'!$I$5,0,10*ROW('Hygiene Data'!I100)),NA())</f>
        <v>#N/A</v>
      </c>
      <c r="BP106" s="101" t="e">
        <f ca="true">+IF(AND(ISNUMBER(OFFSET('Hygiene Data'!$I$7,0,10*ROW('Hygiene Data'!I100))),'Data Summary'!EE106="Yes"),OFFSET('Hygiene Data'!$I$7,0,10*ROW('Hygiene Data'!I100)),NA())</f>
        <v>#N/A</v>
      </c>
      <c r="BQ106" s="101" t="e">
        <f ca="true">+IF(AND(ISNUMBER(OFFSET('Hygiene Data'!$I$9,0,10*ROW('Hygiene Data'!I100))),'Data Summary'!EF106="Yes"),OFFSET('Hygiene Data'!$I$9,0,10*ROW('Hygiene Data'!I100)),NA())</f>
        <v>#N/A</v>
      </c>
    </row>
    <row xmlns:x14ac="http://schemas.microsoft.com/office/spreadsheetml/2009/9/ac" r="107" x14ac:dyDescent="0.2">
      <c r="A107" s="379" t="e">
        <f ca="true">+RIGHT('Data Summary'!A107,LEN('Data Summary'!A107)-9)</f>
        <v>#VALUE!</v>
      </c>
      <c r="B107" s="38" t="str">
        <f ca="true">+IF(ISTEXT('Data Summary'!B107),'Data Summary'!B107,"")</f>
        <v/>
      </c>
      <c r="C107" s="378" t="e">
        <f ca="true">+VALUE('Data Summary'!C107)</f>
        <v>#VALUE!</v>
      </c>
      <c r="D107" s="99" t="e">
        <f ca="true">+IF(AND(ISNUMBER(OFFSET('Water Data'!$D$4,0,10*ROW('Water Data'!D101))),'Data Summary'!BS107="Yes"),100-OFFSET('Water Data'!$D$4,0,10*ROW('Water Data'!D101)),NA())</f>
        <v>#N/A</v>
      </c>
      <c r="E107" s="99" t="e">
        <f ca="true">+IF(AND(ISNUMBER(OFFSET('Water Data'!$D$6,0,10*ROW('Water Data'!D101))),'Data Summary'!BT107="Yes"),OFFSET('Water Data'!$D$6,0,10*ROW('Water Data'!D101)),NA())</f>
        <v>#N/A</v>
      </c>
      <c r="F107" s="99" t="e">
        <f ca="true">+IF(AND(ISNUMBER(OFFSET('Water Data'!$D$9,0,10*ROW('Water Data'!D101))),'Data Summary'!BU107="Yes"),OFFSET('Water Data'!$D$9,0,10*ROW('Water Data'!D101)),NA())</f>
        <v>#N/A</v>
      </c>
      <c r="G107" s="99" t="e">
        <f ca="true">+IF(AND(ISNUMBER(OFFSET('Water Data'!$E$4,0,10*ROW('Water Data'!E101))),'Data Summary'!BV107="Yes"),100-OFFSET('Water Data'!$E$4,0,10*ROW('Water Data'!E101)),NA())</f>
        <v>#N/A</v>
      </c>
      <c r="H107" s="99" t="e">
        <f ca="true">+IF(AND(ISNUMBER(OFFSET('Water Data'!$E$6,0,10*ROW('Water Data'!E101))),'Data Summary'!BW107="Yes"),OFFSET('Water Data'!$E$6,0,10*ROW('Water Data'!E101)),NA())</f>
        <v>#N/A</v>
      </c>
      <c r="I107" s="99" t="e">
        <f ca="true">+IF(AND(ISNUMBER(OFFSET('Water Data'!$E$9,0,10*ROW('Water Data'!E101))),'Data Summary'!BX107="Yes"),OFFSET('Water Data'!$E$9,0,10*ROW('Water Data'!E101)),NA())</f>
        <v>#N/A</v>
      </c>
      <c r="J107" s="99" t="e">
        <f ca="true">+IF(AND(ISNUMBER(OFFSET('Water Data'!$F$4,0,10*ROW('Water Data'!F101))),'Data Summary'!BY107="Yes"),100-OFFSET('Water Data'!$F$4,0,10*ROW('Water Data'!F101)),NA())</f>
        <v>#N/A</v>
      </c>
      <c r="K107" s="99" t="e">
        <f ca="true">+IF(AND(ISNUMBER(OFFSET('Water Data'!$F$6,0,10*ROW('Water Data'!F101))),'Data Summary'!BZ107="Yes"),OFFSET('Water Data'!$F$6,0,10*ROW('Water Data'!F101)),NA())</f>
        <v>#N/A</v>
      </c>
      <c r="L107" s="99" t="e">
        <f ca="true">+IF(AND(ISNUMBER(OFFSET('Water Data'!$F$9,0,10*ROW('Water Data'!F101))),'Data Summary'!CA107="Yes"),OFFSET('Water Data'!$F$9,0,10*ROW('Water Data'!F101)),NA())</f>
        <v>#N/A</v>
      </c>
      <c r="M107" s="99" t="e">
        <f ca="true">+IF(AND(ISNUMBER(OFFSET('Water Data'!$G$4,0,10*ROW('Water Data'!G101))),'Data Summary'!CB107="Yes"),100-OFFSET('Water Data'!$G$4,0,10*ROW('Water Data'!G101)),NA())</f>
        <v>#N/A</v>
      </c>
      <c r="N107" s="99" t="e">
        <f ca="true">+IF(AND(ISNUMBER(OFFSET('Water Data'!$G$6,0,10*ROW('Water Data'!G101))),'Data Summary'!CC107="Yes"),OFFSET('Water Data'!$G$6,0,10*ROW('Water Data'!G101)),NA())</f>
        <v>#N/A</v>
      </c>
      <c r="O107" s="99" t="e">
        <f ca="true">+IF(AND(ISNUMBER(OFFSET('Water Data'!$G$9,0,10*ROW('Water Data'!G101))),'Data Summary'!CD107="Yes"),OFFSET('Water Data'!$G$9,0,10*ROW('Water Data'!G101)),NA())</f>
        <v>#N/A</v>
      </c>
      <c r="P107" s="99" t="e">
        <f ca="true">+IF(AND(ISNUMBER(OFFSET('Water Data'!$H$4,0,10*ROW('Water Data'!H101))),'Data Summary'!CE107="Yes"),100-OFFSET('Water Data'!$H$4,0,10*ROW('Water Data'!H101)),NA())</f>
        <v>#N/A</v>
      </c>
      <c r="Q107" s="99" t="e">
        <f ca="true">+IF(AND(ISNUMBER(OFFSET('Water Data'!$H$6,0,10*ROW('Water Data'!H101))),'Data Summary'!CF107="Yes"),OFFSET('Water Data'!$H$6,0,10*ROW('Water Data'!H101)),NA())</f>
        <v>#N/A</v>
      </c>
      <c r="R107" s="99" t="e">
        <f ca="true">+IF(AND(ISNUMBER(OFFSET('Water Data'!$H$9,0,10*ROW('Water Data'!H101))),'Data Summary'!CG107="Yes"),OFFSET('Water Data'!$H$9,0,10*ROW('Water Data'!H101)),NA())</f>
        <v>#N/A</v>
      </c>
      <c r="S107" s="99" t="e">
        <f ca="true">+IF(AND(ISNUMBER(OFFSET('Water Data'!$I$4,0,10*ROW('Water Data'!I101))),'Data Summary'!CH107="Yes"),100-OFFSET('Water Data'!$I$4,0,10*ROW('Water Data'!I101)),NA())</f>
        <v>#N/A</v>
      </c>
      <c r="T107" s="99" t="e">
        <f ca="true">+IF(AND(ISNUMBER(OFFSET('Water Data'!$I$6,0,10*ROW('Water Data'!I101))),'Data Summary'!CI107="Yes"),OFFSET('Water Data'!$I$6,0,10*ROW('Water Data'!I101)),NA())</f>
        <v>#N/A</v>
      </c>
      <c r="U107" s="99" t="e">
        <f ca="true">+IF(AND(ISNUMBER(OFFSET('Water Data'!$I$9,0,10*ROW('Water Data'!I101))),'Data Summary'!CJ107="Yes"),OFFSET('Water Data'!$I$9,0,10*ROW('Water Data'!I101)),NA())</f>
        <v>#N/A</v>
      </c>
      <c r="V107" s="100" t="e">
        <f ca="true">+IF(AND(ISNUMBER(OFFSET('Sanitation Data'!$D$4,0,10*ROW('Sanitation Data'!D101))),'Data Summary'!CK107="Yes"),100-OFFSET('Sanitation Data'!$D$4,0,10*ROW('Sanitation Data'!D101)),NA())</f>
        <v>#N/A</v>
      </c>
      <c r="W107" s="100" t="e">
        <f ca="true">+IF(AND(ISNUMBER(OFFSET('Sanitation Data'!$D$6,0,10*ROW('Sanitation Data'!D101))),'Data Summary'!CL107="Yes"),OFFSET('Sanitation Data'!$D$6,0,10*ROW('Sanitation Data'!D101)),NA())</f>
        <v>#N/A</v>
      </c>
      <c r="X107" s="100" t="e">
        <f ca="true">+IF(AND(ISNUMBER(OFFSET('Sanitation Data'!$D$10,0,10*ROW('Sanitation Data'!D101))),'Data Summary'!CM107="Yes"),OFFSET('Sanitation Data'!$D$10,0,10*ROW('Sanitation Data'!D101)),NA())</f>
        <v>#N/A</v>
      </c>
      <c r="Y107" s="100" t="e">
        <f ca="true">+IF(AND(ISNUMBER(OFFSET('Sanitation Data'!$D$11,0,10*ROW('Sanitation Data'!D101))),'Data Summary'!CN107="Yes"),OFFSET('Sanitation Data'!$D$11,0,10*ROW('Sanitation Data'!D101)),NA())</f>
        <v>#N/A</v>
      </c>
      <c r="Z107" s="100" t="e">
        <f ca="true">+IF(AND(ISNUMBER(OFFSET('Sanitation Data'!$D$12,0,10*ROW('Sanitation Data'!D101))),'Data Summary'!CO107="Yes"),OFFSET('Sanitation Data'!$D$12,0,10*ROW('Sanitation Data'!D101)),NA())</f>
        <v>#N/A</v>
      </c>
      <c r="AA107" s="100" t="e">
        <f ca="true">+IF(AND(ISNUMBER(OFFSET('Sanitation Data'!$E$4,0,10*ROW('Sanitation Data'!E101))),'Data Summary'!CP107="Yes"),100-OFFSET('Sanitation Data'!$E$4,0,10*ROW('Sanitation Data'!E101)),NA())</f>
        <v>#N/A</v>
      </c>
      <c r="AB107" s="100" t="e">
        <f ca="true">+IF(AND(ISNUMBER(OFFSET('Sanitation Data'!$E$6,0,10*ROW('Sanitation Data'!E101))),'Data Summary'!CQ107="Yes"),OFFSET('Sanitation Data'!$E$6,0,10*ROW('Sanitation Data'!E101)),NA())</f>
        <v>#N/A</v>
      </c>
      <c r="AC107" s="100" t="e">
        <f ca="true">+IF(AND(ISNUMBER(OFFSET('Sanitation Data'!$E$10,0,10*ROW('Sanitation Data'!E101))),'Data Summary'!CR107="Yes"),OFFSET('Sanitation Data'!$E$10,0,10*ROW('Sanitation Data'!E101)),NA())</f>
        <v>#N/A</v>
      </c>
      <c r="AD107" s="100" t="e">
        <f ca="true">+IF(AND(ISNUMBER(OFFSET('Sanitation Data'!$E$11,0,10*ROW('Sanitation Data'!E101))),'Data Summary'!CS107="Yes"),OFFSET('Sanitation Data'!$E$11,0,10*ROW('Sanitation Data'!E101)),NA())</f>
        <v>#N/A</v>
      </c>
      <c r="AE107" s="100" t="e">
        <f ca="true">+IF(AND(ISNUMBER(OFFSET('Sanitation Data'!$E$12,0,10*ROW('Sanitation Data'!E101))),'Data Summary'!CT107="Yes"),OFFSET('Sanitation Data'!$E$12,0,10*ROW('Sanitation Data'!E101)),NA())</f>
        <v>#N/A</v>
      </c>
      <c r="AF107" s="100" t="e">
        <f ca="true">+IF(AND(ISNUMBER(OFFSET('Sanitation Data'!$F$4,0,10*ROW('Sanitation Data'!F101))),'Data Summary'!CU107="Yes"),100-OFFSET('Sanitation Data'!$F$4,0,10*ROW('Sanitation Data'!F101)),NA())</f>
        <v>#N/A</v>
      </c>
      <c r="AG107" s="100" t="e">
        <f ca="true">+IF(AND(ISNUMBER(OFFSET('Sanitation Data'!$F$6,0,10*ROW('Sanitation Data'!F101))),'Data Summary'!CV107="Yes"),OFFSET('Sanitation Data'!$F$6,0,10*ROW('Sanitation Data'!F101)),NA())</f>
        <v>#N/A</v>
      </c>
      <c r="AH107" s="100" t="e">
        <f ca="true">+IF(AND(ISNUMBER(OFFSET('Sanitation Data'!$F$10,0,10*ROW('Sanitation Data'!F101))),'Data Summary'!CW107="Yes"),OFFSET('Sanitation Data'!$F$10,0,10*ROW('Sanitation Data'!F101)),NA())</f>
        <v>#N/A</v>
      </c>
      <c r="AI107" s="100" t="e">
        <f ca="true">+IF(AND(ISNUMBER(OFFSET('Sanitation Data'!$F$11,0,10*ROW('Sanitation Data'!F101))),'Data Summary'!CX107="Yes"),OFFSET('Sanitation Data'!$F$11,0,10*ROW('Sanitation Data'!F101)),NA())</f>
        <v>#N/A</v>
      </c>
      <c r="AJ107" s="100" t="e">
        <f ca="true">+IF(AND(ISNUMBER(OFFSET('Sanitation Data'!$F$12,0,10*ROW('Sanitation Data'!F101))),'Data Summary'!CY107="Yes"),OFFSET('Sanitation Data'!$F$12,0,10*ROW('Sanitation Data'!F101)),NA())</f>
        <v>#N/A</v>
      </c>
      <c r="AK107" s="100" t="e">
        <f ca="true">+IF(AND(ISNUMBER(OFFSET('Sanitation Data'!$G$4,0,10*ROW('Sanitation Data'!G101))),'Data Summary'!CZ107="Yes"),100-OFFSET('Sanitation Data'!$G$4,0,10*ROW('Sanitation Data'!G101)),NA())</f>
        <v>#N/A</v>
      </c>
      <c r="AL107" s="100" t="e">
        <f ca="true">+IF(AND(ISNUMBER(OFFSET('Sanitation Data'!$G$6,0,10*ROW('Sanitation Data'!G101))),'Data Summary'!DA107="Yes"),OFFSET('Sanitation Data'!$G$6,0,10*ROW('Sanitation Data'!G101)),NA())</f>
        <v>#N/A</v>
      </c>
      <c r="AM107" s="100" t="e">
        <f ca="true">+IF(AND(ISNUMBER(OFFSET('Sanitation Data'!$G$10,0,10*ROW('Sanitation Data'!G101))),'Data Summary'!DB107="Yes"),OFFSET('Sanitation Data'!$G$10,0,10*ROW('Sanitation Data'!G101)),NA())</f>
        <v>#N/A</v>
      </c>
      <c r="AN107" s="100" t="e">
        <f ca="true">+IF(AND(ISNUMBER(OFFSET('Sanitation Data'!$G$11,0,10*ROW('Sanitation Data'!G101))),'Data Summary'!DC107="Yes"),OFFSET('Sanitation Data'!$G$11,0,10*ROW('Sanitation Data'!G101)),NA())</f>
        <v>#N/A</v>
      </c>
      <c r="AO107" s="100" t="e">
        <f ca="true">+IF(AND(ISNUMBER(OFFSET('Sanitation Data'!$G$12,0,10*ROW('Sanitation Data'!G101))),'Data Summary'!DD107="Yes"),OFFSET('Sanitation Data'!$G$12,0,10*ROW('Sanitation Data'!G101)),NA())</f>
        <v>#N/A</v>
      </c>
      <c r="AP107" s="100" t="e">
        <f ca="true">+IF(AND(ISNUMBER(OFFSET('Sanitation Data'!$H$4,0,10*ROW('Sanitation Data'!H101))),'Data Summary'!DE107="Yes"),100-OFFSET('Sanitation Data'!$H$4,0,10*ROW('Sanitation Data'!H101)),NA())</f>
        <v>#N/A</v>
      </c>
      <c r="AQ107" s="100" t="e">
        <f ca="true">+IF(AND(ISNUMBER(OFFSET('Sanitation Data'!$H$6,0,10*ROW('Sanitation Data'!H101))),'Data Summary'!DF107="Yes"),OFFSET('Sanitation Data'!$H$6,0,10*ROW('Sanitation Data'!H101)),NA())</f>
        <v>#N/A</v>
      </c>
      <c r="AR107" s="100" t="e">
        <f ca="true">+IF(AND(ISNUMBER(OFFSET('Sanitation Data'!$H$10,0,10*ROW('Sanitation Data'!H101))),'Data Summary'!DG107="Yes"),OFFSET('Sanitation Data'!$H$10,0,10*ROW('Sanitation Data'!H101)),NA())</f>
        <v>#N/A</v>
      </c>
      <c r="AS107" s="100" t="e">
        <f ca="true">+IF(AND(ISNUMBER(OFFSET('Sanitation Data'!$H$11,0,10*ROW('Sanitation Data'!H101))),'Data Summary'!DH107="Yes"),OFFSET('Sanitation Data'!$H$11,0,10*ROW('Sanitation Data'!H101)),NA())</f>
        <v>#N/A</v>
      </c>
      <c r="AT107" s="100" t="e">
        <f ca="true">+IF(AND(ISNUMBER(OFFSET('Sanitation Data'!$H$12,0,10*ROW('Sanitation Data'!H101))),'Data Summary'!DI107="Yes"),OFFSET('Sanitation Data'!$H$12,0,10*ROW('Sanitation Data'!H101)),NA())</f>
        <v>#N/A</v>
      </c>
      <c r="AU107" s="100" t="e">
        <f ca="true">+IF(AND(ISNUMBER(OFFSET('Sanitation Data'!$I$4,0,10*ROW('Sanitation Data'!I101))),'Data Summary'!DJ107="Yes"),100-OFFSET('Sanitation Data'!$I$4,0,10*ROW('Sanitation Data'!I101)),NA())</f>
        <v>#N/A</v>
      </c>
      <c r="AV107" s="100" t="e">
        <f ca="true">+IF(AND(ISNUMBER(OFFSET('Sanitation Data'!$I$6,0,10*ROW('Sanitation Data'!I101))),'Data Summary'!DK107="Yes"),OFFSET('Sanitation Data'!$I$6,0,10*ROW('Sanitation Data'!I101)),NA())</f>
        <v>#N/A</v>
      </c>
      <c r="AW107" s="100" t="e">
        <f ca="true">+IF(AND(ISNUMBER(OFFSET('Sanitation Data'!$I$10,0,10*ROW('Sanitation Data'!I101))),'Data Summary'!DL107="Yes"),OFFSET('Sanitation Data'!$I$10,0,10*ROW('Sanitation Data'!I101)),NA())</f>
        <v>#N/A</v>
      </c>
      <c r="AX107" s="100" t="e">
        <f ca="true">+IF(AND(ISNUMBER(OFFSET('Sanitation Data'!$I$11,0,10*ROW('Sanitation Data'!I101))),'Data Summary'!DM107="Yes"),OFFSET('Sanitation Data'!$I$11,0,10*ROW('Sanitation Data'!I101)),NA())</f>
        <v>#N/A</v>
      </c>
      <c r="AY107" s="100" t="e">
        <f ca="true">+IF(AND(ISNUMBER(OFFSET('Sanitation Data'!$I$12,0,10*ROW('Sanitation Data'!I101))),'Data Summary'!DN107="Yes"),OFFSET('Sanitation Data'!$I$12,0,10*ROW('Sanitation Data'!I101)),NA())</f>
        <v>#N/A</v>
      </c>
      <c r="AZ107" s="101" t="e">
        <f ca="true">+IF(AND(ISNUMBER(OFFSET('Hygiene Data'!$D$5,0,10*ROW('Hygiene Data'!D101))),'Data Summary'!DO107="Yes"),OFFSET('Hygiene Data'!$D$5,0,10*ROW('Hygiene Data'!D101)),NA())</f>
        <v>#N/A</v>
      </c>
      <c r="BA107" s="101" t="e">
        <f ca="true">+IF(AND(ISNUMBER(OFFSET('Hygiene Data'!$D$7,0,10*ROW('Hygiene Data'!D101))),'Data Summary'!DP107="Yes"),OFFSET('Hygiene Data'!$D$7,0,10*ROW('Hygiene Data'!D101)),NA())</f>
        <v>#N/A</v>
      </c>
      <c r="BB107" s="101" t="e">
        <f ca="true">+IF(AND(ISNUMBER(OFFSET('Hygiene Data'!$D$9,0,10*ROW('Hygiene Data'!D101))),'Data Summary'!DQ107="Yes"),OFFSET('Hygiene Data'!$D$9,0,10*ROW('Hygiene Data'!D101)),NA())</f>
        <v>#N/A</v>
      </c>
      <c r="BC107" s="101" t="e">
        <f ca="true">+IF(AND(ISNUMBER(OFFSET('Hygiene Data'!$E$5,0,10*ROW('Hygiene Data'!E101))),'Data Summary'!DR107="Yes"),OFFSET('Hygiene Data'!$E$5,0,10*ROW('Hygiene Data'!E101)),NA())</f>
        <v>#N/A</v>
      </c>
      <c r="BD107" s="101" t="e">
        <f ca="true">+IF(AND(ISNUMBER(OFFSET('Hygiene Data'!$E$7,0,10*ROW('Hygiene Data'!E101))),'Data Summary'!DS107="Yes"),OFFSET('Hygiene Data'!$E$7,0,10*ROW('Hygiene Data'!E101)),NA())</f>
        <v>#N/A</v>
      </c>
      <c r="BE107" s="101" t="e">
        <f ca="true">+IF(AND(ISNUMBER(OFFSET('Hygiene Data'!$E$9,0,10*ROW('Hygiene Data'!E101))),'Data Summary'!DT107="Yes"),OFFSET('Hygiene Data'!$E$9,0,10*ROW('Hygiene Data'!E101)),NA())</f>
        <v>#N/A</v>
      </c>
      <c r="BF107" s="101" t="e">
        <f ca="true">+IF(AND(ISNUMBER(OFFSET('Hygiene Data'!$F$5,0,10*ROW('Hygiene Data'!F101))),'Data Summary'!DU107="Yes"),OFFSET('Hygiene Data'!$F$5,0,10*ROW('Hygiene Data'!F101)),NA())</f>
        <v>#N/A</v>
      </c>
      <c r="BG107" s="101" t="e">
        <f ca="true">+IF(AND(ISNUMBER(OFFSET('Hygiene Data'!$F$7,0,10*ROW('Hygiene Data'!F101))),'Data Summary'!DV107="Yes"),OFFSET('Hygiene Data'!$F$7,0,10*ROW('Hygiene Data'!F101)),NA())</f>
        <v>#N/A</v>
      </c>
      <c r="BH107" s="101" t="e">
        <f ca="true">+IF(AND(ISNUMBER(OFFSET('Hygiene Data'!$F$9,0,10*ROW('Hygiene Data'!F101))),'Data Summary'!DW107="Yes"),OFFSET('Hygiene Data'!$F$9,0,10*ROW('Hygiene Data'!F101)),NA())</f>
        <v>#N/A</v>
      </c>
      <c r="BI107" s="101" t="e">
        <f ca="true">+IF(AND(ISNUMBER(OFFSET('Hygiene Data'!$G$5,0,10*ROW('Hygiene Data'!G101))),'Data Summary'!DX107="Yes"),OFFSET('Hygiene Data'!$G$5,0,10*ROW('Hygiene Data'!G101)),NA())</f>
        <v>#N/A</v>
      </c>
      <c r="BJ107" s="101" t="e">
        <f ca="true">+IF(AND(ISNUMBER(OFFSET('Hygiene Data'!$G$7,0,10*ROW('Hygiene Data'!G101))),'Data Summary'!DY107="Yes"),OFFSET('Hygiene Data'!$G$7,0,10*ROW('Hygiene Data'!G101)),NA())</f>
        <v>#N/A</v>
      </c>
      <c r="BK107" s="101" t="e">
        <f ca="true">+IF(AND(ISNUMBER(OFFSET('Hygiene Data'!$G$9,0,10*ROW('Hygiene Data'!G101))),'Data Summary'!DZ107="Yes"),OFFSET('Hygiene Data'!$G$9,0,10*ROW('Hygiene Data'!G101)),NA())</f>
        <v>#N/A</v>
      </c>
      <c r="BL107" s="101" t="e">
        <f ca="true">+IF(AND(ISNUMBER(OFFSET('Hygiene Data'!$H$5,0,10*ROW('Hygiene Data'!H101))),'Data Summary'!EA107="Yes"),OFFSET('Hygiene Data'!$H$5,0,10*ROW('Hygiene Data'!H101)),NA())</f>
        <v>#N/A</v>
      </c>
      <c r="BM107" s="101" t="e">
        <f ca="true">+IF(AND(ISNUMBER(OFFSET('Hygiene Data'!$H$7,0,10*ROW('Hygiene Data'!H101))),'Data Summary'!EB107="Yes"),OFFSET('Hygiene Data'!$H$7,0,10*ROW('Hygiene Data'!H101)),NA())</f>
        <v>#N/A</v>
      </c>
      <c r="BN107" s="101" t="e">
        <f ca="true">+IF(AND(ISNUMBER(OFFSET('Hygiene Data'!$H$9,0,10*ROW('Hygiene Data'!H101))),'Data Summary'!EC107="Yes"),OFFSET('Hygiene Data'!$H$9,0,10*ROW('Hygiene Data'!H101)),NA())</f>
        <v>#N/A</v>
      </c>
      <c r="BO107" s="101" t="e">
        <f ca="true">+IF(AND(ISNUMBER(OFFSET('Hygiene Data'!$I$5,0,10*ROW('Hygiene Data'!I101))),'Data Summary'!ED107="Yes"),OFFSET('Hygiene Data'!$I$5,0,10*ROW('Hygiene Data'!I101)),NA())</f>
        <v>#N/A</v>
      </c>
      <c r="BP107" s="101" t="e">
        <f ca="true">+IF(AND(ISNUMBER(OFFSET('Hygiene Data'!$I$7,0,10*ROW('Hygiene Data'!I101))),'Data Summary'!EE107="Yes"),OFFSET('Hygiene Data'!$I$7,0,10*ROW('Hygiene Data'!I101)),NA())</f>
        <v>#N/A</v>
      </c>
      <c r="BQ107" s="101" t="e">
        <f ca="true">+IF(AND(ISNUMBER(OFFSET('Hygiene Data'!$I$9,0,10*ROW('Hygiene Data'!I101))),'Data Summary'!EF107="Yes"),OFFSET('Hygiene Data'!$I$9,0,10*ROW('Hygiene Data'!I101)),NA())</f>
        <v>#N/A</v>
      </c>
    </row>
    <row xmlns:x14ac="http://schemas.microsoft.com/office/spreadsheetml/2009/9/ac" r="108" x14ac:dyDescent="0.2">
      <c r="A108" s="379" t="e">
        <f ca="true">+RIGHT('Data Summary'!A108,LEN('Data Summary'!A108)-9)</f>
        <v>#VALUE!</v>
      </c>
      <c r="B108" s="38" t="str">
        <f ca="true">+IF(ISTEXT('Data Summary'!B108),'Data Summary'!B108,"")</f>
        <v/>
      </c>
      <c r="C108" s="378" t="e">
        <f ca="true">+VALUE('Data Summary'!C108)</f>
        <v>#VALUE!</v>
      </c>
      <c r="D108" s="99" t="e">
        <f ca="true">+IF(AND(ISNUMBER(OFFSET('Water Data'!$D$4,0,10*ROW('Water Data'!D102))),'Data Summary'!BS108="Yes"),100-OFFSET('Water Data'!$D$4,0,10*ROW('Water Data'!D102)),NA())</f>
        <v>#N/A</v>
      </c>
      <c r="E108" s="99" t="e">
        <f ca="true">+IF(AND(ISNUMBER(OFFSET('Water Data'!$D$6,0,10*ROW('Water Data'!D102))),'Data Summary'!BT108="Yes"),OFFSET('Water Data'!$D$6,0,10*ROW('Water Data'!D102)),NA())</f>
        <v>#N/A</v>
      </c>
      <c r="F108" s="99" t="e">
        <f ca="true">+IF(AND(ISNUMBER(OFFSET('Water Data'!$D$9,0,10*ROW('Water Data'!D102))),'Data Summary'!BU108="Yes"),OFFSET('Water Data'!$D$9,0,10*ROW('Water Data'!D102)),NA())</f>
        <v>#N/A</v>
      </c>
      <c r="G108" s="99" t="e">
        <f ca="true">+IF(AND(ISNUMBER(OFFSET('Water Data'!$E$4,0,10*ROW('Water Data'!E102))),'Data Summary'!BV108="Yes"),100-OFFSET('Water Data'!$E$4,0,10*ROW('Water Data'!E102)),NA())</f>
        <v>#N/A</v>
      </c>
      <c r="H108" s="99" t="e">
        <f ca="true">+IF(AND(ISNUMBER(OFFSET('Water Data'!$E$6,0,10*ROW('Water Data'!E102))),'Data Summary'!BW108="Yes"),OFFSET('Water Data'!$E$6,0,10*ROW('Water Data'!E102)),NA())</f>
        <v>#N/A</v>
      </c>
      <c r="I108" s="99" t="e">
        <f ca="true">+IF(AND(ISNUMBER(OFFSET('Water Data'!$E$9,0,10*ROW('Water Data'!E102))),'Data Summary'!BX108="Yes"),OFFSET('Water Data'!$E$9,0,10*ROW('Water Data'!E102)),NA())</f>
        <v>#N/A</v>
      </c>
      <c r="J108" s="99" t="e">
        <f ca="true">+IF(AND(ISNUMBER(OFFSET('Water Data'!$F$4,0,10*ROW('Water Data'!F102))),'Data Summary'!BY108="Yes"),100-OFFSET('Water Data'!$F$4,0,10*ROW('Water Data'!F102)),NA())</f>
        <v>#N/A</v>
      </c>
      <c r="K108" s="99" t="e">
        <f ca="true">+IF(AND(ISNUMBER(OFFSET('Water Data'!$F$6,0,10*ROW('Water Data'!F102))),'Data Summary'!BZ108="Yes"),OFFSET('Water Data'!$F$6,0,10*ROW('Water Data'!F102)),NA())</f>
        <v>#N/A</v>
      </c>
      <c r="L108" s="99" t="e">
        <f ca="true">+IF(AND(ISNUMBER(OFFSET('Water Data'!$F$9,0,10*ROW('Water Data'!F102))),'Data Summary'!CA108="Yes"),OFFSET('Water Data'!$F$9,0,10*ROW('Water Data'!F102)),NA())</f>
        <v>#N/A</v>
      </c>
      <c r="M108" s="99" t="e">
        <f ca="true">+IF(AND(ISNUMBER(OFFSET('Water Data'!$G$4,0,10*ROW('Water Data'!G102))),'Data Summary'!CB108="Yes"),100-OFFSET('Water Data'!$G$4,0,10*ROW('Water Data'!G102)),NA())</f>
        <v>#N/A</v>
      </c>
      <c r="N108" s="99" t="e">
        <f ca="true">+IF(AND(ISNUMBER(OFFSET('Water Data'!$G$6,0,10*ROW('Water Data'!G102))),'Data Summary'!CC108="Yes"),OFFSET('Water Data'!$G$6,0,10*ROW('Water Data'!G102)),NA())</f>
        <v>#N/A</v>
      </c>
      <c r="O108" s="99" t="e">
        <f ca="true">+IF(AND(ISNUMBER(OFFSET('Water Data'!$G$9,0,10*ROW('Water Data'!G102))),'Data Summary'!CD108="Yes"),OFFSET('Water Data'!$G$9,0,10*ROW('Water Data'!G102)),NA())</f>
        <v>#N/A</v>
      </c>
      <c r="P108" s="99" t="e">
        <f ca="true">+IF(AND(ISNUMBER(OFFSET('Water Data'!$H$4,0,10*ROW('Water Data'!H102))),'Data Summary'!CE108="Yes"),100-OFFSET('Water Data'!$H$4,0,10*ROW('Water Data'!H102)),NA())</f>
        <v>#N/A</v>
      </c>
      <c r="Q108" s="99" t="e">
        <f ca="true">+IF(AND(ISNUMBER(OFFSET('Water Data'!$H$6,0,10*ROW('Water Data'!H102))),'Data Summary'!CF108="Yes"),OFFSET('Water Data'!$H$6,0,10*ROW('Water Data'!H102)),NA())</f>
        <v>#N/A</v>
      </c>
      <c r="R108" s="99" t="e">
        <f ca="true">+IF(AND(ISNUMBER(OFFSET('Water Data'!$H$9,0,10*ROW('Water Data'!H102))),'Data Summary'!CG108="Yes"),OFFSET('Water Data'!$H$9,0,10*ROW('Water Data'!H102)),NA())</f>
        <v>#N/A</v>
      </c>
      <c r="S108" s="99" t="e">
        <f ca="true">+IF(AND(ISNUMBER(OFFSET('Water Data'!$I$4,0,10*ROW('Water Data'!I102))),'Data Summary'!CH108="Yes"),100-OFFSET('Water Data'!$I$4,0,10*ROW('Water Data'!I102)),NA())</f>
        <v>#N/A</v>
      </c>
      <c r="T108" s="99" t="e">
        <f ca="true">+IF(AND(ISNUMBER(OFFSET('Water Data'!$I$6,0,10*ROW('Water Data'!I102))),'Data Summary'!CI108="Yes"),OFFSET('Water Data'!$I$6,0,10*ROW('Water Data'!I102)),NA())</f>
        <v>#N/A</v>
      </c>
      <c r="U108" s="99" t="e">
        <f ca="true">+IF(AND(ISNUMBER(OFFSET('Water Data'!$I$9,0,10*ROW('Water Data'!I102))),'Data Summary'!CJ108="Yes"),OFFSET('Water Data'!$I$9,0,10*ROW('Water Data'!I102)),NA())</f>
        <v>#N/A</v>
      </c>
      <c r="V108" s="100" t="e">
        <f ca="true">+IF(AND(ISNUMBER(OFFSET('Sanitation Data'!$D$4,0,10*ROW('Sanitation Data'!D102))),'Data Summary'!CK108="Yes"),100-OFFSET('Sanitation Data'!$D$4,0,10*ROW('Sanitation Data'!D102)),NA())</f>
        <v>#N/A</v>
      </c>
      <c r="W108" s="100" t="e">
        <f ca="true">+IF(AND(ISNUMBER(OFFSET('Sanitation Data'!$D$6,0,10*ROW('Sanitation Data'!D102))),'Data Summary'!CL108="Yes"),OFFSET('Sanitation Data'!$D$6,0,10*ROW('Sanitation Data'!D102)),NA())</f>
        <v>#N/A</v>
      </c>
      <c r="X108" s="100" t="e">
        <f ca="true">+IF(AND(ISNUMBER(OFFSET('Sanitation Data'!$D$10,0,10*ROW('Sanitation Data'!D102))),'Data Summary'!CM108="Yes"),OFFSET('Sanitation Data'!$D$10,0,10*ROW('Sanitation Data'!D102)),NA())</f>
        <v>#N/A</v>
      </c>
      <c r="Y108" s="100" t="e">
        <f ca="true">+IF(AND(ISNUMBER(OFFSET('Sanitation Data'!$D$11,0,10*ROW('Sanitation Data'!D102))),'Data Summary'!CN108="Yes"),OFFSET('Sanitation Data'!$D$11,0,10*ROW('Sanitation Data'!D102)),NA())</f>
        <v>#N/A</v>
      </c>
      <c r="Z108" s="100" t="e">
        <f ca="true">+IF(AND(ISNUMBER(OFFSET('Sanitation Data'!$D$12,0,10*ROW('Sanitation Data'!D102))),'Data Summary'!CO108="Yes"),OFFSET('Sanitation Data'!$D$12,0,10*ROW('Sanitation Data'!D102)),NA())</f>
        <v>#N/A</v>
      </c>
      <c r="AA108" s="100" t="e">
        <f ca="true">+IF(AND(ISNUMBER(OFFSET('Sanitation Data'!$E$4,0,10*ROW('Sanitation Data'!E102))),'Data Summary'!CP108="Yes"),100-OFFSET('Sanitation Data'!$E$4,0,10*ROW('Sanitation Data'!E102)),NA())</f>
        <v>#N/A</v>
      </c>
      <c r="AB108" s="100" t="e">
        <f ca="true">+IF(AND(ISNUMBER(OFFSET('Sanitation Data'!$E$6,0,10*ROW('Sanitation Data'!E102))),'Data Summary'!CQ108="Yes"),OFFSET('Sanitation Data'!$E$6,0,10*ROW('Sanitation Data'!E102)),NA())</f>
        <v>#N/A</v>
      </c>
      <c r="AC108" s="100" t="e">
        <f ca="true">+IF(AND(ISNUMBER(OFFSET('Sanitation Data'!$E$10,0,10*ROW('Sanitation Data'!E102))),'Data Summary'!CR108="Yes"),OFFSET('Sanitation Data'!$E$10,0,10*ROW('Sanitation Data'!E102)),NA())</f>
        <v>#N/A</v>
      </c>
      <c r="AD108" s="100" t="e">
        <f ca="true">+IF(AND(ISNUMBER(OFFSET('Sanitation Data'!$E$11,0,10*ROW('Sanitation Data'!E102))),'Data Summary'!CS108="Yes"),OFFSET('Sanitation Data'!$E$11,0,10*ROW('Sanitation Data'!E102)),NA())</f>
        <v>#N/A</v>
      </c>
      <c r="AE108" s="100" t="e">
        <f ca="true">+IF(AND(ISNUMBER(OFFSET('Sanitation Data'!$E$12,0,10*ROW('Sanitation Data'!E102))),'Data Summary'!CT108="Yes"),OFFSET('Sanitation Data'!$E$12,0,10*ROW('Sanitation Data'!E102)),NA())</f>
        <v>#N/A</v>
      </c>
      <c r="AF108" s="100" t="e">
        <f ca="true">+IF(AND(ISNUMBER(OFFSET('Sanitation Data'!$F$4,0,10*ROW('Sanitation Data'!F102))),'Data Summary'!CU108="Yes"),100-OFFSET('Sanitation Data'!$F$4,0,10*ROW('Sanitation Data'!F102)),NA())</f>
        <v>#N/A</v>
      </c>
      <c r="AG108" s="100" t="e">
        <f ca="true">+IF(AND(ISNUMBER(OFFSET('Sanitation Data'!$F$6,0,10*ROW('Sanitation Data'!F102))),'Data Summary'!CV108="Yes"),OFFSET('Sanitation Data'!$F$6,0,10*ROW('Sanitation Data'!F102)),NA())</f>
        <v>#N/A</v>
      </c>
      <c r="AH108" s="100" t="e">
        <f ca="true">+IF(AND(ISNUMBER(OFFSET('Sanitation Data'!$F$10,0,10*ROW('Sanitation Data'!F102))),'Data Summary'!CW108="Yes"),OFFSET('Sanitation Data'!$F$10,0,10*ROW('Sanitation Data'!F102)),NA())</f>
        <v>#N/A</v>
      </c>
      <c r="AI108" s="100" t="e">
        <f ca="true">+IF(AND(ISNUMBER(OFFSET('Sanitation Data'!$F$11,0,10*ROW('Sanitation Data'!F102))),'Data Summary'!CX108="Yes"),OFFSET('Sanitation Data'!$F$11,0,10*ROW('Sanitation Data'!F102)),NA())</f>
        <v>#N/A</v>
      </c>
      <c r="AJ108" s="100" t="e">
        <f ca="true">+IF(AND(ISNUMBER(OFFSET('Sanitation Data'!$F$12,0,10*ROW('Sanitation Data'!F102))),'Data Summary'!CY108="Yes"),OFFSET('Sanitation Data'!$F$12,0,10*ROW('Sanitation Data'!F102)),NA())</f>
        <v>#N/A</v>
      </c>
      <c r="AK108" s="100" t="e">
        <f ca="true">+IF(AND(ISNUMBER(OFFSET('Sanitation Data'!$G$4,0,10*ROW('Sanitation Data'!G102))),'Data Summary'!CZ108="Yes"),100-OFFSET('Sanitation Data'!$G$4,0,10*ROW('Sanitation Data'!G102)),NA())</f>
        <v>#N/A</v>
      </c>
      <c r="AL108" s="100" t="e">
        <f ca="true">+IF(AND(ISNUMBER(OFFSET('Sanitation Data'!$G$6,0,10*ROW('Sanitation Data'!G102))),'Data Summary'!DA108="Yes"),OFFSET('Sanitation Data'!$G$6,0,10*ROW('Sanitation Data'!G102)),NA())</f>
        <v>#N/A</v>
      </c>
      <c r="AM108" s="100" t="e">
        <f ca="true">+IF(AND(ISNUMBER(OFFSET('Sanitation Data'!$G$10,0,10*ROW('Sanitation Data'!G102))),'Data Summary'!DB108="Yes"),OFFSET('Sanitation Data'!$G$10,0,10*ROW('Sanitation Data'!G102)),NA())</f>
        <v>#N/A</v>
      </c>
      <c r="AN108" s="100" t="e">
        <f ca="true">+IF(AND(ISNUMBER(OFFSET('Sanitation Data'!$G$11,0,10*ROW('Sanitation Data'!G102))),'Data Summary'!DC108="Yes"),OFFSET('Sanitation Data'!$G$11,0,10*ROW('Sanitation Data'!G102)),NA())</f>
        <v>#N/A</v>
      </c>
      <c r="AO108" s="100" t="e">
        <f ca="true">+IF(AND(ISNUMBER(OFFSET('Sanitation Data'!$G$12,0,10*ROW('Sanitation Data'!G102))),'Data Summary'!DD108="Yes"),OFFSET('Sanitation Data'!$G$12,0,10*ROW('Sanitation Data'!G102)),NA())</f>
        <v>#N/A</v>
      </c>
      <c r="AP108" s="100" t="e">
        <f ca="true">+IF(AND(ISNUMBER(OFFSET('Sanitation Data'!$H$4,0,10*ROW('Sanitation Data'!H102))),'Data Summary'!DE108="Yes"),100-OFFSET('Sanitation Data'!$H$4,0,10*ROW('Sanitation Data'!H102)),NA())</f>
        <v>#N/A</v>
      </c>
      <c r="AQ108" s="100" t="e">
        <f ca="true">+IF(AND(ISNUMBER(OFFSET('Sanitation Data'!$H$6,0,10*ROW('Sanitation Data'!H102))),'Data Summary'!DF108="Yes"),OFFSET('Sanitation Data'!$H$6,0,10*ROW('Sanitation Data'!H102)),NA())</f>
        <v>#N/A</v>
      </c>
      <c r="AR108" s="100" t="e">
        <f ca="true">+IF(AND(ISNUMBER(OFFSET('Sanitation Data'!$H$10,0,10*ROW('Sanitation Data'!H102))),'Data Summary'!DG108="Yes"),OFFSET('Sanitation Data'!$H$10,0,10*ROW('Sanitation Data'!H102)),NA())</f>
        <v>#N/A</v>
      </c>
      <c r="AS108" s="100" t="e">
        <f ca="true">+IF(AND(ISNUMBER(OFFSET('Sanitation Data'!$H$11,0,10*ROW('Sanitation Data'!H102))),'Data Summary'!DH108="Yes"),OFFSET('Sanitation Data'!$H$11,0,10*ROW('Sanitation Data'!H102)),NA())</f>
        <v>#N/A</v>
      </c>
      <c r="AT108" s="100" t="e">
        <f ca="true">+IF(AND(ISNUMBER(OFFSET('Sanitation Data'!$H$12,0,10*ROW('Sanitation Data'!H102))),'Data Summary'!DI108="Yes"),OFFSET('Sanitation Data'!$H$12,0,10*ROW('Sanitation Data'!H102)),NA())</f>
        <v>#N/A</v>
      </c>
      <c r="AU108" s="100" t="e">
        <f ca="true">+IF(AND(ISNUMBER(OFFSET('Sanitation Data'!$I$4,0,10*ROW('Sanitation Data'!I102))),'Data Summary'!DJ108="Yes"),100-OFFSET('Sanitation Data'!$I$4,0,10*ROW('Sanitation Data'!I102)),NA())</f>
        <v>#N/A</v>
      </c>
      <c r="AV108" s="100" t="e">
        <f ca="true">+IF(AND(ISNUMBER(OFFSET('Sanitation Data'!$I$6,0,10*ROW('Sanitation Data'!I102))),'Data Summary'!DK108="Yes"),OFFSET('Sanitation Data'!$I$6,0,10*ROW('Sanitation Data'!I102)),NA())</f>
        <v>#N/A</v>
      </c>
      <c r="AW108" s="100" t="e">
        <f ca="true">+IF(AND(ISNUMBER(OFFSET('Sanitation Data'!$I$10,0,10*ROW('Sanitation Data'!I102))),'Data Summary'!DL108="Yes"),OFFSET('Sanitation Data'!$I$10,0,10*ROW('Sanitation Data'!I102)),NA())</f>
        <v>#N/A</v>
      </c>
      <c r="AX108" s="100" t="e">
        <f ca="true">+IF(AND(ISNUMBER(OFFSET('Sanitation Data'!$I$11,0,10*ROW('Sanitation Data'!I102))),'Data Summary'!DM108="Yes"),OFFSET('Sanitation Data'!$I$11,0,10*ROW('Sanitation Data'!I102)),NA())</f>
        <v>#N/A</v>
      </c>
      <c r="AY108" s="100" t="e">
        <f ca="true">+IF(AND(ISNUMBER(OFFSET('Sanitation Data'!$I$12,0,10*ROW('Sanitation Data'!I102))),'Data Summary'!DN108="Yes"),OFFSET('Sanitation Data'!$I$12,0,10*ROW('Sanitation Data'!I102)),NA())</f>
        <v>#N/A</v>
      </c>
      <c r="AZ108" s="101" t="e">
        <f ca="true">+IF(AND(ISNUMBER(OFFSET('Hygiene Data'!$D$5,0,10*ROW('Hygiene Data'!D102))),'Data Summary'!DO108="Yes"),OFFSET('Hygiene Data'!$D$5,0,10*ROW('Hygiene Data'!D102)),NA())</f>
        <v>#N/A</v>
      </c>
      <c r="BA108" s="101" t="e">
        <f ca="true">+IF(AND(ISNUMBER(OFFSET('Hygiene Data'!$D$7,0,10*ROW('Hygiene Data'!D102))),'Data Summary'!DP108="Yes"),OFFSET('Hygiene Data'!$D$7,0,10*ROW('Hygiene Data'!D102)),NA())</f>
        <v>#N/A</v>
      </c>
      <c r="BB108" s="101" t="e">
        <f ca="true">+IF(AND(ISNUMBER(OFFSET('Hygiene Data'!$D$9,0,10*ROW('Hygiene Data'!D102))),'Data Summary'!DQ108="Yes"),OFFSET('Hygiene Data'!$D$9,0,10*ROW('Hygiene Data'!D102)),NA())</f>
        <v>#N/A</v>
      </c>
      <c r="BC108" s="101" t="e">
        <f ca="true">+IF(AND(ISNUMBER(OFFSET('Hygiene Data'!$E$5,0,10*ROW('Hygiene Data'!E102))),'Data Summary'!DR108="Yes"),OFFSET('Hygiene Data'!$E$5,0,10*ROW('Hygiene Data'!E102)),NA())</f>
        <v>#N/A</v>
      </c>
      <c r="BD108" s="101" t="e">
        <f ca="true">+IF(AND(ISNUMBER(OFFSET('Hygiene Data'!$E$7,0,10*ROW('Hygiene Data'!E102))),'Data Summary'!DS108="Yes"),OFFSET('Hygiene Data'!$E$7,0,10*ROW('Hygiene Data'!E102)),NA())</f>
        <v>#N/A</v>
      </c>
      <c r="BE108" s="101" t="e">
        <f ca="true">+IF(AND(ISNUMBER(OFFSET('Hygiene Data'!$E$9,0,10*ROW('Hygiene Data'!E102))),'Data Summary'!DT108="Yes"),OFFSET('Hygiene Data'!$E$9,0,10*ROW('Hygiene Data'!E102)),NA())</f>
        <v>#N/A</v>
      </c>
      <c r="BF108" s="101" t="e">
        <f ca="true">+IF(AND(ISNUMBER(OFFSET('Hygiene Data'!$F$5,0,10*ROW('Hygiene Data'!F102))),'Data Summary'!DU108="Yes"),OFFSET('Hygiene Data'!$F$5,0,10*ROW('Hygiene Data'!F102)),NA())</f>
        <v>#N/A</v>
      </c>
      <c r="BG108" s="101" t="e">
        <f ca="true">+IF(AND(ISNUMBER(OFFSET('Hygiene Data'!$F$7,0,10*ROW('Hygiene Data'!F102))),'Data Summary'!DV108="Yes"),OFFSET('Hygiene Data'!$F$7,0,10*ROW('Hygiene Data'!F102)),NA())</f>
        <v>#N/A</v>
      </c>
      <c r="BH108" s="101" t="e">
        <f ca="true">+IF(AND(ISNUMBER(OFFSET('Hygiene Data'!$F$9,0,10*ROW('Hygiene Data'!F102))),'Data Summary'!DW108="Yes"),OFFSET('Hygiene Data'!$F$9,0,10*ROW('Hygiene Data'!F102)),NA())</f>
        <v>#N/A</v>
      </c>
      <c r="BI108" s="101" t="e">
        <f ca="true">+IF(AND(ISNUMBER(OFFSET('Hygiene Data'!$G$5,0,10*ROW('Hygiene Data'!G102))),'Data Summary'!DX108="Yes"),OFFSET('Hygiene Data'!$G$5,0,10*ROW('Hygiene Data'!G102)),NA())</f>
        <v>#N/A</v>
      </c>
      <c r="BJ108" s="101" t="e">
        <f ca="true">+IF(AND(ISNUMBER(OFFSET('Hygiene Data'!$G$7,0,10*ROW('Hygiene Data'!G102))),'Data Summary'!DY108="Yes"),OFFSET('Hygiene Data'!$G$7,0,10*ROW('Hygiene Data'!G102)),NA())</f>
        <v>#N/A</v>
      </c>
      <c r="BK108" s="101" t="e">
        <f ca="true">+IF(AND(ISNUMBER(OFFSET('Hygiene Data'!$G$9,0,10*ROW('Hygiene Data'!G102))),'Data Summary'!DZ108="Yes"),OFFSET('Hygiene Data'!$G$9,0,10*ROW('Hygiene Data'!G102)),NA())</f>
        <v>#N/A</v>
      </c>
      <c r="BL108" s="101" t="e">
        <f ca="true">+IF(AND(ISNUMBER(OFFSET('Hygiene Data'!$H$5,0,10*ROW('Hygiene Data'!H102))),'Data Summary'!EA108="Yes"),OFFSET('Hygiene Data'!$H$5,0,10*ROW('Hygiene Data'!H102)),NA())</f>
        <v>#N/A</v>
      </c>
      <c r="BM108" s="101" t="e">
        <f ca="true">+IF(AND(ISNUMBER(OFFSET('Hygiene Data'!$H$7,0,10*ROW('Hygiene Data'!H102))),'Data Summary'!EB108="Yes"),OFFSET('Hygiene Data'!$H$7,0,10*ROW('Hygiene Data'!H102)),NA())</f>
        <v>#N/A</v>
      </c>
      <c r="BN108" s="101" t="e">
        <f ca="true">+IF(AND(ISNUMBER(OFFSET('Hygiene Data'!$H$9,0,10*ROW('Hygiene Data'!H102))),'Data Summary'!EC108="Yes"),OFFSET('Hygiene Data'!$H$9,0,10*ROW('Hygiene Data'!H102)),NA())</f>
        <v>#N/A</v>
      </c>
      <c r="BO108" s="101" t="e">
        <f ca="true">+IF(AND(ISNUMBER(OFFSET('Hygiene Data'!$I$5,0,10*ROW('Hygiene Data'!I102))),'Data Summary'!ED108="Yes"),OFFSET('Hygiene Data'!$I$5,0,10*ROW('Hygiene Data'!I102)),NA())</f>
        <v>#N/A</v>
      </c>
      <c r="BP108" s="101" t="e">
        <f ca="true">+IF(AND(ISNUMBER(OFFSET('Hygiene Data'!$I$7,0,10*ROW('Hygiene Data'!I102))),'Data Summary'!EE108="Yes"),OFFSET('Hygiene Data'!$I$7,0,10*ROW('Hygiene Data'!I102)),NA())</f>
        <v>#N/A</v>
      </c>
      <c r="BQ108" s="101" t="e">
        <f ca="true">+IF(AND(ISNUMBER(OFFSET('Hygiene Data'!$I$9,0,10*ROW('Hygiene Data'!I102))),'Data Summary'!EF108="Yes"),OFFSET('Hygiene Data'!$I$9,0,10*ROW('Hygiene Data'!I102)),NA())</f>
        <v>#N/A</v>
      </c>
    </row>
    <row xmlns:x14ac="http://schemas.microsoft.com/office/spreadsheetml/2009/9/ac" r="109" x14ac:dyDescent="0.2">
      <c r="A109" s="379" t="e">
        <f ca="true">+RIGHT('Data Summary'!A109,LEN('Data Summary'!A109)-9)</f>
        <v>#VALUE!</v>
      </c>
      <c r="B109" s="38" t="str">
        <f ca="true">+IF(ISTEXT('Data Summary'!B109),'Data Summary'!B109,"")</f>
        <v/>
      </c>
      <c r="C109" s="378" t="e">
        <f ca="true">+VALUE('Data Summary'!C109)</f>
        <v>#VALUE!</v>
      </c>
      <c r="D109" s="99" t="e">
        <f ca="true">+IF(AND(ISNUMBER(OFFSET('Water Data'!$D$4,0,10*ROW('Water Data'!D103))),'Data Summary'!BS109="Yes"),100-OFFSET('Water Data'!$D$4,0,10*ROW('Water Data'!D103)),NA())</f>
        <v>#N/A</v>
      </c>
      <c r="E109" s="99" t="e">
        <f ca="true">+IF(AND(ISNUMBER(OFFSET('Water Data'!$D$6,0,10*ROW('Water Data'!D103))),'Data Summary'!BT109="Yes"),OFFSET('Water Data'!$D$6,0,10*ROW('Water Data'!D103)),NA())</f>
        <v>#N/A</v>
      </c>
      <c r="F109" s="99" t="e">
        <f ca="true">+IF(AND(ISNUMBER(OFFSET('Water Data'!$D$9,0,10*ROW('Water Data'!D103))),'Data Summary'!BU109="Yes"),OFFSET('Water Data'!$D$9,0,10*ROW('Water Data'!D103)),NA())</f>
        <v>#N/A</v>
      </c>
      <c r="G109" s="99" t="e">
        <f ca="true">+IF(AND(ISNUMBER(OFFSET('Water Data'!$E$4,0,10*ROW('Water Data'!E103))),'Data Summary'!BV109="Yes"),100-OFFSET('Water Data'!$E$4,0,10*ROW('Water Data'!E103)),NA())</f>
        <v>#N/A</v>
      </c>
      <c r="H109" s="99" t="e">
        <f ca="true">+IF(AND(ISNUMBER(OFFSET('Water Data'!$E$6,0,10*ROW('Water Data'!E103))),'Data Summary'!BW109="Yes"),OFFSET('Water Data'!$E$6,0,10*ROW('Water Data'!E103)),NA())</f>
        <v>#N/A</v>
      </c>
      <c r="I109" s="99" t="e">
        <f ca="true">+IF(AND(ISNUMBER(OFFSET('Water Data'!$E$9,0,10*ROW('Water Data'!E103))),'Data Summary'!BX109="Yes"),OFFSET('Water Data'!$E$9,0,10*ROW('Water Data'!E103)),NA())</f>
        <v>#N/A</v>
      </c>
      <c r="J109" s="99" t="e">
        <f ca="true">+IF(AND(ISNUMBER(OFFSET('Water Data'!$F$4,0,10*ROW('Water Data'!F103))),'Data Summary'!BY109="Yes"),100-OFFSET('Water Data'!$F$4,0,10*ROW('Water Data'!F103)),NA())</f>
        <v>#N/A</v>
      </c>
      <c r="K109" s="99" t="e">
        <f ca="true">+IF(AND(ISNUMBER(OFFSET('Water Data'!$F$6,0,10*ROW('Water Data'!F103))),'Data Summary'!BZ109="Yes"),OFFSET('Water Data'!$F$6,0,10*ROW('Water Data'!F103)),NA())</f>
        <v>#N/A</v>
      </c>
      <c r="L109" s="99" t="e">
        <f ca="true">+IF(AND(ISNUMBER(OFFSET('Water Data'!$F$9,0,10*ROW('Water Data'!F103))),'Data Summary'!CA109="Yes"),OFFSET('Water Data'!$F$9,0,10*ROW('Water Data'!F103)),NA())</f>
        <v>#N/A</v>
      </c>
      <c r="M109" s="99" t="e">
        <f ca="true">+IF(AND(ISNUMBER(OFFSET('Water Data'!$G$4,0,10*ROW('Water Data'!G103))),'Data Summary'!CB109="Yes"),100-OFFSET('Water Data'!$G$4,0,10*ROW('Water Data'!G103)),NA())</f>
        <v>#N/A</v>
      </c>
      <c r="N109" s="99" t="e">
        <f ca="true">+IF(AND(ISNUMBER(OFFSET('Water Data'!$G$6,0,10*ROW('Water Data'!G103))),'Data Summary'!CC109="Yes"),OFFSET('Water Data'!$G$6,0,10*ROW('Water Data'!G103)),NA())</f>
        <v>#N/A</v>
      </c>
      <c r="O109" s="99" t="e">
        <f ca="true">+IF(AND(ISNUMBER(OFFSET('Water Data'!$G$9,0,10*ROW('Water Data'!G103))),'Data Summary'!CD109="Yes"),OFFSET('Water Data'!$G$9,0,10*ROW('Water Data'!G103)),NA())</f>
        <v>#N/A</v>
      </c>
      <c r="P109" s="99" t="e">
        <f ca="true">+IF(AND(ISNUMBER(OFFSET('Water Data'!$H$4,0,10*ROW('Water Data'!H103))),'Data Summary'!CE109="Yes"),100-OFFSET('Water Data'!$H$4,0,10*ROW('Water Data'!H103)),NA())</f>
        <v>#N/A</v>
      </c>
      <c r="Q109" s="99" t="e">
        <f ca="true">+IF(AND(ISNUMBER(OFFSET('Water Data'!$H$6,0,10*ROW('Water Data'!H103))),'Data Summary'!CF109="Yes"),OFFSET('Water Data'!$H$6,0,10*ROW('Water Data'!H103)),NA())</f>
        <v>#N/A</v>
      </c>
      <c r="R109" s="99" t="e">
        <f ca="true">+IF(AND(ISNUMBER(OFFSET('Water Data'!$H$9,0,10*ROW('Water Data'!H103))),'Data Summary'!CG109="Yes"),OFFSET('Water Data'!$H$9,0,10*ROW('Water Data'!H103)),NA())</f>
        <v>#N/A</v>
      </c>
      <c r="S109" s="99" t="e">
        <f ca="true">+IF(AND(ISNUMBER(OFFSET('Water Data'!$I$4,0,10*ROW('Water Data'!I103))),'Data Summary'!CH109="Yes"),100-OFFSET('Water Data'!$I$4,0,10*ROW('Water Data'!I103)),NA())</f>
        <v>#N/A</v>
      </c>
      <c r="T109" s="99" t="e">
        <f ca="true">+IF(AND(ISNUMBER(OFFSET('Water Data'!$I$6,0,10*ROW('Water Data'!I103))),'Data Summary'!CI109="Yes"),OFFSET('Water Data'!$I$6,0,10*ROW('Water Data'!I103)),NA())</f>
        <v>#N/A</v>
      </c>
      <c r="U109" s="99" t="e">
        <f ca="true">+IF(AND(ISNUMBER(OFFSET('Water Data'!$I$9,0,10*ROW('Water Data'!I103))),'Data Summary'!CJ109="Yes"),OFFSET('Water Data'!$I$9,0,10*ROW('Water Data'!I103)),NA())</f>
        <v>#N/A</v>
      </c>
      <c r="V109" s="100" t="e">
        <f ca="true">+IF(AND(ISNUMBER(OFFSET('Sanitation Data'!$D$4,0,10*ROW('Sanitation Data'!D103))),'Data Summary'!CK109="Yes"),100-OFFSET('Sanitation Data'!$D$4,0,10*ROW('Sanitation Data'!D103)),NA())</f>
        <v>#N/A</v>
      </c>
      <c r="W109" s="100" t="e">
        <f ca="true">+IF(AND(ISNUMBER(OFFSET('Sanitation Data'!$D$6,0,10*ROW('Sanitation Data'!D103))),'Data Summary'!CL109="Yes"),OFFSET('Sanitation Data'!$D$6,0,10*ROW('Sanitation Data'!D103)),NA())</f>
        <v>#N/A</v>
      </c>
      <c r="X109" s="100" t="e">
        <f ca="true">+IF(AND(ISNUMBER(OFFSET('Sanitation Data'!$D$10,0,10*ROW('Sanitation Data'!D103))),'Data Summary'!CM109="Yes"),OFFSET('Sanitation Data'!$D$10,0,10*ROW('Sanitation Data'!D103)),NA())</f>
        <v>#N/A</v>
      </c>
      <c r="Y109" s="100" t="e">
        <f ca="true">+IF(AND(ISNUMBER(OFFSET('Sanitation Data'!$D$11,0,10*ROW('Sanitation Data'!D103))),'Data Summary'!CN109="Yes"),OFFSET('Sanitation Data'!$D$11,0,10*ROW('Sanitation Data'!D103)),NA())</f>
        <v>#N/A</v>
      </c>
      <c r="Z109" s="100" t="e">
        <f ca="true">+IF(AND(ISNUMBER(OFFSET('Sanitation Data'!$D$12,0,10*ROW('Sanitation Data'!D103))),'Data Summary'!CO109="Yes"),OFFSET('Sanitation Data'!$D$12,0,10*ROW('Sanitation Data'!D103)),NA())</f>
        <v>#N/A</v>
      </c>
      <c r="AA109" s="100" t="e">
        <f ca="true">+IF(AND(ISNUMBER(OFFSET('Sanitation Data'!$E$4,0,10*ROW('Sanitation Data'!E103))),'Data Summary'!CP109="Yes"),100-OFFSET('Sanitation Data'!$E$4,0,10*ROW('Sanitation Data'!E103)),NA())</f>
        <v>#N/A</v>
      </c>
      <c r="AB109" s="100" t="e">
        <f ca="true">+IF(AND(ISNUMBER(OFFSET('Sanitation Data'!$E$6,0,10*ROW('Sanitation Data'!E103))),'Data Summary'!CQ109="Yes"),OFFSET('Sanitation Data'!$E$6,0,10*ROW('Sanitation Data'!E103)),NA())</f>
        <v>#N/A</v>
      </c>
      <c r="AC109" s="100" t="e">
        <f ca="true">+IF(AND(ISNUMBER(OFFSET('Sanitation Data'!$E$10,0,10*ROW('Sanitation Data'!E103))),'Data Summary'!CR109="Yes"),OFFSET('Sanitation Data'!$E$10,0,10*ROW('Sanitation Data'!E103)),NA())</f>
        <v>#N/A</v>
      </c>
      <c r="AD109" s="100" t="e">
        <f ca="true">+IF(AND(ISNUMBER(OFFSET('Sanitation Data'!$E$11,0,10*ROW('Sanitation Data'!E103))),'Data Summary'!CS109="Yes"),OFFSET('Sanitation Data'!$E$11,0,10*ROW('Sanitation Data'!E103)),NA())</f>
        <v>#N/A</v>
      </c>
      <c r="AE109" s="100" t="e">
        <f ca="true">+IF(AND(ISNUMBER(OFFSET('Sanitation Data'!$E$12,0,10*ROW('Sanitation Data'!E103))),'Data Summary'!CT109="Yes"),OFFSET('Sanitation Data'!$E$12,0,10*ROW('Sanitation Data'!E103)),NA())</f>
        <v>#N/A</v>
      </c>
      <c r="AF109" s="100" t="e">
        <f ca="true">+IF(AND(ISNUMBER(OFFSET('Sanitation Data'!$F$4,0,10*ROW('Sanitation Data'!F103))),'Data Summary'!CU109="Yes"),100-OFFSET('Sanitation Data'!$F$4,0,10*ROW('Sanitation Data'!F103)),NA())</f>
        <v>#N/A</v>
      </c>
      <c r="AG109" s="100" t="e">
        <f ca="true">+IF(AND(ISNUMBER(OFFSET('Sanitation Data'!$F$6,0,10*ROW('Sanitation Data'!F103))),'Data Summary'!CV109="Yes"),OFFSET('Sanitation Data'!$F$6,0,10*ROW('Sanitation Data'!F103)),NA())</f>
        <v>#N/A</v>
      </c>
      <c r="AH109" s="100" t="e">
        <f ca="true">+IF(AND(ISNUMBER(OFFSET('Sanitation Data'!$F$10,0,10*ROW('Sanitation Data'!F103))),'Data Summary'!CW109="Yes"),OFFSET('Sanitation Data'!$F$10,0,10*ROW('Sanitation Data'!F103)),NA())</f>
        <v>#N/A</v>
      </c>
      <c r="AI109" s="100" t="e">
        <f ca="true">+IF(AND(ISNUMBER(OFFSET('Sanitation Data'!$F$11,0,10*ROW('Sanitation Data'!F103))),'Data Summary'!CX109="Yes"),OFFSET('Sanitation Data'!$F$11,0,10*ROW('Sanitation Data'!F103)),NA())</f>
        <v>#N/A</v>
      </c>
      <c r="AJ109" s="100" t="e">
        <f ca="true">+IF(AND(ISNUMBER(OFFSET('Sanitation Data'!$F$12,0,10*ROW('Sanitation Data'!F103))),'Data Summary'!CY109="Yes"),OFFSET('Sanitation Data'!$F$12,0,10*ROW('Sanitation Data'!F103)),NA())</f>
        <v>#N/A</v>
      </c>
      <c r="AK109" s="100" t="e">
        <f ca="true">+IF(AND(ISNUMBER(OFFSET('Sanitation Data'!$G$4,0,10*ROW('Sanitation Data'!G103))),'Data Summary'!CZ109="Yes"),100-OFFSET('Sanitation Data'!$G$4,0,10*ROW('Sanitation Data'!G103)),NA())</f>
        <v>#N/A</v>
      </c>
      <c r="AL109" s="100" t="e">
        <f ca="true">+IF(AND(ISNUMBER(OFFSET('Sanitation Data'!$G$6,0,10*ROW('Sanitation Data'!G103))),'Data Summary'!DA109="Yes"),OFFSET('Sanitation Data'!$G$6,0,10*ROW('Sanitation Data'!G103)),NA())</f>
        <v>#N/A</v>
      </c>
      <c r="AM109" s="100" t="e">
        <f ca="true">+IF(AND(ISNUMBER(OFFSET('Sanitation Data'!$G$10,0,10*ROW('Sanitation Data'!G103))),'Data Summary'!DB109="Yes"),OFFSET('Sanitation Data'!$G$10,0,10*ROW('Sanitation Data'!G103)),NA())</f>
        <v>#N/A</v>
      </c>
      <c r="AN109" s="100" t="e">
        <f ca="true">+IF(AND(ISNUMBER(OFFSET('Sanitation Data'!$G$11,0,10*ROW('Sanitation Data'!G103))),'Data Summary'!DC109="Yes"),OFFSET('Sanitation Data'!$G$11,0,10*ROW('Sanitation Data'!G103)),NA())</f>
        <v>#N/A</v>
      </c>
      <c r="AO109" s="100" t="e">
        <f ca="true">+IF(AND(ISNUMBER(OFFSET('Sanitation Data'!$G$12,0,10*ROW('Sanitation Data'!G103))),'Data Summary'!DD109="Yes"),OFFSET('Sanitation Data'!$G$12,0,10*ROW('Sanitation Data'!G103)),NA())</f>
        <v>#N/A</v>
      </c>
      <c r="AP109" s="100" t="e">
        <f ca="true">+IF(AND(ISNUMBER(OFFSET('Sanitation Data'!$H$4,0,10*ROW('Sanitation Data'!H103))),'Data Summary'!DE109="Yes"),100-OFFSET('Sanitation Data'!$H$4,0,10*ROW('Sanitation Data'!H103)),NA())</f>
        <v>#N/A</v>
      </c>
      <c r="AQ109" s="100" t="e">
        <f ca="true">+IF(AND(ISNUMBER(OFFSET('Sanitation Data'!$H$6,0,10*ROW('Sanitation Data'!H103))),'Data Summary'!DF109="Yes"),OFFSET('Sanitation Data'!$H$6,0,10*ROW('Sanitation Data'!H103)),NA())</f>
        <v>#N/A</v>
      </c>
      <c r="AR109" s="100" t="e">
        <f ca="true">+IF(AND(ISNUMBER(OFFSET('Sanitation Data'!$H$10,0,10*ROW('Sanitation Data'!H103))),'Data Summary'!DG109="Yes"),OFFSET('Sanitation Data'!$H$10,0,10*ROW('Sanitation Data'!H103)),NA())</f>
        <v>#N/A</v>
      </c>
      <c r="AS109" s="100" t="e">
        <f ca="true">+IF(AND(ISNUMBER(OFFSET('Sanitation Data'!$H$11,0,10*ROW('Sanitation Data'!H103))),'Data Summary'!DH109="Yes"),OFFSET('Sanitation Data'!$H$11,0,10*ROW('Sanitation Data'!H103)),NA())</f>
        <v>#N/A</v>
      </c>
      <c r="AT109" s="100" t="e">
        <f ca="true">+IF(AND(ISNUMBER(OFFSET('Sanitation Data'!$H$12,0,10*ROW('Sanitation Data'!H103))),'Data Summary'!DI109="Yes"),OFFSET('Sanitation Data'!$H$12,0,10*ROW('Sanitation Data'!H103)),NA())</f>
        <v>#N/A</v>
      </c>
      <c r="AU109" s="100" t="e">
        <f ca="true">+IF(AND(ISNUMBER(OFFSET('Sanitation Data'!$I$4,0,10*ROW('Sanitation Data'!I103))),'Data Summary'!DJ109="Yes"),100-OFFSET('Sanitation Data'!$I$4,0,10*ROW('Sanitation Data'!I103)),NA())</f>
        <v>#N/A</v>
      </c>
      <c r="AV109" s="100" t="e">
        <f ca="true">+IF(AND(ISNUMBER(OFFSET('Sanitation Data'!$I$6,0,10*ROW('Sanitation Data'!I103))),'Data Summary'!DK109="Yes"),OFFSET('Sanitation Data'!$I$6,0,10*ROW('Sanitation Data'!I103)),NA())</f>
        <v>#N/A</v>
      </c>
      <c r="AW109" s="100" t="e">
        <f ca="true">+IF(AND(ISNUMBER(OFFSET('Sanitation Data'!$I$10,0,10*ROW('Sanitation Data'!I103))),'Data Summary'!DL109="Yes"),OFFSET('Sanitation Data'!$I$10,0,10*ROW('Sanitation Data'!I103)),NA())</f>
        <v>#N/A</v>
      </c>
      <c r="AX109" s="100" t="e">
        <f ca="true">+IF(AND(ISNUMBER(OFFSET('Sanitation Data'!$I$11,0,10*ROW('Sanitation Data'!I103))),'Data Summary'!DM109="Yes"),OFFSET('Sanitation Data'!$I$11,0,10*ROW('Sanitation Data'!I103)),NA())</f>
        <v>#N/A</v>
      </c>
      <c r="AY109" s="100" t="e">
        <f ca="true">+IF(AND(ISNUMBER(OFFSET('Sanitation Data'!$I$12,0,10*ROW('Sanitation Data'!I103))),'Data Summary'!DN109="Yes"),OFFSET('Sanitation Data'!$I$12,0,10*ROW('Sanitation Data'!I103)),NA())</f>
        <v>#N/A</v>
      </c>
      <c r="AZ109" s="101" t="e">
        <f ca="true">+IF(AND(ISNUMBER(OFFSET('Hygiene Data'!$D$5,0,10*ROW('Hygiene Data'!D103))),'Data Summary'!DO109="Yes"),OFFSET('Hygiene Data'!$D$5,0,10*ROW('Hygiene Data'!D103)),NA())</f>
        <v>#N/A</v>
      </c>
      <c r="BA109" s="101" t="e">
        <f ca="true">+IF(AND(ISNUMBER(OFFSET('Hygiene Data'!$D$7,0,10*ROW('Hygiene Data'!D103))),'Data Summary'!DP109="Yes"),OFFSET('Hygiene Data'!$D$7,0,10*ROW('Hygiene Data'!D103)),NA())</f>
        <v>#N/A</v>
      </c>
      <c r="BB109" s="101" t="e">
        <f ca="true">+IF(AND(ISNUMBER(OFFSET('Hygiene Data'!$D$9,0,10*ROW('Hygiene Data'!D103))),'Data Summary'!DQ109="Yes"),OFFSET('Hygiene Data'!$D$9,0,10*ROW('Hygiene Data'!D103)),NA())</f>
        <v>#N/A</v>
      </c>
      <c r="BC109" s="101" t="e">
        <f ca="true">+IF(AND(ISNUMBER(OFFSET('Hygiene Data'!$E$5,0,10*ROW('Hygiene Data'!E103))),'Data Summary'!DR109="Yes"),OFFSET('Hygiene Data'!$E$5,0,10*ROW('Hygiene Data'!E103)),NA())</f>
        <v>#N/A</v>
      </c>
      <c r="BD109" s="101" t="e">
        <f ca="true">+IF(AND(ISNUMBER(OFFSET('Hygiene Data'!$E$7,0,10*ROW('Hygiene Data'!E103))),'Data Summary'!DS109="Yes"),OFFSET('Hygiene Data'!$E$7,0,10*ROW('Hygiene Data'!E103)),NA())</f>
        <v>#N/A</v>
      </c>
      <c r="BE109" s="101" t="e">
        <f ca="true">+IF(AND(ISNUMBER(OFFSET('Hygiene Data'!$E$9,0,10*ROW('Hygiene Data'!E103))),'Data Summary'!DT109="Yes"),OFFSET('Hygiene Data'!$E$9,0,10*ROW('Hygiene Data'!E103)),NA())</f>
        <v>#N/A</v>
      </c>
      <c r="BF109" s="101" t="e">
        <f ca="true">+IF(AND(ISNUMBER(OFFSET('Hygiene Data'!$F$5,0,10*ROW('Hygiene Data'!F103))),'Data Summary'!DU109="Yes"),OFFSET('Hygiene Data'!$F$5,0,10*ROW('Hygiene Data'!F103)),NA())</f>
        <v>#N/A</v>
      </c>
      <c r="BG109" s="101" t="e">
        <f ca="true">+IF(AND(ISNUMBER(OFFSET('Hygiene Data'!$F$7,0,10*ROW('Hygiene Data'!F103))),'Data Summary'!DV109="Yes"),OFFSET('Hygiene Data'!$F$7,0,10*ROW('Hygiene Data'!F103)),NA())</f>
        <v>#N/A</v>
      </c>
      <c r="BH109" s="101" t="e">
        <f ca="true">+IF(AND(ISNUMBER(OFFSET('Hygiene Data'!$F$9,0,10*ROW('Hygiene Data'!F103))),'Data Summary'!DW109="Yes"),OFFSET('Hygiene Data'!$F$9,0,10*ROW('Hygiene Data'!F103)),NA())</f>
        <v>#N/A</v>
      </c>
      <c r="BI109" s="101" t="e">
        <f ca="true">+IF(AND(ISNUMBER(OFFSET('Hygiene Data'!$G$5,0,10*ROW('Hygiene Data'!G103))),'Data Summary'!DX109="Yes"),OFFSET('Hygiene Data'!$G$5,0,10*ROW('Hygiene Data'!G103)),NA())</f>
        <v>#N/A</v>
      </c>
      <c r="BJ109" s="101" t="e">
        <f ca="true">+IF(AND(ISNUMBER(OFFSET('Hygiene Data'!$G$7,0,10*ROW('Hygiene Data'!G103))),'Data Summary'!DY109="Yes"),OFFSET('Hygiene Data'!$G$7,0,10*ROW('Hygiene Data'!G103)),NA())</f>
        <v>#N/A</v>
      </c>
      <c r="BK109" s="101" t="e">
        <f ca="true">+IF(AND(ISNUMBER(OFFSET('Hygiene Data'!$G$9,0,10*ROW('Hygiene Data'!G103))),'Data Summary'!DZ109="Yes"),OFFSET('Hygiene Data'!$G$9,0,10*ROW('Hygiene Data'!G103)),NA())</f>
        <v>#N/A</v>
      </c>
      <c r="BL109" s="101" t="e">
        <f ca="true">+IF(AND(ISNUMBER(OFFSET('Hygiene Data'!$H$5,0,10*ROW('Hygiene Data'!H103))),'Data Summary'!EA109="Yes"),OFFSET('Hygiene Data'!$H$5,0,10*ROW('Hygiene Data'!H103)),NA())</f>
        <v>#N/A</v>
      </c>
      <c r="BM109" s="101" t="e">
        <f ca="true">+IF(AND(ISNUMBER(OFFSET('Hygiene Data'!$H$7,0,10*ROW('Hygiene Data'!H103))),'Data Summary'!EB109="Yes"),OFFSET('Hygiene Data'!$H$7,0,10*ROW('Hygiene Data'!H103)),NA())</f>
        <v>#N/A</v>
      </c>
      <c r="BN109" s="101" t="e">
        <f ca="true">+IF(AND(ISNUMBER(OFFSET('Hygiene Data'!$H$9,0,10*ROW('Hygiene Data'!H103))),'Data Summary'!EC109="Yes"),OFFSET('Hygiene Data'!$H$9,0,10*ROW('Hygiene Data'!H103)),NA())</f>
        <v>#N/A</v>
      </c>
      <c r="BO109" s="101" t="e">
        <f ca="true">+IF(AND(ISNUMBER(OFFSET('Hygiene Data'!$I$5,0,10*ROW('Hygiene Data'!I103))),'Data Summary'!ED109="Yes"),OFFSET('Hygiene Data'!$I$5,0,10*ROW('Hygiene Data'!I103)),NA())</f>
        <v>#N/A</v>
      </c>
      <c r="BP109" s="101" t="e">
        <f ca="true">+IF(AND(ISNUMBER(OFFSET('Hygiene Data'!$I$7,0,10*ROW('Hygiene Data'!I103))),'Data Summary'!EE109="Yes"),OFFSET('Hygiene Data'!$I$7,0,10*ROW('Hygiene Data'!I103)),NA())</f>
        <v>#N/A</v>
      </c>
      <c r="BQ109" s="101" t="e">
        <f ca="true">+IF(AND(ISNUMBER(OFFSET('Hygiene Data'!$I$9,0,10*ROW('Hygiene Data'!I103))),'Data Summary'!EF109="Yes"),OFFSET('Hygiene Data'!$I$9,0,10*ROW('Hygiene Data'!I103)),NA())</f>
        <v>#N/A</v>
      </c>
    </row>
    <row xmlns:x14ac="http://schemas.microsoft.com/office/spreadsheetml/2009/9/ac" r="110" x14ac:dyDescent="0.2">
      <c r="A110" s="379" t="e">
        <f ca="true">+RIGHT('Data Summary'!A110,LEN('Data Summary'!A110)-9)</f>
        <v>#VALUE!</v>
      </c>
      <c r="B110" s="38" t="str">
        <f ca="true">+IF(ISTEXT('Data Summary'!B110),'Data Summary'!B110,"")</f>
        <v/>
      </c>
      <c r="C110" s="378" t="e">
        <f ca="true">+VALUE('Data Summary'!C110)</f>
        <v>#VALUE!</v>
      </c>
      <c r="D110" s="99" t="e">
        <f ca="true">+IF(AND(ISNUMBER(OFFSET('Water Data'!$D$4,0,10*ROW('Water Data'!D104))),'Data Summary'!BS110="Yes"),100-OFFSET('Water Data'!$D$4,0,10*ROW('Water Data'!D104)),NA())</f>
        <v>#N/A</v>
      </c>
      <c r="E110" s="99" t="e">
        <f ca="true">+IF(AND(ISNUMBER(OFFSET('Water Data'!$D$6,0,10*ROW('Water Data'!D104))),'Data Summary'!BT110="Yes"),OFFSET('Water Data'!$D$6,0,10*ROW('Water Data'!D104)),NA())</f>
        <v>#N/A</v>
      </c>
      <c r="F110" s="99" t="e">
        <f ca="true">+IF(AND(ISNUMBER(OFFSET('Water Data'!$D$9,0,10*ROW('Water Data'!D104))),'Data Summary'!BU110="Yes"),OFFSET('Water Data'!$D$9,0,10*ROW('Water Data'!D104)),NA())</f>
        <v>#N/A</v>
      </c>
      <c r="G110" s="99" t="e">
        <f ca="true">+IF(AND(ISNUMBER(OFFSET('Water Data'!$E$4,0,10*ROW('Water Data'!E104))),'Data Summary'!BV110="Yes"),100-OFFSET('Water Data'!$E$4,0,10*ROW('Water Data'!E104)),NA())</f>
        <v>#N/A</v>
      </c>
      <c r="H110" s="99" t="e">
        <f ca="true">+IF(AND(ISNUMBER(OFFSET('Water Data'!$E$6,0,10*ROW('Water Data'!E104))),'Data Summary'!BW110="Yes"),OFFSET('Water Data'!$E$6,0,10*ROW('Water Data'!E104)),NA())</f>
        <v>#N/A</v>
      </c>
      <c r="I110" s="99" t="e">
        <f ca="true">+IF(AND(ISNUMBER(OFFSET('Water Data'!$E$9,0,10*ROW('Water Data'!E104))),'Data Summary'!BX110="Yes"),OFFSET('Water Data'!$E$9,0,10*ROW('Water Data'!E104)),NA())</f>
        <v>#N/A</v>
      </c>
      <c r="J110" s="99" t="e">
        <f ca="true">+IF(AND(ISNUMBER(OFFSET('Water Data'!$F$4,0,10*ROW('Water Data'!F104))),'Data Summary'!BY110="Yes"),100-OFFSET('Water Data'!$F$4,0,10*ROW('Water Data'!F104)),NA())</f>
        <v>#N/A</v>
      </c>
      <c r="K110" s="99" t="e">
        <f ca="true">+IF(AND(ISNUMBER(OFFSET('Water Data'!$F$6,0,10*ROW('Water Data'!F104))),'Data Summary'!BZ110="Yes"),OFFSET('Water Data'!$F$6,0,10*ROW('Water Data'!F104)),NA())</f>
        <v>#N/A</v>
      </c>
      <c r="L110" s="99" t="e">
        <f ca="true">+IF(AND(ISNUMBER(OFFSET('Water Data'!$F$9,0,10*ROW('Water Data'!F104))),'Data Summary'!CA110="Yes"),OFFSET('Water Data'!$F$9,0,10*ROW('Water Data'!F104)),NA())</f>
        <v>#N/A</v>
      </c>
      <c r="M110" s="99" t="e">
        <f ca="true">+IF(AND(ISNUMBER(OFFSET('Water Data'!$G$4,0,10*ROW('Water Data'!G104))),'Data Summary'!CB110="Yes"),100-OFFSET('Water Data'!$G$4,0,10*ROW('Water Data'!G104)),NA())</f>
        <v>#N/A</v>
      </c>
      <c r="N110" s="99" t="e">
        <f ca="true">+IF(AND(ISNUMBER(OFFSET('Water Data'!$G$6,0,10*ROW('Water Data'!G104))),'Data Summary'!CC110="Yes"),OFFSET('Water Data'!$G$6,0,10*ROW('Water Data'!G104)),NA())</f>
        <v>#N/A</v>
      </c>
      <c r="O110" s="99" t="e">
        <f ca="true">+IF(AND(ISNUMBER(OFFSET('Water Data'!$G$9,0,10*ROW('Water Data'!G104))),'Data Summary'!CD110="Yes"),OFFSET('Water Data'!$G$9,0,10*ROW('Water Data'!G104)),NA())</f>
        <v>#N/A</v>
      </c>
      <c r="P110" s="99" t="e">
        <f ca="true">+IF(AND(ISNUMBER(OFFSET('Water Data'!$H$4,0,10*ROW('Water Data'!H104))),'Data Summary'!CE110="Yes"),100-OFFSET('Water Data'!$H$4,0,10*ROW('Water Data'!H104)),NA())</f>
        <v>#N/A</v>
      </c>
      <c r="Q110" s="99" t="e">
        <f ca="true">+IF(AND(ISNUMBER(OFFSET('Water Data'!$H$6,0,10*ROW('Water Data'!H104))),'Data Summary'!CF110="Yes"),OFFSET('Water Data'!$H$6,0,10*ROW('Water Data'!H104)),NA())</f>
        <v>#N/A</v>
      </c>
      <c r="R110" s="99" t="e">
        <f ca="true">+IF(AND(ISNUMBER(OFFSET('Water Data'!$H$9,0,10*ROW('Water Data'!H104))),'Data Summary'!CG110="Yes"),OFFSET('Water Data'!$H$9,0,10*ROW('Water Data'!H104)),NA())</f>
        <v>#N/A</v>
      </c>
      <c r="S110" s="99" t="e">
        <f ca="true">+IF(AND(ISNUMBER(OFFSET('Water Data'!$I$4,0,10*ROW('Water Data'!I104))),'Data Summary'!CH110="Yes"),100-OFFSET('Water Data'!$I$4,0,10*ROW('Water Data'!I104)),NA())</f>
        <v>#N/A</v>
      </c>
      <c r="T110" s="99" t="e">
        <f ca="true">+IF(AND(ISNUMBER(OFFSET('Water Data'!$I$6,0,10*ROW('Water Data'!I104))),'Data Summary'!CI110="Yes"),OFFSET('Water Data'!$I$6,0,10*ROW('Water Data'!I104)),NA())</f>
        <v>#N/A</v>
      </c>
      <c r="U110" s="99" t="e">
        <f ca="true">+IF(AND(ISNUMBER(OFFSET('Water Data'!$I$9,0,10*ROW('Water Data'!I104))),'Data Summary'!CJ110="Yes"),OFFSET('Water Data'!$I$9,0,10*ROW('Water Data'!I104)),NA())</f>
        <v>#N/A</v>
      </c>
      <c r="V110" s="100" t="e">
        <f ca="true">+IF(AND(ISNUMBER(OFFSET('Sanitation Data'!$D$4,0,10*ROW('Sanitation Data'!D104))),'Data Summary'!CK110="Yes"),100-OFFSET('Sanitation Data'!$D$4,0,10*ROW('Sanitation Data'!D104)),NA())</f>
        <v>#N/A</v>
      </c>
      <c r="W110" s="100" t="e">
        <f ca="true">+IF(AND(ISNUMBER(OFFSET('Sanitation Data'!$D$6,0,10*ROW('Sanitation Data'!D104))),'Data Summary'!CL110="Yes"),OFFSET('Sanitation Data'!$D$6,0,10*ROW('Sanitation Data'!D104)),NA())</f>
        <v>#N/A</v>
      </c>
      <c r="X110" s="100" t="e">
        <f ca="true">+IF(AND(ISNUMBER(OFFSET('Sanitation Data'!$D$10,0,10*ROW('Sanitation Data'!D104))),'Data Summary'!CM110="Yes"),OFFSET('Sanitation Data'!$D$10,0,10*ROW('Sanitation Data'!D104)),NA())</f>
        <v>#N/A</v>
      </c>
      <c r="Y110" s="100" t="e">
        <f ca="true">+IF(AND(ISNUMBER(OFFSET('Sanitation Data'!$D$11,0,10*ROW('Sanitation Data'!D104))),'Data Summary'!CN110="Yes"),OFFSET('Sanitation Data'!$D$11,0,10*ROW('Sanitation Data'!D104)),NA())</f>
        <v>#N/A</v>
      </c>
      <c r="Z110" s="100" t="e">
        <f ca="true">+IF(AND(ISNUMBER(OFFSET('Sanitation Data'!$D$12,0,10*ROW('Sanitation Data'!D104))),'Data Summary'!CO110="Yes"),OFFSET('Sanitation Data'!$D$12,0,10*ROW('Sanitation Data'!D104)),NA())</f>
        <v>#N/A</v>
      </c>
      <c r="AA110" s="100" t="e">
        <f ca="true">+IF(AND(ISNUMBER(OFFSET('Sanitation Data'!$E$4,0,10*ROW('Sanitation Data'!E104))),'Data Summary'!CP110="Yes"),100-OFFSET('Sanitation Data'!$E$4,0,10*ROW('Sanitation Data'!E104)),NA())</f>
        <v>#N/A</v>
      </c>
      <c r="AB110" s="100" t="e">
        <f ca="true">+IF(AND(ISNUMBER(OFFSET('Sanitation Data'!$E$6,0,10*ROW('Sanitation Data'!E104))),'Data Summary'!CQ110="Yes"),OFFSET('Sanitation Data'!$E$6,0,10*ROW('Sanitation Data'!E104)),NA())</f>
        <v>#N/A</v>
      </c>
      <c r="AC110" s="100" t="e">
        <f ca="true">+IF(AND(ISNUMBER(OFFSET('Sanitation Data'!$E$10,0,10*ROW('Sanitation Data'!E104))),'Data Summary'!CR110="Yes"),OFFSET('Sanitation Data'!$E$10,0,10*ROW('Sanitation Data'!E104)),NA())</f>
        <v>#N/A</v>
      </c>
      <c r="AD110" s="100" t="e">
        <f ca="true">+IF(AND(ISNUMBER(OFFSET('Sanitation Data'!$E$11,0,10*ROW('Sanitation Data'!E104))),'Data Summary'!CS110="Yes"),OFFSET('Sanitation Data'!$E$11,0,10*ROW('Sanitation Data'!E104)),NA())</f>
        <v>#N/A</v>
      </c>
      <c r="AE110" s="100" t="e">
        <f ca="true">+IF(AND(ISNUMBER(OFFSET('Sanitation Data'!$E$12,0,10*ROW('Sanitation Data'!E104))),'Data Summary'!CT110="Yes"),OFFSET('Sanitation Data'!$E$12,0,10*ROW('Sanitation Data'!E104)),NA())</f>
        <v>#N/A</v>
      </c>
      <c r="AF110" s="100" t="e">
        <f ca="true">+IF(AND(ISNUMBER(OFFSET('Sanitation Data'!$F$4,0,10*ROW('Sanitation Data'!F104))),'Data Summary'!CU110="Yes"),100-OFFSET('Sanitation Data'!$F$4,0,10*ROW('Sanitation Data'!F104)),NA())</f>
        <v>#N/A</v>
      </c>
      <c r="AG110" s="100" t="e">
        <f ca="true">+IF(AND(ISNUMBER(OFFSET('Sanitation Data'!$F$6,0,10*ROW('Sanitation Data'!F104))),'Data Summary'!CV110="Yes"),OFFSET('Sanitation Data'!$F$6,0,10*ROW('Sanitation Data'!F104)),NA())</f>
        <v>#N/A</v>
      </c>
      <c r="AH110" s="100" t="e">
        <f ca="true">+IF(AND(ISNUMBER(OFFSET('Sanitation Data'!$F$10,0,10*ROW('Sanitation Data'!F104))),'Data Summary'!CW110="Yes"),OFFSET('Sanitation Data'!$F$10,0,10*ROW('Sanitation Data'!F104)),NA())</f>
        <v>#N/A</v>
      </c>
      <c r="AI110" s="100" t="e">
        <f ca="true">+IF(AND(ISNUMBER(OFFSET('Sanitation Data'!$F$11,0,10*ROW('Sanitation Data'!F104))),'Data Summary'!CX110="Yes"),OFFSET('Sanitation Data'!$F$11,0,10*ROW('Sanitation Data'!F104)),NA())</f>
        <v>#N/A</v>
      </c>
      <c r="AJ110" s="100" t="e">
        <f ca="true">+IF(AND(ISNUMBER(OFFSET('Sanitation Data'!$F$12,0,10*ROW('Sanitation Data'!F104))),'Data Summary'!CY110="Yes"),OFFSET('Sanitation Data'!$F$12,0,10*ROW('Sanitation Data'!F104)),NA())</f>
        <v>#N/A</v>
      </c>
      <c r="AK110" s="100" t="e">
        <f ca="true">+IF(AND(ISNUMBER(OFFSET('Sanitation Data'!$G$4,0,10*ROW('Sanitation Data'!G104))),'Data Summary'!CZ110="Yes"),100-OFFSET('Sanitation Data'!$G$4,0,10*ROW('Sanitation Data'!G104)),NA())</f>
        <v>#N/A</v>
      </c>
      <c r="AL110" s="100" t="e">
        <f ca="true">+IF(AND(ISNUMBER(OFFSET('Sanitation Data'!$G$6,0,10*ROW('Sanitation Data'!G104))),'Data Summary'!DA110="Yes"),OFFSET('Sanitation Data'!$G$6,0,10*ROW('Sanitation Data'!G104)),NA())</f>
        <v>#N/A</v>
      </c>
      <c r="AM110" s="100" t="e">
        <f ca="true">+IF(AND(ISNUMBER(OFFSET('Sanitation Data'!$G$10,0,10*ROW('Sanitation Data'!G104))),'Data Summary'!DB110="Yes"),OFFSET('Sanitation Data'!$G$10,0,10*ROW('Sanitation Data'!G104)),NA())</f>
        <v>#N/A</v>
      </c>
      <c r="AN110" s="100" t="e">
        <f ca="true">+IF(AND(ISNUMBER(OFFSET('Sanitation Data'!$G$11,0,10*ROW('Sanitation Data'!G104))),'Data Summary'!DC110="Yes"),OFFSET('Sanitation Data'!$G$11,0,10*ROW('Sanitation Data'!G104)),NA())</f>
        <v>#N/A</v>
      </c>
      <c r="AO110" s="100" t="e">
        <f ca="true">+IF(AND(ISNUMBER(OFFSET('Sanitation Data'!$G$12,0,10*ROW('Sanitation Data'!G104))),'Data Summary'!DD110="Yes"),OFFSET('Sanitation Data'!$G$12,0,10*ROW('Sanitation Data'!G104)),NA())</f>
        <v>#N/A</v>
      </c>
      <c r="AP110" s="100" t="e">
        <f ca="true">+IF(AND(ISNUMBER(OFFSET('Sanitation Data'!$H$4,0,10*ROW('Sanitation Data'!H104))),'Data Summary'!DE110="Yes"),100-OFFSET('Sanitation Data'!$H$4,0,10*ROW('Sanitation Data'!H104)),NA())</f>
        <v>#N/A</v>
      </c>
      <c r="AQ110" s="100" t="e">
        <f ca="true">+IF(AND(ISNUMBER(OFFSET('Sanitation Data'!$H$6,0,10*ROW('Sanitation Data'!H104))),'Data Summary'!DF110="Yes"),OFFSET('Sanitation Data'!$H$6,0,10*ROW('Sanitation Data'!H104)),NA())</f>
        <v>#N/A</v>
      </c>
      <c r="AR110" s="100" t="e">
        <f ca="true">+IF(AND(ISNUMBER(OFFSET('Sanitation Data'!$H$10,0,10*ROW('Sanitation Data'!H104))),'Data Summary'!DG110="Yes"),OFFSET('Sanitation Data'!$H$10,0,10*ROW('Sanitation Data'!H104)),NA())</f>
        <v>#N/A</v>
      </c>
      <c r="AS110" s="100" t="e">
        <f ca="true">+IF(AND(ISNUMBER(OFFSET('Sanitation Data'!$H$11,0,10*ROW('Sanitation Data'!H104))),'Data Summary'!DH110="Yes"),OFFSET('Sanitation Data'!$H$11,0,10*ROW('Sanitation Data'!H104)),NA())</f>
        <v>#N/A</v>
      </c>
      <c r="AT110" s="100" t="e">
        <f ca="true">+IF(AND(ISNUMBER(OFFSET('Sanitation Data'!$H$12,0,10*ROW('Sanitation Data'!H104))),'Data Summary'!DI110="Yes"),OFFSET('Sanitation Data'!$H$12,0,10*ROW('Sanitation Data'!H104)),NA())</f>
        <v>#N/A</v>
      </c>
      <c r="AU110" s="100" t="e">
        <f ca="true">+IF(AND(ISNUMBER(OFFSET('Sanitation Data'!$I$4,0,10*ROW('Sanitation Data'!I104))),'Data Summary'!DJ110="Yes"),100-OFFSET('Sanitation Data'!$I$4,0,10*ROW('Sanitation Data'!I104)),NA())</f>
        <v>#N/A</v>
      </c>
      <c r="AV110" s="100" t="e">
        <f ca="true">+IF(AND(ISNUMBER(OFFSET('Sanitation Data'!$I$6,0,10*ROW('Sanitation Data'!I104))),'Data Summary'!DK110="Yes"),OFFSET('Sanitation Data'!$I$6,0,10*ROW('Sanitation Data'!I104)),NA())</f>
        <v>#N/A</v>
      </c>
      <c r="AW110" s="100" t="e">
        <f ca="true">+IF(AND(ISNUMBER(OFFSET('Sanitation Data'!$I$10,0,10*ROW('Sanitation Data'!I104))),'Data Summary'!DL110="Yes"),OFFSET('Sanitation Data'!$I$10,0,10*ROW('Sanitation Data'!I104)),NA())</f>
        <v>#N/A</v>
      </c>
      <c r="AX110" s="100" t="e">
        <f ca="true">+IF(AND(ISNUMBER(OFFSET('Sanitation Data'!$I$11,0,10*ROW('Sanitation Data'!I104))),'Data Summary'!DM110="Yes"),OFFSET('Sanitation Data'!$I$11,0,10*ROW('Sanitation Data'!I104)),NA())</f>
        <v>#N/A</v>
      </c>
      <c r="AY110" s="100" t="e">
        <f ca="true">+IF(AND(ISNUMBER(OFFSET('Sanitation Data'!$I$12,0,10*ROW('Sanitation Data'!I104))),'Data Summary'!DN110="Yes"),OFFSET('Sanitation Data'!$I$12,0,10*ROW('Sanitation Data'!I104)),NA())</f>
        <v>#N/A</v>
      </c>
      <c r="AZ110" s="101" t="e">
        <f ca="true">+IF(AND(ISNUMBER(OFFSET('Hygiene Data'!$D$5,0,10*ROW('Hygiene Data'!D104))),'Data Summary'!DO110="Yes"),OFFSET('Hygiene Data'!$D$5,0,10*ROW('Hygiene Data'!D104)),NA())</f>
        <v>#N/A</v>
      </c>
      <c r="BA110" s="101" t="e">
        <f ca="true">+IF(AND(ISNUMBER(OFFSET('Hygiene Data'!$D$7,0,10*ROW('Hygiene Data'!D104))),'Data Summary'!DP110="Yes"),OFFSET('Hygiene Data'!$D$7,0,10*ROW('Hygiene Data'!D104)),NA())</f>
        <v>#N/A</v>
      </c>
      <c r="BB110" s="101" t="e">
        <f ca="true">+IF(AND(ISNUMBER(OFFSET('Hygiene Data'!$D$9,0,10*ROW('Hygiene Data'!D104))),'Data Summary'!DQ110="Yes"),OFFSET('Hygiene Data'!$D$9,0,10*ROW('Hygiene Data'!D104)),NA())</f>
        <v>#N/A</v>
      </c>
      <c r="BC110" s="101" t="e">
        <f ca="true">+IF(AND(ISNUMBER(OFFSET('Hygiene Data'!$E$5,0,10*ROW('Hygiene Data'!E104))),'Data Summary'!DR110="Yes"),OFFSET('Hygiene Data'!$E$5,0,10*ROW('Hygiene Data'!E104)),NA())</f>
        <v>#N/A</v>
      </c>
      <c r="BD110" s="101" t="e">
        <f ca="true">+IF(AND(ISNUMBER(OFFSET('Hygiene Data'!$E$7,0,10*ROW('Hygiene Data'!E104))),'Data Summary'!DS110="Yes"),OFFSET('Hygiene Data'!$E$7,0,10*ROW('Hygiene Data'!E104)),NA())</f>
        <v>#N/A</v>
      </c>
      <c r="BE110" s="101" t="e">
        <f ca="true">+IF(AND(ISNUMBER(OFFSET('Hygiene Data'!$E$9,0,10*ROW('Hygiene Data'!E104))),'Data Summary'!DT110="Yes"),OFFSET('Hygiene Data'!$E$9,0,10*ROW('Hygiene Data'!E104)),NA())</f>
        <v>#N/A</v>
      </c>
      <c r="BF110" s="101" t="e">
        <f ca="true">+IF(AND(ISNUMBER(OFFSET('Hygiene Data'!$F$5,0,10*ROW('Hygiene Data'!F104))),'Data Summary'!DU110="Yes"),OFFSET('Hygiene Data'!$F$5,0,10*ROW('Hygiene Data'!F104)),NA())</f>
        <v>#N/A</v>
      </c>
      <c r="BG110" s="101" t="e">
        <f ca="true">+IF(AND(ISNUMBER(OFFSET('Hygiene Data'!$F$7,0,10*ROW('Hygiene Data'!F104))),'Data Summary'!DV110="Yes"),OFFSET('Hygiene Data'!$F$7,0,10*ROW('Hygiene Data'!F104)),NA())</f>
        <v>#N/A</v>
      </c>
      <c r="BH110" s="101" t="e">
        <f ca="true">+IF(AND(ISNUMBER(OFFSET('Hygiene Data'!$F$9,0,10*ROW('Hygiene Data'!F104))),'Data Summary'!DW110="Yes"),OFFSET('Hygiene Data'!$F$9,0,10*ROW('Hygiene Data'!F104)),NA())</f>
        <v>#N/A</v>
      </c>
      <c r="BI110" s="101" t="e">
        <f ca="true">+IF(AND(ISNUMBER(OFFSET('Hygiene Data'!$G$5,0,10*ROW('Hygiene Data'!G104))),'Data Summary'!DX110="Yes"),OFFSET('Hygiene Data'!$G$5,0,10*ROW('Hygiene Data'!G104)),NA())</f>
        <v>#N/A</v>
      </c>
      <c r="BJ110" s="101" t="e">
        <f ca="true">+IF(AND(ISNUMBER(OFFSET('Hygiene Data'!$G$7,0,10*ROW('Hygiene Data'!G104))),'Data Summary'!DY110="Yes"),OFFSET('Hygiene Data'!$G$7,0,10*ROW('Hygiene Data'!G104)),NA())</f>
        <v>#N/A</v>
      </c>
      <c r="BK110" s="101" t="e">
        <f ca="true">+IF(AND(ISNUMBER(OFFSET('Hygiene Data'!$G$9,0,10*ROW('Hygiene Data'!G104))),'Data Summary'!DZ110="Yes"),OFFSET('Hygiene Data'!$G$9,0,10*ROW('Hygiene Data'!G104)),NA())</f>
        <v>#N/A</v>
      </c>
      <c r="BL110" s="101" t="e">
        <f ca="true">+IF(AND(ISNUMBER(OFFSET('Hygiene Data'!$H$5,0,10*ROW('Hygiene Data'!H104))),'Data Summary'!EA110="Yes"),OFFSET('Hygiene Data'!$H$5,0,10*ROW('Hygiene Data'!H104)),NA())</f>
        <v>#N/A</v>
      </c>
      <c r="BM110" s="101" t="e">
        <f ca="true">+IF(AND(ISNUMBER(OFFSET('Hygiene Data'!$H$7,0,10*ROW('Hygiene Data'!H104))),'Data Summary'!EB110="Yes"),OFFSET('Hygiene Data'!$H$7,0,10*ROW('Hygiene Data'!H104)),NA())</f>
        <v>#N/A</v>
      </c>
      <c r="BN110" s="101" t="e">
        <f ca="true">+IF(AND(ISNUMBER(OFFSET('Hygiene Data'!$H$9,0,10*ROW('Hygiene Data'!H104))),'Data Summary'!EC110="Yes"),OFFSET('Hygiene Data'!$H$9,0,10*ROW('Hygiene Data'!H104)),NA())</f>
        <v>#N/A</v>
      </c>
      <c r="BO110" s="101" t="e">
        <f ca="true">+IF(AND(ISNUMBER(OFFSET('Hygiene Data'!$I$5,0,10*ROW('Hygiene Data'!I104))),'Data Summary'!ED110="Yes"),OFFSET('Hygiene Data'!$I$5,0,10*ROW('Hygiene Data'!I104)),NA())</f>
        <v>#N/A</v>
      </c>
      <c r="BP110" s="101" t="e">
        <f ca="true">+IF(AND(ISNUMBER(OFFSET('Hygiene Data'!$I$7,0,10*ROW('Hygiene Data'!I104))),'Data Summary'!EE110="Yes"),OFFSET('Hygiene Data'!$I$7,0,10*ROW('Hygiene Data'!I104)),NA())</f>
        <v>#N/A</v>
      </c>
      <c r="BQ110" s="101" t="e">
        <f ca="true">+IF(AND(ISNUMBER(OFFSET('Hygiene Data'!$I$9,0,10*ROW('Hygiene Data'!I104))),'Data Summary'!EF110="Yes"),OFFSET('Hygiene Data'!$I$9,0,10*ROW('Hygiene Data'!I104)),NA())</f>
        <v>#N/A</v>
      </c>
    </row>
    <row xmlns:x14ac="http://schemas.microsoft.com/office/spreadsheetml/2009/9/ac" r="111" x14ac:dyDescent="0.2">
      <c r="A111" s="379" t="e">
        <f ca="true">+RIGHT('Data Summary'!A111,LEN('Data Summary'!A111)-9)</f>
        <v>#VALUE!</v>
      </c>
      <c r="B111" s="38" t="str">
        <f ca="true">+IF(ISTEXT('Data Summary'!B111),'Data Summary'!B111,"")</f>
        <v/>
      </c>
      <c r="C111" s="378" t="e">
        <f ca="true">+VALUE('Data Summary'!C111)</f>
        <v>#VALUE!</v>
      </c>
      <c r="D111" s="99" t="e">
        <f ca="true">+IF(AND(ISNUMBER(OFFSET('Water Data'!$D$4,0,10*ROW('Water Data'!D105))),'Data Summary'!BS111="Yes"),100-OFFSET('Water Data'!$D$4,0,10*ROW('Water Data'!D105)),NA())</f>
        <v>#N/A</v>
      </c>
      <c r="E111" s="99" t="e">
        <f ca="true">+IF(AND(ISNUMBER(OFFSET('Water Data'!$D$6,0,10*ROW('Water Data'!D105))),'Data Summary'!BT111="Yes"),OFFSET('Water Data'!$D$6,0,10*ROW('Water Data'!D105)),NA())</f>
        <v>#N/A</v>
      </c>
      <c r="F111" s="99" t="e">
        <f ca="true">+IF(AND(ISNUMBER(OFFSET('Water Data'!$D$9,0,10*ROW('Water Data'!D105))),'Data Summary'!BU111="Yes"),OFFSET('Water Data'!$D$9,0,10*ROW('Water Data'!D105)),NA())</f>
        <v>#N/A</v>
      </c>
      <c r="G111" s="99" t="e">
        <f ca="true">+IF(AND(ISNUMBER(OFFSET('Water Data'!$E$4,0,10*ROW('Water Data'!E105))),'Data Summary'!BV111="Yes"),100-OFFSET('Water Data'!$E$4,0,10*ROW('Water Data'!E105)),NA())</f>
        <v>#N/A</v>
      </c>
      <c r="H111" s="99" t="e">
        <f ca="true">+IF(AND(ISNUMBER(OFFSET('Water Data'!$E$6,0,10*ROW('Water Data'!E105))),'Data Summary'!BW111="Yes"),OFFSET('Water Data'!$E$6,0,10*ROW('Water Data'!E105)),NA())</f>
        <v>#N/A</v>
      </c>
      <c r="I111" s="99" t="e">
        <f ca="true">+IF(AND(ISNUMBER(OFFSET('Water Data'!$E$9,0,10*ROW('Water Data'!E105))),'Data Summary'!BX111="Yes"),OFFSET('Water Data'!$E$9,0,10*ROW('Water Data'!E105)),NA())</f>
        <v>#N/A</v>
      </c>
      <c r="J111" s="99" t="e">
        <f ca="true">+IF(AND(ISNUMBER(OFFSET('Water Data'!$F$4,0,10*ROW('Water Data'!F105))),'Data Summary'!BY111="Yes"),100-OFFSET('Water Data'!$F$4,0,10*ROW('Water Data'!F105)),NA())</f>
        <v>#N/A</v>
      </c>
      <c r="K111" s="99" t="e">
        <f ca="true">+IF(AND(ISNUMBER(OFFSET('Water Data'!$F$6,0,10*ROW('Water Data'!F105))),'Data Summary'!BZ111="Yes"),OFFSET('Water Data'!$F$6,0,10*ROW('Water Data'!F105)),NA())</f>
        <v>#N/A</v>
      </c>
      <c r="L111" s="99" t="e">
        <f ca="true">+IF(AND(ISNUMBER(OFFSET('Water Data'!$F$9,0,10*ROW('Water Data'!F105))),'Data Summary'!CA111="Yes"),OFFSET('Water Data'!$F$9,0,10*ROW('Water Data'!F105)),NA())</f>
        <v>#N/A</v>
      </c>
      <c r="M111" s="99" t="e">
        <f ca="true">+IF(AND(ISNUMBER(OFFSET('Water Data'!$G$4,0,10*ROW('Water Data'!G105))),'Data Summary'!CB111="Yes"),100-OFFSET('Water Data'!$G$4,0,10*ROW('Water Data'!G105)),NA())</f>
        <v>#N/A</v>
      </c>
      <c r="N111" s="99" t="e">
        <f ca="true">+IF(AND(ISNUMBER(OFFSET('Water Data'!$G$6,0,10*ROW('Water Data'!G105))),'Data Summary'!CC111="Yes"),OFFSET('Water Data'!$G$6,0,10*ROW('Water Data'!G105)),NA())</f>
        <v>#N/A</v>
      </c>
      <c r="O111" s="99" t="e">
        <f ca="true">+IF(AND(ISNUMBER(OFFSET('Water Data'!$G$9,0,10*ROW('Water Data'!G105))),'Data Summary'!CD111="Yes"),OFFSET('Water Data'!$G$9,0,10*ROW('Water Data'!G105)),NA())</f>
        <v>#N/A</v>
      </c>
      <c r="P111" s="99" t="e">
        <f ca="true">+IF(AND(ISNUMBER(OFFSET('Water Data'!$H$4,0,10*ROW('Water Data'!H105))),'Data Summary'!CE111="Yes"),100-OFFSET('Water Data'!$H$4,0,10*ROW('Water Data'!H105)),NA())</f>
        <v>#N/A</v>
      </c>
      <c r="Q111" s="99" t="e">
        <f ca="true">+IF(AND(ISNUMBER(OFFSET('Water Data'!$H$6,0,10*ROW('Water Data'!H105))),'Data Summary'!CF111="Yes"),OFFSET('Water Data'!$H$6,0,10*ROW('Water Data'!H105)),NA())</f>
        <v>#N/A</v>
      </c>
      <c r="R111" s="99" t="e">
        <f ca="true">+IF(AND(ISNUMBER(OFFSET('Water Data'!$H$9,0,10*ROW('Water Data'!H105))),'Data Summary'!CG111="Yes"),OFFSET('Water Data'!$H$9,0,10*ROW('Water Data'!H105)),NA())</f>
        <v>#N/A</v>
      </c>
      <c r="S111" s="99" t="e">
        <f ca="true">+IF(AND(ISNUMBER(OFFSET('Water Data'!$I$4,0,10*ROW('Water Data'!I105))),'Data Summary'!CH111="Yes"),100-OFFSET('Water Data'!$I$4,0,10*ROW('Water Data'!I105)),NA())</f>
        <v>#N/A</v>
      </c>
      <c r="T111" s="99" t="e">
        <f ca="true">+IF(AND(ISNUMBER(OFFSET('Water Data'!$I$6,0,10*ROW('Water Data'!I105))),'Data Summary'!CI111="Yes"),OFFSET('Water Data'!$I$6,0,10*ROW('Water Data'!I105)),NA())</f>
        <v>#N/A</v>
      </c>
      <c r="U111" s="99" t="e">
        <f ca="true">+IF(AND(ISNUMBER(OFFSET('Water Data'!$I$9,0,10*ROW('Water Data'!I105))),'Data Summary'!CJ111="Yes"),OFFSET('Water Data'!$I$9,0,10*ROW('Water Data'!I105)),NA())</f>
        <v>#N/A</v>
      </c>
      <c r="V111" s="100" t="e">
        <f ca="true">+IF(AND(ISNUMBER(OFFSET('Sanitation Data'!$D$4,0,10*ROW('Sanitation Data'!D105))),'Data Summary'!CK111="Yes"),100-OFFSET('Sanitation Data'!$D$4,0,10*ROW('Sanitation Data'!D105)),NA())</f>
        <v>#N/A</v>
      </c>
      <c r="W111" s="100" t="e">
        <f ca="true">+IF(AND(ISNUMBER(OFFSET('Sanitation Data'!$D$6,0,10*ROW('Sanitation Data'!D105))),'Data Summary'!CL111="Yes"),OFFSET('Sanitation Data'!$D$6,0,10*ROW('Sanitation Data'!D105)),NA())</f>
        <v>#N/A</v>
      </c>
      <c r="X111" s="100" t="e">
        <f ca="true">+IF(AND(ISNUMBER(OFFSET('Sanitation Data'!$D$10,0,10*ROW('Sanitation Data'!D105))),'Data Summary'!CM111="Yes"),OFFSET('Sanitation Data'!$D$10,0,10*ROW('Sanitation Data'!D105)),NA())</f>
        <v>#N/A</v>
      </c>
      <c r="Y111" s="100" t="e">
        <f ca="true">+IF(AND(ISNUMBER(OFFSET('Sanitation Data'!$D$11,0,10*ROW('Sanitation Data'!D105))),'Data Summary'!CN111="Yes"),OFFSET('Sanitation Data'!$D$11,0,10*ROW('Sanitation Data'!D105)),NA())</f>
        <v>#N/A</v>
      </c>
      <c r="Z111" s="100" t="e">
        <f ca="true">+IF(AND(ISNUMBER(OFFSET('Sanitation Data'!$D$12,0,10*ROW('Sanitation Data'!D105))),'Data Summary'!CO111="Yes"),OFFSET('Sanitation Data'!$D$12,0,10*ROW('Sanitation Data'!D105)),NA())</f>
        <v>#N/A</v>
      </c>
      <c r="AA111" s="100" t="e">
        <f ca="true">+IF(AND(ISNUMBER(OFFSET('Sanitation Data'!$E$4,0,10*ROW('Sanitation Data'!E105))),'Data Summary'!CP111="Yes"),100-OFFSET('Sanitation Data'!$E$4,0,10*ROW('Sanitation Data'!E105)),NA())</f>
        <v>#N/A</v>
      </c>
      <c r="AB111" s="100" t="e">
        <f ca="true">+IF(AND(ISNUMBER(OFFSET('Sanitation Data'!$E$6,0,10*ROW('Sanitation Data'!E105))),'Data Summary'!CQ111="Yes"),OFFSET('Sanitation Data'!$E$6,0,10*ROW('Sanitation Data'!E105)),NA())</f>
        <v>#N/A</v>
      </c>
      <c r="AC111" s="100" t="e">
        <f ca="true">+IF(AND(ISNUMBER(OFFSET('Sanitation Data'!$E$10,0,10*ROW('Sanitation Data'!E105))),'Data Summary'!CR111="Yes"),OFFSET('Sanitation Data'!$E$10,0,10*ROW('Sanitation Data'!E105)),NA())</f>
        <v>#N/A</v>
      </c>
      <c r="AD111" s="100" t="e">
        <f ca="true">+IF(AND(ISNUMBER(OFFSET('Sanitation Data'!$E$11,0,10*ROW('Sanitation Data'!E105))),'Data Summary'!CS111="Yes"),OFFSET('Sanitation Data'!$E$11,0,10*ROW('Sanitation Data'!E105)),NA())</f>
        <v>#N/A</v>
      </c>
      <c r="AE111" s="100" t="e">
        <f ca="true">+IF(AND(ISNUMBER(OFFSET('Sanitation Data'!$E$12,0,10*ROW('Sanitation Data'!E105))),'Data Summary'!CT111="Yes"),OFFSET('Sanitation Data'!$E$12,0,10*ROW('Sanitation Data'!E105)),NA())</f>
        <v>#N/A</v>
      </c>
      <c r="AF111" s="100" t="e">
        <f ca="true">+IF(AND(ISNUMBER(OFFSET('Sanitation Data'!$F$4,0,10*ROW('Sanitation Data'!F105))),'Data Summary'!CU111="Yes"),100-OFFSET('Sanitation Data'!$F$4,0,10*ROW('Sanitation Data'!F105)),NA())</f>
        <v>#N/A</v>
      </c>
      <c r="AG111" s="100" t="e">
        <f ca="true">+IF(AND(ISNUMBER(OFFSET('Sanitation Data'!$F$6,0,10*ROW('Sanitation Data'!F105))),'Data Summary'!CV111="Yes"),OFFSET('Sanitation Data'!$F$6,0,10*ROW('Sanitation Data'!F105)),NA())</f>
        <v>#N/A</v>
      </c>
      <c r="AH111" s="100" t="e">
        <f ca="true">+IF(AND(ISNUMBER(OFFSET('Sanitation Data'!$F$10,0,10*ROW('Sanitation Data'!F105))),'Data Summary'!CW111="Yes"),OFFSET('Sanitation Data'!$F$10,0,10*ROW('Sanitation Data'!F105)),NA())</f>
        <v>#N/A</v>
      </c>
      <c r="AI111" s="100" t="e">
        <f ca="true">+IF(AND(ISNUMBER(OFFSET('Sanitation Data'!$F$11,0,10*ROW('Sanitation Data'!F105))),'Data Summary'!CX111="Yes"),OFFSET('Sanitation Data'!$F$11,0,10*ROW('Sanitation Data'!F105)),NA())</f>
        <v>#N/A</v>
      </c>
      <c r="AJ111" s="100" t="e">
        <f ca="true">+IF(AND(ISNUMBER(OFFSET('Sanitation Data'!$F$12,0,10*ROW('Sanitation Data'!F105))),'Data Summary'!CY111="Yes"),OFFSET('Sanitation Data'!$F$12,0,10*ROW('Sanitation Data'!F105)),NA())</f>
        <v>#N/A</v>
      </c>
      <c r="AK111" s="100" t="e">
        <f ca="true">+IF(AND(ISNUMBER(OFFSET('Sanitation Data'!$G$4,0,10*ROW('Sanitation Data'!G105))),'Data Summary'!CZ111="Yes"),100-OFFSET('Sanitation Data'!$G$4,0,10*ROW('Sanitation Data'!G105)),NA())</f>
        <v>#N/A</v>
      </c>
      <c r="AL111" s="100" t="e">
        <f ca="true">+IF(AND(ISNUMBER(OFFSET('Sanitation Data'!$G$6,0,10*ROW('Sanitation Data'!G105))),'Data Summary'!DA111="Yes"),OFFSET('Sanitation Data'!$G$6,0,10*ROW('Sanitation Data'!G105)),NA())</f>
        <v>#N/A</v>
      </c>
      <c r="AM111" s="100" t="e">
        <f ca="true">+IF(AND(ISNUMBER(OFFSET('Sanitation Data'!$G$10,0,10*ROW('Sanitation Data'!G105))),'Data Summary'!DB111="Yes"),OFFSET('Sanitation Data'!$G$10,0,10*ROW('Sanitation Data'!G105)),NA())</f>
        <v>#N/A</v>
      </c>
      <c r="AN111" s="100" t="e">
        <f ca="true">+IF(AND(ISNUMBER(OFFSET('Sanitation Data'!$G$11,0,10*ROW('Sanitation Data'!G105))),'Data Summary'!DC111="Yes"),OFFSET('Sanitation Data'!$G$11,0,10*ROW('Sanitation Data'!G105)),NA())</f>
        <v>#N/A</v>
      </c>
      <c r="AO111" s="100" t="e">
        <f ca="true">+IF(AND(ISNUMBER(OFFSET('Sanitation Data'!$G$12,0,10*ROW('Sanitation Data'!G105))),'Data Summary'!DD111="Yes"),OFFSET('Sanitation Data'!$G$12,0,10*ROW('Sanitation Data'!G105)),NA())</f>
        <v>#N/A</v>
      </c>
      <c r="AP111" s="100" t="e">
        <f ca="true">+IF(AND(ISNUMBER(OFFSET('Sanitation Data'!$H$4,0,10*ROW('Sanitation Data'!H105))),'Data Summary'!DE111="Yes"),100-OFFSET('Sanitation Data'!$H$4,0,10*ROW('Sanitation Data'!H105)),NA())</f>
        <v>#N/A</v>
      </c>
      <c r="AQ111" s="100" t="e">
        <f ca="true">+IF(AND(ISNUMBER(OFFSET('Sanitation Data'!$H$6,0,10*ROW('Sanitation Data'!H105))),'Data Summary'!DF111="Yes"),OFFSET('Sanitation Data'!$H$6,0,10*ROW('Sanitation Data'!H105)),NA())</f>
        <v>#N/A</v>
      </c>
      <c r="AR111" s="100" t="e">
        <f ca="true">+IF(AND(ISNUMBER(OFFSET('Sanitation Data'!$H$10,0,10*ROW('Sanitation Data'!H105))),'Data Summary'!DG111="Yes"),OFFSET('Sanitation Data'!$H$10,0,10*ROW('Sanitation Data'!H105)),NA())</f>
        <v>#N/A</v>
      </c>
      <c r="AS111" s="100" t="e">
        <f ca="true">+IF(AND(ISNUMBER(OFFSET('Sanitation Data'!$H$11,0,10*ROW('Sanitation Data'!H105))),'Data Summary'!DH111="Yes"),OFFSET('Sanitation Data'!$H$11,0,10*ROW('Sanitation Data'!H105)),NA())</f>
        <v>#N/A</v>
      </c>
      <c r="AT111" s="100" t="e">
        <f ca="true">+IF(AND(ISNUMBER(OFFSET('Sanitation Data'!$H$12,0,10*ROW('Sanitation Data'!H105))),'Data Summary'!DI111="Yes"),OFFSET('Sanitation Data'!$H$12,0,10*ROW('Sanitation Data'!H105)),NA())</f>
        <v>#N/A</v>
      </c>
      <c r="AU111" s="100" t="e">
        <f ca="true">+IF(AND(ISNUMBER(OFFSET('Sanitation Data'!$I$4,0,10*ROW('Sanitation Data'!I105))),'Data Summary'!DJ111="Yes"),100-OFFSET('Sanitation Data'!$I$4,0,10*ROW('Sanitation Data'!I105)),NA())</f>
        <v>#N/A</v>
      </c>
      <c r="AV111" s="100" t="e">
        <f ca="true">+IF(AND(ISNUMBER(OFFSET('Sanitation Data'!$I$6,0,10*ROW('Sanitation Data'!I105))),'Data Summary'!DK111="Yes"),OFFSET('Sanitation Data'!$I$6,0,10*ROW('Sanitation Data'!I105)),NA())</f>
        <v>#N/A</v>
      </c>
      <c r="AW111" s="100" t="e">
        <f ca="true">+IF(AND(ISNUMBER(OFFSET('Sanitation Data'!$I$10,0,10*ROW('Sanitation Data'!I105))),'Data Summary'!DL111="Yes"),OFFSET('Sanitation Data'!$I$10,0,10*ROW('Sanitation Data'!I105)),NA())</f>
        <v>#N/A</v>
      </c>
      <c r="AX111" s="100" t="e">
        <f ca="true">+IF(AND(ISNUMBER(OFFSET('Sanitation Data'!$I$11,0,10*ROW('Sanitation Data'!I105))),'Data Summary'!DM111="Yes"),OFFSET('Sanitation Data'!$I$11,0,10*ROW('Sanitation Data'!I105)),NA())</f>
        <v>#N/A</v>
      </c>
      <c r="AY111" s="100" t="e">
        <f ca="true">+IF(AND(ISNUMBER(OFFSET('Sanitation Data'!$I$12,0,10*ROW('Sanitation Data'!I105))),'Data Summary'!DN111="Yes"),OFFSET('Sanitation Data'!$I$12,0,10*ROW('Sanitation Data'!I105)),NA())</f>
        <v>#N/A</v>
      </c>
      <c r="AZ111" s="101" t="e">
        <f ca="true">+IF(AND(ISNUMBER(OFFSET('Hygiene Data'!$D$5,0,10*ROW('Hygiene Data'!D105))),'Data Summary'!DO111="Yes"),OFFSET('Hygiene Data'!$D$5,0,10*ROW('Hygiene Data'!D105)),NA())</f>
        <v>#N/A</v>
      </c>
      <c r="BA111" s="101" t="e">
        <f ca="true">+IF(AND(ISNUMBER(OFFSET('Hygiene Data'!$D$7,0,10*ROW('Hygiene Data'!D105))),'Data Summary'!DP111="Yes"),OFFSET('Hygiene Data'!$D$7,0,10*ROW('Hygiene Data'!D105)),NA())</f>
        <v>#N/A</v>
      </c>
      <c r="BB111" s="101" t="e">
        <f ca="true">+IF(AND(ISNUMBER(OFFSET('Hygiene Data'!$D$9,0,10*ROW('Hygiene Data'!D105))),'Data Summary'!DQ111="Yes"),OFFSET('Hygiene Data'!$D$9,0,10*ROW('Hygiene Data'!D105)),NA())</f>
        <v>#N/A</v>
      </c>
      <c r="BC111" s="101" t="e">
        <f ca="true">+IF(AND(ISNUMBER(OFFSET('Hygiene Data'!$E$5,0,10*ROW('Hygiene Data'!E105))),'Data Summary'!DR111="Yes"),OFFSET('Hygiene Data'!$E$5,0,10*ROW('Hygiene Data'!E105)),NA())</f>
        <v>#N/A</v>
      </c>
      <c r="BD111" s="101" t="e">
        <f ca="true">+IF(AND(ISNUMBER(OFFSET('Hygiene Data'!$E$7,0,10*ROW('Hygiene Data'!E105))),'Data Summary'!DS111="Yes"),OFFSET('Hygiene Data'!$E$7,0,10*ROW('Hygiene Data'!E105)),NA())</f>
        <v>#N/A</v>
      </c>
      <c r="BE111" s="101" t="e">
        <f ca="true">+IF(AND(ISNUMBER(OFFSET('Hygiene Data'!$E$9,0,10*ROW('Hygiene Data'!E105))),'Data Summary'!DT111="Yes"),OFFSET('Hygiene Data'!$E$9,0,10*ROW('Hygiene Data'!E105)),NA())</f>
        <v>#N/A</v>
      </c>
      <c r="BF111" s="101" t="e">
        <f ca="true">+IF(AND(ISNUMBER(OFFSET('Hygiene Data'!$F$5,0,10*ROW('Hygiene Data'!F105))),'Data Summary'!DU111="Yes"),OFFSET('Hygiene Data'!$F$5,0,10*ROW('Hygiene Data'!F105)),NA())</f>
        <v>#N/A</v>
      </c>
      <c r="BG111" s="101" t="e">
        <f ca="true">+IF(AND(ISNUMBER(OFFSET('Hygiene Data'!$F$7,0,10*ROW('Hygiene Data'!F105))),'Data Summary'!DV111="Yes"),OFFSET('Hygiene Data'!$F$7,0,10*ROW('Hygiene Data'!F105)),NA())</f>
        <v>#N/A</v>
      </c>
      <c r="BH111" s="101" t="e">
        <f ca="true">+IF(AND(ISNUMBER(OFFSET('Hygiene Data'!$F$9,0,10*ROW('Hygiene Data'!F105))),'Data Summary'!DW111="Yes"),OFFSET('Hygiene Data'!$F$9,0,10*ROW('Hygiene Data'!F105)),NA())</f>
        <v>#N/A</v>
      </c>
      <c r="BI111" s="101" t="e">
        <f ca="true">+IF(AND(ISNUMBER(OFFSET('Hygiene Data'!$G$5,0,10*ROW('Hygiene Data'!G105))),'Data Summary'!DX111="Yes"),OFFSET('Hygiene Data'!$G$5,0,10*ROW('Hygiene Data'!G105)),NA())</f>
        <v>#N/A</v>
      </c>
      <c r="BJ111" s="101" t="e">
        <f ca="true">+IF(AND(ISNUMBER(OFFSET('Hygiene Data'!$G$7,0,10*ROW('Hygiene Data'!G105))),'Data Summary'!DY111="Yes"),OFFSET('Hygiene Data'!$G$7,0,10*ROW('Hygiene Data'!G105)),NA())</f>
        <v>#N/A</v>
      </c>
      <c r="BK111" s="101" t="e">
        <f ca="true">+IF(AND(ISNUMBER(OFFSET('Hygiene Data'!$G$9,0,10*ROW('Hygiene Data'!G105))),'Data Summary'!DZ111="Yes"),OFFSET('Hygiene Data'!$G$9,0,10*ROW('Hygiene Data'!G105)),NA())</f>
        <v>#N/A</v>
      </c>
      <c r="BL111" s="101" t="e">
        <f ca="true">+IF(AND(ISNUMBER(OFFSET('Hygiene Data'!$H$5,0,10*ROW('Hygiene Data'!H105))),'Data Summary'!EA111="Yes"),OFFSET('Hygiene Data'!$H$5,0,10*ROW('Hygiene Data'!H105)),NA())</f>
        <v>#N/A</v>
      </c>
      <c r="BM111" s="101" t="e">
        <f ca="true">+IF(AND(ISNUMBER(OFFSET('Hygiene Data'!$H$7,0,10*ROW('Hygiene Data'!H105))),'Data Summary'!EB111="Yes"),OFFSET('Hygiene Data'!$H$7,0,10*ROW('Hygiene Data'!H105)),NA())</f>
        <v>#N/A</v>
      </c>
      <c r="BN111" s="101" t="e">
        <f ca="true">+IF(AND(ISNUMBER(OFFSET('Hygiene Data'!$H$9,0,10*ROW('Hygiene Data'!H105))),'Data Summary'!EC111="Yes"),OFFSET('Hygiene Data'!$H$9,0,10*ROW('Hygiene Data'!H105)),NA())</f>
        <v>#N/A</v>
      </c>
      <c r="BO111" s="101" t="e">
        <f ca="true">+IF(AND(ISNUMBER(OFFSET('Hygiene Data'!$I$5,0,10*ROW('Hygiene Data'!I105))),'Data Summary'!ED111="Yes"),OFFSET('Hygiene Data'!$I$5,0,10*ROW('Hygiene Data'!I105)),NA())</f>
        <v>#N/A</v>
      </c>
      <c r="BP111" s="101" t="e">
        <f ca="true">+IF(AND(ISNUMBER(OFFSET('Hygiene Data'!$I$7,0,10*ROW('Hygiene Data'!I105))),'Data Summary'!EE111="Yes"),OFFSET('Hygiene Data'!$I$7,0,10*ROW('Hygiene Data'!I105)),NA())</f>
        <v>#N/A</v>
      </c>
      <c r="BQ111" s="101" t="e">
        <f ca="true">+IF(AND(ISNUMBER(OFFSET('Hygiene Data'!$I$9,0,10*ROW('Hygiene Data'!I105))),'Data Summary'!EF111="Yes"),OFFSET('Hygiene Data'!$I$9,0,10*ROW('Hygiene Data'!I105)),NA())</f>
        <v>#N/A</v>
      </c>
    </row>
    <row xmlns:x14ac="http://schemas.microsoft.com/office/spreadsheetml/2009/9/ac" r="112" x14ac:dyDescent="0.2">
      <c r="A112" s="379" t="e">
        <f ca="true">+RIGHT('Data Summary'!A112,LEN('Data Summary'!A112)-9)</f>
        <v>#VALUE!</v>
      </c>
      <c r="B112" s="38" t="str">
        <f ca="true">+IF(ISTEXT('Data Summary'!B112),'Data Summary'!B112,"")</f>
        <v/>
      </c>
      <c r="C112" s="378" t="e">
        <f ca="true">+VALUE('Data Summary'!C112)</f>
        <v>#VALUE!</v>
      </c>
      <c r="D112" s="99" t="e">
        <f ca="true">+IF(AND(ISNUMBER(OFFSET('Water Data'!$D$4,0,10*ROW('Water Data'!D106))),'Data Summary'!BS112="Yes"),100-OFFSET('Water Data'!$D$4,0,10*ROW('Water Data'!D106)),NA())</f>
        <v>#N/A</v>
      </c>
      <c r="E112" s="99" t="e">
        <f ca="true">+IF(AND(ISNUMBER(OFFSET('Water Data'!$D$6,0,10*ROW('Water Data'!D106))),'Data Summary'!BT112="Yes"),OFFSET('Water Data'!$D$6,0,10*ROW('Water Data'!D106)),NA())</f>
        <v>#N/A</v>
      </c>
      <c r="F112" s="99" t="e">
        <f ca="true">+IF(AND(ISNUMBER(OFFSET('Water Data'!$D$9,0,10*ROW('Water Data'!D106))),'Data Summary'!BU112="Yes"),OFFSET('Water Data'!$D$9,0,10*ROW('Water Data'!D106)),NA())</f>
        <v>#N/A</v>
      </c>
      <c r="G112" s="99" t="e">
        <f ca="true">+IF(AND(ISNUMBER(OFFSET('Water Data'!$E$4,0,10*ROW('Water Data'!E106))),'Data Summary'!BV112="Yes"),100-OFFSET('Water Data'!$E$4,0,10*ROW('Water Data'!E106)),NA())</f>
        <v>#N/A</v>
      </c>
      <c r="H112" s="99" t="e">
        <f ca="true">+IF(AND(ISNUMBER(OFFSET('Water Data'!$E$6,0,10*ROW('Water Data'!E106))),'Data Summary'!BW112="Yes"),OFFSET('Water Data'!$E$6,0,10*ROW('Water Data'!E106)),NA())</f>
        <v>#N/A</v>
      </c>
      <c r="I112" s="99" t="e">
        <f ca="true">+IF(AND(ISNUMBER(OFFSET('Water Data'!$E$9,0,10*ROW('Water Data'!E106))),'Data Summary'!BX112="Yes"),OFFSET('Water Data'!$E$9,0,10*ROW('Water Data'!E106)),NA())</f>
        <v>#N/A</v>
      </c>
      <c r="J112" s="99" t="e">
        <f ca="true">+IF(AND(ISNUMBER(OFFSET('Water Data'!$F$4,0,10*ROW('Water Data'!F106))),'Data Summary'!BY112="Yes"),100-OFFSET('Water Data'!$F$4,0,10*ROW('Water Data'!F106)),NA())</f>
        <v>#N/A</v>
      </c>
      <c r="K112" s="99" t="e">
        <f ca="true">+IF(AND(ISNUMBER(OFFSET('Water Data'!$F$6,0,10*ROW('Water Data'!F106))),'Data Summary'!BZ112="Yes"),OFFSET('Water Data'!$F$6,0,10*ROW('Water Data'!F106)),NA())</f>
        <v>#N/A</v>
      </c>
      <c r="L112" s="99" t="e">
        <f ca="true">+IF(AND(ISNUMBER(OFFSET('Water Data'!$F$9,0,10*ROW('Water Data'!F106))),'Data Summary'!CA112="Yes"),OFFSET('Water Data'!$F$9,0,10*ROW('Water Data'!F106)),NA())</f>
        <v>#N/A</v>
      </c>
      <c r="M112" s="99" t="e">
        <f ca="true">+IF(AND(ISNUMBER(OFFSET('Water Data'!$G$4,0,10*ROW('Water Data'!G106))),'Data Summary'!CB112="Yes"),100-OFFSET('Water Data'!$G$4,0,10*ROW('Water Data'!G106)),NA())</f>
        <v>#N/A</v>
      </c>
      <c r="N112" s="99" t="e">
        <f ca="true">+IF(AND(ISNUMBER(OFFSET('Water Data'!$G$6,0,10*ROW('Water Data'!G106))),'Data Summary'!CC112="Yes"),OFFSET('Water Data'!$G$6,0,10*ROW('Water Data'!G106)),NA())</f>
        <v>#N/A</v>
      </c>
      <c r="O112" s="99" t="e">
        <f ca="true">+IF(AND(ISNUMBER(OFFSET('Water Data'!$G$9,0,10*ROW('Water Data'!G106))),'Data Summary'!CD112="Yes"),OFFSET('Water Data'!$G$9,0,10*ROW('Water Data'!G106)),NA())</f>
        <v>#N/A</v>
      </c>
      <c r="P112" s="99" t="e">
        <f ca="true">+IF(AND(ISNUMBER(OFFSET('Water Data'!$H$4,0,10*ROW('Water Data'!H106))),'Data Summary'!CE112="Yes"),100-OFFSET('Water Data'!$H$4,0,10*ROW('Water Data'!H106)),NA())</f>
        <v>#N/A</v>
      </c>
      <c r="Q112" s="99" t="e">
        <f ca="true">+IF(AND(ISNUMBER(OFFSET('Water Data'!$H$6,0,10*ROW('Water Data'!H106))),'Data Summary'!CF112="Yes"),OFFSET('Water Data'!$H$6,0,10*ROW('Water Data'!H106)),NA())</f>
        <v>#N/A</v>
      </c>
      <c r="R112" s="99" t="e">
        <f ca="true">+IF(AND(ISNUMBER(OFFSET('Water Data'!$H$9,0,10*ROW('Water Data'!H106))),'Data Summary'!CG112="Yes"),OFFSET('Water Data'!$H$9,0,10*ROW('Water Data'!H106)),NA())</f>
        <v>#N/A</v>
      </c>
      <c r="S112" s="99" t="e">
        <f ca="true">+IF(AND(ISNUMBER(OFFSET('Water Data'!$I$4,0,10*ROW('Water Data'!I106))),'Data Summary'!CH112="Yes"),100-OFFSET('Water Data'!$I$4,0,10*ROW('Water Data'!I106)),NA())</f>
        <v>#N/A</v>
      </c>
      <c r="T112" s="99" t="e">
        <f ca="true">+IF(AND(ISNUMBER(OFFSET('Water Data'!$I$6,0,10*ROW('Water Data'!I106))),'Data Summary'!CI112="Yes"),OFFSET('Water Data'!$I$6,0,10*ROW('Water Data'!I106)),NA())</f>
        <v>#N/A</v>
      </c>
      <c r="U112" s="99" t="e">
        <f ca="true">+IF(AND(ISNUMBER(OFFSET('Water Data'!$I$9,0,10*ROW('Water Data'!I106))),'Data Summary'!CJ112="Yes"),OFFSET('Water Data'!$I$9,0,10*ROW('Water Data'!I106)),NA())</f>
        <v>#N/A</v>
      </c>
      <c r="V112" s="100" t="e">
        <f ca="true">+IF(AND(ISNUMBER(OFFSET('Sanitation Data'!$D$4,0,10*ROW('Sanitation Data'!D106))),'Data Summary'!CK112="Yes"),100-OFFSET('Sanitation Data'!$D$4,0,10*ROW('Sanitation Data'!D106)),NA())</f>
        <v>#N/A</v>
      </c>
      <c r="W112" s="100" t="e">
        <f ca="true">+IF(AND(ISNUMBER(OFFSET('Sanitation Data'!$D$6,0,10*ROW('Sanitation Data'!D106))),'Data Summary'!CL112="Yes"),OFFSET('Sanitation Data'!$D$6,0,10*ROW('Sanitation Data'!D106)),NA())</f>
        <v>#N/A</v>
      </c>
      <c r="X112" s="100" t="e">
        <f ca="true">+IF(AND(ISNUMBER(OFFSET('Sanitation Data'!$D$10,0,10*ROW('Sanitation Data'!D106))),'Data Summary'!CM112="Yes"),OFFSET('Sanitation Data'!$D$10,0,10*ROW('Sanitation Data'!D106)),NA())</f>
        <v>#N/A</v>
      </c>
      <c r="Y112" s="100" t="e">
        <f ca="true">+IF(AND(ISNUMBER(OFFSET('Sanitation Data'!$D$11,0,10*ROW('Sanitation Data'!D106))),'Data Summary'!CN112="Yes"),OFFSET('Sanitation Data'!$D$11,0,10*ROW('Sanitation Data'!D106)),NA())</f>
        <v>#N/A</v>
      </c>
      <c r="Z112" s="100" t="e">
        <f ca="true">+IF(AND(ISNUMBER(OFFSET('Sanitation Data'!$D$12,0,10*ROW('Sanitation Data'!D106))),'Data Summary'!CO112="Yes"),OFFSET('Sanitation Data'!$D$12,0,10*ROW('Sanitation Data'!D106)),NA())</f>
        <v>#N/A</v>
      </c>
      <c r="AA112" s="100" t="e">
        <f ca="true">+IF(AND(ISNUMBER(OFFSET('Sanitation Data'!$E$4,0,10*ROW('Sanitation Data'!E106))),'Data Summary'!CP112="Yes"),100-OFFSET('Sanitation Data'!$E$4,0,10*ROW('Sanitation Data'!E106)),NA())</f>
        <v>#N/A</v>
      </c>
      <c r="AB112" s="100" t="e">
        <f ca="true">+IF(AND(ISNUMBER(OFFSET('Sanitation Data'!$E$6,0,10*ROW('Sanitation Data'!E106))),'Data Summary'!CQ112="Yes"),OFFSET('Sanitation Data'!$E$6,0,10*ROW('Sanitation Data'!E106)),NA())</f>
        <v>#N/A</v>
      </c>
      <c r="AC112" s="100" t="e">
        <f ca="true">+IF(AND(ISNUMBER(OFFSET('Sanitation Data'!$E$10,0,10*ROW('Sanitation Data'!E106))),'Data Summary'!CR112="Yes"),OFFSET('Sanitation Data'!$E$10,0,10*ROW('Sanitation Data'!E106)),NA())</f>
        <v>#N/A</v>
      </c>
      <c r="AD112" s="100" t="e">
        <f ca="true">+IF(AND(ISNUMBER(OFFSET('Sanitation Data'!$E$11,0,10*ROW('Sanitation Data'!E106))),'Data Summary'!CS112="Yes"),OFFSET('Sanitation Data'!$E$11,0,10*ROW('Sanitation Data'!E106)),NA())</f>
        <v>#N/A</v>
      </c>
      <c r="AE112" s="100" t="e">
        <f ca="true">+IF(AND(ISNUMBER(OFFSET('Sanitation Data'!$E$12,0,10*ROW('Sanitation Data'!E106))),'Data Summary'!CT112="Yes"),OFFSET('Sanitation Data'!$E$12,0,10*ROW('Sanitation Data'!E106)),NA())</f>
        <v>#N/A</v>
      </c>
      <c r="AF112" s="100" t="e">
        <f ca="true">+IF(AND(ISNUMBER(OFFSET('Sanitation Data'!$F$4,0,10*ROW('Sanitation Data'!F106))),'Data Summary'!CU112="Yes"),100-OFFSET('Sanitation Data'!$F$4,0,10*ROW('Sanitation Data'!F106)),NA())</f>
        <v>#N/A</v>
      </c>
      <c r="AG112" s="100" t="e">
        <f ca="true">+IF(AND(ISNUMBER(OFFSET('Sanitation Data'!$F$6,0,10*ROW('Sanitation Data'!F106))),'Data Summary'!CV112="Yes"),OFFSET('Sanitation Data'!$F$6,0,10*ROW('Sanitation Data'!F106)),NA())</f>
        <v>#N/A</v>
      </c>
      <c r="AH112" s="100" t="e">
        <f ca="true">+IF(AND(ISNUMBER(OFFSET('Sanitation Data'!$F$10,0,10*ROW('Sanitation Data'!F106))),'Data Summary'!CW112="Yes"),OFFSET('Sanitation Data'!$F$10,0,10*ROW('Sanitation Data'!F106)),NA())</f>
        <v>#N/A</v>
      </c>
      <c r="AI112" s="100" t="e">
        <f ca="true">+IF(AND(ISNUMBER(OFFSET('Sanitation Data'!$F$11,0,10*ROW('Sanitation Data'!F106))),'Data Summary'!CX112="Yes"),OFFSET('Sanitation Data'!$F$11,0,10*ROW('Sanitation Data'!F106)),NA())</f>
        <v>#N/A</v>
      </c>
      <c r="AJ112" s="100" t="e">
        <f ca="true">+IF(AND(ISNUMBER(OFFSET('Sanitation Data'!$F$12,0,10*ROW('Sanitation Data'!F106))),'Data Summary'!CY112="Yes"),OFFSET('Sanitation Data'!$F$12,0,10*ROW('Sanitation Data'!F106)),NA())</f>
        <v>#N/A</v>
      </c>
      <c r="AK112" s="100" t="e">
        <f ca="true">+IF(AND(ISNUMBER(OFFSET('Sanitation Data'!$G$4,0,10*ROW('Sanitation Data'!G106))),'Data Summary'!CZ112="Yes"),100-OFFSET('Sanitation Data'!$G$4,0,10*ROW('Sanitation Data'!G106)),NA())</f>
        <v>#N/A</v>
      </c>
      <c r="AL112" s="100" t="e">
        <f ca="true">+IF(AND(ISNUMBER(OFFSET('Sanitation Data'!$G$6,0,10*ROW('Sanitation Data'!G106))),'Data Summary'!DA112="Yes"),OFFSET('Sanitation Data'!$G$6,0,10*ROW('Sanitation Data'!G106)),NA())</f>
        <v>#N/A</v>
      </c>
      <c r="AM112" s="100" t="e">
        <f ca="true">+IF(AND(ISNUMBER(OFFSET('Sanitation Data'!$G$10,0,10*ROW('Sanitation Data'!G106))),'Data Summary'!DB112="Yes"),OFFSET('Sanitation Data'!$G$10,0,10*ROW('Sanitation Data'!G106)),NA())</f>
        <v>#N/A</v>
      </c>
      <c r="AN112" s="100" t="e">
        <f ca="true">+IF(AND(ISNUMBER(OFFSET('Sanitation Data'!$G$11,0,10*ROW('Sanitation Data'!G106))),'Data Summary'!DC112="Yes"),OFFSET('Sanitation Data'!$G$11,0,10*ROW('Sanitation Data'!G106)),NA())</f>
        <v>#N/A</v>
      </c>
      <c r="AO112" s="100" t="e">
        <f ca="true">+IF(AND(ISNUMBER(OFFSET('Sanitation Data'!$G$12,0,10*ROW('Sanitation Data'!G106))),'Data Summary'!DD112="Yes"),OFFSET('Sanitation Data'!$G$12,0,10*ROW('Sanitation Data'!G106)),NA())</f>
        <v>#N/A</v>
      </c>
      <c r="AP112" s="100" t="e">
        <f ca="true">+IF(AND(ISNUMBER(OFFSET('Sanitation Data'!$H$4,0,10*ROW('Sanitation Data'!H106))),'Data Summary'!DE112="Yes"),100-OFFSET('Sanitation Data'!$H$4,0,10*ROW('Sanitation Data'!H106)),NA())</f>
        <v>#N/A</v>
      </c>
      <c r="AQ112" s="100" t="e">
        <f ca="true">+IF(AND(ISNUMBER(OFFSET('Sanitation Data'!$H$6,0,10*ROW('Sanitation Data'!H106))),'Data Summary'!DF112="Yes"),OFFSET('Sanitation Data'!$H$6,0,10*ROW('Sanitation Data'!H106)),NA())</f>
        <v>#N/A</v>
      </c>
      <c r="AR112" s="100" t="e">
        <f ca="true">+IF(AND(ISNUMBER(OFFSET('Sanitation Data'!$H$10,0,10*ROW('Sanitation Data'!H106))),'Data Summary'!DG112="Yes"),OFFSET('Sanitation Data'!$H$10,0,10*ROW('Sanitation Data'!H106)),NA())</f>
        <v>#N/A</v>
      </c>
      <c r="AS112" s="100" t="e">
        <f ca="true">+IF(AND(ISNUMBER(OFFSET('Sanitation Data'!$H$11,0,10*ROW('Sanitation Data'!H106))),'Data Summary'!DH112="Yes"),OFFSET('Sanitation Data'!$H$11,0,10*ROW('Sanitation Data'!H106)),NA())</f>
        <v>#N/A</v>
      </c>
      <c r="AT112" s="100" t="e">
        <f ca="true">+IF(AND(ISNUMBER(OFFSET('Sanitation Data'!$H$12,0,10*ROW('Sanitation Data'!H106))),'Data Summary'!DI112="Yes"),OFFSET('Sanitation Data'!$H$12,0,10*ROW('Sanitation Data'!H106)),NA())</f>
        <v>#N/A</v>
      </c>
      <c r="AU112" s="100" t="e">
        <f ca="true">+IF(AND(ISNUMBER(OFFSET('Sanitation Data'!$I$4,0,10*ROW('Sanitation Data'!I106))),'Data Summary'!DJ112="Yes"),100-OFFSET('Sanitation Data'!$I$4,0,10*ROW('Sanitation Data'!I106)),NA())</f>
        <v>#N/A</v>
      </c>
      <c r="AV112" s="100" t="e">
        <f ca="true">+IF(AND(ISNUMBER(OFFSET('Sanitation Data'!$I$6,0,10*ROW('Sanitation Data'!I106))),'Data Summary'!DK112="Yes"),OFFSET('Sanitation Data'!$I$6,0,10*ROW('Sanitation Data'!I106)),NA())</f>
        <v>#N/A</v>
      </c>
      <c r="AW112" s="100" t="e">
        <f ca="true">+IF(AND(ISNUMBER(OFFSET('Sanitation Data'!$I$10,0,10*ROW('Sanitation Data'!I106))),'Data Summary'!DL112="Yes"),OFFSET('Sanitation Data'!$I$10,0,10*ROW('Sanitation Data'!I106)),NA())</f>
        <v>#N/A</v>
      </c>
      <c r="AX112" s="100" t="e">
        <f ca="true">+IF(AND(ISNUMBER(OFFSET('Sanitation Data'!$I$11,0,10*ROW('Sanitation Data'!I106))),'Data Summary'!DM112="Yes"),OFFSET('Sanitation Data'!$I$11,0,10*ROW('Sanitation Data'!I106)),NA())</f>
        <v>#N/A</v>
      </c>
      <c r="AY112" s="100" t="e">
        <f ca="true">+IF(AND(ISNUMBER(OFFSET('Sanitation Data'!$I$12,0,10*ROW('Sanitation Data'!I106))),'Data Summary'!DN112="Yes"),OFFSET('Sanitation Data'!$I$12,0,10*ROW('Sanitation Data'!I106)),NA())</f>
        <v>#N/A</v>
      </c>
      <c r="AZ112" s="101" t="e">
        <f ca="true">+IF(AND(ISNUMBER(OFFSET('Hygiene Data'!$D$5,0,10*ROW('Hygiene Data'!D106))),'Data Summary'!DO112="Yes"),OFFSET('Hygiene Data'!$D$5,0,10*ROW('Hygiene Data'!D106)),NA())</f>
        <v>#N/A</v>
      </c>
      <c r="BA112" s="101" t="e">
        <f ca="true">+IF(AND(ISNUMBER(OFFSET('Hygiene Data'!$D$7,0,10*ROW('Hygiene Data'!D106))),'Data Summary'!DP112="Yes"),OFFSET('Hygiene Data'!$D$7,0,10*ROW('Hygiene Data'!D106)),NA())</f>
        <v>#N/A</v>
      </c>
      <c r="BB112" s="101" t="e">
        <f ca="true">+IF(AND(ISNUMBER(OFFSET('Hygiene Data'!$D$9,0,10*ROW('Hygiene Data'!D106))),'Data Summary'!DQ112="Yes"),OFFSET('Hygiene Data'!$D$9,0,10*ROW('Hygiene Data'!D106)),NA())</f>
        <v>#N/A</v>
      </c>
      <c r="BC112" s="101" t="e">
        <f ca="true">+IF(AND(ISNUMBER(OFFSET('Hygiene Data'!$E$5,0,10*ROW('Hygiene Data'!E106))),'Data Summary'!DR112="Yes"),OFFSET('Hygiene Data'!$E$5,0,10*ROW('Hygiene Data'!E106)),NA())</f>
        <v>#N/A</v>
      </c>
      <c r="BD112" s="101" t="e">
        <f ca="true">+IF(AND(ISNUMBER(OFFSET('Hygiene Data'!$E$7,0,10*ROW('Hygiene Data'!E106))),'Data Summary'!DS112="Yes"),OFFSET('Hygiene Data'!$E$7,0,10*ROW('Hygiene Data'!E106)),NA())</f>
        <v>#N/A</v>
      </c>
      <c r="BE112" s="101" t="e">
        <f ca="true">+IF(AND(ISNUMBER(OFFSET('Hygiene Data'!$E$9,0,10*ROW('Hygiene Data'!E106))),'Data Summary'!DT112="Yes"),OFFSET('Hygiene Data'!$E$9,0,10*ROW('Hygiene Data'!E106)),NA())</f>
        <v>#N/A</v>
      </c>
      <c r="BF112" s="101" t="e">
        <f ca="true">+IF(AND(ISNUMBER(OFFSET('Hygiene Data'!$F$5,0,10*ROW('Hygiene Data'!F106))),'Data Summary'!DU112="Yes"),OFFSET('Hygiene Data'!$F$5,0,10*ROW('Hygiene Data'!F106)),NA())</f>
        <v>#N/A</v>
      </c>
      <c r="BG112" s="101" t="e">
        <f ca="true">+IF(AND(ISNUMBER(OFFSET('Hygiene Data'!$F$7,0,10*ROW('Hygiene Data'!F106))),'Data Summary'!DV112="Yes"),OFFSET('Hygiene Data'!$F$7,0,10*ROW('Hygiene Data'!F106)),NA())</f>
        <v>#N/A</v>
      </c>
      <c r="BH112" s="101" t="e">
        <f ca="true">+IF(AND(ISNUMBER(OFFSET('Hygiene Data'!$F$9,0,10*ROW('Hygiene Data'!F106))),'Data Summary'!DW112="Yes"),OFFSET('Hygiene Data'!$F$9,0,10*ROW('Hygiene Data'!F106)),NA())</f>
        <v>#N/A</v>
      </c>
      <c r="BI112" s="101" t="e">
        <f ca="true">+IF(AND(ISNUMBER(OFFSET('Hygiene Data'!$G$5,0,10*ROW('Hygiene Data'!G106))),'Data Summary'!DX112="Yes"),OFFSET('Hygiene Data'!$G$5,0,10*ROW('Hygiene Data'!G106)),NA())</f>
        <v>#N/A</v>
      </c>
      <c r="BJ112" s="101" t="e">
        <f ca="true">+IF(AND(ISNUMBER(OFFSET('Hygiene Data'!$G$7,0,10*ROW('Hygiene Data'!G106))),'Data Summary'!DY112="Yes"),OFFSET('Hygiene Data'!$G$7,0,10*ROW('Hygiene Data'!G106)),NA())</f>
        <v>#N/A</v>
      </c>
      <c r="BK112" s="101" t="e">
        <f ca="true">+IF(AND(ISNUMBER(OFFSET('Hygiene Data'!$G$9,0,10*ROW('Hygiene Data'!G106))),'Data Summary'!DZ112="Yes"),OFFSET('Hygiene Data'!$G$9,0,10*ROW('Hygiene Data'!G106)),NA())</f>
        <v>#N/A</v>
      </c>
      <c r="BL112" s="101" t="e">
        <f ca="true">+IF(AND(ISNUMBER(OFFSET('Hygiene Data'!$H$5,0,10*ROW('Hygiene Data'!H106))),'Data Summary'!EA112="Yes"),OFFSET('Hygiene Data'!$H$5,0,10*ROW('Hygiene Data'!H106)),NA())</f>
        <v>#N/A</v>
      </c>
      <c r="BM112" s="101" t="e">
        <f ca="true">+IF(AND(ISNUMBER(OFFSET('Hygiene Data'!$H$7,0,10*ROW('Hygiene Data'!H106))),'Data Summary'!EB112="Yes"),OFFSET('Hygiene Data'!$H$7,0,10*ROW('Hygiene Data'!H106)),NA())</f>
        <v>#N/A</v>
      </c>
      <c r="BN112" s="101" t="e">
        <f ca="true">+IF(AND(ISNUMBER(OFFSET('Hygiene Data'!$H$9,0,10*ROW('Hygiene Data'!H106))),'Data Summary'!EC112="Yes"),OFFSET('Hygiene Data'!$H$9,0,10*ROW('Hygiene Data'!H106)),NA())</f>
        <v>#N/A</v>
      </c>
      <c r="BO112" s="101" t="e">
        <f ca="true">+IF(AND(ISNUMBER(OFFSET('Hygiene Data'!$I$5,0,10*ROW('Hygiene Data'!I106))),'Data Summary'!ED112="Yes"),OFFSET('Hygiene Data'!$I$5,0,10*ROW('Hygiene Data'!I106)),NA())</f>
        <v>#N/A</v>
      </c>
      <c r="BP112" s="101" t="e">
        <f ca="true">+IF(AND(ISNUMBER(OFFSET('Hygiene Data'!$I$7,0,10*ROW('Hygiene Data'!I106))),'Data Summary'!EE112="Yes"),OFFSET('Hygiene Data'!$I$7,0,10*ROW('Hygiene Data'!I106)),NA())</f>
        <v>#N/A</v>
      </c>
      <c r="BQ112" s="101" t="e">
        <f ca="true">+IF(AND(ISNUMBER(OFFSET('Hygiene Data'!$I$9,0,10*ROW('Hygiene Data'!I106))),'Data Summary'!EF112="Yes"),OFFSET('Hygiene Data'!$I$9,0,10*ROW('Hygiene Data'!I106)),NA())</f>
        <v>#N/A</v>
      </c>
    </row>
    <row xmlns:x14ac="http://schemas.microsoft.com/office/spreadsheetml/2009/9/ac" r="113" x14ac:dyDescent="0.2">
      <c r="A113" s="379" t="e">
        <f ca="true">+RIGHT('Data Summary'!A113,LEN('Data Summary'!A113)-9)</f>
        <v>#VALUE!</v>
      </c>
      <c r="B113" s="38" t="str">
        <f ca="true">+IF(ISTEXT('Data Summary'!B113),'Data Summary'!B113,"")</f>
        <v/>
      </c>
      <c r="C113" s="378" t="e">
        <f ca="true">+VALUE('Data Summary'!C113)</f>
        <v>#VALUE!</v>
      </c>
      <c r="D113" s="99" t="e">
        <f ca="true">+IF(AND(ISNUMBER(OFFSET('Water Data'!$D$4,0,10*ROW('Water Data'!D107))),'Data Summary'!BS113="Yes"),100-OFFSET('Water Data'!$D$4,0,10*ROW('Water Data'!D107)),NA())</f>
        <v>#N/A</v>
      </c>
      <c r="E113" s="99" t="e">
        <f ca="true">+IF(AND(ISNUMBER(OFFSET('Water Data'!$D$6,0,10*ROW('Water Data'!D107))),'Data Summary'!BT113="Yes"),OFFSET('Water Data'!$D$6,0,10*ROW('Water Data'!D107)),NA())</f>
        <v>#N/A</v>
      </c>
      <c r="F113" s="99" t="e">
        <f ca="true">+IF(AND(ISNUMBER(OFFSET('Water Data'!$D$9,0,10*ROW('Water Data'!D107))),'Data Summary'!BU113="Yes"),OFFSET('Water Data'!$D$9,0,10*ROW('Water Data'!D107)),NA())</f>
        <v>#N/A</v>
      </c>
      <c r="G113" s="99" t="e">
        <f ca="true">+IF(AND(ISNUMBER(OFFSET('Water Data'!$E$4,0,10*ROW('Water Data'!E107))),'Data Summary'!BV113="Yes"),100-OFFSET('Water Data'!$E$4,0,10*ROW('Water Data'!E107)),NA())</f>
        <v>#N/A</v>
      </c>
      <c r="H113" s="99" t="e">
        <f ca="true">+IF(AND(ISNUMBER(OFFSET('Water Data'!$E$6,0,10*ROW('Water Data'!E107))),'Data Summary'!BW113="Yes"),OFFSET('Water Data'!$E$6,0,10*ROW('Water Data'!E107)),NA())</f>
        <v>#N/A</v>
      </c>
      <c r="I113" s="99" t="e">
        <f ca="true">+IF(AND(ISNUMBER(OFFSET('Water Data'!$E$9,0,10*ROW('Water Data'!E107))),'Data Summary'!BX113="Yes"),OFFSET('Water Data'!$E$9,0,10*ROW('Water Data'!E107)),NA())</f>
        <v>#N/A</v>
      </c>
      <c r="J113" s="99" t="e">
        <f ca="true">+IF(AND(ISNUMBER(OFFSET('Water Data'!$F$4,0,10*ROW('Water Data'!F107))),'Data Summary'!BY113="Yes"),100-OFFSET('Water Data'!$F$4,0,10*ROW('Water Data'!F107)),NA())</f>
        <v>#N/A</v>
      </c>
      <c r="K113" s="99" t="e">
        <f ca="true">+IF(AND(ISNUMBER(OFFSET('Water Data'!$F$6,0,10*ROW('Water Data'!F107))),'Data Summary'!BZ113="Yes"),OFFSET('Water Data'!$F$6,0,10*ROW('Water Data'!F107)),NA())</f>
        <v>#N/A</v>
      </c>
      <c r="L113" s="99" t="e">
        <f ca="true">+IF(AND(ISNUMBER(OFFSET('Water Data'!$F$9,0,10*ROW('Water Data'!F107))),'Data Summary'!CA113="Yes"),OFFSET('Water Data'!$F$9,0,10*ROW('Water Data'!F107)),NA())</f>
        <v>#N/A</v>
      </c>
      <c r="M113" s="99" t="e">
        <f ca="true">+IF(AND(ISNUMBER(OFFSET('Water Data'!$G$4,0,10*ROW('Water Data'!G107))),'Data Summary'!CB113="Yes"),100-OFFSET('Water Data'!$G$4,0,10*ROW('Water Data'!G107)),NA())</f>
        <v>#N/A</v>
      </c>
      <c r="N113" s="99" t="e">
        <f ca="true">+IF(AND(ISNUMBER(OFFSET('Water Data'!$G$6,0,10*ROW('Water Data'!G107))),'Data Summary'!CC113="Yes"),OFFSET('Water Data'!$G$6,0,10*ROW('Water Data'!G107)),NA())</f>
        <v>#N/A</v>
      </c>
      <c r="O113" s="99" t="e">
        <f ca="true">+IF(AND(ISNUMBER(OFFSET('Water Data'!$G$9,0,10*ROW('Water Data'!G107))),'Data Summary'!CD113="Yes"),OFFSET('Water Data'!$G$9,0,10*ROW('Water Data'!G107)),NA())</f>
        <v>#N/A</v>
      </c>
      <c r="P113" s="99" t="e">
        <f ca="true">+IF(AND(ISNUMBER(OFFSET('Water Data'!$H$4,0,10*ROW('Water Data'!H107))),'Data Summary'!CE113="Yes"),100-OFFSET('Water Data'!$H$4,0,10*ROW('Water Data'!H107)),NA())</f>
        <v>#N/A</v>
      </c>
      <c r="Q113" s="99" t="e">
        <f ca="true">+IF(AND(ISNUMBER(OFFSET('Water Data'!$H$6,0,10*ROW('Water Data'!H107))),'Data Summary'!CF113="Yes"),OFFSET('Water Data'!$H$6,0,10*ROW('Water Data'!H107)),NA())</f>
        <v>#N/A</v>
      </c>
      <c r="R113" s="99" t="e">
        <f ca="true">+IF(AND(ISNUMBER(OFFSET('Water Data'!$H$9,0,10*ROW('Water Data'!H107))),'Data Summary'!CG113="Yes"),OFFSET('Water Data'!$H$9,0,10*ROW('Water Data'!H107)),NA())</f>
        <v>#N/A</v>
      </c>
      <c r="S113" s="99" t="e">
        <f ca="true">+IF(AND(ISNUMBER(OFFSET('Water Data'!$I$4,0,10*ROW('Water Data'!I107))),'Data Summary'!CH113="Yes"),100-OFFSET('Water Data'!$I$4,0,10*ROW('Water Data'!I107)),NA())</f>
        <v>#N/A</v>
      </c>
      <c r="T113" s="99" t="e">
        <f ca="true">+IF(AND(ISNUMBER(OFFSET('Water Data'!$I$6,0,10*ROW('Water Data'!I107))),'Data Summary'!CI113="Yes"),OFFSET('Water Data'!$I$6,0,10*ROW('Water Data'!I107)),NA())</f>
        <v>#N/A</v>
      </c>
      <c r="U113" s="99" t="e">
        <f ca="true">+IF(AND(ISNUMBER(OFFSET('Water Data'!$I$9,0,10*ROW('Water Data'!I107))),'Data Summary'!CJ113="Yes"),OFFSET('Water Data'!$I$9,0,10*ROW('Water Data'!I107)),NA())</f>
        <v>#N/A</v>
      </c>
      <c r="V113" s="100" t="e">
        <f ca="true">+IF(AND(ISNUMBER(OFFSET('Sanitation Data'!$D$4,0,10*ROW('Sanitation Data'!D107))),'Data Summary'!CK113="Yes"),100-OFFSET('Sanitation Data'!$D$4,0,10*ROW('Sanitation Data'!D107)),NA())</f>
        <v>#N/A</v>
      </c>
      <c r="W113" s="100" t="e">
        <f ca="true">+IF(AND(ISNUMBER(OFFSET('Sanitation Data'!$D$6,0,10*ROW('Sanitation Data'!D107))),'Data Summary'!CL113="Yes"),OFFSET('Sanitation Data'!$D$6,0,10*ROW('Sanitation Data'!D107)),NA())</f>
        <v>#N/A</v>
      </c>
      <c r="X113" s="100" t="e">
        <f ca="true">+IF(AND(ISNUMBER(OFFSET('Sanitation Data'!$D$10,0,10*ROW('Sanitation Data'!D107))),'Data Summary'!CM113="Yes"),OFFSET('Sanitation Data'!$D$10,0,10*ROW('Sanitation Data'!D107)),NA())</f>
        <v>#N/A</v>
      </c>
      <c r="Y113" s="100" t="e">
        <f ca="true">+IF(AND(ISNUMBER(OFFSET('Sanitation Data'!$D$11,0,10*ROW('Sanitation Data'!D107))),'Data Summary'!CN113="Yes"),OFFSET('Sanitation Data'!$D$11,0,10*ROW('Sanitation Data'!D107)),NA())</f>
        <v>#N/A</v>
      </c>
      <c r="Z113" s="100" t="e">
        <f ca="true">+IF(AND(ISNUMBER(OFFSET('Sanitation Data'!$D$12,0,10*ROW('Sanitation Data'!D107))),'Data Summary'!CO113="Yes"),OFFSET('Sanitation Data'!$D$12,0,10*ROW('Sanitation Data'!D107)),NA())</f>
        <v>#N/A</v>
      </c>
      <c r="AA113" s="100" t="e">
        <f ca="true">+IF(AND(ISNUMBER(OFFSET('Sanitation Data'!$E$4,0,10*ROW('Sanitation Data'!E107))),'Data Summary'!CP113="Yes"),100-OFFSET('Sanitation Data'!$E$4,0,10*ROW('Sanitation Data'!E107)),NA())</f>
        <v>#N/A</v>
      </c>
      <c r="AB113" s="100" t="e">
        <f ca="true">+IF(AND(ISNUMBER(OFFSET('Sanitation Data'!$E$6,0,10*ROW('Sanitation Data'!E107))),'Data Summary'!CQ113="Yes"),OFFSET('Sanitation Data'!$E$6,0,10*ROW('Sanitation Data'!E107)),NA())</f>
        <v>#N/A</v>
      </c>
      <c r="AC113" s="100" t="e">
        <f ca="true">+IF(AND(ISNUMBER(OFFSET('Sanitation Data'!$E$10,0,10*ROW('Sanitation Data'!E107))),'Data Summary'!CR113="Yes"),OFFSET('Sanitation Data'!$E$10,0,10*ROW('Sanitation Data'!E107)),NA())</f>
        <v>#N/A</v>
      </c>
      <c r="AD113" s="100" t="e">
        <f ca="true">+IF(AND(ISNUMBER(OFFSET('Sanitation Data'!$E$11,0,10*ROW('Sanitation Data'!E107))),'Data Summary'!CS113="Yes"),OFFSET('Sanitation Data'!$E$11,0,10*ROW('Sanitation Data'!E107)),NA())</f>
        <v>#N/A</v>
      </c>
      <c r="AE113" s="100" t="e">
        <f ca="true">+IF(AND(ISNUMBER(OFFSET('Sanitation Data'!$E$12,0,10*ROW('Sanitation Data'!E107))),'Data Summary'!CT113="Yes"),OFFSET('Sanitation Data'!$E$12,0,10*ROW('Sanitation Data'!E107)),NA())</f>
        <v>#N/A</v>
      </c>
      <c r="AF113" s="100" t="e">
        <f ca="true">+IF(AND(ISNUMBER(OFFSET('Sanitation Data'!$F$4,0,10*ROW('Sanitation Data'!F107))),'Data Summary'!CU113="Yes"),100-OFFSET('Sanitation Data'!$F$4,0,10*ROW('Sanitation Data'!F107)),NA())</f>
        <v>#N/A</v>
      </c>
      <c r="AG113" s="100" t="e">
        <f ca="true">+IF(AND(ISNUMBER(OFFSET('Sanitation Data'!$F$6,0,10*ROW('Sanitation Data'!F107))),'Data Summary'!CV113="Yes"),OFFSET('Sanitation Data'!$F$6,0,10*ROW('Sanitation Data'!F107)),NA())</f>
        <v>#N/A</v>
      </c>
      <c r="AH113" s="100" t="e">
        <f ca="true">+IF(AND(ISNUMBER(OFFSET('Sanitation Data'!$F$10,0,10*ROW('Sanitation Data'!F107))),'Data Summary'!CW113="Yes"),OFFSET('Sanitation Data'!$F$10,0,10*ROW('Sanitation Data'!F107)),NA())</f>
        <v>#N/A</v>
      </c>
      <c r="AI113" s="100" t="e">
        <f ca="true">+IF(AND(ISNUMBER(OFFSET('Sanitation Data'!$F$11,0,10*ROW('Sanitation Data'!F107))),'Data Summary'!CX113="Yes"),OFFSET('Sanitation Data'!$F$11,0,10*ROW('Sanitation Data'!F107)),NA())</f>
        <v>#N/A</v>
      </c>
      <c r="AJ113" s="100" t="e">
        <f ca="true">+IF(AND(ISNUMBER(OFFSET('Sanitation Data'!$F$12,0,10*ROW('Sanitation Data'!F107))),'Data Summary'!CY113="Yes"),OFFSET('Sanitation Data'!$F$12,0,10*ROW('Sanitation Data'!F107)),NA())</f>
        <v>#N/A</v>
      </c>
      <c r="AK113" s="100" t="e">
        <f ca="true">+IF(AND(ISNUMBER(OFFSET('Sanitation Data'!$G$4,0,10*ROW('Sanitation Data'!G107))),'Data Summary'!CZ113="Yes"),100-OFFSET('Sanitation Data'!$G$4,0,10*ROW('Sanitation Data'!G107)),NA())</f>
        <v>#N/A</v>
      </c>
      <c r="AL113" s="100" t="e">
        <f ca="true">+IF(AND(ISNUMBER(OFFSET('Sanitation Data'!$G$6,0,10*ROW('Sanitation Data'!G107))),'Data Summary'!DA113="Yes"),OFFSET('Sanitation Data'!$G$6,0,10*ROW('Sanitation Data'!G107)),NA())</f>
        <v>#N/A</v>
      </c>
      <c r="AM113" s="100" t="e">
        <f ca="true">+IF(AND(ISNUMBER(OFFSET('Sanitation Data'!$G$10,0,10*ROW('Sanitation Data'!G107))),'Data Summary'!DB113="Yes"),OFFSET('Sanitation Data'!$G$10,0,10*ROW('Sanitation Data'!G107)),NA())</f>
        <v>#N/A</v>
      </c>
      <c r="AN113" s="100" t="e">
        <f ca="true">+IF(AND(ISNUMBER(OFFSET('Sanitation Data'!$G$11,0,10*ROW('Sanitation Data'!G107))),'Data Summary'!DC113="Yes"),OFFSET('Sanitation Data'!$G$11,0,10*ROW('Sanitation Data'!G107)),NA())</f>
        <v>#N/A</v>
      </c>
      <c r="AO113" s="100" t="e">
        <f ca="true">+IF(AND(ISNUMBER(OFFSET('Sanitation Data'!$G$12,0,10*ROW('Sanitation Data'!G107))),'Data Summary'!DD113="Yes"),OFFSET('Sanitation Data'!$G$12,0,10*ROW('Sanitation Data'!G107)),NA())</f>
        <v>#N/A</v>
      </c>
      <c r="AP113" s="100" t="e">
        <f ca="true">+IF(AND(ISNUMBER(OFFSET('Sanitation Data'!$H$4,0,10*ROW('Sanitation Data'!H107))),'Data Summary'!DE113="Yes"),100-OFFSET('Sanitation Data'!$H$4,0,10*ROW('Sanitation Data'!H107)),NA())</f>
        <v>#N/A</v>
      </c>
      <c r="AQ113" s="100" t="e">
        <f ca="true">+IF(AND(ISNUMBER(OFFSET('Sanitation Data'!$H$6,0,10*ROW('Sanitation Data'!H107))),'Data Summary'!DF113="Yes"),OFFSET('Sanitation Data'!$H$6,0,10*ROW('Sanitation Data'!H107)),NA())</f>
        <v>#N/A</v>
      </c>
      <c r="AR113" s="100" t="e">
        <f ca="true">+IF(AND(ISNUMBER(OFFSET('Sanitation Data'!$H$10,0,10*ROW('Sanitation Data'!H107))),'Data Summary'!DG113="Yes"),OFFSET('Sanitation Data'!$H$10,0,10*ROW('Sanitation Data'!H107)),NA())</f>
        <v>#N/A</v>
      </c>
      <c r="AS113" s="100" t="e">
        <f ca="true">+IF(AND(ISNUMBER(OFFSET('Sanitation Data'!$H$11,0,10*ROW('Sanitation Data'!H107))),'Data Summary'!DH113="Yes"),OFFSET('Sanitation Data'!$H$11,0,10*ROW('Sanitation Data'!H107)),NA())</f>
        <v>#N/A</v>
      </c>
      <c r="AT113" s="100" t="e">
        <f ca="true">+IF(AND(ISNUMBER(OFFSET('Sanitation Data'!$H$12,0,10*ROW('Sanitation Data'!H107))),'Data Summary'!DI113="Yes"),OFFSET('Sanitation Data'!$H$12,0,10*ROW('Sanitation Data'!H107)),NA())</f>
        <v>#N/A</v>
      </c>
      <c r="AU113" s="100" t="e">
        <f ca="true">+IF(AND(ISNUMBER(OFFSET('Sanitation Data'!$I$4,0,10*ROW('Sanitation Data'!I107))),'Data Summary'!DJ113="Yes"),100-OFFSET('Sanitation Data'!$I$4,0,10*ROW('Sanitation Data'!I107)),NA())</f>
        <v>#N/A</v>
      </c>
      <c r="AV113" s="100" t="e">
        <f ca="true">+IF(AND(ISNUMBER(OFFSET('Sanitation Data'!$I$6,0,10*ROW('Sanitation Data'!I107))),'Data Summary'!DK113="Yes"),OFFSET('Sanitation Data'!$I$6,0,10*ROW('Sanitation Data'!I107)),NA())</f>
        <v>#N/A</v>
      </c>
      <c r="AW113" s="100" t="e">
        <f ca="true">+IF(AND(ISNUMBER(OFFSET('Sanitation Data'!$I$10,0,10*ROW('Sanitation Data'!I107))),'Data Summary'!DL113="Yes"),OFFSET('Sanitation Data'!$I$10,0,10*ROW('Sanitation Data'!I107)),NA())</f>
        <v>#N/A</v>
      </c>
      <c r="AX113" s="100" t="e">
        <f ca="true">+IF(AND(ISNUMBER(OFFSET('Sanitation Data'!$I$11,0,10*ROW('Sanitation Data'!I107))),'Data Summary'!DM113="Yes"),OFFSET('Sanitation Data'!$I$11,0,10*ROW('Sanitation Data'!I107)),NA())</f>
        <v>#N/A</v>
      </c>
      <c r="AY113" s="100" t="e">
        <f ca="true">+IF(AND(ISNUMBER(OFFSET('Sanitation Data'!$I$12,0,10*ROW('Sanitation Data'!I107))),'Data Summary'!DN113="Yes"),OFFSET('Sanitation Data'!$I$12,0,10*ROW('Sanitation Data'!I107)),NA())</f>
        <v>#N/A</v>
      </c>
      <c r="AZ113" s="101" t="e">
        <f ca="true">+IF(AND(ISNUMBER(OFFSET('Hygiene Data'!$D$5,0,10*ROW('Hygiene Data'!D107))),'Data Summary'!DO113="Yes"),OFFSET('Hygiene Data'!$D$5,0,10*ROW('Hygiene Data'!D107)),NA())</f>
        <v>#N/A</v>
      </c>
      <c r="BA113" s="101" t="e">
        <f ca="true">+IF(AND(ISNUMBER(OFFSET('Hygiene Data'!$D$7,0,10*ROW('Hygiene Data'!D107))),'Data Summary'!DP113="Yes"),OFFSET('Hygiene Data'!$D$7,0,10*ROW('Hygiene Data'!D107)),NA())</f>
        <v>#N/A</v>
      </c>
      <c r="BB113" s="101" t="e">
        <f ca="true">+IF(AND(ISNUMBER(OFFSET('Hygiene Data'!$D$9,0,10*ROW('Hygiene Data'!D107))),'Data Summary'!DQ113="Yes"),OFFSET('Hygiene Data'!$D$9,0,10*ROW('Hygiene Data'!D107)),NA())</f>
        <v>#N/A</v>
      </c>
      <c r="BC113" s="101" t="e">
        <f ca="true">+IF(AND(ISNUMBER(OFFSET('Hygiene Data'!$E$5,0,10*ROW('Hygiene Data'!E107))),'Data Summary'!DR113="Yes"),OFFSET('Hygiene Data'!$E$5,0,10*ROW('Hygiene Data'!E107)),NA())</f>
        <v>#N/A</v>
      </c>
      <c r="BD113" s="101" t="e">
        <f ca="true">+IF(AND(ISNUMBER(OFFSET('Hygiene Data'!$E$7,0,10*ROW('Hygiene Data'!E107))),'Data Summary'!DS113="Yes"),OFFSET('Hygiene Data'!$E$7,0,10*ROW('Hygiene Data'!E107)),NA())</f>
        <v>#N/A</v>
      </c>
      <c r="BE113" s="101" t="e">
        <f ca="true">+IF(AND(ISNUMBER(OFFSET('Hygiene Data'!$E$9,0,10*ROW('Hygiene Data'!E107))),'Data Summary'!DT113="Yes"),OFFSET('Hygiene Data'!$E$9,0,10*ROW('Hygiene Data'!E107)),NA())</f>
        <v>#N/A</v>
      </c>
      <c r="BF113" s="101" t="e">
        <f ca="true">+IF(AND(ISNUMBER(OFFSET('Hygiene Data'!$F$5,0,10*ROW('Hygiene Data'!F107))),'Data Summary'!DU113="Yes"),OFFSET('Hygiene Data'!$F$5,0,10*ROW('Hygiene Data'!F107)),NA())</f>
        <v>#N/A</v>
      </c>
      <c r="BG113" s="101" t="e">
        <f ca="true">+IF(AND(ISNUMBER(OFFSET('Hygiene Data'!$F$7,0,10*ROW('Hygiene Data'!F107))),'Data Summary'!DV113="Yes"),OFFSET('Hygiene Data'!$F$7,0,10*ROW('Hygiene Data'!F107)),NA())</f>
        <v>#N/A</v>
      </c>
      <c r="BH113" s="101" t="e">
        <f ca="true">+IF(AND(ISNUMBER(OFFSET('Hygiene Data'!$F$9,0,10*ROW('Hygiene Data'!F107))),'Data Summary'!DW113="Yes"),OFFSET('Hygiene Data'!$F$9,0,10*ROW('Hygiene Data'!F107)),NA())</f>
        <v>#N/A</v>
      </c>
      <c r="BI113" s="101" t="e">
        <f ca="true">+IF(AND(ISNUMBER(OFFSET('Hygiene Data'!$G$5,0,10*ROW('Hygiene Data'!G107))),'Data Summary'!DX113="Yes"),OFFSET('Hygiene Data'!$G$5,0,10*ROW('Hygiene Data'!G107)),NA())</f>
        <v>#N/A</v>
      </c>
      <c r="BJ113" s="101" t="e">
        <f ca="true">+IF(AND(ISNUMBER(OFFSET('Hygiene Data'!$G$7,0,10*ROW('Hygiene Data'!G107))),'Data Summary'!DY113="Yes"),OFFSET('Hygiene Data'!$G$7,0,10*ROW('Hygiene Data'!G107)),NA())</f>
        <v>#N/A</v>
      </c>
      <c r="BK113" s="101" t="e">
        <f ca="true">+IF(AND(ISNUMBER(OFFSET('Hygiene Data'!$G$9,0,10*ROW('Hygiene Data'!G107))),'Data Summary'!DZ113="Yes"),OFFSET('Hygiene Data'!$G$9,0,10*ROW('Hygiene Data'!G107)),NA())</f>
        <v>#N/A</v>
      </c>
      <c r="BL113" s="101" t="e">
        <f ca="true">+IF(AND(ISNUMBER(OFFSET('Hygiene Data'!$H$5,0,10*ROW('Hygiene Data'!H107))),'Data Summary'!EA113="Yes"),OFFSET('Hygiene Data'!$H$5,0,10*ROW('Hygiene Data'!H107)),NA())</f>
        <v>#N/A</v>
      </c>
      <c r="BM113" s="101" t="e">
        <f ca="true">+IF(AND(ISNUMBER(OFFSET('Hygiene Data'!$H$7,0,10*ROW('Hygiene Data'!H107))),'Data Summary'!EB113="Yes"),OFFSET('Hygiene Data'!$H$7,0,10*ROW('Hygiene Data'!H107)),NA())</f>
        <v>#N/A</v>
      </c>
      <c r="BN113" s="101" t="e">
        <f ca="true">+IF(AND(ISNUMBER(OFFSET('Hygiene Data'!$H$9,0,10*ROW('Hygiene Data'!H107))),'Data Summary'!EC113="Yes"),OFFSET('Hygiene Data'!$H$9,0,10*ROW('Hygiene Data'!H107)),NA())</f>
        <v>#N/A</v>
      </c>
      <c r="BO113" s="101" t="e">
        <f ca="true">+IF(AND(ISNUMBER(OFFSET('Hygiene Data'!$I$5,0,10*ROW('Hygiene Data'!I107))),'Data Summary'!ED113="Yes"),OFFSET('Hygiene Data'!$I$5,0,10*ROW('Hygiene Data'!I107)),NA())</f>
        <v>#N/A</v>
      </c>
      <c r="BP113" s="101" t="e">
        <f ca="true">+IF(AND(ISNUMBER(OFFSET('Hygiene Data'!$I$7,0,10*ROW('Hygiene Data'!I107))),'Data Summary'!EE113="Yes"),OFFSET('Hygiene Data'!$I$7,0,10*ROW('Hygiene Data'!I107)),NA())</f>
        <v>#N/A</v>
      </c>
      <c r="BQ113" s="101" t="e">
        <f ca="true">+IF(AND(ISNUMBER(OFFSET('Hygiene Data'!$I$9,0,10*ROW('Hygiene Data'!I107))),'Data Summary'!EF113="Yes"),OFFSET('Hygiene Data'!$I$9,0,10*ROW('Hygiene Data'!I107)),NA())</f>
        <v>#N/A</v>
      </c>
    </row>
    <row xmlns:x14ac="http://schemas.microsoft.com/office/spreadsheetml/2009/9/ac" r="114" x14ac:dyDescent="0.2">
      <c r="A114" s="379" t="e">
        <f ca="true">+RIGHT('Data Summary'!A114,LEN('Data Summary'!A114)-9)</f>
        <v>#VALUE!</v>
      </c>
      <c r="B114" s="38" t="str">
        <f ca="true">+IF(ISTEXT('Data Summary'!B114),'Data Summary'!B114,"")</f>
        <v/>
      </c>
      <c r="C114" s="378" t="e">
        <f ca="true">+VALUE('Data Summary'!C114)</f>
        <v>#VALUE!</v>
      </c>
      <c r="D114" s="99" t="e">
        <f ca="true">+IF(AND(ISNUMBER(OFFSET('Water Data'!$D$4,0,10*ROW('Water Data'!D108))),'Data Summary'!BS114="Yes"),100-OFFSET('Water Data'!$D$4,0,10*ROW('Water Data'!D108)),NA())</f>
        <v>#N/A</v>
      </c>
      <c r="E114" s="99" t="e">
        <f ca="true">+IF(AND(ISNUMBER(OFFSET('Water Data'!$D$6,0,10*ROW('Water Data'!D108))),'Data Summary'!BT114="Yes"),OFFSET('Water Data'!$D$6,0,10*ROW('Water Data'!D108)),NA())</f>
        <v>#N/A</v>
      </c>
      <c r="F114" s="99" t="e">
        <f ca="true">+IF(AND(ISNUMBER(OFFSET('Water Data'!$D$9,0,10*ROW('Water Data'!D108))),'Data Summary'!BU114="Yes"),OFFSET('Water Data'!$D$9,0,10*ROW('Water Data'!D108)),NA())</f>
        <v>#N/A</v>
      </c>
      <c r="G114" s="99" t="e">
        <f ca="true">+IF(AND(ISNUMBER(OFFSET('Water Data'!$E$4,0,10*ROW('Water Data'!E108))),'Data Summary'!BV114="Yes"),100-OFFSET('Water Data'!$E$4,0,10*ROW('Water Data'!E108)),NA())</f>
        <v>#N/A</v>
      </c>
      <c r="H114" s="99" t="e">
        <f ca="true">+IF(AND(ISNUMBER(OFFSET('Water Data'!$E$6,0,10*ROW('Water Data'!E108))),'Data Summary'!BW114="Yes"),OFFSET('Water Data'!$E$6,0,10*ROW('Water Data'!E108)),NA())</f>
        <v>#N/A</v>
      </c>
      <c r="I114" s="99" t="e">
        <f ca="true">+IF(AND(ISNUMBER(OFFSET('Water Data'!$E$9,0,10*ROW('Water Data'!E108))),'Data Summary'!BX114="Yes"),OFFSET('Water Data'!$E$9,0,10*ROW('Water Data'!E108)),NA())</f>
        <v>#N/A</v>
      </c>
      <c r="J114" s="99" t="e">
        <f ca="true">+IF(AND(ISNUMBER(OFFSET('Water Data'!$F$4,0,10*ROW('Water Data'!F108))),'Data Summary'!BY114="Yes"),100-OFFSET('Water Data'!$F$4,0,10*ROW('Water Data'!F108)),NA())</f>
        <v>#N/A</v>
      </c>
      <c r="K114" s="99" t="e">
        <f ca="true">+IF(AND(ISNUMBER(OFFSET('Water Data'!$F$6,0,10*ROW('Water Data'!F108))),'Data Summary'!BZ114="Yes"),OFFSET('Water Data'!$F$6,0,10*ROW('Water Data'!F108)),NA())</f>
        <v>#N/A</v>
      </c>
      <c r="L114" s="99" t="e">
        <f ca="true">+IF(AND(ISNUMBER(OFFSET('Water Data'!$F$9,0,10*ROW('Water Data'!F108))),'Data Summary'!CA114="Yes"),OFFSET('Water Data'!$F$9,0,10*ROW('Water Data'!F108)),NA())</f>
        <v>#N/A</v>
      </c>
      <c r="M114" s="99" t="e">
        <f ca="true">+IF(AND(ISNUMBER(OFFSET('Water Data'!$G$4,0,10*ROW('Water Data'!G108))),'Data Summary'!CB114="Yes"),100-OFFSET('Water Data'!$G$4,0,10*ROW('Water Data'!G108)),NA())</f>
        <v>#N/A</v>
      </c>
      <c r="N114" s="99" t="e">
        <f ca="true">+IF(AND(ISNUMBER(OFFSET('Water Data'!$G$6,0,10*ROW('Water Data'!G108))),'Data Summary'!CC114="Yes"),OFFSET('Water Data'!$G$6,0,10*ROW('Water Data'!G108)),NA())</f>
        <v>#N/A</v>
      </c>
      <c r="O114" s="99" t="e">
        <f ca="true">+IF(AND(ISNUMBER(OFFSET('Water Data'!$G$9,0,10*ROW('Water Data'!G108))),'Data Summary'!CD114="Yes"),OFFSET('Water Data'!$G$9,0,10*ROW('Water Data'!G108)),NA())</f>
        <v>#N/A</v>
      </c>
      <c r="P114" s="99" t="e">
        <f ca="true">+IF(AND(ISNUMBER(OFFSET('Water Data'!$H$4,0,10*ROW('Water Data'!H108))),'Data Summary'!CE114="Yes"),100-OFFSET('Water Data'!$H$4,0,10*ROW('Water Data'!H108)),NA())</f>
        <v>#N/A</v>
      </c>
      <c r="Q114" s="99" t="e">
        <f ca="true">+IF(AND(ISNUMBER(OFFSET('Water Data'!$H$6,0,10*ROW('Water Data'!H108))),'Data Summary'!CF114="Yes"),OFFSET('Water Data'!$H$6,0,10*ROW('Water Data'!H108)),NA())</f>
        <v>#N/A</v>
      </c>
      <c r="R114" s="99" t="e">
        <f ca="true">+IF(AND(ISNUMBER(OFFSET('Water Data'!$H$9,0,10*ROW('Water Data'!H108))),'Data Summary'!CG114="Yes"),OFFSET('Water Data'!$H$9,0,10*ROW('Water Data'!H108)),NA())</f>
        <v>#N/A</v>
      </c>
      <c r="S114" s="99" t="e">
        <f ca="true">+IF(AND(ISNUMBER(OFFSET('Water Data'!$I$4,0,10*ROW('Water Data'!I108))),'Data Summary'!CH114="Yes"),100-OFFSET('Water Data'!$I$4,0,10*ROW('Water Data'!I108)),NA())</f>
        <v>#N/A</v>
      </c>
      <c r="T114" s="99" t="e">
        <f ca="true">+IF(AND(ISNUMBER(OFFSET('Water Data'!$I$6,0,10*ROW('Water Data'!I108))),'Data Summary'!CI114="Yes"),OFFSET('Water Data'!$I$6,0,10*ROW('Water Data'!I108)),NA())</f>
        <v>#N/A</v>
      </c>
      <c r="U114" s="99" t="e">
        <f ca="true">+IF(AND(ISNUMBER(OFFSET('Water Data'!$I$9,0,10*ROW('Water Data'!I108))),'Data Summary'!CJ114="Yes"),OFFSET('Water Data'!$I$9,0,10*ROW('Water Data'!I108)),NA())</f>
        <v>#N/A</v>
      </c>
      <c r="V114" s="100" t="e">
        <f ca="true">+IF(AND(ISNUMBER(OFFSET('Sanitation Data'!$D$4,0,10*ROW('Sanitation Data'!D108))),'Data Summary'!CK114="Yes"),100-OFFSET('Sanitation Data'!$D$4,0,10*ROW('Sanitation Data'!D108)),NA())</f>
        <v>#N/A</v>
      </c>
      <c r="W114" s="100" t="e">
        <f ca="true">+IF(AND(ISNUMBER(OFFSET('Sanitation Data'!$D$6,0,10*ROW('Sanitation Data'!D108))),'Data Summary'!CL114="Yes"),OFFSET('Sanitation Data'!$D$6,0,10*ROW('Sanitation Data'!D108)),NA())</f>
        <v>#N/A</v>
      </c>
      <c r="X114" s="100" t="e">
        <f ca="true">+IF(AND(ISNUMBER(OFFSET('Sanitation Data'!$D$10,0,10*ROW('Sanitation Data'!D108))),'Data Summary'!CM114="Yes"),OFFSET('Sanitation Data'!$D$10,0,10*ROW('Sanitation Data'!D108)),NA())</f>
        <v>#N/A</v>
      </c>
      <c r="Y114" s="100" t="e">
        <f ca="true">+IF(AND(ISNUMBER(OFFSET('Sanitation Data'!$D$11,0,10*ROW('Sanitation Data'!D108))),'Data Summary'!CN114="Yes"),OFFSET('Sanitation Data'!$D$11,0,10*ROW('Sanitation Data'!D108)),NA())</f>
        <v>#N/A</v>
      </c>
      <c r="Z114" s="100" t="e">
        <f ca="true">+IF(AND(ISNUMBER(OFFSET('Sanitation Data'!$D$12,0,10*ROW('Sanitation Data'!D108))),'Data Summary'!CO114="Yes"),OFFSET('Sanitation Data'!$D$12,0,10*ROW('Sanitation Data'!D108)),NA())</f>
        <v>#N/A</v>
      </c>
      <c r="AA114" s="100" t="e">
        <f ca="true">+IF(AND(ISNUMBER(OFFSET('Sanitation Data'!$E$4,0,10*ROW('Sanitation Data'!E108))),'Data Summary'!CP114="Yes"),100-OFFSET('Sanitation Data'!$E$4,0,10*ROW('Sanitation Data'!E108)),NA())</f>
        <v>#N/A</v>
      </c>
      <c r="AB114" s="100" t="e">
        <f ca="true">+IF(AND(ISNUMBER(OFFSET('Sanitation Data'!$E$6,0,10*ROW('Sanitation Data'!E108))),'Data Summary'!CQ114="Yes"),OFFSET('Sanitation Data'!$E$6,0,10*ROW('Sanitation Data'!E108)),NA())</f>
        <v>#N/A</v>
      </c>
      <c r="AC114" s="100" t="e">
        <f ca="true">+IF(AND(ISNUMBER(OFFSET('Sanitation Data'!$E$10,0,10*ROW('Sanitation Data'!E108))),'Data Summary'!CR114="Yes"),OFFSET('Sanitation Data'!$E$10,0,10*ROW('Sanitation Data'!E108)),NA())</f>
        <v>#N/A</v>
      </c>
      <c r="AD114" s="100" t="e">
        <f ca="true">+IF(AND(ISNUMBER(OFFSET('Sanitation Data'!$E$11,0,10*ROW('Sanitation Data'!E108))),'Data Summary'!CS114="Yes"),OFFSET('Sanitation Data'!$E$11,0,10*ROW('Sanitation Data'!E108)),NA())</f>
        <v>#N/A</v>
      </c>
      <c r="AE114" s="100" t="e">
        <f ca="true">+IF(AND(ISNUMBER(OFFSET('Sanitation Data'!$E$12,0,10*ROW('Sanitation Data'!E108))),'Data Summary'!CT114="Yes"),OFFSET('Sanitation Data'!$E$12,0,10*ROW('Sanitation Data'!E108)),NA())</f>
        <v>#N/A</v>
      </c>
      <c r="AF114" s="100" t="e">
        <f ca="true">+IF(AND(ISNUMBER(OFFSET('Sanitation Data'!$F$4,0,10*ROW('Sanitation Data'!F108))),'Data Summary'!CU114="Yes"),100-OFFSET('Sanitation Data'!$F$4,0,10*ROW('Sanitation Data'!F108)),NA())</f>
        <v>#N/A</v>
      </c>
      <c r="AG114" s="100" t="e">
        <f ca="true">+IF(AND(ISNUMBER(OFFSET('Sanitation Data'!$F$6,0,10*ROW('Sanitation Data'!F108))),'Data Summary'!CV114="Yes"),OFFSET('Sanitation Data'!$F$6,0,10*ROW('Sanitation Data'!F108)),NA())</f>
        <v>#N/A</v>
      </c>
      <c r="AH114" s="100" t="e">
        <f ca="true">+IF(AND(ISNUMBER(OFFSET('Sanitation Data'!$F$10,0,10*ROW('Sanitation Data'!F108))),'Data Summary'!CW114="Yes"),OFFSET('Sanitation Data'!$F$10,0,10*ROW('Sanitation Data'!F108)),NA())</f>
        <v>#N/A</v>
      </c>
      <c r="AI114" s="100" t="e">
        <f ca="true">+IF(AND(ISNUMBER(OFFSET('Sanitation Data'!$F$11,0,10*ROW('Sanitation Data'!F108))),'Data Summary'!CX114="Yes"),OFFSET('Sanitation Data'!$F$11,0,10*ROW('Sanitation Data'!F108)),NA())</f>
        <v>#N/A</v>
      </c>
      <c r="AJ114" s="100" t="e">
        <f ca="true">+IF(AND(ISNUMBER(OFFSET('Sanitation Data'!$F$12,0,10*ROW('Sanitation Data'!F108))),'Data Summary'!CY114="Yes"),OFFSET('Sanitation Data'!$F$12,0,10*ROW('Sanitation Data'!F108)),NA())</f>
        <v>#N/A</v>
      </c>
      <c r="AK114" s="100" t="e">
        <f ca="true">+IF(AND(ISNUMBER(OFFSET('Sanitation Data'!$G$4,0,10*ROW('Sanitation Data'!G108))),'Data Summary'!CZ114="Yes"),100-OFFSET('Sanitation Data'!$G$4,0,10*ROW('Sanitation Data'!G108)),NA())</f>
        <v>#N/A</v>
      </c>
      <c r="AL114" s="100" t="e">
        <f ca="true">+IF(AND(ISNUMBER(OFFSET('Sanitation Data'!$G$6,0,10*ROW('Sanitation Data'!G108))),'Data Summary'!DA114="Yes"),OFFSET('Sanitation Data'!$G$6,0,10*ROW('Sanitation Data'!G108)),NA())</f>
        <v>#N/A</v>
      </c>
      <c r="AM114" s="100" t="e">
        <f ca="true">+IF(AND(ISNUMBER(OFFSET('Sanitation Data'!$G$10,0,10*ROW('Sanitation Data'!G108))),'Data Summary'!DB114="Yes"),OFFSET('Sanitation Data'!$G$10,0,10*ROW('Sanitation Data'!G108)),NA())</f>
        <v>#N/A</v>
      </c>
      <c r="AN114" s="100" t="e">
        <f ca="true">+IF(AND(ISNUMBER(OFFSET('Sanitation Data'!$G$11,0,10*ROW('Sanitation Data'!G108))),'Data Summary'!DC114="Yes"),OFFSET('Sanitation Data'!$G$11,0,10*ROW('Sanitation Data'!G108)),NA())</f>
        <v>#N/A</v>
      </c>
      <c r="AO114" s="100" t="e">
        <f ca="true">+IF(AND(ISNUMBER(OFFSET('Sanitation Data'!$G$12,0,10*ROW('Sanitation Data'!G108))),'Data Summary'!DD114="Yes"),OFFSET('Sanitation Data'!$G$12,0,10*ROW('Sanitation Data'!G108)),NA())</f>
        <v>#N/A</v>
      </c>
      <c r="AP114" s="100" t="e">
        <f ca="true">+IF(AND(ISNUMBER(OFFSET('Sanitation Data'!$H$4,0,10*ROW('Sanitation Data'!H108))),'Data Summary'!DE114="Yes"),100-OFFSET('Sanitation Data'!$H$4,0,10*ROW('Sanitation Data'!H108)),NA())</f>
        <v>#N/A</v>
      </c>
      <c r="AQ114" s="100" t="e">
        <f ca="true">+IF(AND(ISNUMBER(OFFSET('Sanitation Data'!$H$6,0,10*ROW('Sanitation Data'!H108))),'Data Summary'!DF114="Yes"),OFFSET('Sanitation Data'!$H$6,0,10*ROW('Sanitation Data'!H108)),NA())</f>
        <v>#N/A</v>
      </c>
      <c r="AR114" s="100" t="e">
        <f ca="true">+IF(AND(ISNUMBER(OFFSET('Sanitation Data'!$H$10,0,10*ROW('Sanitation Data'!H108))),'Data Summary'!DG114="Yes"),OFFSET('Sanitation Data'!$H$10,0,10*ROW('Sanitation Data'!H108)),NA())</f>
        <v>#N/A</v>
      </c>
      <c r="AS114" s="100" t="e">
        <f ca="true">+IF(AND(ISNUMBER(OFFSET('Sanitation Data'!$H$11,0,10*ROW('Sanitation Data'!H108))),'Data Summary'!DH114="Yes"),OFFSET('Sanitation Data'!$H$11,0,10*ROW('Sanitation Data'!H108)),NA())</f>
        <v>#N/A</v>
      </c>
      <c r="AT114" s="100" t="e">
        <f ca="true">+IF(AND(ISNUMBER(OFFSET('Sanitation Data'!$H$12,0,10*ROW('Sanitation Data'!H108))),'Data Summary'!DI114="Yes"),OFFSET('Sanitation Data'!$H$12,0,10*ROW('Sanitation Data'!H108)),NA())</f>
        <v>#N/A</v>
      </c>
      <c r="AU114" s="100" t="e">
        <f ca="true">+IF(AND(ISNUMBER(OFFSET('Sanitation Data'!$I$4,0,10*ROW('Sanitation Data'!I108))),'Data Summary'!DJ114="Yes"),100-OFFSET('Sanitation Data'!$I$4,0,10*ROW('Sanitation Data'!I108)),NA())</f>
        <v>#N/A</v>
      </c>
      <c r="AV114" s="100" t="e">
        <f ca="true">+IF(AND(ISNUMBER(OFFSET('Sanitation Data'!$I$6,0,10*ROW('Sanitation Data'!I108))),'Data Summary'!DK114="Yes"),OFFSET('Sanitation Data'!$I$6,0,10*ROW('Sanitation Data'!I108)),NA())</f>
        <v>#N/A</v>
      </c>
      <c r="AW114" s="100" t="e">
        <f ca="true">+IF(AND(ISNUMBER(OFFSET('Sanitation Data'!$I$10,0,10*ROW('Sanitation Data'!I108))),'Data Summary'!DL114="Yes"),OFFSET('Sanitation Data'!$I$10,0,10*ROW('Sanitation Data'!I108)),NA())</f>
        <v>#N/A</v>
      </c>
      <c r="AX114" s="100" t="e">
        <f ca="true">+IF(AND(ISNUMBER(OFFSET('Sanitation Data'!$I$11,0,10*ROW('Sanitation Data'!I108))),'Data Summary'!DM114="Yes"),OFFSET('Sanitation Data'!$I$11,0,10*ROW('Sanitation Data'!I108)),NA())</f>
        <v>#N/A</v>
      </c>
      <c r="AY114" s="100" t="e">
        <f ca="true">+IF(AND(ISNUMBER(OFFSET('Sanitation Data'!$I$12,0,10*ROW('Sanitation Data'!I108))),'Data Summary'!DN114="Yes"),OFFSET('Sanitation Data'!$I$12,0,10*ROW('Sanitation Data'!I108)),NA())</f>
        <v>#N/A</v>
      </c>
      <c r="AZ114" s="101" t="e">
        <f ca="true">+IF(AND(ISNUMBER(OFFSET('Hygiene Data'!$D$5,0,10*ROW('Hygiene Data'!D108))),'Data Summary'!DO114="Yes"),OFFSET('Hygiene Data'!$D$5,0,10*ROW('Hygiene Data'!D108)),NA())</f>
        <v>#N/A</v>
      </c>
      <c r="BA114" s="101" t="e">
        <f ca="true">+IF(AND(ISNUMBER(OFFSET('Hygiene Data'!$D$7,0,10*ROW('Hygiene Data'!D108))),'Data Summary'!DP114="Yes"),OFFSET('Hygiene Data'!$D$7,0,10*ROW('Hygiene Data'!D108)),NA())</f>
        <v>#N/A</v>
      </c>
      <c r="BB114" s="101" t="e">
        <f ca="true">+IF(AND(ISNUMBER(OFFSET('Hygiene Data'!$D$9,0,10*ROW('Hygiene Data'!D108))),'Data Summary'!DQ114="Yes"),OFFSET('Hygiene Data'!$D$9,0,10*ROW('Hygiene Data'!D108)),NA())</f>
        <v>#N/A</v>
      </c>
      <c r="BC114" s="101" t="e">
        <f ca="true">+IF(AND(ISNUMBER(OFFSET('Hygiene Data'!$E$5,0,10*ROW('Hygiene Data'!E108))),'Data Summary'!DR114="Yes"),OFFSET('Hygiene Data'!$E$5,0,10*ROW('Hygiene Data'!E108)),NA())</f>
        <v>#N/A</v>
      </c>
      <c r="BD114" s="101" t="e">
        <f ca="true">+IF(AND(ISNUMBER(OFFSET('Hygiene Data'!$E$7,0,10*ROW('Hygiene Data'!E108))),'Data Summary'!DS114="Yes"),OFFSET('Hygiene Data'!$E$7,0,10*ROW('Hygiene Data'!E108)),NA())</f>
        <v>#N/A</v>
      </c>
      <c r="BE114" s="101" t="e">
        <f ca="true">+IF(AND(ISNUMBER(OFFSET('Hygiene Data'!$E$9,0,10*ROW('Hygiene Data'!E108))),'Data Summary'!DT114="Yes"),OFFSET('Hygiene Data'!$E$9,0,10*ROW('Hygiene Data'!E108)),NA())</f>
        <v>#N/A</v>
      </c>
      <c r="BF114" s="101" t="e">
        <f ca="true">+IF(AND(ISNUMBER(OFFSET('Hygiene Data'!$F$5,0,10*ROW('Hygiene Data'!F108))),'Data Summary'!DU114="Yes"),OFFSET('Hygiene Data'!$F$5,0,10*ROW('Hygiene Data'!F108)),NA())</f>
        <v>#N/A</v>
      </c>
      <c r="BG114" s="101" t="e">
        <f ca="true">+IF(AND(ISNUMBER(OFFSET('Hygiene Data'!$F$7,0,10*ROW('Hygiene Data'!F108))),'Data Summary'!DV114="Yes"),OFFSET('Hygiene Data'!$F$7,0,10*ROW('Hygiene Data'!F108)),NA())</f>
        <v>#N/A</v>
      </c>
      <c r="BH114" s="101" t="e">
        <f ca="true">+IF(AND(ISNUMBER(OFFSET('Hygiene Data'!$F$9,0,10*ROW('Hygiene Data'!F108))),'Data Summary'!DW114="Yes"),OFFSET('Hygiene Data'!$F$9,0,10*ROW('Hygiene Data'!F108)),NA())</f>
        <v>#N/A</v>
      </c>
      <c r="BI114" s="101" t="e">
        <f ca="true">+IF(AND(ISNUMBER(OFFSET('Hygiene Data'!$G$5,0,10*ROW('Hygiene Data'!G108))),'Data Summary'!DX114="Yes"),OFFSET('Hygiene Data'!$G$5,0,10*ROW('Hygiene Data'!G108)),NA())</f>
        <v>#N/A</v>
      </c>
      <c r="BJ114" s="101" t="e">
        <f ca="true">+IF(AND(ISNUMBER(OFFSET('Hygiene Data'!$G$7,0,10*ROW('Hygiene Data'!G108))),'Data Summary'!DY114="Yes"),OFFSET('Hygiene Data'!$G$7,0,10*ROW('Hygiene Data'!G108)),NA())</f>
        <v>#N/A</v>
      </c>
      <c r="BK114" s="101" t="e">
        <f ca="true">+IF(AND(ISNUMBER(OFFSET('Hygiene Data'!$G$9,0,10*ROW('Hygiene Data'!G108))),'Data Summary'!DZ114="Yes"),OFFSET('Hygiene Data'!$G$9,0,10*ROW('Hygiene Data'!G108)),NA())</f>
        <v>#N/A</v>
      </c>
      <c r="BL114" s="101" t="e">
        <f ca="true">+IF(AND(ISNUMBER(OFFSET('Hygiene Data'!$H$5,0,10*ROW('Hygiene Data'!H108))),'Data Summary'!EA114="Yes"),OFFSET('Hygiene Data'!$H$5,0,10*ROW('Hygiene Data'!H108)),NA())</f>
        <v>#N/A</v>
      </c>
      <c r="BM114" s="101" t="e">
        <f ca="true">+IF(AND(ISNUMBER(OFFSET('Hygiene Data'!$H$7,0,10*ROW('Hygiene Data'!H108))),'Data Summary'!EB114="Yes"),OFFSET('Hygiene Data'!$H$7,0,10*ROW('Hygiene Data'!H108)),NA())</f>
        <v>#N/A</v>
      </c>
      <c r="BN114" s="101" t="e">
        <f ca="true">+IF(AND(ISNUMBER(OFFSET('Hygiene Data'!$H$9,0,10*ROW('Hygiene Data'!H108))),'Data Summary'!EC114="Yes"),OFFSET('Hygiene Data'!$H$9,0,10*ROW('Hygiene Data'!H108)),NA())</f>
        <v>#N/A</v>
      </c>
      <c r="BO114" s="101" t="e">
        <f ca="true">+IF(AND(ISNUMBER(OFFSET('Hygiene Data'!$I$5,0,10*ROW('Hygiene Data'!I108))),'Data Summary'!ED114="Yes"),OFFSET('Hygiene Data'!$I$5,0,10*ROW('Hygiene Data'!I108)),NA())</f>
        <v>#N/A</v>
      </c>
      <c r="BP114" s="101" t="e">
        <f ca="true">+IF(AND(ISNUMBER(OFFSET('Hygiene Data'!$I$7,0,10*ROW('Hygiene Data'!I108))),'Data Summary'!EE114="Yes"),OFFSET('Hygiene Data'!$I$7,0,10*ROW('Hygiene Data'!I108)),NA())</f>
        <v>#N/A</v>
      </c>
      <c r="BQ114" s="101" t="e">
        <f ca="true">+IF(AND(ISNUMBER(OFFSET('Hygiene Data'!$I$9,0,10*ROW('Hygiene Data'!I108))),'Data Summary'!EF114="Yes"),OFFSET('Hygiene Data'!$I$9,0,10*ROW('Hygiene Data'!I108)),NA())</f>
        <v>#N/A</v>
      </c>
    </row>
    <row xmlns:x14ac="http://schemas.microsoft.com/office/spreadsheetml/2009/9/ac" r="115" x14ac:dyDescent="0.2">
      <c r="A115" s="379" t="e">
        <f ca="true">+RIGHT('Data Summary'!A115,LEN('Data Summary'!A115)-9)</f>
        <v>#VALUE!</v>
      </c>
      <c r="B115" s="38" t="str">
        <f ca="true">+IF(ISTEXT('Data Summary'!B115),'Data Summary'!B115,"")</f>
        <v/>
      </c>
      <c r="C115" s="378" t="e">
        <f ca="true">+VALUE('Data Summary'!C115)</f>
        <v>#VALUE!</v>
      </c>
      <c r="D115" s="99" t="e">
        <f ca="true">+IF(AND(ISNUMBER(OFFSET('Water Data'!$D$4,0,10*ROW('Water Data'!D109))),'Data Summary'!BS115="Yes"),100-OFFSET('Water Data'!$D$4,0,10*ROW('Water Data'!D109)),NA())</f>
        <v>#N/A</v>
      </c>
      <c r="E115" s="99" t="e">
        <f ca="true">+IF(AND(ISNUMBER(OFFSET('Water Data'!$D$6,0,10*ROW('Water Data'!D109))),'Data Summary'!BT115="Yes"),OFFSET('Water Data'!$D$6,0,10*ROW('Water Data'!D109)),NA())</f>
        <v>#N/A</v>
      </c>
      <c r="F115" s="99" t="e">
        <f ca="true">+IF(AND(ISNUMBER(OFFSET('Water Data'!$D$9,0,10*ROW('Water Data'!D109))),'Data Summary'!BU115="Yes"),OFFSET('Water Data'!$D$9,0,10*ROW('Water Data'!D109)),NA())</f>
        <v>#N/A</v>
      </c>
      <c r="G115" s="99" t="e">
        <f ca="true">+IF(AND(ISNUMBER(OFFSET('Water Data'!$E$4,0,10*ROW('Water Data'!E109))),'Data Summary'!BV115="Yes"),100-OFFSET('Water Data'!$E$4,0,10*ROW('Water Data'!E109)),NA())</f>
        <v>#N/A</v>
      </c>
      <c r="H115" s="99" t="e">
        <f ca="true">+IF(AND(ISNUMBER(OFFSET('Water Data'!$E$6,0,10*ROW('Water Data'!E109))),'Data Summary'!BW115="Yes"),OFFSET('Water Data'!$E$6,0,10*ROW('Water Data'!E109)),NA())</f>
        <v>#N/A</v>
      </c>
      <c r="I115" s="99" t="e">
        <f ca="true">+IF(AND(ISNUMBER(OFFSET('Water Data'!$E$9,0,10*ROW('Water Data'!E109))),'Data Summary'!BX115="Yes"),OFFSET('Water Data'!$E$9,0,10*ROW('Water Data'!E109)),NA())</f>
        <v>#N/A</v>
      </c>
      <c r="J115" s="99" t="e">
        <f ca="true">+IF(AND(ISNUMBER(OFFSET('Water Data'!$F$4,0,10*ROW('Water Data'!F109))),'Data Summary'!BY115="Yes"),100-OFFSET('Water Data'!$F$4,0,10*ROW('Water Data'!F109)),NA())</f>
        <v>#N/A</v>
      </c>
      <c r="K115" s="99" t="e">
        <f ca="true">+IF(AND(ISNUMBER(OFFSET('Water Data'!$F$6,0,10*ROW('Water Data'!F109))),'Data Summary'!BZ115="Yes"),OFFSET('Water Data'!$F$6,0,10*ROW('Water Data'!F109)),NA())</f>
        <v>#N/A</v>
      </c>
      <c r="L115" s="99" t="e">
        <f ca="true">+IF(AND(ISNUMBER(OFFSET('Water Data'!$F$9,0,10*ROW('Water Data'!F109))),'Data Summary'!CA115="Yes"),OFFSET('Water Data'!$F$9,0,10*ROW('Water Data'!F109)),NA())</f>
        <v>#N/A</v>
      </c>
      <c r="M115" s="99" t="e">
        <f ca="true">+IF(AND(ISNUMBER(OFFSET('Water Data'!$G$4,0,10*ROW('Water Data'!G109))),'Data Summary'!CB115="Yes"),100-OFFSET('Water Data'!$G$4,0,10*ROW('Water Data'!G109)),NA())</f>
        <v>#N/A</v>
      </c>
      <c r="N115" s="99" t="e">
        <f ca="true">+IF(AND(ISNUMBER(OFFSET('Water Data'!$G$6,0,10*ROW('Water Data'!G109))),'Data Summary'!CC115="Yes"),OFFSET('Water Data'!$G$6,0,10*ROW('Water Data'!G109)),NA())</f>
        <v>#N/A</v>
      </c>
      <c r="O115" s="99" t="e">
        <f ca="true">+IF(AND(ISNUMBER(OFFSET('Water Data'!$G$9,0,10*ROW('Water Data'!G109))),'Data Summary'!CD115="Yes"),OFFSET('Water Data'!$G$9,0,10*ROW('Water Data'!G109)),NA())</f>
        <v>#N/A</v>
      </c>
      <c r="P115" s="99" t="e">
        <f ca="true">+IF(AND(ISNUMBER(OFFSET('Water Data'!$H$4,0,10*ROW('Water Data'!H109))),'Data Summary'!CE115="Yes"),100-OFFSET('Water Data'!$H$4,0,10*ROW('Water Data'!H109)),NA())</f>
        <v>#N/A</v>
      </c>
      <c r="Q115" s="99" t="e">
        <f ca="true">+IF(AND(ISNUMBER(OFFSET('Water Data'!$H$6,0,10*ROW('Water Data'!H109))),'Data Summary'!CF115="Yes"),OFFSET('Water Data'!$H$6,0,10*ROW('Water Data'!H109)),NA())</f>
        <v>#N/A</v>
      </c>
      <c r="R115" s="99" t="e">
        <f ca="true">+IF(AND(ISNUMBER(OFFSET('Water Data'!$H$9,0,10*ROW('Water Data'!H109))),'Data Summary'!CG115="Yes"),OFFSET('Water Data'!$H$9,0,10*ROW('Water Data'!H109)),NA())</f>
        <v>#N/A</v>
      </c>
      <c r="S115" s="99" t="e">
        <f ca="true">+IF(AND(ISNUMBER(OFFSET('Water Data'!$I$4,0,10*ROW('Water Data'!I109))),'Data Summary'!CH115="Yes"),100-OFFSET('Water Data'!$I$4,0,10*ROW('Water Data'!I109)),NA())</f>
        <v>#N/A</v>
      </c>
      <c r="T115" s="99" t="e">
        <f ca="true">+IF(AND(ISNUMBER(OFFSET('Water Data'!$I$6,0,10*ROW('Water Data'!I109))),'Data Summary'!CI115="Yes"),OFFSET('Water Data'!$I$6,0,10*ROW('Water Data'!I109)),NA())</f>
        <v>#N/A</v>
      </c>
      <c r="U115" s="99" t="e">
        <f ca="true">+IF(AND(ISNUMBER(OFFSET('Water Data'!$I$9,0,10*ROW('Water Data'!I109))),'Data Summary'!CJ115="Yes"),OFFSET('Water Data'!$I$9,0,10*ROW('Water Data'!I109)),NA())</f>
        <v>#N/A</v>
      </c>
      <c r="V115" s="100" t="e">
        <f ca="true">+IF(AND(ISNUMBER(OFFSET('Sanitation Data'!$D$4,0,10*ROW('Sanitation Data'!D109))),'Data Summary'!CK115="Yes"),100-OFFSET('Sanitation Data'!$D$4,0,10*ROW('Sanitation Data'!D109)),NA())</f>
        <v>#N/A</v>
      </c>
      <c r="W115" s="100" t="e">
        <f ca="true">+IF(AND(ISNUMBER(OFFSET('Sanitation Data'!$D$6,0,10*ROW('Sanitation Data'!D109))),'Data Summary'!CL115="Yes"),OFFSET('Sanitation Data'!$D$6,0,10*ROW('Sanitation Data'!D109)),NA())</f>
        <v>#N/A</v>
      </c>
      <c r="X115" s="100" t="e">
        <f ca="true">+IF(AND(ISNUMBER(OFFSET('Sanitation Data'!$D$10,0,10*ROW('Sanitation Data'!D109))),'Data Summary'!CM115="Yes"),OFFSET('Sanitation Data'!$D$10,0,10*ROW('Sanitation Data'!D109)),NA())</f>
        <v>#N/A</v>
      </c>
      <c r="Y115" s="100" t="e">
        <f ca="true">+IF(AND(ISNUMBER(OFFSET('Sanitation Data'!$D$11,0,10*ROW('Sanitation Data'!D109))),'Data Summary'!CN115="Yes"),OFFSET('Sanitation Data'!$D$11,0,10*ROW('Sanitation Data'!D109)),NA())</f>
        <v>#N/A</v>
      </c>
      <c r="Z115" s="100" t="e">
        <f ca="true">+IF(AND(ISNUMBER(OFFSET('Sanitation Data'!$D$12,0,10*ROW('Sanitation Data'!D109))),'Data Summary'!CO115="Yes"),OFFSET('Sanitation Data'!$D$12,0,10*ROW('Sanitation Data'!D109)),NA())</f>
        <v>#N/A</v>
      </c>
      <c r="AA115" s="100" t="e">
        <f ca="true">+IF(AND(ISNUMBER(OFFSET('Sanitation Data'!$E$4,0,10*ROW('Sanitation Data'!E109))),'Data Summary'!CP115="Yes"),100-OFFSET('Sanitation Data'!$E$4,0,10*ROW('Sanitation Data'!E109)),NA())</f>
        <v>#N/A</v>
      </c>
      <c r="AB115" s="100" t="e">
        <f ca="true">+IF(AND(ISNUMBER(OFFSET('Sanitation Data'!$E$6,0,10*ROW('Sanitation Data'!E109))),'Data Summary'!CQ115="Yes"),OFFSET('Sanitation Data'!$E$6,0,10*ROW('Sanitation Data'!E109)),NA())</f>
        <v>#N/A</v>
      </c>
      <c r="AC115" s="100" t="e">
        <f ca="true">+IF(AND(ISNUMBER(OFFSET('Sanitation Data'!$E$10,0,10*ROW('Sanitation Data'!E109))),'Data Summary'!CR115="Yes"),OFFSET('Sanitation Data'!$E$10,0,10*ROW('Sanitation Data'!E109)),NA())</f>
        <v>#N/A</v>
      </c>
      <c r="AD115" s="100" t="e">
        <f ca="true">+IF(AND(ISNUMBER(OFFSET('Sanitation Data'!$E$11,0,10*ROW('Sanitation Data'!E109))),'Data Summary'!CS115="Yes"),OFFSET('Sanitation Data'!$E$11,0,10*ROW('Sanitation Data'!E109)),NA())</f>
        <v>#N/A</v>
      </c>
      <c r="AE115" s="100" t="e">
        <f ca="true">+IF(AND(ISNUMBER(OFFSET('Sanitation Data'!$E$12,0,10*ROW('Sanitation Data'!E109))),'Data Summary'!CT115="Yes"),OFFSET('Sanitation Data'!$E$12,0,10*ROW('Sanitation Data'!E109)),NA())</f>
        <v>#N/A</v>
      </c>
      <c r="AF115" s="100" t="e">
        <f ca="true">+IF(AND(ISNUMBER(OFFSET('Sanitation Data'!$F$4,0,10*ROW('Sanitation Data'!F109))),'Data Summary'!CU115="Yes"),100-OFFSET('Sanitation Data'!$F$4,0,10*ROW('Sanitation Data'!F109)),NA())</f>
        <v>#N/A</v>
      </c>
      <c r="AG115" s="100" t="e">
        <f ca="true">+IF(AND(ISNUMBER(OFFSET('Sanitation Data'!$F$6,0,10*ROW('Sanitation Data'!F109))),'Data Summary'!CV115="Yes"),OFFSET('Sanitation Data'!$F$6,0,10*ROW('Sanitation Data'!F109)),NA())</f>
        <v>#N/A</v>
      </c>
      <c r="AH115" s="100" t="e">
        <f ca="true">+IF(AND(ISNUMBER(OFFSET('Sanitation Data'!$F$10,0,10*ROW('Sanitation Data'!F109))),'Data Summary'!CW115="Yes"),OFFSET('Sanitation Data'!$F$10,0,10*ROW('Sanitation Data'!F109)),NA())</f>
        <v>#N/A</v>
      </c>
      <c r="AI115" s="100" t="e">
        <f ca="true">+IF(AND(ISNUMBER(OFFSET('Sanitation Data'!$F$11,0,10*ROW('Sanitation Data'!F109))),'Data Summary'!CX115="Yes"),OFFSET('Sanitation Data'!$F$11,0,10*ROW('Sanitation Data'!F109)),NA())</f>
        <v>#N/A</v>
      </c>
      <c r="AJ115" s="100" t="e">
        <f ca="true">+IF(AND(ISNUMBER(OFFSET('Sanitation Data'!$F$12,0,10*ROW('Sanitation Data'!F109))),'Data Summary'!CY115="Yes"),OFFSET('Sanitation Data'!$F$12,0,10*ROW('Sanitation Data'!F109)),NA())</f>
        <v>#N/A</v>
      </c>
      <c r="AK115" s="100" t="e">
        <f ca="true">+IF(AND(ISNUMBER(OFFSET('Sanitation Data'!$G$4,0,10*ROW('Sanitation Data'!G109))),'Data Summary'!CZ115="Yes"),100-OFFSET('Sanitation Data'!$G$4,0,10*ROW('Sanitation Data'!G109)),NA())</f>
        <v>#N/A</v>
      </c>
      <c r="AL115" s="100" t="e">
        <f ca="true">+IF(AND(ISNUMBER(OFFSET('Sanitation Data'!$G$6,0,10*ROW('Sanitation Data'!G109))),'Data Summary'!DA115="Yes"),OFFSET('Sanitation Data'!$G$6,0,10*ROW('Sanitation Data'!G109)),NA())</f>
        <v>#N/A</v>
      </c>
      <c r="AM115" s="100" t="e">
        <f ca="true">+IF(AND(ISNUMBER(OFFSET('Sanitation Data'!$G$10,0,10*ROW('Sanitation Data'!G109))),'Data Summary'!DB115="Yes"),OFFSET('Sanitation Data'!$G$10,0,10*ROW('Sanitation Data'!G109)),NA())</f>
        <v>#N/A</v>
      </c>
      <c r="AN115" s="100" t="e">
        <f ca="true">+IF(AND(ISNUMBER(OFFSET('Sanitation Data'!$G$11,0,10*ROW('Sanitation Data'!G109))),'Data Summary'!DC115="Yes"),OFFSET('Sanitation Data'!$G$11,0,10*ROW('Sanitation Data'!G109)),NA())</f>
        <v>#N/A</v>
      </c>
      <c r="AO115" s="100" t="e">
        <f ca="true">+IF(AND(ISNUMBER(OFFSET('Sanitation Data'!$G$12,0,10*ROW('Sanitation Data'!G109))),'Data Summary'!DD115="Yes"),OFFSET('Sanitation Data'!$G$12,0,10*ROW('Sanitation Data'!G109)),NA())</f>
        <v>#N/A</v>
      </c>
      <c r="AP115" s="100" t="e">
        <f ca="true">+IF(AND(ISNUMBER(OFFSET('Sanitation Data'!$H$4,0,10*ROW('Sanitation Data'!H109))),'Data Summary'!DE115="Yes"),100-OFFSET('Sanitation Data'!$H$4,0,10*ROW('Sanitation Data'!H109)),NA())</f>
        <v>#N/A</v>
      </c>
      <c r="AQ115" s="100" t="e">
        <f ca="true">+IF(AND(ISNUMBER(OFFSET('Sanitation Data'!$H$6,0,10*ROW('Sanitation Data'!H109))),'Data Summary'!DF115="Yes"),OFFSET('Sanitation Data'!$H$6,0,10*ROW('Sanitation Data'!H109)),NA())</f>
        <v>#N/A</v>
      </c>
      <c r="AR115" s="100" t="e">
        <f ca="true">+IF(AND(ISNUMBER(OFFSET('Sanitation Data'!$H$10,0,10*ROW('Sanitation Data'!H109))),'Data Summary'!DG115="Yes"),OFFSET('Sanitation Data'!$H$10,0,10*ROW('Sanitation Data'!H109)),NA())</f>
        <v>#N/A</v>
      </c>
      <c r="AS115" s="100" t="e">
        <f ca="true">+IF(AND(ISNUMBER(OFFSET('Sanitation Data'!$H$11,0,10*ROW('Sanitation Data'!H109))),'Data Summary'!DH115="Yes"),OFFSET('Sanitation Data'!$H$11,0,10*ROW('Sanitation Data'!H109)),NA())</f>
        <v>#N/A</v>
      </c>
      <c r="AT115" s="100" t="e">
        <f ca="true">+IF(AND(ISNUMBER(OFFSET('Sanitation Data'!$H$12,0,10*ROW('Sanitation Data'!H109))),'Data Summary'!DI115="Yes"),OFFSET('Sanitation Data'!$H$12,0,10*ROW('Sanitation Data'!H109)),NA())</f>
        <v>#N/A</v>
      </c>
      <c r="AU115" s="100" t="e">
        <f ca="true">+IF(AND(ISNUMBER(OFFSET('Sanitation Data'!$I$4,0,10*ROW('Sanitation Data'!I109))),'Data Summary'!DJ115="Yes"),100-OFFSET('Sanitation Data'!$I$4,0,10*ROW('Sanitation Data'!I109)),NA())</f>
        <v>#N/A</v>
      </c>
      <c r="AV115" s="100" t="e">
        <f ca="true">+IF(AND(ISNUMBER(OFFSET('Sanitation Data'!$I$6,0,10*ROW('Sanitation Data'!I109))),'Data Summary'!DK115="Yes"),OFFSET('Sanitation Data'!$I$6,0,10*ROW('Sanitation Data'!I109)),NA())</f>
        <v>#N/A</v>
      </c>
      <c r="AW115" s="100" t="e">
        <f ca="true">+IF(AND(ISNUMBER(OFFSET('Sanitation Data'!$I$10,0,10*ROW('Sanitation Data'!I109))),'Data Summary'!DL115="Yes"),OFFSET('Sanitation Data'!$I$10,0,10*ROW('Sanitation Data'!I109)),NA())</f>
        <v>#N/A</v>
      </c>
      <c r="AX115" s="100" t="e">
        <f ca="true">+IF(AND(ISNUMBER(OFFSET('Sanitation Data'!$I$11,0,10*ROW('Sanitation Data'!I109))),'Data Summary'!DM115="Yes"),OFFSET('Sanitation Data'!$I$11,0,10*ROW('Sanitation Data'!I109)),NA())</f>
        <v>#N/A</v>
      </c>
      <c r="AY115" s="100" t="e">
        <f ca="true">+IF(AND(ISNUMBER(OFFSET('Sanitation Data'!$I$12,0,10*ROW('Sanitation Data'!I109))),'Data Summary'!DN115="Yes"),OFFSET('Sanitation Data'!$I$12,0,10*ROW('Sanitation Data'!I109)),NA())</f>
        <v>#N/A</v>
      </c>
      <c r="AZ115" s="101" t="e">
        <f ca="true">+IF(AND(ISNUMBER(OFFSET('Hygiene Data'!$D$5,0,10*ROW('Hygiene Data'!D109))),'Data Summary'!DO115="Yes"),OFFSET('Hygiene Data'!$D$5,0,10*ROW('Hygiene Data'!D109)),NA())</f>
        <v>#N/A</v>
      </c>
      <c r="BA115" s="101" t="e">
        <f ca="true">+IF(AND(ISNUMBER(OFFSET('Hygiene Data'!$D$7,0,10*ROW('Hygiene Data'!D109))),'Data Summary'!DP115="Yes"),OFFSET('Hygiene Data'!$D$7,0,10*ROW('Hygiene Data'!D109)),NA())</f>
        <v>#N/A</v>
      </c>
      <c r="BB115" s="101" t="e">
        <f ca="true">+IF(AND(ISNUMBER(OFFSET('Hygiene Data'!$D$9,0,10*ROW('Hygiene Data'!D109))),'Data Summary'!DQ115="Yes"),OFFSET('Hygiene Data'!$D$9,0,10*ROW('Hygiene Data'!D109)),NA())</f>
        <v>#N/A</v>
      </c>
      <c r="BC115" s="101" t="e">
        <f ca="true">+IF(AND(ISNUMBER(OFFSET('Hygiene Data'!$E$5,0,10*ROW('Hygiene Data'!E109))),'Data Summary'!DR115="Yes"),OFFSET('Hygiene Data'!$E$5,0,10*ROW('Hygiene Data'!E109)),NA())</f>
        <v>#N/A</v>
      </c>
      <c r="BD115" s="101" t="e">
        <f ca="true">+IF(AND(ISNUMBER(OFFSET('Hygiene Data'!$E$7,0,10*ROW('Hygiene Data'!E109))),'Data Summary'!DS115="Yes"),OFFSET('Hygiene Data'!$E$7,0,10*ROW('Hygiene Data'!E109)),NA())</f>
        <v>#N/A</v>
      </c>
      <c r="BE115" s="101" t="e">
        <f ca="true">+IF(AND(ISNUMBER(OFFSET('Hygiene Data'!$E$9,0,10*ROW('Hygiene Data'!E109))),'Data Summary'!DT115="Yes"),OFFSET('Hygiene Data'!$E$9,0,10*ROW('Hygiene Data'!E109)),NA())</f>
        <v>#N/A</v>
      </c>
      <c r="BF115" s="101" t="e">
        <f ca="true">+IF(AND(ISNUMBER(OFFSET('Hygiene Data'!$F$5,0,10*ROW('Hygiene Data'!F109))),'Data Summary'!DU115="Yes"),OFFSET('Hygiene Data'!$F$5,0,10*ROW('Hygiene Data'!F109)),NA())</f>
        <v>#N/A</v>
      </c>
      <c r="BG115" s="101" t="e">
        <f ca="true">+IF(AND(ISNUMBER(OFFSET('Hygiene Data'!$F$7,0,10*ROW('Hygiene Data'!F109))),'Data Summary'!DV115="Yes"),OFFSET('Hygiene Data'!$F$7,0,10*ROW('Hygiene Data'!F109)),NA())</f>
        <v>#N/A</v>
      </c>
      <c r="BH115" s="101" t="e">
        <f ca="true">+IF(AND(ISNUMBER(OFFSET('Hygiene Data'!$F$9,0,10*ROW('Hygiene Data'!F109))),'Data Summary'!DW115="Yes"),OFFSET('Hygiene Data'!$F$9,0,10*ROW('Hygiene Data'!F109)),NA())</f>
        <v>#N/A</v>
      </c>
      <c r="BI115" s="101" t="e">
        <f ca="true">+IF(AND(ISNUMBER(OFFSET('Hygiene Data'!$G$5,0,10*ROW('Hygiene Data'!G109))),'Data Summary'!DX115="Yes"),OFFSET('Hygiene Data'!$G$5,0,10*ROW('Hygiene Data'!G109)),NA())</f>
        <v>#N/A</v>
      </c>
      <c r="BJ115" s="101" t="e">
        <f ca="true">+IF(AND(ISNUMBER(OFFSET('Hygiene Data'!$G$7,0,10*ROW('Hygiene Data'!G109))),'Data Summary'!DY115="Yes"),OFFSET('Hygiene Data'!$G$7,0,10*ROW('Hygiene Data'!G109)),NA())</f>
        <v>#N/A</v>
      </c>
      <c r="BK115" s="101" t="e">
        <f ca="true">+IF(AND(ISNUMBER(OFFSET('Hygiene Data'!$G$9,0,10*ROW('Hygiene Data'!G109))),'Data Summary'!DZ115="Yes"),OFFSET('Hygiene Data'!$G$9,0,10*ROW('Hygiene Data'!G109)),NA())</f>
        <v>#N/A</v>
      </c>
      <c r="BL115" s="101" t="e">
        <f ca="true">+IF(AND(ISNUMBER(OFFSET('Hygiene Data'!$H$5,0,10*ROW('Hygiene Data'!H109))),'Data Summary'!EA115="Yes"),OFFSET('Hygiene Data'!$H$5,0,10*ROW('Hygiene Data'!H109)),NA())</f>
        <v>#N/A</v>
      </c>
      <c r="BM115" s="101" t="e">
        <f ca="true">+IF(AND(ISNUMBER(OFFSET('Hygiene Data'!$H$7,0,10*ROW('Hygiene Data'!H109))),'Data Summary'!EB115="Yes"),OFFSET('Hygiene Data'!$H$7,0,10*ROW('Hygiene Data'!H109)),NA())</f>
        <v>#N/A</v>
      </c>
      <c r="BN115" s="101" t="e">
        <f ca="true">+IF(AND(ISNUMBER(OFFSET('Hygiene Data'!$H$9,0,10*ROW('Hygiene Data'!H109))),'Data Summary'!EC115="Yes"),OFFSET('Hygiene Data'!$H$9,0,10*ROW('Hygiene Data'!H109)),NA())</f>
        <v>#N/A</v>
      </c>
      <c r="BO115" s="101" t="e">
        <f ca="true">+IF(AND(ISNUMBER(OFFSET('Hygiene Data'!$I$5,0,10*ROW('Hygiene Data'!I109))),'Data Summary'!ED115="Yes"),OFFSET('Hygiene Data'!$I$5,0,10*ROW('Hygiene Data'!I109)),NA())</f>
        <v>#N/A</v>
      </c>
      <c r="BP115" s="101" t="e">
        <f ca="true">+IF(AND(ISNUMBER(OFFSET('Hygiene Data'!$I$7,0,10*ROW('Hygiene Data'!I109))),'Data Summary'!EE115="Yes"),OFFSET('Hygiene Data'!$I$7,0,10*ROW('Hygiene Data'!I109)),NA())</f>
        <v>#N/A</v>
      </c>
      <c r="BQ115" s="101" t="e">
        <f ca="true">+IF(AND(ISNUMBER(OFFSET('Hygiene Data'!$I$9,0,10*ROW('Hygiene Data'!I109))),'Data Summary'!EF115="Yes"),OFFSET('Hygiene Data'!$I$9,0,10*ROW('Hygiene Data'!I109)),NA())</f>
        <v>#N/A</v>
      </c>
    </row>
    <row xmlns:x14ac="http://schemas.microsoft.com/office/spreadsheetml/2009/9/ac" r="116" x14ac:dyDescent="0.2">
      <c r="A116" s="379" t="e">
        <f ca="true">+RIGHT('Data Summary'!A116,LEN('Data Summary'!A116)-9)</f>
        <v>#VALUE!</v>
      </c>
      <c r="B116" s="38" t="str">
        <f ca="true">+IF(ISTEXT('Data Summary'!B116),'Data Summary'!B116,"")</f>
        <v/>
      </c>
      <c r="C116" s="378" t="e">
        <f ca="true">+VALUE('Data Summary'!C116)</f>
        <v>#VALUE!</v>
      </c>
      <c r="D116" s="99" t="e">
        <f ca="true">+IF(AND(ISNUMBER(OFFSET('Water Data'!$D$4,0,10*ROW('Water Data'!D110))),'Data Summary'!BS116="Yes"),100-OFFSET('Water Data'!$D$4,0,10*ROW('Water Data'!D110)),NA())</f>
        <v>#N/A</v>
      </c>
      <c r="E116" s="99" t="e">
        <f ca="true">+IF(AND(ISNUMBER(OFFSET('Water Data'!$D$6,0,10*ROW('Water Data'!D110))),'Data Summary'!BT116="Yes"),OFFSET('Water Data'!$D$6,0,10*ROW('Water Data'!D110)),NA())</f>
        <v>#N/A</v>
      </c>
      <c r="F116" s="99" t="e">
        <f ca="true">+IF(AND(ISNUMBER(OFFSET('Water Data'!$D$9,0,10*ROW('Water Data'!D110))),'Data Summary'!BU116="Yes"),OFFSET('Water Data'!$D$9,0,10*ROW('Water Data'!D110)),NA())</f>
        <v>#N/A</v>
      </c>
      <c r="G116" s="99" t="e">
        <f ca="true">+IF(AND(ISNUMBER(OFFSET('Water Data'!$E$4,0,10*ROW('Water Data'!E110))),'Data Summary'!BV116="Yes"),100-OFFSET('Water Data'!$E$4,0,10*ROW('Water Data'!E110)),NA())</f>
        <v>#N/A</v>
      </c>
      <c r="H116" s="99" t="e">
        <f ca="true">+IF(AND(ISNUMBER(OFFSET('Water Data'!$E$6,0,10*ROW('Water Data'!E110))),'Data Summary'!BW116="Yes"),OFFSET('Water Data'!$E$6,0,10*ROW('Water Data'!E110)),NA())</f>
        <v>#N/A</v>
      </c>
      <c r="I116" s="99" t="e">
        <f ca="true">+IF(AND(ISNUMBER(OFFSET('Water Data'!$E$9,0,10*ROW('Water Data'!E110))),'Data Summary'!BX116="Yes"),OFFSET('Water Data'!$E$9,0,10*ROW('Water Data'!E110)),NA())</f>
        <v>#N/A</v>
      </c>
      <c r="J116" s="99" t="e">
        <f ca="true">+IF(AND(ISNUMBER(OFFSET('Water Data'!$F$4,0,10*ROW('Water Data'!F110))),'Data Summary'!BY116="Yes"),100-OFFSET('Water Data'!$F$4,0,10*ROW('Water Data'!F110)),NA())</f>
        <v>#N/A</v>
      </c>
      <c r="K116" s="99" t="e">
        <f ca="true">+IF(AND(ISNUMBER(OFFSET('Water Data'!$F$6,0,10*ROW('Water Data'!F110))),'Data Summary'!BZ116="Yes"),OFFSET('Water Data'!$F$6,0,10*ROW('Water Data'!F110)),NA())</f>
        <v>#N/A</v>
      </c>
      <c r="L116" s="99" t="e">
        <f ca="true">+IF(AND(ISNUMBER(OFFSET('Water Data'!$F$9,0,10*ROW('Water Data'!F110))),'Data Summary'!CA116="Yes"),OFFSET('Water Data'!$F$9,0,10*ROW('Water Data'!F110)),NA())</f>
        <v>#N/A</v>
      </c>
      <c r="M116" s="99" t="e">
        <f ca="true">+IF(AND(ISNUMBER(OFFSET('Water Data'!$G$4,0,10*ROW('Water Data'!G110))),'Data Summary'!CB116="Yes"),100-OFFSET('Water Data'!$G$4,0,10*ROW('Water Data'!G110)),NA())</f>
        <v>#N/A</v>
      </c>
      <c r="N116" s="99" t="e">
        <f ca="true">+IF(AND(ISNUMBER(OFFSET('Water Data'!$G$6,0,10*ROW('Water Data'!G110))),'Data Summary'!CC116="Yes"),OFFSET('Water Data'!$G$6,0,10*ROW('Water Data'!G110)),NA())</f>
        <v>#N/A</v>
      </c>
      <c r="O116" s="99" t="e">
        <f ca="true">+IF(AND(ISNUMBER(OFFSET('Water Data'!$G$9,0,10*ROW('Water Data'!G110))),'Data Summary'!CD116="Yes"),OFFSET('Water Data'!$G$9,0,10*ROW('Water Data'!G110)),NA())</f>
        <v>#N/A</v>
      </c>
      <c r="P116" s="99" t="e">
        <f ca="true">+IF(AND(ISNUMBER(OFFSET('Water Data'!$H$4,0,10*ROW('Water Data'!H110))),'Data Summary'!CE116="Yes"),100-OFFSET('Water Data'!$H$4,0,10*ROW('Water Data'!H110)),NA())</f>
        <v>#N/A</v>
      </c>
      <c r="Q116" s="99" t="e">
        <f ca="true">+IF(AND(ISNUMBER(OFFSET('Water Data'!$H$6,0,10*ROW('Water Data'!H110))),'Data Summary'!CF116="Yes"),OFFSET('Water Data'!$H$6,0,10*ROW('Water Data'!H110)),NA())</f>
        <v>#N/A</v>
      </c>
      <c r="R116" s="99" t="e">
        <f ca="true">+IF(AND(ISNUMBER(OFFSET('Water Data'!$H$9,0,10*ROW('Water Data'!H110))),'Data Summary'!CG116="Yes"),OFFSET('Water Data'!$H$9,0,10*ROW('Water Data'!H110)),NA())</f>
        <v>#N/A</v>
      </c>
      <c r="S116" s="99" t="e">
        <f ca="true">+IF(AND(ISNUMBER(OFFSET('Water Data'!$I$4,0,10*ROW('Water Data'!I110))),'Data Summary'!CH116="Yes"),100-OFFSET('Water Data'!$I$4,0,10*ROW('Water Data'!I110)),NA())</f>
        <v>#N/A</v>
      </c>
      <c r="T116" s="99" t="e">
        <f ca="true">+IF(AND(ISNUMBER(OFFSET('Water Data'!$I$6,0,10*ROW('Water Data'!I110))),'Data Summary'!CI116="Yes"),OFFSET('Water Data'!$I$6,0,10*ROW('Water Data'!I110)),NA())</f>
        <v>#N/A</v>
      </c>
      <c r="U116" s="99" t="e">
        <f ca="true">+IF(AND(ISNUMBER(OFFSET('Water Data'!$I$9,0,10*ROW('Water Data'!I110))),'Data Summary'!CJ116="Yes"),OFFSET('Water Data'!$I$9,0,10*ROW('Water Data'!I110)),NA())</f>
        <v>#N/A</v>
      </c>
      <c r="V116" s="100" t="e">
        <f ca="true">+IF(AND(ISNUMBER(OFFSET('Sanitation Data'!$D$4,0,10*ROW('Sanitation Data'!D110))),'Data Summary'!CK116="Yes"),100-OFFSET('Sanitation Data'!$D$4,0,10*ROW('Sanitation Data'!D110)),NA())</f>
        <v>#N/A</v>
      </c>
      <c r="W116" s="100" t="e">
        <f ca="true">+IF(AND(ISNUMBER(OFFSET('Sanitation Data'!$D$6,0,10*ROW('Sanitation Data'!D110))),'Data Summary'!CL116="Yes"),OFFSET('Sanitation Data'!$D$6,0,10*ROW('Sanitation Data'!D110)),NA())</f>
        <v>#N/A</v>
      </c>
      <c r="X116" s="100" t="e">
        <f ca="true">+IF(AND(ISNUMBER(OFFSET('Sanitation Data'!$D$10,0,10*ROW('Sanitation Data'!D110))),'Data Summary'!CM116="Yes"),OFFSET('Sanitation Data'!$D$10,0,10*ROW('Sanitation Data'!D110)),NA())</f>
        <v>#N/A</v>
      </c>
      <c r="Y116" s="100" t="e">
        <f ca="true">+IF(AND(ISNUMBER(OFFSET('Sanitation Data'!$D$11,0,10*ROW('Sanitation Data'!D110))),'Data Summary'!CN116="Yes"),OFFSET('Sanitation Data'!$D$11,0,10*ROW('Sanitation Data'!D110)),NA())</f>
        <v>#N/A</v>
      </c>
      <c r="Z116" s="100" t="e">
        <f ca="true">+IF(AND(ISNUMBER(OFFSET('Sanitation Data'!$D$12,0,10*ROW('Sanitation Data'!D110))),'Data Summary'!CO116="Yes"),OFFSET('Sanitation Data'!$D$12,0,10*ROW('Sanitation Data'!D110)),NA())</f>
        <v>#N/A</v>
      </c>
      <c r="AA116" s="100" t="e">
        <f ca="true">+IF(AND(ISNUMBER(OFFSET('Sanitation Data'!$E$4,0,10*ROW('Sanitation Data'!E110))),'Data Summary'!CP116="Yes"),100-OFFSET('Sanitation Data'!$E$4,0,10*ROW('Sanitation Data'!E110)),NA())</f>
        <v>#N/A</v>
      </c>
      <c r="AB116" s="100" t="e">
        <f ca="true">+IF(AND(ISNUMBER(OFFSET('Sanitation Data'!$E$6,0,10*ROW('Sanitation Data'!E110))),'Data Summary'!CQ116="Yes"),OFFSET('Sanitation Data'!$E$6,0,10*ROW('Sanitation Data'!E110)),NA())</f>
        <v>#N/A</v>
      </c>
      <c r="AC116" s="100" t="e">
        <f ca="true">+IF(AND(ISNUMBER(OFFSET('Sanitation Data'!$E$10,0,10*ROW('Sanitation Data'!E110))),'Data Summary'!CR116="Yes"),OFFSET('Sanitation Data'!$E$10,0,10*ROW('Sanitation Data'!E110)),NA())</f>
        <v>#N/A</v>
      </c>
      <c r="AD116" s="100" t="e">
        <f ca="true">+IF(AND(ISNUMBER(OFFSET('Sanitation Data'!$E$11,0,10*ROW('Sanitation Data'!E110))),'Data Summary'!CS116="Yes"),OFFSET('Sanitation Data'!$E$11,0,10*ROW('Sanitation Data'!E110)),NA())</f>
        <v>#N/A</v>
      </c>
      <c r="AE116" s="100" t="e">
        <f ca="true">+IF(AND(ISNUMBER(OFFSET('Sanitation Data'!$E$12,0,10*ROW('Sanitation Data'!E110))),'Data Summary'!CT116="Yes"),OFFSET('Sanitation Data'!$E$12,0,10*ROW('Sanitation Data'!E110)),NA())</f>
        <v>#N/A</v>
      </c>
      <c r="AF116" s="100" t="e">
        <f ca="true">+IF(AND(ISNUMBER(OFFSET('Sanitation Data'!$F$4,0,10*ROW('Sanitation Data'!F110))),'Data Summary'!CU116="Yes"),100-OFFSET('Sanitation Data'!$F$4,0,10*ROW('Sanitation Data'!F110)),NA())</f>
        <v>#N/A</v>
      </c>
      <c r="AG116" s="100" t="e">
        <f ca="true">+IF(AND(ISNUMBER(OFFSET('Sanitation Data'!$F$6,0,10*ROW('Sanitation Data'!F110))),'Data Summary'!CV116="Yes"),OFFSET('Sanitation Data'!$F$6,0,10*ROW('Sanitation Data'!F110)),NA())</f>
        <v>#N/A</v>
      </c>
      <c r="AH116" s="100" t="e">
        <f ca="true">+IF(AND(ISNUMBER(OFFSET('Sanitation Data'!$F$10,0,10*ROW('Sanitation Data'!F110))),'Data Summary'!CW116="Yes"),OFFSET('Sanitation Data'!$F$10,0,10*ROW('Sanitation Data'!F110)),NA())</f>
        <v>#N/A</v>
      </c>
      <c r="AI116" s="100" t="e">
        <f ca="true">+IF(AND(ISNUMBER(OFFSET('Sanitation Data'!$F$11,0,10*ROW('Sanitation Data'!F110))),'Data Summary'!CX116="Yes"),OFFSET('Sanitation Data'!$F$11,0,10*ROW('Sanitation Data'!F110)),NA())</f>
        <v>#N/A</v>
      </c>
      <c r="AJ116" s="100" t="e">
        <f ca="true">+IF(AND(ISNUMBER(OFFSET('Sanitation Data'!$F$12,0,10*ROW('Sanitation Data'!F110))),'Data Summary'!CY116="Yes"),OFFSET('Sanitation Data'!$F$12,0,10*ROW('Sanitation Data'!F110)),NA())</f>
        <v>#N/A</v>
      </c>
      <c r="AK116" s="100" t="e">
        <f ca="true">+IF(AND(ISNUMBER(OFFSET('Sanitation Data'!$G$4,0,10*ROW('Sanitation Data'!G110))),'Data Summary'!CZ116="Yes"),100-OFFSET('Sanitation Data'!$G$4,0,10*ROW('Sanitation Data'!G110)),NA())</f>
        <v>#N/A</v>
      </c>
      <c r="AL116" s="100" t="e">
        <f ca="true">+IF(AND(ISNUMBER(OFFSET('Sanitation Data'!$G$6,0,10*ROW('Sanitation Data'!G110))),'Data Summary'!DA116="Yes"),OFFSET('Sanitation Data'!$G$6,0,10*ROW('Sanitation Data'!G110)),NA())</f>
        <v>#N/A</v>
      </c>
      <c r="AM116" s="100" t="e">
        <f ca="true">+IF(AND(ISNUMBER(OFFSET('Sanitation Data'!$G$10,0,10*ROW('Sanitation Data'!G110))),'Data Summary'!DB116="Yes"),OFFSET('Sanitation Data'!$G$10,0,10*ROW('Sanitation Data'!G110)),NA())</f>
        <v>#N/A</v>
      </c>
      <c r="AN116" s="100" t="e">
        <f ca="true">+IF(AND(ISNUMBER(OFFSET('Sanitation Data'!$G$11,0,10*ROW('Sanitation Data'!G110))),'Data Summary'!DC116="Yes"),OFFSET('Sanitation Data'!$G$11,0,10*ROW('Sanitation Data'!G110)),NA())</f>
        <v>#N/A</v>
      </c>
      <c r="AO116" s="100" t="e">
        <f ca="true">+IF(AND(ISNUMBER(OFFSET('Sanitation Data'!$G$12,0,10*ROW('Sanitation Data'!G110))),'Data Summary'!DD116="Yes"),OFFSET('Sanitation Data'!$G$12,0,10*ROW('Sanitation Data'!G110)),NA())</f>
        <v>#N/A</v>
      </c>
      <c r="AP116" s="100" t="e">
        <f ca="true">+IF(AND(ISNUMBER(OFFSET('Sanitation Data'!$H$4,0,10*ROW('Sanitation Data'!H110))),'Data Summary'!DE116="Yes"),100-OFFSET('Sanitation Data'!$H$4,0,10*ROW('Sanitation Data'!H110)),NA())</f>
        <v>#N/A</v>
      </c>
      <c r="AQ116" s="100" t="e">
        <f ca="true">+IF(AND(ISNUMBER(OFFSET('Sanitation Data'!$H$6,0,10*ROW('Sanitation Data'!H110))),'Data Summary'!DF116="Yes"),OFFSET('Sanitation Data'!$H$6,0,10*ROW('Sanitation Data'!H110)),NA())</f>
        <v>#N/A</v>
      </c>
      <c r="AR116" s="100" t="e">
        <f ca="true">+IF(AND(ISNUMBER(OFFSET('Sanitation Data'!$H$10,0,10*ROW('Sanitation Data'!H110))),'Data Summary'!DG116="Yes"),OFFSET('Sanitation Data'!$H$10,0,10*ROW('Sanitation Data'!H110)),NA())</f>
        <v>#N/A</v>
      </c>
      <c r="AS116" s="100" t="e">
        <f ca="true">+IF(AND(ISNUMBER(OFFSET('Sanitation Data'!$H$11,0,10*ROW('Sanitation Data'!H110))),'Data Summary'!DH116="Yes"),OFFSET('Sanitation Data'!$H$11,0,10*ROW('Sanitation Data'!H110)),NA())</f>
        <v>#N/A</v>
      </c>
      <c r="AT116" s="100" t="e">
        <f ca="true">+IF(AND(ISNUMBER(OFFSET('Sanitation Data'!$H$12,0,10*ROW('Sanitation Data'!H110))),'Data Summary'!DI116="Yes"),OFFSET('Sanitation Data'!$H$12,0,10*ROW('Sanitation Data'!H110)),NA())</f>
        <v>#N/A</v>
      </c>
      <c r="AU116" s="100" t="e">
        <f ca="true">+IF(AND(ISNUMBER(OFFSET('Sanitation Data'!$I$4,0,10*ROW('Sanitation Data'!I110))),'Data Summary'!DJ116="Yes"),100-OFFSET('Sanitation Data'!$I$4,0,10*ROW('Sanitation Data'!I110)),NA())</f>
        <v>#N/A</v>
      </c>
      <c r="AV116" s="100" t="e">
        <f ca="true">+IF(AND(ISNUMBER(OFFSET('Sanitation Data'!$I$6,0,10*ROW('Sanitation Data'!I110))),'Data Summary'!DK116="Yes"),OFFSET('Sanitation Data'!$I$6,0,10*ROW('Sanitation Data'!I110)),NA())</f>
        <v>#N/A</v>
      </c>
      <c r="AW116" s="100" t="e">
        <f ca="true">+IF(AND(ISNUMBER(OFFSET('Sanitation Data'!$I$10,0,10*ROW('Sanitation Data'!I110))),'Data Summary'!DL116="Yes"),OFFSET('Sanitation Data'!$I$10,0,10*ROW('Sanitation Data'!I110)),NA())</f>
        <v>#N/A</v>
      </c>
      <c r="AX116" s="100" t="e">
        <f ca="true">+IF(AND(ISNUMBER(OFFSET('Sanitation Data'!$I$11,0,10*ROW('Sanitation Data'!I110))),'Data Summary'!DM116="Yes"),OFFSET('Sanitation Data'!$I$11,0,10*ROW('Sanitation Data'!I110)),NA())</f>
        <v>#N/A</v>
      </c>
      <c r="AY116" s="100" t="e">
        <f ca="true">+IF(AND(ISNUMBER(OFFSET('Sanitation Data'!$I$12,0,10*ROW('Sanitation Data'!I110))),'Data Summary'!DN116="Yes"),OFFSET('Sanitation Data'!$I$12,0,10*ROW('Sanitation Data'!I110)),NA())</f>
        <v>#N/A</v>
      </c>
      <c r="AZ116" s="101" t="e">
        <f ca="true">+IF(AND(ISNUMBER(OFFSET('Hygiene Data'!$D$5,0,10*ROW('Hygiene Data'!D110))),'Data Summary'!DO116="Yes"),OFFSET('Hygiene Data'!$D$5,0,10*ROW('Hygiene Data'!D110)),NA())</f>
        <v>#N/A</v>
      </c>
      <c r="BA116" s="101" t="e">
        <f ca="true">+IF(AND(ISNUMBER(OFFSET('Hygiene Data'!$D$7,0,10*ROW('Hygiene Data'!D110))),'Data Summary'!DP116="Yes"),OFFSET('Hygiene Data'!$D$7,0,10*ROW('Hygiene Data'!D110)),NA())</f>
        <v>#N/A</v>
      </c>
      <c r="BB116" s="101" t="e">
        <f ca="true">+IF(AND(ISNUMBER(OFFSET('Hygiene Data'!$D$9,0,10*ROW('Hygiene Data'!D110))),'Data Summary'!DQ116="Yes"),OFFSET('Hygiene Data'!$D$9,0,10*ROW('Hygiene Data'!D110)),NA())</f>
        <v>#N/A</v>
      </c>
      <c r="BC116" s="101" t="e">
        <f ca="true">+IF(AND(ISNUMBER(OFFSET('Hygiene Data'!$E$5,0,10*ROW('Hygiene Data'!E110))),'Data Summary'!DR116="Yes"),OFFSET('Hygiene Data'!$E$5,0,10*ROW('Hygiene Data'!E110)),NA())</f>
        <v>#N/A</v>
      </c>
      <c r="BD116" s="101" t="e">
        <f ca="true">+IF(AND(ISNUMBER(OFFSET('Hygiene Data'!$E$7,0,10*ROW('Hygiene Data'!E110))),'Data Summary'!DS116="Yes"),OFFSET('Hygiene Data'!$E$7,0,10*ROW('Hygiene Data'!E110)),NA())</f>
        <v>#N/A</v>
      </c>
      <c r="BE116" s="101" t="e">
        <f ca="true">+IF(AND(ISNUMBER(OFFSET('Hygiene Data'!$E$9,0,10*ROW('Hygiene Data'!E110))),'Data Summary'!DT116="Yes"),OFFSET('Hygiene Data'!$E$9,0,10*ROW('Hygiene Data'!E110)),NA())</f>
        <v>#N/A</v>
      </c>
      <c r="BF116" s="101" t="e">
        <f ca="true">+IF(AND(ISNUMBER(OFFSET('Hygiene Data'!$F$5,0,10*ROW('Hygiene Data'!F110))),'Data Summary'!DU116="Yes"),OFFSET('Hygiene Data'!$F$5,0,10*ROW('Hygiene Data'!F110)),NA())</f>
        <v>#N/A</v>
      </c>
      <c r="BG116" s="101" t="e">
        <f ca="true">+IF(AND(ISNUMBER(OFFSET('Hygiene Data'!$F$7,0,10*ROW('Hygiene Data'!F110))),'Data Summary'!DV116="Yes"),OFFSET('Hygiene Data'!$F$7,0,10*ROW('Hygiene Data'!F110)),NA())</f>
        <v>#N/A</v>
      </c>
      <c r="BH116" s="101" t="e">
        <f ca="true">+IF(AND(ISNUMBER(OFFSET('Hygiene Data'!$F$9,0,10*ROW('Hygiene Data'!F110))),'Data Summary'!DW116="Yes"),OFFSET('Hygiene Data'!$F$9,0,10*ROW('Hygiene Data'!F110)),NA())</f>
        <v>#N/A</v>
      </c>
      <c r="BI116" s="101" t="e">
        <f ca="true">+IF(AND(ISNUMBER(OFFSET('Hygiene Data'!$G$5,0,10*ROW('Hygiene Data'!G110))),'Data Summary'!DX116="Yes"),OFFSET('Hygiene Data'!$G$5,0,10*ROW('Hygiene Data'!G110)),NA())</f>
        <v>#N/A</v>
      </c>
      <c r="BJ116" s="101" t="e">
        <f ca="true">+IF(AND(ISNUMBER(OFFSET('Hygiene Data'!$G$7,0,10*ROW('Hygiene Data'!G110))),'Data Summary'!DY116="Yes"),OFFSET('Hygiene Data'!$G$7,0,10*ROW('Hygiene Data'!G110)),NA())</f>
        <v>#N/A</v>
      </c>
      <c r="BK116" s="101" t="e">
        <f ca="true">+IF(AND(ISNUMBER(OFFSET('Hygiene Data'!$G$9,0,10*ROW('Hygiene Data'!G110))),'Data Summary'!DZ116="Yes"),OFFSET('Hygiene Data'!$G$9,0,10*ROW('Hygiene Data'!G110)),NA())</f>
        <v>#N/A</v>
      </c>
      <c r="BL116" s="101" t="e">
        <f ca="true">+IF(AND(ISNUMBER(OFFSET('Hygiene Data'!$H$5,0,10*ROW('Hygiene Data'!H110))),'Data Summary'!EA116="Yes"),OFFSET('Hygiene Data'!$H$5,0,10*ROW('Hygiene Data'!H110)),NA())</f>
        <v>#N/A</v>
      </c>
      <c r="BM116" s="101" t="e">
        <f ca="true">+IF(AND(ISNUMBER(OFFSET('Hygiene Data'!$H$7,0,10*ROW('Hygiene Data'!H110))),'Data Summary'!EB116="Yes"),OFFSET('Hygiene Data'!$H$7,0,10*ROW('Hygiene Data'!H110)),NA())</f>
        <v>#N/A</v>
      </c>
      <c r="BN116" s="101" t="e">
        <f ca="true">+IF(AND(ISNUMBER(OFFSET('Hygiene Data'!$H$9,0,10*ROW('Hygiene Data'!H110))),'Data Summary'!EC116="Yes"),OFFSET('Hygiene Data'!$H$9,0,10*ROW('Hygiene Data'!H110)),NA())</f>
        <v>#N/A</v>
      </c>
      <c r="BO116" s="101" t="e">
        <f ca="true">+IF(AND(ISNUMBER(OFFSET('Hygiene Data'!$I$5,0,10*ROW('Hygiene Data'!I110))),'Data Summary'!ED116="Yes"),OFFSET('Hygiene Data'!$I$5,0,10*ROW('Hygiene Data'!I110)),NA())</f>
        <v>#N/A</v>
      </c>
      <c r="BP116" s="101" t="e">
        <f ca="true">+IF(AND(ISNUMBER(OFFSET('Hygiene Data'!$I$7,0,10*ROW('Hygiene Data'!I110))),'Data Summary'!EE116="Yes"),OFFSET('Hygiene Data'!$I$7,0,10*ROW('Hygiene Data'!I110)),NA())</f>
        <v>#N/A</v>
      </c>
      <c r="BQ116" s="101" t="e">
        <f ca="true">+IF(AND(ISNUMBER(OFFSET('Hygiene Data'!$I$9,0,10*ROW('Hygiene Data'!I110))),'Data Summary'!EF116="Yes"),OFFSET('Hygiene Data'!$I$9,0,10*ROW('Hygiene Data'!I110)),NA())</f>
        <v>#N/A</v>
      </c>
    </row>
    <row xmlns:x14ac="http://schemas.microsoft.com/office/spreadsheetml/2009/9/ac" r="117" x14ac:dyDescent="0.2">
      <c r="A117" s="379" t="e">
        <f ca="true">+RIGHT('Data Summary'!A117,LEN('Data Summary'!A117)-9)</f>
        <v>#VALUE!</v>
      </c>
      <c r="B117" s="38" t="str">
        <f ca="true">+IF(ISTEXT('Data Summary'!B117),'Data Summary'!B117,"")</f>
        <v/>
      </c>
      <c r="C117" s="378" t="e">
        <f ca="true">+VALUE('Data Summary'!C117)</f>
        <v>#VALUE!</v>
      </c>
      <c r="D117" s="99" t="e">
        <f ca="true">+IF(AND(ISNUMBER(OFFSET('Water Data'!$D$4,0,10*ROW('Water Data'!D111))),'Data Summary'!BS117="Yes"),100-OFFSET('Water Data'!$D$4,0,10*ROW('Water Data'!D111)),NA())</f>
        <v>#N/A</v>
      </c>
      <c r="E117" s="99" t="e">
        <f ca="true">+IF(AND(ISNUMBER(OFFSET('Water Data'!$D$6,0,10*ROW('Water Data'!D111))),'Data Summary'!BT117="Yes"),OFFSET('Water Data'!$D$6,0,10*ROW('Water Data'!D111)),NA())</f>
        <v>#N/A</v>
      </c>
      <c r="F117" s="99" t="e">
        <f ca="true">+IF(AND(ISNUMBER(OFFSET('Water Data'!$D$9,0,10*ROW('Water Data'!D111))),'Data Summary'!BU117="Yes"),OFFSET('Water Data'!$D$9,0,10*ROW('Water Data'!D111)),NA())</f>
        <v>#N/A</v>
      </c>
      <c r="G117" s="99" t="e">
        <f ca="true">+IF(AND(ISNUMBER(OFFSET('Water Data'!$E$4,0,10*ROW('Water Data'!E111))),'Data Summary'!BV117="Yes"),100-OFFSET('Water Data'!$E$4,0,10*ROW('Water Data'!E111)),NA())</f>
        <v>#N/A</v>
      </c>
      <c r="H117" s="99" t="e">
        <f ca="true">+IF(AND(ISNUMBER(OFFSET('Water Data'!$E$6,0,10*ROW('Water Data'!E111))),'Data Summary'!BW117="Yes"),OFFSET('Water Data'!$E$6,0,10*ROW('Water Data'!E111)),NA())</f>
        <v>#N/A</v>
      </c>
      <c r="I117" s="99" t="e">
        <f ca="true">+IF(AND(ISNUMBER(OFFSET('Water Data'!$E$9,0,10*ROW('Water Data'!E111))),'Data Summary'!BX117="Yes"),OFFSET('Water Data'!$E$9,0,10*ROW('Water Data'!E111)),NA())</f>
        <v>#N/A</v>
      </c>
      <c r="J117" s="99" t="e">
        <f ca="true">+IF(AND(ISNUMBER(OFFSET('Water Data'!$F$4,0,10*ROW('Water Data'!F111))),'Data Summary'!BY117="Yes"),100-OFFSET('Water Data'!$F$4,0,10*ROW('Water Data'!F111)),NA())</f>
        <v>#N/A</v>
      </c>
      <c r="K117" s="99" t="e">
        <f ca="true">+IF(AND(ISNUMBER(OFFSET('Water Data'!$F$6,0,10*ROW('Water Data'!F111))),'Data Summary'!BZ117="Yes"),OFFSET('Water Data'!$F$6,0,10*ROW('Water Data'!F111)),NA())</f>
        <v>#N/A</v>
      </c>
      <c r="L117" s="99" t="e">
        <f ca="true">+IF(AND(ISNUMBER(OFFSET('Water Data'!$F$9,0,10*ROW('Water Data'!F111))),'Data Summary'!CA117="Yes"),OFFSET('Water Data'!$F$9,0,10*ROW('Water Data'!F111)),NA())</f>
        <v>#N/A</v>
      </c>
      <c r="M117" s="99" t="e">
        <f ca="true">+IF(AND(ISNUMBER(OFFSET('Water Data'!$G$4,0,10*ROW('Water Data'!G111))),'Data Summary'!CB117="Yes"),100-OFFSET('Water Data'!$G$4,0,10*ROW('Water Data'!G111)),NA())</f>
        <v>#N/A</v>
      </c>
      <c r="N117" s="99" t="e">
        <f ca="true">+IF(AND(ISNUMBER(OFFSET('Water Data'!$G$6,0,10*ROW('Water Data'!G111))),'Data Summary'!CC117="Yes"),OFFSET('Water Data'!$G$6,0,10*ROW('Water Data'!G111)),NA())</f>
        <v>#N/A</v>
      </c>
      <c r="O117" s="99" t="e">
        <f ca="true">+IF(AND(ISNUMBER(OFFSET('Water Data'!$G$9,0,10*ROW('Water Data'!G111))),'Data Summary'!CD117="Yes"),OFFSET('Water Data'!$G$9,0,10*ROW('Water Data'!G111)),NA())</f>
        <v>#N/A</v>
      </c>
      <c r="P117" s="99" t="e">
        <f ca="true">+IF(AND(ISNUMBER(OFFSET('Water Data'!$H$4,0,10*ROW('Water Data'!H111))),'Data Summary'!CE117="Yes"),100-OFFSET('Water Data'!$H$4,0,10*ROW('Water Data'!H111)),NA())</f>
        <v>#N/A</v>
      </c>
      <c r="Q117" s="99" t="e">
        <f ca="true">+IF(AND(ISNUMBER(OFFSET('Water Data'!$H$6,0,10*ROW('Water Data'!H111))),'Data Summary'!CF117="Yes"),OFFSET('Water Data'!$H$6,0,10*ROW('Water Data'!H111)),NA())</f>
        <v>#N/A</v>
      </c>
      <c r="R117" s="99" t="e">
        <f ca="true">+IF(AND(ISNUMBER(OFFSET('Water Data'!$H$9,0,10*ROW('Water Data'!H111))),'Data Summary'!CG117="Yes"),OFFSET('Water Data'!$H$9,0,10*ROW('Water Data'!H111)),NA())</f>
        <v>#N/A</v>
      </c>
      <c r="S117" s="99" t="e">
        <f ca="true">+IF(AND(ISNUMBER(OFFSET('Water Data'!$I$4,0,10*ROW('Water Data'!I111))),'Data Summary'!CH117="Yes"),100-OFFSET('Water Data'!$I$4,0,10*ROW('Water Data'!I111)),NA())</f>
        <v>#N/A</v>
      </c>
      <c r="T117" s="99" t="e">
        <f ca="true">+IF(AND(ISNUMBER(OFFSET('Water Data'!$I$6,0,10*ROW('Water Data'!I111))),'Data Summary'!CI117="Yes"),OFFSET('Water Data'!$I$6,0,10*ROW('Water Data'!I111)),NA())</f>
        <v>#N/A</v>
      </c>
      <c r="U117" s="99" t="e">
        <f ca="true">+IF(AND(ISNUMBER(OFFSET('Water Data'!$I$9,0,10*ROW('Water Data'!I111))),'Data Summary'!CJ117="Yes"),OFFSET('Water Data'!$I$9,0,10*ROW('Water Data'!I111)),NA())</f>
        <v>#N/A</v>
      </c>
      <c r="V117" s="100" t="e">
        <f ca="true">+IF(AND(ISNUMBER(OFFSET('Sanitation Data'!$D$4,0,10*ROW('Sanitation Data'!D111))),'Data Summary'!CK117="Yes"),100-OFFSET('Sanitation Data'!$D$4,0,10*ROW('Sanitation Data'!D111)),NA())</f>
        <v>#N/A</v>
      </c>
      <c r="W117" s="100" t="e">
        <f ca="true">+IF(AND(ISNUMBER(OFFSET('Sanitation Data'!$D$6,0,10*ROW('Sanitation Data'!D111))),'Data Summary'!CL117="Yes"),OFFSET('Sanitation Data'!$D$6,0,10*ROW('Sanitation Data'!D111)),NA())</f>
        <v>#N/A</v>
      </c>
      <c r="X117" s="100" t="e">
        <f ca="true">+IF(AND(ISNUMBER(OFFSET('Sanitation Data'!$D$10,0,10*ROW('Sanitation Data'!D111))),'Data Summary'!CM117="Yes"),OFFSET('Sanitation Data'!$D$10,0,10*ROW('Sanitation Data'!D111)),NA())</f>
        <v>#N/A</v>
      </c>
      <c r="Y117" s="100" t="e">
        <f ca="true">+IF(AND(ISNUMBER(OFFSET('Sanitation Data'!$D$11,0,10*ROW('Sanitation Data'!D111))),'Data Summary'!CN117="Yes"),OFFSET('Sanitation Data'!$D$11,0,10*ROW('Sanitation Data'!D111)),NA())</f>
        <v>#N/A</v>
      </c>
      <c r="Z117" s="100" t="e">
        <f ca="true">+IF(AND(ISNUMBER(OFFSET('Sanitation Data'!$D$12,0,10*ROW('Sanitation Data'!D111))),'Data Summary'!CO117="Yes"),OFFSET('Sanitation Data'!$D$12,0,10*ROW('Sanitation Data'!D111)),NA())</f>
        <v>#N/A</v>
      </c>
      <c r="AA117" s="100" t="e">
        <f ca="true">+IF(AND(ISNUMBER(OFFSET('Sanitation Data'!$E$4,0,10*ROW('Sanitation Data'!E111))),'Data Summary'!CP117="Yes"),100-OFFSET('Sanitation Data'!$E$4,0,10*ROW('Sanitation Data'!E111)),NA())</f>
        <v>#N/A</v>
      </c>
      <c r="AB117" s="100" t="e">
        <f ca="true">+IF(AND(ISNUMBER(OFFSET('Sanitation Data'!$E$6,0,10*ROW('Sanitation Data'!E111))),'Data Summary'!CQ117="Yes"),OFFSET('Sanitation Data'!$E$6,0,10*ROW('Sanitation Data'!E111)),NA())</f>
        <v>#N/A</v>
      </c>
      <c r="AC117" s="100" t="e">
        <f ca="true">+IF(AND(ISNUMBER(OFFSET('Sanitation Data'!$E$10,0,10*ROW('Sanitation Data'!E111))),'Data Summary'!CR117="Yes"),OFFSET('Sanitation Data'!$E$10,0,10*ROW('Sanitation Data'!E111)),NA())</f>
        <v>#N/A</v>
      </c>
      <c r="AD117" s="100" t="e">
        <f ca="true">+IF(AND(ISNUMBER(OFFSET('Sanitation Data'!$E$11,0,10*ROW('Sanitation Data'!E111))),'Data Summary'!CS117="Yes"),OFFSET('Sanitation Data'!$E$11,0,10*ROW('Sanitation Data'!E111)),NA())</f>
        <v>#N/A</v>
      </c>
      <c r="AE117" s="100" t="e">
        <f ca="true">+IF(AND(ISNUMBER(OFFSET('Sanitation Data'!$E$12,0,10*ROW('Sanitation Data'!E111))),'Data Summary'!CT117="Yes"),OFFSET('Sanitation Data'!$E$12,0,10*ROW('Sanitation Data'!E111)),NA())</f>
        <v>#N/A</v>
      </c>
      <c r="AF117" s="100" t="e">
        <f ca="true">+IF(AND(ISNUMBER(OFFSET('Sanitation Data'!$F$4,0,10*ROW('Sanitation Data'!F111))),'Data Summary'!CU117="Yes"),100-OFFSET('Sanitation Data'!$F$4,0,10*ROW('Sanitation Data'!F111)),NA())</f>
        <v>#N/A</v>
      </c>
      <c r="AG117" s="100" t="e">
        <f ca="true">+IF(AND(ISNUMBER(OFFSET('Sanitation Data'!$F$6,0,10*ROW('Sanitation Data'!F111))),'Data Summary'!CV117="Yes"),OFFSET('Sanitation Data'!$F$6,0,10*ROW('Sanitation Data'!F111)),NA())</f>
        <v>#N/A</v>
      </c>
      <c r="AH117" s="100" t="e">
        <f ca="true">+IF(AND(ISNUMBER(OFFSET('Sanitation Data'!$F$10,0,10*ROW('Sanitation Data'!F111))),'Data Summary'!CW117="Yes"),OFFSET('Sanitation Data'!$F$10,0,10*ROW('Sanitation Data'!F111)),NA())</f>
        <v>#N/A</v>
      </c>
      <c r="AI117" s="100" t="e">
        <f ca="true">+IF(AND(ISNUMBER(OFFSET('Sanitation Data'!$F$11,0,10*ROW('Sanitation Data'!F111))),'Data Summary'!CX117="Yes"),OFFSET('Sanitation Data'!$F$11,0,10*ROW('Sanitation Data'!F111)),NA())</f>
        <v>#N/A</v>
      </c>
      <c r="AJ117" s="100" t="e">
        <f ca="true">+IF(AND(ISNUMBER(OFFSET('Sanitation Data'!$F$12,0,10*ROW('Sanitation Data'!F111))),'Data Summary'!CY117="Yes"),OFFSET('Sanitation Data'!$F$12,0,10*ROW('Sanitation Data'!F111)),NA())</f>
        <v>#N/A</v>
      </c>
      <c r="AK117" s="100" t="e">
        <f ca="true">+IF(AND(ISNUMBER(OFFSET('Sanitation Data'!$G$4,0,10*ROW('Sanitation Data'!G111))),'Data Summary'!CZ117="Yes"),100-OFFSET('Sanitation Data'!$G$4,0,10*ROW('Sanitation Data'!G111)),NA())</f>
        <v>#N/A</v>
      </c>
      <c r="AL117" s="100" t="e">
        <f ca="true">+IF(AND(ISNUMBER(OFFSET('Sanitation Data'!$G$6,0,10*ROW('Sanitation Data'!G111))),'Data Summary'!DA117="Yes"),OFFSET('Sanitation Data'!$G$6,0,10*ROW('Sanitation Data'!G111)),NA())</f>
        <v>#N/A</v>
      </c>
      <c r="AM117" s="100" t="e">
        <f ca="true">+IF(AND(ISNUMBER(OFFSET('Sanitation Data'!$G$10,0,10*ROW('Sanitation Data'!G111))),'Data Summary'!DB117="Yes"),OFFSET('Sanitation Data'!$G$10,0,10*ROW('Sanitation Data'!G111)),NA())</f>
        <v>#N/A</v>
      </c>
      <c r="AN117" s="100" t="e">
        <f ca="true">+IF(AND(ISNUMBER(OFFSET('Sanitation Data'!$G$11,0,10*ROW('Sanitation Data'!G111))),'Data Summary'!DC117="Yes"),OFFSET('Sanitation Data'!$G$11,0,10*ROW('Sanitation Data'!G111)),NA())</f>
        <v>#N/A</v>
      </c>
      <c r="AO117" s="100" t="e">
        <f ca="true">+IF(AND(ISNUMBER(OFFSET('Sanitation Data'!$G$12,0,10*ROW('Sanitation Data'!G111))),'Data Summary'!DD117="Yes"),OFFSET('Sanitation Data'!$G$12,0,10*ROW('Sanitation Data'!G111)),NA())</f>
        <v>#N/A</v>
      </c>
      <c r="AP117" s="100" t="e">
        <f ca="true">+IF(AND(ISNUMBER(OFFSET('Sanitation Data'!$H$4,0,10*ROW('Sanitation Data'!H111))),'Data Summary'!DE117="Yes"),100-OFFSET('Sanitation Data'!$H$4,0,10*ROW('Sanitation Data'!H111)),NA())</f>
        <v>#N/A</v>
      </c>
      <c r="AQ117" s="100" t="e">
        <f ca="true">+IF(AND(ISNUMBER(OFFSET('Sanitation Data'!$H$6,0,10*ROW('Sanitation Data'!H111))),'Data Summary'!DF117="Yes"),OFFSET('Sanitation Data'!$H$6,0,10*ROW('Sanitation Data'!H111)),NA())</f>
        <v>#N/A</v>
      </c>
      <c r="AR117" s="100" t="e">
        <f ca="true">+IF(AND(ISNUMBER(OFFSET('Sanitation Data'!$H$10,0,10*ROW('Sanitation Data'!H111))),'Data Summary'!DG117="Yes"),OFFSET('Sanitation Data'!$H$10,0,10*ROW('Sanitation Data'!H111)),NA())</f>
        <v>#N/A</v>
      </c>
      <c r="AS117" s="100" t="e">
        <f ca="true">+IF(AND(ISNUMBER(OFFSET('Sanitation Data'!$H$11,0,10*ROW('Sanitation Data'!H111))),'Data Summary'!DH117="Yes"),OFFSET('Sanitation Data'!$H$11,0,10*ROW('Sanitation Data'!H111)),NA())</f>
        <v>#N/A</v>
      </c>
      <c r="AT117" s="100" t="e">
        <f ca="true">+IF(AND(ISNUMBER(OFFSET('Sanitation Data'!$H$12,0,10*ROW('Sanitation Data'!H111))),'Data Summary'!DI117="Yes"),OFFSET('Sanitation Data'!$H$12,0,10*ROW('Sanitation Data'!H111)),NA())</f>
        <v>#N/A</v>
      </c>
      <c r="AU117" s="100" t="e">
        <f ca="true">+IF(AND(ISNUMBER(OFFSET('Sanitation Data'!$I$4,0,10*ROW('Sanitation Data'!I111))),'Data Summary'!DJ117="Yes"),100-OFFSET('Sanitation Data'!$I$4,0,10*ROW('Sanitation Data'!I111)),NA())</f>
        <v>#N/A</v>
      </c>
      <c r="AV117" s="100" t="e">
        <f ca="true">+IF(AND(ISNUMBER(OFFSET('Sanitation Data'!$I$6,0,10*ROW('Sanitation Data'!I111))),'Data Summary'!DK117="Yes"),OFFSET('Sanitation Data'!$I$6,0,10*ROW('Sanitation Data'!I111)),NA())</f>
        <v>#N/A</v>
      </c>
      <c r="AW117" s="100" t="e">
        <f ca="true">+IF(AND(ISNUMBER(OFFSET('Sanitation Data'!$I$10,0,10*ROW('Sanitation Data'!I111))),'Data Summary'!DL117="Yes"),OFFSET('Sanitation Data'!$I$10,0,10*ROW('Sanitation Data'!I111)),NA())</f>
        <v>#N/A</v>
      </c>
      <c r="AX117" s="100" t="e">
        <f ca="true">+IF(AND(ISNUMBER(OFFSET('Sanitation Data'!$I$11,0,10*ROW('Sanitation Data'!I111))),'Data Summary'!DM117="Yes"),OFFSET('Sanitation Data'!$I$11,0,10*ROW('Sanitation Data'!I111)),NA())</f>
        <v>#N/A</v>
      </c>
      <c r="AY117" s="100" t="e">
        <f ca="true">+IF(AND(ISNUMBER(OFFSET('Sanitation Data'!$I$12,0,10*ROW('Sanitation Data'!I111))),'Data Summary'!DN117="Yes"),OFFSET('Sanitation Data'!$I$12,0,10*ROW('Sanitation Data'!I111)),NA())</f>
        <v>#N/A</v>
      </c>
      <c r="AZ117" s="101" t="e">
        <f ca="true">+IF(AND(ISNUMBER(OFFSET('Hygiene Data'!$D$5,0,10*ROW('Hygiene Data'!D111))),'Data Summary'!DO117="Yes"),OFFSET('Hygiene Data'!$D$5,0,10*ROW('Hygiene Data'!D111)),NA())</f>
        <v>#N/A</v>
      </c>
      <c r="BA117" s="101" t="e">
        <f ca="true">+IF(AND(ISNUMBER(OFFSET('Hygiene Data'!$D$7,0,10*ROW('Hygiene Data'!D111))),'Data Summary'!DP117="Yes"),OFFSET('Hygiene Data'!$D$7,0,10*ROW('Hygiene Data'!D111)),NA())</f>
        <v>#N/A</v>
      </c>
      <c r="BB117" s="101" t="e">
        <f ca="true">+IF(AND(ISNUMBER(OFFSET('Hygiene Data'!$D$9,0,10*ROW('Hygiene Data'!D111))),'Data Summary'!DQ117="Yes"),OFFSET('Hygiene Data'!$D$9,0,10*ROW('Hygiene Data'!D111)),NA())</f>
        <v>#N/A</v>
      </c>
      <c r="BC117" s="101" t="e">
        <f ca="true">+IF(AND(ISNUMBER(OFFSET('Hygiene Data'!$E$5,0,10*ROW('Hygiene Data'!E111))),'Data Summary'!DR117="Yes"),OFFSET('Hygiene Data'!$E$5,0,10*ROW('Hygiene Data'!E111)),NA())</f>
        <v>#N/A</v>
      </c>
      <c r="BD117" s="101" t="e">
        <f ca="true">+IF(AND(ISNUMBER(OFFSET('Hygiene Data'!$E$7,0,10*ROW('Hygiene Data'!E111))),'Data Summary'!DS117="Yes"),OFFSET('Hygiene Data'!$E$7,0,10*ROW('Hygiene Data'!E111)),NA())</f>
        <v>#N/A</v>
      </c>
      <c r="BE117" s="101" t="e">
        <f ca="true">+IF(AND(ISNUMBER(OFFSET('Hygiene Data'!$E$9,0,10*ROW('Hygiene Data'!E111))),'Data Summary'!DT117="Yes"),OFFSET('Hygiene Data'!$E$9,0,10*ROW('Hygiene Data'!E111)),NA())</f>
        <v>#N/A</v>
      </c>
      <c r="BF117" s="101" t="e">
        <f ca="true">+IF(AND(ISNUMBER(OFFSET('Hygiene Data'!$F$5,0,10*ROW('Hygiene Data'!F111))),'Data Summary'!DU117="Yes"),OFFSET('Hygiene Data'!$F$5,0,10*ROW('Hygiene Data'!F111)),NA())</f>
        <v>#N/A</v>
      </c>
      <c r="BG117" s="101" t="e">
        <f ca="true">+IF(AND(ISNUMBER(OFFSET('Hygiene Data'!$F$7,0,10*ROW('Hygiene Data'!F111))),'Data Summary'!DV117="Yes"),OFFSET('Hygiene Data'!$F$7,0,10*ROW('Hygiene Data'!F111)),NA())</f>
        <v>#N/A</v>
      </c>
      <c r="BH117" s="101" t="e">
        <f ca="true">+IF(AND(ISNUMBER(OFFSET('Hygiene Data'!$F$9,0,10*ROW('Hygiene Data'!F111))),'Data Summary'!DW117="Yes"),OFFSET('Hygiene Data'!$F$9,0,10*ROW('Hygiene Data'!F111)),NA())</f>
        <v>#N/A</v>
      </c>
      <c r="BI117" s="101" t="e">
        <f ca="true">+IF(AND(ISNUMBER(OFFSET('Hygiene Data'!$G$5,0,10*ROW('Hygiene Data'!G111))),'Data Summary'!DX117="Yes"),OFFSET('Hygiene Data'!$G$5,0,10*ROW('Hygiene Data'!G111)),NA())</f>
        <v>#N/A</v>
      </c>
      <c r="BJ117" s="101" t="e">
        <f ca="true">+IF(AND(ISNUMBER(OFFSET('Hygiene Data'!$G$7,0,10*ROW('Hygiene Data'!G111))),'Data Summary'!DY117="Yes"),OFFSET('Hygiene Data'!$G$7,0,10*ROW('Hygiene Data'!G111)),NA())</f>
        <v>#N/A</v>
      </c>
      <c r="BK117" s="101" t="e">
        <f ca="true">+IF(AND(ISNUMBER(OFFSET('Hygiene Data'!$G$9,0,10*ROW('Hygiene Data'!G111))),'Data Summary'!DZ117="Yes"),OFFSET('Hygiene Data'!$G$9,0,10*ROW('Hygiene Data'!G111)),NA())</f>
        <v>#N/A</v>
      </c>
      <c r="BL117" s="101" t="e">
        <f ca="true">+IF(AND(ISNUMBER(OFFSET('Hygiene Data'!$H$5,0,10*ROW('Hygiene Data'!H111))),'Data Summary'!EA117="Yes"),OFFSET('Hygiene Data'!$H$5,0,10*ROW('Hygiene Data'!H111)),NA())</f>
        <v>#N/A</v>
      </c>
      <c r="BM117" s="101" t="e">
        <f ca="true">+IF(AND(ISNUMBER(OFFSET('Hygiene Data'!$H$7,0,10*ROW('Hygiene Data'!H111))),'Data Summary'!EB117="Yes"),OFFSET('Hygiene Data'!$H$7,0,10*ROW('Hygiene Data'!H111)),NA())</f>
        <v>#N/A</v>
      </c>
      <c r="BN117" s="101" t="e">
        <f ca="true">+IF(AND(ISNUMBER(OFFSET('Hygiene Data'!$H$9,0,10*ROW('Hygiene Data'!H111))),'Data Summary'!EC117="Yes"),OFFSET('Hygiene Data'!$H$9,0,10*ROW('Hygiene Data'!H111)),NA())</f>
        <v>#N/A</v>
      </c>
      <c r="BO117" s="101" t="e">
        <f ca="true">+IF(AND(ISNUMBER(OFFSET('Hygiene Data'!$I$5,0,10*ROW('Hygiene Data'!I111))),'Data Summary'!ED117="Yes"),OFFSET('Hygiene Data'!$I$5,0,10*ROW('Hygiene Data'!I111)),NA())</f>
        <v>#N/A</v>
      </c>
      <c r="BP117" s="101" t="e">
        <f ca="true">+IF(AND(ISNUMBER(OFFSET('Hygiene Data'!$I$7,0,10*ROW('Hygiene Data'!I111))),'Data Summary'!EE117="Yes"),OFFSET('Hygiene Data'!$I$7,0,10*ROW('Hygiene Data'!I111)),NA())</f>
        <v>#N/A</v>
      </c>
      <c r="BQ117" s="101" t="e">
        <f ca="true">+IF(AND(ISNUMBER(OFFSET('Hygiene Data'!$I$9,0,10*ROW('Hygiene Data'!I111))),'Data Summary'!EF117="Yes"),OFFSET('Hygiene Data'!$I$9,0,10*ROW('Hygiene Data'!I111)),NA())</f>
        <v>#N/A</v>
      </c>
    </row>
    <row xmlns:x14ac="http://schemas.microsoft.com/office/spreadsheetml/2009/9/ac" r="118" x14ac:dyDescent="0.2">
      <c r="A118" s="379" t="e">
        <f ca="true">+RIGHT('Data Summary'!A118,LEN('Data Summary'!A118)-9)</f>
        <v>#VALUE!</v>
      </c>
      <c r="B118" s="38" t="str">
        <f ca="true">+IF(ISTEXT('Data Summary'!B118),'Data Summary'!B118,"")</f>
        <v/>
      </c>
      <c r="C118" s="378" t="e">
        <f ca="true">+VALUE('Data Summary'!C118)</f>
        <v>#VALUE!</v>
      </c>
      <c r="D118" s="99" t="e">
        <f ca="true">+IF(AND(ISNUMBER(OFFSET('Water Data'!$D$4,0,10*ROW('Water Data'!D112))),'Data Summary'!BS118="Yes"),100-OFFSET('Water Data'!$D$4,0,10*ROW('Water Data'!D112)),NA())</f>
        <v>#N/A</v>
      </c>
      <c r="E118" s="99" t="e">
        <f ca="true">+IF(AND(ISNUMBER(OFFSET('Water Data'!$D$6,0,10*ROW('Water Data'!D112))),'Data Summary'!BT118="Yes"),OFFSET('Water Data'!$D$6,0,10*ROW('Water Data'!D112)),NA())</f>
        <v>#N/A</v>
      </c>
      <c r="F118" s="99" t="e">
        <f ca="true">+IF(AND(ISNUMBER(OFFSET('Water Data'!$D$9,0,10*ROW('Water Data'!D112))),'Data Summary'!BU118="Yes"),OFFSET('Water Data'!$D$9,0,10*ROW('Water Data'!D112)),NA())</f>
        <v>#N/A</v>
      </c>
      <c r="G118" s="99" t="e">
        <f ca="true">+IF(AND(ISNUMBER(OFFSET('Water Data'!$E$4,0,10*ROW('Water Data'!E112))),'Data Summary'!BV118="Yes"),100-OFFSET('Water Data'!$E$4,0,10*ROW('Water Data'!E112)),NA())</f>
        <v>#N/A</v>
      </c>
      <c r="H118" s="99" t="e">
        <f ca="true">+IF(AND(ISNUMBER(OFFSET('Water Data'!$E$6,0,10*ROW('Water Data'!E112))),'Data Summary'!BW118="Yes"),OFFSET('Water Data'!$E$6,0,10*ROW('Water Data'!E112)),NA())</f>
        <v>#N/A</v>
      </c>
      <c r="I118" s="99" t="e">
        <f ca="true">+IF(AND(ISNUMBER(OFFSET('Water Data'!$E$9,0,10*ROW('Water Data'!E112))),'Data Summary'!BX118="Yes"),OFFSET('Water Data'!$E$9,0,10*ROW('Water Data'!E112)),NA())</f>
        <v>#N/A</v>
      </c>
      <c r="J118" s="99" t="e">
        <f ca="true">+IF(AND(ISNUMBER(OFFSET('Water Data'!$F$4,0,10*ROW('Water Data'!F112))),'Data Summary'!BY118="Yes"),100-OFFSET('Water Data'!$F$4,0,10*ROW('Water Data'!F112)),NA())</f>
        <v>#N/A</v>
      </c>
      <c r="K118" s="99" t="e">
        <f ca="true">+IF(AND(ISNUMBER(OFFSET('Water Data'!$F$6,0,10*ROW('Water Data'!F112))),'Data Summary'!BZ118="Yes"),OFFSET('Water Data'!$F$6,0,10*ROW('Water Data'!F112)),NA())</f>
        <v>#N/A</v>
      </c>
      <c r="L118" s="99" t="e">
        <f ca="true">+IF(AND(ISNUMBER(OFFSET('Water Data'!$F$9,0,10*ROW('Water Data'!F112))),'Data Summary'!CA118="Yes"),OFFSET('Water Data'!$F$9,0,10*ROW('Water Data'!F112)),NA())</f>
        <v>#N/A</v>
      </c>
      <c r="M118" s="99" t="e">
        <f ca="true">+IF(AND(ISNUMBER(OFFSET('Water Data'!$G$4,0,10*ROW('Water Data'!G112))),'Data Summary'!CB118="Yes"),100-OFFSET('Water Data'!$G$4,0,10*ROW('Water Data'!G112)),NA())</f>
        <v>#N/A</v>
      </c>
      <c r="N118" s="99" t="e">
        <f ca="true">+IF(AND(ISNUMBER(OFFSET('Water Data'!$G$6,0,10*ROW('Water Data'!G112))),'Data Summary'!CC118="Yes"),OFFSET('Water Data'!$G$6,0,10*ROW('Water Data'!G112)),NA())</f>
        <v>#N/A</v>
      </c>
      <c r="O118" s="99" t="e">
        <f ca="true">+IF(AND(ISNUMBER(OFFSET('Water Data'!$G$9,0,10*ROW('Water Data'!G112))),'Data Summary'!CD118="Yes"),OFFSET('Water Data'!$G$9,0,10*ROW('Water Data'!G112)),NA())</f>
        <v>#N/A</v>
      </c>
      <c r="P118" s="99" t="e">
        <f ca="true">+IF(AND(ISNUMBER(OFFSET('Water Data'!$H$4,0,10*ROW('Water Data'!H112))),'Data Summary'!CE118="Yes"),100-OFFSET('Water Data'!$H$4,0,10*ROW('Water Data'!H112)),NA())</f>
        <v>#N/A</v>
      </c>
      <c r="Q118" s="99" t="e">
        <f ca="true">+IF(AND(ISNUMBER(OFFSET('Water Data'!$H$6,0,10*ROW('Water Data'!H112))),'Data Summary'!CF118="Yes"),OFFSET('Water Data'!$H$6,0,10*ROW('Water Data'!H112)),NA())</f>
        <v>#N/A</v>
      </c>
      <c r="R118" s="99" t="e">
        <f ca="true">+IF(AND(ISNUMBER(OFFSET('Water Data'!$H$9,0,10*ROW('Water Data'!H112))),'Data Summary'!CG118="Yes"),OFFSET('Water Data'!$H$9,0,10*ROW('Water Data'!H112)),NA())</f>
        <v>#N/A</v>
      </c>
      <c r="S118" s="99" t="e">
        <f ca="true">+IF(AND(ISNUMBER(OFFSET('Water Data'!$I$4,0,10*ROW('Water Data'!I112))),'Data Summary'!CH118="Yes"),100-OFFSET('Water Data'!$I$4,0,10*ROW('Water Data'!I112)),NA())</f>
        <v>#N/A</v>
      </c>
      <c r="T118" s="99" t="e">
        <f ca="true">+IF(AND(ISNUMBER(OFFSET('Water Data'!$I$6,0,10*ROW('Water Data'!I112))),'Data Summary'!CI118="Yes"),OFFSET('Water Data'!$I$6,0,10*ROW('Water Data'!I112)),NA())</f>
        <v>#N/A</v>
      </c>
      <c r="U118" s="99" t="e">
        <f ca="true">+IF(AND(ISNUMBER(OFFSET('Water Data'!$I$9,0,10*ROW('Water Data'!I112))),'Data Summary'!CJ118="Yes"),OFFSET('Water Data'!$I$9,0,10*ROW('Water Data'!I112)),NA())</f>
        <v>#N/A</v>
      </c>
      <c r="V118" s="100" t="e">
        <f ca="true">+IF(AND(ISNUMBER(OFFSET('Sanitation Data'!$D$4,0,10*ROW('Sanitation Data'!D112))),'Data Summary'!CK118="Yes"),100-OFFSET('Sanitation Data'!$D$4,0,10*ROW('Sanitation Data'!D112)),NA())</f>
        <v>#N/A</v>
      </c>
      <c r="W118" s="100" t="e">
        <f ca="true">+IF(AND(ISNUMBER(OFFSET('Sanitation Data'!$D$6,0,10*ROW('Sanitation Data'!D112))),'Data Summary'!CL118="Yes"),OFFSET('Sanitation Data'!$D$6,0,10*ROW('Sanitation Data'!D112)),NA())</f>
        <v>#N/A</v>
      </c>
      <c r="X118" s="100" t="e">
        <f ca="true">+IF(AND(ISNUMBER(OFFSET('Sanitation Data'!$D$10,0,10*ROW('Sanitation Data'!D112))),'Data Summary'!CM118="Yes"),OFFSET('Sanitation Data'!$D$10,0,10*ROW('Sanitation Data'!D112)),NA())</f>
        <v>#N/A</v>
      </c>
      <c r="Y118" s="100" t="e">
        <f ca="true">+IF(AND(ISNUMBER(OFFSET('Sanitation Data'!$D$11,0,10*ROW('Sanitation Data'!D112))),'Data Summary'!CN118="Yes"),OFFSET('Sanitation Data'!$D$11,0,10*ROW('Sanitation Data'!D112)),NA())</f>
        <v>#N/A</v>
      </c>
      <c r="Z118" s="100" t="e">
        <f ca="true">+IF(AND(ISNUMBER(OFFSET('Sanitation Data'!$D$12,0,10*ROW('Sanitation Data'!D112))),'Data Summary'!CO118="Yes"),OFFSET('Sanitation Data'!$D$12,0,10*ROW('Sanitation Data'!D112)),NA())</f>
        <v>#N/A</v>
      </c>
      <c r="AA118" s="100" t="e">
        <f ca="true">+IF(AND(ISNUMBER(OFFSET('Sanitation Data'!$E$4,0,10*ROW('Sanitation Data'!E112))),'Data Summary'!CP118="Yes"),100-OFFSET('Sanitation Data'!$E$4,0,10*ROW('Sanitation Data'!E112)),NA())</f>
        <v>#N/A</v>
      </c>
      <c r="AB118" s="100" t="e">
        <f ca="true">+IF(AND(ISNUMBER(OFFSET('Sanitation Data'!$E$6,0,10*ROW('Sanitation Data'!E112))),'Data Summary'!CQ118="Yes"),OFFSET('Sanitation Data'!$E$6,0,10*ROW('Sanitation Data'!E112)),NA())</f>
        <v>#N/A</v>
      </c>
      <c r="AC118" s="100" t="e">
        <f ca="true">+IF(AND(ISNUMBER(OFFSET('Sanitation Data'!$E$10,0,10*ROW('Sanitation Data'!E112))),'Data Summary'!CR118="Yes"),OFFSET('Sanitation Data'!$E$10,0,10*ROW('Sanitation Data'!E112)),NA())</f>
        <v>#N/A</v>
      </c>
      <c r="AD118" s="100" t="e">
        <f ca="true">+IF(AND(ISNUMBER(OFFSET('Sanitation Data'!$E$11,0,10*ROW('Sanitation Data'!E112))),'Data Summary'!CS118="Yes"),OFFSET('Sanitation Data'!$E$11,0,10*ROW('Sanitation Data'!E112)),NA())</f>
        <v>#N/A</v>
      </c>
      <c r="AE118" s="100" t="e">
        <f ca="true">+IF(AND(ISNUMBER(OFFSET('Sanitation Data'!$E$12,0,10*ROW('Sanitation Data'!E112))),'Data Summary'!CT118="Yes"),OFFSET('Sanitation Data'!$E$12,0,10*ROW('Sanitation Data'!E112)),NA())</f>
        <v>#N/A</v>
      </c>
      <c r="AF118" s="100" t="e">
        <f ca="true">+IF(AND(ISNUMBER(OFFSET('Sanitation Data'!$F$4,0,10*ROW('Sanitation Data'!F112))),'Data Summary'!CU118="Yes"),100-OFFSET('Sanitation Data'!$F$4,0,10*ROW('Sanitation Data'!F112)),NA())</f>
        <v>#N/A</v>
      </c>
      <c r="AG118" s="100" t="e">
        <f ca="true">+IF(AND(ISNUMBER(OFFSET('Sanitation Data'!$F$6,0,10*ROW('Sanitation Data'!F112))),'Data Summary'!CV118="Yes"),OFFSET('Sanitation Data'!$F$6,0,10*ROW('Sanitation Data'!F112)),NA())</f>
        <v>#N/A</v>
      </c>
      <c r="AH118" s="100" t="e">
        <f ca="true">+IF(AND(ISNUMBER(OFFSET('Sanitation Data'!$F$10,0,10*ROW('Sanitation Data'!F112))),'Data Summary'!CW118="Yes"),OFFSET('Sanitation Data'!$F$10,0,10*ROW('Sanitation Data'!F112)),NA())</f>
        <v>#N/A</v>
      </c>
      <c r="AI118" s="100" t="e">
        <f ca="true">+IF(AND(ISNUMBER(OFFSET('Sanitation Data'!$F$11,0,10*ROW('Sanitation Data'!F112))),'Data Summary'!CX118="Yes"),OFFSET('Sanitation Data'!$F$11,0,10*ROW('Sanitation Data'!F112)),NA())</f>
        <v>#N/A</v>
      </c>
      <c r="AJ118" s="100" t="e">
        <f ca="true">+IF(AND(ISNUMBER(OFFSET('Sanitation Data'!$F$12,0,10*ROW('Sanitation Data'!F112))),'Data Summary'!CY118="Yes"),OFFSET('Sanitation Data'!$F$12,0,10*ROW('Sanitation Data'!F112)),NA())</f>
        <v>#N/A</v>
      </c>
      <c r="AK118" s="100" t="e">
        <f ca="true">+IF(AND(ISNUMBER(OFFSET('Sanitation Data'!$G$4,0,10*ROW('Sanitation Data'!G112))),'Data Summary'!CZ118="Yes"),100-OFFSET('Sanitation Data'!$G$4,0,10*ROW('Sanitation Data'!G112)),NA())</f>
        <v>#N/A</v>
      </c>
      <c r="AL118" s="100" t="e">
        <f ca="true">+IF(AND(ISNUMBER(OFFSET('Sanitation Data'!$G$6,0,10*ROW('Sanitation Data'!G112))),'Data Summary'!DA118="Yes"),OFFSET('Sanitation Data'!$G$6,0,10*ROW('Sanitation Data'!G112)),NA())</f>
        <v>#N/A</v>
      </c>
      <c r="AM118" s="100" t="e">
        <f ca="true">+IF(AND(ISNUMBER(OFFSET('Sanitation Data'!$G$10,0,10*ROW('Sanitation Data'!G112))),'Data Summary'!DB118="Yes"),OFFSET('Sanitation Data'!$G$10,0,10*ROW('Sanitation Data'!G112)),NA())</f>
        <v>#N/A</v>
      </c>
      <c r="AN118" s="100" t="e">
        <f ca="true">+IF(AND(ISNUMBER(OFFSET('Sanitation Data'!$G$11,0,10*ROW('Sanitation Data'!G112))),'Data Summary'!DC118="Yes"),OFFSET('Sanitation Data'!$G$11,0,10*ROW('Sanitation Data'!G112)),NA())</f>
        <v>#N/A</v>
      </c>
      <c r="AO118" s="100" t="e">
        <f ca="true">+IF(AND(ISNUMBER(OFFSET('Sanitation Data'!$G$12,0,10*ROW('Sanitation Data'!G112))),'Data Summary'!DD118="Yes"),OFFSET('Sanitation Data'!$G$12,0,10*ROW('Sanitation Data'!G112)),NA())</f>
        <v>#N/A</v>
      </c>
      <c r="AP118" s="100" t="e">
        <f ca="true">+IF(AND(ISNUMBER(OFFSET('Sanitation Data'!$H$4,0,10*ROW('Sanitation Data'!H112))),'Data Summary'!DE118="Yes"),100-OFFSET('Sanitation Data'!$H$4,0,10*ROW('Sanitation Data'!H112)),NA())</f>
        <v>#N/A</v>
      </c>
      <c r="AQ118" s="100" t="e">
        <f ca="true">+IF(AND(ISNUMBER(OFFSET('Sanitation Data'!$H$6,0,10*ROW('Sanitation Data'!H112))),'Data Summary'!DF118="Yes"),OFFSET('Sanitation Data'!$H$6,0,10*ROW('Sanitation Data'!H112)),NA())</f>
        <v>#N/A</v>
      </c>
      <c r="AR118" s="100" t="e">
        <f ca="true">+IF(AND(ISNUMBER(OFFSET('Sanitation Data'!$H$10,0,10*ROW('Sanitation Data'!H112))),'Data Summary'!DG118="Yes"),OFFSET('Sanitation Data'!$H$10,0,10*ROW('Sanitation Data'!H112)),NA())</f>
        <v>#N/A</v>
      </c>
      <c r="AS118" s="100" t="e">
        <f ca="true">+IF(AND(ISNUMBER(OFFSET('Sanitation Data'!$H$11,0,10*ROW('Sanitation Data'!H112))),'Data Summary'!DH118="Yes"),OFFSET('Sanitation Data'!$H$11,0,10*ROW('Sanitation Data'!H112)),NA())</f>
        <v>#N/A</v>
      </c>
      <c r="AT118" s="100" t="e">
        <f ca="true">+IF(AND(ISNUMBER(OFFSET('Sanitation Data'!$H$12,0,10*ROW('Sanitation Data'!H112))),'Data Summary'!DI118="Yes"),OFFSET('Sanitation Data'!$H$12,0,10*ROW('Sanitation Data'!H112)),NA())</f>
        <v>#N/A</v>
      </c>
      <c r="AU118" s="100" t="e">
        <f ca="true">+IF(AND(ISNUMBER(OFFSET('Sanitation Data'!$I$4,0,10*ROW('Sanitation Data'!I112))),'Data Summary'!DJ118="Yes"),100-OFFSET('Sanitation Data'!$I$4,0,10*ROW('Sanitation Data'!I112)),NA())</f>
        <v>#N/A</v>
      </c>
      <c r="AV118" s="100" t="e">
        <f ca="true">+IF(AND(ISNUMBER(OFFSET('Sanitation Data'!$I$6,0,10*ROW('Sanitation Data'!I112))),'Data Summary'!DK118="Yes"),OFFSET('Sanitation Data'!$I$6,0,10*ROW('Sanitation Data'!I112)),NA())</f>
        <v>#N/A</v>
      </c>
      <c r="AW118" s="100" t="e">
        <f ca="true">+IF(AND(ISNUMBER(OFFSET('Sanitation Data'!$I$10,0,10*ROW('Sanitation Data'!I112))),'Data Summary'!DL118="Yes"),OFFSET('Sanitation Data'!$I$10,0,10*ROW('Sanitation Data'!I112)),NA())</f>
        <v>#N/A</v>
      </c>
      <c r="AX118" s="100" t="e">
        <f ca="true">+IF(AND(ISNUMBER(OFFSET('Sanitation Data'!$I$11,0,10*ROW('Sanitation Data'!I112))),'Data Summary'!DM118="Yes"),OFFSET('Sanitation Data'!$I$11,0,10*ROW('Sanitation Data'!I112)),NA())</f>
        <v>#N/A</v>
      </c>
      <c r="AY118" s="100" t="e">
        <f ca="true">+IF(AND(ISNUMBER(OFFSET('Sanitation Data'!$I$12,0,10*ROW('Sanitation Data'!I112))),'Data Summary'!DN118="Yes"),OFFSET('Sanitation Data'!$I$12,0,10*ROW('Sanitation Data'!I112)),NA())</f>
        <v>#N/A</v>
      </c>
      <c r="AZ118" s="101" t="e">
        <f ca="true">+IF(AND(ISNUMBER(OFFSET('Hygiene Data'!$D$5,0,10*ROW('Hygiene Data'!D112))),'Data Summary'!DO118="Yes"),OFFSET('Hygiene Data'!$D$5,0,10*ROW('Hygiene Data'!D112)),NA())</f>
        <v>#N/A</v>
      </c>
      <c r="BA118" s="101" t="e">
        <f ca="true">+IF(AND(ISNUMBER(OFFSET('Hygiene Data'!$D$7,0,10*ROW('Hygiene Data'!D112))),'Data Summary'!DP118="Yes"),OFFSET('Hygiene Data'!$D$7,0,10*ROW('Hygiene Data'!D112)),NA())</f>
        <v>#N/A</v>
      </c>
      <c r="BB118" s="101" t="e">
        <f ca="true">+IF(AND(ISNUMBER(OFFSET('Hygiene Data'!$D$9,0,10*ROW('Hygiene Data'!D112))),'Data Summary'!DQ118="Yes"),OFFSET('Hygiene Data'!$D$9,0,10*ROW('Hygiene Data'!D112)),NA())</f>
        <v>#N/A</v>
      </c>
      <c r="BC118" s="101" t="e">
        <f ca="true">+IF(AND(ISNUMBER(OFFSET('Hygiene Data'!$E$5,0,10*ROW('Hygiene Data'!E112))),'Data Summary'!DR118="Yes"),OFFSET('Hygiene Data'!$E$5,0,10*ROW('Hygiene Data'!E112)),NA())</f>
        <v>#N/A</v>
      </c>
      <c r="BD118" s="101" t="e">
        <f ca="true">+IF(AND(ISNUMBER(OFFSET('Hygiene Data'!$E$7,0,10*ROW('Hygiene Data'!E112))),'Data Summary'!DS118="Yes"),OFFSET('Hygiene Data'!$E$7,0,10*ROW('Hygiene Data'!E112)),NA())</f>
        <v>#N/A</v>
      </c>
      <c r="BE118" s="101" t="e">
        <f ca="true">+IF(AND(ISNUMBER(OFFSET('Hygiene Data'!$E$9,0,10*ROW('Hygiene Data'!E112))),'Data Summary'!DT118="Yes"),OFFSET('Hygiene Data'!$E$9,0,10*ROW('Hygiene Data'!E112)),NA())</f>
        <v>#N/A</v>
      </c>
      <c r="BF118" s="101" t="e">
        <f ca="true">+IF(AND(ISNUMBER(OFFSET('Hygiene Data'!$F$5,0,10*ROW('Hygiene Data'!F112))),'Data Summary'!DU118="Yes"),OFFSET('Hygiene Data'!$F$5,0,10*ROW('Hygiene Data'!F112)),NA())</f>
        <v>#N/A</v>
      </c>
      <c r="BG118" s="101" t="e">
        <f ca="true">+IF(AND(ISNUMBER(OFFSET('Hygiene Data'!$F$7,0,10*ROW('Hygiene Data'!F112))),'Data Summary'!DV118="Yes"),OFFSET('Hygiene Data'!$F$7,0,10*ROW('Hygiene Data'!F112)),NA())</f>
        <v>#N/A</v>
      </c>
      <c r="BH118" s="101" t="e">
        <f ca="true">+IF(AND(ISNUMBER(OFFSET('Hygiene Data'!$F$9,0,10*ROW('Hygiene Data'!F112))),'Data Summary'!DW118="Yes"),OFFSET('Hygiene Data'!$F$9,0,10*ROW('Hygiene Data'!F112)),NA())</f>
        <v>#N/A</v>
      </c>
      <c r="BI118" s="101" t="e">
        <f ca="true">+IF(AND(ISNUMBER(OFFSET('Hygiene Data'!$G$5,0,10*ROW('Hygiene Data'!G112))),'Data Summary'!DX118="Yes"),OFFSET('Hygiene Data'!$G$5,0,10*ROW('Hygiene Data'!G112)),NA())</f>
        <v>#N/A</v>
      </c>
      <c r="BJ118" s="101" t="e">
        <f ca="true">+IF(AND(ISNUMBER(OFFSET('Hygiene Data'!$G$7,0,10*ROW('Hygiene Data'!G112))),'Data Summary'!DY118="Yes"),OFFSET('Hygiene Data'!$G$7,0,10*ROW('Hygiene Data'!G112)),NA())</f>
        <v>#N/A</v>
      </c>
      <c r="BK118" s="101" t="e">
        <f ca="true">+IF(AND(ISNUMBER(OFFSET('Hygiene Data'!$G$9,0,10*ROW('Hygiene Data'!G112))),'Data Summary'!DZ118="Yes"),OFFSET('Hygiene Data'!$G$9,0,10*ROW('Hygiene Data'!G112)),NA())</f>
        <v>#N/A</v>
      </c>
      <c r="BL118" s="101" t="e">
        <f ca="true">+IF(AND(ISNUMBER(OFFSET('Hygiene Data'!$H$5,0,10*ROW('Hygiene Data'!H112))),'Data Summary'!EA118="Yes"),OFFSET('Hygiene Data'!$H$5,0,10*ROW('Hygiene Data'!H112)),NA())</f>
        <v>#N/A</v>
      </c>
      <c r="BM118" s="101" t="e">
        <f ca="true">+IF(AND(ISNUMBER(OFFSET('Hygiene Data'!$H$7,0,10*ROW('Hygiene Data'!H112))),'Data Summary'!EB118="Yes"),OFFSET('Hygiene Data'!$H$7,0,10*ROW('Hygiene Data'!H112)),NA())</f>
        <v>#N/A</v>
      </c>
      <c r="BN118" s="101" t="e">
        <f ca="true">+IF(AND(ISNUMBER(OFFSET('Hygiene Data'!$H$9,0,10*ROW('Hygiene Data'!H112))),'Data Summary'!EC118="Yes"),OFFSET('Hygiene Data'!$H$9,0,10*ROW('Hygiene Data'!H112)),NA())</f>
        <v>#N/A</v>
      </c>
      <c r="BO118" s="101" t="e">
        <f ca="true">+IF(AND(ISNUMBER(OFFSET('Hygiene Data'!$I$5,0,10*ROW('Hygiene Data'!I112))),'Data Summary'!ED118="Yes"),OFFSET('Hygiene Data'!$I$5,0,10*ROW('Hygiene Data'!I112)),NA())</f>
        <v>#N/A</v>
      </c>
      <c r="BP118" s="101" t="e">
        <f ca="true">+IF(AND(ISNUMBER(OFFSET('Hygiene Data'!$I$7,0,10*ROW('Hygiene Data'!I112))),'Data Summary'!EE118="Yes"),OFFSET('Hygiene Data'!$I$7,0,10*ROW('Hygiene Data'!I112)),NA())</f>
        <v>#N/A</v>
      </c>
      <c r="BQ118" s="101" t="e">
        <f ca="true">+IF(AND(ISNUMBER(OFFSET('Hygiene Data'!$I$9,0,10*ROW('Hygiene Data'!I112))),'Data Summary'!EF118="Yes"),OFFSET('Hygiene Data'!$I$9,0,10*ROW('Hygiene Data'!I112)),NA())</f>
        <v>#N/A</v>
      </c>
    </row>
    <row xmlns:x14ac="http://schemas.microsoft.com/office/spreadsheetml/2009/9/ac" r="119" x14ac:dyDescent="0.2">
      <c r="A119" s="379" t="e">
        <f ca="true">+RIGHT('Data Summary'!A119,LEN('Data Summary'!A119)-9)</f>
        <v>#VALUE!</v>
      </c>
      <c r="B119" s="38" t="str">
        <f ca="true">+IF(ISTEXT('Data Summary'!B119),'Data Summary'!B119,"")</f>
        <v/>
      </c>
      <c r="C119" s="378" t="e">
        <f ca="true">+VALUE('Data Summary'!C119)</f>
        <v>#VALUE!</v>
      </c>
      <c r="D119" s="99" t="e">
        <f ca="true">+IF(AND(ISNUMBER(OFFSET('Water Data'!$D$4,0,10*ROW('Water Data'!D113))),'Data Summary'!BS119="Yes"),100-OFFSET('Water Data'!$D$4,0,10*ROW('Water Data'!D113)),NA())</f>
        <v>#N/A</v>
      </c>
      <c r="E119" s="99" t="e">
        <f ca="true">+IF(AND(ISNUMBER(OFFSET('Water Data'!$D$6,0,10*ROW('Water Data'!D113))),'Data Summary'!BT119="Yes"),OFFSET('Water Data'!$D$6,0,10*ROW('Water Data'!D113)),NA())</f>
        <v>#N/A</v>
      </c>
      <c r="F119" s="99" t="e">
        <f ca="true">+IF(AND(ISNUMBER(OFFSET('Water Data'!$D$9,0,10*ROW('Water Data'!D113))),'Data Summary'!BU119="Yes"),OFFSET('Water Data'!$D$9,0,10*ROW('Water Data'!D113)),NA())</f>
        <v>#N/A</v>
      </c>
      <c r="G119" s="99" t="e">
        <f ca="true">+IF(AND(ISNUMBER(OFFSET('Water Data'!$E$4,0,10*ROW('Water Data'!E113))),'Data Summary'!BV119="Yes"),100-OFFSET('Water Data'!$E$4,0,10*ROW('Water Data'!E113)),NA())</f>
        <v>#N/A</v>
      </c>
      <c r="H119" s="99" t="e">
        <f ca="true">+IF(AND(ISNUMBER(OFFSET('Water Data'!$E$6,0,10*ROW('Water Data'!E113))),'Data Summary'!BW119="Yes"),OFFSET('Water Data'!$E$6,0,10*ROW('Water Data'!E113)),NA())</f>
        <v>#N/A</v>
      </c>
      <c r="I119" s="99" t="e">
        <f ca="true">+IF(AND(ISNUMBER(OFFSET('Water Data'!$E$9,0,10*ROW('Water Data'!E113))),'Data Summary'!BX119="Yes"),OFFSET('Water Data'!$E$9,0,10*ROW('Water Data'!E113)),NA())</f>
        <v>#N/A</v>
      </c>
      <c r="J119" s="99" t="e">
        <f ca="true">+IF(AND(ISNUMBER(OFFSET('Water Data'!$F$4,0,10*ROW('Water Data'!F113))),'Data Summary'!BY119="Yes"),100-OFFSET('Water Data'!$F$4,0,10*ROW('Water Data'!F113)),NA())</f>
        <v>#N/A</v>
      </c>
      <c r="K119" s="99" t="e">
        <f ca="true">+IF(AND(ISNUMBER(OFFSET('Water Data'!$F$6,0,10*ROW('Water Data'!F113))),'Data Summary'!BZ119="Yes"),OFFSET('Water Data'!$F$6,0,10*ROW('Water Data'!F113)),NA())</f>
        <v>#N/A</v>
      </c>
      <c r="L119" s="99" t="e">
        <f ca="true">+IF(AND(ISNUMBER(OFFSET('Water Data'!$F$9,0,10*ROW('Water Data'!F113))),'Data Summary'!CA119="Yes"),OFFSET('Water Data'!$F$9,0,10*ROW('Water Data'!F113)),NA())</f>
        <v>#N/A</v>
      </c>
      <c r="M119" s="99" t="e">
        <f ca="true">+IF(AND(ISNUMBER(OFFSET('Water Data'!$G$4,0,10*ROW('Water Data'!G113))),'Data Summary'!CB119="Yes"),100-OFFSET('Water Data'!$G$4,0,10*ROW('Water Data'!G113)),NA())</f>
        <v>#N/A</v>
      </c>
      <c r="N119" s="99" t="e">
        <f ca="true">+IF(AND(ISNUMBER(OFFSET('Water Data'!$G$6,0,10*ROW('Water Data'!G113))),'Data Summary'!CC119="Yes"),OFFSET('Water Data'!$G$6,0,10*ROW('Water Data'!G113)),NA())</f>
        <v>#N/A</v>
      </c>
      <c r="O119" s="99" t="e">
        <f ca="true">+IF(AND(ISNUMBER(OFFSET('Water Data'!$G$9,0,10*ROW('Water Data'!G113))),'Data Summary'!CD119="Yes"),OFFSET('Water Data'!$G$9,0,10*ROW('Water Data'!G113)),NA())</f>
        <v>#N/A</v>
      </c>
      <c r="P119" s="99" t="e">
        <f ca="true">+IF(AND(ISNUMBER(OFFSET('Water Data'!$H$4,0,10*ROW('Water Data'!H113))),'Data Summary'!CE119="Yes"),100-OFFSET('Water Data'!$H$4,0,10*ROW('Water Data'!H113)),NA())</f>
        <v>#N/A</v>
      </c>
      <c r="Q119" s="99" t="e">
        <f ca="true">+IF(AND(ISNUMBER(OFFSET('Water Data'!$H$6,0,10*ROW('Water Data'!H113))),'Data Summary'!CF119="Yes"),OFFSET('Water Data'!$H$6,0,10*ROW('Water Data'!H113)),NA())</f>
        <v>#N/A</v>
      </c>
      <c r="R119" s="99" t="e">
        <f ca="true">+IF(AND(ISNUMBER(OFFSET('Water Data'!$H$9,0,10*ROW('Water Data'!H113))),'Data Summary'!CG119="Yes"),OFFSET('Water Data'!$H$9,0,10*ROW('Water Data'!H113)),NA())</f>
        <v>#N/A</v>
      </c>
      <c r="S119" s="99" t="e">
        <f ca="true">+IF(AND(ISNUMBER(OFFSET('Water Data'!$I$4,0,10*ROW('Water Data'!I113))),'Data Summary'!CH119="Yes"),100-OFFSET('Water Data'!$I$4,0,10*ROW('Water Data'!I113)),NA())</f>
        <v>#N/A</v>
      </c>
      <c r="T119" s="99" t="e">
        <f ca="true">+IF(AND(ISNUMBER(OFFSET('Water Data'!$I$6,0,10*ROW('Water Data'!I113))),'Data Summary'!CI119="Yes"),OFFSET('Water Data'!$I$6,0,10*ROW('Water Data'!I113)),NA())</f>
        <v>#N/A</v>
      </c>
      <c r="U119" s="99" t="e">
        <f ca="true">+IF(AND(ISNUMBER(OFFSET('Water Data'!$I$9,0,10*ROW('Water Data'!I113))),'Data Summary'!CJ119="Yes"),OFFSET('Water Data'!$I$9,0,10*ROW('Water Data'!I113)),NA())</f>
        <v>#N/A</v>
      </c>
      <c r="V119" s="100" t="e">
        <f ca="true">+IF(AND(ISNUMBER(OFFSET('Sanitation Data'!$D$4,0,10*ROW('Sanitation Data'!D113))),'Data Summary'!CK119="Yes"),100-OFFSET('Sanitation Data'!$D$4,0,10*ROW('Sanitation Data'!D113)),NA())</f>
        <v>#N/A</v>
      </c>
      <c r="W119" s="100" t="e">
        <f ca="true">+IF(AND(ISNUMBER(OFFSET('Sanitation Data'!$D$6,0,10*ROW('Sanitation Data'!D113))),'Data Summary'!CL119="Yes"),OFFSET('Sanitation Data'!$D$6,0,10*ROW('Sanitation Data'!D113)),NA())</f>
        <v>#N/A</v>
      </c>
      <c r="X119" s="100" t="e">
        <f ca="true">+IF(AND(ISNUMBER(OFFSET('Sanitation Data'!$D$10,0,10*ROW('Sanitation Data'!D113))),'Data Summary'!CM119="Yes"),OFFSET('Sanitation Data'!$D$10,0,10*ROW('Sanitation Data'!D113)),NA())</f>
        <v>#N/A</v>
      </c>
      <c r="Y119" s="100" t="e">
        <f ca="true">+IF(AND(ISNUMBER(OFFSET('Sanitation Data'!$D$11,0,10*ROW('Sanitation Data'!D113))),'Data Summary'!CN119="Yes"),OFFSET('Sanitation Data'!$D$11,0,10*ROW('Sanitation Data'!D113)),NA())</f>
        <v>#N/A</v>
      </c>
      <c r="Z119" s="100" t="e">
        <f ca="true">+IF(AND(ISNUMBER(OFFSET('Sanitation Data'!$D$12,0,10*ROW('Sanitation Data'!D113))),'Data Summary'!CO119="Yes"),OFFSET('Sanitation Data'!$D$12,0,10*ROW('Sanitation Data'!D113)),NA())</f>
        <v>#N/A</v>
      </c>
      <c r="AA119" s="100" t="e">
        <f ca="true">+IF(AND(ISNUMBER(OFFSET('Sanitation Data'!$E$4,0,10*ROW('Sanitation Data'!E113))),'Data Summary'!CP119="Yes"),100-OFFSET('Sanitation Data'!$E$4,0,10*ROW('Sanitation Data'!E113)),NA())</f>
        <v>#N/A</v>
      </c>
      <c r="AB119" s="100" t="e">
        <f ca="true">+IF(AND(ISNUMBER(OFFSET('Sanitation Data'!$E$6,0,10*ROW('Sanitation Data'!E113))),'Data Summary'!CQ119="Yes"),OFFSET('Sanitation Data'!$E$6,0,10*ROW('Sanitation Data'!E113)),NA())</f>
        <v>#N/A</v>
      </c>
      <c r="AC119" s="100" t="e">
        <f ca="true">+IF(AND(ISNUMBER(OFFSET('Sanitation Data'!$E$10,0,10*ROW('Sanitation Data'!E113))),'Data Summary'!CR119="Yes"),OFFSET('Sanitation Data'!$E$10,0,10*ROW('Sanitation Data'!E113)),NA())</f>
        <v>#N/A</v>
      </c>
      <c r="AD119" s="100" t="e">
        <f ca="true">+IF(AND(ISNUMBER(OFFSET('Sanitation Data'!$E$11,0,10*ROW('Sanitation Data'!E113))),'Data Summary'!CS119="Yes"),OFFSET('Sanitation Data'!$E$11,0,10*ROW('Sanitation Data'!E113)),NA())</f>
        <v>#N/A</v>
      </c>
      <c r="AE119" s="100" t="e">
        <f ca="true">+IF(AND(ISNUMBER(OFFSET('Sanitation Data'!$E$12,0,10*ROW('Sanitation Data'!E113))),'Data Summary'!CT119="Yes"),OFFSET('Sanitation Data'!$E$12,0,10*ROW('Sanitation Data'!E113)),NA())</f>
        <v>#N/A</v>
      </c>
      <c r="AF119" s="100" t="e">
        <f ca="true">+IF(AND(ISNUMBER(OFFSET('Sanitation Data'!$F$4,0,10*ROW('Sanitation Data'!F113))),'Data Summary'!CU119="Yes"),100-OFFSET('Sanitation Data'!$F$4,0,10*ROW('Sanitation Data'!F113)),NA())</f>
        <v>#N/A</v>
      </c>
      <c r="AG119" s="100" t="e">
        <f ca="true">+IF(AND(ISNUMBER(OFFSET('Sanitation Data'!$F$6,0,10*ROW('Sanitation Data'!F113))),'Data Summary'!CV119="Yes"),OFFSET('Sanitation Data'!$F$6,0,10*ROW('Sanitation Data'!F113)),NA())</f>
        <v>#N/A</v>
      </c>
      <c r="AH119" s="100" t="e">
        <f ca="true">+IF(AND(ISNUMBER(OFFSET('Sanitation Data'!$F$10,0,10*ROW('Sanitation Data'!F113))),'Data Summary'!CW119="Yes"),OFFSET('Sanitation Data'!$F$10,0,10*ROW('Sanitation Data'!F113)),NA())</f>
        <v>#N/A</v>
      </c>
      <c r="AI119" s="100" t="e">
        <f ca="true">+IF(AND(ISNUMBER(OFFSET('Sanitation Data'!$F$11,0,10*ROW('Sanitation Data'!F113))),'Data Summary'!CX119="Yes"),OFFSET('Sanitation Data'!$F$11,0,10*ROW('Sanitation Data'!F113)),NA())</f>
        <v>#N/A</v>
      </c>
      <c r="AJ119" s="100" t="e">
        <f ca="true">+IF(AND(ISNUMBER(OFFSET('Sanitation Data'!$F$12,0,10*ROW('Sanitation Data'!F113))),'Data Summary'!CY119="Yes"),OFFSET('Sanitation Data'!$F$12,0,10*ROW('Sanitation Data'!F113)),NA())</f>
        <v>#N/A</v>
      </c>
      <c r="AK119" s="100" t="e">
        <f ca="true">+IF(AND(ISNUMBER(OFFSET('Sanitation Data'!$G$4,0,10*ROW('Sanitation Data'!G113))),'Data Summary'!CZ119="Yes"),100-OFFSET('Sanitation Data'!$G$4,0,10*ROW('Sanitation Data'!G113)),NA())</f>
        <v>#N/A</v>
      </c>
      <c r="AL119" s="100" t="e">
        <f ca="true">+IF(AND(ISNUMBER(OFFSET('Sanitation Data'!$G$6,0,10*ROW('Sanitation Data'!G113))),'Data Summary'!DA119="Yes"),OFFSET('Sanitation Data'!$G$6,0,10*ROW('Sanitation Data'!G113)),NA())</f>
        <v>#N/A</v>
      </c>
      <c r="AM119" s="100" t="e">
        <f ca="true">+IF(AND(ISNUMBER(OFFSET('Sanitation Data'!$G$10,0,10*ROW('Sanitation Data'!G113))),'Data Summary'!DB119="Yes"),OFFSET('Sanitation Data'!$G$10,0,10*ROW('Sanitation Data'!G113)),NA())</f>
        <v>#N/A</v>
      </c>
      <c r="AN119" s="100" t="e">
        <f ca="true">+IF(AND(ISNUMBER(OFFSET('Sanitation Data'!$G$11,0,10*ROW('Sanitation Data'!G113))),'Data Summary'!DC119="Yes"),OFFSET('Sanitation Data'!$G$11,0,10*ROW('Sanitation Data'!G113)),NA())</f>
        <v>#N/A</v>
      </c>
      <c r="AO119" s="100" t="e">
        <f ca="true">+IF(AND(ISNUMBER(OFFSET('Sanitation Data'!$G$12,0,10*ROW('Sanitation Data'!G113))),'Data Summary'!DD119="Yes"),OFFSET('Sanitation Data'!$G$12,0,10*ROW('Sanitation Data'!G113)),NA())</f>
        <v>#N/A</v>
      </c>
      <c r="AP119" s="100" t="e">
        <f ca="true">+IF(AND(ISNUMBER(OFFSET('Sanitation Data'!$H$4,0,10*ROW('Sanitation Data'!H113))),'Data Summary'!DE119="Yes"),100-OFFSET('Sanitation Data'!$H$4,0,10*ROW('Sanitation Data'!H113)),NA())</f>
        <v>#N/A</v>
      </c>
      <c r="AQ119" s="100" t="e">
        <f ca="true">+IF(AND(ISNUMBER(OFFSET('Sanitation Data'!$H$6,0,10*ROW('Sanitation Data'!H113))),'Data Summary'!DF119="Yes"),OFFSET('Sanitation Data'!$H$6,0,10*ROW('Sanitation Data'!H113)),NA())</f>
        <v>#N/A</v>
      </c>
      <c r="AR119" s="100" t="e">
        <f ca="true">+IF(AND(ISNUMBER(OFFSET('Sanitation Data'!$H$10,0,10*ROW('Sanitation Data'!H113))),'Data Summary'!DG119="Yes"),OFFSET('Sanitation Data'!$H$10,0,10*ROW('Sanitation Data'!H113)),NA())</f>
        <v>#N/A</v>
      </c>
      <c r="AS119" s="100" t="e">
        <f ca="true">+IF(AND(ISNUMBER(OFFSET('Sanitation Data'!$H$11,0,10*ROW('Sanitation Data'!H113))),'Data Summary'!DH119="Yes"),OFFSET('Sanitation Data'!$H$11,0,10*ROW('Sanitation Data'!H113)),NA())</f>
        <v>#N/A</v>
      </c>
      <c r="AT119" s="100" t="e">
        <f ca="true">+IF(AND(ISNUMBER(OFFSET('Sanitation Data'!$H$12,0,10*ROW('Sanitation Data'!H113))),'Data Summary'!DI119="Yes"),OFFSET('Sanitation Data'!$H$12,0,10*ROW('Sanitation Data'!H113)),NA())</f>
        <v>#N/A</v>
      </c>
      <c r="AU119" s="100" t="e">
        <f ca="true">+IF(AND(ISNUMBER(OFFSET('Sanitation Data'!$I$4,0,10*ROW('Sanitation Data'!I113))),'Data Summary'!DJ119="Yes"),100-OFFSET('Sanitation Data'!$I$4,0,10*ROW('Sanitation Data'!I113)),NA())</f>
        <v>#N/A</v>
      </c>
      <c r="AV119" s="100" t="e">
        <f ca="true">+IF(AND(ISNUMBER(OFFSET('Sanitation Data'!$I$6,0,10*ROW('Sanitation Data'!I113))),'Data Summary'!DK119="Yes"),OFFSET('Sanitation Data'!$I$6,0,10*ROW('Sanitation Data'!I113)),NA())</f>
        <v>#N/A</v>
      </c>
      <c r="AW119" s="100" t="e">
        <f ca="true">+IF(AND(ISNUMBER(OFFSET('Sanitation Data'!$I$10,0,10*ROW('Sanitation Data'!I113))),'Data Summary'!DL119="Yes"),OFFSET('Sanitation Data'!$I$10,0,10*ROW('Sanitation Data'!I113)),NA())</f>
        <v>#N/A</v>
      </c>
      <c r="AX119" s="100" t="e">
        <f ca="true">+IF(AND(ISNUMBER(OFFSET('Sanitation Data'!$I$11,0,10*ROW('Sanitation Data'!I113))),'Data Summary'!DM119="Yes"),OFFSET('Sanitation Data'!$I$11,0,10*ROW('Sanitation Data'!I113)),NA())</f>
        <v>#N/A</v>
      </c>
      <c r="AY119" s="100" t="e">
        <f ca="true">+IF(AND(ISNUMBER(OFFSET('Sanitation Data'!$I$12,0,10*ROW('Sanitation Data'!I113))),'Data Summary'!DN119="Yes"),OFFSET('Sanitation Data'!$I$12,0,10*ROW('Sanitation Data'!I113)),NA())</f>
        <v>#N/A</v>
      </c>
      <c r="AZ119" s="101" t="e">
        <f ca="true">+IF(AND(ISNUMBER(OFFSET('Hygiene Data'!$D$5,0,10*ROW('Hygiene Data'!D113))),'Data Summary'!DO119="Yes"),OFFSET('Hygiene Data'!$D$5,0,10*ROW('Hygiene Data'!D113)),NA())</f>
        <v>#N/A</v>
      </c>
      <c r="BA119" s="101" t="e">
        <f ca="true">+IF(AND(ISNUMBER(OFFSET('Hygiene Data'!$D$7,0,10*ROW('Hygiene Data'!D113))),'Data Summary'!DP119="Yes"),OFFSET('Hygiene Data'!$D$7,0,10*ROW('Hygiene Data'!D113)),NA())</f>
        <v>#N/A</v>
      </c>
      <c r="BB119" s="101" t="e">
        <f ca="true">+IF(AND(ISNUMBER(OFFSET('Hygiene Data'!$D$9,0,10*ROW('Hygiene Data'!D113))),'Data Summary'!DQ119="Yes"),OFFSET('Hygiene Data'!$D$9,0,10*ROW('Hygiene Data'!D113)),NA())</f>
        <v>#N/A</v>
      </c>
      <c r="BC119" s="101" t="e">
        <f ca="true">+IF(AND(ISNUMBER(OFFSET('Hygiene Data'!$E$5,0,10*ROW('Hygiene Data'!E113))),'Data Summary'!DR119="Yes"),OFFSET('Hygiene Data'!$E$5,0,10*ROW('Hygiene Data'!E113)),NA())</f>
        <v>#N/A</v>
      </c>
      <c r="BD119" s="101" t="e">
        <f ca="true">+IF(AND(ISNUMBER(OFFSET('Hygiene Data'!$E$7,0,10*ROW('Hygiene Data'!E113))),'Data Summary'!DS119="Yes"),OFFSET('Hygiene Data'!$E$7,0,10*ROW('Hygiene Data'!E113)),NA())</f>
        <v>#N/A</v>
      </c>
      <c r="BE119" s="101" t="e">
        <f ca="true">+IF(AND(ISNUMBER(OFFSET('Hygiene Data'!$E$9,0,10*ROW('Hygiene Data'!E113))),'Data Summary'!DT119="Yes"),OFFSET('Hygiene Data'!$E$9,0,10*ROW('Hygiene Data'!E113)),NA())</f>
        <v>#N/A</v>
      </c>
      <c r="BF119" s="101" t="e">
        <f ca="true">+IF(AND(ISNUMBER(OFFSET('Hygiene Data'!$F$5,0,10*ROW('Hygiene Data'!F113))),'Data Summary'!DU119="Yes"),OFFSET('Hygiene Data'!$F$5,0,10*ROW('Hygiene Data'!F113)),NA())</f>
        <v>#N/A</v>
      </c>
      <c r="BG119" s="101" t="e">
        <f ca="true">+IF(AND(ISNUMBER(OFFSET('Hygiene Data'!$F$7,0,10*ROW('Hygiene Data'!F113))),'Data Summary'!DV119="Yes"),OFFSET('Hygiene Data'!$F$7,0,10*ROW('Hygiene Data'!F113)),NA())</f>
        <v>#N/A</v>
      </c>
      <c r="BH119" s="101" t="e">
        <f ca="true">+IF(AND(ISNUMBER(OFFSET('Hygiene Data'!$F$9,0,10*ROW('Hygiene Data'!F113))),'Data Summary'!DW119="Yes"),OFFSET('Hygiene Data'!$F$9,0,10*ROW('Hygiene Data'!F113)),NA())</f>
        <v>#N/A</v>
      </c>
      <c r="BI119" s="101" t="e">
        <f ca="true">+IF(AND(ISNUMBER(OFFSET('Hygiene Data'!$G$5,0,10*ROW('Hygiene Data'!G113))),'Data Summary'!DX119="Yes"),OFFSET('Hygiene Data'!$G$5,0,10*ROW('Hygiene Data'!G113)),NA())</f>
        <v>#N/A</v>
      </c>
      <c r="BJ119" s="101" t="e">
        <f ca="true">+IF(AND(ISNUMBER(OFFSET('Hygiene Data'!$G$7,0,10*ROW('Hygiene Data'!G113))),'Data Summary'!DY119="Yes"),OFFSET('Hygiene Data'!$G$7,0,10*ROW('Hygiene Data'!G113)),NA())</f>
        <v>#N/A</v>
      </c>
      <c r="BK119" s="101" t="e">
        <f ca="true">+IF(AND(ISNUMBER(OFFSET('Hygiene Data'!$G$9,0,10*ROW('Hygiene Data'!G113))),'Data Summary'!DZ119="Yes"),OFFSET('Hygiene Data'!$G$9,0,10*ROW('Hygiene Data'!G113)),NA())</f>
        <v>#N/A</v>
      </c>
      <c r="BL119" s="101" t="e">
        <f ca="true">+IF(AND(ISNUMBER(OFFSET('Hygiene Data'!$H$5,0,10*ROW('Hygiene Data'!H113))),'Data Summary'!EA119="Yes"),OFFSET('Hygiene Data'!$H$5,0,10*ROW('Hygiene Data'!H113)),NA())</f>
        <v>#N/A</v>
      </c>
      <c r="BM119" s="101" t="e">
        <f ca="true">+IF(AND(ISNUMBER(OFFSET('Hygiene Data'!$H$7,0,10*ROW('Hygiene Data'!H113))),'Data Summary'!EB119="Yes"),OFFSET('Hygiene Data'!$H$7,0,10*ROW('Hygiene Data'!H113)),NA())</f>
        <v>#N/A</v>
      </c>
      <c r="BN119" s="101" t="e">
        <f ca="true">+IF(AND(ISNUMBER(OFFSET('Hygiene Data'!$H$9,0,10*ROW('Hygiene Data'!H113))),'Data Summary'!EC119="Yes"),OFFSET('Hygiene Data'!$H$9,0,10*ROW('Hygiene Data'!H113)),NA())</f>
        <v>#N/A</v>
      </c>
      <c r="BO119" s="101" t="e">
        <f ca="true">+IF(AND(ISNUMBER(OFFSET('Hygiene Data'!$I$5,0,10*ROW('Hygiene Data'!I113))),'Data Summary'!ED119="Yes"),OFFSET('Hygiene Data'!$I$5,0,10*ROW('Hygiene Data'!I113)),NA())</f>
        <v>#N/A</v>
      </c>
      <c r="BP119" s="101" t="e">
        <f ca="true">+IF(AND(ISNUMBER(OFFSET('Hygiene Data'!$I$7,0,10*ROW('Hygiene Data'!I113))),'Data Summary'!EE119="Yes"),OFFSET('Hygiene Data'!$I$7,0,10*ROW('Hygiene Data'!I113)),NA())</f>
        <v>#N/A</v>
      </c>
      <c r="BQ119" s="101" t="e">
        <f ca="true">+IF(AND(ISNUMBER(OFFSET('Hygiene Data'!$I$9,0,10*ROW('Hygiene Data'!I113))),'Data Summary'!EF119="Yes"),OFFSET('Hygiene Data'!$I$9,0,10*ROW('Hygiene Data'!I113)),NA())</f>
        <v>#N/A</v>
      </c>
    </row>
    <row xmlns:x14ac="http://schemas.microsoft.com/office/spreadsheetml/2009/9/ac" r="120" x14ac:dyDescent="0.2">
      <c r="A120" s="379" t="e">
        <f ca="true">+RIGHT('Data Summary'!A120,LEN('Data Summary'!A120)-9)</f>
        <v>#VALUE!</v>
      </c>
      <c r="B120" s="38" t="str">
        <f ca="true">+IF(ISTEXT('Data Summary'!B120),'Data Summary'!B120,"")</f>
        <v/>
      </c>
      <c r="C120" s="378" t="e">
        <f ca="true">+VALUE('Data Summary'!C120)</f>
        <v>#VALUE!</v>
      </c>
      <c r="D120" s="99" t="e">
        <f ca="true">+IF(AND(ISNUMBER(OFFSET('Water Data'!$D$4,0,10*ROW('Water Data'!D114))),'Data Summary'!BS120="Yes"),100-OFFSET('Water Data'!$D$4,0,10*ROW('Water Data'!D114)),NA())</f>
        <v>#N/A</v>
      </c>
      <c r="E120" s="99" t="e">
        <f ca="true">+IF(AND(ISNUMBER(OFFSET('Water Data'!$D$6,0,10*ROW('Water Data'!D114))),'Data Summary'!BT120="Yes"),OFFSET('Water Data'!$D$6,0,10*ROW('Water Data'!D114)),NA())</f>
        <v>#N/A</v>
      </c>
      <c r="F120" s="99" t="e">
        <f ca="true">+IF(AND(ISNUMBER(OFFSET('Water Data'!$D$9,0,10*ROW('Water Data'!D114))),'Data Summary'!BU120="Yes"),OFFSET('Water Data'!$D$9,0,10*ROW('Water Data'!D114)),NA())</f>
        <v>#N/A</v>
      </c>
      <c r="G120" s="99" t="e">
        <f ca="true">+IF(AND(ISNUMBER(OFFSET('Water Data'!$E$4,0,10*ROW('Water Data'!E114))),'Data Summary'!BV120="Yes"),100-OFFSET('Water Data'!$E$4,0,10*ROW('Water Data'!E114)),NA())</f>
        <v>#N/A</v>
      </c>
      <c r="H120" s="99" t="e">
        <f ca="true">+IF(AND(ISNUMBER(OFFSET('Water Data'!$E$6,0,10*ROW('Water Data'!E114))),'Data Summary'!BW120="Yes"),OFFSET('Water Data'!$E$6,0,10*ROW('Water Data'!E114)),NA())</f>
        <v>#N/A</v>
      </c>
      <c r="I120" s="99" t="e">
        <f ca="true">+IF(AND(ISNUMBER(OFFSET('Water Data'!$E$9,0,10*ROW('Water Data'!E114))),'Data Summary'!BX120="Yes"),OFFSET('Water Data'!$E$9,0,10*ROW('Water Data'!E114)),NA())</f>
        <v>#N/A</v>
      </c>
      <c r="J120" s="99" t="e">
        <f ca="true">+IF(AND(ISNUMBER(OFFSET('Water Data'!$F$4,0,10*ROW('Water Data'!F114))),'Data Summary'!BY120="Yes"),100-OFFSET('Water Data'!$F$4,0,10*ROW('Water Data'!F114)),NA())</f>
        <v>#N/A</v>
      </c>
      <c r="K120" s="99" t="e">
        <f ca="true">+IF(AND(ISNUMBER(OFFSET('Water Data'!$F$6,0,10*ROW('Water Data'!F114))),'Data Summary'!BZ120="Yes"),OFFSET('Water Data'!$F$6,0,10*ROW('Water Data'!F114)),NA())</f>
        <v>#N/A</v>
      </c>
      <c r="L120" s="99" t="e">
        <f ca="true">+IF(AND(ISNUMBER(OFFSET('Water Data'!$F$9,0,10*ROW('Water Data'!F114))),'Data Summary'!CA120="Yes"),OFFSET('Water Data'!$F$9,0,10*ROW('Water Data'!F114)),NA())</f>
        <v>#N/A</v>
      </c>
      <c r="M120" s="99" t="e">
        <f ca="true">+IF(AND(ISNUMBER(OFFSET('Water Data'!$G$4,0,10*ROW('Water Data'!G114))),'Data Summary'!CB120="Yes"),100-OFFSET('Water Data'!$G$4,0,10*ROW('Water Data'!G114)),NA())</f>
        <v>#N/A</v>
      </c>
      <c r="N120" s="99" t="e">
        <f ca="true">+IF(AND(ISNUMBER(OFFSET('Water Data'!$G$6,0,10*ROW('Water Data'!G114))),'Data Summary'!CC120="Yes"),OFFSET('Water Data'!$G$6,0,10*ROW('Water Data'!G114)),NA())</f>
        <v>#N/A</v>
      </c>
      <c r="O120" s="99" t="e">
        <f ca="true">+IF(AND(ISNUMBER(OFFSET('Water Data'!$G$9,0,10*ROW('Water Data'!G114))),'Data Summary'!CD120="Yes"),OFFSET('Water Data'!$G$9,0,10*ROW('Water Data'!G114)),NA())</f>
        <v>#N/A</v>
      </c>
      <c r="P120" s="99" t="e">
        <f ca="true">+IF(AND(ISNUMBER(OFFSET('Water Data'!$H$4,0,10*ROW('Water Data'!H114))),'Data Summary'!CE120="Yes"),100-OFFSET('Water Data'!$H$4,0,10*ROW('Water Data'!H114)),NA())</f>
        <v>#N/A</v>
      </c>
      <c r="Q120" s="99" t="e">
        <f ca="true">+IF(AND(ISNUMBER(OFFSET('Water Data'!$H$6,0,10*ROW('Water Data'!H114))),'Data Summary'!CF120="Yes"),OFFSET('Water Data'!$H$6,0,10*ROW('Water Data'!H114)),NA())</f>
        <v>#N/A</v>
      </c>
      <c r="R120" s="99" t="e">
        <f ca="true">+IF(AND(ISNUMBER(OFFSET('Water Data'!$H$9,0,10*ROW('Water Data'!H114))),'Data Summary'!CG120="Yes"),OFFSET('Water Data'!$H$9,0,10*ROW('Water Data'!H114)),NA())</f>
        <v>#N/A</v>
      </c>
      <c r="S120" s="99" t="e">
        <f ca="true">+IF(AND(ISNUMBER(OFFSET('Water Data'!$I$4,0,10*ROW('Water Data'!I114))),'Data Summary'!CH120="Yes"),100-OFFSET('Water Data'!$I$4,0,10*ROW('Water Data'!I114)),NA())</f>
        <v>#N/A</v>
      </c>
      <c r="T120" s="99" t="e">
        <f ca="true">+IF(AND(ISNUMBER(OFFSET('Water Data'!$I$6,0,10*ROW('Water Data'!I114))),'Data Summary'!CI120="Yes"),OFFSET('Water Data'!$I$6,0,10*ROW('Water Data'!I114)),NA())</f>
        <v>#N/A</v>
      </c>
      <c r="U120" s="99" t="e">
        <f ca="true">+IF(AND(ISNUMBER(OFFSET('Water Data'!$I$9,0,10*ROW('Water Data'!I114))),'Data Summary'!CJ120="Yes"),OFFSET('Water Data'!$I$9,0,10*ROW('Water Data'!I114)),NA())</f>
        <v>#N/A</v>
      </c>
      <c r="V120" s="100" t="e">
        <f ca="true">+IF(AND(ISNUMBER(OFFSET('Sanitation Data'!$D$4,0,10*ROW('Sanitation Data'!D114))),'Data Summary'!CK120="Yes"),100-OFFSET('Sanitation Data'!$D$4,0,10*ROW('Sanitation Data'!D114)),NA())</f>
        <v>#N/A</v>
      </c>
      <c r="W120" s="100" t="e">
        <f ca="true">+IF(AND(ISNUMBER(OFFSET('Sanitation Data'!$D$6,0,10*ROW('Sanitation Data'!D114))),'Data Summary'!CL120="Yes"),OFFSET('Sanitation Data'!$D$6,0,10*ROW('Sanitation Data'!D114)),NA())</f>
        <v>#N/A</v>
      </c>
      <c r="X120" s="100" t="e">
        <f ca="true">+IF(AND(ISNUMBER(OFFSET('Sanitation Data'!$D$10,0,10*ROW('Sanitation Data'!D114))),'Data Summary'!CM120="Yes"),OFFSET('Sanitation Data'!$D$10,0,10*ROW('Sanitation Data'!D114)),NA())</f>
        <v>#N/A</v>
      </c>
      <c r="Y120" s="100" t="e">
        <f ca="true">+IF(AND(ISNUMBER(OFFSET('Sanitation Data'!$D$11,0,10*ROW('Sanitation Data'!D114))),'Data Summary'!CN120="Yes"),OFFSET('Sanitation Data'!$D$11,0,10*ROW('Sanitation Data'!D114)),NA())</f>
        <v>#N/A</v>
      </c>
      <c r="Z120" s="100" t="e">
        <f ca="true">+IF(AND(ISNUMBER(OFFSET('Sanitation Data'!$D$12,0,10*ROW('Sanitation Data'!D114))),'Data Summary'!CO120="Yes"),OFFSET('Sanitation Data'!$D$12,0,10*ROW('Sanitation Data'!D114)),NA())</f>
        <v>#N/A</v>
      </c>
      <c r="AA120" s="100" t="e">
        <f ca="true">+IF(AND(ISNUMBER(OFFSET('Sanitation Data'!$E$4,0,10*ROW('Sanitation Data'!E114))),'Data Summary'!CP120="Yes"),100-OFFSET('Sanitation Data'!$E$4,0,10*ROW('Sanitation Data'!E114)),NA())</f>
        <v>#N/A</v>
      </c>
      <c r="AB120" s="100" t="e">
        <f ca="true">+IF(AND(ISNUMBER(OFFSET('Sanitation Data'!$E$6,0,10*ROW('Sanitation Data'!E114))),'Data Summary'!CQ120="Yes"),OFFSET('Sanitation Data'!$E$6,0,10*ROW('Sanitation Data'!E114)),NA())</f>
        <v>#N/A</v>
      </c>
      <c r="AC120" s="100" t="e">
        <f ca="true">+IF(AND(ISNUMBER(OFFSET('Sanitation Data'!$E$10,0,10*ROW('Sanitation Data'!E114))),'Data Summary'!CR120="Yes"),OFFSET('Sanitation Data'!$E$10,0,10*ROW('Sanitation Data'!E114)),NA())</f>
        <v>#N/A</v>
      </c>
      <c r="AD120" s="100" t="e">
        <f ca="true">+IF(AND(ISNUMBER(OFFSET('Sanitation Data'!$E$11,0,10*ROW('Sanitation Data'!E114))),'Data Summary'!CS120="Yes"),OFFSET('Sanitation Data'!$E$11,0,10*ROW('Sanitation Data'!E114)),NA())</f>
        <v>#N/A</v>
      </c>
      <c r="AE120" s="100" t="e">
        <f ca="true">+IF(AND(ISNUMBER(OFFSET('Sanitation Data'!$E$12,0,10*ROW('Sanitation Data'!E114))),'Data Summary'!CT120="Yes"),OFFSET('Sanitation Data'!$E$12,0,10*ROW('Sanitation Data'!E114)),NA())</f>
        <v>#N/A</v>
      </c>
      <c r="AF120" s="100" t="e">
        <f ca="true">+IF(AND(ISNUMBER(OFFSET('Sanitation Data'!$F$4,0,10*ROW('Sanitation Data'!F114))),'Data Summary'!CU120="Yes"),100-OFFSET('Sanitation Data'!$F$4,0,10*ROW('Sanitation Data'!F114)),NA())</f>
        <v>#N/A</v>
      </c>
      <c r="AG120" s="100" t="e">
        <f ca="true">+IF(AND(ISNUMBER(OFFSET('Sanitation Data'!$F$6,0,10*ROW('Sanitation Data'!F114))),'Data Summary'!CV120="Yes"),OFFSET('Sanitation Data'!$F$6,0,10*ROW('Sanitation Data'!F114)),NA())</f>
        <v>#N/A</v>
      </c>
      <c r="AH120" s="100" t="e">
        <f ca="true">+IF(AND(ISNUMBER(OFFSET('Sanitation Data'!$F$10,0,10*ROW('Sanitation Data'!F114))),'Data Summary'!CW120="Yes"),OFFSET('Sanitation Data'!$F$10,0,10*ROW('Sanitation Data'!F114)),NA())</f>
        <v>#N/A</v>
      </c>
      <c r="AI120" s="100" t="e">
        <f ca="true">+IF(AND(ISNUMBER(OFFSET('Sanitation Data'!$F$11,0,10*ROW('Sanitation Data'!F114))),'Data Summary'!CX120="Yes"),OFFSET('Sanitation Data'!$F$11,0,10*ROW('Sanitation Data'!F114)),NA())</f>
        <v>#N/A</v>
      </c>
      <c r="AJ120" s="100" t="e">
        <f ca="true">+IF(AND(ISNUMBER(OFFSET('Sanitation Data'!$F$12,0,10*ROW('Sanitation Data'!F114))),'Data Summary'!CY120="Yes"),OFFSET('Sanitation Data'!$F$12,0,10*ROW('Sanitation Data'!F114)),NA())</f>
        <v>#N/A</v>
      </c>
      <c r="AK120" s="100" t="e">
        <f ca="true">+IF(AND(ISNUMBER(OFFSET('Sanitation Data'!$G$4,0,10*ROW('Sanitation Data'!G114))),'Data Summary'!CZ120="Yes"),100-OFFSET('Sanitation Data'!$G$4,0,10*ROW('Sanitation Data'!G114)),NA())</f>
        <v>#N/A</v>
      </c>
      <c r="AL120" s="100" t="e">
        <f ca="true">+IF(AND(ISNUMBER(OFFSET('Sanitation Data'!$G$6,0,10*ROW('Sanitation Data'!G114))),'Data Summary'!DA120="Yes"),OFFSET('Sanitation Data'!$G$6,0,10*ROW('Sanitation Data'!G114)),NA())</f>
        <v>#N/A</v>
      </c>
      <c r="AM120" s="100" t="e">
        <f ca="true">+IF(AND(ISNUMBER(OFFSET('Sanitation Data'!$G$10,0,10*ROW('Sanitation Data'!G114))),'Data Summary'!DB120="Yes"),OFFSET('Sanitation Data'!$G$10,0,10*ROW('Sanitation Data'!G114)),NA())</f>
        <v>#N/A</v>
      </c>
      <c r="AN120" s="100" t="e">
        <f ca="true">+IF(AND(ISNUMBER(OFFSET('Sanitation Data'!$G$11,0,10*ROW('Sanitation Data'!G114))),'Data Summary'!DC120="Yes"),OFFSET('Sanitation Data'!$G$11,0,10*ROW('Sanitation Data'!G114)),NA())</f>
        <v>#N/A</v>
      </c>
      <c r="AO120" s="100" t="e">
        <f ca="true">+IF(AND(ISNUMBER(OFFSET('Sanitation Data'!$G$12,0,10*ROW('Sanitation Data'!G114))),'Data Summary'!DD120="Yes"),OFFSET('Sanitation Data'!$G$12,0,10*ROW('Sanitation Data'!G114)),NA())</f>
        <v>#N/A</v>
      </c>
      <c r="AP120" s="100" t="e">
        <f ca="true">+IF(AND(ISNUMBER(OFFSET('Sanitation Data'!$H$4,0,10*ROW('Sanitation Data'!H114))),'Data Summary'!DE120="Yes"),100-OFFSET('Sanitation Data'!$H$4,0,10*ROW('Sanitation Data'!H114)),NA())</f>
        <v>#N/A</v>
      </c>
      <c r="AQ120" s="100" t="e">
        <f ca="true">+IF(AND(ISNUMBER(OFFSET('Sanitation Data'!$H$6,0,10*ROW('Sanitation Data'!H114))),'Data Summary'!DF120="Yes"),OFFSET('Sanitation Data'!$H$6,0,10*ROW('Sanitation Data'!H114)),NA())</f>
        <v>#N/A</v>
      </c>
      <c r="AR120" s="100" t="e">
        <f ca="true">+IF(AND(ISNUMBER(OFFSET('Sanitation Data'!$H$10,0,10*ROW('Sanitation Data'!H114))),'Data Summary'!DG120="Yes"),OFFSET('Sanitation Data'!$H$10,0,10*ROW('Sanitation Data'!H114)),NA())</f>
        <v>#N/A</v>
      </c>
      <c r="AS120" s="100" t="e">
        <f ca="true">+IF(AND(ISNUMBER(OFFSET('Sanitation Data'!$H$11,0,10*ROW('Sanitation Data'!H114))),'Data Summary'!DH120="Yes"),OFFSET('Sanitation Data'!$H$11,0,10*ROW('Sanitation Data'!H114)),NA())</f>
        <v>#N/A</v>
      </c>
      <c r="AT120" s="100" t="e">
        <f ca="true">+IF(AND(ISNUMBER(OFFSET('Sanitation Data'!$H$12,0,10*ROW('Sanitation Data'!H114))),'Data Summary'!DI120="Yes"),OFFSET('Sanitation Data'!$H$12,0,10*ROW('Sanitation Data'!H114)),NA())</f>
        <v>#N/A</v>
      </c>
      <c r="AU120" s="100" t="e">
        <f ca="true">+IF(AND(ISNUMBER(OFFSET('Sanitation Data'!$I$4,0,10*ROW('Sanitation Data'!I114))),'Data Summary'!DJ120="Yes"),100-OFFSET('Sanitation Data'!$I$4,0,10*ROW('Sanitation Data'!I114)),NA())</f>
        <v>#N/A</v>
      </c>
      <c r="AV120" s="100" t="e">
        <f ca="true">+IF(AND(ISNUMBER(OFFSET('Sanitation Data'!$I$6,0,10*ROW('Sanitation Data'!I114))),'Data Summary'!DK120="Yes"),OFFSET('Sanitation Data'!$I$6,0,10*ROW('Sanitation Data'!I114)),NA())</f>
        <v>#N/A</v>
      </c>
      <c r="AW120" s="100" t="e">
        <f ca="true">+IF(AND(ISNUMBER(OFFSET('Sanitation Data'!$I$10,0,10*ROW('Sanitation Data'!I114))),'Data Summary'!DL120="Yes"),OFFSET('Sanitation Data'!$I$10,0,10*ROW('Sanitation Data'!I114)),NA())</f>
        <v>#N/A</v>
      </c>
      <c r="AX120" s="100" t="e">
        <f ca="true">+IF(AND(ISNUMBER(OFFSET('Sanitation Data'!$I$11,0,10*ROW('Sanitation Data'!I114))),'Data Summary'!DM120="Yes"),OFFSET('Sanitation Data'!$I$11,0,10*ROW('Sanitation Data'!I114)),NA())</f>
        <v>#N/A</v>
      </c>
      <c r="AY120" s="100" t="e">
        <f ca="true">+IF(AND(ISNUMBER(OFFSET('Sanitation Data'!$I$12,0,10*ROW('Sanitation Data'!I114))),'Data Summary'!DN120="Yes"),OFFSET('Sanitation Data'!$I$12,0,10*ROW('Sanitation Data'!I114)),NA())</f>
        <v>#N/A</v>
      </c>
      <c r="AZ120" s="101" t="e">
        <f ca="true">+IF(AND(ISNUMBER(OFFSET('Hygiene Data'!$D$5,0,10*ROW('Hygiene Data'!D114))),'Data Summary'!DO120="Yes"),OFFSET('Hygiene Data'!$D$5,0,10*ROW('Hygiene Data'!D114)),NA())</f>
        <v>#N/A</v>
      </c>
      <c r="BA120" s="101" t="e">
        <f ca="true">+IF(AND(ISNUMBER(OFFSET('Hygiene Data'!$D$7,0,10*ROW('Hygiene Data'!D114))),'Data Summary'!DP120="Yes"),OFFSET('Hygiene Data'!$D$7,0,10*ROW('Hygiene Data'!D114)),NA())</f>
        <v>#N/A</v>
      </c>
      <c r="BB120" s="101" t="e">
        <f ca="true">+IF(AND(ISNUMBER(OFFSET('Hygiene Data'!$D$9,0,10*ROW('Hygiene Data'!D114))),'Data Summary'!DQ120="Yes"),OFFSET('Hygiene Data'!$D$9,0,10*ROW('Hygiene Data'!D114)),NA())</f>
        <v>#N/A</v>
      </c>
      <c r="BC120" s="101" t="e">
        <f ca="true">+IF(AND(ISNUMBER(OFFSET('Hygiene Data'!$E$5,0,10*ROW('Hygiene Data'!E114))),'Data Summary'!DR120="Yes"),OFFSET('Hygiene Data'!$E$5,0,10*ROW('Hygiene Data'!E114)),NA())</f>
        <v>#N/A</v>
      </c>
      <c r="BD120" s="101" t="e">
        <f ca="true">+IF(AND(ISNUMBER(OFFSET('Hygiene Data'!$E$7,0,10*ROW('Hygiene Data'!E114))),'Data Summary'!DS120="Yes"),OFFSET('Hygiene Data'!$E$7,0,10*ROW('Hygiene Data'!E114)),NA())</f>
        <v>#N/A</v>
      </c>
      <c r="BE120" s="101" t="e">
        <f ca="true">+IF(AND(ISNUMBER(OFFSET('Hygiene Data'!$E$9,0,10*ROW('Hygiene Data'!E114))),'Data Summary'!DT120="Yes"),OFFSET('Hygiene Data'!$E$9,0,10*ROW('Hygiene Data'!E114)),NA())</f>
        <v>#N/A</v>
      </c>
      <c r="BF120" s="101" t="e">
        <f ca="true">+IF(AND(ISNUMBER(OFFSET('Hygiene Data'!$F$5,0,10*ROW('Hygiene Data'!F114))),'Data Summary'!DU120="Yes"),OFFSET('Hygiene Data'!$F$5,0,10*ROW('Hygiene Data'!F114)),NA())</f>
        <v>#N/A</v>
      </c>
      <c r="BG120" s="101" t="e">
        <f ca="true">+IF(AND(ISNUMBER(OFFSET('Hygiene Data'!$F$7,0,10*ROW('Hygiene Data'!F114))),'Data Summary'!DV120="Yes"),OFFSET('Hygiene Data'!$F$7,0,10*ROW('Hygiene Data'!F114)),NA())</f>
        <v>#N/A</v>
      </c>
      <c r="BH120" s="101" t="e">
        <f ca="true">+IF(AND(ISNUMBER(OFFSET('Hygiene Data'!$F$9,0,10*ROW('Hygiene Data'!F114))),'Data Summary'!DW120="Yes"),OFFSET('Hygiene Data'!$F$9,0,10*ROW('Hygiene Data'!F114)),NA())</f>
        <v>#N/A</v>
      </c>
      <c r="BI120" s="101" t="e">
        <f ca="true">+IF(AND(ISNUMBER(OFFSET('Hygiene Data'!$G$5,0,10*ROW('Hygiene Data'!G114))),'Data Summary'!DX120="Yes"),OFFSET('Hygiene Data'!$G$5,0,10*ROW('Hygiene Data'!G114)),NA())</f>
        <v>#N/A</v>
      </c>
      <c r="BJ120" s="101" t="e">
        <f ca="true">+IF(AND(ISNUMBER(OFFSET('Hygiene Data'!$G$7,0,10*ROW('Hygiene Data'!G114))),'Data Summary'!DY120="Yes"),OFFSET('Hygiene Data'!$G$7,0,10*ROW('Hygiene Data'!G114)),NA())</f>
        <v>#N/A</v>
      </c>
      <c r="BK120" s="101" t="e">
        <f ca="true">+IF(AND(ISNUMBER(OFFSET('Hygiene Data'!$G$9,0,10*ROW('Hygiene Data'!G114))),'Data Summary'!DZ120="Yes"),OFFSET('Hygiene Data'!$G$9,0,10*ROW('Hygiene Data'!G114)),NA())</f>
        <v>#N/A</v>
      </c>
      <c r="BL120" s="101" t="e">
        <f ca="true">+IF(AND(ISNUMBER(OFFSET('Hygiene Data'!$H$5,0,10*ROW('Hygiene Data'!H114))),'Data Summary'!EA120="Yes"),OFFSET('Hygiene Data'!$H$5,0,10*ROW('Hygiene Data'!H114)),NA())</f>
        <v>#N/A</v>
      </c>
      <c r="BM120" s="101" t="e">
        <f ca="true">+IF(AND(ISNUMBER(OFFSET('Hygiene Data'!$H$7,0,10*ROW('Hygiene Data'!H114))),'Data Summary'!EB120="Yes"),OFFSET('Hygiene Data'!$H$7,0,10*ROW('Hygiene Data'!H114)),NA())</f>
        <v>#N/A</v>
      </c>
      <c r="BN120" s="101" t="e">
        <f ca="true">+IF(AND(ISNUMBER(OFFSET('Hygiene Data'!$H$9,0,10*ROW('Hygiene Data'!H114))),'Data Summary'!EC120="Yes"),OFFSET('Hygiene Data'!$H$9,0,10*ROW('Hygiene Data'!H114)),NA())</f>
        <v>#N/A</v>
      </c>
      <c r="BO120" s="101" t="e">
        <f ca="true">+IF(AND(ISNUMBER(OFFSET('Hygiene Data'!$I$5,0,10*ROW('Hygiene Data'!I114))),'Data Summary'!ED120="Yes"),OFFSET('Hygiene Data'!$I$5,0,10*ROW('Hygiene Data'!I114)),NA())</f>
        <v>#N/A</v>
      </c>
      <c r="BP120" s="101" t="e">
        <f ca="true">+IF(AND(ISNUMBER(OFFSET('Hygiene Data'!$I$7,0,10*ROW('Hygiene Data'!I114))),'Data Summary'!EE120="Yes"),OFFSET('Hygiene Data'!$I$7,0,10*ROW('Hygiene Data'!I114)),NA())</f>
        <v>#N/A</v>
      </c>
      <c r="BQ120" s="101" t="e">
        <f ca="true">+IF(AND(ISNUMBER(OFFSET('Hygiene Data'!$I$9,0,10*ROW('Hygiene Data'!I114))),'Data Summary'!EF120="Yes"),OFFSET('Hygiene Data'!$I$9,0,10*ROW('Hygiene Data'!I114)),NA())</f>
        <v>#N/A</v>
      </c>
    </row>
    <row xmlns:x14ac="http://schemas.microsoft.com/office/spreadsheetml/2009/9/ac" r="121" x14ac:dyDescent="0.2">
      <c r="A121" s="379" t="e">
        <f ca="true">+RIGHT('Data Summary'!A121,LEN('Data Summary'!A121)-9)</f>
        <v>#VALUE!</v>
      </c>
      <c r="B121" s="38" t="str">
        <f ca="true">+IF(ISTEXT('Data Summary'!B121),'Data Summary'!B121,"")</f>
        <v/>
      </c>
      <c r="C121" s="378" t="e">
        <f ca="true">+VALUE('Data Summary'!C121)</f>
        <v>#VALUE!</v>
      </c>
      <c r="D121" s="99" t="e">
        <f ca="true">+IF(AND(ISNUMBER(OFFSET('Water Data'!$D$4,0,10*ROW('Water Data'!D115))),'Data Summary'!BS121="Yes"),100-OFFSET('Water Data'!$D$4,0,10*ROW('Water Data'!D115)),NA())</f>
        <v>#N/A</v>
      </c>
      <c r="E121" s="99" t="e">
        <f ca="true">+IF(AND(ISNUMBER(OFFSET('Water Data'!$D$6,0,10*ROW('Water Data'!D115))),'Data Summary'!BT121="Yes"),OFFSET('Water Data'!$D$6,0,10*ROW('Water Data'!D115)),NA())</f>
        <v>#N/A</v>
      </c>
      <c r="F121" s="99" t="e">
        <f ca="true">+IF(AND(ISNUMBER(OFFSET('Water Data'!$D$9,0,10*ROW('Water Data'!D115))),'Data Summary'!BU121="Yes"),OFFSET('Water Data'!$D$9,0,10*ROW('Water Data'!D115)),NA())</f>
        <v>#N/A</v>
      </c>
      <c r="G121" s="99" t="e">
        <f ca="true">+IF(AND(ISNUMBER(OFFSET('Water Data'!$E$4,0,10*ROW('Water Data'!E115))),'Data Summary'!BV121="Yes"),100-OFFSET('Water Data'!$E$4,0,10*ROW('Water Data'!E115)),NA())</f>
        <v>#N/A</v>
      </c>
      <c r="H121" s="99" t="e">
        <f ca="true">+IF(AND(ISNUMBER(OFFSET('Water Data'!$E$6,0,10*ROW('Water Data'!E115))),'Data Summary'!BW121="Yes"),OFFSET('Water Data'!$E$6,0,10*ROW('Water Data'!E115)),NA())</f>
        <v>#N/A</v>
      </c>
      <c r="I121" s="99" t="e">
        <f ca="true">+IF(AND(ISNUMBER(OFFSET('Water Data'!$E$9,0,10*ROW('Water Data'!E115))),'Data Summary'!BX121="Yes"),OFFSET('Water Data'!$E$9,0,10*ROW('Water Data'!E115)),NA())</f>
        <v>#N/A</v>
      </c>
      <c r="J121" s="99" t="e">
        <f ca="true">+IF(AND(ISNUMBER(OFFSET('Water Data'!$F$4,0,10*ROW('Water Data'!F115))),'Data Summary'!BY121="Yes"),100-OFFSET('Water Data'!$F$4,0,10*ROW('Water Data'!F115)),NA())</f>
        <v>#N/A</v>
      </c>
      <c r="K121" s="99" t="e">
        <f ca="true">+IF(AND(ISNUMBER(OFFSET('Water Data'!$F$6,0,10*ROW('Water Data'!F115))),'Data Summary'!BZ121="Yes"),OFFSET('Water Data'!$F$6,0,10*ROW('Water Data'!F115)),NA())</f>
        <v>#N/A</v>
      </c>
      <c r="L121" s="99" t="e">
        <f ca="true">+IF(AND(ISNUMBER(OFFSET('Water Data'!$F$9,0,10*ROW('Water Data'!F115))),'Data Summary'!CA121="Yes"),OFFSET('Water Data'!$F$9,0,10*ROW('Water Data'!F115)),NA())</f>
        <v>#N/A</v>
      </c>
      <c r="M121" s="99" t="e">
        <f ca="true">+IF(AND(ISNUMBER(OFFSET('Water Data'!$G$4,0,10*ROW('Water Data'!G115))),'Data Summary'!CB121="Yes"),100-OFFSET('Water Data'!$G$4,0,10*ROW('Water Data'!G115)),NA())</f>
        <v>#N/A</v>
      </c>
      <c r="N121" s="99" t="e">
        <f ca="true">+IF(AND(ISNUMBER(OFFSET('Water Data'!$G$6,0,10*ROW('Water Data'!G115))),'Data Summary'!CC121="Yes"),OFFSET('Water Data'!$G$6,0,10*ROW('Water Data'!G115)),NA())</f>
        <v>#N/A</v>
      </c>
      <c r="O121" s="99" t="e">
        <f ca="true">+IF(AND(ISNUMBER(OFFSET('Water Data'!$G$9,0,10*ROW('Water Data'!G115))),'Data Summary'!CD121="Yes"),OFFSET('Water Data'!$G$9,0,10*ROW('Water Data'!G115)),NA())</f>
        <v>#N/A</v>
      </c>
      <c r="P121" s="99" t="e">
        <f ca="true">+IF(AND(ISNUMBER(OFFSET('Water Data'!$H$4,0,10*ROW('Water Data'!H115))),'Data Summary'!CE121="Yes"),100-OFFSET('Water Data'!$H$4,0,10*ROW('Water Data'!H115)),NA())</f>
        <v>#N/A</v>
      </c>
      <c r="Q121" s="99" t="e">
        <f ca="true">+IF(AND(ISNUMBER(OFFSET('Water Data'!$H$6,0,10*ROW('Water Data'!H115))),'Data Summary'!CF121="Yes"),OFFSET('Water Data'!$H$6,0,10*ROW('Water Data'!H115)),NA())</f>
        <v>#N/A</v>
      </c>
      <c r="R121" s="99" t="e">
        <f ca="true">+IF(AND(ISNUMBER(OFFSET('Water Data'!$H$9,0,10*ROW('Water Data'!H115))),'Data Summary'!CG121="Yes"),OFFSET('Water Data'!$H$9,0,10*ROW('Water Data'!H115)),NA())</f>
        <v>#N/A</v>
      </c>
      <c r="S121" s="99" t="e">
        <f ca="true">+IF(AND(ISNUMBER(OFFSET('Water Data'!$I$4,0,10*ROW('Water Data'!I115))),'Data Summary'!CH121="Yes"),100-OFFSET('Water Data'!$I$4,0,10*ROW('Water Data'!I115)),NA())</f>
        <v>#N/A</v>
      </c>
      <c r="T121" s="99" t="e">
        <f ca="true">+IF(AND(ISNUMBER(OFFSET('Water Data'!$I$6,0,10*ROW('Water Data'!I115))),'Data Summary'!CI121="Yes"),OFFSET('Water Data'!$I$6,0,10*ROW('Water Data'!I115)),NA())</f>
        <v>#N/A</v>
      </c>
      <c r="U121" s="99" t="e">
        <f ca="true">+IF(AND(ISNUMBER(OFFSET('Water Data'!$I$9,0,10*ROW('Water Data'!I115))),'Data Summary'!CJ121="Yes"),OFFSET('Water Data'!$I$9,0,10*ROW('Water Data'!I115)),NA())</f>
        <v>#N/A</v>
      </c>
      <c r="V121" s="100" t="e">
        <f ca="true">+IF(AND(ISNUMBER(OFFSET('Sanitation Data'!$D$4,0,10*ROW('Sanitation Data'!D115))),'Data Summary'!CK121="Yes"),100-OFFSET('Sanitation Data'!$D$4,0,10*ROW('Sanitation Data'!D115)),NA())</f>
        <v>#N/A</v>
      </c>
      <c r="W121" s="100" t="e">
        <f ca="true">+IF(AND(ISNUMBER(OFFSET('Sanitation Data'!$D$6,0,10*ROW('Sanitation Data'!D115))),'Data Summary'!CL121="Yes"),OFFSET('Sanitation Data'!$D$6,0,10*ROW('Sanitation Data'!D115)),NA())</f>
        <v>#N/A</v>
      </c>
      <c r="X121" s="100" t="e">
        <f ca="true">+IF(AND(ISNUMBER(OFFSET('Sanitation Data'!$D$10,0,10*ROW('Sanitation Data'!D115))),'Data Summary'!CM121="Yes"),OFFSET('Sanitation Data'!$D$10,0,10*ROW('Sanitation Data'!D115)),NA())</f>
        <v>#N/A</v>
      </c>
      <c r="Y121" s="100" t="e">
        <f ca="true">+IF(AND(ISNUMBER(OFFSET('Sanitation Data'!$D$11,0,10*ROW('Sanitation Data'!D115))),'Data Summary'!CN121="Yes"),OFFSET('Sanitation Data'!$D$11,0,10*ROW('Sanitation Data'!D115)),NA())</f>
        <v>#N/A</v>
      </c>
      <c r="Z121" s="100" t="e">
        <f ca="true">+IF(AND(ISNUMBER(OFFSET('Sanitation Data'!$D$12,0,10*ROW('Sanitation Data'!D115))),'Data Summary'!CO121="Yes"),OFFSET('Sanitation Data'!$D$12,0,10*ROW('Sanitation Data'!D115)),NA())</f>
        <v>#N/A</v>
      </c>
      <c r="AA121" s="100" t="e">
        <f ca="true">+IF(AND(ISNUMBER(OFFSET('Sanitation Data'!$E$4,0,10*ROW('Sanitation Data'!E115))),'Data Summary'!CP121="Yes"),100-OFFSET('Sanitation Data'!$E$4,0,10*ROW('Sanitation Data'!E115)),NA())</f>
        <v>#N/A</v>
      </c>
      <c r="AB121" s="100" t="e">
        <f ca="true">+IF(AND(ISNUMBER(OFFSET('Sanitation Data'!$E$6,0,10*ROW('Sanitation Data'!E115))),'Data Summary'!CQ121="Yes"),OFFSET('Sanitation Data'!$E$6,0,10*ROW('Sanitation Data'!E115)),NA())</f>
        <v>#N/A</v>
      </c>
      <c r="AC121" s="100" t="e">
        <f ca="true">+IF(AND(ISNUMBER(OFFSET('Sanitation Data'!$E$10,0,10*ROW('Sanitation Data'!E115))),'Data Summary'!CR121="Yes"),OFFSET('Sanitation Data'!$E$10,0,10*ROW('Sanitation Data'!E115)),NA())</f>
        <v>#N/A</v>
      </c>
      <c r="AD121" s="100" t="e">
        <f ca="true">+IF(AND(ISNUMBER(OFFSET('Sanitation Data'!$E$11,0,10*ROW('Sanitation Data'!E115))),'Data Summary'!CS121="Yes"),OFFSET('Sanitation Data'!$E$11,0,10*ROW('Sanitation Data'!E115)),NA())</f>
        <v>#N/A</v>
      </c>
      <c r="AE121" s="100" t="e">
        <f ca="true">+IF(AND(ISNUMBER(OFFSET('Sanitation Data'!$E$12,0,10*ROW('Sanitation Data'!E115))),'Data Summary'!CT121="Yes"),OFFSET('Sanitation Data'!$E$12,0,10*ROW('Sanitation Data'!E115)),NA())</f>
        <v>#N/A</v>
      </c>
      <c r="AF121" s="100" t="e">
        <f ca="true">+IF(AND(ISNUMBER(OFFSET('Sanitation Data'!$F$4,0,10*ROW('Sanitation Data'!F115))),'Data Summary'!CU121="Yes"),100-OFFSET('Sanitation Data'!$F$4,0,10*ROW('Sanitation Data'!F115)),NA())</f>
        <v>#N/A</v>
      </c>
      <c r="AG121" s="100" t="e">
        <f ca="true">+IF(AND(ISNUMBER(OFFSET('Sanitation Data'!$F$6,0,10*ROW('Sanitation Data'!F115))),'Data Summary'!CV121="Yes"),OFFSET('Sanitation Data'!$F$6,0,10*ROW('Sanitation Data'!F115)),NA())</f>
        <v>#N/A</v>
      </c>
      <c r="AH121" s="100" t="e">
        <f ca="true">+IF(AND(ISNUMBER(OFFSET('Sanitation Data'!$F$10,0,10*ROW('Sanitation Data'!F115))),'Data Summary'!CW121="Yes"),OFFSET('Sanitation Data'!$F$10,0,10*ROW('Sanitation Data'!F115)),NA())</f>
        <v>#N/A</v>
      </c>
      <c r="AI121" s="100" t="e">
        <f ca="true">+IF(AND(ISNUMBER(OFFSET('Sanitation Data'!$F$11,0,10*ROW('Sanitation Data'!F115))),'Data Summary'!CX121="Yes"),OFFSET('Sanitation Data'!$F$11,0,10*ROW('Sanitation Data'!F115)),NA())</f>
        <v>#N/A</v>
      </c>
      <c r="AJ121" s="100" t="e">
        <f ca="true">+IF(AND(ISNUMBER(OFFSET('Sanitation Data'!$F$12,0,10*ROW('Sanitation Data'!F115))),'Data Summary'!CY121="Yes"),OFFSET('Sanitation Data'!$F$12,0,10*ROW('Sanitation Data'!F115)),NA())</f>
        <v>#N/A</v>
      </c>
      <c r="AK121" s="100" t="e">
        <f ca="true">+IF(AND(ISNUMBER(OFFSET('Sanitation Data'!$G$4,0,10*ROW('Sanitation Data'!G115))),'Data Summary'!CZ121="Yes"),100-OFFSET('Sanitation Data'!$G$4,0,10*ROW('Sanitation Data'!G115)),NA())</f>
        <v>#N/A</v>
      </c>
      <c r="AL121" s="100" t="e">
        <f ca="true">+IF(AND(ISNUMBER(OFFSET('Sanitation Data'!$G$6,0,10*ROW('Sanitation Data'!G115))),'Data Summary'!DA121="Yes"),OFFSET('Sanitation Data'!$G$6,0,10*ROW('Sanitation Data'!G115)),NA())</f>
        <v>#N/A</v>
      </c>
      <c r="AM121" s="100" t="e">
        <f ca="true">+IF(AND(ISNUMBER(OFFSET('Sanitation Data'!$G$10,0,10*ROW('Sanitation Data'!G115))),'Data Summary'!DB121="Yes"),OFFSET('Sanitation Data'!$G$10,0,10*ROW('Sanitation Data'!G115)),NA())</f>
        <v>#N/A</v>
      </c>
      <c r="AN121" s="100" t="e">
        <f ca="true">+IF(AND(ISNUMBER(OFFSET('Sanitation Data'!$G$11,0,10*ROW('Sanitation Data'!G115))),'Data Summary'!DC121="Yes"),OFFSET('Sanitation Data'!$G$11,0,10*ROW('Sanitation Data'!G115)),NA())</f>
        <v>#N/A</v>
      </c>
      <c r="AO121" s="100" t="e">
        <f ca="true">+IF(AND(ISNUMBER(OFFSET('Sanitation Data'!$G$12,0,10*ROW('Sanitation Data'!G115))),'Data Summary'!DD121="Yes"),OFFSET('Sanitation Data'!$G$12,0,10*ROW('Sanitation Data'!G115)),NA())</f>
        <v>#N/A</v>
      </c>
      <c r="AP121" s="100" t="e">
        <f ca="true">+IF(AND(ISNUMBER(OFFSET('Sanitation Data'!$H$4,0,10*ROW('Sanitation Data'!H115))),'Data Summary'!DE121="Yes"),100-OFFSET('Sanitation Data'!$H$4,0,10*ROW('Sanitation Data'!H115)),NA())</f>
        <v>#N/A</v>
      </c>
      <c r="AQ121" s="100" t="e">
        <f ca="true">+IF(AND(ISNUMBER(OFFSET('Sanitation Data'!$H$6,0,10*ROW('Sanitation Data'!H115))),'Data Summary'!DF121="Yes"),OFFSET('Sanitation Data'!$H$6,0,10*ROW('Sanitation Data'!H115)),NA())</f>
        <v>#N/A</v>
      </c>
      <c r="AR121" s="100" t="e">
        <f ca="true">+IF(AND(ISNUMBER(OFFSET('Sanitation Data'!$H$10,0,10*ROW('Sanitation Data'!H115))),'Data Summary'!DG121="Yes"),OFFSET('Sanitation Data'!$H$10,0,10*ROW('Sanitation Data'!H115)),NA())</f>
        <v>#N/A</v>
      </c>
      <c r="AS121" s="100" t="e">
        <f ca="true">+IF(AND(ISNUMBER(OFFSET('Sanitation Data'!$H$11,0,10*ROW('Sanitation Data'!H115))),'Data Summary'!DH121="Yes"),OFFSET('Sanitation Data'!$H$11,0,10*ROW('Sanitation Data'!H115)),NA())</f>
        <v>#N/A</v>
      </c>
      <c r="AT121" s="100" t="e">
        <f ca="true">+IF(AND(ISNUMBER(OFFSET('Sanitation Data'!$H$12,0,10*ROW('Sanitation Data'!H115))),'Data Summary'!DI121="Yes"),OFFSET('Sanitation Data'!$H$12,0,10*ROW('Sanitation Data'!H115)),NA())</f>
        <v>#N/A</v>
      </c>
      <c r="AU121" s="100" t="e">
        <f ca="true">+IF(AND(ISNUMBER(OFFSET('Sanitation Data'!$I$4,0,10*ROW('Sanitation Data'!I115))),'Data Summary'!DJ121="Yes"),100-OFFSET('Sanitation Data'!$I$4,0,10*ROW('Sanitation Data'!I115)),NA())</f>
        <v>#N/A</v>
      </c>
      <c r="AV121" s="100" t="e">
        <f ca="true">+IF(AND(ISNUMBER(OFFSET('Sanitation Data'!$I$6,0,10*ROW('Sanitation Data'!I115))),'Data Summary'!DK121="Yes"),OFFSET('Sanitation Data'!$I$6,0,10*ROW('Sanitation Data'!I115)),NA())</f>
        <v>#N/A</v>
      </c>
      <c r="AW121" s="100" t="e">
        <f ca="true">+IF(AND(ISNUMBER(OFFSET('Sanitation Data'!$I$10,0,10*ROW('Sanitation Data'!I115))),'Data Summary'!DL121="Yes"),OFFSET('Sanitation Data'!$I$10,0,10*ROW('Sanitation Data'!I115)),NA())</f>
        <v>#N/A</v>
      </c>
      <c r="AX121" s="100" t="e">
        <f ca="true">+IF(AND(ISNUMBER(OFFSET('Sanitation Data'!$I$11,0,10*ROW('Sanitation Data'!I115))),'Data Summary'!DM121="Yes"),OFFSET('Sanitation Data'!$I$11,0,10*ROW('Sanitation Data'!I115)),NA())</f>
        <v>#N/A</v>
      </c>
      <c r="AY121" s="100" t="e">
        <f ca="true">+IF(AND(ISNUMBER(OFFSET('Sanitation Data'!$I$12,0,10*ROW('Sanitation Data'!I115))),'Data Summary'!DN121="Yes"),OFFSET('Sanitation Data'!$I$12,0,10*ROW('Sanitation Data'!I115)),NA())</f>
        <v>#N/A</v>
      </c>
      <c r="AZ121" s="101" t="e">
        <f ca="true">+IF(AND(ISNUMBER(OFFSET('Hygiene Data'!$D$5,0,10*ROW('Hygiene Data'!D115))),'Data Summary'!DO121="Yes"),OFFSET('Hygiene Data'!$D$5,0,10*ROW('Hygiene Data'!D115)),NA())</f>
        <v>#N/A</v>
      </c>
      <c r="BA121" s="101" t="e">
        <f ca="true">+IF(AND(ISNUMBER(OFFSET('Hygiene Data'!$D$7,0,10*ROW('Hygiene Data'!D115))),'Data Summary'!DP121="Yes"),OFFSET('Hygiene Data'!$D$7,0,10*ROW('Hygiene Data'!D115)),NA())</f>
        <v>#N/A</v>
      </c>
      <c r="BB121" s="101" t="e">
        <f ca="true">+IF(AND(ISNUMBER(OFFSET('Hygiene Data'!$D$9,0,10*ROW('Hygiene Data'!D115))),'Data Summary'!DQ121="Yes"),OFFSET('Hygiene Data'!$D$9,0,10*ROW('Hygiene Data'!D115)),NA())</f>
        <v>#N/A</v>
      </c>
      <c r="BC121" s="101" t="e">
        <f ca="true">+IF(AND(ISNUMBER(OFFSET('Hygiene Data'!$E$5,0,10*ROW('Hygiene Data'!E115))),'Data Summary'!DR121="Yes"),OFFSET('Hygiene Data'!$E$5,0,10*ROW('Hygiene Data'!E115)),NA())</f>
        <v>#N/A</v>
      </c>
      <c r="BD121" s="101" t="e">
        <f ca="true">+IF(AND(ISNUMBER(OFFSET('Hygiene Data'!$E$7,0,10*ROW('Hygiene Data'!E115))),'Data Summary'!DS121="Yes"),OFFSET('Hygiene Data'!$E$7,0,10*ROW('Hygiene Data'!E115)),NA())</f>
        <v>#N/A</v>
      </c>
      <c r="BE121" s="101" t="e">
        <f ca="true">+IF(AND(ISNUMBER(OFFSET('Hygiene Data'!$E$9,0,10*ROW('Hygiene Data'!E115))),'Data Summary'!DT121="Yes"),OFFSET('Hygiene Data'!$E$9,0,10*ROW('Hygiene Data'!E115)),NA())</f>
        <v>#N/A</v>
      </c>
      <c r="BF121" s="101" t="e">
        <f ca="true">+IF(AND(ISNUMBER(OFFSET('Hygiene Data'!$F$5,0,10*ROW('Hygiene Data'!F115))),'Data Summary'!DU121="Yes"),OFFSET('Hygiene Data'!$F$5,0,10*ROW('Hygiene Data'!F115)),NA())</f>
        <v>#N/A</v>
      </c>
      <c r="BG121" s="101" t="e">
        <f ca="true">+IF(AND(ISNUMBER(OFFSET('Hygiene Data'!$F$7,0,10*ROW('Hygiene Data'!F115))),'Data Summary'!DV121="Yes"),OFFSET('Hygiene Data'!$F$7,0,10*ROW('Hygiene Data'!F115)),NA())</f>
        <v>#N/A</v>
      </c>
      <c r="BH121" s="101" t="e">
        <f ca="true">+IF(AND(ISNUMBER(OFFSET('Hygiene Data'!$F$9,0,10*ROW('Hygiene Data'!F115))),'Data Summary'!DW121="Yes"),OFFSET('Hygiene Data'!$F$9,0,10*ROW('Hygiene Data'!F115)),NA())</f>
        <v>#N/A</v>
      </c>
      <c r="BI121" s="101" t="e">
        <f ca="true">+IF(AND(ISNUMBER(OFFSET('Hygiene Data'!$G$5,0,10*ROW('Hygiene Data'!G115))),'Data Summary'!DX121="Yes"),OFFSET('Hygiene Data'!$G$5,0,10*ROW('Hygiene Data'!G115)),NA())</f>
        <v>#N/A</v>
      </c>
      <c r="BJ121" s="101" t="e">
        <f ca="true">+IF(AND(ISNUMBER(OFFSET('Hygiene Data'!$G$7,0,10*ROW('Hygiene Data'!G115))),'Data Summary'!DY121="Yes"),OFFSET('Hygiene Data'!$G$7,0,10*ROW('Hygiene Data'!G115)),NA())</f>
        <v>#N/A</v>
      </c>
      <c r="BK121" s="101" t="e">
        <f ca="true">+IF(AND(ISNUMBER(OFFSET('Hygiene Data'!$G$9,0,10*ROW('Hygiene Data'!G115))),'Data Summary'!DZ121="Yes"),OFFSET('Hygiene Data'!$G$9,0,10*ROW('Hygiene Data'!G115)),NA())</f>
        <v>#N/A</v>
      </c>
      <c r="BL121" s="101" t="e">
        <f ca="true">+IF(AND(ISNUMBER(OFFSET('Hygiene Data'!$H$5,0,10*ROW('Hygiene Data'!H115))),'Data Summary'!EA121="Yes"),OFFSET('Hygiene Data'!$H$5,0,10*ROW('Hygiene Data'!H115)),NA())</f>
        <v>#N/A</v>
      </c>
      <c r="BM121" s="101" t="e">
        <f ca="true">+IF(AND(ISNUMBER(OFFSET('Hygiene Data'!$H$7,0,10*ROW('Hygiene Data'!H115))),'Data Summary'!EB121="Yes"),OFFSET('Hygiene Data'!$H$7,0,10*ROW('Hygiene Data'!H115)),NA())</f>
        <v>#N/A</v>
      </c>
      <c r="BN121" s="101" t="e">
        <f ca="true">+IF(AND(ISNUMBER(OFFSET('Hygiene Data'!$H$9,0,10*ROW('Hygiene Data'!H115))),'Data Summary'!EC121="Yes"),OFFSET('Hygiene Data'!$H$9,0,10*ROW('Hygiene Data'!H115)),NA())</f>
        <v>#N/A</v>
      </c>
      <c r="BO121" s="101" t="e">
        <f ca="true">+IF(AND(ISNUMBER(OFFSET('Hygiene Data'!$I$5,0,10*ROW('Hygiene Data'!I115))),'Data Summary'!ED121="Yes"),OFFSET('Hygiene Data'!$I$5,0,10*ROW('Hygiene Data'!I115)),NA())</f>
        <v>#N/A</v>
      </c>
      <c r="BP121" s="101" t="e">
        <f ca="true">+IF(AND(ISNUMBER(OFFSET('Hygiene Data'!$I$7,0,10*ROW('Hygiene Data'!I115))),'Data Summary'!EE121="Yes"),OFFSET('Hygiene Data'!$I$7,0,10*ROW('Hygiene Data'!I115)),NA())</f>
        <v>#N/A</v>
      </c>
      <c r="BQ121" s="101" t="e">
        <f ca="true">+IF(AND(ISNUMBER(OFFSET('Hygiene Data'!$I$9,0,10*ROW('Hygiene Data'!I115))),'Data Summary'!EF121="Yes"),OFFSET('Hygiene Data'!$I$9,0,10*ROW('Hygiene Data'!I115)),NA())</f>
        <v>#N/A</v>
      </c>
    </row>
    <row xmlns:x14ac="http://schemas.microsoft.com/office/spreadsheetml/2009/9/ac" r="122" x14ac:dyDescent="0.2">
      <c r="A122" s="379" t="e">
        <f ca="true">+RIGHT('Data Summary'!A122,LEN('Data Summary'!A122)-9)</f>
        <v>#VALUE!</v>
      </c>
      <c r="B122" s="38" t="str">
        <f ca="true">+IF(ISTEXT('Data Summary'!B122),'Data Summary'!B122,"")</f>
        <v/>
      </c>
      <c r="C122" s="378" t="e">
        <f ca="true">+VALUE('Data Summary'!C122)</f>
        <v>#VALUE!</v>
      </c>
      <c r="D122" s="99" t="e">
        <f ca="true">+IF(AND(ISNUMBER(OFFSET('Water Data'!$D$4,0,10*ROW('Water Data'!D116))),'Data Summary'!BS122="Yes"),100-OFFSET('Water Data'!$D$4,0,10*ROW('Water Data'!D116)),NA())</f>
        <v>#N/A</v>
      </c>
      <c r="E122" s="99" t="e">
        <f ca="true">+IF(AND(ISNUMBER(OFFSET('Water Data'!$D$6,0,10*ROW('Water Data'!D116))),'Data Summary'!BT122="Yes"),OFFSET('Water Data'!$D$6,0,10*ROW('Water Data'!D116)),NA())</f>
        <v>#N/A</v>
      </c>
      <c r="F122" s="99" t="e">
        <f ca="true">+IF(AND(ISNUMBER(OFFSET('Water Data'!$D$9,0,10*ROW('Water Data'!D116))),'Data Summary'!BU122="Yes"),OFFSET('Water Data'!$D$9,0,10*ROW('Water Data'!D116)),NA())</f>
        <v>#N/A</v>
      </c>
      <c r="G122" s="99" t="e">
        <f ca="true">+IF(AND(ISNUMBER(OFFSET('Water Data'!$E$4,0,10*ROW('Water Data'!E116))),'Data Summary'!BV122="Yes"),100-OFFSET('Water Data'!$E$4,0,10*ROW('Water Data'!E116)),NA())</f>
        <v>#N/A</v>
      </c>
      <c r="H122" s="99" t="e">
        <f ca="true">+IF(AND(ISNUMBER(OFFSET('Water Data'!$E$6,0,10*ROW('Water Data'!E116))),'Data Summary'!BW122="Yes"),OFFSET('Water Data'!$E$6,0,10*ROW('Water Data'!E116)),NA())</f>
        <v>#N/A</v>
      </c>
      <c r="I122" s="99" t="e">
        <f ca="true">+IF(AND(ISNUMBER(OFFSET('Water Data'!$E$9,0,10*ROW('Water Data'!E116))),'Data Summary'!BX122="Yes"),OFFSET('Water Data'!$E$9,0,10*ROW('Water Data'!E116)),NA())</f>
        <v>#N/A</v>
      </c>
      <c r="J122" s="99" t="e">
        <f ca="true">+IF(AND(ISNUMBER(OFFSET('Water Data'!$F$4,0,10*ROW('Water Data'!F116))),'Data Summary'!BY122="Yes"),100-OFFSET('Water Data'!$F$4,0,10*ROW('Water Data'!F116)),NA())</f>
        <v>#N/A</v>
      </c>
      <c r="K122" s="99" t="e">
        <f ca="true">+IF(AND(ISNUMBER(OFFSET('Water Data'!$F$6,0,10*ROW('Water Data'!F116))),'Data Summary'!BZ122="Yes"),OFFSET('Water Data'!$F$6,0,10*ROW('Water Data'!F116)),NA())</f>
        <v>#N/A</v>
      </c>
      <c r="L122" s="99" t="e">
        <f ca="true">+IF(AND(ISNUMBER(OFFSET('Water Data'!$F$9,0,10*ROW('Water Data'!F116))),'Data Summary'!CA122="Yes"),OFFSET('Water Data'!$F$9,0,10*ROW('Water Data'!F116)),NA())</f>
        <v>#N/A</v>
      </c>
      <c r="M122" s="99" t="e">
        <f ca="true">+IF(AND(ISNUMBER(OFFSET('Water Data'!$G$4,0,10*ROW('Water Data'!G116))),'Data Summary'!CB122="Yes"),100-OFFSET('Water Data'!$G$4,0,10*ROW('Water Data'!G116)),NA())</f>
        <v>#N/A</v>
      </c>
      <c r="N122" s="99" t="e">
        <f ca="true">+IF(AND(ISNUMBER(OFFSET('Water Data'!$G$6,0,10*ROW('Water Data'!G116))),'Data Summary'!CC122="Yes"),OFFSET('Water Data'!$G$6,0,10*ROW('Water Data'!G116)),NA())</f>
        <v>#N/A</v>
      </c>
      <c r="O122" s="99" t="e">
        <f ca="true">+IF(AND(ISNUMBER(OFFSET('Water Data'!$G$9,0,10*ROW('Water Data'!G116))),'Data Summary'!CD122="Yes"),OFFSET('Water Data'!$G$9,0,10*ROW('Water Data'!G116)),NA())</f>
        <v>#N/A</v>
      </c>
      <c r="P122" s="99" t="e">
        <f ca="true">+IF(AND(ISNUMBER(OFFSET('Water Data'!$H$4,0,10*ROW('Water Data'!H116))),'Data Summary'!CE122="Yes"),100-OFFSET('Water Data'!$H$4,0,10*ROW('Water Data'!H116)),NA())</f>
        <v>#N/A</v>
      </c>
      <c r="Q122" s="99" t="e">
        <f ca="true">+IF(AND(ISNUMBER(OFFSET('Water Data'!$H$6,0,10*ROW('Water Data'!H116))),'Data Summary'!CF122="Yes"),OFFSET('Water Data'!$H$6,0,10*ROW('Water Data'!H116)),NA())</f>
        <v>#N/A</v>
      </c>
      <c r="R122" s="99" t="e">
        <f ca="true">+IF(AND(ISNUMBER(OFFSET('Water Data'!$H$9,0,10*ROW('Water Data'!H116))),'Data Summary'!CG122="Yes"),OFFSET('Water Data'!$H$9,0,10*ROW('Water Data'!H116)),NA())</f>
        <v>#N/A</v>
      </c>
      <c r="S122" s="99" t="e">
        <f ca="true">+IF(AND(ISNUMBER(OFFSET('Water Data'!$I$4,0,10*ROW('Water Data'!I116))),'Data Summary'!CH122="Yes"),100-OFFSET('Water Data'!$I$4,0,10*ROW('Water Data'!I116)),NA())</f>
        <v>#N/A</v>
      </c>
      <c r="T122" s="99" t="e">
        <f ca="true">+IF(AND(ISNUMBER(OFFSET('Water Data'!$I$6,0,10*ROW('Water Data'!I116))),'Data Summary'!CI122="Yes"),OFFSET('Water Data'!$I$6,0,10*ROW('Water Data'!I116)),NA())</f>
        <v>#N/A</v>
      </c>
      <c r="U122" s="99" t="e">
        <f ca="true">+IF(AND(ISNUMBER(OFFSET('Water Data'!$I$9,0,10*ROW('Water Data'!I116))),'Data Summary'!CJ122="Yes"),OFFSET('Water Data'!$I$9,0,10*ROW('Water Data'!I116)),NA())</f>
        <v>#N/A</v>
      </c>
      <c r="V122" s="100" t="e">
        <f ca="true">+IF(AND(ISNUMBER(OFFSET('Sanitation Data'!$D$4,0,10*ROW('Sanitation Data'!D116))),'Data Summary'!CK122="Yes"),100-OFFSET('Sanitation Data'!$D$4,0,10*ROW('Sanitation Data'!D116)),NA())</f>
        <v>#N/A</v>
      </c>
      <c r="W122" s="100" t="e">
        <f ca="true">+IF(AND(ISNUMBER(OFFSET('Sanitation Data'!$D$6,0,10*ROW('Sanitation Data'!D116))),'Data Summary'!CL122="Yes"),OFFSET('Sanitation Data'!$D$6,0,10*ROW('Sanitation Data'!D116)),NA())</f>
        <v>#N/A</v>
      </c>
      <c r="X122" s="100" t="e">
        <f ca="true">+IF(AND(ISNUMBER(OFFSET('Sanitation Data'!$D$10,0,10*ROW('Sanitation Data'!D116))),'Data Summary'!CM122="Yes"),OFFSET('Sanitation Data'!$D$10,0,10*ROW('Sanitation Data'!D116)),NA())</f>
        <v>#N/A</v>
      </c>
      <c r="Y122" s="100" t="e">
        <f ca="true">+IF(AND(ISNUMBER(OFFSET('Sanitation Data'!$D$11,0,10*ROW('Sanitation Data'!D116))),'Data Summary'!CN122="Yes"),OFFSET('Sanitation Data'!$D$11,0,10*ROW('Sanitation Data'!D116)),NA())</f>
        <v>#N/A</v>
      </c>
      <c r="Z122" s="100" t="e">
        <f ca="true">+IF(AND(ISNUMBER(OFFSET('Sanitation Data'!$D$12,0,10*ROW('Sanitation Data'!D116))),'Data Summary'!CO122="Yes"),OFFSET('Sanitation Data'!$D$12,0,10*ROW('Sanitation Data'!D116)),NA())</f>
        <v>#N/A</v>
      </c>
      <c r="AA122" s="100" t="e">
        <f ca="true">+IF(AND(ISNUMBER(OFFSET('Sanitation Data'!$E$4,0,10*ROW('Sanitation Data'!E116))),'Data Summary'!CP122="Yes"),100-OFFSET('Sanitation Data'!$E$4,0,10*ROW('Sanitation Data'!E116)),NA())</f>
        <v>#N/A</v>
      </c>
      <c r="AB122" s="100" t="e">
        <f ca="true">+IF(AND(ISNUMBER(OFFSET('Sanitation Data'!$E$6,0,10*ROW('Sanitation Data'!E116))),'Data Summary'!CQ122="Yes"),OFFSET('Sanitation Data'!$E$6,0,10*ROW('Sanitation Data'!E116)),NA())</f>
        <v>#N/A</v>
      </c>
      <c r="AC122" s="100" t="e">
        <f ca="true">+IF(AND(ISNUMBER(OFFSET('Sanitation Data'!$E$10,0,10*ROW('Sanitation Data'!E116))),'Data Summary'!CR122="Yes"),OFFSET('Sanitation Data'!$E$10,0,10*ROW('Sanitation Data'!E116)),NA())</f>
        <v>#N/A</v>
      </c>
      <c r="AD122" s="100" t="e">
        <f ca="true">+IF(AND(ISNUMBER(OFFSET('Sanitation Data'!$E$11,0,10*ROW('Sanitation Data'!E116))),'Data Summary'!CS122="Yes"),OFFSET('Sanitation Data'!$E$11,0,10*ROW('Sanitation Data'!E116)),NA())</f>
        <v>#N/A</v>
      </c>
      <c r="AE122" s="100" t="e">
        <f ca="true">+IF(AND(ISNUMBER(OFFSET('Sanitation Data'!$E$12,0,10*ROW('Sanitation Data'!E116))),'Data Summary'!CT122="Yes"),OFFSET('Sanitation Data'!$E$12,0,10*ROW('Sanitation Data'!E116)),NA())</f>
        <v>#N/A</v>
      </c>
      <c r="AF122" s="100" t="e">
        <f ca="true">+IF(AND(ISNUMBER(OFFSET('Sanitation Data'!$F$4,0,10*ROW('Sanitation Data'!F116))),'Data Summary'!CU122="Yes"),100-OFFSET('Sanitation Data'!$F$4,0,10*ROW('Sanitation Data'!F116)),NA())</f>
        <v>#N/A</v>
      </c>
      <c r="AG122" s="100" t="e">
        <f ca="true">+IF(AND(ISNUMBER(OFFSET('Sanitation Data'!$F$6,0,10*ROW('Sanitation Data'!F116))),'Data Summary'!CV122="Yes"),OFFSET('Sanitation Data'!$F$6,0,10*ROW('Sanitation Data'!F116)),NA())</f>
        <v>#N/A</v>
      </c>
      <c r="AH122" s="100" t="e">
        <f ca="true">+IF(AND(ISNUMBER(OFFSET('Sanitation Data'!$F$10,0,10*ROW('Sanitation Data'!F116))),'Data Summary'!CW122="Yes"),OFFSET('Sanitation Data'!$F$10,0,10*ROW('Sanitation Data'!F116)),NA())</f>
        <v>#N/A</v>
      </c>
      <c r="AI122" s="100" t="e">
        <f ca="true">+IF(AND(ISNUMBER(OFFSET('Sanitation Data'!$F$11,0,10*ROW('Sanitation Data'!F116))),'Data Summary'!CX122="Yes"),OFFSET('Sanitation Data'!$F$11,0,10*ROW('Sanitation Data'!F116)),NA())</f>
        <v>#N/A</v>
      </c>
      <c r="AJ122" s="100" t="e">
        <f ca="true">+IF(AND(ISNUMBER(OFFSET('Sanitation Data'!$F$12,0,10*ROW('Sanitation Data'!F116))),'Data Summary'!CY122="Yes"),OFFSET('Sanitation Data'!$F$12,0,10*ROW('Sanitation Data'!F116)),NA())</f>
        <v>#N/A</v>
      </c>
      <c r="AK122" s="100" t="e">
        <f ca="true">+IF(AND(ISNUMBER(OFFSET('Sanitation Data'!$G$4,0,10*ROW('Sanitation Data'!G116))),'Data Summary'!CZ122="Yes"),100-OFFSET('Sanitation Data'!$G$4,0,10*ROW('Sanitation Data'!G116)),NA())</f>
        <v>#N/A</v>
      </c>
      <c r="AL122" s="100" t="e">
        <f ca="true">+IF(AND(ISNUMBER(OFFSET('Sanitation Data'!$G$6,0,10*ROW('Sanitation Data'!G116))),'Data Summary'!DA122="Yes"),OFFSET('Sanitation Data'!$G$6,0,10*ROW('Sanitation Data'!G116)),NA())</f>
        <v>#N/A</v>
      </c>
      <c r="AM122" s="100" t="e">
        <f ca="true">+IF(AND(ISNUMBER(OFFSET('Sanitation Data'!$G$10,0,10*ROW('Sanitation Data'!G116))),'Data Summary'!DB122="Yes"),OFFSET('Sanitation Data'!$G$10,0,10*ROW('Sanitation Data'!G116)),NA())</f>
        <v>#N/A</v>
      </c>
      <c r="AN122" s="100" t="e">
        <f ca="true">+IF(AND(ISNUMBER(OFFSET('Sanitation Data'!$G$11,0,10*ROW('Sanitation Data'!G116))),'Data Summary'!DC122="Yes"),OFFSET('Sanitation Data'!$G$11,0,10*ROW('Sanitation Data'!G116)),NA())</f>
        <v>#N/A</v>
      </c>
      <c r="AO122" s="100" t="e">
        <f ca="true">+IF(AND(ISNUMBER(OFFSET('Sanitation Data'!$G$12,0,10*ROW('Sanitation Data'!G116))),'Data Summary'!DD122="Yes"),OFFSET('Sanitation Data'!$G$12,0,10*ROW('Sanitation Data'!G116)),NA())</f>
        <v>#N/A</v>
      </c>
      <c r="AP122" s="100" t="e">
        <f ca="true">+IF(AND(ISNUMBER(OFFSET('Sanitation Data'!$H$4,0,10*ROW('Sanitation Data'!H116))),'Data Summary'!DE122="Yes"),100-OFFSET('Sanitation Data'!$H$4,0,10*ROW('Sanitation Data'!H116)),NA())</f>
        <v>#N/A</v>
      </c>
      <c r="AQ122" s="100" t="e">
        <f ca="true">+IF(AND(ISNUMBER(OFFSET('Sanitation Data'!$H$6,0,10*ROW('Sanitation Data'!H116))),'Data Summary'!DF122="Yes"),OFFSET('Sanitation Data'!$H$6,0,10*ROW('Sanitation Data'!H116)),NA())</f>
        <v>#N/A</v>
      </c>
      <c r="AR122" s="100" t="e">
        <f ca="true">+IF(AND(ISNUMBER(OFFSET('Sanitation Data'!$H$10,0,10*ROW('Sanitation Data'!H116))),'Data Summary'!DG122="Yes"),OFFSET('Sanitation Data'!$H$10,0,10*ROW('Sanitation Data'!H116)),NA())</f>
        <v>#N/A</v>
      </c>
      <c r="AS122" s="100" t="e">
        <f ca="true">+IF(AND(ISNUMBER(OFFSET('Sanitation Data'!$H$11,0,10*ROW('Sanitation Data'!H116))),'Data Summary'!DH122="Yes"),OFFSET('Sanitation Data'!$H$11,0,10*ROW('Sanitation Data'!H116)),NA())</f>
        <v>#N/A</v>
      </c>
      <c r="AT122" s="100" t="e">
        <f ca="true">+IF(AND(ISNUMBER(OFFSET('Sanitation Data'!$H$12,0,10*ROW('Sanitation Data'!H116))),'Data Summary'!DI122="Yes"),OFFSET('Sanitation Data'!$H$12,0,10*ROW('Sanitation Data'!H116)),NA())</f>
        <v>#N/A</v>
      </c>
      <c r="AU122" s="100" t="e">
        <f ca="true">+IF(AND(ISNUMBER(OFFSET('Sanitation Data'!$I$4,0,10*ROW('Sanitation Data'!I116))),'Data Summary'!DJ122="Yes"),100-OFFSET('Sanitation Data'!$I$4,0,10*ROW('Sanitation Data'!I116)),NA())</f>
        <v>#N/A</v>
      </c>
      <c r="AV122" s="100" t="e">
        <f ca="true">+IF(AND(ISNUMBER(OFFSET('Sanitation Data'!$I$6,0,10*ROW('Sanitation Data'!I116))),'Data Summary'!DK122="Yes"),OFFSET('Sanitation Data'!$I$6,0,10*ROW('Sanitation Data'!I116)),NA())</f>
        <v>#N/A</v>
      </c>
      <c r="AW122" s="100" t="e">
        <f ca="true">+IF(AND(ISNUMBER(OFFSET('Sanitation Data'!$I$10,0,10*ROW('Sanitation Data'!I116))),'Data Summary'!DL122="Yes"),OFFSET('Sanitation Data'!$I$10,0,10*ROW('Sanitation Data'!I116)),NA())</f>
        <v>#N/A</v>
      </c>
      <c r="AX122" s="100" t="e">
        <f ca="true">+IF(AND(ISNUMBER(OFFSET('Sanitation Data'!$I$11,0,10*ROW('Sanitation Data'!I116))),'Data Summary'!DM122="Yes"),OFFSET('Sanitation Data'!$I$11,0,10*ROW('Sanitation Data'!I116)),NA())</f>
        <v>#N/A</v>
      </c>
      <c r="AY122" s="100" t="e">
        <f ca="true">+IF(AND(ISNUMBER(OFFSET('Sanitation Data'!$I$12,0,10*ROW('Sanitation Data'!I116))),'Data Summary'!DN122="Yes"),OFFSET('Sanitation Data'!$I$12,0,10*ROW('Sanitation Data'!I116)),NA())</f>
        <v>#N/A</v>
      </c>
      <c r="AZ122" s="101" t="e">
        <f ca="true">+IF(AND(ISNUMBER(OFFSET('Hygiene Data'!$D$5,0,10*ROW('Hygiene Data'!D116))),'Data Summary'!DO122="Yes"),OFFSET('Hygiene Data'!$D$5,0,10*ROW('Hygiene Data'!D116)),NA())</f>
        <v>#N/A</v>
      </c>
      <c r="BA122" s="101" t="e">
        <f ca="true">+IF(AND(ISNUMBER(OFFSET('Hygiene Data'!$D$7,0,10*ROW('Hygiene Data'!D116))),'Data Summary'!DP122="Yes"),OFFSET('Hygiene Data'!$D$7,0,10*ROW('Hygiene Data'!D116)),NA())</f>
        <v>#N/A</v>
      </c>
      <c r="BB122" s="101" t="e">
        <f ca="true">+IF(AND(ISNUMBER(OFFSET('Hygiene Data'!$D$9,0,10*ROW('Hygiene Data'!D116))),'Data Summary'!DQ122="Yes"),OFFSET('Hygiene Data'!$D$9,0,10*ROW('Hygiene Data'!D116)),NA())</f>
        <v>#N/A</v>
      </c>
      <c r="BC122" s="101" t="e">
        <f ca="true">+IF(AND(ISNUMBER(OFFSET('Hygiene Data'!$E$5,0,10*ROW('Hygiene Data'!E116))),'Data Summary'!DR122="Yes"),OFFSET('Hygiene Data'!$E$5,0,10*ROW('Hygiene Data'!E116)),NA())</f>
        <v>#N/A</v>
      </c>
      <c r="BD122" s="101" t="e">
        <f ca="true">+IF(AND(ISNUMBER(OFFSET('Hygiene Data'!$E$7,0,10*ROW('Hygiene Data'!E116))),'Data Summary'!DS122="Yes"),OFFSET('Hygiene Data'!$E$7,0,10*ROW('Hygiene Data'!E116)),NA())</f>
        <v>#N/A</v>
      </c>
      <c r="BE122" s="101" t="e">
        <f ca="true">+IF(AND(ISNUMBER(OFFSET('Hygiene Data'!$E$9,0,10*ROW('Hygiene Data'!E116))),'Data Summary'!DT122="Yes"),OFFSET('Hygiene Data'!$E$9,0,10*ROW('Hygiene Data'!E116)),NA())</f>
        <v>#N/A</v>
      </c>
      <c r="BF122" s="101" t="e">
        <f ca="true">+IF(AND(ISNUMBER(OFFSET('Hygiene Data'!$F$5,0,10*ROW('Hygiene Data'!F116))),'Data Summary'!DU122="Yes"),OFFSET('Hygiene Data'!$F$5,0,10*ROW('Hygiene Data'!F116)),NA())</f>
        <v>#N/A</v>
      </c>
      <c r="BG122" s="101" t="e">
        <f ca="true">+IF(AND(ISNUMBER(OFFSET('Hygiene Data'!$F$7,0,10*ROW('Hygiene Data'!F116))),'Data Summary'!DV122="Yes"),OFFSET('Hygiene Data'!$F$7,0,10*ROW('Hygiene Data'!F116)),NA())</f>
        <v>#N/A</v>
      </c>
      <c r="BH122" s="101" t="e">
        <f ca="true">+IF(AND(ISNUMBER(OFFSET('Hygiene Data'!$F$9,0,10*ROW('Hygiene Data'!F116))),'Data Summary'!DW122="Yes"),OFFSET('Hygiene Data'!$F$9,0,10*ROW('Hygiene Data'!F116)),NA())</f>
        <v>#N/A</v>
      </c>
      <c r="BI122" s="101" t="e">
        <f ca="true">+IF(AND(ISNUMBER(OFFSET('Hygiene Data'!$G$5,0,10*ROW('Hygiene Data'!G116))),'Data Summary'!DX122="Yes"),OFFSET('Hygiene Data'!$G$5,0,10*ROW('Hygiene Data'!G116)),NA())</f>
        <v>#N/A</v>
      </c>
      <c r="BJ122" s="101" t="e">
        <f ca="true">+IF(AND(ISNUMBER(OFFSET('Hygiene Data'!$G$7,0,10*ROW('Hygiene Data'!G116))),'Data Summary'!DY122="Yes"),OFFSET('Hygiene Data'!$G$7,0,10*ROW('Hygiene Data'!G116)),NA())</f>
        <v>#N/A</v>
      </c>
      <c r="BK122" s="101" t="e">
        <f ca="true">+IF(AND(ISNUMBER(OFFSET('Hygiene Data'!$G$9,0,10*ROW('Hygiene Data'!G116))),'Data Summary'!DZ122="Yes"),OFFSET('Hygiene Data'!$G$9,0,10*ROW('Hygiene Data'!G116)),NA())</f>
        <v>#N/A</v>
      </c>
      <c r="BL122" s="101" t="e">
        <f ca="true">+IF(AND(ISNUMBER(OFFSET('Hygiene Data'!$H$5,0,10*ROW('Hygiene Data'!H116))),'Data Summary'!EA122="Yes"),OFFSET('Hygiene Data'!$H$5,0,10*ROW('Hygiene Data'!H116)),NA())</f>
        <v>#N/A</v>
      </c>
      <c r="BM122" s="101" t="e">
        <f ca="true">+IF(AND(ISNUMBER(OFFSET('Hygiene Data'!$H$7,0,10*ROW('Hygiene Data'!H116))),'Data Summary'!EB122="Yes"),OFFSET('Hygiene Data'!$H$7,0,10*ROW('Hygiene Data'!H116)),NA())</f>
        <v>#N/A</v>
      </c>
      <c r="BN122" s="101" t="e">
        <f ca="true">+IF(AND(ISNUMBER(OFFSET('Hygiene Data'!$H$9,0,10*ROW('Hygiene Data'!H116))),'Data Summary'!EC122="Yes"),OFFSET('Hygiene Data'!$H$9,0,10*ROW('Hygiene Data'!H116)),NA())</f>
        <v>#N/A</v>
      </c>
      <c r="BO122" s="101" t="e">
        <f ca="true">+IF(AND(ISNUMBER(OFFSET('Hygiene Data'!$I$5,0,10*ROW('Hygiene Data'!I116))),'Data Summary'!ED122="Yes"),OFFSET('Hygiene Data'!$I$5,0,10*ROW('Hygiene Data'!I116)),NA())</f>
        <v>#N/A</v>
      </c>
      <c r="BP122" s="101" t="e">
        <f ca="true">+IF(AND(ISNUMBER(OFFSET('Hygiene Data'!$I$7,0,10*ROW('Hygiene Data'!I116))),'Data Summary'!EE122="Yes"),OFFSET('Hygiene Data'!$I$7,0,10*ROW('Hygiene Data'!I116)),NA())</f>
        <v>#N/A</v>
      </c>
      <c r="BQ122" s="101" t="e">
        <f ca="true">+IF(AND(ISNUMBER(OFFSET('Hygiene Data'!$I$9,0,10*ROW('Hygiene Data'!I116))),'Data Summary'!EF122="Yes"),OFFSET('Hygiene Data'!$I$9,0,10*ROW('Hygiene Data'!I116)),NA())</f>
        <v>#N/A</v>
      </c>
    </row>
    <row xmlns:x14ac="http://schemas.microsoft.com/office/spreadsheetml/2009/9/ac" r="123" x14ac:dyDescent="0.2">
      <c r="A123" s="379" t="e">
        <f ca="true">+RIGHT('Data Summary'!A123,LEN('Data Summary'!A123)-9)</f>
        <v>#VALUE!</v>
      </c>
      <c r="B123" s="38" t="str">
        <f ca="true">+IF(ISTEXT('Data Summary'!B123),'Data Summary'!B123,"")</f>
        <v/>
      </c>
      <c r="C123" s="378" t="e">
        <f ca="true">+VALUE('Data Summary'!C123)</f>
        <v>#VALUE!</v>
      </c>
      <c r="D123" s="99" t="e">
        <f ca="true">+IF(AND(ISNUMBER(OFFSET('Water Data'!$D$4,0,10*ROW('Water Data'!D117))),'Data Summary'!BS123="Yes"),100-OFFSET('Water Data'!$D$4,0,10*ROW('Water Data'!D117)),NA())</f>
        <v>#N/A</v>
      </c>
      <c r="E123" s="99" t="e">
        <f ca="true">+IF(AND(ISNUMBER(OFFSET('Water Data'!$D$6,0,10*ROW('Water Data'!D117))),'Data Summary'!BT123="Yes"),OFFSET('Water Data'!$D$6,0,10*ROW('Water Data'!D117)),NA())</f>
        <v>#N/A</v>
      </c>
      <c r="F123" s="99" t="e">
        <f ca="true">+IF(AND(ISNUMBER(OFFSET('Water Data'!$D$9,0,10*ROW('Water Data'!D117))),'Data Summary'!BU123="Yes"),OFFSET('Water Data'!$D$9,0,10*ROW('Water Data'!D117)),NA())</f>
        <v>#N/A</v>
      </c>
      <c r="G123" s="99" t="e">
        <f ca="true">+IF(AND(ISNUMBER(OFFSET('Water Data'!$E$4,0,10*ROW('Water Data'!E117))),'Data Summary'!BV123="Yes"),100-OFFSET('Water Data'!$E$4,0,10*ROW('Water Data'!E117)),NA())</f>
        <v>#N/A</v>
      </c>
      <c r="H123" s="99" t="e">
        <f ca="true">+IF(AND(ISNUMBER(OFFSET('Water Data'!$E$6,0,10*ROW('Water Data'!E117))),'Data Summary'!BW123="Yes"),OFFSET('Water Data'!$E$6,0,10*ROW('Water Data'!E117)),NA())</f>
        <v>#N/A</v>
      </c>
      <c r="I123" s="99" t="e">
        <f ca="true">+IF(AND(ISNUMBER(OFFSET('Water Data'!$E$9,0,10*ROW('Water Data'!E117))),'Data Summary'!BX123="Yes"),OFFSET('Water Data'!$E$9,0,10*ROW('Water Data'!E117)),NA())</f>
        <v>#N/A</v>
      </c>
      <c r="J123" s="99" t="e">
        <f ca="true">+IF(AND(ISNUMBER(OFFSET('Water Data'!$F$4,0,10*ROW('Water Data'!F117))),'Data Summary'!BY123="Yes"),100-OFFSET('Water Data'!$F$4,0,10*ROW('Water Data'!F117)),NA())</f>
        <v>#N/A</v>
      </c>
      <c r="K123" s="99" t="e">
        <f ca="true">+IF(AND(ISNUMBER(OFFSET('Water Data'!$F$6,0,10*ROW('Water Data'!F117))),'Data Summary'!BZ123="Yes"),OFFSET('Water Data'!$F$6,0,10*ROW('Water Data'!F117)),NA())</f>
        <v>#N/A</v>
      </c>
      <c r="L123" s="99" t="e">
        <f ca="true">+IF(AND(ISNUMBER(OFFSET('Water Data'!$F$9,0,10*ROW('Water Data'!F117))),'Data Summary'!CA123="Yes"),OFFSET('Water Data'!$F$9,0,10*ROW('Water Data'!F117)),NA())</f>
        <v>#N/A</v>
      </c>
      <c r="M123" s="99" t="e">
        <f ca="true">+IF(AND(ISNUMBER(OFFSET('Water Data'!$G$4,0,10*ROW('Water Data'!G117))),'Data Summary'!CB123="Yes"),100-OFFSET('Water Data'!$G$4,0,10*ROW('Water Data'!G117)),NA())</f>
        <v>#N/A</v>
      </c>
      <c r="N123" s="99" t="e">
        <f ca="true">+IF(AND(ISNUMBER(OFFSET('Water Data'!$G$6,0,10*ROW('Water Data'!G117))),'Data Summary'!CC123="Yes"),OFFSET('Water Data'!$G$6,0,10*ROW('Water Data'!G117)),NA())</f>
        <v>#N/A</v>
      </c>
      <c r="O123" s="99" t="e">
        <f ca="true">+IF(AND(ISNUMBER(OFFSET('Water Data'!$G$9,0,10*ROW('Water Data'!G117))),'Data Summary'!CD123="Yes"),OFFSET('Water Data'!$G$9,0,10*ROW('Water Data'!G117)),NA())</f>
        <v>#N/A</v>
      </c>
      <c r="P123" s="99" t="e">
        <f ca="true">+IF(AND(ISNUMBER(OFFSET('Water Data'!$H$4,0,10*ROW('Water Data'!H117))),'Data Summary'!CE123="Yes"),100-OFFSET('Water Data'!$H$4,0,10*ROW('Water Data'!H117)),NA())</f>
        <v>#N/A</v>
      </c>
      <c r="Q123" s="99" t="e">
        <f ca="true">+IF(AND(ISNUMBER(OFFSET('Water Data'!$H$6,0,10*ROW('Water Data'!H117))),'Data Summary'!CF123="Yes"),OFFSET('Water Data'!$H$6,0,10*ROW('Water Data'!H117)),NA())</f>
        <v>#N/A</v>
      </c>
      <c r="R123" s="99" t="e">
        <f ca="true">+IF(AND(ISNUMBER(OFFSET('Water Data'!$H$9,0,10*ROW('Water Data'!H117))),'Data Summary'!CG123="Yes"),OFFSET('Water Data'!$H$9,0,10*ROW('Water Data'!H117)),NA())</f>
        <v>#N/A</v>
      </c>
      <c r="S123" s="99" t="e">
        <f ca="true">+IF(AND(ISNUMBER(OFFSET('Water Data'!$I$4,0,10*ROW('Water Data'!I117))),'Data Summary'!CH123="Yes"),100-OFFSET('Water Data'!$I$4,0,10*ROW('Water Data'!I117)),NA())</f>
        <v>#N/A</v>
      </c>
      <c r="T123" s="99" t="e">
        <f ca="true">+IF(AND(ISNUMBER(OFFSET('Water Data'!$I$6,0,10*ROW('Water Data'!I117))),'Data Summary'!CI123="Yes"),OFFSET('Water Data'!$I$6,0,10*ROW('Water Data'!I117)),NA())</f>
        <v>#N/A</v>
      </c>
      <c r="U123" s="99" t="e">
        <f ca="true">+IF(AND(ISNUMBER(OFFSET('Water Data'!$I$9,0,10*ROW('Water Data'!I117))),'Data Summary'!CJ123="Yes"),OFFSET('Water Data'!$I$9,0,10*ROW('Water Data'!I117)),NA())</f>
        <v>#N/A</v>
      </c>
      <c r="V123" s="100" t="e">
        <f ca="true">+IF(AND(ISNUMBER(OFFSET('Sanitation Data'!$D$4,0,10*ROW('Sanitation Data'!D117))),'Data Summary'!CK123="Yes"),100-OFFSET('Sanitation Data'!$D$4,0,10*ROW('Sanitation Data'!D117)),NA())</f>
        <v>#N/A</v>
      </c>
      <c r="W123" s="100" t="e">
        <f ca="true">+IF(AND(ISNUMBER(OFFSET('Sanitation Data'!$D$6,0,10*ROW('Sanitation Data'!D117))),'Data Summary'!CL123="Yes"),OFFSET('Sanitation Data'!$D$6,0,10*ROW('Sanitation Data'!D117)),NA())</f>
        <v>#N/A</v>
      </c>
      <c r="X123" s="100" t="e">
        <f ca="true">+IF(AND(ISNUMBER(OFFSET('Sanitation Data'!$D$10,0,10*ROW('Sanitation Data'!D117))),'Data Summary'!CM123="Yes"),OFFSET('Sanitation Data'!$D$10,0,10*ROW('Sanitation Data'!D117)),NA())</f>
        <v>#N/A</v>
      </c>
      <c r="Y123" s="100" t="e">
        <f ca="true">+IF(AND(ISNUMBER(OFFSET('Sanitation Data'!$D$11,0,10*ROW('Sanitation Data'!D117))),'Data Summary'!CN123="Yes"),OFFSET('Sanitation Data'!$D$11,0,10*ROW('Sanitation Data'!D117)),NA())</f>
        <v>#N/A</v>
      </c>
      <c r="Z123" s="100" t="e">
        <f ca="true">+IF(AND(ISNUMBER(OFFSET('Sanitation Data'!$D$12,0,10*ROW('Sanitation Data'!D117))),'Data Summary'!CO123="Yes"),OFFSET('Sanitation Data'!$D$12,0,10*ROW('Sanitation Data'!D117)),NA())</f>
        <v>#N/A</v>
      </c>
      <c r="AA123" s="100" t="e">
        <f ca="true">+IF(AND(ISNUMBER(OFFSET('Sanitation Data'!$E$4,0,10*ROW('Sanitation Data'!E117))),'Data Summary'!CP123="Yes"),100-OFFSET('Sanitation Data'!$E$4,0,10*ROW('Sanitation Data'!E117)),NA())</f>
        <v>#N/A</v>
      </c>
      <c r="AB123" s="100" t="e">
        <f ca="true">+IF(AND(ISNUMBER(OFFSET('Sanitation Data'!$E$6,0,10*ROW('Sanitation Data'!E117))),'Data Summary'!CQ123="Yes"),OFFSET('Sanitation Data'!$E$6,0,10*ROW('Sanitation Data'!E117)),NA())</f>
        <v>#N/A</v>
      </c>
      <c r="AC123" s="100" t="e">
        <f ca="true">+IF(AND(ISNUMBER(OFFSET('Sanitation Data'!$E$10,0,10*ROW('Sanitation Data'!E117))),'Data Summary'!CR123="Yes"),OFFSET('Sanitation Data'!$E$10,0,10*ROW('Sanitation Data'!E117)),NA())</f>
        <v>#N/A</v>
      </c>
      <c r="AD123" s="100" t="e">
        <f ca="true">+IF(AND(ISNUMBER(OFFSET('Sanitation Data'!$E$11,0,10*ROW('Sanitation Data'!E117))),'Data Summary'!CS123="Yes"),OFFSET('Sanitation Data'!$E$11,0,10*ROW('Sanitation Data'!E117)),NA())</f>
        <v>#N/A</v>
      </c>
      <c r="AE123" s="100" t="e">
        <f ca="true">+IF(AND(ISNUMBER(OFFSET('Sanitation Data'!$E$12,0,10*ROW('Sanitation Data'!E117))),'Data Summary'!CT123="Yes"),OFFSET('Sanitation Data'!$E$12,0,10*ROW('Sanitation Data'!E117)),NA())</f>
        <v>#N/A</v>
      </c>
      <c r="AF123" s="100" t="e">
        <f ca="true">+IF(AND(ISNUMBER(OFFSET('Sanitation Data'!$F$4,0,10*ROW('Sanitation Data'!F117))),'Data Summary'!CU123="Yes"),100-OFFSET('Sanitation Data'!$F$4,0,10*ROW('Sanitation Data'!F117)),NA())</f>
        <v>#N/A</v>
      </c>
      <c r="AG123" s="100" t="e">
        <f ca="true">+IF(AND(ISNUMBER(OFFSET('Sanitation Data'!$F$6,0,10*ROW('Sanitation Data'!F117))),'Data Summary'!CV123="Yes"),OFFSET('Sanitation Data'!$F$6,0,10*ROW('Sanitation Data'!F117)),NA())</f>
        <v>#N/A</v>
      </c>
      <c r="AH123" s="100" t="e">
        <f ca="true">+IF(AND(ISNUMBER(OFFSET('Sanitation Data'!$F$10,0,10*ROW('Sanitation Data'!F117))),'Data Summary'!CW123="Yes"),OFFSET('Sanitation Data'!$F$10,0,10*ROW('Sanitation Data'!F117)),NA())</f>
        <v>#N/A</v>
      </c>
      <c r="AI123" s="100" t="e">
        <f ca="true">+IF(AND(ISNUMBER(OFFSET('Sanitation Data'!$F$11,0,10*ROW('Sanitation Data'!F117))),'Data Summary'!CX123="Yes"),OFFSET('Sanitation Data'!$F$11,0,10*ROW('Sanitation Data'!F117)),NA())</f>
        <v>#N/A</v>
      </c>
      <c r="AJ123" s="100" t="e">
        <f ca="true">+IF(AND(ISNUMBER(OFFSET('Sanitation Data'!$F$12,0,10*ROW('Sanitation Data'!F117))),'Data Summary'!CY123="Yes"),OFFSET('Sanitation Data'!$F$12,0,10*ROW('Sanitation Data'!F117)),NA())</f>
        <v>#N/A</v>
      </c>
      <c r="AK123" s="100" t="e">
        <f ca="true">+IF(AND(ISNUMBER(OFFSET('Sanitation Data'!$G$4,0,10*ROW('Sanitation Data'!G117))),'Data Summary'!CZ123="Yes"),100-OFFSET('Sanitation Data'!$G$4,0,10*ROW('Sanitation Data'!G117)),NA())</f>
        <v>#N/A</v>
      </c>
      <c r="AL123" s="100" t="e">
        <f ca="true">+IF(AND(ISNUMBER(OFFSET('Sanitation Data'!$G$6,0,10*ROW('Sanitation Data'!G117))),'Data Summary'!DA123="Yes"),OFFSET('Sanitation Data'!$G$6,0,10*ROW('Sanitation Data'!G117)),NA())</f>
        <v>#N/A</v>
      </c>
      <c r="AM123" s="100" t="e">
        <f ca="true">+IF(AND(ISNUMBER(OFFSET('Sanitation Data'!$G$10,0,10*ROW('Sanitation Data'!G117))),'Data Summary'!DB123="Yes"),OFFSET('Sanitation Data'!$G$10,0,10*ROW('Sanitation Data'!G117)),NA())</f>
        <v>#N/A</v>
      </c>
      <c r="AN123" s="100" t="e">
        <f ca="true">+IF(AND(ISNUMBER(OFFSET('Sanitation Data'!$G$11,0,10*ROW('Sanitation Data'!G117))),'Data Summary'!DC123="Yes"),OFFSET('Sanitation Data'!$G$11,0,10*ROW('Sanitation Data'!G117)),NA())</f>
        <v>#N/A</v>
      </c>
      <c r="AO123" s="100" t="e">
        <f ca="true">+IF(AND(ISNUMBER(OFFSET('Sanitation Data'!$G$12,0,10*ROW('Sanitation Data'!G117))),'Data Summary'!DD123="Yes"),OFFSET('Sanitation Data'!$G$12,0,10*ROW('Sanitation Data'!G117)),NA())</f>
        <v>#N/A</v>
      </c>
      <c r="AP123" s="100" t="e">
        <f ca="true">+IF(AND(ISNUMBER(OFFSET('Sanitation Data'!$H$4,0,10*ROW('Sanitation Data'!H117))),'Data Summary'!DE123="Yes"),100-OFFSET('Sanitation Data'!$H$4,0,10*ROW('Sanitation Data'!H117)),NA())</f>
        <v>#N/A</v>
      </c>
      <c r="AQ123" s="100" t="e">
        <f ca="true">+IF(AND(ISNUMBER(OFFSET('Sanitation Data'!$H$6,0,10*ROW('Sanitation Data'!H117))),'Data Summary'!DF123="Yes"),OFFSET('Sanitation Data'!$H$6,0,10*ROW('Sanitation Data'!H117)),NA())</f>
        <v>#N/A</v>
      </c>
      <c r="AR123" s="100" t="e">
        <f ca="true">+IF(AND(ISNUMBER(OFFSET('Sanitation Data'!$H$10,0,10*ROW('Sanitation Data'!H117))),'Data Summary'!DG123="Yes"),OFFSET('Sanitation Data'!$H$10,0,10*ROW('Sanitation Data'!H117)),NA())</f>
        <v>#N/A</v>
      </c>
      <c r="AS123" s="100" t="e">
        <f ca="true">+IF(AND(ISNUMBER(OFFSET('Sanitation Data'!$H$11,0,10*ROW('Sanitation Data'!H117))),'Data Summary'!DH123="Yes"),OFFSET('Sanitation Data'!$H$11,0,10*ROW('Sanitation Data'!H117)),NA())</f>
        <v>#N/A</v>
      </c>
      <c r="AT123" s="100" t="e">
        <f ca="true">+IF(AND(ISNUMBER(OFFSET('Sanitation Data'!$H$12,0,10*ROW('Sanitation Data'!H117))),'Data Summary'!DI123="Yes"),OFFSET('Sanitation Data'!$H$12,0,10*ROW('Sanitation Data'!H117)),NA())</f>
        <v>#N/A</v>
      </c>
      <c r="AU123" s="100" t="e">
        <f ca="true">+IF(AND(ISNUMBER(OFFSET('Sanitation Data'!$I$4,0,10*ROW('Sanitation Data'!I117))),'Data Summary'!DJ123="Yes"),100-OFFSET('Sanitation Data'!$I$4,0,10*ROW('Sanitation Data'!I117)),NA())</f>
        <v>#N/A</v>
      </c>
      <c r="AV123" s="100" t="e">
        <f ca="true">+IF(AND(ISNUMBER(OFFSET('Sanitation Data'!$I$6,0,10*ROW('Sanitation Data'!I117))),'Data Summary'!DK123="Yes"),OFFSET('Sanitation Data'!$I$6,0,10*ROW('Sanitation Data'!I117)),NA())</f>
        <v>#N/A</v>
      </c>
      <c r="AW123" s="100" t="e">
        <f ca="true">+IF(AND(ISNUMBER(OFFSET('Sanitation Data'!$I$10,0,10*ROW('Sanitation Data'!I117))),'Data Summary'!DL123="Yes"),OFFSET('Sanitation Data'!$I$10,0,10*ROW('Sanitation Data'!I117)),NA())</f>
        <v>#N/A</v>
      </c>
      <c r="AX123" s="100" t="e">
        <f ca="true">+IF(AND(ISNUMBER(OFFSET('Sanitation Data'!$I$11,0,10*ROW('Sanitation Data'!I117))),'Data Summary'!DM123="Yes"),OFFSET('Sanitation Data'!$I$11,0,10*ROW('Sanitation Data'!I117)),NA())</f>
        <v>#N/A</v>
      </c>
      <c r="AY123" s="100" t="e">
        <f ca="true">+IF(AND(ISNUMBER(OFFSET('Sanitation Data'!$I$12,0,10*ROW('Sanitation Data'!I117))),'Data Summary'!DN123="Yes"),OFFSET('Sanitation Data'!$I$12,0,10*ROW('Sanitation Data'!I117)),NA())</f>
        <v>#N/A</v>
      </c>
      <c r="AZ123" s="101" t="e">
        <f ca="true">+IF(AND(ISNUMBER(OFFSET('Hygiene Data'!$D$5,0,10*ROW('Hygiene Data'!D117))),'Data Summary'!DO123="Yes"),OFFSET('Hygiene Data'!$D$5,0,10*ROW('Hygiene Data'!D117)),NA())</f>
        <v>#N/A</v>
      </c>
      <c r="BA123" s="101" t="e">
        <f ca="true">+IF(AND(ISNUMBER(OFFSET('Hygiene Data'!$D$7,0,10*ROW('Hygiene Data'!D117))),'Data Summary'!DP123="Yes"),OFFSET('Hygiene Data'!$D$7,0,10*ROW('Hygiene Data'!D117)),NA())</f>
        <v>#N/A</v>
      </c>
      <c r="BB123" s="101" t="e">
        <f ca="true">+IF(AND(ISNUMBER(OFFSET('Hygiene Data'!$D$9,0,10*ROW('Hygiene Data'!D117))),'Data Summary'!DQ123="Yes"),OFFSET('Hygiene Data'!$D$9,0,10*ROW('Hygiene Data'!D117)),NA())</f>
        <v>#N/A</v>
      </c>
      <c r="BC123" s="101" t="e">
        <f ca="true">+IF(AND(ISNUMBER(OFFSET('Hygiene Data'!$E$5,0,10*ROW('Hygiene Data'!E117))),'Data Summary'!DR123="Yes"),OFFSET('Hygiene Data'!$E$5,0,10*ROW('Hygiene Data'!E117)),NA())</f>
        <v>#N/A</v>
      </c>
      <c r="BD123" s="101" t="e">
        <f ca="true">+IF(AND(ISNUMBER(OFFSET('Hygiene Data'!$E$7,0,10*ROW('Hygiene Data'!E117))),'Data Summary'!DS123="Yes"),OFFSET('Hygiene Data'!$E$7,0,10*ROW('Hygiene Data'!E117)),NA())</f>
        <v>#N/A</v>
      </c>
      <c r="BE123" s="101" t="e">
        <f ca="true">+IF(AND(ISNUMBER(OFFSET('Hygiene Data'!$E$9,0,10*ROW('Hygiene Data'!E117))),'Data Summary'!DT123="Yes"),OFFSET('Hygiene Data'!$E$9,0,10*ROW('Hygiene Data'!E117)),NA())</f>
        <v>#N/A</v>
      </c>
      <c r="BF123" s="101" t="e">
        <f ca="true">+IF(AND(ISNUMBER(OFFSET('Hygiene Data'!$F$5,0,10*ROW('Hygiene Data'!F117))),'Data Summary'!DU123="Yes"),OFFSET('Hygiene Data'!$F$5,0,10*ROW('Hygiene Data'!F117)),NA())</f>
        <v>#N/A</v>
      </c>
      <c r="BG123" s="101" t="e">
        <f ca="true">+IF(AND(ISNUMBER(OFFSET('Hygiene Data'!$F$7,0,10*ROW('Hygiene Data'!F117))),'Data Summary'!DV123="Yes"),OFFSET('Hygiene Data'!$F$7,0,10*ROW('Hygiene Data'!F117)),NA())</f>
        <v>#N/A</v>
      </c>
      <c r="BH123" s="101" t="e">
        <f ca="true">+IF(AND(ISNUMBER(OFFSET('Hygiene Data'!$F$9,0,10*ROW('Hygiene Data'!F117))),'Data Summary'!DW123="Yes"),OFFSET('Hygiene Data'!$F$9,0,10*ROW('Hygiene Data'!F117)),NA())</f>
        <v>#N/A</v>
      </c>
      <c r="BI123" s="101" t="e">
        <f ca="true">+IF(AND(ISNUMBER(OFFSET('Hygiene Data'!$G$5,0,10*ROW('Hygiene Data'!G117))),'Data Summary'!DX123="Yes"),OFFSET('Hygiene Data'!$G$5,0,10*ROW('Hygiene Data'!G117)),NA())</f>
        <v>#N/A</v>
      </c>
      <c r="BJ123" s="101" t="e">
        <f ca="true">+IF(AND(ISNUMBER(OFFSET('Hygiene Data'!$G$7,0,10*ROW('Hygiene Data'!G117))),'Data Summary'!DY123="Yes"),OFFSET('Hygiene Data'!$G$7,0,10*ROW('Hygiene Data'!G117)),NA())</f>
        <v>#N/A</v>
      </c>
      <c r="BK123" s="101" t="e">
        <f ca="true">+IF(AND(ISNUMBER(OFFSET('Hygiene Data'!$G$9,0,10*ROW('Hygiene Data'!G117))),'Data Summary'!DZ123="Yes"),OFFSET('Hygiene Data'!$G$9,0,10*ROW('Hygiene Data'!G117)),NA())</f>
        <v>#N/A</v>
      </c>
      <c r="BL123" s="101" t="e">
        <f ca="true">+IF(AND(ISNUMBER(OFFSET('Hygiene Data'!$H$5,0,10*ROW('Hygiene Data'!H117))),'Data Summary'!EA123="Yes"),OFFSET('Hygiene Data'!$H$5,0,10*ROW('Hygiene Data'!H117)),NA())</f>
        <v>#N/A</v>
      </c>
      <c r="BM123" s="101" t="e">
        <f ca="true">+IF(AND(ISNUMBER(OFFSET('Hygiene Data'!$H$7,0,10*ROW('Hygiene Data'!H117))),'Data Summary'!EB123="Yes"),OFFSET('Hygiene Data'!$H$7,0,10*ROW('Hygiene Data'!H117)),NA())</f>
        <v>#N/A</v>
      </c>
      <c r="BN123" s="101" t="e">
        <f ca="true">+IF(AND(ISNUMBER(OFFSET('Hygiene Data'!$H$9,0,10*ROW('Hygiene Data'!H117))),'Data Summary'!EC123="Yes"),OFFSET('Hygiene Data'!$H$9,0,10*ROW('Hygiene Data'!H117)),NA())</f>
        <v>#N/A</v>
      </c>
      <c r="BO123" s="101" t="e">
        <f ca="true">+IF(AND(ISNUMBER(OFFSET('Hygiene Data'!$I$5,0,10*ROW('Hygiene Data'!I117))),'Data Summary'!ED123="Yes"),OFFSET('Hygiene Data'!$I$5,0,10*ROW('Hygiene Data'!I117)),NA())</f>
        <v>#N/A</v>
      </c>
      <c r="BP123" s="101" t="e">
        <f ca="true">+IF(AND(ISNUMBER(OFFSET('Hygiene Data'!$I$7,0,10*ROW('Hygiene Data'!I117))),'Data Summary'!EE123="Yes"),OFFSET('Hygiene Data'!$I$7,0,10*ROW('Hygiene Data'!I117)),NA())</f>
        <v>#N/A</v>
      </c>
      <c r="BQ123" s="101" t="e">
        <f ca="true">+IF(AND(ISNUMBER(OFFSET('Hygiene Data'!$I$9,0,10*ROW('Hygiene Data'!I117))),'Data Summary'!EF123="Yes"),OFFSET('Hygiene Data'!$I$9,0,10*ROW('Hygiene Data'!I117)),NA())</f>
        <v>#N/A</v>
      </c>
    </row>
    <row xmlns:x14ac="http://schemas.microsoft.com/office/spreadsheetml/2009/9/ac" r="124" x14ac:dyDescent="0.2">
      <c r="A124" s="379" t="e">
        <f ca="true">+RIGHT('Data Summary'!A124,LEN('Data Summary'!A124)-9)</f>
        <v>#VALUE!</v>
      </c>
      <c r="B124" s="38" t="str">
        <f ca="true">+IF(ISTEXT('Data Summary'!B124),'Data Summary'!B124,"")</f>
        <v/>
      </c>
      <c r="C124" s="378" t="e">
        <f ca="true">+VALUE('Data Summary'!C124)</f>
        <v>#VALUE!</v>
      </c>
      <c r="D124" s="99" t="e">
        <f ca="true">+IF(AND(ISNUMBER(OFFSET('Water Data'!$D$4,0,10*ROW('Water Data'!D118))),'Data Summary'!BS124="Yes"),100-OFFSET('Water Data'!$D$4,0,10*ROW('Water Data'!D118)),NA())</f>
        <v>#N/A</v>
      </c>
      <c r="E124" s="99" t="e">
        <f ca="true">+IF(AND(ISNUMBER(OFFSET('Water Data'!$D$6,0,10*ROW('Water Data'!D118))),'Data Summary'!BT124="Yes"),OFFSET('Water Data'!$D$6,0,10*ROW('Water Data'!D118)),NA())</f>
        <v>#N/A</v>
      </c>
      <c r="F124" s="99" t="e">
        <f ca="true">+IF(AND(ISNUMBER(OFFSET('Water Data'!$D$9,0,10*ROW('Water Data'!D118))),'Data Summary'!BU124="Yes"),OFFSET('Water Data'!$D$9,0,10*ROW('Water Data'!D118)),NA())</f>
        <v>#N/A</v>
      </c>
      <c r="G124" s="99" t="e">
        <f ca="true">+IF(AND(ISNUMBER(OFFSET('Water Data'!$E$4,0,10*ROW('Water Data'!E118))),'Data Summary'!BV124="Yes"),100-OFFSET('Water Data'!$E$4,0,10*ROW('Water Data'!E118)),NA())</f>
        <v>#N/A</v>
      </c>
      <c r="H124" s="99" t="e">
        <f ca="true">+IF(AND(ISNUMBER(OFFSET('Water Data'!$E$6,0,10*ROW('Water Data'!E118))),'Data Summary'!BW124="Yes"),OFFSET('Water Data'!$E$6,0,10*ROW('Water Data'!E118)),NA())</f>
        <v>#N/A</v>
      </c>
      <c r="I124" s="99" t="e">
        <f ca="true">+IF(AND(ISNUMBER(OFFSET('Water Data'!$E$9,0,10*ROW('Water Data'!E118))),'Data Summary'!BX124="Yes"),OFFSET('Water Data'!$E$9,0,10*ROW('Water Data'!E118)),NA())</f>
        <v>#N/A</v>
      </c>
      <c r="J124" s="99" t="e">
        <f ca="true">+IF(AND(ISNUMBER(OFFSET('Water Data'!$F$4,0,10*ROW('Water Data'!F118))),'Data Summary'!BY124="Yes"),100-OFFSET('Water Data'!$F$4,0,10*ROW('Water Data'!F118)),NA())</f>
        <v>#N/A</v>
      </c>
      <c r="K124" s="99" t="e">
        <f ca="true">+IF(AND(ISNUMBER(OFFSET('Water Data'!$F$6,0,10*ROW('Water Data'!F118))),'Data Summary'!BZ124="Yes"),OFFSET('Water Data'!$F$6,0,10*ROW('Water Data'!F118)),NA())</f>
        <v>#N/A</v>
      </c>
      <c r="L124" s="99" t="e">
        <f ca="true">+IF(AND(ISNUMBER(OFFSET('Water Data'!$F$9,0,10*ROW('Water Data'!F118))),'Data Summary'!CA124="Yes"),OFFSET('Water Data'!$F$9,0,10*ROW('Water Data'!F118)),NA())</f>
        <v>#N/A</v>
      </c>
      <c r="M124" s="99" t="e">
        <f ca="true">+IF(AND(ISNUMBER(OFFSET('Water Data'!$G$4,0,10*ROW('Water Data'!G118))),'Data Summary'!CB124="Yes"),100-OFFSET('Water Data'!$G$4,0,10*ROW('Water Data'!G118)),NA())</f>
        <v>#N/A</v>
      </c>
      <c r="N124" s="99" t="e">
        <f ca="true">+IF(AND(ISNUMBER(OFFSET('Water Data'!$G$6,0,10*ROW('Water Data'!G118))),'Data Summary'!CC124="Yes"),OFFSET('Water Data'!$G$6,0,10*ROW('Water Data'!G118)),NA())</f>
        <v>#N/A</v>
      </c>
      <c r="O124" s="99" t="e">
        <f ca="true">+IF(AND(ISNUMBER(OFFSET('Water Data'!$G$9,0,10*ROW('Water Data'!G118))),'Data Summary'!CD124="Yes"),OFFSET('Water Data'!$G$9,0,10*ROW('Water Data'!G118)),NA())</f>
        <v>#N/A</v>
      </c>
      <c r="P124" s="99" t="e">
        <f ca="true">+IF(AND(ISNUMBER(OFFSET('Water Data'!$H$4,0,10*ROW('Water Data'!H118))),'Data Summary'!CE124="Yes"),100-OFFSET('Water Data'!$H$4,0,10*ROW('Water Data'!H118)),NA())</f>
        <v>#N/A</v>
      </c>
      <c r="Q124" s="99" t="e">
        <f ca="true">+IF(AND(ISNUMBER(OFFSET('Water Data'!$H$6,0,10*ROW('Water Data'!H118))),'Data Summary'!CF124="Yes"),OFFSET('Water Data'!$H$6,0,10*ROW('Water Data'!H118)),NA())</f>
        <v>#N/A</v>
      </c>
      <c r="R124" s="99" t="e">
        <f ca="true">+IF(AND(ISNUMBER(OFFSET('Water Data'!$H$9,0,10*ROW('Water Data'!H118))),'Data Summary'!CG124="Yes"),OFFSET('Water Data'!$H$9,0,10*ROW('Water Data'!H118)),NA())</f>
        <v>#N/A</v>
      </c>
      <c r="S124" s="99" t="e">
        <f ca="true">+IF(AND(ISNUMBER(OFFSET('Water Data'!$I$4,0,10*ROW('Water Data'!I118))),'Data Summary'!CH124="Yes"),100-OFFSET('Water Data'!$I$4,0,10*ROW('Water Data'!I118)),NA())</f>
        <v>#N/A</v>
      </c>
      <c r="T124" s="99" t="e">
        <f ca="true">+IF(AND(ISNUMBER(OFFSET('Water Data'!$I$6,0,10*ROW('Water Data'!I118))),'Data Summary'!CI124="Yes"),OFFSET('Water Data'!$I$6,0,10*ROW('Water Data'!I118)),NA())</f>
        <v>#N/A</v>
      </c>
      <c r="U124" s="99" t="e">
        <f ca="true">+IF(AND(ISNUMBER(OFFSET('Water Data'!$I$9,0,10*ROW('Water Data'!I118))),'Data Summary'!CJ124="Yes"),OFFSET('Water Data'!$I$9,0,10*ROW('Water Data'!I118)),NA())</f>
        <v>#N/A</v>
      </c>
      <c r="V124" s="100" t="e">
        <f ca="true">+IF(AND(ISNUMBER(OFFSET('Sanitation Data'!$D$4,0,10*ROW('Sanitation Data'!D118))),'Data Summary'!CK124="Yes"),100-OFFSET('Sanitation Data'!$D$4,0,10*ROW('Sanitation Data'!D118)),NA())</f>
        <v>#N/A</v>
      </c>
      <c r="W124" s="100" t="e">
        <f ca="true">+IF(AND(ISNUMBER(OFFSET('Sanitation Data'!$D$6,0,10*ROW('Sanitation Data'!D118))),'Data Summary'!CL124="Yes"),OFFSET('Sanitation Data'!$D$6,0,10*ROW('Sanitation Data'!D118)),NA())</f>
        <v>#N/A</v>
      </c>
      <c r="X124" s="100" t="e">
        <f ca="true">+IF(AND(ISNUMBER(OFFSET('Sanitation Data'!$D$10,0,10*ROW('Sanitation Data'!D118))),'Data Summary'!CM124="Yes"),OFFSET('Sanitation Data'!$D$10,0,10*ROW('Sanitation Data'!D118)),NA())</f>
        <v>#N/A</v>
      </c>
      <c r="Y124" s="100" t="e">
        <f ca="true">+IF(AND(ISNUMBER(OFFSET('Sanitation Data'!$D$11,0,10*ROW('Sanitation Data'!D118))),'Data Summary'!CN124="Yes"),OFFSET('Sanitation Data'!$D$11,0,10*ROW('Sanitation Data'!D118)),NA())</f>
        <v>#N/A</v>
      </c>
      <c r="Z124" s="100" t="e">
        <f ca="true">+IF(AND(ISNUMBER(OFFSET('Sanitation Data'!$D$12,0,10*ROW('Sanitation Data'!D118))),'Data Summary'!CO124="Yes"),OFFSET('Sanitation Data'!$D$12,0,10*ROW('Sanitation Data'!D118)),NA())</f>
        <v>#N/A</v>
      </c>
      <c r="AA124" s="100" t="e">
        <f ca="true">+IF(AND(ISNUMBER(OFFSET('Sanitation Data'!$E$4,0,10*ROW('Sanitation Data'!E118))),'Data Summary'!CP124="Yes"),100-OFFSET('Sanitation Data'!$E$4,0,10*ROW('Sanitation Data'!E118)),NA())</f>
        <v>#N/A</v>
      </c>
      <c r="AB124" s="100" t="e">
        <f ca="true">+IF(AND(ISNUMBER(OFFSET('Sanitation Data'!$E$6,0,10*ROW('Sanitation Data'!E118))),'Data Summary'!CQ124="Yes"),OFFSET('Sanitation Data'!$E$6,0,10*ROW('Sanitation Data'!E118)),NA())</f>
        <v>#N/A</v>
      </c>
      <c r="AC124" s="100" t="e">
        <f ca="true">+IF(AND(ISNUMBER(OFFSET('Sanitation Data'!$E$10,0,10*ROW('Sanitation Data'!E118))),'Data Summary'!CR124="Yes"),OFFSET('Sanitation Data'!$E$10,0,10*ROW('Sanitation Data'!E118)),NA())</f>
        <v>#N/A</v>
      </c>
      <c r="AD124" s="100" t="e">
        <f ca="true">+IF(AND(ISNUMBER(OFFSET('Sanitation Data'!$E$11,0,10*ROW('Sanitation Data'!E118))),'Data Summary'!CS124="Yes"),OFFSET('Sanitation Data'!$E$11,0,10*ROW('Sanitation Data'!E118)),NA())</f>
        <v>#N/A</v>
      </c>
      <c r="AE124" s="100" t="e">
        <f ca="true">+IF(AND(ISNUMBER(OFFSET('Sanitation Data'!$E$12,0,10*ROW('Sanitation Data'!E118))),'Data Summary'!CT124="Yes"),OFFSET('Sanitation Data'!$E$12,0,10*ROW('Sanitation Data'!E118)),NA())</f>
        <v>#N/A</v>
      </c>
      <c r="AF124" s="100" t="e">
        <f ca="true">+IF(AND(ISNUMBER(OFFSET('Sanitation Data'!$F$4,0,10*ROW('Sanitation Data'!F118))),'Data Summary'!CU124="Yes"),100-OFFSET('Sanitation Data'!$F$4,0,10*ROW('Sanitation Data'!F118)),NA())</f>
        <v>#N/A</v>
      </c>
      <c r="AG124" s="100" t="e">
        <f ca="true">+IF(AND(ISNUMBER(OFFSET('Sanitation Data'!$F$6,0,10*ROW('Sanitation Data'!F118))),'Data Summary'!CV124="Yes"),OFFSET('Sanitation Data'!$F$6,0,10*ROW('Sanitation Data'!F118)),NA())</f>
        <v>#N/A</v>
      </c>
      <c r="AH124" s="100" t="e">
        <f ca="true">+IF(AND(ISNUMBER(OFFSET('Sanitation Data'!$F$10,0,10*ROW('Sanitation Data'!F118))),'Data Summary'!CW124="Yes"),OFFSET('Sanitation Data'!$F$10,0,10*ROW('Sanitation Data'!F118)),NA())</f>
        <v>#N/A</v>
      </c>
      <c r="AI124" s="100" t="e">
        <f ca="true">+IF(AND(ISNUMBER(OFFSET('Sanitation Data'!$F$11,0,10*ROW('Sanitation Data'!F118))),'Data Summary'!CX124="Yes"),OFFSET('Sanitation Data'!$F$11,0,10*ROW('Sanitation Data'!F118)),NA())</f>
        <v>#N/A</v>
      </c>
      <c r="AJ124" s="100" t="e">
        <f ca="true">+IF(AND(ISNUMBER(OFFSET('Sanitation Data'!$F$12,0,10*ROW('Sanitation Data'!F118))),'Data Summary'!CY124="Yes"),OFFSET('Sanitation Data'!$F$12,0,10*ROW('Sanitation Data'!F118)),NA())</f>
        <v>#N/A</v>
      </c>
      <c r="AK124" s="100" t="e">
        <f ca="true">+IF(AND(ISNUMBER(OFFSET('Sanitation Data'!$G$4,0,10*ROW('Sanitation Data'!G118))),'Data Summary'!CZ124="Yes"),100-OFFSET('Sanitation Data'!$G$4,0,10*ROW('Sanitation Data'!G118)),NA())</f>
        <v>#N/A</v>
      </c>
      <c r="AL124" s="100" t="e">
        <f ca="true">+IF(AND(ISNUMBER(OFFSET('Sanitation Data'!$G$6,0,10*ROW('Sanitation Data'!G118))),'Data Summary'!DA124="Yes"),OFFSET('Sanitation Data'!$G$6,0,10*ROW('Sanitation Data'!G118)),NA())</f>
        <v>#N/A</v>
      </c>
      <c r="AM124" s="100" t="e">
        <f ca="true">+IF(AND(ISNUMBER(OFFSET('Sanitation Data'!$G$10,0,10*ROW('Sanitation Data'!G118))),'Data Summary'!DB124="Yes"),OFFSET('Sanitation Data'!$G$10,0,10*ROW('Sanitation Data'!G118)),NA())</f>
        <v>#N/A</v>
      </c>
      <c r="AN124" s="100" t="e">
        <f ca="true">+IF(AND(ISNUMBER(OFFSET('Sanitation Data'!$G$11,0,10*ROW('Sanitation Data'!G118))),'Data Summary'!DC124="Yes"),OFFSET('Sanitation Data'!$G$11,0,10*ROW('Sanitation Data'!G118)),NA())</f>
        <v>#N/A</v>
      </c>
      <c r="AO124" s="100" t="e">
        <f ca="true">+IF(AND(ISNUMBER(OFFSET('Sanitation Data'!$G$12,0,10*ROW('Sanitation Data'!G118))),'Data Summary'!DD124="Yes"),OFFSET('Sanitation Data'!$G$12,0,10*ROW('Sanitation Data'!G118)),NA())</f>
        <v>#N/A</v>
      </c>
      <c r="AP124" s="100" t="e">
        <f ca="true">+IF(AND(ISNUMBER(OFFSET('Sanitation Data'!$H$4,0,10*ROW('Sanitation Data'!H118))),'Data Summary'!DE124="Yes"),100-OFFSET('Sanitation Data'!$H$4,0,10*ROW('Sanitation Data'!H118)),NA())</f>
        <v>#N/A</v>
      </c>
      <c r="AQ124" s="100" t="e">
        <f ca="true">+IF(AND(ISNUMBER(OFFSET('Sanitation Data'!$H$6,0,10*ROW('Sanitation Data'!H118))),'Data Summary'!DF124="Yes"),OFFSET('Sanitation Data'!$H$6,0,10*ROW('Sanitation Data'!H118)),NA())</f>
        <v>#N/A</v>
      </c>
      <c r="AR124" s="100" t="e">
        <f ca="true">+IF(AND(ISNUMBER(OFFSET('Sanitation Data'!$H$10,0,10*ROW('Sanitation Data'!H118))),'Data Summary'!DG124="Yes"),OFFSET('Sanitation Data'!$H$10,0,10*ROW('Sanitation Data'!H118)),NA())</f>
        <v>#N/A</v>
      </c>
      <c r="AS124" s="100" t="e">
        <f ca="true">+IF(AND(ISNUMBER(OFFSET('Sanitation Data'!$H$11,0,10*ROW('Sanitation Data'!H118))),'Data Summary'!DH124="Yes"),OFFSET('Sanitation Data'!$H$11,0,10*ROW('Sanitation Data'!H118)),NA())</f>
        <v>#N/A</v>
      </c>
      <c r="AT124" s="100" t="e">
        <f ca="true">+IF(AND(ISNUMBER(OFFSET('Sanitation Data'!$H$12,0,10*ROW('Sanitation Data'!H118))),'Data Summary'!DI124="Yes"),OFFSET('Sanitation Data'!$H$12,0,10*ROW('Sanitation Data'!H118)),NA())</f>
        <v>#N/A</v>
      </c>
      <c r="AU124" s="100" t="e">
        <f ca="true">+IF(AND(ISNUMBER(OFFSET('Sanitation Data'!$I$4,0,10*ROW('Sanitation Data'!I118))),'Data Summary'!DJ124="Yes"),100-OFFSET('Sanitation Data'!$I$4,0,10*ROW('Sanitation Data'!I118)),NA())</f>
        <v>#N/A</v>
      </c>
      <c r="AV124" s="100" t="e">
        <f ca="true">+IF(AND(ISNUMBER(OFFSET('Sanitation Data'!$I$6,0,10*ROW('Sanitation Data'!I118))),'Data Summary'!DK124="Yes"),OFFSET('Sanitation Data'!$I$6,0,10*ROW('Sanitation Data'!I118)),NA())</f>
        <v>#N/A</v>
      </c>
      <c r="AW124" s="100" t="e">
        <f ca="true">+IF(AND(ISNUMBER(OFFSET('Sanitation Data'!$I$10,0,10*ROW('Sanitation Data'!I118))),'Data Summary'!DL124="Yes"),OFFSET('Sanitation Data'!$I$10,0,10*ROW('Sanitation Data'!I118)),NA())</f>
        <v>#N/A</v>
      </c>
      <c r="AX124" s="100" t="e">
        <f ca="true">+IF(AND(ISNUMBER(OFFSET('Sanitation Data'!$I$11,0,10*ROW('Sanitation Data'!I118))),'Data Summary'!DM124="Yes"),OFFSET('Sanitation Data'!$I$11,0,10*ROW('Sanitation Data'!I118)),NA())</f>
        <v>#N/A</v>
      </c>
      <c r="AY124" s="100" t="e">
        <f ca="true">+IF(AND(ISNUMBER(OFFSET('Sanitation Data'!$I$12,0,10*ROW('Sanitation Data'!I118))),'Data Summary'!DN124="Yes"),OFFSET('Sanitation Data'!$I$12,0,10*ROW('Sanitation Data'!I118)),NA())</f>
        <v>#N/A</v>
      </c>
      <c r="AZ124" s="101" t="e">
        <f ca="true">+IF(AND(ISNUMBER(OFFSET('Hygiene Data'!$D$5,0,10*ROW('Hygiene Data'!D118))),'Data Summary'!DO124="Yes"),OFFSET('Hygiene Data'!$D$5,0,10*ROW('Hygiene Data'!D118)),NA())</f>
        <v>#N/A</v>
      </c>
      <c r="BA124" s="101" t="e">
        <f ca="true">+IF(AND(ISNUMBER(OFFSET('Hygiene Data'!$D$7,0,10*ROW('Hygiene Data'!D118))),'Data Summary'!DP124="Yes"),OFFSET('Hygiene Data'!$D$7,0,10*ROW('Hygiene Data'!D118)),NA())</f>
        <v>#N/A</v>
      </c>
      <c r="BB124" s="101" t="e">
        <f ca="true">+IF(AND(ISNUMBER(OFFSET('Hygiene Data'!$D$9,0,10*ROW('Hygiene Data'!D118))),'Data Summary'!DQ124="Yes"),OFFSET('Hygiene Data'!$D$9,0,10*ROW('Hygiene Data'!D118)),NA())</f>
        <v>#N/A</v>
      </c>
      <c r="BC124" s="101" t="e">
        <f ca="true">+IF(AND(ISNUMBER(OFFSET('Hygiene Data'!$E$5,0,10*ROW('Hygiene Data'!E118))),'Data Summary'!DR124="Yes"),OFFSET('Hygiene Data'!$E$5,0,10*ROW('Hygiene Data'!E118)),NA())</f>
        <v>#N/A</v>
      </c>
      <c r="BD124" s="101" t="e">
        <f ca="true">+IF(AND(ISNUMBER(OFFSET('Hygiene Data'!$E$7,0,10*ROW('Hygiene Data'!E118))),'Data Summary'!DS124="Yes"),OFFSET('Hygiene Data'!$E$7,0,10*ROW('Hygiene Data'!E118)),NA())</f>
        <v>#N/A</v>
      </c>
      <c r="BE124" s="101" t="e">
        <f ca="true">+IF(AND(ISNUMBER(OFFSET('Hygiene Data'!$E$9,0,10*ROW('Hygiene Data'!E118))),'Data Summary'!DT124="Yes"),OFFSET('Hygiene Data'!$E$9,0,10*ROW('Hygiene Data'!E118)),NA())</f>
        <v>#N/A</v>
      </c>
      <c r="BF124" s="101" t="e">
        <f ca="true">+IF(AND(ISNUMBER(OFFSET('Hygiene Data'!$F$5,0,10*ROW('Hygiene Data'!F118))),'Data Summary'!DU124="Yes"),OFFSET('Hygiene Data'!$F$5,0,10*ROW('Hygiene Data'!F118)),NA())</f>
        <v>#N/A</v>
      </c>
      <c r="BG124" s="101" t="e">
        <f ca="true">+IF(AND(ISNUMBER(OFFSET('Hygiene Data'!$F$7,0,10*ROW('Hygiene Data'!F118))),'Data Summary'!DV124="Yes"),OFFSET('Hygiene Data'!$F$7,0,10*ROW('Hygiene Data'!F118)),NA())</f>
        <v>#N/A</v>
      </c>
      <c r="BH124" s="101" t="e">
        <f ca="true">+IF(AND(ISNUMBER(OFFSET('Hygiene Data'!$F$9,0,10*ROW('Hygiene Data'!F118))),'Data Summary'!DW124="Yes"),OFFSET('Hygiene Data'!$F$9,0,10*ROW('Hygiene Data'!F118)),NA())</f>
        <v>#N/A</v>
      </c>
      <c r="BI124" s="101" t="e">
        <f ca="true">+IF(AND(ISNUMBER(OFFSET('Hygiene Data'!$G$5,0,10*ROW('Hygiene Data'!G118))),'Data Summary'!DX124="Yes"),OFFSET('Hygiene Data'!$G$5,0,10*ROW('Hygiene Data'!G118)),NA())</f>
        <v>#N/A</v>
      </c>
      <c r="BJ124" s="101" t="e">
        <f ca="true">+IF(AND(ISNUMBER(OFFSET('Hygiene Data'!$G$7,0,10*ROW('Hygiene Data'!G118))),'Data Summary'!DY124="Yes"),OFFSET('Hygiene Data'!$G$7,0,10*ROW('Hygiene Data'!G118)),NA())</f>
        <v>#N/A</v>
      </c>
      <c r="BK124" s="101" t="e">
        <f ca="true">+IF(AND(ISNUMBER(OFFSET('Hygiene Data'!$G$9,0,10*ROW('Hygiene Data'!G118))),'Data Summary'!DZ124="Yes"),OFFSET('Hygiene Data'!$G$9,0,10*ROW('Hygiene Data'!G118)),NA())</f>
        <v>#N/A</v>
      </c>
      <c r="BL124" s="101" t="e">
        <f ca="true">+IF(AND(ISNUMBER(OFFSET('Hygiene Data'!$H$5,0,10*ROW('Hygiene Data'!H118))),'Data Summary'!EA124="Yes"),OFFSET('Hygiene Data'!$H$5,0,10*ROW('Hygiene Data'!H118)),NA())</f>
        <v>#N/A</v>
      </c>
      <c r="BM124" s="101" t="e">
        <f ca="true">+IF(AND(ISNUMBER(OFFSET('Hygiene Data'!$H$7,0,10*ROW('Hygiene Data'!H118))),'Data Summary'!EB124="Yes"),OFFSET('Hygiene Data'!$H$7,0,10*ROW('Hygiene Data'!H118)),NA())</f>
        <v>#N/A</v>
      </c>
      <c r="BN124" s="101" t="e">
        <f ca="true">+IF(AND(ISNUMBER(OFFSET('Hygiene Data'!$H$9,0,10*ROW('Hygiene Data'!H118))),'Data Summary'!EC124="Yes"),OFFSET('Hygiene Data'!$H$9,0,10*ROW('Hygiene Data'!H118)),NA())</f>
        <v>#N/A</v>
      </c>
      <c r="BO124" s="101" t="e">
        <f ca="true">+IF(AND(ISNUMBER(OFFSET('Hygiene Data'!$I$5,0,10*ROW('Hygiene Data'!I118))),'Data Summary'!ED124="Yes"),OFFSET('Hygiene Data'!$I$5,0,10*ROW('Hygiene Data'!I118)),NA())</f>
        <v>#N/A</v>
      </c>
      <c r="BP124" s="101" t="e">
        <f ca="true">+IF(AND(ISNUMBER(OFFSET('Hygiene Data'!$I$7,0,10*ROW('Hygiene Data'!I118))),'Data Summary'!EE124="Yes"),OFFSET('Hygiene Data'!$I$7,0,10*ROW('Hygiene Data'!I118)),NA())</f>
        <v>#N/A</v>
      </c>
      <c r="BQ124" s="101" t="e">
        <f ca="true">+IF(AND(ISNUMBER(OFFSET('Hygiene Data'!$I$9,0,10*ROW('Hygiene Data'!I118))),'Data Summary'!EF124="Yes"),OFFSET('Hygiene Data'!$I$9,0,10*ROW('Hygiene Data'!I118)),NA())</f>
        <v>#N/A</v>
      </c>
    </row>
    <row xmlns:x14ac="http://schemas.microsoft.com/office/spreadsheetml/2009/9/ac" r="125" x14ac:dyDescent="0.2">
      <c r="A125" s="379" t="e">
        <f ca="true">+RIGHT('Data Summary'!A125,LEN('Data Summary'!A125)-9)</f>
        <v>#VALUE!</v>
      </c>
      <c r="B125" s="38" t="str">
        <f ca="true">+IF(ISTEXT('Data Summary'!B125),'Data Summary'!B125,"")</f>
        <v/>
      </c>
      <c r="C125" s="378" t="e">
        <f ca="true">+VALUE('Data Summary'!C125)</f>
        <v>#VALUE!</v>
      </c>
      <c r="D125" s="99" t="e">
        <f ca="true">+IF(AND(ISNUMBER(OFFSET('Water Data'!$D$4,0,10*ROW('Water Data'!D119))),'Data Summary'!BS125="Yes"),100-OFFSET('Water Data'!$D$4,0,10*ROW('Water Data'!D119)),NA())</f>
        <v>#N/A</v>
      </c>
      <c r="E125" s="99" t="e">
        <f ca="true">+IF(AND(ISNUMBER(OFFSET('Water Data'!$D$6,0,10*ROW('Water Data'!D119))),'Data Summary'!BT125="Yes"),OFFSET('Water Data'!$D$6,0,10*ROW('Water Data'!D119)),NA())</f>
        <v>#N/A</v>
      </c>
      <c r="F125" s="99" t="e">
        <f ca="true">+IF(AND(ISNUMBER(OFFSET('Water Data'!$D$9,0,10*ROW('Water Data'!D119))),'Data Summary'!BU125="Yes"),OFFSET('Water Data'!$D$9,0,10*ROW('Water Data'!D119)),NA())</f>
        <v>#N/A</v>
      </c>
      <c r="G125" s="99" t="e">
        <f ca="true">+IF(AND(ISNUMBER(OFFSET('Water Data'!$E$4,0,10*ROW('Water Data'!E119))),'Data Summary'!BV125="Yes"),100-OFFSET('Water Data'!$E$4,0,10*ROW('Water Data'!E119)),NA())</f>
        <v>#N/A</v>
      </c>
      <c r="H125" s="99" t="e">
        <f ca="true">+IF(AND(ISNUMBER(OFFSET('Water Data'!$E$6,0,10*ROW('Water Data'!E119))),'Data Summary'!BW125="Yes"),OFFSET('Water Data'!$E$6,0,10*ROW('Water Data'!E119)),NA())</f>
        <v>#N/A</v>
      </c>
      <c r="I125" s="99" t="e">
        <f ca="true">+IF(AND(ISNUMBER(OFFSET('Water Data'!$E$9,0,10*ROW('Water Data'!E119))),'Data Summary'!BX125="Yes"),OFFSET('Water Data'!$E$9,0,10*ROW('Water Data'!E119)),NA())</f>
        <v>#N/A</v>
      </c>
      <c r="J125" s="99" t="e">
        <f ca="true">+IF(AND(ISNUMBER(OFFSET('Water Data'!$F$4,0,10*ROW('Water Data'!F119))),'Data Summary'!BY125="Yes"),100-OFFSET('Water Data'!$F$4,0,10*ROW('Water Data'!F119)),NA())</f>
        <v>#N/A</v>
      </c>
      <c r="K125" s="99" t="e">
        <f ca="true">+IF(AND(ISNUMBER(OFFSET('Water Data'!$F$6,0,10*ROW('Water Data'!F119))),'Data Summary'!BZ125="Yes"),OFFSET('Water Data'!$F$6,0,10*ROW('Water Data'!F119)),NA())</f>
        <v>#N/A</v>
      </c>
      <c r="L125" s="99" t="e">
        <f ca="true">+IF(AND(ISNUMBER(OFFSET('Water Data'!$F$9,0,10*ROW('Water Data'!F119))),'Data Summary'!CA125="Yes"),OFFSET('Water Data'!$F$9,0,10*ROW('Water Data'!F119)),NA())</f>
        <v>#N/A</v>
      </c>
      <c r="M125" s="99" t="e">
        <f ca="true">+IF(AND(ISNUMBER(OFFSET('Water Data'!$G$4,0,10*ROW('Water Data'!G119))),'Data Summary'!CB125="Yes"),100-OFFSET('Water Data'!$G$4,0,10*ROW('Water Data'!G119)),NA())</f>
        <v>#N/A</v>
      </c>
      <c r="N125" s="99" t="e">
        <f ca="true">+IF(AND(ISNUMBER(OFFSET('Water Data'!$G$6,0,10*ROW('Water Data'!G119))),'Data Summary'!CC125="Yes"),OFFSET('Water Data'!$G$6,0,10*ROW('Water Data'!G119)),NA())</f>
        <v>#N/A</v>
      </c>
      <c r="O125" s="99" t="e">
        <f ca="true">+IF(AND(ISNUMBER(OFFSET('Water Data'!$G$9,0,10*ROW('Water Data'!G119))),'Data Summary'!CD125="Yes"),OFFSET('Water Data'!$G$9,0,10*ROW('Water Data'!G119)),NA())</f>
        <v>#N/A</v>
      </c>
      <c r="P125" s="99" t="e">
        <f ca="true">+IF(AND(ISNUMBER(OFFSET('Water Data'!$H$4,0,10*ROW('Water Data'!H119))),'Data Summary'!CE125="Yes"),100-OFFSET('Water Data'!$H$4,0,10*ROW('Water Data'!H119)),NA())</f>
        <v>#N/A</v>
      </c>
      <c r="Q125" s="99" t="e">
        <f ca="true">+IF(AND(ISNUMBER(OFFSET('Water Data'!$H$6,0,10*ROW('Water Data'!H119))),'Data Summary'!CF125="Yes"),OFFSET('Water Data'!$H$6,0,10*ROW('Water Data'!H119)),NA())</f>
        <v>#N/A</v>
      </c>
      <c r="R125" s="99" t="e">
        <f ca="true">+IF(AND(ISNUMBER(OFFSET('Water Data'!$H$9,0,10*ROW('Water Data'!H119))),'Data Summary'!CG125="Yes"),OFFSET('Water Data'!$H$9,0,10*ROW('Water Data'!H119)),NA())</f>
        <v>#N/A</v>
      </c>
      <c r="S125" s="99" t="e">
        <f ca="true">+IF(AND(ISNUMBER(OFFSET('Water Data'!$I$4,0,10*ROW('Water Data'!I119))),'Data Summary'!CH125="Yes"),100-OFFSET('Water Data'!$I$4,0,10*ROW('Water Data'!I119)),NA())</f>
        <v>#N/A</v>
      </c>
      <c r="T125" s="99" t="e">
        <f ca="true">+IF(AND(ISNUMBER(OFFSET('Water Data'!$I$6,0,10*ROW('Water Data'!I119))),'Data Summary'!CI125="Yes"),OFFSET('Water Data'!$I$6,0,10*ROW('Water Data'!I119)),NA())</f>
        <v>#N/A</v>
      </c>
      <c r="U125" s="99" t="e">
        <f ca="true">+IF(AND(ISNUMBER(OFFSET('Water Data'!$I$9,0,10*ROW('Water Data'!I119))),'Data Summary'!CJ125="Yes"),OFFSET('Water Data'!$I$9,0,10*ROW('Water Data'!I119)),NA())</f>
        <v>#N/A</v>
      </c>
      <c r="V125" s="100" t="e">
        <f ca="true">+IF(AND(ISNUMBER(OFFSET('Sanitation Data'!$D$4,0,10*ROW('Sanitation Data'!D119))),'Data Summary'!CK125="Yes"),100-OFFSET('Sanitation Data'!$D$4,0,10*ROW('Sanitation Data'!D119)),NA())</f>
        <v>#N/A</v>
      </c>
      <c r="W125" s="100" t="e">
        <f ca="true">+IF(AND(ISNUMBER(OFFSET('Sanitation Data'!$D$6,0,10*ROW('Sanitation Data'!D119))),'Data Summary'!CL125="Yes"),OFFSET('Sanitation Data'!$D$6,0,10*ROW('Sanitation Data'!D119)),NA())</f>
        <v>#N/A</v>
      </c>
      <c r="X125" s="100" t="e">
        <f ca="true">+IF(AND(ISNUMBER(OFFSET('Sanitation Data'!$D$10,0,10*ROW('Sanitation Data'!D119))),'Data Summary'!CM125="Yes"),OFFSET('Sanitation Data'!$D$10,0,10*ROW('Sanitation Data'!D119)),NA())</f>
        <v>#N/A</v>
      </c>
      <c r="Y125" s="100" t="e">
        <f ca="true">+IF(AND(ISNUMBER(OFFSET('Sanitation Data'!$D$11,0,10*ROW('Sanitation Data'!D119))),'Data Summary'!CN125="Yes"),OFFSET('Sanitation Data'!$D$11,0,10*ROW('Sanitation Data'!D119)),NA())</f>
        <v>#N/A</v>
      </c>
      <c r="Z125" s="100" t="e">
        <f ca="true">+IF(AND(ISNUMBER(OFFSET('Sanitation Data'!$D$12,0,10*ROW('Sanitation Data'!D119))),'Data Summary'!CO125="Yes"),OFFSET('Sanitation Data'!$D$12,0,10*ROW('Sanitation Data'!D119)),NA())</f>
        <v>#N/A</v>
      </c>
      <c r="AA125" s="100" t="e">
        <f ca="true">+IF(AND(ISNUMBER(OFFSET('Sanitation Data'!$E$4,0,10*ROW('Sanitation Data'!E119))),'Data Summary'!CP125="Yes"),100-OFFSET('Sanitation Data'!$E$4,0,10*ROW('Sanitation Data'!E119)),NA())</f>
        <v>#N/A</v>
      </c>
      <c r="AB125" s="100" t="e">
        <f ca="true">+IF(AND(ISNUMBER(OFFSET('Sanitation Data'!$E$6,0,10*ROW('Sanitation Data'!E119))),'Data Summary'!CQ125="Yes"),OFFSET('Sanitation Data'!$E$6,0,10*ROW('Sanitation Data'!E119)),NA())</f>
        <v>#N/A</v>
      </c>
      <c r="AC125" s="100" t="e">
        <f ca="true">+IF(AND(ISNUMBER(OFFSET('Sanitation Data'!$E$10,0,10*ROW('Sanitation Data'!E119))),'Data Summary'!CR125="Yes"),OFFSET('Sanitation Data'!$E$10,0,10*ROW('Sanitation Data'!E119)),NA())</f>
        <v>#N/A</v>
      </c>
      <c r="AD125" s="100" t="e">
        <f ca="true">+IF(AND(ISNUMBER(OFFSET('Sanitation Data'!$E$11,0,10*ROW('Sanitation Data'!E119))),'Data Summary'!CS125="Yes"),OFFSET('Sanitation Data'!$E$11,0,10*ROW('Sanitation Data'!E119)),NA())</f>
        <v>#N/A</v>
      </c>
      <c r="AE125" s="100" t="e">
        <f ca="true">+IF(AND(ISNUMBER(OFFSET('Sanitation Data'!$E$12,0,10*ROW('Sanitation Data'!E119))),'Data Summary'!CT125="Yes"),OFFSET('Sanitation Data'!$E$12,0,10*ROW('Sanitation Data'!E119)),NA())</f>
        <v>#N/A</v>
      </c>
      <c r="AF125" s="100" t="e">
        <f ca="true">+IF(AND(ISNUMBER(OFFSET('Sanitation Data'!$F$4,0,10*ROW('Sanitation Data'!F119))),'Data Summary'!CU125="Yes"),100-OFFSET('Sanitation Data'!$F$4,0,10*ROW('Sanitation Data'!F119)),NA())</f>
        <v>#N/A</v>
      </c>
      <c r="AG125" s="100" t="e">
        <f ca="true">+IF(AND(ISNUMBER(OFFSET('Sanitation Data'!$F$6,0,10*ROW('Sanitation Data'!F119))),'Data Summary'!CV125="Yes"),OFFSET('Sanitation Data'!$F$6,0,10*ROW('Sanitation Data'!F119)),NA())</f>
        <v>#N/A</v>
      </c>
      <c r="AH125" s="100" t="e">
        <f ca="true">+IF(AND(ISNUMBER(OFFSET('Sanitation Data'!$F$10,0,10*ROW('Sanitation Data'!F119))),'Data Summary'!CW125="Yes"),OFFSET('Sanitation Data'!$F$10,0,10*ROW('Sanitation Data'!F119)),NA())</f>
        <v>#N/A</v>
      </c>
      <c r="AI125" s="100" t="e">
        <f ca="true">+IF(AND(ISNUMBER(OFFSET('Sanitation Data'!$F$11,0,10*ROW('Sanitation Data'!F119))),'Data Summary'!CX125="Yes"),OFFSET('Sanitation Data'!$F$11,0,10*ROW('Sanitation Data'!F119)),NA())</f>
        <v>#N/A</v>
      </c>
      <c r="AJ125" s="100" t="e">
        <f ca="true">+IF(AND(ISNUMBER(OFFSET('Sanitation Data'!$F$12,0,10*ROW('Sanitation Data'!F119))),'Data Summary'!CY125="Yes"),OFFSET('Sanitation Data'!$F$12,0,10*ROW('Sanitation Data'!F119)),NA())</f>
        <v>#N/A</v>
      </c>
      <c r="AK125" s="100" t="e">
        <f ca="true">+IF(AND(ISNUMBER(OFFSET('Sanitation Data'!$G$4,0,10*ROW('Sanitation Data'!G119))),'Data Summary'!CZ125="Yes"),100-OFFSET('Sanitation Data'!$G$4,0,10*ROW('Sanitation Data'!G119)),NA())</f>
        <v>#N/A</v>
      </c>
      <c r="AL125" s="100" t="e">
        <f ca="true">+IF(AND(ISNUMBER(OFFSET('Sanitation Data'!$G$6,0,10*ROW('Sanitation Data'!G119))),'Data Summary'!DA125="Yes"),OFFSET('Sanitation Data'!$G$6,0,10*ROW('Sanitation Data'!G119)),NA())</f>
        <v>#N/A</v>
      </c>
      <c r="AM125" s="100" t="e">
        <f ca="true">+IF(AND(ISNUMBER(OFFSET('Sanitation Data'!$G$10,0,10*ROW('Sanitation Data'!G119))),'Data Summary'!DB125="Yes"),OFFSET('Sanitation Data'!$G$10,0,10*ROW('Sanitation Data'!G119)),NA())</f>
        <v>#N/A</v>
      </c>
      <c r="AN125" s="100" t="e">
        <f ca="true">+IF(AND(ISNUMBER(OFFSET('Sanitation Data'!$G$11,0,10*ROW('Sanitation Data'!G119))),'Data Summary'!DC125="Yes"),OFFSET('Sanitation Data'!$G$11,0,10*ROW('Sanitation Data'!G119)),NA())</f>
        <v>#N/A</v>
      </c>
      <c r="AO125" s="100" t="e">
        <f ca="true">+IF(AND(ISNUMBER(OFFSET('Sanitation Data'!$G$12,0,10*ROW('Sanitation Data'!G119))),'Data Summary'!DD125="Yes"),OFFSET('Sanitation Data'!$G$12,0,10*ROW('Sanitation Data'!G119)),NA())</f>
        <v>#N/A</v>
      </c>
      <c r="AP125" s="100" t="e">
        <f ca="true">+IF(AND(ISNUMBER(OFFSET('Sanitation Data'!$H$4,0,10*ROW('Sanitation Data'!H119))),'Data Summary'!DE125="Yes"),100-OFFSET('Sanitation Data'!$H$4,0,10*ROW('Sanitation Data'!H119)),NA())</f>
        <v>#N/A</v>
      </c>
      <c r="AQ125" s="100" t="e">
        <f ca="true">+IF(AND(ISNUMBER(OFFSET('Sanitation Data'!$H$6,0,10*ROW('Sanitation Data'!H119))),'Data Summary'!DF125="Yes"),OFFSET('Sanitation Data'!$H$6,0,10*ROW('Sanitation Data'!H119)),NA())</f>
        <v>#N/A</v>
      </c>
      <c r="AR125" s="100" t="e">
        <f ca="true">+IF(AND(ISNUMBER(OFFSET('Sanitation Data'!$H$10,0,10*ROW('Sanitation Data'!H119))),'Data Summary'!DG125="Yes"),OFFSET('Sanitation Data'!$H$10,0,10*ROW('Sanitation Data'!H119)),NA())</f>
        <v>#N/A</v>
      </c>
      <c r="AS125" s="100" t="e">
        <f ca="true">+IF(AND(ISNUMBER(OFFSET('Sanitation Data'!$H$11,0,10*ROW('Sanitation Data'!H119))),'Data Summary'!DH125="Yes"),OFFSET('Sanitation Data'!$H$11,0,10*ROW('Sanitation Data'!H119)),NA())</f>
        <v>#N/A</v>
      </c>
      <c r="AT125" s="100" t="e">
        <f ca="true">+IF(AND(ISNUMBER(OFFSET('Sanitation Data'!$H$12,0,10*ROW('Sanitation Data'!H119))),'Data Summary'!DI125="Yes"),OFFSET('Sanitation Data'!$H$12,0,10*ROW('Sanitation Data'!H119)),NA())</f>
        <v>#N/A</v>
      </c>
      <c r="AU125" s="100" t="e">
        <f ca="true">+IF(AND(ISNUMBER(OFFSET('Sanitation Data'!$I$4,0,10*ROW('Sanitation Data'!I119))),'Data Summary'!DJ125="Yes"),100-OFFSET('Sanitation Data'!$I$4,0,10*ROW('Sanitation Data'!I119)),NA())</f>
        <v>#N/A</v>
      </c>
      <c r="AV125" s="100" t="e">
        <f ca="true">+IF(AND(ISNUMBER(OFFSET('Sanitation Data'!$I$6,0,10*ROW('Sanitation Data'!I119))),'Data Summary'!DK125="Yes"),OFFSET('Sanitation Data'!$I$6,0,10*ROW('Sanitation Data'!I119)),NA())</f>
        <v>#N/A</v>
      </c>
      <c r="AW125" s="100" t="e">
        <f ca="true">+IF(AND(ISNUMBER(OFFSET('Sanitation Data'!$I$10,0,10*ROW('Sanitation Data'!I119))),'Data Summary'!DL125="Yes"),OFFSET('Sanitation Data'!$I$10,0,10*ROW('Sanitation Data'!I119)),NA())</f>
        <v>#N/A</v>
      </c>
      <c r="AX125" s="100" t="e">
        <f ca="true">+IF(AND(ISNUMBER(OFFSET('Sanitation Data'!$I$11,0,10*ROW('Sanitation Data'!I119))),'Data Summary'!DM125="Yes"),OFFSET('Sanitation Data'!$I$11,0,10*ROW('Sanitation Data'!I119)),NA())</f>
        <v>#N/A</v>
      </c>
      <c r="AY125" s="100" t="e">
        <f ca="true">+IF(AND(ISNUMBER(OFFSET('Sanitation Data'!$I$12,0,10*ROW('Sanitation Data'!I119))),'Data Summary'!DN125="Yes"),OFFSET('Sanitation Data'!$I$12,0,10*ROW('Sanitation Data'!I119)),NA())</f>
        <v>#N/A</v>
      </c>
      <c r="AZ125" s="101" t="e">
        <f ca="true">+IF(AND(ISNUMBER(OFFSET('Hygiene Data'!$D$5,0,10*ROW('Hygiene Data'!D119))),'Data Summary'!DO125="Yes"),OFFSET('Hygiene Data'!$D$5,0,10*ROW('Hygiene Data'!D119)),NA())</f>
        <v>#N/A</v>
      </c>
      <c r="BA125" s="101" t="e">
        <f ca="true">+IF(AND(ISNUMBER(OFFSET('Hygiene Data'!$D$7,0,10*ROW('Hygiene Data'!D119))),'Data Summary'!DP125="Yes"),OFFSET('Hygiene Data'!$D$7,0,10*ROW('Hygiene Data'!D119)),NA())</f>
        <v>#N/A</v>
      </c>
      <c r="BB125" s="101" t="e">
        <f ca="true">+IF(AND(ISNUMBER(OFFSET('Hygiene Data'!$D$9,0,10*ROW('Hygiene Data'!D119))),'Data Summary'!DQ125="Yes"),OFFSET('Hygiene Data'!$D$9,0,10*ROW('Hygiene Data'!D119)),NA())</f>
        <v>#N/A</v>
      </c>
      <c r="BC125" s="101" t="e">
        <f ca="true">+IF(AND(ISNUMBER(OFFSET('Hygiene Data'!$E$5,0,10*ROW('Hygiene Data'!E119))),'Data Summary'!DR125="Yes"),OFFSET('Hygiene Data'!$E$5,0,10*ROW('Hygiene Data'!E119)),NA())</f>
        <v>#N/A</v>
      </c>
      <c r="BD125" s="101" t="e">
        <f ca="true">+IF(AND(ISNUMBER(OFFSET('Hygiene Data'!$E$7,0,10*ROW('Hygiene Data'!E119))),'Data Summary'!DS125="Yes"),OFFSET('Hygiene Data'!$E$7,0,10*ROW('Hygiene Data'!E119)),NA())</f>
        <v>#N/A</v>
      </c>
      <c r="BE125" s="101" t="e">
        <f ca="true">+IF(AND(ISNUMBER(OFFSET('Hygiene Data'!$E$9,0,10*ROW('Hygiene Data'!E119))),'Data Summary'!DT125="Yes"),OFFSET('Hygiene Data'!$E$9,0,10*ROW('Hygiene Data'!E119)),NA())</f>
        <v>#N/A</v>
      </c>
      <c r="BF125" s="101" t="e">
        <f ca="true">+IF(AND(ISNUMBER(OFFSET('Hygiene Data'!$F$5,0,10*ROW('Hygiene Data'!F119))),'Data Summary'!DU125="Yes"),OFFSET('Hygiene Data'!$F$5,0,10*ROW('Hygiene Data'!F119)),NA())</f>
        <v>#N/A</v>
      </c>
      <c r="BG125" s="101" t="e">
        <f ca="true">+IF(AND(ISNUMBER(OFFSET('Hygiene Data'!$F$7,0,10*ROW('Hygiene Data'!F119))),'Data Summary'!DV125="Yes"),OFFSET('Hygiene Data'!$F$7,0,10*ROW('Hygiene Data'!F119)),NA())</f>
        <v>#N/A</v>
      </c>
      <c r="BH125" s="101" t="e">
        <f ca="true">+IF(AND(ISNUMBER(OFFSET('Hygiene Data'!$F$9,0,10*ROW('Hygiene Data'!F119))),'Data Summary'!DW125="Yes"),OFFSET('Hygiene Data'!$F$9,0,10*ROW('Hygiene Data'!F119)),NA())</f>
        <v>#N/A</v>
      </c>
      <c r="BI125" s="101" t="e">
        <f ca="true">+IF(AND(ISNUMBER(OFFSET('Hygiene Data'!$G$5,0,10*ROW('Hygiene Data'!G119))),'Data Summary'!DX125="Yes"),OFFSET('Hygiene Data'!$G$5,0,10*ROW('Hygiene Data'!G119)),NA())</f>
        <v>#N/A</v>
      </c>
      <c r="BJ125" s="101" t="e">
        <f ca="true">+IF(AND(ISNUMBER(OFFSET('Hygiene Data'!$G$7,0,10*ROW('Hygiene Data'!G119))),'Data Summary'!DY125="Yes"),OFFSET('Hygiene Data'!$G$7,0,10*ROW('Hygiene Data'!G119)),NA())</f>
        <v>#N/A</v>
      </c>
      <c r="BK125" s="101" t="e">
        <f ca="true">+IF(AND(ISNUMBER(OFFSET('Hygiene Data'!$G$9,0,10*ROW('Hygiene Data'!G119))),'Data Summary'!DZ125="Yes"),OFFSET('Hygiene Data'!$G$9,0,10*ROW('Hygiene Data'!G119)),NA())</f>
        <v>#N/A</v>
      </c>
      <c r="BL125" s="101" t="e">
        <f ca="true">+IF(AND(ISNUMBER(OFFSET('Hygiene Data'!$H$5,0,10*ROW('Hygiene Data'!H119))),'Data Summary'!EA125="Yes"),OFFSET('Hygiene Data'!$H$5,0,10*ROW('Hygiene Data'!H119)),NA())</f>
        <v>#N/A</v>
      </c>
      <c r="BM125" s="101" t="e">
        <f ca="true">+IF(AND(ISNUMBER(OFFSET('Hygiene Data'!$H$7,0,10*ROW('Hygiene Data'!H119))),'Data Summary'!EB125="Yes"),OFFSET('Hygiene Data'!$H$7,0,10*ROW('Hygiene Data'!H119)),NA())</f>
        <v>#N/A</v>
      </c>
      <c r="BN125" s="101" t="e">
        <f ca="true">+IF(AND(ISNUMBER(OFFSET('Hygiene Data'!$H$9,0,10*ROW('Hygiene Data'!H119))),'Data Summary'!EC125="Yes"),OFFSET('Hygiene Data'!$H$9,0,10*ROW('Hygiene Data'!H119)),NA())</f>
        <v>#N/A</v>
      </c>
      <c r="BO125" s="101" t="e">
        <f ca="true">+IF(AND(ISNUMBER(OFFSET('Hygiene Data'!$I$5,0,10*ROW('Hygiene Data'!I119))),'Data Summary'!ED125="Yes"),OFFSET('Hygiene Data'!$I$5,0,10*ROW('Hygiene Data'!I119)),NA())</f>
        <v>#N/A</v>
      </c>
      <c r="BP125" s="101" t="e">
        <f ca="true">+IF(AND(ISNUMBER(OFFSET('Hygiene Data'!$I$7,0,10*ROW('Hygiene Data'!I119))),'Data Summary'!EE125="Yes"),OFFSET('Hygiene Data'!$I$7,0,10*ROW('Hygiene Data'!I119)),NA())</f>
        <v>#N/A</v>
      </c>
      <c r="BQ125" s="101" t="e">
        <f ca="true">+IF(AND(ISNUMBER(OFFSET('Hygiene Data'!$I$9,0,10*ROW('Hygiene Data'!I119))),'Data Summary'!EF125="Yes"),OFFSET('Hygiene Data'!$I$9,0,10*ROW('Hygiene Data'!I119)),NA())</f>
        <v>#N/A</v>
      </c>
    </row>
    <row xmlns:x14ac="http://schemas.microsoft.com/office/spreadsheetml/2009/9/ac" r="126" x14ac:dyDescent="0.2">
      <c r="A126" s="379" t="e">
        <f ca="true">+RIGHT('Data Summary'!A126,LEN('Data Summary'!A126)-9)</f>
        <v>#VALUE!</v>
      </c>
      <c r="B126" s="38" t="str">
        <f ca="true">+IF(ISTEXT('Data Summary'!B126),'Data Summary'!B126,"")</f>
        <v/>
      </c>
      <c r="C126" s="378" t="e">
        <f ca="true">+VALUE('Data Summary'!C126)</f>
        <v>#VALUE!</v>
      </c>
      <c r="D126" s="99" t="e">
        <f ca="true">+IF(AND(ISNUMBER(OFFSET('Water Data'!$D$4,0,10*ROW('Water Data'!D120))),'Data Summary'!BS126="Yes"),100-OFFSET('Water Data'!$D$4,0,10*ROW('Water Data'!D120)),NA())</f>
        <v>#N/A</v>
      </c>
      <c r="E126" s="99" t="e">
        <f ca="true">+IF(AND(ISNUMBER(OFFSET('Water Data'!$D$6,0,10*ROW('Water Data'!D120))),'Data Summary'!BT126="Yes"),OFFSET('Water Data'!$D$6,0,10*ROW('Water Data'!D120)),NA())</f>
        <v>#N/A</v>
      </c>
      <c r="F126" s="99" t="e">
        <f ca="true">+IF(AND(ISNUMBER(OFFSET('Water Data'!$D$9,0,10*ROW('Water Data'!D120))),'Data Summary'!BU126="Yes"),OFFSET('Water Data'!$D$9,0,10*ROW('Water Data'!D120)),NA())</f>
        <v>#N/A</v>
      </c>
      <c r="G126" s="99" t="e">
        <f ca="true">+IF(AND(ISNUMBER(OFFSET('Water Data'!$E$4,0,10*ROW('Water Data'!E120))),'Data Summary'!BV126="Yes"),100-OFFSET('Water Data'!$E$4,0,10*ROW('Water Data'!E120)),NA())</f>
        <v>#N/A</v>
      </c>
      <c r="H126" s="99" t="e">
        <f ca="true">+IF(AND(ISNUMBER(OFFSET('Water Data'!$E$6,0,10*ROW('Water Data'!E120))),'Data Summary'!BW126="Yes"),OFFSET('Water Data'!$E$6,0,10*ROW('Water Data'!E120)),NA())</f>
        <v>#N/A</v>
      </c>
      <c r="I126" s="99" t="e">
        <f ca="true">+IF(AND(ISNUMBER(OFFSET('Water Data'!$E$9,0,10*ROW('Water Data'!E120))),'Data Summary'!BX126="Yes"),OFFSET('Water Data'!$E$9,0,10*ROW('Water Data'!E120)),NA())</f>
        <v>#N/A</v>
      </c>
      <c r="J126" s="99" t="e">
        <f ca="true">+IF(AND(ISNUMBER(OFFSET('Water Data'!$F$4,0,10*ROW('Water Data'!F120))),'Data Summary'!BY126="Yes"),100-OFFSET('Water Data'!$F$4,0,10*ROW('Water Data'!F120)),NA())</f>
        <v>#N/A</v>
      </c>
      <c r="K126" s="99" t="e">
        <f ca="true">+IF(AND(ISNUMBER(OFFSET('Water Data'!$F$6,0,10*ROW('Water Data'!F120))),'Data Summary'!BZ126="Yes"),OFFSET('Water Data'!$F$6,0,10*ROW('Water Data'!F120)),NA())</f>
        <v>#N/A</v>
      </c>
      <c r="L126" s="99" t="e">
        <f ca="true">+IF(AND(ISNUMBER(OFFSET('Water Data'!$F$9,0,10*ROW('Water Data'!F120))),'Data Summary'!CA126="Yes"),OFFSET('Water Data'!$F$9,0,10*ROW('Water Data'!F120)),NA())</f>
        <v>#N/A</v>
      </c>
      <c r="M126" s="99" t="e">
        <f ca="true">+IF(AND(ISNUMBER(OFFSET('Water Data'!$G$4,0,10*ROW('Water Data'!G120))),'Data Summary'!CB126="Yes"),100-OFFSET('Water Data'!$G$4,0,10*ROW('Water Data'!G120)),NA())</f>
        <v>#N/A</v>
      </c>
      <c r="N126" s="99" t="e">
        <f ca="true">+IF(AND(ISNUMBER(OFFSET('Water Data'!$G$6,0,10*ROW('Water Data'!G120))),'Data Summary'!CC126="Yes"),OFFSET('Water Data'!$G$6,0,10*ROW('Water Data'!G120)),NA())</f>
        <v>#N/A</v>
      </c>
      <c r="O126" s="99" t="e">
        <f ca="true">+IF(AND(ISNUMBER(OFFSET('Water Data'!$G$9,0,10*ROW('Water Data'!G120))),'Data Summary'!CD126="Yes"),OFFSET('Water Data'!$G$9,0,10*ROW('Water Data'!G120)),NA())</f>
        <v>#N/A</v>
      </c>
      <c r="P126" s="99" t="e">
        <f ca="true">+IF(AND(ISNUMBER(OFFSET('Water Data'!$H$4,0,10*ROW('Water Data'!H120))),'Data Summary'!CE126="Yes"),100-OFFSET('Water Data'!$H$4,0,10*ROW('Water Data'!H120)),NA())</f>
        <v>#N/A</v>
      </c>
      <c r="Q126" s="99" t="e">
        <f ca="true">+IF(AND(ISNUMBER(OFFSET('Water Data'!$H$6,0,10*ROW('Water Data'!H120))),'Data Summary'!CF126="Yes"),OFFSET('Water Data'!$H$6,0,10*ROW('Water Data'!H120)),NA())</f>
        <v>#N/A</v>
      </c>
      <c r="R126" s="99" t="e">
        <f ca="true">+IF(AND(ISNUMBER(OFFSET('Water Data'!$H$9,0,10*ROW('Water Data'!H120))),'Data Summary'!CG126="Yes"),OFFSET('Water Data'!$H$9,0,10*ROW('Water Data'!H120)),NA())</f>
        <v>#N/A</v>
      </c>
      <c r="S126" s="99" t="e">
        <f ca="true">+IF(AND(ISNUMBER(OFFSET('Water Data'!$I$4,0,10*ROW('Water Data'!I120))),'Data Summary'!CH126="Yes"),100-OFFSET('Water Data'!$I$4,0,10*ROW('Water Data'!I120)),NA())</f>
        <v>#N/A</v>
      </c>
      <c r="T126" s="99" t="e">
        <f ca="true">+IF(AND(ISNUMBER(OFFSET('Water Data'!$I$6,0,10*ROW('Water Data'!I120))),'Data Summary'!CI126="Yes"),OFFSET('Water Data'!$I$6,0,10*ROW('Water Data'!I120)),NA())</f>
        <v>#N/A</v>
      </c>
      <c r="U126" s="99" t="e">
        <f ca="true">+IF(AND(ISNUMBER(OFFSET('Water Data'!$I$9,0,10*ROW('Water Data'!I120))),'Data Summary'!CJ126="Yes"),OFFSET('Water Data'!$I$9,0,10*ROW('Water Data'!I120)),NA())</f>
        <v>#N/A</v>
      </c>
      <c r="V126" s="100" t="e">
        <f ca="true">+IF(AND(ISNUMBER(OFFSET('Sanitation Data'!$D$4,0,10*ROW('Sanitation Data'!D120))),'Data Summary'!CK126="Yes"),100-OFFSET('Sanitation Data'!$D$4,0,10*ROW('Sanitation Data'!D120)),NA())</f>
        <v>#N/A</v>
      </c>
      <c r="W126" s="100" t="e">
        <f ca="true">+IF(AND(ISNUMBER(OFFSET('Sanitation Data'!$D$6,0,10*ROW('Sanitation Data'!D120))),'Data Summary'!CL126="Yes"),OFFSET('Sanitation Data'!$D$6,0,10*ROW('Sanitation Data'!D120)),NA())</f>
        <v>#N/A</v>
      </c>
      <c r="X126" s="100" t="e">
        <f ca="true">+IF(AND(ISNUMBER(OFFSET('Sanitation Data'!$D$10,0,10*ROW('Sanitation Data'!D120))),'Data Summary'!CM126="Yes"),OFFSET('Sanitation Data'!$D$10,0,10*ROW('Sanitation Data'!D120)),NA())</f>
        <v>#N/A</v>
      </c>
      <c r="Y126" s="100" t="e">
        <f ca="true">+IF(AND(ISNUMBER(OFFSET('Sanitation Data'!$D$11,0,10*ROW('Sanitation Data'!D120))),'Data Summary'!CN126="Yes"),OFFSET('Sanitation Data'!$D$11,0,10*ROW('Sanitation Data'!D120)),NA())</f>
        <v>#N/A</v>
      </c>
      <c r="Z126" s="100" t="e">
        <f ca="true">+IF(AND(ISNUMBER(OFFSET('Sanitation Data'!$D$12,0,10*ROW('Sanitation Data'!D120))),'Data Summary'!CO126="Yes"),OFFSET('Sanitation Data'!$D$12,0,10*ROW('Sanitation Data'!D120)),NA())</f>
        <v>#N/A</v>
      </c>
      <c r="AA126" s="100" t="e">
        <f ca="true">+IF(AND(ISNUMBER(OFFSET('Sanitation Data'!$E$4,0,10*ROW('Sanitation Data'!E120))),'Data Summary'!CP126="Yes"),100-OFFSET('Sanitation Data'!$E$4,0,10*ROW('Sanitation Data'!E120)),NA())</f>
        <v>#N/A</v>
      </c>
      <c r="AB126" s="100" t="e">
        <f ca="true">+IF(AND(ISNUMBER(OFFSET('Sanitation Data'!$E$6,0,10*ROW('Sanitation Data'!E120))),'Data Summary'!CQ126="Yes"),OFFSET('Sanitation Data'!$E$6,0,10*ROW('Sanitation Data'!E120)),NA())</f>
        <v>#N/A</v>
      </c>
      <c r="AC126" s="100" t="e">
        <f ca="true">+IF(AND(ISNUMBER(OFFSET('Sanitation Data'!$E$10,0,10*ROW('Sanitation Data'!E120))),'Data Summary'!CR126="Yes"),OFFSET('Sanitation Data'!$E$10,0,10*ROW('Sanitation Data'!E120)),NA())</f>
        <v>#N/A</v>
      </c>
      <c r="AD126" s="100" t="e">
        <f ca="true">+IF(AND(ISNUMBER(OFFSET('Sanitation Data'!$E$11,0,10*ROW('Sanitation Data'!E120))),'Data Summary'!CS126="Yes"),OFFSET('Sanitation Data'!$E$11,0,10*ROW('Sanitation Data'!E120)),NA())</f>
        <v>#N/A</v>
      </c>
      <c r="AE126" s="100" t="e">
        <f ca="true">+IF(AND(ISNUMBER(OFFSET('Sanitation Data'!$E$12,0,10*ROW('Sanitation Data'!E120))),'Data Summary'!CT126="Yes"),OFFSET('Sanitation Data'!$E$12,0,10*ROW('Sanitation Data'!E120)),NA())</f>
        <v>#N/A</v>
      </c>
      <c r="AF126" s="100" t="e">
        <f ca="true">+IF(AND(ISNUMBER(OFFSET('Sanitation Data'!$F$4,0,10*ROW('Sanitation Data'!F120))),'Data Summary'!CU126="Yes"),100-OFFSET('Sanitation Data'!$F$4,0,10*ROW('Sanitation Data'!F120)),NA())</f>
        <v>#N/A</v>
      </c>
      <c r="AG126" s="100" t="e">
        <f ca="true">+IF(AND(ISNUMBER(OFFSET('Sanitation Data'!$F$6,0,10*ROW('Sanitation Data'!F120))),'Data Summary'!CV126="Yes"),OFFSET('Sanitation Data'!$F$6,0,10*ROW('Sanitation Data'!F120)),NA())</f>
        <v>#N/A</v>
      </c>
      <c r="AH126" s="100" t="e">
        <f ca="true">+IF(AND(ISNUMBER(OFFSET('Sanitation Data'!$F$10,0,10*ROW('Sanitation Data'!F120))),'Data Summary'!CW126="Yes"),OFFSET('Sanitation Data'!$F$10,0,10*ROW('Sanitation Data'!F120)),NA())</f>
        <v>#N/A</v>
      </c>
      <c r="AI126" s="100" t="e">
        <f ca="true">+IF(AND(ISNUMBER(OFFSET('Sanitation Data'!$F$11,0,10*ROW('Sanitation Data'!F120))),'Data Summary'!CX126="Yes"),OFFSET('Sanitation Data'!$F$11,0,10*ROW('Sanitation Data'!F120)),NA())</f>
        <v>#N/A</v>
      </c>
      <c r="AJ126" s="100" t="e">
        <f ca="true">+IF(AND(ISNUMBER(OFFSET('Sanitation Data'!$F$12,0,10*ROW('Sanitation Data'!F120))),'Data Summary'!CY126="Yes"),OFFSET('Sanitation Data'!$F$12,0,10*ROW('Sanitation Data'!F120)),NA())</f>
        <v>#N/A</v>
      </c>
      <c r="AK126" s="100" t="e">
        <f ca="true">+IF(AND(ISNUMBER(OFFSET('Sanitation Data'!$G$4,0,10*ROW('Sanitation Data'!G120))),'Data Summary'!CZ126="Yes"),100-OFFSET('Sanitation Data'!$G$4,0,10*ROW('Sanitation Data'!G120)),NA())</f>
        <v>#N/A</v>
      </c>
      <c r="AL126" s="100" t="e">
        <f ca="true">+IF(AND(ISNUMBER(OFFSET('Sanitation Data'!$G$6,0,10*ROW('Sanitation Data'!G120))),'Data Summary'!DA126="Yes"),OFFSET('Sanitation Data'!$G$6,0,10*ROW('Sanitation Data'!G120)),NA())</f>
        <v>#N/A</v>
      </c>
      <c r="AM126" s="100" t="e">
        <f ca="true">+IF(AND(ISNUMBER(OFFSET('Sanitation Data'!$G$10,0,10*ROW('Sanitation Data'!G120))),'Data Summary'!DB126="Yes"),OFFSET('Sanitation Data'!$G$10,0,10*ROW('Sanitation Data'!G120)),NA())</f>
        <v>#N/A</v>
      </c>
      <c r="AN126" s="100" t="e">
        <f ca="true">+IF(AND(ISNUMBER(OFFSET('Sanitation Data'!$G$11,0,10*ROW('Sanitation Data'!G120))),'Data Summary'!DC126="Yes"),OFFSET('Sanitation Data'!$G$11,0,10*ROW('Sanitation Data'!G120)),NA())</f>
        <v>#N/A</v>
      </c>
      <c r="AO126" s="100" t="e">
        <f ca="true">+IF(AND(ISNUMBER(OFFSET('Sanitation Data'!$G$12,0,10*ROW('Sanitation Data'!G120))),'Data Summary'!DD126="Yes"),OFFSET('Sanitation Data'!$G$12,0,10*ROW('Sanitation Data'!G120)),NA())</f>
        <v>#N/A</v>
      </c>
      <c r="AP126" s="100" t="e">
        <f ca="true">+IF(AND(ISNUMBER(OFFSET('Sanitation Data'!$H$4,0,10*ROW('Sanitation Data'!H120))),'Data Summary'!DE126="Yes"),100-OFFSET('Sanitation Data'!$H$4,0,10*ROW('Sanitation Data'!H120)),NA())</f>
        <v>#N/A</v>
      </c>
      <c r="AQ126" s="100" t="e">
        <f ca="true">+IF(AND(ISNUMBER(OFFSET('Sanitation Data'!$H$6,0,10*ROW('Sanitation Data'!H120))),'Data Summary'!DF126="Yes"),OFFSET('Sanitation Data'!$H$6,0,10*ROW('Sanitation Data'!H120)),NA())</f>
        <v>#N/A</v>
      </c>
      <c r="AR126" s="100" t="e">
        <f ca="true">+IF(AND(ISNUMBER(OFFSET('Sanitation Data'!$H$10,0,10*ROW('Sanitation Data'!H120))),'Data Summary'!DG126="Yes"),OFFSET('Sanitation Data'!$H$10,0,10*ROW('Sanitation Data'!H120)),NA())</f>
        <v>#N/A</v>
      </c>
      <c r="AS126" s="100" t="e">
        <f ca="true">+IF(AND(ISNUMBER(OFFSET('Sanitation Data'!$H$11,0,10*ROW('Sanitation Data'!H120))),'Data Summary'!DH126="Yes"),OFFSET('Sanitation Data'!$H$11,0,10*ROW('Sanitation Data'!H120)),NA())</f>
        <v>#N/A</v>
      </c>
      <c r="AT126" s="100" t="e">
        <f ca="true">+IF(AND(ISNUMBER(OFFSET('Sanitation Data'!$H$12,0,10*ROW('Sanitation Data'!H120))),'Data Summary'!DI126="Yes"),OFFSET('Sanitation Data'!$H$12,0,10*ROW('Sanitation Data'!H120)),NA())</f>
        <v>#N/A</v>
      </c>
      <c r="AU126" s="100" t="e">
        <f ca="true">+IF(AND(ISNUMBER(OFFSET('Sanitation Data'!$I$4,0,10*ROW('Sanitation Data'!I120))),'Data Summary'!DJ126="Yes"),100-OFFSET('Sanitation Data'!$I$4,0,10*ROW('Sanitation Data'!I120)),NA())</f>
        <v>#N/A</v>
      </c>
      <c r="AV126" s="100" t="e">
        <f ca="true">+IF(AND(ISNUMBER(OFFSET('Sanitation Data'!$I$6,0,10*ROW('Sanitation Data'!I120))),'Data Summary'!DK126="Yes"),OFFSET('Sanitation Data'!$I$6,0,10*ROW('Sanitation Data'!I120)),NA())</f>
        <v>#N/A</v>
      </c>
      <c r="AW126" s="100" t="e">
        <f ca="true">+IF(AND(ISNUMBER(OFFSET('Sanitation Data'!$I$10,0,10*ROW('Sanitation Data'!I120))),'Data Summary'!DL126="Yes"),OFFSET('Sanitation Data'!$I$10,0,10*ROW('Sanitation Data'!I120)),NA())</f>
        <v>#N/A</v>
      </c>
      <c r="AX126" s="100" t="e">
        <f ca="true">+IF(AND(ISNUMBER(OFFSET('Sanitation Data'!$I$11,0,10*ROW('Sanitation Data'!I120))),'Data Summary'!DM126="Yes"),OFFSET('Sanitation Data'!$I$11,0,10*ROW('Sanitation Data'!I120)),NA())</f>
        <v>#N/A</v>
      </c>
      <c r="AY126" s="100" t="e">
        <f ca="true">+IF(AND(ISNUMBER(OFFSET('Sanitation Data'!$I$12,0,10*ROW('Sanitation Data'!I120))),'Data Summary'!DN126="Yes"),OFFSET('Sanitation Data'!$I$12,0,10*ROW('Sanitation Data'!I120)),NA())</f>
        <v>#N/A</v>
      </c>
      <c r="AZ126" s="101" t="e">
        <f ca="true">+IF(AND(ISNUMBER(OFFSET('Hygiene Data'!$D$5,0,10*ROW('Hygiene Data'!D120))),'Data Summary'!DO126="Yes"),OFFSET('Hygiene Data'!$D$5,0,10*ROW('Hygiene Data'!D120)),NA())</f>
        <v>#N/A</v>
      </c>
      <c r="BA126" s="101" t="e">
        <f ca="true">+IF(AND(ISNUMBER(OFFSET('Hygiene Data'!$D$7,0,10*ROW('Hygiene Data'!D120))),'Data Summary'!DP126="Yes"),OFFSET('Hygiene Data'!$D$7,0,10*ROW('Hygiene Data'!D120)),NA())</f>
        <v>#N/A</v>
      </c>
      <c r="BB126" s="101" t="e">
        <f ca="true">+IF(AND(ISNUMBER(OFFSET('Hygiene Data'!$D$9,0,10*ROW('Hygiene Data'!D120))),'Data Summary'!DQ126="Yes"),OFFSET('Hygiene Data'!$D$9,0,10*ROW('Hygiene Data'!D120)),NA())</f>
        <v>#N/A</v>
      </c>
      <c r="BC126" s="101" t="e">
        <f ca="true">+IF(AND(ISNUMBER(OFFSET('Hygiene Data'!$E$5,0,10*ROW('Hygiene Data'!E120))),'Data Summary'!DR126="Yes"),OFFSET('Hygiene Data'!$E$5,0,10*ROW('Hygiene Data'!E120)),NA())</f>
        <v>#N/A</v>
      </c>
      <c r="BD126" s="101" t="e">
        <f ca="true">+IF(AND(ISNUMBER(OFFSET('Hygiene Data'!$E$7,0,10*ROW('Hygiene Data'!E120))),'Data Summary'!DS126="Yes"),OFFSET('Hygiene Data'!$E$7,0,10*ROW('Hygiene Data'!E120)),NA())</f>
        <v>#N/A</v>
      </c>
      <c r="BE126" s="101" t="e">
        <f ca="true">+IF(AND(ISNUMBER(OFFSET('Hygiene Data'!$E$9,0,10*ROW('Hygiene Data'!E120))),'Data Summary'!DT126="Yes"),OFFSET('Hygiene Data'!$E$9,0,10*ROW('Hygiene Data'!E120)),NA())</f>
        <v>#N/A</v>
      </c>
      <c r="BF126" s="101" t="e">
        <f ca="true">+IF(AND(ISNUMBER(OFFSET('Hygiene Data'!$F$5,0,10*ROW('Hygiene Data'!F120))),'Data Summary'!DU126="Yes"),OFFSET('Hygiene Data'!$F$5,0,10*ROW('Hygiene Data'!F120)),NA())</f>
        <v>#N/A</v>
      </c>
      <c r="BG126" s="101" t="e">
        <f ca="true">+IF(AND(ISNUMBER(OFFSET('Hygiene Data'!$F$7,0,10*ROW('Hygiene Data'!F120))),'Data Summary'!DV126="Yes"),OFFSET('Hygiene Data'!$F$7,0,10*ROW('Hygiene Data'!F120)),NA())</f>
        <v>#N/A</v>
      </c>
      <c r="BH126" s="101" t="e">
        <f ca="true">+IF(AND(ISNUMBER(OFFSET('Hygiene Data'!$F$9,0,10*ROW('Hygiene Data'!F120))),'Data Summary'!DW126="Yes"),OFFSET('Hygiene Data'!$F$9,0,10*ROW('Hygiene Data'!F120)),NA())</f>
        <v>#N/A</v>
      </c>
      <c r="BI126" s="101" t="e">
        <f ca="true">+IF(AND(ISNUMBER(OFFSET('Hygiene Data'!$G$5,0,10*ROW('Hygiene Data'!G120))),'Data Summary'!DX126="Yes"),OFFSET('Hygiene Data'!$G$5,0,10*ROW('Hygiene Data'!G120)),NA())</f>
        <v>#N/A</v>
      </c>
      <c r="BJ126" s="101" t="e">
        <f ca="true">+IF(AND(ISNUMBER(OFFSET('Hygiene Data'!$G$7,0,10*ROW('Hygiene Data'!G120))),'Data Summary'!DY126="Yes"),OFFSET('Hygiene Data'!$G$7,0,10*ROW('Hygiene Data'!G120)),NA())</f>
        <v>#N/A</v>
      </c>
      <c r="BK126" s="101" t="e">
        <f ca="true">+IF(AND(ISNUMBER(OFFSET('Hygiene Data'!$G$9,0,10*ROW('Hygiene Data'!G120))),'Data Summary'!DZ126="Yes"),OFFSET('Hygiene Data'!$G$9,0,10*ROW('Hygiene Data'!G120)),NA())</f>
        <v>#N/A</v>
      </c>
      <c r="BL126" s="101" t="e">
        <f ca="true">+IF(AND(ISNUMBER(OFFSET('Hygiene Data'!$H$5,0,10*ROW('Hygiene Data'!H120))),'Data Summary'!EA126="Yes"),OFFSET('Hygiene Data'!$H$5,0,10*ROW('Hygiene Data'!H120)),NA())</f>
        <v>#N/A</v>
      </c>
      <c r="BM126" s="101" t="e">
        <f ca="true">+IF(AND(ISNUMBER(OFFSET('Hygiene Data'!$H$7,0,10*ROW('Hygiene Data'!H120))),'Data Summary'!EB126="Yes"),OFFSET('Hygiene Data'!$H$7,0,10*ROW('Hygiene Data'!H120)),NA())</f>
        <v>#N/A</v>
      </c>
      <c r="BN126" s="101" t="e">
        <f ca="true">+IF(AND(ISNUMBER(OFFSET('Hygiene Data'!$H$9,0,10*ROW('Hygiene Data'!H120))),'Data Summary'!EC126="Yes"),OFFSET('Hygiene Data'!$H$9,0,10*ROW('Hygiene Data'!H120)),NA())</f>
        <v>#N/A</v>
      </c>
      <c r="BO126" s="101" t="e">
        <f ca="true">+IF(AND(ISNUMBER(OFFSET('Hygiene Data'!$I$5,0,10*ROW('Hygiene Data'!I120))),'Data Summary'!ED126="Yes"),OFFSET('Hygiene Data'!$I$5,0,10*ROW('Hygiene Data'!I120)),NA())</f>
        <v>#N/A</v>
      </c>
      <c r="BP126" s="101" t="e">
        <f ca="true">+IF(AND(ISNUMBER(OFFSET('Hygiene Data'!$I$7,0,10*ROW('Hygiene Data'!I120))),'Data Summary'!EE126="Yes"),OFFSET('Hygiene Data'!$I$7,0,10*ROW('Hygiene Data'!I120)),NA())</f>
        <v>#N/A</v>
      </c>
      <c r="BQ126" s="101" t="e">
        <f ca="true">+IF(AND(ISNUMBER(OFFSET('Hygiene Data'!$I$9,0,10*ROW('Hygiene Data'!I120))),'Data Summary'!EF126="Yes"),OFFSET('Hygiene Data'!$I$9,0,10*ROW('Hygiene Data'!I120)),NA())</f>
        <v>#N/A</v>
      </c>
    </row>
    <row xmlns:x14ac="http://schemas.microsoft.com/office/spreadsheetml/2009/9/ac" r="127" x14ac:dyDescent="0.2">
      <c r="A127" s="379" t="e">
        <f ca="true">+RIGHT('Data Summary'!A127,LEN('Data Summary'!A127)-9)</f>
        <v>#VALUE!</v>
      </c>
      <c r="B127" s="38" t="str">
        <f ca="true">+IF(ISTEXT('Data Summary'!B127),'Data Summary'!B127,"")</f>
        <v/>
      </c>
      <c r="C127" s="378" t="e">
        <f ca="true">+VALUE('Data Summary'!C127)</f>
        <v>#VALUE!</v>
      </c>
      <c r="D127" s="99" t="e">
        <f ca="true">+IF(AND(ISNUMBER(OFFSET('Water Data'!$D$4,0,10*ROW('Water Data'!D121))),'Data Summary'!BS127="Yes"),100-OFFSET('Water Data'!$D$4,0,10*ROW('Water Data'!D121)),NA())</f>
        <v>#N/A</v>
      </c>
      <c r="E127" s="99" t="e">
        <f ca="true">+IF(AND(ISNUMBER(OFFSET('Water Data'!$D$6,0,10*ROW('Water Data'!D121))),'Data Summary'!BT127="Yes"),OFFSET('Water Data'!$D$6,0,10*ROW('Water Data'!D121)),NA())</f>
        <v>#N/A</v>
      </c>
      <c r="F127" s="99" t="e">
        <f ca="true">+IF(AND(ISNUMBER(OFFSET('Water Data'!$D$9,0,10*ROW('Water Data'!D121))),'Data Summary'!BU127="Yes"),OFFSET('Water Data'!$D$9,0,10*ROW('Water Data'!D121)),NA())</f>
        <v>#N/A</v>
      </c>
      <c r="G127" s="99" t="e">
        <f ca="true">+IF(AND(ISNUMBER(OFFSET('Water Data'!$E$4,0,10*ROW('Water Data'!E121))),'Data Summary'!BV127="Yes"),100-OFFSET('Water Data'!$E$4,0,10*ROW('Water Data'!E121)),NA())</f>
        <v>#N/A</v>
      </c>
      <c r="H127" s="99" t="e">
        <f ca="true">+IF(AND(ISNUMBER(OFFSET('Water Data'!$E$6,0,10*ROW('Water Data'!E121))),'Data Summary'!BW127="Yes"),OFFSET('Water Data'!$E$6,0,10*ROW('Water Data'!E121)),NA())</f>
        <v>#N/A</v>
      </c>
      <c r="I127" s="99" t="e">
        <f ca="true">+IF(AND(ISNUMBER(OFFSET('Water Data'!$E$9,0,10*ROW('Water Data'!E121))),'Data Summary'!BX127="Yes"),OFFSET('Water Data'!$E$9,0,10*ROW('Water Data'!E121)),NA())</f>
        <v>#N/A</v>
      </c>
      <c r="J127" s="99" t="e">
        <f ca="true">+IF(AND(ISNUMBER(OFFSET('Water Data'!$F$4,0,10*ROW('Water Data'!F121))),'Data Summary'!BY127="Yes"),100-OFFSET('Water Data'!$F$4,0,10*ROW('Water Data'!F121)),NA())</f>
        <v>#N/A</v>
      </c>
      <c r="K127" s="99" t="e">
        <f ca="true">+IF(AND(ISNUMBER(OFFSET('Water Data'!$F$6,0,10*ROW('Water Data'!F121))),'Data Summary'!BZ127="Yes"),OFFSET('Water Data'!$F$6,0,10*ROW('Water Data'!F121)),NA())</f>
        <v>#N/A</v>
      </c>
      <c r="L127" s="99" t="e">
        <f ca="true">+IF(AND(ISNUMBER(OFFSET('Water Data'!$F$9,0,10*ROW('Water Data'!F121))),'Data Summary'!CA127="Yes"),OFFSET('Water Data'!$F$9,0,10*ROW('Water Data'!F121)),NA())</f>
        <v>#N/A</v>
      </c>
      <c r="M127" s="99" t="e">
        <f ca="true">+IF(AND(ISNUMBER(OFFSET('Water Data'!$G$4,0,10*ROW('Water Data'!G121))),'Data Summary'!CB127="Yes"),100-OFFSET('Water Data'!$G$4,0,10*ROW('Water Data'!G121)),NA())</f>
        <v>#N/A</v>
      </c>
      <c r="N127" s="99" t="e">
        <f ca="true">+IF(AND(ISNUMBER(OFFSET('Water Data'!$G$6,0,10*ROW('Water Data'!G121))),'Data Summary'!CC127="Yes"),OFFSET('Water Data'!$G$6,0,10*ROW('Water Data'!G121)),NA())</f>
        <v>#N/A</v>
      </c>
      <c r="O127" s="99" t="e">
        <f ca="true">+IF(AND(ISNUMBER(OFFSET('Water Data'!$G$9,0,10*ROW('Water Data'!G121))),'Data Summary'!CD127="Yes"),OFFSET('Water Data'!$G$9,0,10*ROW('Water Data'!G121)),NA())</f>
        <v>#N/A</v>
      </c>
      <c r="P127" s="99" t="e">
        <f ca="true">+IF(AND(ISNUMBER(OFFSET('Water Data'!$H$4,0,10*ROW('Water Data'!H121))),'Data Summary'!CE127="Yes"),100-OFFSET('Water Data'!$H$4,0,10*ROW('Water Data'!H121)),NA())</f>
        <v>#N/A</v>
      </c>
      <c r="Q127" s="99" t="e">
        <f ca="true">+IF(AND(ISNUMBER(OFFSET('Water Data'!$H$6,0,10*ROW('Water Data'!H121))),'Data Summary'!CF127="Yes"),OFFSET('Water Data'!$H$6,0,10*ROW('Water Data'!H121)),NA())</f>
        <v>#N/A</v>
      </c>
      <c r="R127" s="99" t="e">
        <f ca="true">+IF(AND(ISNUMBER(OFFSET('Water Data'!$H$9,0,10*ROW('Water Data'!H121))),'Data Summary'!CG127="Yes"),OFFSET('Water Data'!$H$9,0,10*ROW('Water Data'!H121)),NA())</f>
        <v>#N/A</v>
      </c>
      <c r="S127" s="99" t="e">
        <f ca="true">+IF(AND(ISNUMBER(OFFSET('Water Data'!$I$4,0,10*ROW('Water Data'!I121))),'Data Summary'!CH127="Yes"),100-OFFSET('Water Data'!$I$4,0,10*ROW('Water Data'!I121)),NA())</f>
        <v>#N/A</v>
      </c>
      <c r="T127" s="99" t="e">
        <f ca="true">+IF(AND(ISNUMBER(OFFSET('Water Data'!$I$6,0,10*ROW('Water Data'!I121))),'Data Summary'!CI127="Yes"),OFFSET('Water Data'!$I$6,0,10*ROW('Water Data'!I121)),NA())</f>
        <v>#N/A</v>
      </c>
      <c r="U127" s="99" t="e">
        <f ca="true">+IF(AND(ISNUMBER(OFFSET('Water Data'!$I$9,0,10*ROW('Water Data'!I121))),'Data Summary'!CJ127="Yes"),OFFSET('Water Data'!$I$9,0,10*ROW('Water Data'!I121)),NA())</f>
        <v>#N/A</v>
      </c>
      <c r="V127" s="100" t="e">
        <f ca="true">+IF(AND(ISNUMBER(OFFSET('Sanitation Data'!$D$4,0,10*ROW('Sanitation Data'!D121))),'Data Summary'!CK127="Yes"),100-OFFSET('Sanitation Data'!$D$4,0,10*ROW('Sanitation Data'!D121)),NA())</f>
        <v>#N/A</v>
      </c>
      <c r="W127" s="100" t="e">
        <f ca="true">+IF(AND(ISNUMBER(OFFSET('Sanitation Data'!$D$6,0,10*ROW('Sanitation Data'!D121))),'Data Summary'!CL127="Yes"),OFFSET('Sanitation Data'!$D$6,0,10*ROW('Sanitation Data'!D121)),NA())</f>
        <v>#N/A</v>
      </c>
      <c r="X127" s="100" t="e">
        <f ca="true">+IF(AND(ISNUMBER(OFFSET('Sanitation Data'!$D$10,0,10*ROW('Sanitation Data'!D121))),'Data Summary'!CM127="Yes"),OFFSET('Sanitation Data'!$D$10,0,10*ROW('Sanitation Data'!D121)),NA())</f>
        <v>#N/A</v>
      </c>
      <c r="Y127" s="100" t="e">
        <f ca="true">+IF(AND(ISNUMBER(OFFSET('Sanitation Data'!$D$11,0,10*ROW('Sanitation Data'!D121))),'Data Summary'!CN127="Yes"),OFFSET('Sanitation Data'!$D$11,0,10*ROW('Sanitation Data'!D121)),NA())</f>
        <v>#N/A</v>
      </c>
      <c r="Z127" s="100" t="e">
        <f ca="true">+IF(AND(ISNUMBER(OFFSET('Sanitation Data'!$D$12,0,10*ROW('Sanitation Data'!D121))),'Data Summary'!CO127="Yes"),OFFSET('Sanitation Data'!$D$12,0,10*ROW('Sanitation Data'!D121)),NA())</f>
        <v>#N/A</v>
      </c>
      <c r="AA127" s="100" t="e">
        <f ca="true">+IF(AND(ISNUMBER(OFFSET('Sanitation Data'!$E$4,0,10*ROW('Sanitation Data'!E121))),'Data Summary'!CP127="Yes"),100-OFFSET('Sanitation Data'!$E$4,0,10*ROW('Sanitation Data'!E121)),NA())</f>
        <v>#N/A</v>
      </c>
      <c r="AB127" s="100" t="e">
        <f ca="true">+IF(AND(ISNUMBER(OFFSET('Sanitation Data'!$E$6,0,10*ROW('Sanitation Data'!E121))),'Data Summary'!CQ127="Yes"),OFFSET('Sanitation Data'!$E$6,0,10*ROW('Sanitation Data'!E121)),NA())</f>
        <v>#N/A</v>
      </c>
      <c r="AC127" s="100" t="e">
        <f ca="true">+IF(AND(ISNUMBER(OFFSET('Sanitation Data'!$E$10,0,10*ROW('Sanitation Data'!E121))),'Data Summary'!CR127="Yes"),OFFSET('Sanitation Data'!$E$10,0,10*ROW('Sanitation Data'!E121)),NA())</f>
        <v>#N/A</v>
      </c>
      <c r="AD127" s="100" t="e">
        <f ca="true">+IF(AND(ISNUMBER(OFFSET('Sanitation Data'!$E$11,0,10*ROW('Sanitation Data'!E121))),'Data Summary'!CS127="Yes"),OFFSET('Sanitation Data'!$E$11,0,10*ROW('Sanitation Data'!E121)),NA())</f>
        <v>#N/A</v>
      </c>
      <c r="AE127" s="100" t="e">
        <f ca="true">+IF(AND(ISNUMBER(OFFSET('Sanitation Data'!$E$12,0,10*ROW('Sanitation Data'!E121))),'Data Summary'!CT127="Yes"),OFFSET('Sanitation Data'!$E$12,0,10*ROW('Sanitation Data'!E121)),NA())</f>
        <v>#N/A</v>
      </c>
      <c r="AF127" s="100" t="e">
        <f ca="true">+IF(AND(ISNUMBER(OFFSET('Sanitation Data'!$F$4,0,10*ROW('Sanitation Data'!F121))),'Data Summary'!CU127="Yes"),100-OFFSET('Sanitation Data'!$F$4,0,10*ROW('Sanitation Data'!F121)),NA())</f>
        <v>#N/A</v>
      </c>
      <c r="AG127" s="100" t="e">
        <f ca="true">+IF(AND(ISNUMBER(OFFSET('Sanitation Data'!$F$6,0,10*ROW('Sanitation Data'!F121))),'Data Summary'!CV127="Yes"),OFFSET('Sanitation Data'!$F$6,0,10*ROW('Sanitation Data'!F121)),NA())</f>
        <v>#N/A</v>
      </c>
      <c r="AH127" s="100" t="e">
        <f ca="true">+IF(AND(ISNUMBER(OFFSET('Sanitation Data'!$F$10,0,10*ROW('Sanitation Data'!F121))),'Data Summary'!CW127="Yes"),OFFSET('Sanitation Data'!$F$10,0,10*ROW('Sanitation Data'!F121)),NA())</f>
        <v>#N/A</v>
      </c>
      <c r="AI127" s="100" t="e">
        <f ca="true">+IF(AND(ISNUMBER(OFFSET('Sanitation Data'!$F$11,0,10*ROW('Sanitation Data'!F121))),'Data Summary'!CX127="Yes"),OFFSET('Sanitation Data'!$F$11,0,10*ROW('Sanitation Data'!F121)),NA())</f>
        <v>#N/A</v>
      </c>
      <c r="AJ127" s="100" t="e">
        <f ca="true">+IF(AND(ISNUMBER(OFFSET('Sanitation Data'!$F$12,0,10*ROW('Sanitation Data'!F121))),'Data Summary'!CY127="Yes"),OFFSET('Sanitation Data'!$F$12,0,10*ROW('Sanitation Data'!F121)),NA())</f>
        <v>#N/A</v>
      </c>
      <c r="AK127" s="100" t="e">
        <f ca="true">+IF(AND(ISNUMBER(OFFSET('Sanitation Data'!$G$4,0,10*ROW('Sanitation Data'!G121))),'Data Summary'!CZ127="Yes"),100-OFFSET('Sanitation Data'!$G$4,0,10*ROW('Sanitation Data'!G121)),NA())</f>
        <v>#N/A</v>
      </c>
      <c r="AL127" s="100" t="e">
        <f ca="true">+IF(AND(ISNUMBER(OFFSET('Sanitation Data'!$G$6,0,10*ROW('Sanitation Data'!G121))),'Data Summary'!DA127="Yes"),OFFSET('Sanitation Data'!$G$6,0,10*ROW('Sanitation Data'!G121)),NA())</f>
        <v>#N/A</v>
      </c>
      <c r="AM127" s="100" t="e">
        <f ca="true">+IF(AND(ISNUMBER(OFFSET('Sanitation Data'!$G$10,0,10*ROW('Sanitation Data'!G121))),'Data Summary'!DB127="Yes"),OFFSET('Sanitation Data'!$G$10,0,10*ROW('Sanitation Data'!G121)),NA())</f>
        <v>#N/A</v>
      </c>
      <c r="AN127" s="100" t="e">
        <f ca="true">+IF(AND(ISNUMBER(OFFSET('Sanitation Data'!$G$11,0,10*ROW('Sanitation Data'!G121))),'Data Summary'!DC127="Yes"),OFFSET('Sanitation Data'!$G$11,0,10*ROW('Sanitation Data'!G121)),NA())</f>
        <v>#N/A</v>
      </c>
      <c r="AO127" s="100" t="e">
        <f ca="true">+IF(AND(ISNUMBER(OFFSET('Sanitation Data'!$G$12,0,10*ROW('Sanitation Data'!G121))),'Data Summary'!DD127="Yes"),OFFSET('Sanitation Data'!$G$12,0,10*ROW('Sanitation Data'!G121)),NA())</f>
        <v>#N/A</v>
      </c>
      <c r="AP127" s="100" t="e">
        <f ca="true">+IF(AND(ISNUMBER(OFFSET('Sanitation Data'!$H$4,0,10*ROW('Sanitation Data'!H121))),'Data Summary'!DE127="Yes"),100-OFFSET('Sanitation Data'!$H$4,0,10*ROW('Sanitation Data'!H121)),NA())</f>
        <v>#N/A</v>
      </c>
      <c r="AQ127" s="100" t="e">
        <f ca="true">+IF(AND(ISNUMBER(OFFSET('Sanitation Data'!$H$6,0,10*ROW('Sanitation Data'!H121))),'Data Summary'!DF127="Yes"),OFFSET('Sanitation Data'!$H$6,0,10*ROW('Sanitation Data'!H121)),NA())</f>
        <v>#N/A</v>
      </c>
      <c r="AR127" s="100" t="e">
        <f ca="true">+IF(AND(ISNUMBER(OFFSET('Sanitation Data'!$H$10,0,10*ROW('Sanitation Data'!H121))),'Data Summary'!DG127="Yes"),OFFSET('Sanitation Data'!$H$10,0,10*ROW('Sanitation Data'!H121)),NA())</f>
        <v>#N/A</v>
      </c>
      <c r="AS127" s="100" t="e">
        <f ca="true">+IF(AND(ISNUMBER(OFFSET('Sanitation Data'!$H$11,0,10*ROW('Sanitation Data'!H121))),'Data Summary'!DH127="Yes"),OFFSET('Sanitation Data'!$H$11,0,10*ROW('Sanitation Data'!H121)),NA())</f>
        <v>#N/A</v>
      </c>
      <c r="AT127" s="100" t="e">
        <f ca="true">+IF(AND(ISNUMBER(OFFSET('Sanitation Data'!$H$12,0,10*ROW('Sanitation Data'!H121))),'Data Summary'!DI127="Yes"),OFFSET('Sanitation Data'!$H$12,0,10*ROW('Sanitation Data'!H121)),NA())</f>
        <v>#N/A</v>
      </c>
      <c r="AU127" s="100" t="e">
        <f ca="true">+IF(AND(ISNUMBER(OFFSET('Sanitation Data'!$I$4,0,10*ROW('Sanitation Data'!I121))),'Data Summary'!DJ127="Yes"),100-OFFSET('Sanitation Data'!$I$4,0,10*ROW('Sanitation Data'!I121)),NA())</f>
        <v>#N/A</v>
      </c>
      <c r="AV127" s="100" t="e">
        <f ca="true">+IF(AND(ISNUMBER(OFFSET('Sanitation Data'!$I$6,0,10*ROW('Sanitation Data'!I121))),'Data Summary'!DK127="Yes"),OFFSET('Sanitation Data'!$I$6,0,10*ROW('Sanitation Data'!I121)),NA())</f>
        <v>#N/A</v>
      </c>
      <c r="AW127" s="100" t="e">
        <f ca="true">+IF(AND(ISNUMBER(OFFSET('Sanitation Data'!$I$10,0,10*ROW('Sanitation Data'!I121))),'Data Summary'!DL127="Yes"),OFFSET('Sanitation Data'!$I$10,0,10*ROW('Sanitation Data'!I121)),NA())</f>
        <v>#N/A</v>
      </c>
      <c r="AX127" s="100" t="e">
        <f ca="true">+IF(AND(ISNUMBER(OFFSET('Sanitation Data'!$I$11,0,10*ROW('Sanitation Data'!I121))),'Data Summary'!DM127="Yes"),OFFSET('Sanitation Data'!$I$11,0,10*ROW('Sanitation Data'!I121)),NA())</f>
        <v>#N/A</v>
      </c>
      <c r="AY127" s="100" t="e">
        <f ca="true">+IF(AND(ISNUMBER(OFFSET('Sanitation Data'!$I$12,0,10*ROW('Sanitation Data'!I121))),'Data Summary'!DN127="Yes"),OFFSET('Sanitation Data'!$I$12,0,10*ROW('Sanitation Data'!I121)),NA())</f>
        <v>#N/A</v>
      </c>
      <c r="AZ127" s="101" t="e">
        <f ca="true">+IF(AND(ISNUMBER(OFFSET('Hygiene Data'!$D$5,0,10*ROW('Hygiene Data'!D121))),'Data Summary'!DO127="Yes"),OFFSET('Hygiene Data'!$D$5,0,10*ROW('Hygiene Data'!D121)),NA())</f>
        <v>#N/A</v>
      </c>
      <c r="BA127" s="101" t="e">
        <f ca="true">+IF(AND(ISNUMBER(OFFSET('Hygiene Data'!$D$7,0,10*ROW('Hygiene Data'!D121))),'Data Summary'!DP127="Yes"),OFFSET('Hygiene Data'!$D$7,0,10*ROW('Hygiene Data'!D121)),NA())</f>
        <v>#N/A</v>
      </c>
      <c r="BB127" s="101" t="e">
        <f ca="true">+IF(AND(ISNUMBER(OFFSET('Hygiene Data'!$D$9,0,10*ROW('Hygiene Data'!D121))),'Data Summary'!DQ127="Yes"),OFFSET('Hygiene Data'!$D$9,0,10*ROW('Hygiene Data'!D121)),NA())</f>
        <v>#N/A</v>
      </c>
      <c r="BC127" s="101" t="e">
        <f ca="true">+IF(AND(ISNUMBER(OFFSET('Hygiene Data'!$E$5,0,10*ROW('Hygiene Data'!E121))),'Data Summary'!DR127="Yes"),OFFSET('Hygiene Data'!$E$5,0,10*ROW('Hygiene Data'!E121)),NA())</f>
        <v>#N/A</v>
      </c>
      <c r="BD127" s="101" t="e">
        <f ca="true">+IF(AND(ISNUMBER(OFFSET('Hygiene Data'!$E$7,0,10*ROW('Hygiene Data'!E121))),'Data Summary'!DS127="Yes"),OFFSET('Hygiene Data'!$E$7,0,10*ROW('Hygiene Data'!E121)),NA())</f>
        <v>#N/A</v>
      </c>
      <c r="BE127" s="101" t="e">
        <f ca="true">+IF(AND(ISNUMBER(OFFSET('Hygiene Data'!$E$9,0,10*ROW('Hygiene Data'!E121))),'Data Summary'!DT127="Yes"),OFFSET('Hygiene Data'!$E$9,0,10*ROW('Hygiene Data'!E121)),NA())</f>
        <v>#N/A</v>
      </c>
      <c r="BF127" s="101" t="e">
        <f ca="true">+IF(AND(ISNUMBER(OFFSET('Hygiene Data'!$F$5,0,10*ROW('Hygiene Data'!F121))),'Data Summary'!DU127="Yes"),OFFSET('Hygiene Data'!$F$5,0,10*ROW('Hygiene Data'!F121)),NA())</f>
        <v>#N/A</v>
      </c>
      <c r="BG127" s="101" t="e">
        <f ca="true">+IF(AND(ISNUMBER(OFFSET('Hygiene Data'!$F$7,0,10*ROW('Hygiene Data'!F121))),'Data Summary'!DV127="Yes"),OFFSET('Hygiene Data'!$F$7,0,10*ROW('Hygiene Data'!F121)),NA())</f>
        <v>#N/A</v>
      </c>
      <c r="BH127" s="101" t="e">
        <f ca="true">+IF(AND(ISNUMBER(OFFSET('Hygiene Data'!$F$9,0,10*ROW('Hygiene Data'!F121))),'Data Summary'!DW127="Yes"),OFFSET('Hygiene Data'!$F$9,0,10*ROW('Hygiene Data'!F121)),NA())</f>
        <v>#N/A</v>
      </c>
      <c r="BI127" s="101" t="e">
        <f ca="true">+IF(AND(ISNUMBER(OFFSET('Hygiene Data'!$G$5,0,10*ROW('Hygiene Data'!G121))),'Data Summary'!DX127="Yes"),OFFSET('Hygiene Data'!$G$5,0,10*ROW('Hygiene Data'!G121)),NA())</f>
        <v>#N/A</v>
      </c>
      <c r="BJ127" s="101" t="e">
        <f ca="true">+IF(AND(ISNUMBER(OFFSET('Hygiene Data'!$G$7,0,10*ROW('Hygiene Data'!G121))),'Data Summary'!DY127="Yes"),OFFSET('Hygiene Data'!$G$7,0,10*ROW('Hygiene Data'!G121)),NA())</f>
        <v>#N/A</v>
      </c>
      <c r="BK127" s="101" t="e">
        <f ca="true">+IF(AND(ISNUMBER(OFFSET('Hygiene Data'!$G$9,0,10*ROW('Hygiene Data'!G121))),'Data Summary'!DZ127="Yes"),OFFSET('Hygiene Data'!$G$9,0,10*ROW('Hygiene Data'!G121)),NA())</f>
        <v>#N/A</v>
      </c>
      <c r="BL127" s="101" t="e">
        <f ca="true">+IF(AND(ISNUMBER(OFFSET('Hygiene Data'!$H$5,0,10*ROW('Hygiene Data'!H121))),'Data Summary'!EA127="Yes"),OFFSET('Hygiene Data'!$H$5,0,10*ROW('Hygiene Data'!H121)),NA())</f>
        <v>#N/A</v>
      </c>
      <c r="BM127" s="101" t="e">
        <f ca="true">+IF(AND(ISNUMBER(OFFSET('Hygiene Data'!$H$7,0,10*ROW('Hygiene Data'!H121))),'Data Summary'!EB127="Yes"),OFFSET('Hygiene Data'!$H$7,0,10*ROW('Hygiene Data'!H121)),NA())</f>
        <v>#N/A</v>
      </c>
      <c r="BN127" s="101" t="e">
        <f ca="true">+IF(AND(ISNUMBER(OFFSET('Hygiene Data'!$H$9,0,10*ROW('Hygiene Data'!H121))),'Data Summary'!EC127="Yes"),OFFSET('Hygiene Data'!$H$9,0,10*ROW('Hygiene Data'!H121)),NA())</f>
        <v>#N/A</v>
      </c>
      <c r="BO127" s="101" t="e">
        <f ca="true">+IF(AND(ISNUMBER(OFFSET('Hygiene Data'!$I$5,0,10*ROW('Hygiene Data'!I121))),'Data Summary'!ED127="Yes"),OFFSET('Hygiene Data'!$I$5,0,10*ROW('Hygiene Data'!I121)),NA())</f>
        <v>#N/A</v>
      </c>
      <c r="BP127" s="101" t="e">
        <f ca="true">+IF(AND(ISNUMBER(OFFSET('Hygiene Data'!$I$7,0,10*ROW('Hygiene Data'!I121))),'Data Summary'!EE127="Yes"),OFFSET('Hygiene Data'!$I$7,0,10*ROW('Hygiene Data'!I121)),NA())</f>
        <v>#N/A</v>
      </c>
      <c r="BQ127" s="101" t="e">
        <f ca="true">+IF(AND(ISNUMBER(OFFSET('Hygiene Data'!$I$9,0,10*ROW('Hygiene Data'!I121))),'Data Summary'!EF127="Yes"),OFFSET('Hygiene Data'!$I$9,0,10*ROW('Hygiene Data'!I121)),NA())</f>
        <v>#N/A</v>
      </c>
    </row>
    <row xmlns:x14ac="http://schemas.microsoft.com/office/spreadsheetml/2009/9/ac" r="128" x14ac:dyDescent="0.2">
      <c r="A128" s="379" t="e">
        <f ca="true">+RIGHT('Data Summary'!A128,LEN('Data Summary'!A128)-9)</f>
        <v>#VALUE!</v>
      </c>
      <c r="B128" s="38" t="str">
        <f ca="true">+IF(ISTEXT('Data Summary'!B128),'Data Summary'!B128,"")</f>
        <v/>
      </c>
      <c r="C128" s="378" t="e">
        <f ca="true">+VALUE('Data Summary'!C128)</f>
        <v>#VALUE!</v>
      </c>
      <c r="D128" s="99" t="e">
        <f ca="true">+IF(AND(ISNUMBER(OFFSET('Water Data'!$D$4,0,10*ROW('Water Data'!D122))),'Data Summary'!BS128="Yes"),100-OFFSET('Water Data'!$D$4,0,10*ROW('Water Data'!D122)),NA())</f>
        <v>#N/A</v>
      </c>
      <c r="E128" s="99" t="e">
        <f ca="true">+IF(AND(ISNUMBER(OFFSET('Water Data'!$D$6,0,10*ROW('Water Data'!D122))),'Data Summary'!BT128="Yes"),OFFSET('Water Data'!$D$6,0,10*ROW('Water Data'!D122)),NA())</f>
        <v>#N/A</v>
      </c>
      <c r="F128" s="99" t="e">
        <f ca="true">+IF(AND(ISNUMBER(OFFSET('Water Data'!$D$9,0,10*ROW('Water Data'!D122))),'Data Summary'!BU128="Yes"),OFFSET('Water Data'!$D$9,0,10*ROW('Water Data'!D122)),NA())</f>
        <v>#N/A</v>
      </c>
      <c r="G128" s="99" t="e">
        <f ca="true">+IF(AND(ISNUMBER(OFFSET('Water Data'!$E$4,0,10*ROW('Water Data'!E122))),'Data Summary'!BV128="Yes"),100-OFFSET('Water Data'!$E$4,0,10*ROW('Water Data'!E122)),NA())</f>
        <v>#N/A</v>
      </c>
      <c r="H128" s="99" t="e">
        <f ca="true">+IF(AND(ISNUMBER(OFFSET('Water Data'!$E$6,0,10*ROW('Water Data'!E122))),'Data Summary'!BW128="Yes"),OFFSET('Water Data'!$E$6,0,10*ROW('Water Data'!E122)),NA())</f>
        <v>#N/A</v>
      </c>
      <c r="I128" s="99" t="e">
        <f ca="true">+IF(AND(ISNUMBER(OFFSET('Water Data'!$E$9,0,10*ROW('Water Data'!E122))),'Data Summary'!BX128="Yes"),OFFSET('Water Data'!$E$9,0,10*ROW('Water Data'!E122)),NA())</f>
        <v>#N/A</v>
      </c>
      <c r="J128" s="99" t="e">
        <f ca="true">+IF(AND(ISNUMBER(OFFSET('Water Data'!$F$4,0,10*ROW('Water Data'!F122))),'Data Summary'!BY128="Yes"),100-OFFSET('Water Data'!$F$4,0,10*ROW('Water Data'!F122)),NA())</f>
        <v>#N/A</v>
      </c>
      <c r="K128" s="99" t="e">
        <f ca="true">+IF(AND(ISNUMBER(OFFSET('Water Data'!$F$6,0,10*ROW('Water Data'!F122))),'Data Summary'!BZ128="Yes"),OFFSET('Water Data'!$F$6,0,10*ROW('Water Data'!F122)),NA())</f>
        <v>#N/A</v>
      </c>
      <c r="L128" s="99" t="e">
        <f ca="true">+IF(AND(ISNUMBER(OFFSET('Water Data'!$F$9,0,10*ROW('Water Data'!F122))),'Data Summary'!CA128="Yes"),OFFSET('Water Data'!$F$9,0,10*ROW('Water Data'!F122)),NA())</f>
        <v>#N/A</v>
      </c>
      <c r="M128" s="99" t="e">
        <f ca="true">+IF(AND(ISNUMBER(OFFSET('Water Data'!$G$4,0,10*ROW('Water Data'!G122))),'Data Summary'!CB128="Yes"),100-OFFSET('Water Data'!$G$4,0,10*ROW('Water Data'!G122)),NA())</f>
        <v>#N/A</v>
      </c>
      <c r="N128" s="99" t="e">
        <f ca="true">+IF(AND(ISNUMBER(OFFSET('Water Data'!$G$6,0,10*ROW('Water Data'!G122))),'Data Summary'!CC128="Yes"),OFFSET('Water Data'!$G$6,0,10*ROW('Water Data'!G122)),NA())</f>
        <v>#N/A</v>
      </c>
      <c r="O128" s="99" t="e">
        <f ca="true">+IF(AND(ISNUMBER(OFFSET('Water Data'!$G$9,0,10*ROW('Water Data'!G122))),'Data Summary'!CD128="Yes"),OFFSET('Water Data'!$G$9,0,10*ROW('Water Data'!G122)),NA())</f>
        <v>#N/A</v>
      </c>
      <c r="P128" s="99" t="e">
        <f ca="true">+IF(AND(ISNUMBER(OFFSET('Water Data'!$H$4,0,10*ROW('Water Data'!H122))),'Data Summary'!CE128="Yes"),100-OFFSET('Water Data'!$H$4,0,10*ROW('Water Data'!H122)),NA())</f>
        <v>#N/A</v>
      </c>
      <c r="Q128" s="99" t="e">
        <f ca="true">+IF(AND(ISNUMBER(OFFSET('Water Data'!$H$6,0,10*ROW('Water Data'!H122))),'Data Summary'!CF128="Yes"),OFFSET('Water Data'!$H$6,0,10*ROW('Water Data'!H122)),NA())</f>
        <v>#N/A</v>
      </c>
      <c r="R128" s="99" t="e">
        <f ca="true">+IF(AND(ISNUMBER(OFFSET('Water Data'!$H$9,0,10*ROW('Water Data'!H122))),'Data Summary'!CG128="Yes"),OFFSET('Water Data'!$H$9,0,10*ROW('Water Data'!H122)),NA())</f>
        <v>#N/A</v>
      </c>
      <c r="S128" s="99" t="e">
        <f ca="true">+IF(AND(ISNUMBER(OFFSET('Water Data'!$I$4,0,10*ROW('Water Data'!I122))),'Data Summary'!CH128="Yes"),100-OFFSET('Water Data'!$I$4,0,10*ROW('Water Data'!I122)),NA())</f>
        <v>#N/A</v>
      </c>
      <c r="T128" s="99" t="e">
        <f ca="true">+IF(AND(ISNUMBER(OFFSET('Water Data'!$I$6,0,10*ROW('Water Data'!I122))),'Data Summary'!CI128="Yes"),OFFSET('Water Data'!$I$6,0,10*ROW('Water Data'!I122)),NA())</f>
        <v>#N/A</v>
      </c>
      <c r="U128" s="99" t="e">
        <f ca="true">+IF(AND(ISNUMBER(OFFSET('Water Data'!$I$9,0,10*ROW('Water Data'!I122))),'Data Summary'!CJ128="Yes"),OFFSET('Water Data'!$I$9,0,10*ROW('Water Data'!I122)),NA())</f>
        <v>#N/A</v>
      </c>
      <c r="V128" s="100" t="e">
        <f ca="true">+IF(AND(ISNUMBER(OFFSET('Sanitation Data'!$D$4,0,10*ROW('Sanitation Data'!D122))),'Data Summary'!CK128="Yes"),100-OFFSET('Sanitation Data'!$D$4,0,10*ROW('Sanitation Data'!D122)),NA())</f>
        <v>#N/A</v>
      </c>
      <c r="W128" s="100" t="e">
        <f ca="true">+IF(AND(ISNUMBER(OFFSET('Sanitation Data'!$D$6,0,10*ROW('Sanitation Data'!D122))),'Data Summary'!CL128="Yes"),OFFSET('Sanitation Data'!$D$6,0,10*ROW('Sanitation Data'!D122)),NA())</f>
        <v>#N/A</v>
      </c>
      <c r="X128" s="100" t="e">
        <f ca="true">+IF(AND(ISNUMBER(OFFSET('Sanitation Data'!$D$10,0,10*ROW('Sanitation Data'!D122))),'Data Summary'!CM128="Yes"),OFFSET('Sanitation Data'!$D$10,0,10*ROW('Sanitation Data'!D122)),NA())</f>
        <v>#N/A</v>
      </c>
      <c r="Y128" s="100" t="e">
        <f ca="true">+IF(AND(ISNUMBER(OFFSET('Sanitation Data'!$D$11,0,10*ROW('Sanitation Data'!D122))),'Data Summary'!CN128="Yes"),OFFSET('Sanitation Data'!$D$11,0,10*ROW('Sanitation Data'!D122)),NA())</f>
        <v>#N/A</v>
      </c>
      <c r="Z128" s="100" t="e">
        <f ca="true">+IF(AND(ISNUMBER(OFFSET('Sanitation Data'!$D$12,0,10*ROW('Sanitation Data'!D122))),'Data Summary'!CO128="Yes"),OFFSET('Sanitation Data'!$D$12,0,10*ROW('Sanitation Data'!D122)),NA())</f>
        <v>#N/A</v>
      </c>
      <c r="AA128" s="100" t="e">
        <f ca="true">+IF(AND(ISNUMBER(OFFSET('Sanitation Data'!$E$4,0,10*ROW('Sanitation Data'!E122))),'Data Summary'!CP128="Yes"),100-OFFSET('Sanitation Data'!$E$4,0,10*ROW('Sanitation Data'!E122)),NA())</f>
        <v>#N/A</v>
      </c>
      <c r="AB128" s="100" t="e">
        <f ca="true">+IF(AND(ISNUMBER(OFFSET('Sanitation Data'!$E$6,0,10*ROW('Sanitation Data'!E122))),'Data Summary'!CQ128="Yes"),OFFSET('Sanitation Data'!$E$6,0,10*ROW('Sanitation Data'!E122)),NA())</f>
        <v>#N/A</v>
      </c>
      <c r="AC128" s="100" t="e">
        <f ca="true">+IF(AND(ISNUMBER(OFFSET('Sanitation Data'!$E$10,0,10*ROW('Sanitation Data'!E122))),'Data Summary'!CR128="Yes"),OFFSET('Sanitation Data'!$E$10,0,10*ROW('Sanitation Data'!E122)),NA())</f>
        <v>#N/A</v>
      </c>
      <c r="AD128" s="100" t="e">
        <f ca="true">+IF(AND(ISNUMBER(OFFSET('Sanitation Data'!$E$11,0,10*ROW('Sanitation Data'!E122))),'Data Summary'!CS128="Yes"),OFFSET('Sanitation Data'!$E$11,0,10*ROW('Sanitation Data'!E122)),NA())</f>
        <v>#N/A</v>
      </c>
      <c r="AE128" s="100" t="e">
        <f ca="true">+IF(AND(ISNUMBER(OFFSET('Sanitation Data'!$E$12,0,10*ROW('Sanitation Data'!E122))),'Data Summary'!CT128="Yes"),OFFSET('Sanitation Data'!$E$12,0,10*ROW('Sanitation Data'!E122)),NA())</f>
        <v>#N/A</v>
      </c>
      <c r="AF128" s="100" t="e">
        <f ca="true">+IF(AND(ISNUMBER(OFFSET('Sanitation Data'!$F$4,0,10*ROW('Sanitation Data'!F122))),'Data Summary'!CU128="Yes"),100-OFFSET('Sanitation Data'!$F$4,0,10*ROW('Sanitation Data'!F122)),NA())</f>
        <v>#N/A</v>
      </c>
      <c r="AG128" s="100" t="e">
        <f ca="true">+IF(AND(ISNUMBER(OFFSET('Sanitation Data'!$F$6,0,10*ROW('Sanitation Data'!F122))),'Data Summary'!CV128="Yes"),OFFSET('Sanitation Data'!$F$6,0,10*ROW('Sanitation Data'!F122)),NA())</f>
        <v>#N/A</v>
      </c>
      <c r="AH128" s="100" t="e">
        <f ca="true">+IF(AND(ISNUMBER(OFFSET('Sanitation Data'!$F$10,0,10*ROW('Sanitation Data'!F122))),'Data Summary'!CW128="Yes"),OFFSET('Sanitation Data'!$F$10,0,10*ROW('Sanitation Data'!F122)),NA())</f>
        <v>#N/A</v>
      </c>
      <c r="AI128" s="100" t="e">
        <f ca="true">+IF(AND(ISNUMBER(OFFSET('Sanitation Data'!$F$11,0,10*ROW('Sanitation Data'!F122))),'Data Summary'!CX128="Yes"),OFFSET('Sanitation Data'!$F$11,0,10*ROW('Sanitation Data'!F122)),NA())</f>
        <v>#N/A</v>
      </c>
      <c r="AJ128" s="100" t="e">
        <f ca="true">+IF(AND(ISNUMBER(OFFSET('Sanitation Data'!$F$12,0,10*ROW('Sanitation Data'!F122))),'Data Summary'!CY128="Yes"),OFFSET('Sanitation Data'!$F$12,0,10*ROW('Sanitation Data'!F122)),NA())</f>
        <v>#N/A</v>
      </c>
      <c r="AK128" s="100" t="e">
        <f ca="true">+IF(AND(ISNUMBER(OFFSET('Sanitation Data'!$G$4,0,10*ROW('Sanitation Data'!G122))),'Data Summary'!CZ128="Yes"),100-OFFSET('Sanitation Data'!$G$4,0,10*ROW('Sanitation Data'!G122)),NA())</f>
        <v>#N/A</v>
      </c>
      <c r="AL128" s="100" t="e">
        <f ca="true">+IF(AND(ISNUMBER(OFFSET('Sanitation Data'!$G$6,0,10*ROW('Sanitation Data'!G122))),'Data Summary'!DA128="Yes"),OFFSET('Sanitation Data'!$G$6,0,10*ROW('Sanitation Data'!G122)),NA())</f>
        <v>#N/A</v>
      </c>
      <c r="AM128" s="100" t="e">
        <f ca="true">+IF(AND(ISNUMBER(OFFSET('Sanitation Data'!$G$10,0,10*ROW('Sanitation Data'!G122))),'Data Summary'!DB128="Yes"),OFFSET('Sanitation Data'!$G$10,0,10*ROW('Sanitation Data'!G122)),NA())</f>
        <v>#N/A</v>
      </c>
      <c r="AN128" s="100" t="e">
        <f ca="true">+IF(AND(ISNUMBER(OFFSET('Sanitation Data'!$G$11,0,10*ROW('Sanitation Data'!G122))),'Data Summary'!DC128="Yes"),OFFSET('Sanitation Data'!$G$11,0,10*ROW('Sanitation Data'!G122)),NA())</f>
        <v>#N/A</v>
      </c>
      <c r="AO128" s="100" t="e">
        <f ca="true">+IF(AND(ISNUMBER(OFFSET('Sanitation Data'!$G$12,0,10*ROW('Sanitation Data'!G122))),'Data Summary'!DD128="Yes"),OFFSET('Sanitation Data'!$G$12,0,10*ROW('Sanitation Data'!G122)),NA())</f>
        <v>#N/A</v>
      </c>
      <c r="AP128" s="100" t="e">
        <f ca="true">+IF(AND(ISNUMBER(OFFSET('Sanitation Data'!$H$4,0,10*ROW('Sanitation Data'!H122))),'Data Summary'!DE128="Yes"),100-OFFSET('Sanitation Data'!$H$4,0,10*ROW('Sanitation Data'!H122)),NA())</f>
        <v>#N/A</v>
      </c>
      <c r="AQ128" s="100" t="e">
        <f ca="true">+IF(AND(ISNUMBER(OFFSET('Sanitation Data'!$H$6,0,10*ROW('Sanitation Data'!H122))),'Data Summary'!DF128="Yes"),OFFSET('Sanitation Data'!$H$6,0,10*ROW('Sanitation Data'!H122)),NA())</f>
        <v>#N/A</v>
      </c>
      <c r="AR128" s="100" t="e">
        <f ca="true">+IF(AND(ISNUMBER(OFFSET('Sanitation Data'!$H$10,0,10*ROW('Sanitation Data'!H122))),'Data Summary'!DG128="Yes"),OFFSET('Sanitation Data'!$H$10,0,10*ROW('Sanitation Data'!H122)),NA())</f>
        <v>#N/A</v>
      </c>
      <c r="AS128" s="100" t="e">
        <f ca="true">+IF(AND(ISNUMBER(OFFSET('Sanitation Data'!$H$11,0,10*ROW('Sanitation Data'!H122))),'Data Summary'!DH128="Yes"),OFFSET('Sanitation Data'!$H$11,0,10*ROW('Sanitation Data'!H122)),NA())</f>
        <v>#N/A</v>
      </c>
      <c r="AT128" s="100" t="e">
        <f ca="true">+IF(AND(ISNUMBER(OFFSET('Sanitation Data'!$H$12,0,10*ROW('Sanitation Data'!H122))),'Data Summary'!DI128="Yes"),OFFSET('Sanitation Data'!$H$12,0,10*ROW('Sanitation Data'!H122)),NA())</f>
        <v>#N/A</v>
      </c>
      <c r="AU128" s="100" t="e">
        <f ca="true">+IF(AND(ISNUMBER(OFFSET('Sanitation Data'!$I$4,0,10*ROW('Sanitation Data'!I122))),'Data Summary'!DJ128="Yes"),100-OFFSET('Sanitation Data'!$I$4,0,10*ROW('Sanitation Data'!I122)),NA())</f>
        <v>#N/A</v>
      </c>
      <c r="AV128" s="100" t="e">
        <f ca="true">+IF(AND(ISNUMBER(OFFSET('Sanitation Data'!$I$6,0,10*ROW('Sanitation Data'!I122))),'Data Summary'!DK128="Yes"),OFFSET('Sanitation Data'!$I$6,0,10*ROW('Sanitation Data'!I122)),NA())</f>
        <v>#N/A</v>
      </c>
      <c r="AW128" s="100" t="e">
        <f ca="true">+IF(AND(ISNUMBER(OFFSET('Sanitation Data'!$I$10,0,10*ROW('Sanitation Data'!I122))),'Data Summary'!DL128="Yes"),OFFSET('Sanitation Data'!$I$10,0,10*ROW('Sanitation Data'!I122)),NA())</f>
        <v>#N/A</v>
      </c>
      <c r="AX128" s="100" t="e">
        <f ca="true">+IF(AND(ISNUMBER(OFFSET('Sanitation Data'!$I$11,0,10*ROW('Sanitation Data'!I122))),'Data Summary'!DM128="Yes"),OFFSET('Sanitation Data'!$I$11,0,10*ROW('Sanitation Data'!I122)),NA())</f>
        <v>#N/A</v>
      </c>
      <c r="AY128" s="100" t="e">
        <f ca="true">+IF(AND(ISNUMBER(OFFSET('Sanitation Data'!$I$12,0,10*ROW('Sanitation Data'!I122))),'Data Summary'!DN128="Yes"),OFFSET('Sanitation Data'!$I$12,0,10*ROW('Sanitation Data'!I122)),NA())</f>
        <v>#N/A</v>
      </c>
      <c r="AZ128" s="101" t="e">
        <f ca="true">+IF(AND(ISNUMBER(OFFSET('Hygiene Data'!$D$5,0,10*ROW('Hygiene Data'!D122))),'Data Summary'!DO128="Yes"),OFFSET('Hygiene Data'!$D$5,0,10*ROW('Hygiene Data'!D122)),NA())</f>
        <v>#N/A</v>
      </c>
      <c r="BA128" s="101" t="e">
        <f ca="true">+IF(AND(ISNUMBER(OFFSET('Hygiene Data'!$D$7,0,10*ROW('Hygiene Data'!D122))),'Data Summary'!DP128="Yes"),OFFSET('Hygiene Data'!$D$7,0,10*ROW('Hygiene Data'!D122)),NA())</f>
        <v>#N/A</v>
      </c>
      <c r="BB128" s="101" t="e">
        <f ca="true">+IF(AND(ISNUMBER(OFFSET('Hygiene Data'!$D$9,0,10*ROW('Hygiene Data'!D122))),'Data Summary'!DQ128="Yes"),OFFSET('Hygiene Data'!$D$9,0,10*ROW('Hygiene Data'!D122)),NA())</f>
        <v>#N/A</v>
      </c>
      <c r="BC128" s="101" t="e">
        <f ca="true">+IF(AND(ISNUMBER(OFFSET('Hygiene Data'!$E$5,0,10*ROW('Hygiene Data'!E122))),'Data Summary'!DR128="Yes"),OFFSET('Hygiene Data'!$E$5,0,10*ROW('Hygiene Data'!E122)),NA())</f>
        <v>#N/A</v>
      </c>
      <c r="BD128" s="101" t="e">
        <f ca="true">+IF(AND(ISNUMBER(OFFSET('Hygiene Data'!$E$7,0,10*ROW('Hygiene Data'!E122))),'Data Summary'!DS128="Yes"),OFFSET('Hygiene Data'!$E$7,0,10*ROW('Hygiene Data'!E122)),NA())</f>
        <v>#N/A</v>
      </c>
      <c r="BE128" s="101" t="e">
        <f ca="true">+IF(AND(ISNUMBER(OFFSET('Hygiene Data'!$E$9,0,10*ROW('Hygiene Data'!E122))),'Data Summary'!DT128="Yes"),OFFSET('Hygiene Data'!$E$9,0,10*ROW('Hygiene Data'!E122)),NA())</f>
        <v>#N/A</v>
      </c>
      <c r="BF128" s="101" t="e">
        <f ca="true">+IF(AND(ISNUMBER(OFFSET('Hygiene Data'!$F$5,0,10*ROW('Hygiene Data'!F122))),'Data Summary'!DU128="Yes"),OFFSET('Hygiene Data'!$F$5,0,10*ROW('Hygiene Data'!F122)),NA())</f>
        <v>#N/A</v>
      </c>
      <c r="BG128" s="101" t="e">
        <f ca="true">+IF(AND(ISNUMBER(OFFSET('Hygiene Data'!$F$7,0,10*ROW('Hygiene Data'!F122))),'Data Summary'!DV128="Yes"),OFFSET('Hygiene Data'!$F$7,0,10*ROW('Hygiene Data'!F122)),NA())</f>
        <v>#N/A</v>
      </c>
      <c r="BH128" s="101" t="e">
        <f ca="true">+IF(AND(ISNUMBER(OFFSET('Hygiene Data'!$F$9,0,10*ROW('Hygiene Data'!F122))),'Data Summary'!DW128="Yes"),OFFSET('Hygiene Data'!$F$9,0,10*ROW('Hygiene Data'!F122)),NA())</f>
        <v>#N/A</v>
      </c>
      <c r="BI128" s="101" t="e">
        <f ca="true">+IF(AND(ISNUMBER(OFFSET('Hygiene Data'!$G$5,0,10*ROW('Hygiene Data'!G122))),'Data Summary'!DX128="Yes"),OFFSET('Hygiene Data'!$G$5,0,10*ROW('Hygiene Data'!G122)),NA())</f>
        <v>#N/A</v>
      </c>
      <c r="BJ128" s="101" t="e">
        <f ca="true">+IF(AND(ISNUMBER(OFFSET('Hygiene Data'!$G$7,0,10*ROW('Hygiene Data'!G122))),'Data Summary'!DY128="Yes"),OFFSET('Hygiene Data'!$G$7,0,10*ROW('Hygiene Data'!G122)),NA())</f>
        <v>#N/A</v>
      </c>
      <c r="BK128" s="101" t="e">
        <f ca="true">+IF(AND(ISNUMBER(OFFSET('Hygiene Data'!$G$9,0,10*ROW('Hygiene Data'!G122))),'Data Summary'!DZ128="Yes"),OFFSET('Hygiene Data'!$G$9,0,10*ROW('Hygiene Data'!G122)),NA())</f>
        <v>#N/A</v>
      </c>
      <c r="BL128" s="101" t="e">
        <f ca="true">+IF(AND(ISNUMBER(OFFSET('Hygiene Data'!$H$5,0,10*ROW('Hygiene Data'!H122))),'Data Summary'!EA128="Yes"),OFFSET('Hygiene Data'!$H$5,0,10*ROW('Hygiene Data'!H122)),NA())</f>
        <v>#N/A</v>
      </c>
      <c r="BM128" s="101" t="e">
        <f ca="true">+IF(AND(ISNUMBER(OFFSET('Hygiene Data'!$H$7,0,10*ROW('Hygiene Data'!H122))),'Data Summary'!EB128="Yes"),OFFSET('Hygiene Data'!$H$7,0,10*ROW('Hygiene Data'!H122)),NA())</f>
        <v>#N/A</v>
      </c>
      <c r="BN128" s="101" t="e">
        <f ca="true">+IF(AND(ISNUMBER(OFFSET('Hygiene Data'!$H$9,0,10*ROW('Hygiene Data'!H122))),'Data Summary'!EC128="Yes"),OFFSET('Hygiene Data'!$H$9,0,10*ROW('Hygiene Data'!H122)),NA())</f>
        <v>#N/A</v>
      </c>
      <c r="BO128" s="101" t="e">
        <f ca="true">+IF(AND(ISNUMBER(OFFSET('Hygiene Data'!$I$5,0,10*ROW('Hygiene Data'!I122))),'Data Summary'!ED128="Yes"),OFFSET('Hygiene Data'!$I$5,0,10*ROW('Hygiene Data'!I122)),NA())</f>
        <v>#N/A</v>
      </c>
      <c r="BP128" s="101" t="e">
        <f ca="true">+IF(AND(ISNUMBER(OFFSET('Hygiene Data'!$I$7,0,10*ROW('Hygiene Data'!I122))),'Data Summary'!EE128="Yes"),OFFSET('Hygiene Data'!$I$7,0,10*ROW('Hygiene Data'!I122)),NA())</f>
        <v>#N/A</v>
      </c>
      <c r="BQ128" s="101" t="e">
        <f ca="true">+IF(AND(ISNUMBER(OFFSET('Hygiene Data'!$I$9,0,10*ROW('Hygiene Data'!I122))),'Data Summary'!EF128="Yes"),OFFSET('Hygiene Data'!$I$9,0,10*ROW('Hygiene Data'!I122)),NA())</f>
        <v>#N/A</v>
      </c>
    </row>
    <row xmlns:x14ac="http://schemas.microsoft.com/office/spreadsheetml/2009/9/ac" r="129" x14ac:dyDescent="0.2">
      <c r="A129" s="379" t="e">
        <f ca="true">+RIGHT('Data Summary'!A129,LEN('Data Summary'!A129)-9)</f>
        <v>#VALUE!</v>
      </c>
      <c r="B129" s="38" t="str">
        <f ca="true">+IF(ISTEXT('Data Summary'!B129),'Data Summary'!B129,"")</f>
        <v/>
      </c>
      <c r="C129" s="378" t="e">
        <f ca="true">+VALUE('Data Summary'!C129)</f>
        <v>#VALUE!</v>
      </c>
      <c r="D129" s="99" t="e">
        <f ca="true">+IF(AND(ISNUMBER(OFFSET('Water Data'!$D$4,0,10*ROW('Water Data'!D123))),'Data Summary'!BS129="Yes"),100-OFFSET('Water Data'!$D$4,0,10*ROW('Water Data'!D123)),NA())</f>
        <v>#N/A</v>
      </c>
      <c r="E129" s="99" t="e">
        <f ca="true">+IF(AND(ISNUMBER(OFFSET('Water Data'!$D$6,0,10*ROW('Water Data'!D123))),'Data Summary'!BT129="Yes"),OFFSET('Water Data'!$D$6,0,10*ROW('Water Data'!D123)),NA())</f>
        <v>#N/A</v>
      </c>
      <c r="F129" s="99" t="e">
        <f ca="true">+IF(AND(ISNUMBER(OFFSET('Water Data'!$D$9,0,10*ROW('Water Data'!D123))),'Data Summary'!BU129="Yes"),OFFSET('Water Data'!$D$9,0,10*ROW('Water Data'!D123)),NA())</f>
        <v>#N/A</v>
      </c>
      <c r="G129" s="99" t="e">
        <f ca="true">+IF(AND(ISNUMBER(OFFSET('Water Data'!$E$4,0,10*ROW('Water Data'!E123))),'Data Summary'!BV129="Yes"),100-OFFSET('Water Data'!$E$4,0,10*ROW('Water Data'!E123)),NA())</f>
        <v>#N/A</v>
      </c>
      <c r="H129" s="99" t="e">
        <f ca="true">+IF(AND(ISNUMBER(OFFSET('Water Data'!$E$6,0,10*ROW('Water Data'!E123))),'Data Summary'!BW129="Yes"),OFFSET('Water Data'!$E$6,0,10*ROW('Water Data'!E123)),NA())</f>
        <v>#N/A</v>
      </c>
      <c r="I129" s="99" t="e">
        <f ca="true">+IF(AND(ISNUMBER(OFFSET('Water Data'!$E$9,0,10*ROW('Water Data'!E123))),'Data Summary'!BX129="Yes"),OFFSET('Water Data'!$E$9,0,10*ROW('Water Data'!E123)),NA())</f>
        <v>#N/A</v>
      </c>
      <c r="J129" s="99" t="e">
        <f ca="true">+IF(AND(ISNUMBER(OFFSET('Water Data'!$F$4,0,10*ROW('Water Data'!F123))),'Data Summary'!BY129="Yes"),100-OFFSET('Water Data'!$F$4,0,10*ROW('Water Data'!F123)),NA())</f>
        <v>#N/A</v>
      </c>
      <c r="K129" s="99" t="e">
        <f ca="true">+IF(AND(ISNUMBER(OFFSET('Water Data'!$F$6,0,10*ROW('Water Data'!F123))),'Data Summary'!BZ129="Yes"),OFFSET('Water Data'!$F$6,0,10*ROW('Water Data'!F123)),NA())</f>
        <v>#N/A</v>
      </c>
      <c r="L129" s="99" t="e">
        <f ca="true">+IF(AND(ISNUMBER(OFFSET('Water Data'!$F$9,0,10*ROW('Water Data'!F123))),'Data Summary'!CA129="Yes"),OFFSET('Water Data'!$F$9,0,10*ROW('Water Data'!F123)),NA())</f>
        <v>#N/A</v>
      </c>
      <c r="M129" s="99" t="e">
        <f ca="true">+IF(AND(ISNUMBER(OFFSET('Water Data'!$G$4,0,10*ROW('Water Data'!G123))),'Data Summary'!CB129="Yes"),100-OFFSET('Water Data'!$G$4,0,10*ROW('Water Data'!G123)),NA())</f>
        <v>#N/A</v>
      </c>
      <c r="N129" s="99" t="e">
        <f ca="true">+IF(AND(ISNUMBER(OFFSET('Water Data'!$G$6,0,10*ROW('Water Data'!G123))),'Data Summary'!CC129="Yes"),OFFSET('Water Data'!$G$6,0,10*ROW('Water Data'!G123)),NA())</f>
        <v>#N/A</v>
      </c>
      <c r="O129" s="99" t="e">
        <f ca="true">+IF(AND(ISNUMBER(OFFSET('Water Data'!$G$9,0,10*ROW('Water Data'!G123))),'Data Summary'!CD129="Yes"),OFFSET('Water Data'!$G$9,0,10*ROW('Water Data'!G123)),NA())</f>
        <v>#N/A</v>
      </c>
      <c r="P129" s="99" t="e">
        <f ca="true">+IF(AND(ISNUMBER(OFFSET('Water Data'!$H$4,0,10*ROW('Water Data'!H123))),'Data Summary'!CE129="Yes"),100-OFFSET('Water Data'!$H$4,0,10*ROW('Water Data'!H123)),NA())</f>
        <v>#N/A</v>
      </c>
      <c r="Q129" s="99" t="e">
        <f ca="true">+IF(AND(ISNUMBER(OFFSET('Water Data'!$H$6,0,10*ROW('Water Data'!H123))),'Data Summary'!CF129="Yes"),OFFSET('Water Data'!$H$6,0,10*ROW('Water Data'!H123)),NA())</f>
        <v>#N/A</v>
      </c>
      <c r="R129" s="99" t="e">
        <f ca="true">+IF(AND(ISNUMBER(OFFSET('Water Data'!$H$9,0,10*ROW('Water Data'!H123))),'Data Summary'!CG129="Yes"),OFFSET('Water Data'!$H$9,0,10*ROW('Water Data'!H123)),NA())</f>
        <v>#N/A</v>
      </c>
      <c r="S129" s="99" t="e">
        <f ca="true">+IF(AND(ISNUMBER(OFFSET('Water Data'!$I$4,0,10*ROW('Water Data'!I123))),'Data Summary'!CH129="Yes"),100-OFFSET('Water Data'!$I$4,0,10*ROW('Water Data'!I123)),NA())</f>
        <v>#N/A</v>
      </c>
      <c r="T129" s="99" t="e">
        <f ca="true">+IF(AND(ISNUMBER(OFFSET('Water Data'!$I$6,0,10*ROW('Water Data'!I123))),'Data Summary'!CI129="Yes"),OFFSET('Water Data'!$I$6,0,10*ROW('Water Data'!I123)),NA())</f>
        <v>#N/A</v>
      </c>
      <c r="U129" s="99" t="e">
        <f ca="true">+IF(AND(ISNUMBER(OFFSET('Water Data'!$I$9,0,10*ROW('Water Data'!I123))),'Data Summary'!CJ129="Yes"),OFFSET('Water Data'!$I$9,0,10*ROW('Water Data'!I123)),NA())</f>
        <v>#N/A</v>
      </c>
      <c r="V129" s="100" t="e">
        <f ca="true">+IF(AND(ISNUMBER(OFFSET('Sanitation Data'!$D$4,0,10*ROW('Sanitation Data'!D123))),'Data Summary'!CK129="Yes"),100-OFFSET('Sanitation Data'!$D$4,0,10*ROW('Sanitation Data'!D123)),NA())</f>
        <v>#N/A</v>
      </c>
      <c r="W129" s="100" t="e">
        <f ca="true">+IF(AND(ISNUMBER(OFFSET('Sanitation Data'!$D$6,0,10*ROW('Sanitation Data'!D123))),'Data Summary'!CL129="Yes"),OFFSET('Sanitation Data'!$D$6,0,10*ROW('Sanitation Data'!D123)),NA())</f>
        <v>#N/A</v>
      </c>
      <c r="X129" s="100" t="e">
        <f ca="true">+IF(AND(ISNUMBER(OFFSET('Sanitation Data'!$D$10,0,10*ROW('Sanitation Data'!D123))),'Data Summary'!CM129="Yes"),OFFSET('Sanitation Data'!$D$10,0,10*ROW('Sanitation Data'!D123)),NA())</f>
        <v>#N/A</v>
      </c>
      <c r="Y129" s="100" t="e">
        <f ca="true">+IF(AND(ISNUMBER(OFFSET('Sanitation Data'!$D$11,0,10*ROW('Sanitation Data'!D123))),'Data Summary'!CN129="Yes"),OFFSET('Sanitation Data'!$D$11,0,10*ROW('Sanitation Data'!D123)),NA())</f>
        <v>#N/A</v>
      </c>
      <c r="Z129" s="100" t="e">
        <f ca="true">+IF(AND(ISNUMBER(OFFSET('Sanitation Data'!$D$12,0,10*ROW('Sanitation Data'!D123))),'Data Summary'!CO129="Yes"),OFFSET('Sanitation Data'!$D$12,0,10*ROW('Sanitation Data'!D123)),NA())</f>
        <v>#N/A</v>
      </c>
      <c r="AA129" s="100" t="e">
        <f ca="true">+IF(AND(ISNUMBER(OFFSET('Sanitation Data'!$E$4,0,10*ROW('Sanitation Data'!E123))),'Data Summary'!CP129="Yes"),100-OFFSET('Sanitation Data'!$E$4,0,10*ROW('Sanitation Data'!E123)),NA())</f>
        <v>#N/A</v>
      </c>
      <c r="AB129" s="100" t="e">
        <f ca="true">+IF(AND(ISNUMBER(OFFSET('Sanitation Data'!$E$6,0,10*ROW('Sanitation Data'!E123))),'Data Summary'!CQ129="Yes"),OFFSET('Sanitation Data'!$E$6,0,10*ROW('Sanitation Data'!E123)),NA())</f>
        <v>#N/A</v>
      </c>
      <c r="AC129" s="100" t="e">
        <f ca="true">+IF(AND(ISNUMBER(OFFSET('Sanitation Data'!$E$10,0,10*ROW('Sanitation Data'!E123))),'Data Summary'!CR129="Yes"),OFFSET('Sanitation Data'!$E$10,0,10*ROW('Sanitation Data'!E123)),NA())</f>
        <v>#N/A</v>
      </c>
      <c r="AD129" s="100" t="e">
        <f ca="true">+IF(AND(ISNUMBER(OFFSET('Sanitation Data'!$E$11,0,10*ROW('Sanitation Data'!E123))),'Data Summary'!CS129="Yes"),OFFSET('Sanitation Data'!$E$11,0,10*ROW('Sanitation Data'!E123)),NA())</f>
        <v>#N/A</v>
      </c>
      <c r="AE129" s="100" t="e">
        <f ca="true">+IF(AND(ISNUMBER(OFFSET('Sanitation Data'!$E$12,0,10*ROW('Sanitation Data'!E123))),'Data Summary'!CT129="Yes"),OFFSET('Sanitation Data'!$E$12,0,10*ROW('Sanitation Data'!E123)),NA())</f>
        <v>#N/A</v>
      </c>
      <c r="AF129" s="100" t="e">
        <f ca="true">+IF(AND(ISNUMBER(OFFSET('Sanitation Data'!$F$4,0,10*ROW('Sanitation Data'!F123))),'Data Summary'!CU129="Yes"),100-OFFSET('Sanitation Data'!$F$4,0,10*ROW('Sanitation Data'!F123)),NA())</f>
        <v>#N/A</v>
      </c>
      <c r="AG129" s="100" t="e">
        <f ca="true">+IF(AND(ISNUMBER(OFFSET('Sanitation Data'!$F$6,0,10*ROW('Sanitation Data'!F123))),'Data Summary'!CV129="Yes"),OFFSET('Sanitation Data'!$F$6,0,10*ROW('Sanitation Data'!F123)),NA())</f>
        <v>#N/A</v>
      </c>
      <c r="AH129" s="100" t="e">
        <f ca="true">+IF(AND(ISNUMBER(OFFSET('Sanitation Data'!$F$10,0,10*ROW('Sanitation Data'!F123))),'Data Summary'!CW129="Yes"),OFFSET('Sanitation Data'!$F$10,0,10*ROW('Sanitation Data'!F123)),NA())</f>
        <v>#N/A</v>
      </c>
      <c r="AI129" s="100" t="e">
        <f ca="true">+IF(AND(ISNUMBER(OFFSET('Sanitation Data'!$F$11,0,10*ROW('Sanitation Data'!F123))),'Data Summary'!CX129="Yes"),OFFSET('Sanitation Data'!$F$11,0,10*ROW('Sanitation Data'!F123)),NA())</f>
        <v>#N/A</v>
      </c>
      <c r="AJ129" s="100" t="e">
        <f ca="true">+IF(AND(ISNUMBER(OFFSET('Sanitation Data'!$F$12,0,10*ROW('Sanitation Data'!F123))),'Data Summary'!CY129="Yes"),OFFSET('Sanitation Data'!$F$12,0,10*ROW('Sanitation Data'!F123)),NA())</f>
        <v>#N/A</v>
      </c>
      <c r="AK129" s="100" t="e">
        <f ca="true">+IF(AND(ISNUMBER(OFFSET('Sanitation Data'!$G$4,0,10*ROW('Sanitation Data'!G123))),'Data Summary'!CZ129="Yes"),100-OFFSET('Sanitation Data'!$G$4,0,10*ROW('Sanitation Data'!G123)),NA())</f>
        <v>#N/A</v>
      </c>
      <c r="AL129" s="100" t="e">
        <f ca="true">+IF(AND(ISNUMBER(OFFSET('Sanitation Data'!$G$6,0,10*ROW('Sanitation Data'!G123))),'Data Summary'!DA129="Yes"),OFFSET('Sanitation Data'!$G$6,0,10*ROW('Sanitation Data'!G123)),NA())</f>
        <v>#N/A</v>
      </c>
      <c r="AM129" s="100" t="e">
        <f ca="true">+IF(AND(ISNUMBER(OFFSET('Sanitation Data'!$G$10,0,10*ROW('Sanitation Data'!G123))),'Data Summary'!DB129="Yes"),OFFSET('Sanitation Data'!$G$10,0,10*ROW('Sanitation Data'!G123)),NA())</f>
        <v>#N/A</v>
      </c>
      <c r="AN129" s="100" t="e">
        <f ca="true">+IF(AND(ISNUMBER(OFFSET('Sanitation Data'!$G$11,0,10*ROW('Sanitation Data'!G123))),'Data Summary'!DC129="Yes"),OFFSET('Sanitation Data'!$G$11,0,10*ROW('Sanitation Data'!G123)),NA())</f>
        <v>#N/A</v>
      </c>
      <c r="AO129" s="100" t="e">
        <f ca="true">+IF(AND(ISNUMBER(OFFSET('Sanitation Data'!$G$12,0,10*ROW('Sanitation Data'!G123))),'Data Summary'!DD129="Yes"),OFFSET('Sanitation Data'!$G$12,0,10*ROW('Sanitation Data'!G123)),NA())</f>
        <v>#N/A</v>
      </c>
      <c r="AP129" s="100" t="e">
        <f ca="true">+IF(AND(ISNUMBER(OFFSET('Sanitation Data'!$H$4,0,10*ROW('Sanitation Data'!H123))),'Data Summary'!DE129="Yes"),100-OFFSET('Sanitation Data'!$H$4,0,10*ROW('Sanitation Data'!H123)),NA())</f>
        <v>#N/A</v>
      </c>
      <c r="AQ129" s="100" t="e">
        <f ca="true">+IF(AND(ISNUMBER(OFFSET('Sanitation Data'!$H$6,0,10*ROW('Sanitation Data'!H123))),'Data Summary'!DF129="Yes"),OFFSET('Sanitation Data'!$H$6,0,10*ROW('Sanitation Data'!H123)),NA())</f>
        <v>#N/A</v>
      </c>
      <c r="AR129" s="100" t="e">
        <f ca="true">+IF(AND(ISNUMBER(OFFSET('Sanitation Data'!$H$10,0,10*ROW('Sanitation Data'!H123))),'Data Summary'!DG129="Yes"),OFFSET('Sanitation Data'!$H$10,0,10*ROW('Sanitation Data'!H123)),NA())</f>
        <v>#N/A</v>
      </c>
      <c r="AS129" s="100" t="e">
        <f ca="true">+IF(AND(ISNUMBER(OFFSET('Sanitation Data'!$H$11,0,10*ROW('Sanitation Data'!H123))),'Data Summary'!DH129="Yes"),OFFSET('Sanitation Data'!$H$11,0,10*ROW('Sanitation Data'!H123)),NA())</f>
        <v>#N/A</v>
      </c>
      <c r="AT129" s="100" t="e">
        <f ca="true">+IF(AND(ISNUMBER(OFFSET('Sanitation Data'!$H$12,0,10*ROW('Sanitation Data'!H123))),'Data Summary'!DI129="Yes"),OFFSET('Sanitation Data'!$H$12,0,10*ROW('Sanitation Data'!H123)),NA())</f>
        <v>#N/A</v>
      </c>
      <c r="AU129" s="100" t="e">
        <f ca="true">+IF(AND(ISNUMBER(OFFSET('Sanitation Data'!$I$4,0,10*ROW('Sanitation Data'!I123))),'Data Summary'!DJ129="Yes"),100-OFFSET('Sanitation Data'!$I$4,0,10*ROW('Sanitation Data'!I123)),NA())</f>
        <v>#N/A</v>
      </c>
      <c r="AV129" s="100" t="e">
        <f ca="true">+IF(AND(ISNUMBER(OFFSET('Sanitation Data'!$I$6,0,10*ROW('Sanitation Data'!I123))),'Data Summary'!DK129="Yes"),OFFSET('Sanitation Data'!$I$6,0,10*ROW('Sanitation Data'!I123)),NA())</f>
        <v>#N/A</v>
      </c>
      <c r="AW129" s="100" t="e">
        <f ca="true">+IF(AND(ISNUMBER(OFFSET('Sanitation Data'!$I$10,0,10*ROW('Sanitation Data'!I123))),'Data Summary'!DL129="Yes"),OFFSET('Sanitation Data'!$I$10,0,10*ROW('Sanitation Data'!I123)),NA())</f>
        <v>#N/A</v>
      </c>
      <c r="AX129" s="100" t="e">
        <f ca="true">+IF(AND(ISNUMBER(OFFSET('Sanitation Data'!$I$11,0,10*ROW('Sanitation Data'!I123))),'Data Summary'!DM129="Yes"),OFFSET('Sanitation Data'!$I$11,0,10*ROW('Sanitation Data'!I123)),NA())</f>
        <v>#N/A</v>
      </c>
      <c r="AY129" s="100" t="e">
        <f ca="true">+IF(AND(ISNUMBER(OFFSET('Sanitation Data'!$I$12,0,10*ROW('Sanitation Data'!I123))),'Data Summary'!DN129="Yes"),OFFSET('Sanitation Data'!$I$12,0,10*ROW('Sanitation Data'!I123)),NA())</f>
        <v>#N/A</v>
      </c>
      <c r="AZ129" s="101" t="e">
        <f ca="true">+IF(AND(ISNUMBER(OFFSET('Hygiene Data'!$D$5,0,10*ROW('Hygiene Data'!D123))),'Data Summary'!DO129="Yes"),OFFSET('Hygiene Data'!$D$5,0,10*ROW('Hygiene Data'!D123)),NA())</f>
        <v>#N/A</v>
      </c>
      <c r="BA129" s="101" t="e">
        <f ca="true">+IF(AND(ISNUMBER(OFFSET('Hygiene Data'!$D$7,0,10*ROW('Hygiene Data'!D123))),'Data Summary'!DP129="Yes"),OFFSET('Hygiene Data'!$D$7,0,10*ROW('Hygiene Data'!D123)),NA())</f>
        <v>#N/A</v>
      </c>
      <c r="BB129" s="101" t="e">
        <f ca="true">+IF(AND(ISNUMBER(OFFSET('Hygiene Data'!$D$9,0,10*ROW('Hygiene Data'!D123))),'Data Summary'!DQ129="Yes"),OFFSET('Hygiene Data'!$D$9,0,10*ROW('Hygiene Data'!D123)),NA())</f>
        <v>#N/A</v>
      </c>
      <c r="BC129" s="101" t="e">
        <f ca="true">+IF(AND(ISNUMBER(OFFSET('Hygiene Data'!$E$5,0,10*ROW('Hygiene Data'!E123))),'Data Summary'!DR129="Yes"),OFFSET('Hygiene Data'!$E$5,0,10*ROW('Hygiene Data'!E123)),NA())</f>
        <v>#N/A</v>
      </c>
      <c r="BD129" s="101" t="e">
        <f ca="true">+IF(AND(ISNUMBER(OFFSET('Hygiene Data'!$E$7,0,10*ROW('Hygiene Data'!E123))),'Data Summary'!DS129="Yes"),OFFSET('Hygiene Data'!$E$7,0,10*ROW('Hygiene Data'!E123)),NA())</f>
        <v>#N/A</v>
      </c>
      <c r="BE129" s="101" t="e">
        <f ca="true">+IF(AND(ISNUMBER(OFFSET('Hygiene Data'!$E$9,0,10*ROW('Hygiene Data'!E123))),'Data Summary'!DT129="Yes"),OFFSET('Hygiene Data'!$E$9,0,10*ROW('Hygiene Data'!E123)),NA())</f>
        <v>#N/A</v>
      </c>
      <c r="BF129" s="101" t="e">
        <f ca="true">+IF(AND(ISNUMBER(OFFSET('Hygiene Data'!$F$5,0,10*ROW('Hygiene Data'!F123))),'Data Summary'!DU129="Yes"),OFFSET('Hygiene Data'!$F$5,0,10*ROW('Hygiene Data'!F123)),NA())</f>
        <v>#N/A</v>
      </c>
      <c r="BG129" s="101" t="e">
        <f ca="true">+IF(AND(ISNUMBER(OFFSET('Hygiene Data'!$F$7,0,10*ROW('Hygiene Data'!F123))),'Data Summary'!DV129="Yes"),OFFSET('Hygiene Data'!$F$7,0,10*ROW('Hygiene Data'!F123)),NA())</f>
        <v>#N/A</v>
      </c>
      <c r="BH129" s="101" t="e">
        <f ca="true">+IF(AND(ISNUMBER(OFFSET('Hygiene Data'!$F$9,0,10*ROW('Hygiene Data'!F123))),'Data Summary'!DW129="Yes"),OFFSET('Hygiene Data'!$F$9,0,10*ROW('Hygiene Data'!F123)),NA())</f>
        <v>#N/A</v>
      </c>
      <c r="BI129" s="101" t="e">
        <f ca="true">+IF(AND(ISNUMBER(OFFSET('Hygiene Data'!$G$5,0,10*ROW('Hygiene Data'!G123))),'Data Summary'!DX129="Yes"),OFFSET('Hygiene Data'!$G$5,0,10*ROW('Hygiene Data'!G123)),NA())</f>
        <v>#N/A</v>
      </c>
      <c r="BJ129" s="101" t="e">
        <f ca="true">+IF(AND(ISNUMBER(OFFSET('Hygiene Data'!$G$7,0,10*ROW('Hygiene Data'!G123))),'Data Summary'!DY129="Yes"),OFFSET('Hygiene Data'!$G$7,0,10*ROW('Hygiene Data'!G123)),NA())</f>
        <v>#N/A</v>
      </c>
      <c r="BK129" s="101" t="e">
        <f ca="true">+IF(AND(ISNUMBER(OFFSET('Hygiene Data'!$G$9,0,10*ROW('Hygiene Data'!G123))),'Data Summary'!DZ129="Yes"),OFFSET('Hygiene Data'!$G$9,0,10*ROW('Hygiene Data'!G123)),NA())</f>
        <v>#N/A</v>
      </c>
      <c r="BL129" s="101" t="e">
        <f ca="true">+IF(AND(ISNUMBER(OFFSET('Hygiene Data'!$H$5,0,10*ROW('Hygiene Data'!H123))),'Data Summary'!EA129="Yes"),OFFSET('Hygiene Data'!$H$5,0,10*ROW('Hygiene Data'!H123)),NA())</f>
        <v>#N/A</v>
      </c>
      <c r="BM129" s="101" t="e">
        <f ca="true">+IF(AND(ISNUMBER(OFFSET('Hygiene Data'!$H$7,0,10*ROW('Hygiene Data'!H123))),'Data Summary'!EB129="Yes"),OFFSET('Hygiene Data'!$H$7,0,10*ROW('Hygiene Data'!H123)),NA())</f>
        <v>#N/A</v>
      </c>
      <c r="BN129" s="101" t="e">
        <f ca="true">+IF(AND(ISNUMBER(OFFSET('Hygiene Data'!$H$9,0,10*ROW('Hygiene Data'!H123))),'Data Summary'!EC129="Yes"),OFFSET('Hygiene Data'!$H$9,0,10*ROW('Hygiene Data'!H123)),NA())</f>
        <v>#N/A</v>
      </c>
      <c r="BO129" s="101" t="e">
        <f ca="true">+IF(AND(ISNUMBER(OFFSET('Hygiene Data'!$I$5,0,10*ROW('Hygiene Data'!I123))),'Data Summary'!ED129="Yes"),OFFSET('Hygiene Data'!$I$5,0,10*ROW('Hygiene Data'!I123)),NA())</f>
        <v>#N/A</v>
      </c>
      <c r="BP129" s="101" t="e">
        <f ca="true">+IF(AND(ISNUMBER(OFFSET('Hygiene Data'!$I$7,0,10*ROW('Hygiene Data'!I123))),'Data Summary'!EE129="Yes"),OFFSET('Hygiene Data'!$I$7,0,10*ROW('Hygiene Data'!I123)),NA())</f>
        <v>#N/A</v>
      </c>
      <c r="BQ129" s="101" t="e">
        <f ca="true">+IF(AND(ISNUMBER(OFFSET('Hygiene Data'!$I$9,0,10*ROW('Hygiene Data'!I123))),'Data Summary'!EF129="Yes"),OFFSET('Hygiene Data'!$I$9,0,10*ROW('Hygiene Data'!I123)),NA())</f>
        <v>#N/A</v>
      </c>
    </row>
    <row xmlns:x14ac="http://schemas.microsoft.com/office/spreadsheetml/2009/9/ac" r="130" x14ac:dyDescent="0.2">
      <c r="A130" s="379" t="e">
        <f ca="true">+RIGHT('Data Summary'!A130,LEN('Data Summary'!A130)-9)</f>
        <v>#VALUE!</v>
      </c>
      <c r="B130" s="38" t="str">
        <f ca="true">+IF(ISTEXT('Data Summary'!B130),'Data Summary'!B130,"")</f>
        <v/>
      </c>
      <c r="C130" s="378" t="e">
        <f ca="true">+VALUE('Data Summary'!C130)</f>
        <v>#VALUE!</v>
      </c>
      <c r="D130" s="99" t="e">
        <f ca="true">+IF(AND(ISNUMBER(OFFSET('Water Data'!$D$4,0,10*ROW('Water Data'!D124))),'Data Summary'!BS130="Yes"),100-OFFSET('Water Data'!$D$4,0,10*ROW('Water Data'!D124)),NA())</f>
        <v>#N/A</v>
      </c>
      <c r="E130" s="99" t="e">
        <f ca="true">+IF(AND(ISNUMBER(OFFSET('Water Data'!$D$6,0,10*ROW('Water Data'!D124))),'Data Summary'!BT130="Yes"),OFFSET('Water Data'!$D$6,0,10*ROW('Water Data'!D124)),NA())</f>
        <v>#N/A</v>
      </c>
      <c r="F130" s="99" t="e">
        <f ca="true">+IF(AND(ISNUMBER(OFFSET('Water Data'!$D$9,0,10*ROW('Water Data'!D124))),'Data Summary'!BU130="Yes"),OFFSET('Water Data'!$D$9,0,10*ROW('Water Data'!D124)),NA())</f>
        <v>#N/A</v>
      </c>
      <c r="G130" s="99" t="e">
        <f ca="true">+IF(AND(ISNUMBER(OFFSET('Water Data'!$E$4,0,10*ROW('Water Data'!E124))),'Data Summary'!BV130="Yes"),100-OFFSET('Water Data'!$E$4,0,10*ROW('Water Data'!E124)),NA())</f>
        <v>#N/A</v>
      </c>
      <c r="H130" s="99" t="e">
        <f ca="true">+IF(AND(ISNUMBER(OFFSET('Water Data'!$E$6,0,10*ROW('Water Data'!E124))),'Data Summary'!BW130="Yes"),OFFSET('Water Data'!$E$6,0,10*ROW('Water Data'!E124)),NA())</f>
        <v>#N/A</v>
      </c>
      <c r="I130" s="99" t="e">
        <f ca="true">+IF(AND(ISNUMBER(OFFSET('Water Data'!$E$9,0,10*ROW('Water Data'!E124))),'Data Summary'!BX130="Yes"),OFFSET('Water Data'!$E$9,0,10*ROW('Water Data'!E124)),NA())</f>
        <v>#N/A</v>
      </c>
      <c r="J130" s="99" t="e">
        <f ca="true">+IF(AND(ISNUMBER(OFFSET('Water Data'!$F$4,0,10*ROW('Water Data'!F124))),'Data Summary'!BY130="Yes"),100-OFFSET('Water Data'!$F$4,0,10*ROW('Water Data'!F124)),NA())</f>
        <v>#N/A</v>
      </c>
      <c r="K130" s="99" t="e">
        <f ca="true">+IF(AND(ISNUMBER(OFFSET('Water Data'!$F$6,0,10*ROW('Water Data'!F124))),'Data Summary'!BZ130="Yes"),OFFSET('Water Data'!$F$6,0,10*ROW('Water Data'!F124)),NA())</f>
        <v>#N/A</v>
      </c>
      <c r="L130" s="99" t="e">
        <f ca="true">+IF(AND(ISNUMBER(OFFSET('Water Data'!$F$9,0,10*ROW('Water Data'!F124))),'Data Summary'!CA130="Yes"),OFFSET('Water Data'!$F$9,0,10*ROW('Water Data'!F124)),NA())</f>
        <v>#N/A</v>
      </c>
      <c r="M130" s="99" t="e">
        <f ca="true">+IF(AND(ISNUMBER(OFFSET('Water Data'!$G$4,0,10*ROW('Water Data'!G124))),'Data Summary'!CB130="Yes"),100-OFFSET('Water Data'!$G$4,0,10*ROW('Water Data'!G124)),NA())</f>
        <v>#N/A</v>
      </c>
      <c r="N130" s="99" t="e">
        <f ca="true">+IF(AND(ISNUMBER(OFFSET('Water Data'!$G$6,0,10*ROW('Water Data'!G124))),'Data Summary'!CC130="Yes"),OFFSET('Water Data'!$G$6,0,10*ROW('Water Data'!G124)),NA())</f>
        <v>#N/A</v>
      </c>
      <c r="O130" s="99" t="e">
        <f ca="true">+IF(AND(ISNUMBER(OFFSET('Water Data'!$G$9,0,10*ROW('Water Data'!G124))),'Data Summary'!CD130="Yes"),OFFSET('Water Data'!$G$9,0,10*ROW('Water Data'!G124)),NA())</f>
        <v>#N/A</v>
      </c>
      <c r="P130" s="99" t="e">
        <f ca="true">+IF(AND(ISNUMBER(OFFSET('Water Data'!$H$4,0,10*ROW('Water Data'!H124))),'Data Summary'!CE130="Yes"),100-OFFSET('Water Data'!$H$4,0,10*ROW('Water Data'!H124)),NA())</f>
        <v>#N/A</v>
      </c>
      <c r="Q130" s="99" t="e">
        <f ca="true">+IF(AND(ISNUMBER(OFFSET('Water Data'!$H$6,0,10*ROW('Water Data'!H124))),'Data Summary'!CF130="Yes"),OFFSET('Water Data'!$H$6,0,10*ROW('Water Data'!H124)),NA())</f>
        <v>#N/A</v>
      </c>
      <c r="R130" s="99" t="e">
        <f ca="true">+IF(AND(ISNUMBER(OFFSET('Water Data'!$H$9,0,10*ROW('Water Data'!H124))),'Data Summary'!CG130="Yes"),OFFSET('Water Data'!$H$9,0,10*ROW('Water Data'!H124)),NA())</f>
        <v>#N/A</v>
      </c>
      <c r="S130" s="99" t="e">
        <f ca="true">+IF(AND(ISNUMBER(OFFSET('Water Data'!$I$4,0,10*ROW('Water Data'!I124))),'Data Summary'!CH130="Yes"),100-OFFSET('Water Data'!$I$4,0,10*ROW('Water Data'!I124)),NA())</f>
        <v>#N/A</v>
      </c>
      <c r="T130" s="99" t="e">
        <f ca="true">+IF(AND(ISNUMBER(OFFSET('Water Data'!$I$6,0,10*ROW('Water Data'!I124))),'Data Summary'!CI130="Yes"),OFFSET('Water Data'!$I$6,0,10*ROW('Water Data'!I124)),NA())</f>
        <v>#N/A</v>
      </c>
      <c r="U130" s="99" t="e">
        <f ca="true">+IF(AND(ISNUMBER(OFFSET('Water Data'!$I$9,0,10*ROW('Water Data'!I124))),'Data Summary'!CJ130="Yes"),OFFSET('Water Data'!$I$9,0,10*ROW('Water Data'!I124)),NA())</f>
        <v>#N/A</v>
      </c>
      <c r="V130" s="100" t="e">
        <f ca="true">+IF(AND(ISNUMBER(OFFSET('Sanitation Data'!$D$4,0,10*ROW('Sanitation Data'!D124))),'Data Summary'!CK130="Yes"),100-OFFSET('Sanitation Data'!$D$4,0,10*ROW('Sanitation Data'!D124)),NA())</f>
        <v>#N/A</v>
      </c>
      <c r="W130" s="100" t="e">
        <f ca="true">+IF(AND(ISNUMBER(OFFSET('Sanitation Data'!$D$6,0,10*ROW('Sanitation Data'!D124))),'Data Summary'!CL130="Yes"),OFFSET('Sanitation Data'!$D$6,0,10*ROW('Sanitation Data'!D124)),NA())</f>
        <v>#N/A</v>
      </c>
      <c r="X130" s="100" t="e">
        <f ca="true">+IF(AND(ISNUMBER(OFFSET('Sanitation Data'!$D$10,0,10*ROW('Sanitation Data'!D124))),'Data Summary'!CM130="Yes"),OFFSET('Sanitation Data'!$D$10,0,10*ROW('Sanitation Data'!D124)),NA())</f>
        <v>#N/A</v>
      </c>
      <c r="Y130" s="100" t="e">
        <f ca="true">+IF(AND(ISNUMBER(OFFSET('Sanitation Data'!$D$11,0,10*ROW('Sanitation Data'!D124))),'Data Summary'!CN130="Yes"),OFFSET('Sanitation Data'!$D$11,0,10*ROW('Sanitation Data'!D124)),NA())</f>
        <v>#N/A</v>
      </c>
      <c r="Z130" s="100" t="e">
        <f ca="true">+IF(AND(ISNUMBER(OFFSET('Sanitation Data'!$D$12,0,10*ROW('Sanitation Data'!D124))),'Data Summary'!CO130="Yes"),OFFSET('Sanitation Data'!$D$12,0,10*ROW('Sanitation Data'!D124)),NA())</f>
        <v>#N/A</v>
      </c>
      <c r="AA130" s="100" t="e">
        <f ca="true">+IF(AND(ISNUMBER(OFFSET('Sanitation Data'!$E$4,0,10*ROW('Sanitation Data'!E124))),'Data Summary'!CP130="Yes"),100-OFFSET('Sanitation Data'!$E$4,0,10*ROW('Sanitation Data'!E124)),NA())</f>
        <v>#N/A</v>
      </c>
      <c r="AB130" s="100" t="e">
        <f ca="true">+IF(AND(ISNUMBER(OFFSET('Sanitation Data'!$E$6,0,10*ROW('Sanitation Data'!E124))),'Data Summary'!CQ130="Yes"),OFFSET('Sanitation Data'!$E$6,0,10*ROW('Sanitation Data'!E124)),NA())</f>
        <v>#N/A</v>
      </c>
      <c r="AC130" s="100" t="e">
        <f ca="true">+IF(AND(ISNUMBER(OFFSET('Sanitation Data'!$E$10,0,10*ROW('Sanitation Data'!E124))),'Data Summary'!CR130="Yes"),OFFSET('Sanitation Data'!$E$10,0,10*ROW('Sanitation Data'!E124)),NA())</f>
        <v>#N/A</v>
      </c>
      <c r="AD130" s="100" t="e">
        <f ca="true">+IF(AND(ISNUMBER(OFFSET('Sanitation Data'!$E$11,0,10*ROW('Sanitation Data'!E124))),'Data Summary'!CS130="Yes"),OFFSET('Sanitation Data'!$E$11,0,10*ROW('Sanitation Data'!E124)),NA())</f>
        <v>#N/A</v>
      </c>
      <c r="AE130" s="100" t="e">
        <f ca="true">+IF(AND(ISNUMBER(OFFSET('Sanitation Data'!$E$12,0,10*ROW('Sanitation Data'!E124))),'Data Summary'!CT130="Yes"),OFFSET('Sanitation Data'!$E$12,0,10*ROW('Sanitation Data'!E124)),NA())</f>
        <v>#N/A</v>
      </c>
      <c r="AF130" s="100" t="e">
        <f ca="true">+IF(AND(ISNUMBER(OFFSET('Sanitation Data'!$F$4,0,10*ROW('Sanitation Data'!F124))),'Data Summary'!CU130="Yes"),100-OFFSET('Sanitation Data'!$F$4,0,10*ROW('Sanitation Data'!F124)),NA())</f>
        <v>#N/A</v>
      </c>
      <c r="AG130" s="100" t="e">
        <f ca="true">+IF(AND(ISNUMBER(OFFSET('Sanitation Data'!$F$6,0,10*ROW('Sanitation Data'!F124))),'Data Summary'!CV130="Yes"),OFFSET('Sanitation Data'!$F$6,0,10*ROW('Sanitation Data'!F124)),NA())</f>
        <v>#N/A</v>
      </c>
      <c r="AH130" s="100" t="e">
        <f ca="true">+IF(AND(ISNUMBER(OFFSET('Sanitation Data'!$F$10,0,10*ROW('Sanitation Data'!F124))),'Data Summary'!CW130="Yes"),OFFSET('Sanitation Data'!$F$10,0,10*ROW('Sanitation Data'!F124)),NA())</f>
        <v>#N/A</v>
      </c>
      <c r="AI130" s="100" t="e">
        <f ca="true">+IF(AND(ISNUMBER(OFFSET('Sanitation Data'!$F$11,0,10*ROW('Sanitation Data'!F124))),'Data Summary'!CX130="Yes"),OFFSET('Sanitation Data'!$F$11,0,10*ROW('Sanitation Data'!F124)),NA())</f>
        <v>#N/A</v>
      </c>
      <c r="AJ130" s="100" t="e">
        <f ca="true">+IF(AND(ISNUMBER(OFFSET('Sanitation Data'!$F$12,0,10*ROW('Sanitation Data'!F124))),'Data Summary'!CY130="Yes"),OFFSET('Sanitation Data'!$F$12,0,10*ROW('Sanitation Data'!F124)),NA())</f>
        <v>#N/A</v>
      </c>
      <c r="AK130" s="100" t="e">
        <f ca="true">+IF(AND(ISNUMBER(OFFSET('Sanitation Data'!$G$4,0,10*ROW('Sanitation Data'!G124))),'Data Summary'!CZ130="Yes"),100-OFFSET('Sanitation Data'!$G$4,0,10*ROW('Sanitation Data'!G124)),NA())</f>
        <v>#N/A</v>
      </c>
      <c r="AL130" s="100" t="e">
        <f ca="true">+IF(AND(ISNUMBER(OFFSET('Sanitation Data'!$G$6,0,10*ROW('Sanitation Data'!G124))),'Data Summary'!DA130="Yes"),OFFSET('Sanitation Data'!$G$6,0,10*ROW('Sanitation Data'!G124)),NA())</f>
        <v>#N/A</v>
      </c>
      <c r="AM130" s="100" t="e">
        <f ca="true">+IF(AND(ISNUMBER(OFFSET('Sanitation Data'!$G$10,0,10*ROW('Sanitation Data'!G124))),'Data Summary'!DB130="Yes"),OFFSET('Sanitation Data'!$G$10,0,10*ROW('Sanitation Data'!G124)),NA())</f>
        <v>#N/A</v>
      </c>
      <c r="AN130" s="100" t="e">
        <f ca="true">+IF(AND(ISNUMBER(OFFSET('Sanitation Data'!$G$11,0,10*ROW('Sanitation Data'!G124))),'Data Summary'!DC130="Yes"),OFFSET('Sanitation Data'!$G$11,0,10*ROW('Sanitation Data'!G124)),NA())</f>
        <v>#N/A</v>
      </c>
      <c r="AO130" s="100" t="e">
        <f ca="true">+IF(AND(ISNUMBER(OFFSET('Sanitation Data'!$G$12,0,10*ROW('Sanitation Data'!G124))),'Data Summary'!DD130="Yes"),OFFSET('Sanitation Data'!$G$12,0,10*ROW('Sanitation Data'!G124)),NA())</f>
        <v>#N/A</v>
      </c>
      <c r="AP130" s="100" t="e">
        <f ca="true">+IF(AND(ISNUMBER(OFFSET('Sanitation Data'!$H$4,0,10*ROW('Sanitation Data'!H124))),'Data Summary'!DE130="Yes"),100-OFFSET('Sanitation Data'!$H$4,0,10*ROW('Sanitation Data'!H124)),NA())</f>
        <v>#N/A</v>
      </c>
      <c r="AQ130" s="100" t="e">
        <f ca="true">+IF(AND(ISNUMBER(OFFSET('Sanitation Data'!$H$6,0,10*ROW('Sanitation Data'!H124))),'Data Summary'!DF130="Yes"),OFFSET('Sanitation Data'!$H$6,0,10*ROW('Sanitation Data'!H124)),NA())</f>
        <v>#N/A</v>
      </c>
      <c r="AR130" s="100" t="e">
        <f ca="true">+IF(AND(ISNUMBER(OFFSET('Sanitation Data'!$H$10,0,10*ROW('Sanitation Data'!H124))),'Data Summary'!DG130="Yes"),OFFSET('Sanitation Data'!$H$10,0,10*ROW('Sanitation Data'!H124)),NA())</f>
        <v>#N/A</v>
      </c>
      <c r="AS130" s="100" t="e">
        <f ca="true">+IF(AND(ISNUMBER(OFFSET('Sanitation Data'!$H$11,0,10*ROW('Sanitation Data'!H124))),'Data Summary'!DH130="Yes"),OFFSET('Sanitation Data'!$H$11,0,10*ROW('Sanitation Data'!H124)),NA())</f>
        <v>#N/A</v>
      </c>
      <c r="AT130" s="100" t="e">
        <f ca="true">+IF(AND(ISNUMBER(OFFSET('Sanitation Data'!$H$12,0,10*ROW('Sanitation Data'!H124))),'Data Summary'!DI130="Yes"),OFFSET('Sanitation Data'!$H$12,0,10*ROW('Sanitation Data'!H124)),NA())</f>
        <v>#N/A</v>
      </c>
      <c r="AU130" s="100" t="e">
        <f ca="true">+IF(AND(ISNUMBER(OFFSET('Sanitation Data'!$I$4,0,10*ROW('Sanitation Data'!I124))),'Data Summary'!DJ130="Yes"),100-OFFSET('Sanitation Data'!$I$4,0,10*ROW('Sanitation Data'!I124)),NA())</f>
        <v>#N/A</v>
      </c>
      <c r="AV130" s="100" t="e">
        <f ca="true">+IF(AND(ISNUMBER(OFFSET('Sanitation Data'!$I$6,0,10*ROW('Sanitation Data'!I124))),'Data Summary'!DK130="Yes"),OFFSET('Sanitation Data'!$I$6,0,10*ROW('Sanitation Data'!I124)),NA())</f>
        <v>#N/A</v>
      </c>
      <c r="AW130" s="100" t="e">
        <f ca="true">+IF(AND(ISNUMBER(OFFSET('Sanitation Data'!$I$10,0,10*ROW('Sanitation Data'!I124))),'Data Summary'!DL130="Yes"),OFFSET('Sanitation Data'!$I$10,0,10*ROW('Sanitation Data'!I124)),NA())</f>
        <v>#N/A</v>
      </c>
      <c r="AX130" s="100" t="e">
        <f ca="true">+IF(AND(ISNUMBER(OFFSET('Sanitation Data'!$I$11,0,10*ROW('Sanitation Data'!I124))),'Data Summary'!DM130="Yes"),OFFSET('Sanitation Data'!$I$11,0,10*ROW('Sanitation Data'!I124)),NA())</f>
        <v>#N/A</v>
      </c>
      <c r="AY130" s="100" t="e">
        <f ca="true">+IF(AND(ISNUMBER(OFFSET('Sanitation Data'!$I$12,0,10*ROW('Sanitation Data'!I124))),'Data Summary'!DN130="Yes"),OFFSET('Sanitation Data'!$I$12,0,10*ROW('Sanitation Data'!I124)),NA())</f>
        <v>#N/A</v>
      </c>
      <c r="AZ130" s="101" t="e">
        <f ca="true">+IF(AND(ISNUMBER(OFFSET('Hygiene Data'!$D$5,0,10*ROW('Hygiene Data'!D124))),'Data Summary'!DO130="Yes"),OFFSET('Hygiene Data'!$D$5,0,10*ROW('Hygiene Data'!D124)),NA())</f>
        <v>#N/A</v>
      </c>
      <c r="BA130" s="101" t="e">
        <f ca="true">+IF(AND(ISNUMBER(OFFSET('Hygiene Data'!$D$7,0,10*ROW('Hygiene Data'!D124))),'Data Summary'!DP130="Yes"),OFFSET('Hygiene Data'!$D$7,0,10*ROW('Hygiene Data'!D124)),NA())</f>
        <v>#N/A</v>
      </c>
      <c r="BB130" s="101" t="e">
        <f ca="true">+IF(AND(ISNUMBER(OFFSET('Hygiene Data'!$D$9,0,10*ROW('Hygiene Data'!D124))),'Data Summary'!DQ130="Yes"),OFFSET('Hygiene Data'!$D$9,0,10*ROW('Hygiene Data'!D124)),NA())</f>
        <v>#N/A</v>
      </c>
      <c r="BC130" s="101" t="e">
        <f ca="true">+IF(AND(ISNUMBER(OFFSET('Hygiene Data'!$E$5,0,10*ROW('Hygiene Data'!E124))),'Data Summary'!DR130="Yes"),OFFSET('Hygiene Data'!$E$5,0,10*ROW('Hygiene Data'!E124)),NA())</f>
        <v>#N/A</v>
      </c>
      <c r="BD130" s="101" t="e">
        <f ca="true">+IF(AND(ISNUMBER(OFFSET('Hygiene Data'!$E$7,0,10*ROW('Hygiene Data'!E124))),'Data Summary'!DS130="Yes"),OFFSET('Hygiene Data'!$E$7,0,10*ROW('Hygiene Data'!E124)),NA())</f>
        <v>#N/A</v>
      </c>
      <c r="BE130" s="101" t="e">
        <f ca="true">+IF(AND(ISNUMBER(OFFSET('Hygiene Data'!$E$9,0,10*ROW('Hygiene Data'!E124))),'Data Summary'!DT130="Yes"),OFFSET('Hygiene Data'!$E$9,0,10*ROW('Hygiene Data'!E124)),NA())</f>
        <v>#N/A</v>
      </c>
      <c r="BF130" s="101" t="e">
        <f ca="true">+IF(AND(ISNUMBER(OFFSET('Hygiene Data'!$F$5,0,10*ROW('Hygiene Data'!F124))),'Data Summary'!DU130="Yes"),OFFSET('Hygiene Data'!$F$5,0,10*ROW('Hygiene Data'!F124)),NA())</f>
        <v>#N/A</v>
      </c>
      <c r="BG130" s="101" t="e">
        <f ca="true">+IF(AND(ISNUMBER(OFFSET('Hygiene Data'!$F$7,0,10*ROW('Hygiene Data'!F124))),'Data Summary'!DV130="Yes"),OFFSET('Hygiene Data'!$F$7,0,10*ROW('Hygiene Data'!F124)),NA())</f>
        <v>#N/A</v>
      </c>
      <c r="BH130" s="101" t="e">
        <f ca="true">+IF(AND(ISNUMBER(OFFSET('Hygiene Data'!$F$9,0,10*ROW('Hygiene Data'!F124))),'Data Summary'!DW130="Yes"),OFFSET('Hygiene Data'!$F$9,0,10*ROW('Hygiene Data'!F124)),NA())</f>
        <v>#N/A</v>
      </c>
      <c r="BI130" s="101" t="e">
        <f ca="true">+IF(AND(ISNUMBER(OFFSET('Hygiene Data'!$G$5,0,10*ROW('Hygiene Data'!G124))),'Data Summary'!DX130="Yes"),OFFSET('Hygiene Data'!$G$5,0,10*ROW('Hygiene Data'!G124)),NA())</f>
        <v>#N/A</v>
      </c>
      <c r="BJ130" s="101" t="e">
        <f ca="true">+IF(AND(ISNUMBER(OFFSET('Hygiene Data'!$G$7,0,10*ROW('Hygiene Data'!G124))),'Data Summary'!DY130="Yes"),OFFSET('Hygiene Data'!$G$7,0,10*ROW('Hygiene Data'!G124)),NA())</f>
        <v>#N/A</v>
      </c>
      <c r="BK130" s="101" t="e">
        <f ca="true">+IF(AND(ISNUMBER(OFFSET('Hygiene Data'!$G$9,0,10*ROW('Hygiene Data'!G124))),'Data Summary'!DZ130="Yes"),OFFSET('Hygiene Data'!$G$9,0,10*ROW('Hygiene Data'!G124)),NA())</f>
        <v>#N/A</v>
      </c>
      <c r="BL130" s="101" t="e">
        <f ca="true">+IF(AND(ISNUMBER(OFFSET('Hygiene Data'!$H$5,0,10*ROW('Hygiene Data'!H124))),'Data Summary'!EA130="Yes"),OFFSET('Hygiene Data'!$H$5,0,10*ROW('Hygiene Data'!H124)),NA())</f>
        <v>#N/A</v>
      </c>
      <c r="BM130" s="101" t="e">
        <f ca="true">+IF(AND(ISNUMBER(OFFSET('Hygiene Data'!$H$7,0,10*ROW('Hygiene Data'!H124))),'Data Summary'!EB130="Yes"),OFFSET('Hygiene Data'!$H$7,0,10*ROW('Hygiene Data'!H124)),NA())</f>
        <v>#N/A</v>
      </c>
      <c r="BN130" s="101" t="e">
        <f ca="true">+IF(AND(ISNUMBER(OFFSET('Hygiene Data'!$H$9,0,10*ROW('Hygiene Data'!H124))),'Data Summary'!EC130="Yes"),OFFSET('Hygiene Data'!$H$9,0,10*ROW('Hygiene Data'!H124)),NA())</f>
        <v>#N/A</v>
      </c>
      <c r="BO130" s="101" t="e">
        <f ca="true">+IF(AND(ISNUMBER(OFFSET('Hygiene Data'!$I$5,0,10*ROW('Hygiene Data'!I124))),'Data Summary'!ED130="Yes"),OFFSET('Hygiene Data'!$I$5,0,10*ROW('Hygiene Data'!I124)),NA())</f>
        <v>#N/A</v>
      </c>
      <c r="BP130" s="101" t="e">
        <f ca="true">+IF(AND(ISNUMBER(OFFSET('Hygiene Data'!$I$7,0,10*ROW('Hygiene Data'!I124))),'Data Summary'!EE130="Yes"),OFFSET('Hygiene Data'!$I$7,0,10*ROW('Hygiene Data'!I124)),NA())</f>
        <v>#N/A</v>
      </c>
      <c r="BQ130" s="101" t="e">
        <f ca="true">+IF(AND(ISNUMBER(OFFSET('Hygiene Data'!$I$9,0,10*ROW('Hygiene Data'!I124))),'Data Summary'!EF130="Yes"),OFFSET('Hygiene Data'!$I$9,0,10*ROW('Hygiene Data'!I124)),NA())</f>
        <v>#N/A</v>
      </c>
    </row>
    <row xmlns:x14ac="http://schemas.microsoft.com/office/spreadsheetml/2009/9/ac" r="131" x14ac:dyDescent="0.2">
      <c r="A131" s="379" t="e">
        <f ca="true">+RIGHT('Data Summary'!A131,LEN('Data Summary'!A131)-9)</f>
        <v>#VALUE!</v>
      </c>
      <c r="B131" s="38" t="str">
        <f ca="true">+IF(ISTEXT('Data Summary'!B131),'Data Summary'!B131,"")</f>
        <v/>
      </c>
      <c r="C131" s="378" t="e">
        <f ca="true">+VALUE('Data Summary'!C131)</f>
        <v>#VALUE!</v>
      </c>
      <c r="D131" s="99" t="e">
        <f ca="true">+IF(AND(ISNUMBER(OFFSET('Water Data'!$D$4,0,10*ROW('Water Data'!D125))),'Data Summary'!BS131="Yes"),100-OFFSET('Water Data'!$D$4,0,10*ROW('Water Data'!D125)),NA())</f>
        <v>#N/A</v>
      </c>
      <c r="E131" s="99" t="e">
        <f ca="true">+IF(AND(ISNUMBER(OFFSET('Water Data'!$D$6,0,10*ROW('Water Data'!D125))),'Data Summary'!BT131="Yes"),OFFSET('Water Data'!$D$6,0,10*ROW('Water Data'!D125)),NA())</f>
        <v>#N/A</v>
      </c>
      <c r="F131" s="99" t="e">
        <f ca="true">+IF(AND(ISNUMBER(OFFSET('Water Data'!$D$9,0,10*ROW('Water Data'!D125))),'Data Summary'!BU131="Yes"),OFFSET('Water Data'!$D$9,0,10*ROW('Water Data'!D125)),NA())</f>
        <v>#N/A</v>
      </c>
      <c r="G131" s="99" t="e">
        <f ca="true">+IF(AND(ISNUMBER(OFFSET('Water Data'!$E$4,0,10*ROW('Water Data'!E125))),'Data Summary'!BV131="Yes"),100-OFFSET('Water Data'!$E$4,0,10*ROW('Water Data'!E125)),NA())</f>
        <v>#N/A</v>
      </c>
      <c r="H131" s="99" t="e">
        <f ca="true">+IF(AND(ISNUMBER(OFFSET('Water Data'!$E$6,0,10*ROW('Water Data'!E125))),'Data Summary'!BW131="Yes"),OFFSET('Water Data'!$E$6,0,10*ROW('Water Data'!E125)),NA())</f>
        <v>#N/A</v>
      </c>
      <c r="I131" s="99" t="e">
        <f ca="true">+IF(AND(ISNUMBER(OFFSET('Water Data'!$E$9,0,10*ROW('Water Data'!E125))),'Data Summary'!BX131="Yes"),OFFSET('Water Data'!$E$9,0,10*ROW('Water Data'!E125)),NA())</f>
        <v>#N/A</v>
      </c>
      <c r="J131" s="99" t="e">
        <f ca="true">+IF(AND(ISNUMBER(OFFSET('Water Data'!$F$4,0,10*ROW('Water Data'!F125))),'Data Summary'!BY131="Yes"),100-OFFSET('Water Data'!$F$4,0,10*ROW('Water Data'!F125)),NA())</f>
        <v>#N/A</v>
      </c>
      <c r="K131" s="99" t="e">
        <f ca="true">+IF(AND(ISNUMBER(OFFSET('Water Data'!$F$6,0,10*ROW('Water Data'!F125))),'Data Summary'!BZ131="Yes"),OFFSET('Water Data'!$F$6,0,10*ROW('Water Data'!F125)),NA())</f>
        <v>#N/A</v>
      </c>
      <c r="L131" s="99" t="e">
        <f ca="true">+IF(AND(ISNUMBER(OFFSET('Water Data'!$F$9,0,10*ROW('Water Data'!F125))),'Data Summary'!CA131="Yes"),OFFSET('Water Data'!$F$9,0,10*ROW('Water Data'!F125)),NA())</f>
        <v>#N/A</v>
      </c>
      <c r="M131" s="99" t="e">
        <f ca="true">+IF(AND(ISNUMBER(OFFSET('Water Data'!$G$4,0,10*ROW('Water Data'!G125))),'Data Summary'!CB131="Yes"),100-OFFSET('Water Data'!$G$4,0,10*ROW('Water Data'!G125)),NA())</f>
        <v>#N/A</v>
      </c>
      <c r="N131" s="99" t="e">
        <f ca="true">+IF(AND(ISNUMBER(OFFSET('Water Data'!$G$6,0,10*ROW('Water Data'!G125))),'Data Summary'!CC131="Yes"),OFFSET('Water Data'!$G$6,0,10*ROW('Water Data'!G125)),NA())</f>
        <v>#N/A</v>
      </c>
      <c r="O131" s="99" t="e">
        <f ca="true">+IF(AND(ISNUMBER(OFFSET('Water Data'!$G$9,0,10*ROW('Water Data'!G125))),'Data Summary'!CD131="Yes"),OFFSET('Water Data'!$G$9,0,10*ROW('Water Data'!G125)),NA())</f>
        <v>#N/A</v>
      </c>
      <c r="P131" s="99" t="e">
        <f ca="true">+IF(AND(ISNUMBER(OFFSET('Water Data'!$H$4,0,10*ROW('Water Data'!H125))),'Data Summary'!CE131="Yes"),100-OFFSET('Water Data'!$H$4,0,10*ROW('Water Data'!H125)),NA())</f>
        <v>#N/A</v>
      </c>
      <c r="Q131" s="99" t="e">
        <f ca="true">+IF(AND(ISNUMBER(OFFSET('Water Data'!$H$6,0,10*ROW('Water Data'!H125))),'Data Summary'!CF131="Yes"),OFFSET('Water Data'!$H$6,0,10*ROW('Water Data'!H125)),NA())</f>
        <v>#N/A</v>
      </c>
      <c r="R131" s="99" t="e">
        <f ca="true">+IF(AND(ISNUMBER(OFFSET('Water Data'!$H$9,0,10*ROW('Water Data'!H125))),'Data Summary'!CG131="Yes"),OFFSET('Water Data'!$H$9,0,10*ROW('Water Data'!H125)),NA())</f>
        <v>#N/A</v>
      </c>
      <c r="S131" s="99" t="e">
        <f ca="true">+IF(AND(ISNUMBER(OFFSET('Water Data'!$I$4,0,10*ROW('Water Data'!I125))),'Data Summary'!CH131="Yes"),100-OFFSET('Water Data'!$I$4,0,10*ROW('Water Data'!I125)),NA())</f>
        <v>#N/A</v>
      </c>
      <c r="T131" s="99" t="e">
        <f ca="true">+IF(AND(ISNUMBER(OFFSET('Water Data'!$I$6,0,10*ROW('Water Data'!I125))),'Data Summary'!CI131="Yes"),OFFSET('Water Data'!$I$6,0,10*ROW('Water Data'!I125)),NA())</f>
        <v>#N/A</v>
      </c>
      <c r="U131" s="99" t="e">
        <f ca="true">+IF(AND(ISNUMBER(OFFSET('Water Data'!$I$9,0,10*ROW('Water Data'!I125))),'Data Summary'!CJ131="Yes"),OFFSET('Water Data'!$I$9,0,10*ROW('Water Data'!I125)),NA())</f>
        <v>#N/A</v>
      </c>
      <c r="V131" s="100" t="e">
        <f ca="true">+IF(AND(ISNUMBER(OFFSET('Sanitation Data'!$D$4,0,10*ROW('Sanitation Data'!D125))),'Data Summary'!CK131="Yes"),100-OFFSET('Sanitation Data'!$D$4,0,10*ROW('Sanitation Data'!D125)),NA())</f>
        <v>#N/A</v>
      </c>
      <c r="W131" s="100" t="e">
        <f ca="true">+IF(AND(ISNUMBER(OFFSET('Sanitation Data'!$D$6,0,10*ROW('Sanitation Data'!D125))),'Data Summary'!CL131="Yes"),OFFSET('Sanitation Data'!$D$6,0,10*ROW('Sanitation Data'!D125)),NA())</f>
        <v>#N/A</v>
      </c>
      <c r="X131" s="100" t="e">
        <f ca="true">+IF(AND(ISNUMBER(OFFSET('Sanitation Data'!$D$10,0,10*ROW('Sanitation Data'!D125))),'Data Summary'!CM131="Yes"),OFFSET('Sanitation Data'!$D$10,0,10*ROW('Sanitation Data'!D125)),NA())</f>
        <v>#N/A</v>
      </c>
      <c r="Y131" s="100" t="e">
        <f ca="true">+IF(AND(ISNUMBER(OFFSET('Sanitation Data'!$D$11,0,10*ROW('Sanitation Data'!D125))),'Data Summary'!CN131="Yes"),OFFSET('Sanitation Data'!$D$11,0,10*ROW('Sanitation Data'!D125)),NA())</f>
        <v>#N/A</v>
      </c>
      <c r="Z131" s="100" t="e">
        <f ca="true">+IF(AND(ISNUMBER(OFFSET('Sanitation Data'!$D$12,0,10*ROW('Sanitation Data'!D125))),'Data Summary'!CO131="Yes"),OFFSET('Sanitation Data'!$D$12,0,10*ROW('Sanitation Data'!D125)),NA())</f>
        <v>#N/A</v>
      </c>
      <c r="AA131" s="100" t="e">
        <f ca="true">+IF(AND(ISNUMBER(OFFSET('Sanitation Data'!$E$4,0,10*ROW('Sanitation Data'!E125))),'Data Summary'!CP131="Yes"),100-OFFSET('Sanitation Data'!$E$4,0,10*ROW('Sanitation Data'!E125)),NA())</f>
        <v>#N/A</v>
      </c>
      <c r="AB131" s="100" t="e">
        <f ca="true">+IF(AND(ISNUMBER(OFFSET('Sanitation Data'!$E$6,0,10*ROW('Sanitation Data'!E125))),'Data Summary'!CQ131="Yes"),OFFSET('Sanitation Data'!$E$6,0,10*ROW('Sanitation Data'!E125)),NA())</f>
        <v>#N/A</v>
      </c>
      <c r="AC131" s="100" t="e">
        <f ca="true">+IF(AND(ISNUMBER(OFFSET('Sanitation Data'!$E$10,0,10*ROW('Sanitation Data'!E125))),'Data Summary'!CR131="Yes"),OFFSET('Sanitation Data'!$E$10,0,10*ROW('Sanitation Data'!E125)),NA())</f>
        <v>#N/A</v>
      </c>
      <c r="AD131" s="100" t="e">
        <f ca="true">+IF(AND(ISNUMBER(OFFSET('Sanitation Data'!$E$11,0,10*ROW('Sanitation Data'!E125))),'Data Summary'!CS131="Yes"),OFFSET('Sanitation Data'!$E$11,0,10*ROW('Sanitation Data'!E125)),NA())</f>
        <v>#N/A</v>
      </c>
      <c r="AE131" s="100" t="e">
        <f ca="true">+IF(AND(ISNUMBER(OFFSET('Sanitation Data'!$E$12,0,10*ROW('Sanitation Data'!E125))),'Data Summary'!CT131="Yes"),OFFSET('Sanitation Data'!$E$12,0,10*ROW('Sanitation Data'!E125)),NA())</f>
        <v>#N/A</v>
      </c>
      <c r="AF131" s="100" t="e">
        <f ca="true">+IF(AND(ISNUMBER(OFFSET('Sanitation Data'!$F$4,0,10*ROW('Sanitation Data'!F125))),'Data Summary'!CU131="Yes"),100-OFFSET('Sanitation Data'!$F$4,0,10*ROW('Sanitation Data'!F125)),NA())</f>
        <v>#N/A</v>
      </c>
      <c r="AG131" s="100" t="e">
        <f ca="true">+IF(AND(ISNUMBER(OFFSET('Sanitation Data'!$F$6,0,10*ROW('Sanitation Data'!F125))),'Data Summary'!CV131="Yes"),OFFSET('Sanitation Data'!$F$6,0,10*ROW('Sanitation Data'!F125)),NA())</f>
        <v>#N/A</v>
      </c>
      <c r="AH131" s="100" t="e">
        <f ca="true">+IF(AND(ISNUMBER(OFFSET('Sanitation Data'!$F$10,0,10*ROW('Sanitation Data'!F125))),'Data Summary'!CW131="Yes"),OFFSET('Sanitation Data'!$F$10,0,10*ROW('Sanitation Data'!F125)),NA())</f>
        <v>#N/A</v>
      </c>
      <c r="AI131" s="100" t="e">
        <f ca="true">+IF(AND(ISNUMBER(OFFSET('Sanitation Data'!$F$11,0,10*ROW('Sanitation Data'!F125))),'Data Summary'!CX131="Yes"),OFFSET('Sanitation Data'!$F$11,0,10*ROW('Sanitation Data'!F125)),NA())</f>
        <v>#N/A</v>
      </c>
      <c r="AJ131" s="100" t="e">
        <f ca="true">+IF(AND(ISNUMBER(OFFSET('Sanitation Data'!$F$12,0,10*ROW('Sanitation Data'!F125))),'Data Summary'!CY131="Yes"),OFFSET('Sanitation Data'!$F$12,0,10*ROW('Sanitation Data'!F125)),NA())</f>
        <v>#N/A</v>
      </c>
      <c r="AK131" s="100" t="e">
        <f ca="true">+IF(AND(ISNUMBER(OFFSET('Sanitation Data'!$G$4,0,10*ROW('Sanitation Data'!G125))),'Data Summary'!CZ131="Yes"),100-OFFSET('Sanitation Data'!$G$4,0,10*ROW('Sanitation Data'!G125)),NA())</f>
        <v>#N/A</v>
      </c>
      <c r="AL131" s="100" t="e">
        <f ca="true">+IF(AND(ISNUMBER(OFFSET('Sanitation Data'!$G$6,0,10*ROW('Sanitation Data'!G125))),'Data Summary'!DA131="Yes"),OFFSET('Sanitation Data'!$G$6,0,10*ROW('Sanitation Data'!G125)),NA())</f>
        <v>#N/A</v>
      </c>
      <c r="AM131" s="100" t="e">
        <f ca="true">+IF(AND(ISNUMBER(OFFSET('Sanitation Data'!$G$10,0,10*ROW('Sanitation Data'!G125))),'Data Summary'!DB131="Yes"),OFFSET('Sanitation Data'!$G$10,0,10*ROW('Sanitation Data'!G125)),NA())</f>
        <v>#N/A</v>
      </c>
      <c r="AN131" s="100" t="e">
        <f ca="true">+IF(AND(ISNUMBER(OFFSET('Sanitation Data'!$G$11,0,10*ROW('Sanitation Data'!G125))),'Data Summary'!DC131="Yes"),OFFSET('Sanitation Data'!$G$11,0,10*ROW('Sanitation Data'!G125)),NA())</f>
        <v>#N/A</v>
      </c>
      <c r="AO131" s="100" t="e">
        <f ca="true">+IF(AND(ISNUMBER(OFFSET('Sanitation Data'!$G$12,0,10*ROW('Sanitation Data'!G125))),'Data Summary'!DD131="Yes"),OFFSET('Sanitation Data'!$G$12,0,10*ROW('Sanitation Data'!G125)),NA())</f>
        <v>#N/A</v>
      </c>
      <c r="AP131" s="100" t="e">
        <f ca="true">+IF(AND(ISNUMBER(OFFSET('Sanitation Data'!$H$4,0,10*ROW('Sanitation Data'!H125))),'Data Summary'!DE131="Yes"),100-OFFSET('Sanitation Data'!$H$4,0,10*ROW('Sanitation Data'!H125)),NA())</f>
        <v>#N/A</v>
      </c>
      <c r="AQ131" s="100" t="e">
        <f ca="true">+IF(AND(ISNUMBER(OFFSET('Sanitation Data'!$H$6,0,10*ROW('Sanitation Data'!H125))),'Data Summary'!DF131="Yes"),OFFSET('Sanitation Data'!$H$6,0,10*ROW('Sanitation Data'!H125)),NA())</f>
        <v>#N/A</v>
      </c>
      <c r="AR131" s="100" t="e">
        <f ca="true">+IF(AND(ISNUMBER(OFFSET('Sanitation Data'!$H$10,0,10*ROW('Sanitation Data'!H125))),'Data Summary'!DG131="Yes"),OFFSET('Sanitation Data'!$H$10,0,10*ROW('Sanitation Data'!H125)),NA())</f>
        <v>#N/A</v>
      </c>
      <c r="AS131" s="100" t="e">
        <f ca="true">+IF(AND(ISNUMBER(OFFSET('Sanitation Data'!$H$11,0,10*ROW('Sanitation Data'!H125))),'Data Summary'!DH131="Yes"),OFFSET('Sanitation Data'!$H$11,0,10*ROW('Sanitation Data'!H125)),NA())</f>
        <v>#N/A</v>
      </c>
      <c r="AT131" s="100" t="e">
        <f ca="true">+IF(AND(ISNUMBER(OFFSET('Sanitation Data'!$H$12,0,10*ROW('Sanitation Data'!H125))),'Data Summary'!DI131="Yes"),OFFSET('Sanitation Data'!$H$12,0,10*ROW('Sanitation Data'!H125)),NA())</f>
        <v>#N/A</v>
      </c>
      <c r="AU131" s="100" t="e">
        <f ca="true">+IF(AND(ISNUMBER(OFFSET('Sanitation Data'!$I$4,0,10*ROW('Sanitation Data'!I125))),'Data Summary'!DJ131="Yes"),100-OFFSET('Sanitation Data'!$I$4,0,10*ROW('Sanitation Data'!I125)),NA())</f>
        <v>#N/A</v>
      </c>
      <c r="AV131" s="100" t="e">
        <f ca="true">+IF(AND(ISNUMBER(OFFSET('Sanitation Data'!$I$6,0,10*ROW('Sanitation Data'!I125))),'Data Summary'!DK131="Yes"),OFFSET('Sanitation Data'!$I$6,0,10*ROW('Sanitation Data'!I125)),NA())</f>
        <v>#N/A</v>
      </c>
      <c r="AW131" s="100" t="e">
        <f ca="true">+IF(AND(ISNUMBER(OFFSET('Sanitation Data'!$I$10,0,10*ROW('Sanitation Data'!I125))),'Data Summary'!DL131="Yes"),OFFSET('Sanitation Data'!$I$10,0,10*ROW('Sanitation Data'!I125)),NA())</f>
        <v>#N/A</v>
      </c>
      <c r="AX131" s="100" t="e">
        <f ca="true">+IF(AND(ISNUMBER(OFFSET('Sanitation Data'!$I$11,0,10*ROW('Sanitation Data'!I125))),'Data Summary'!DM131="Yes"),OFFSET('Sanitation Data'!$I$11,0,10*ROW('Sanitation Data'!I125)),NA())</f>
        <v>#N/A</v>
      </c>
      <c r="AY131" s="100" t="e">
        <f ca="true">+IF(AND(ISNUMBER(OFFSET('Sanitation Data'!$I$12,0,10*ROW('Sanitation Data'!I125))),'Data Summary'!DN131="Yes"),OFFSET('Sanitation Data'!$I$12,0,10*ROW('Sanitation Data'!I125)),NA())</f>
        <v>#N/A</v>
      </c>
      <c r="AZ131" s="101" t="e">
        <f ca="true">+IF(AND(ISNUMBER(OFFSET('Hygiene Data'!$D$5,0,10*ROW('Hygiene Data'!D125))),'Data Summary'!DO131="Yes"),OFFSET('Hygiene Data'!$D$5,0,10*ROW('Hygiene Data'!D125)),NA())</f>
        <v>#N/A</v>
      </c>
      <c r="BA131" s="101" t="e">
        <f ca="true">+IF(AND(ISNUMBER(OFFSET('Hygiene Data'!$D$7,0,10*ROW('Hygiene Data'!D125))),'Data Summary'!DP131="Yes"),OFFSET('Hygiene Data'!$D$7,0,10*ROW('Hygiene Data'!D125)),NA())</f>
        <v>#N/A</v>
      </c>
      <c r="BB131" s="101" t="e">
        <f ca="true">+IF(AND(ISNUMBER(OFFSET('Hygiene Data'!$D$9,0,10*ROW('Hygiene Data'!D125))),'Data Summary'!DQ131="Yes"),OFFSET('Hygiene Data'!$D$9,0,10*ROW('Hygiene Data'!D125)),NA())</f>
        <v>#N/A</v>
      </c>
      <c r="BC131" s="101" t="e">
        <f ca="true">+IF(AND(ISNUMBER(OFFSET('Hygiene Data'!$E$5,0,10*ROW('Hygiene Data'!E125))),'Data Summary'!DR131="Yes"),OFFSET('Hygiene Data'!$E$5,0,10*ROW('Hygiene Data'!E125)),NA())</f>
        <v>#N/A</v>
      </c>
      <c r="BD131" s="101" t="e">
        <f ca="true">+IF(AND(ISNUMBER(OFFSET('Hygiene Data'!$E$7,0,10*ROW('Hygiene Data'!E125))),'Data Summary'!DS131="Yes"),OFFSET('Hygiene Data'!$E$7,0,10*ROW('Hygiene Data'!E125)),NA())</f>
        <v>#N/A</v>
      </c>
      <c r="BE131" s="101" t="e">
        <f ca="true">+IF(AND(ISNUMBER(OFFSET('Hygiene Data'!$E$9,0,10*ROW('Hygiene Data'!E125))),'Data Summary'!DT131="Yes"),OFFSET('Hygiene Data'!$E$9,0,10*ROW('Hygiene Data'!E125)),NA())</f>
        <v>#N/A</v>
      </c>
      <c r="BF131" s="101" t="e">
        <f ca="true">+IF(AND(ISNUMBER(OFFSET('Hygiene Data'!$F$5,0,10*ROW('Hygiene Data'!F125))),'Data Summary'!DU131="Yes"),OFFSET('Hygiene Data'!$F$5,0,10*ROW('Hygiene Data'!F125)),NA())</f>
        <v>#N/A</v>
      </c>
      <c r="BG131" s="101" t="e">
        <f ca="true">+IF(AND(ISNUMBER(OFFSET('Hygiene Data'!$F$7,0,10*ROW('Hygiene Data'!F125))),'Data Summary'!DV131="Yes"),OFFSET('Hygiene Data'!$F$7,0,10*ROW('Hygiene Data'!F125)),NA())</f>
        <v>#N/A</v>
      </c>
      <c r="BH131" s="101" t="e">
        <f ca="true">+IF(AND(ISNUMBER(OFFSET('Hygiene Data'!$F$9,0,10*ROW('Hygiene Data'!F125))),'Data Summary'!DW131="Yes"),OFFSET('Hygiene Data'!$F$9,0,10*ROW('Hygiene Data'!F125)),NA())</f>
        <v>#N/A</v>
      </c>
      <c r="BI131" s="101" t="e">
        <f ca="true">+IF(AND(ISNUMBER(OFFSET('Hygiene Data'!$G$5,0,10*ROW('Hygiene Data'!G125))),'Data Summary'!DX131="Yes"),OFFSET('Hygiene Data'!$G$5,0,10*ROW('Hygiene Data'!G125)),NA())</f>
        <v>#N/A</v>
      </c>
      <c r="BJ131" s="101" t="e">
        <f ca="true">+IF(AND(ISNUMBER(OFFSET('Hygiene Data'!$G$7,0,10*ROW('Hygiene Data'!G125))),'Data Summary'!DY131="Yes"),OFFSET('Hygiene Data'!$G$7,0,10*ROW('Hygiene Data'!G125)),NA())</f>
        <v>#N/A</v>
      </c>
      <c r="BK131" s="101" t="e">
        <f ca="true">+IF(AND(ISNUMBER(OFFSET('Hygiene Data'!$G$9,0,10*ROW('Hygiene Data'!G125))),'Data Summary'!DZ131="Yes"),OFFSET('Hygiene Data'!$G$9,0,10*ROW('Hygiene Data'!G125)),NA())</f>
        <v>#N/A</v>
      </c>
      <c r="BL131" s="101" t="e">
        <f ca="true">+IF(AND(ISNUMBER(OFFSET('Hygiene Data'!$H$5,0,10*ROW('Hygiene Data'!H125))),'Data Summary'!EA131="Yes"),OFFSET('Hygiene Data'!$H$5,0,10*ROW('Hygiene Data'!H125)),NA())</f>
        <v>#N/A</v>
      </c>
      <c r="BM131" s="101" t="e">
        <f ca="true">+IF(AND(ISNUMBER(OFFSET('Hygiene Data'!$H$7,0,10*ROW('Hygiene Data'!H125))),'Data Summary'!EB131="Yes"),OFFSET('Hygiene Data'!$H$7,0,10*ROW('Hygiene Data'!H125)),NA())</f>
        <v>#N/A</v>
      </c>
      <c r="BN131" s="101" t="e">
        <f ca="true">+IF(AND(ISNUMBER(OFFSET('Hygiene Data'!$H$9,0,10*ROW('Hygiene Data'!H125))),'Data Summary'!EC131="Yes"),OFFSET('Hygiene Data'!$H$9,0,10*ROW('Hygiene Data'!H125)),NA())</f>
        <v>#N/A</v>
      </c>
      <c r="BO131" s="101" t="e">
        <f ca="true">+IF(AND(ISNUMBER(OFFSET('Hygiene Data'!$I$5,0,10*ROW('Hygiene Data'!I125))),'Data Summary'!ED131="Yes"),OFFSET('Hygiene Data'!$I$5,0,10*ROW('Hygiene Data'!I125)),NA())</f>
        <v>#N/A</v>
      </c>
      <c r="BP131" s="101" t="e">
        <f ca="true">+IF(AND(ISNUMBER(OFFSET('Hygiene Data'!$I$7,0,10*ROW('Hygiene Data'!I125))),'Data Summary'!EE131="Yes"),OFFSET('Hygiene Data'!$I$7,0,10*ROW('Hygiene Data'!I125)),NA())</f>
        <v>#N/A</v>
      </c>
      <c r="BQ131" s="101" t="e">
        <f ca="true">+IF(AND(ISNUMBER(OFFSET('Hygiene Data'!$I$9,0,10*ROW('Hygiene Data'!I125))),'Data Summary'!EF131="Yes"),OFFSET('Hygiene Data'!$I$9,0,10*ROW('Hygiene Data'!I125)),NA())</f>
        <v>#N/A</v>
      </c>
    </row>
    <row xmlns:x14ac="http://schemas.microsoft.com/office/spreadsheetml/2009/9/ac" r="132" x14ac:dyDescent="0.2">
      <c r="A132" s="379" t="e">
        <f ca="true">+RIGHT('Data Summary'!A132,LEN('Data Summary'!A132)-9)</f>
        <v>#VALUE!</v>
      </c>
      <c r="B132" s="38" t="str">
        <f ca="true">+IF(ISTEXT('Data Summary'!B132),'Data Summary'!B132,"")</f>
        <v/>
      </c>
      <c r="C132" s="378" t="e">
        <f ca="true">+VALUE('Data Summary'!C132)</f>
        <v>#VALUE!</v>
      </c>
      <c r="D132" s="99" t="e">
        <f ca="true">+IF(AND(ISNUMBER(OFFSET('Water Data'!$D$4,0,10*ROW('Water Data'!D126))),'Data Summary'!BS132="Yes"),100-OFFSET('Water Data'!$D$4,0,10*ROW('Water Data'!D126)),NA())</f>
        <v>#N/A</v>
      </c>
      <c r="E132" s="99" t="e">
        <f ca="true">+IF(AND(ISNUMBER(OFFSET('Water Data'!$D$6,0,10*ROW('Water Data'!D126))),'Data Summary'!BT132="Yes"),OFFSET('Water Data'!$D$6,0,10*ROW('Water Data'!D126)),NA())</f>
        <v>#N/A</v>
      </c>
      <c r="F132" s="99" t="e">
        <f ca="true">+IF(AND(ISNUMBER(OFFSET('Water Data'!$D$9,0,10*ROW('Water Data'!D126))),'Data Summary'!BU132="Yes"),OFFSET('Water Data'!$D$9,0,10*ROW('Water Data'!D126)),NA())</f>
        <v>#N/A</v>
      </c>
      <c r="G132" s="99" t="e">
        <f ca="true">+IF(AND(ISNUMBER(OFFSET('Water Data'!$E$4,0,10*ROW('Water Data'!E126))),'Data Summary'!BV132="Yes"),100-OFFSET('Water Data'!$E$4,0,10*ROW('Water Data'!E126)),NA())</f>
        <v>#N/A</v>
      </c>
      <c r="H132" s="99" t="e">
        <f ca="true">+IF(AND(ISNUMBER(OFFSET('Water Data'!$E$6,0,10*ROW('Water Data'!E126))),'Data Summary'!BW132="Yes"),OFFSET('Water Data'!$E$6,0,10*ROW('Water Data'!E126)),NA())</f>
        <v>#N/A</v>
      </c>
      <c r="I132" s="99" t="e">
        <f ca="true">+IF(AND(ISNUMBER(OFFSET('Water Data'!$E$9,0,10*ROW('Water Data'!E126))),'Data Summary'!BX132="Yes"),OFFSET('Water Data'!$E$9,0,10*ROW('Water Data'!E126)),NA())</f>
        <v>#N/A</v>
      </c>
      <c r="J132" s="99" t="e">
        <f ca="true">+IF(AND(ISNUMBER(OFFSET('Water Data'!$F$4,0,10*ROW('Water Data'!F126))),'Data Summary'!BY132="Yes"),100-OFFSET('Water Data'!$F$4,0,10*ROW('Water Data'!F126)),NA())</f>
        <v>#N/A</v>
      </c>
      <c r="K132" s="99" t="e">
        <f ca="true">+IF(AND(ISNUMBER(OFFSET('Water Data'!$F$6,0,10*ROW('Water Data'!F126))),'Data Summary'!BZ132="Yes"),OFFSET('Water Data'!$F$6,0,10*ROW('Water Data'!F126)),NA())</f>
        <v>#N/A</v>
      </c>
      <c r="L132" s="99" t="e">
        <f ca="true">+IF(AND(ISNUMBER(OFFSET('Water Data'!$F$9,0,10*ROW('Water Data'!F126))),'Data Summary'!CA132="Yes"),OFFSET('Water Data'!$F$9,0,10*ROW('Water Data'!F126)),NA())</f>
        <v>#N/A</v>
      </c>
      <c r="M132" s="99" t="e">
        <f ca="true">+IF(AND(ISNUMBER(OFFSET('Water Data'!$G$4,0,10*ROW('Water Data'!G126))),'Data Summary'!CB132="Yes"),100-OFFSET('Water Data'!$G$4,0,10*ROW('Water Data'!G126)),NA())</f>
        <v>#N/A</v>
      </c>
      <c r="N132" s="99" t="e">
        <f ca="true">+IF(AND(ISNUMBER(OFFSET('Water Data'!$G$6,0,10*ROW('Water Data'!G126))),'Data Summary'!CC132="Yes"),OFFSET('Water Data'!$G$6,0,10*ROW('Water Data'!G126)),NA())</f>
        <v>#N/A</v>
      </c>
      <c r="O132" s="99" t="e">
        <f ca="true">+IF(AND(ISNUMBER(OFFSET('Water Data'!$G$9,0,10*ROW('Water Data'!G126))),'Data Summary'!CD132="Yes"),OFFSET('Water Data'!$G$9,0,10*ROW('Water Data'!G126)),NA())</f>
        <v>#N/A</v>
      </c>
      <c r="P132" s="99" t="e">
        <f ca="true">+IF(AND(ISNUMBER(OFFSET('Water Data'!$H$4,0,10*ROW('Water Data'!H126))),'Data Summary'!CE132="Yes"),100-OFFSET('Water Data'!$H$4,0,10*ROW('Water Data'!H126)),NA())</f>
        <v>#N/A</v>
      </c>
      <c r="Q132" s="99" t="e">
        <f ca="true">+IF(AND(ISNUMBER(OFFSET('Water Data'!$H$6,0,10*ROW('Water Data'!H126))),'Data Summary'!CF132="Yes"),OFFSET('Water Data'!$H$6,0,10*ROW('Water Data'!H126)),NA())</f>
        <v>#N/A</v>
      </c>
      <c r="R132" s="99" t="e">
        <f ca="true">+IF(AND(ISNUMBER(OFFSET('Water Data'!$H$9,0,10*ROW('Water Data'!H126))),'Data Summary'!CG132="Yes"),OFFSET('Water Data'!$H$9,0,10*ROW('Water Data'!H126)),NA())</f>
        <v>#N/A</v>
      </c>
      <c r="S132" s="99" t="e">
        <f ca="true">+IF(AND(ISNUMBER(OFFSET('Water Data'!$I$4,0,10*ROW('Water Data'!I126))),'Data Summary'!CH132="Yes"),100-OFFSET('Water Data'!$I$4,0,10*ROW('Water Data'!I126)),NA())</f>
        <v>#N/A</v>
      </c>
      <c r="T132" s="99" t="e">
        <f ca="true">+IF(AND(ISNUMBER(OFFSET('Water Data'!$I$6,0,10*ROW('Water Data'!I126))),'Data Summary'!CI132="Yes"),OFFSET('Water Data'!$I$6,0,10*ROW('Water Data'!I126)),NA())</f>
        <v>#N/A</v>
      </c>
      <c r="U132" s="99" t="e">
        <f ca="true">+IF(AND(ISNUMBER(OFFSET('Water Data'!$I$9,0,10*ROW('Water Data'!I126))),'Data Summary'!CJ132="Yes"),OFFSET('Water Data'!$I$9,0,10*ROW('Water Data'!I126)),NA())</f>
        <v>#N/A</v>
      </c>
      <c r="V132" s="100" t="e">
        <f ca="true">+IF(AND(ISNUMBER(OFFSET('Sanitation Data'!$D$4,0,10*ROW('Sanitation Data'!D126))),'Data Summary'!CK132="Yes"),100-OFFSET('Sanitation Data'!$D$4,0,10*ROW('Sanitation Data'!D126)),NA())</f>
        <v>#N/A</v>
      </c>
      <c r="W132" s="100" t="e">
        <f ca="true">+IF(AND(ISNUMBER(OFFSET('Sanitation Data'!$D$6,0,10*ROW('Sanitation Data'!D126))),'Data Summary'!CL132="Yes"),OFFSET('Sanitation Data'!$D$6,0,10*ROW('Sanitation Data'!D126)),NA())</f>
        <v>#N/A</v>
      </c>
      <c r="X132" s="100" t="e">
        <f ca="true">+IF(AND(ISNUMBER(OFFSET('Sanitation Data'!$D$10,0,10*ROW('Sanitation Data'!D126))),'Data Summary'!CM132="Yes"),OFFSET('Sanitation Data'!$D$10,0,10*ROW('Sanitation Data'!D126)),NA())</f>
        <v>#N/A</v>
      </c>
      <c r="Y132" s="100" t="e">
        <f ca="true">+IF(AND(ISNUMBER(OFFSET('Sanitation Data'!$D$11,0,10*ROW('Sanitation Data'!D126))),'Data Summary'!CN132="Yes"),OFFSET('Sanitation Data'!$D$11,0,10*ROW('Sanitation Data'!D126)),NA())</f>
        <v>#N/A</v>
      </c>
      <c r="Z132" s="100" t="e">
        <f ca="true">+IF(AND(ISNUMBER(OFFSET('Sanitation Data'!$D$12,0,10*ROW('Sanitation Data'!D126))),'Data Summary'!CO132="Yes"),OFFSET('Sanitation Data'!$D$12,0,10*ROW('Sanitation Data'!D126)),NA())</f>
        <v>#N/A</v>
      </c>
      <c r="AA132" s="100" t="e">
        <f ca="true">+IF(AND(ISNUMBER(OFFSET('Sanitation Data'!$E$4,0,10*ROW('Sanitation Data'!E126))),'Data Summary'!CP132="Yes"),100-OFFSET('Sanitation Data'!$E$4,0,10*ROW('Sanitation Data'!E126)),NA())</f>
        <v>#N/A</v>
      </c>
      <c r="AB132" s="100" t="e">
        <f ca="true">+IF(AND(ISNUMBER(OFFSET('Sanitation Data'!$E$6,0,10*ROW('Sanitation Data'!E126))),'Data Summary'!CQ132="Yes"),OFFSET('Sanitation Data'!$E$6,0,10*ROW('Sanitation Data'!E126)),NA())</f>
        <v>#N/A</v>
      </c>
      <c r="AC132" s="100" t="e">
        <f ca="true">+IF(AND(ISNUMBER(OFFSET('Sanitation Data'!$E$10,0,10*ROW('Sanitation Data'!E126))),'Data Summary'!CR132="Yes"),OFFSET('Sanitation Data'!$E$10,0,10*ROW('Sanitation Data'!E126)),NA())</f>
        <v>#N/A</v>
      </c>
      <c r="AD132" s="100" t="e">
        <f ca="true">+IF(AND(ISNUMBER(OFFSET('Sanitation Data'!$E$11,0,10*ROW('Sanitation Data'!E126))),'Data Summary'!CS132="Yes"),OFFSET('Sanitation Data'!$E$11,0,10*ROW('Sanitation Data'!E126)),NA())</f>
        <v>#N/A</v>
      </c>
      <c r="AE132" s="100" t="e">
        <f ca="true">+IF(AND(ISNUMBER(OFFSET('Sanitation Data'!$E$12,0,10*ROW('Sanitation Data'!E126))),'Data Summary'!CT132="Yes"),OFFSET('Sanitation Data'!$E$12,0,10*ROW('Sanitation Data'!E126)),NA())</f>
        <v>#N/A</v>
      </c>
      <c r="AF132" s="100" t="e">
        <f ca="true">+IF(AND(ISNUMBER(OFFSET('Sanitation Data'!$F$4,0,10*ROW('Sanitation Data'!F126))),'Data Summary'!CU132="Yes"),100-OFFSET('Sanitation Data'!$F$4,0,10*ROW('Sanitation Data'!F126)),NA())</f>
        <v>#N/A</v>
      </c>
      <c r="AG132" s="100" t="e">
        <f ca="true">+IF(AND(ISNUMBER(OFFSET('Sanitation Data'!$F$6,0,10*ROW('Sanitation Data'!F126))),'Data Summary'!CV132="Yes"),OFFSET('Sanitation Data'!$F$6,0,10*ROW('Sanitation Data'!F126)),NA())</f>
        <v>#N/A</v>
      </c>
      <c r="AH132" s="100" t="e">
        <f ca="true">+IF(AND(ISNUMBER(OFFSET('Sanitation Data'!$F$10,0,10*ROW('Sanitation Data'!F126))),'Data Summary'!CW132="Yes"),OFFSET('Sanitation Data'!$F$10,0,10*ROW('Sanitation Data'!F126)),NA())</f>
        <v>#N/A</v>
      </c>
      <c r="AI132" s="100" t="e">
        <f ca="true">+IF(AND(ISNUMBER(OFFSET('Sanitation Data'!$F$11,0,10*ROW('Sanitation Data'!F126))),'Data Summary'!CX132="Yes"),OFFSET('Sanitation Data'!$F$11,0,10*ROW('Sanitation Data'!F126)),NA())</f>
        <v>#N/A</v>
      </c>
      <c r="AJ132" s="100" t="e">
        <f ca="true">+IF(AND(ISNUMBER(OFFSET('Sanitation Data'!$F$12,0,10*ROW('Sanitation Data'!F126))),'Data Summary'!CY132="Yes"),OFFSET('Sanitation Data'!$F$12,0,10*ROW('Sanitation Data'!F126)),NA())</f>
        <v>#N/A</v>
      </c>
      <c r="AK132" s="100" t="e">
        <f ca="true">+IF(AND(ISNUMBER(OFFSET('Sanitation Data'!$G$4,0,10*ROW('Sanitation Data'!G126))),'Data Summary'!CZ132="Yes"),100-OFFSET('Sanitation Data'!$G$4,0,10*ROW('Sanitation Data'!G126)),NA())</f>
        <v>#N/A</v>
      </c>
      <c r="AL132" s="100" t="e">
        <f ca="true">+IF(AND(ISNUMBER(OFFSET('Sanitation Data'!$G$6,0,10*ROW('Sanitation Data'!G126))),'Data Summary'!DA132="Yes"),OFFSET('Sanitation Data'!$G$6,0,10*ROW('Sanitation Data'!G126)),NA())</f>
        <v>#N/A</v>
      </c>
      <c r="AM132" s="100" t="e">
        <f ca="true">+IF(AND(ISNUMBER(OFFSET('Sanitation Data'!$G$10,0,10*ROW('Sanitation Data'!G126))),'Data Summary'!DB132="Yes"),OFFSET('Sanitation Data'!$G$10,0,10*ROW('Sanitation Data'!G126)),NA())</f>
        <v>#N/A</v>
      </c>
      <c r="AN132" s="100" t="e">
        <f ca="true">+IF(AND(ISNUMBER(OFFSET('Sanitation Data'!$G$11,0,10*ROW('Sanitation Data'!G126))),'Data Summary'!DC132="Yes"),OFFSET('Sanitation Data'!$G$11,0,10*ROW('Sanitation Data'!G126)),NA())</f>
        <v>#N/A</v>
      </c>
      <c r="AO132" s="100" t="e">
        <f ca="true">+IF(AND(ISNUMBER(OFFSET('Sanitation Data'!$G$12,0,10*ROW('Sanitation Data'!G126))),'Data Summary'!DD132="Yes"),OFFSET('Sanitation Data'!$G$12,0,10*ROW('Sanitation Data'!G126)),NA())</f>
        <v>#N/A</v>
      </c>
      <c r="AP132" s="100" t="e">
        <f ca="true">+IF(AND(ISNUMBER(OFFSET('Sanitation Data'!$H$4,0,10*ROW('Sanitation Data'!H126))),'Data Summary'!DE132="Yes"),100-OFFSET('Sanitation Data'!$H$4,0,10*ROW('Sanitation Data'!H126)),NA())</f>
        <v>#N/A</v>
      </c>
      <c r="AQ132" s="100" t="e">
        <f ca="true">+IF(AND(ISNUMBER(OFFSET('Sanitation Data'!$H$6,0,10*ROW('Sanitation Data'!H126))),'Data Summary'!DF132="Yes"),OFFSET('Sanitation Data'!$H$6,0,10*ROW('Sanitation Data'!H126)),NA())</f>
        <v>#N/A</v>
      </c>
      <c r="AR132" s="100" t="e">
        <f ca="true">+IF(AND(ISNUMBER(OFFSET('Sanitation Data'!$H$10,0,10*ROW('Sanitation Data'!H126))),'Data Summary'!DG132="Yes"),OFFSET('Sanitation Data'!$H$10,0,10*ROW('Sanitation Data'!H126)),NA())</f>
        <v>#N/A</v>
      </c>
      <c r="AS132" s="100" t="e">
        <f ca="true">+IF(AND(ISNUMBER(OFFSET('Sanitation Data'!$H$11,0,10*ROW('Sanitation Data'!H126))),'Data Summary'!DH132="Yes"),OFFSET('Sanitation Data'!$H$11,0,10*ROW('Sanitation Data'!H126)),NA())</f>
        <v>#N/A</v>
      </c>
      <c r="AT132" s="100" t="e">
        <f ca="true">+IF(AND(ISNUMBER(OFFSET('Sanitation Data'!$H$12,0,10*ROW('Sanitation Data'!H126))),'Data Summary'!DI132="Yes"),OFFSET('Sanitation Data'!$H$12,0,10*ROW('Sanitation Data'!H126)),NA())</f>
        <v>#N/A</v>
      </c>
      <c r="AU132" s="100" t="e">
        <f ca="true">+IF(AND(ISNUMBER(OFFSET('Sanitation Data'!$I$4,0,10*ROW('Sanitation Data'!I126))),'Data Summary'!DJ132="Yes"),100-OFFSET('Sanitation Data'!$I$4,0,10*ROW('Sanitation Data'!I126)),NA())</f>
        <v>#N/A</v>
      </c>
      <c r="AV132" s="100" t="e">
        <f ca="true">+IF(AND(ISNUMBER(OFFSET('Sanitation Data'!$I$6,0,10*ROW('Sanitation Data'!I126))),'Data Summary'!DK132="Yes"),OFFSET('Sanitation Data'!$I$6,0,10*ROW('Sanitation Data'!I126)),NA())</f>
        <v>#N/A</v>
      </c>
      <c r="AW132" s="100" t="e">
        <f ca="true">+IF(AND(ISNUMBER(OFFSET('Sanitation Data'!$I$10,0,10*ROW('Sanitation Data'!I126))),'Data Summary'!DL132="Yes"),OFFSET('Sanitation Data'!$I$10,0,10*ROW('Sanitation Data'!I126)),NA())</f>
        <v>#N/A</v>
      </c>
      <c r="AX132" s="100" t="e">
        <f ca="true">+IF(AND(ISNUMBER(OFFSET('Sanitation Data'!$I$11,0,10*ROW('Sanitation Data'!I126))),'Data Summary'!DM132="Yes"),OFFSET('Sanitation Data'!$I$11,0,10*ROW('Sanitation Data'!I126)),NA())</f>
        <v>#N/A</v>
      </c>
      <c r="AY132" s="100" t="e">
        <f ca="true">+IF(AND(ISNUMBER(OFFSET('Sanitation Data'!$I$12,0,10*ROW('Sanitation Data'!I126))),'Data Summary'!DN132="Yes"),OFFSET('Sanitation Data'!$I$12,0,10*ROW('Sanitation Data'!I126)),NA())</f>
        <v>#N/A</v>
      </c>
      <c r="AZ132" s="101" t="e">
        <f ca="true">+IF(AND(ISNUMBER(OFFSET('Hygiene Data'!$D$5,0,10*ROW('Hygiene Data'!D126))),'Data Summary'!DO132="Yes"),OFFSET('Hygiene Data'!$D$5,0,10*ROW('Hygiene Data'!D126)),NA())</f>
        <v>#N/A</v>
      </c>
      <c r="BA132" s="101" t="e">
        <f ca="true">+IF(AND(ISNUMBER(OFFSET('Hygiene Data'!$D$7,0,10*ROW('Hygiene Data'!D126))),'Data Summary'!DP132="Yes"),OFFSET('Hygiene Data'!$D$7,0,10*ROW('Hygiene Data'!D126)),NA())</f>
        <v>#N/A</v>
      </c>
      <c r="BB132" s="101" t="e">
        <f ca="true">+IF(AND(ISNUMBER(OFFSET('Hygiene Data'!$D$9,0,10*ROW('Hygiene Data'!D126))),'Data Summary'!DQ132="Yes"),OFFSET('Hygiene Data'!$D$9,0,10*ROW('Hygiene Data'!D126)),NA())</f>
        <v>#N/A</v>
      </c>
      <c r="BC132" s="101" t="e">
        <f ca="true">+IF(AND(ISNUMBER(OFFSET('Hygiene Data'!$E$5,0,10*ROW('Hygiene Data'!E126))),'Data Summary'!DR132="Yes"),OFFSET('Hygiene Data'!$E$5,0,10*ROW('Hygiene Data'!E126)),NA())</f>
        <v>#N/A</v>
      </c>
      <c r="BD132" s="101" t="e">
        <f ca="true">+IF(AND(ISNUMBER(OFFSET('Hygiene Data'!$E$7,0,10*ROW('Hygiene Data'!E126))),'Data Summary'!DS132="Yes"),OFFSET('Hygiene Data'!$E$7,0,10*ROW('Hygiene Data'!E126)),NA())</f>
        <v>#N/A</v>
      </c>
      <c r="BE132" s="101" t="e">
        <f ca="true">+IF(AND(ISNUMBER(OFFSET('Hygiene Data'!$E$9,0,10*ROW('Hygiene Data'!E126))),'Data Summary'!DT132="Yes"),OFFSET('Hygiene Data'!$E$9,0,10*ROW('Hygiene Data'!E126)),NA())</f>
        <v>#N/A</v>
      </c>
      <c r="BF132" s="101" t="e">
        <f ca="true">+IF(AND(ISNUMBER(OFFSET('Hygiene Data'!$F$5,0,10*ROW('Hygiene Data'!F126))),'Data Summary'!DU132="Yes"),OFFSET('Hygiene Data'!$F$5,0,10*ROW('Hygiene Data'!F126)),NA())</f>
        <v>#N/A</v>
      </c>
      <c r="BG132" s="101" t="e">
        <f ca="true">+IF(AND(ISNUMBER(OFFSET('Hygiene Data'!$F$7,0,10*ROW('Hygiene Data'!F126))),'Data Summary'!DV132="Yes"),OFFSET('Hygiene Data'!$F$7,0,10*ROW('Hygiene Data'!F126)),NA())</f>
        <v>#N/A</v>
      </c>
      <c r="BH132" s="101" t="e">
        <f ca="true">+IF(AND(ISNUMBER(OFFSET('Hygiene Data'!$F$9,0,10*ROW('Hygiene Data'!F126))),'Data Summary'!DW132="Yes"),OFFSET('Hygiene Data'!$F$9,0,10*ROW('Hygiene Data'!F126)),NA())</f>
        <v>#N/A</v>
      </c>
      <c r="BI132" s="101" t="e">
        <f ca="true">+IF(AND(ISNUMBER(OFFSET('Hygiene Data'!$G$5,0,10*ROW('Hygiene Data'!G126))),'Data Summary'!DX132="Yes"),OFFSET('Hygiene Data'!$G$5,0,10*ROW('Hygiene Data'!G126)),NA())</f>
        <v>#N/A</v>
      </c>
      <c r="BJ132" s="101" t="e">
        <f ca="true">+IF(AND(ISNUMBER(OFFSET('Hygiene Data'!$G$7,0,10*ROW('Hygiene Data'!G126))),'Data Summary'!DY132="Yes"),OFFSET('Hygiene Data'!$G$7,0,10*ROW('Hygiene Data'!G126)),NA())</f>
        <v>#N/A</v>
      </c>
      <c r="BK132" s="101" t="e">
        <f ca="true">+IF(AND(ISNUMBER(OFFSET('Hygiene Data'!$G$9,0,10*ROW('Hygiene Data'!G126))),'Data Summary'!DZ132="Yes"),OFFSET('Hygiene Data'!$G$9,0,10*ROW('Hygiene Data'!G126)),NA())</f>
        <v>#N/A</v>
      </c>
      <c r="BL132" s="101" t="e">
        <f ca="true">+IF(AND(ISNUMBER(OFFSET('Hygiene Data'!$H$5,0,10*ROW('Hygiene Data'!H126))),'Data Summary'!EA132="Yes"),OFFSET('Hygiene Data'!$H$5,0,10*ROW('Hygiene Data'!H126)),NA())</f>
        <v>#N/A</v>
      </c>
      <c r="BM132" s="101" t="e">
        <f ca="true">+IF(AND(ISNUMBER(OFFSET('Hygiene Data'!$H$7,0,10*ROW('Hygiene Data'!H126))),'Data Summary'!EB132="Yes"),OFFSET('Hygiene Data'!$H$7,0,10*ROW('Hygiene Data'!H126)),NA())</f>
        <v>#N/A</v>
      </c>
      <c r="BN132" s="101" t="e">
        <f ca="true">+IF(AND(ISNUMBER(OFFSET('Hygiene Data'!$H$9,0,10*ROW('Hygiene Data'!H126))),'Data Summary'!EC132="Yes"),OFFSET('Hygiene Data'!$H$9,0,10*ROW('Hygiene Data'!H126)),NA())</f>
        <v>#N/A</v>
      </c>
      <c r="BO132" s="101" t="e">
        <f ca="true">+IF(AND(ISNUMBER(OFFSET('Hygiene Data'!$I$5,0,10*ROW('Hygiene Data'!I126))),'Data Summary'!ED132="Yes"),OFFSET('Hygiene Data'!$I$5,0,10*ROW('Hygiene Data'!I126)),NA())</f>
        <v>#N/A</v>
      </c>
      <c r="BP132" s="101" t="e">
        <f ca="true">+IF(AND(ISNUMBER(OFFSET('Hygiene Data'!$I$7,0,10*ROW('Hygiene Data'!I126))),'Data Summary'!EE132="Yes"),OFFSET('Hygiene Data'!$I$7,0,10*ROW('Hygiene Data'!I126)),NA())</f>
        <v>#N/A</v>
      </c>
      <c r="BQ132" s="101" t="e">
        <f ca="true">+IF(AND(ISNUMBER(OFFSET('Hygiene Data'!$I$9,0,10*ROW('Hygiene Data'!I126))),'Data Summary'!EF132="Yes"),OFFSET('Hygiene Data'!$I$9,0,10*ROW('Hygiene Data'!I126)),NA())</f>
        <v>#N/A</v>
      </c>
    </row>
    <row xmlns:x14ac="http://schemas.microsoft.com/office/spreadsheetml/2009/9/ac" r="133" x14ac:dyDescent="0.2">
      <c r="A133" s="379" t="e">
        <f ca="true">+RIGHT('Data Summary'!A133,LEN('Data Summary'!A133)-9)</f>
        <v>#VALUE!</v>
      </c>
      <c r="B133" s="38" t="str">
        <f ca="true">+IF(ISTEXT('Data Summary'!B133),'Data Summary'!B133,"")</f>
        <v/>
      </c>
      <c r="C133" s="378" t="e">
        <f ca="true">+VALUE('Data Summary'!C133)</f>
        <v>#VALUE!</v>
      </c>
      <c r="D133" s="99" t="e">
        <f ca="true">+IF(AND(ISNUMBER(OFFSET('Water Data'!$D$4,0,10*ROW('Water Data'!D127))),'Data Summary'!BS133="Yes"),100-OFFSET('Water Data'!$D$4,0,10*ROW('Water Data'!D127)),NA())</f>
        <v>#N/A</v>
      </c>
      <c r="E133" s="99" t="e">
        <f ca="true">+IF(AND(ISNUMBER(OFFSET('Water Data'!$D$6,0,10*ROW('Water Data'!D127))),'Data Summary'!BT133="Yes"),OFFSET('Water Data'!$D$6,0,10*ROW('Water Data'!D127)),NA())</f>
        <v>#N/A</v>
      </c>
      <c r="F133" s="99" t="e">
        <f ca="true">+IF(AND(ISNUMBER(OFFSET('Water Data'!$D$9,0,10*ROW('Water Data'!D127))),'Data Summary'!BU133="Yes"),OFFSET('Water Data'!$D$9,0,10*ROW('Water Data'!D127)),NA())</f>
        <v>#N/A</v>
      </c>
      <c r="G133" s="99" t="e">
        <f ca="true">+IF(AND(ISNUMBER(OFFSET('Water Data'!$E$4,0,10*ROW('Water Data'!E127))),'Data Summary'!BV133="Yes"),100-OFFSET('Water Data'!$E$4,0,10*ROW('Water Data'!E127)),NA())</f>
        <v>#N/A</v>
      </c>
      <c r="H133" s="99" t="e">
        <f ca="true">+IF(AND(ISNUMBER(OFFSET('Water Data'!$E$6,0,10*ROW('Water Data'!E127))),'Data Summary'!BW133="Yes"),OFFSET('Water Data'!$E$6,0,10*ROW('Water Data'!E127)),NA())</f>
        <v>#N/A</v>
      </c>
      <c r="I133" s="99" t="e">
        <f ca="true">+IF(AND(ISNUMBER(OFFSET('Water Data'!$E$9,0,10*ROW('Water Data'!E127))),'Data Summary'!BX133="Yes"),OFFSET('Water Data'!$E$9,0,10*ROW('Water Data'!E127)),NA())</f>
        <v>#N/A</v>
      </c>
      <c r="J133" s="99" t="e">
        <f ca="true">+IF(AND(ISNUMBER(OFFSET('Water Data'!$F$4,0,10*ROW('Water Data'!F127))),'Data Summary'!BY133="Yes"),100-OFFSET('Water Data'!$F$4,0,10*ROW('Water Data'!F127)),NA())</f>
        <v>#N/A</v>
      </c>
      <c r="K133" s="99" t="e">
        <f ca="true">+IF(AND(ISNUMBER(OFFSET('Water Data'!$F$6,0,10*ROW('Water Data'!F127))),'Data Summary'!BZ133="Yes"),OFFSET('Water Data'!$F$6,0,10*ROW('Water Data'!F127)),NA())</f>
        <v>#N/A</v>
      </c>
      <c r="L133" s="99" t="e">
        <f ca="true">+IF(AND(ISNUMBER(OFFSET('Water Data'!$F$9,0,10*ROW('Water Data'!F127))),'Data Summary'!CA133="Yes"),OFFSET('Water Data'!$F$9,0,10*ROW('Water Data'!F127)),NA())</f>
        <v>#N/A</v>
      </c>
      <c r="M133" s="99" t="e">
        <f ca="true">+IF(AND(ISNUMBER(OFFSET('Water Data'!$G$4,0,10*ROW('Water Data'!G127))),'Data Summary'!CB133="Yes"),100-OFFSET('Water Data'!$G$4,0,10*ROW('Water Data'!G127)),NA())</f>
        <v>#N/A</v>
      </c>
      <c r="N133" s="99" t="e">
        <f ca="true">+IF(AND(ISNUMBER(OFFSET('Water Data'!$G$6,0,10*ROW('Water Data'!G127))),'Data Summary'!CC133="Yes"),OFFSET('Water Data'!$G$6,0,10*ROW('Water Data'!G127)),NA())</f>
        <v>#N/A</v>
      </c>
      <c r="O133" s="99" t="e">
        <f ca="true">+IF(AND(ISNUMBER(OFFSET('Water Data'!$G$9,0,10*ROW('Water Data'!G127))),'Data Summary'!CD133="Yes"),OFFSET('Water Data'!$G$9,0,10*ROW('Water Data'!G127)),NA())</f>
        <v>#N/A</v>
      </c>
      <c r="P133" s="99" t="e">
        <f ca="true">+IF(AND(ISNUMBER(OFFSET('Water Data'!$H$4,0,10*ROW('Water Data'!H127))),'Data Summary'!CE133="Yes"),100-OFFSET('Water Data'!$H$4,0,10*ROW('Water Data'!H127)),NA())</f>
        <v>#N/A</v>
      </c>
      <c r="Q133" s="99" t="e">
        <f ca="true">+IF(AND(ISNUMBER(OFFSET('Water Data'!$H$6,0,10*ROW('Water Data'!H127))),'Data Summary'!CF133="Yes"),OFFSET('Water Data'!$H$6,0,10*ROW('Water Data'!H127)),NA())</f>
        <v>#N/A</v>
      </c>
      <c r="R133" s="99" t="e">
        <f ca="true">+IF(AND(ISNUMBER(OFFSET('Water Data'!$H$9,0,10*ROW('Water Data'!H127))),'Data Summary'!CG133="Yes"),OFFSET('Water Data'!$H$9,0,10*ROW('Water Data'!H127)),NA())</f>
        <v>#N/A</v>
      </c>
      <c r="S133" s="99" t="e">
        <f ca="true">+IF(AND(ISNUMBER(OFFSET('Water Data'!$I$4,0,10*ROW('Water Data'!I127))),'Data Summary'!CH133="Yes"),100-OFFSET('Water Data'!$I$4,0,10*ROW('Water Data'!I127)),NA())</f>
        <v>#N/A</v>
      </c>
      <c r="T133" s="99" t="e">
        <f ca="true">+IF(AND(ISNUMBER(OFFSET('Water Data'!$I$6,0,10*ROW('Water Data'!I127))),'Data Summary'!CI133="Yes"),OFFSET('Water Data'!$I$6,0,10*ROW('Water Data'!I127)),NA())</f>
        <v>#N/A</v>
      </c>
      <c r="U133" s="99" t="e">
        <f ca="true">+IF(AND(ISNUMBER(OFFSET('Water Data'!$I$9,0,10*ROW('Water Data'!I127))),'Data Summary'!CJ133="Yes"),OFFSET('Water Data'!$I$9,0,10*ROW('Water Data'!I127)),NA())</f>
        <v>#N/A</v>
      </c>
      <c r="V133" s="100" t="e">
        <f ca="true">+IF(AND(ISNUMBER(OFFSET('Sanitation Data'!$D$4,0,10*ROW('Sanitation Data'!D127))),'Data Summary'!CK133="Yes"),100-OFFSET('Sanitation Data'!$D$4,0,10*ROW('Sanitation Data'!D127)),NA())</f>
        <v>#N/A</v>
      </c>
      <c r="W133" s="100" t="e">
        <f ca="true">+IF(AND(ISNUMBER(OFFSET('Sanitation Data'!$D$6,0,10*ROW('Sanitation Data'!D127))),'Data Summary'!CL133="Yes"),OFFSET('Sanitation Data'!$D$6,0,10*ROW('Sanitation Data'!D127)),NA())</f>
        <v>#N/A</v>
      </c>
      <c r="X133" s="100" t="e">
        <f ca="true">+IF(AND(ISNUMBER(OFFSET('Sanitation Data'!$D$10,0,10*ROW('Sanitation Data'!D127))),'Data Summary'!CM133="Yes"),OFFSET('Sanitation Data'!$D$10,0,10*ROW('Sanitation Data'!D127)),NA())</f>
        <v>#N/A</v>
      </c>
      <c r="Y133" s="100" t="e">
        <f ca="true">+IF(AND(ISNUMBER(OFFSET('Sanitation Data'!$D$11,0,10*ROW('Sanitation Data'!D127))),'Data Summary'!CN133="Yes"),OFFSET('Sanitation Data'!$D$11,0,10*ROW('Sanitation Data'!D127)),NA())</f>
        <v>#N/A</v>
      </c>
      <c r="Z133" s="100" t="e">
        <f ca="true">+IF(AND(ISNUMBER(OFFSET('Sanitation Data'!$D$12,0,10*ROW('Sanitation Data'!D127))),'Data Summary'!CO133="Yes"),OFFSET('Sanitation Data'!$D$12,0,10*ROW('Sanitation Data'!D127)),NA())</f>
        <v>#N/A</v>
      </c>
      <c r="AA133" s="100" t="e">
        <f ca="true">+IF(AND(ISNUMBER(OFFSET('Sanitation Data'!$E$4,0,10*ROW('Sanitation Data'!E127))),'Data Summary'!CP133="Yes"),100-OFFSET('Sanitation Data'!$E$4,0,10*ROW('Sanitation Data'!E127)),NA())</f>
        <v>#N/A</v>
      </c>
      <c r="AB133" s="100" t="e">
        <f ca="true">+IF(AND(ISNUMBER(OFFSET('Sanitation Data'!$E$6,0,10*ROW('Sanitation Data'!E127))),'Data Summary'!CQ133="Yes"),OFFSET('Sanitation Data'!$E$6,0,10*ROW('Sanitation Data'!E127)),NA())</f>
        <v>#N/A</v>
      </c>
      <c r="AC133" s="100" t="e">
        <f ca="true">+IF(AND(ISNUMBER(OFFSET('Sanitation Data'!$E$10,0,10*ROW('Sanitation Data'!E127))),'Data Summary'!CR133="Yes"),OFFSET('Sanitation Data'!$E$10,0,10*ROW('Sanitation Data'!E127)),NA())</f>
        <v>#N/A</v>
      </c>
      <c r="AD133" s="100" t="e">
        <f ca="true">+IF(AND(ISNUMBER(OFFSET('Sanitation Data'!$E$11,0,10*ROW('Sanitation Data'!E127))),'Data Summary'!CS133="Yes"),OFFSET('Sanitation Data'!$E$11,0,10*ROW('Sanitation Data'!E127)),NA())</f>
        <v>#N/A</v>
      </c>
      <c r="AE133" s="100" t="e">
        <f ca="true">+IF(AND(ISNUMBER(OFFSET('Sanitation Data'!$E$12,0,10*ROW('Sanitation Data'!E127))),'Data Summary'!CT133="Yes"),OFFSET('Sanitation Data'!$E$12,0,10*ROW('Sanitation Data'!E127)),NA())</f>
        <v>#N/A</v>
      </c>
      <c r="AF133" s="100" t="e">
        <f ca="true">+IF(AND(ISNUMBER(OFFSET('Sanitation Data'!$F$4,0,10*ROW('Sanitation Data'!F127))),'Data Summary'!CU133="Yes"),100-OFFSET('Sanitation Data'!$F$4,0,10*ROW('Sanitation Data'!F127)),NA())</f>
        <v>#N/A</v>
      </c>
      <c r="AG133" s="100" t="e">
        <f ca="true">+IF(AND(ISNUMBER(OFFSET('Sanitation Data'!$F$6,0,10*ROW('Sanitation Data'!F127))),'Data Summary'!CV133="Yes"),OFFSET('Sanitation Data'!$F$6,0,10*ROW('Sanitation Data'!F127)),NA())</f>
        <v>#N/A</v>
      </c>
      <c r="AH133" s="100" t="e">
        <f ca="true">+IF(AND(ISNUMBER(OFFSET('Sanitation Data'!$F$10,0,10*ROW('Sanitation Data'!F127))),'Data Summary'!CW133="Yes"),OFFSET('Sanitation Data'!$F$10,0,10*ROW('Sanitation Data'!F127)),NA())</f>
        <v>#N/A</v>
      </c>
      <c r="AI133" s="100" t="e">
        <f ca="true">+IF(AND(ISNUMBER(OFFSET('Sanitation Data'!$F$11,0,10*ROW('Sanitation Data'!F127))),'Data Summary'!CX133="Yes"),OFFSET('Sanitation Data'!$F$11,0,10*ROW('Sanitation Data'!F127)),NA())</f>
        <v>#N/A</v>
      </c>
      <c r="AJ133" s="100" t="e">
        <f ca="true">+IF(AND(ISNUMBER(OFFSET('Sanitation Data'!$F$12,0,10*ROW('Sanitation Data'!F127))),'Data Summary'!CY133="Yes"),OFFSET('Sanitation Data'!$F$12,0,10*ROW('Sanitation Data'!F127)),NA())</f>
        <v>#N/A</v>
      </c>
      <c r="AK133" s="100" t="e">
        <f ca="true">+IF(AND(ISNUMBER(OFFSET('Sanitation Data'!$G$4,0,10*ROW('Sanitation Data'!G127))),'Data Summary'!CZ133="Yes"),100-OFFSET('Sanitation Data'!$G$4,0,10*ROW('Sanitation Data'!G127)),NA())</f>
        <v>#N/A</v>
      </c>
      <c r="AL133" s="100" t="e">
        <f ca="true">+IF(AND(ISNUMBER(OFFSET('Sanitation Data'!$G$6,0,10*ROW('Sanitation Data'!G127))),'Data Summary'!DA133="Yes"),OFFSET('Sanitation Data'!$G$6,0,10*ROW('Sanitation Data'!G127)),NA())</f>
        <v>#N/A</v>
      </c>
      <c r="AM133" s="100" t="e">
        <f ca="true">+IF(AND(ISNUMBER(OFFSET('Sanitation Data'!$G$10,0,10*ROW('Sanitation Data'!G127))),'Data Summary'!DB133="Yes"),OFFSET('Sanitation Data'!$G$10,0,10*ROW('Sanitation Data'!G127)),NA())</f>
        <v>#N/A</v>
      </c>
      <c r="AN133" s="100" t="e">
        <f ca="true">+IF(AND(ISNUMBER(OFFSET('Sanitation Data'!$G$11,0,10*ROW('Sanitation Data'!G127))),'Data Summary'!DC133="Yes"),OFFSET('Sanitation Data'!$G$11,0,10*ROW('Sanitation Data'!G127)),NA())</f>
        <v>#N/A</v>
      </c>
      <c r="AO133" s="100" t="e">
        <f ca="true">+IF(AND(ISNUMBER(OFFSET('Sanitation Data'!$G$12,0,10*ROW('Sanitation Data'!G127))),'Data Summary'!DD133="Yes"),OFFSET('Sanitation Data'!$G$12,0,10*ROW('Sanitation Data'!G127)),NA())</f>
        <v>#N/A</v>
      </c>
      <c r="AP133" s="100" t="e">
        <f ca="true">+IF(AND(ISNUMBER(OFFSET('Sanitation Data'!$H$4,0,10*ROW('Sanitation Data'!H127))),'Data Summary'!DE133="Yes"),100-OFFSET('Sanitation Data'!$H$4,0,10*ROW('Sanitation Data'!H127)),NA())</f>
        <v>#N/A</v>
      </c>
      <c r="AQ133" s="100" t="e">
        <f ca="true">+IF(AND(ISNUMBER(OFFSET('Sanitation Data'!$H$6,0,10*ROW('Sanitation Data'!H127))),'Data Summary'!DF133="Yes"),OFFSET('Sanitation Data'!$H$6,0,10*ROW('Sanitation Data'!H127)),NA())</f>
        <v>#N/A</v>
      </c>
      <c r="AR133" s="100" t="e">
        <f ca="true">+IF(AND(ISNUMBER(OFFSET('Sanitation Data'!$H$10,0,10*ROW('Sanitation Data'!H127))),'Data Summary'!DG133="Yes"),OFFSET('Sanitation Data'!$H$10,0,10*ROW('Sanitation Data'!H127)),NA())</f>
        <v>#N/A</v>
      </c>
      <c r="AS133" s="100" t="e">
        <f ca="true">+IF(AND(ISNUMBER(OFFSET('Sanitation Data'!$H$11,0,10*ROW('Sanitation Data'!H127))),'Data Summary'!DH133="Yes"),OFFSET('Sanitation Data'!$H$11,0,10*ROW('Sanitation Data'!H127)),NA())</f>
        <v>#N/A</v>
      </c>
      <c r="AT133" s="100" t="e">
        <f ca="true">+IF(AND(ISNUMBER(OFFSET('Sanitation Data'!$H$12,0,10*ROW('Sanitation Data'!H127))),'Data Summary'!DI133="Yes"),OFFSET('Sanitation Data'!$H$12,0,10*ROW('Sanitation Data'!H127)),NA())</f>
        <v>#N/A</v>
      </c>
      <c r="AU133" s="100" t="e">
        <f ca="true">+IF(AND(ISNUMBER(OFFSET('Sanitation Data'!$I$4,0,10*ROW('Sanitation Data'!I127))),'Data Summary'!DJ133="Yes"),100-OFFSET('Sanitation Data'!$I$4,0,10*ROW('Sanitation Data'!I127)),NA())</f>
        <v>#N/A</v>
      </c>
      <c r="AV133" s="100" t="e">
        <f ca="true">+IF(AND(ISNUMBER(OFFSET('Sanitation Data'!$I$6,0,10*ROW('Sanitation Data'!I127))),'Data Summary'!DK133="Yes"),OFFSET('Sanitation Data'!$I$6,0,10*ROW('Sanitation Data'!I127)),NA())</f>
        <v>#N/A</v>
      </c>
      <c r="AW133" s="100" t="e">
        <f ca="true">+IF(AND(ISNUMBER(OFFSET('Sanitation Data'!$I$10,0,10*ROW('Sanitation Data'!I127))),'Data Summary'!DL133="Yes"),OFFSET('Sanitation Data'!$I$10,0,10*ROW('Sanitation Data'!I127)),NA())</f>
        <v>#N/A</v>
      </c>
      <c r="AX133" s="100" t="e">
        <f ca="true">+IF(AND(ISNUMBER(OFFSET('Sanitation Data'!$I$11,0,10*ROW('Sanitation Data'!I127))),'Data Summary'!DM133="Yes"),OFFSET('Sanitation Data'!$I$11,0,10*ROW('Sanitation Data'!I127)),NA())</f>
        <v>#N/A</v>
      </c>
      <c r="AY133" s="100" t="e">
        <f ca="true">+IF(AND(ISNUMBER(OFFSET('Sanitation Data'!$I$12,0,10*ROW('Sanitation Data'!I127))),'Data Summary'!DN133="Yes"),OFFSET('Sanitation Data'!$I$12,0,10*ROW('Sanitation Data'!I127)),NA())</f>
        <v>#N/A</v>
      </c>
      <c r="AZ133" s="101" t="e">
        <f ca="true">+IF(AND(ISNUMBER(OFFSET('Hygiene Data'!$D$5,0,10*ROW('Hygiene Data'!D127))),'Data Summary'!DO133="Yes"),OFFSET('Hygiene Data'!$D$5,0,10*ROW('Hygiene Data'!D127)),NA())</f>
        <v>#N/A</v>
      </c>
      <c r="BA133" s="101" t="e">
        <f ca="true">+IF(AND(ISNUMBER(OFFSET('Hygiene Data'!$D$7,0,10*ROW('Hygiene Data'!D127))),'Data Summary'!DP133="Yes"),OFFSET('Hygiene Data'!$D$7,0,10*ROW('Hygiene Data'!D127)),NA())</f>
        <v>#N/A</v>
      </c>
      <c r="BB133" s="101" t="e">
        <f ca="true">+IF(AND(ISNUMBER(OFFSET('Hygiene Data'!$D$9,0,10*ROW('Hygiene Data'!D127))),'Data Summary'!DQ133="Yes"),OFFSET('Hygiene Data'!$D$9,0,10*ROW('Hygiene Data'!D127)),NA())</f>
        <v>#N/A</v>
      </c>
      <c r="BC133" s="101" t="e">
        <f ca="true">+IF(AND(ISNUMBER(OFFSET('Hygiene Data'!$E$5,0,10*ROW('Hygiene Data'!E127))),'Data Summary'!DR133="Yes"),OFFSET('Hygiene Data'!$E$5,0,10*ROW('Hygiene Data'!E127)),NA())</f>
        <v>#N/A</v>
      </c>
      <c r="BD133" s="101" t="e">
        <f ca="true">+IF(AND(ISNUMBER(OFFSET('Hygiene Data'!$E$7,0,10*ROW('Hygiene Data'!E127))),'Data Summary'!DS133="Yes"),OFFSET('Hygiene Data'!$E$7,0,10*ROW('Hygiene Data'!E127)),NA())</f>
        <v>#N/A</v>
      </c>
      <c r="BE133" s="101" t="e">
        <f ca="true">+IF(AND(ISNUMBER(OFFSET('Hygiene Data'!$E$9,0,10*ROW('Hygiene Data'!E127))),'Data Summary'!DT133="Yes"),OFFSET('Hygiene Data'!$E$9,0,10*ROW('Hygiene Data'!E127)),NA())</f>
        <v>#N/A</v>
      </c>
      <c r="BF133" s="101" t="e">
        <f ca="true">+IF(AND(ISNUMBER(OFFSET('Hygiene Data'!$F$5,0,10*ROW('Hygiene Data'!F127))),'Data Summary'!DU133="Yes"),OFFSET('Hygiene Data'!$F$5,0,10*ROW('Hygiene Data'!F127)),NA())</f>
        <v>#N/A</v>
      </c>
      <c r="BG133" s="101" t="e">
        <f ca="true">+IF(AND(ISNUMBER(OFFSET('Hygiene Data'!$F$7,0,10*ROW('Hygiene Data'!F127))),'Data Summary'!DV133="Yes"),OFFSET('Hygiene Data'!$F$7,0,10*ROW('Hygiene Data'!F127)),NA())</f>
        <v>#N/A</v>
      </c>
      <c r="BH133" s="101" t="e">
        <f ca="true">+IF(AND(ISNUMBER(OFFSET('Hygiene Data'!$F$9,0,10*ROW('Hygiene Data'!F127))),'Data Summary'!DW133="Yes"),OFFSET('Hygiene Data'!$F$9,0,10*ROW('Hygiene Data'!F127)),NA())</f>
        <v>#N/A</v>
      </c>
      <c r="BI133" s="101" t="e">
        <f ca="true">+IF(AND(ISNUMBER(OFFSET('Hygiene Data'!$G$5,0,10*ROW('Hygiene Data'!G127))),'Data Summary'!DX133="Yes"),OFFSET('Hygiene Data'!$G$5,0,10*ROW('Hygiene Data'!G127)),NA())</f>
        <v>#N/A</v>
      </c>
      <c r="BJ133" s="101" t="e">
        <f ca="true">+IF(AND(ISNUMBER(OFFSET('Hygiene Data'!$G$7,0,10*ROW('Hygiene Data'!G127))),'Data Summary'!DY133="Yes"),OFFSET('Hygiene Data'!$G$7,0,10*ROW('Hygiene Data'!G127)),NA())</f>
        <v>#N/A</v>
      </c>
      <c r="BK133" s="101" t="e">
        <f ca="true">+IF(AND(ISNUMBER(OFFSET('Hygiene Data'!$G$9,0,10*ROW('Hygiene Data'!G127))),'Data Summary'!DZ133="Yes"),OFFSET('Hygiene Data'!$G$9,0,10*ROW('Hygiene Data'!G127)),NA())</f>
        <v>#N/A</v>
      </c>
      <c r="BL133" s="101" t="e">
        <f ca="true">+IF(AND(ISNUMBER(OFFSET('Hygiene Data'!$H$5,0,10*ROW('Hygiene Data'!H127))),'Data Summary'!EA133="Yes"),OFFSET('Hygiene Data'!$H$5,0,10*ROW('Hygiene Data'!H127)),NA())</f>
        <v>#N/A</v>
      </c>
      <c r="BM133" s="101" t="e">
        <f ca="true">+IF(AND(ISNUMBER(OFFSET('Hygiene Data'!$H$7,0,10*ROW('Hygiene Data'!H127))),'Data Summary'!EB133="Yes"),OFFSET('Hygiene Data'!$H$7,0,10*ROW('Hygiene Data'!H127)),NA())</f>
        <v>#N/A</v>
      </c>
      <c r="BN133" s="101" t="e">
        <f ca="true">+IF(AND(ISNUMBER(OFFSET('Hygiene Data'!$H$9,0,10*ROW('Hygiene Data'!H127))),'Data Summary'!EC133="Yes"),OFFSET('Hygiene Data'!$H$9,0,10*ROW('Hygiene Data'!H127)),NA())</f>
        <v>#N/A</v>
      </c>
      <c r="BO133" s="101" t="e">
        <f ca="true">+IF(AND(ISNUMBER(OFFSET('Hygiene Data'!$I$5,0,10*ROW('Hygiene Data'!I127))),'Data Summary'!ED133="Yes"),OFFSET('Hygiene Data'!$I$5,0,10*ROW('Hygiene Data'!I127)),NA())</f>
        <v>#N/A</v>
      </c>
      <c r="BP133" s="101" t="e">
        <f ca="true">+IF(AND(ISNUMBER(OFFSET('Hygiene Data'!$I$7,0,10*ROW('Hygiene Data'!I127))),'Data Summary'!EE133="Yes"),OFFSET('Hygiene Data'!$I$7,0,10*ROW('Hygiene Data'!I127)),NA())</f>
        <v>#N/A</v>
      </c>
      <c r="BQ133" s="101" t="e">
        <f ca="true">+IF(AND(ISNUMBER(OFFSET('Hygiene Data'!$I$9,0,10*ROW('Hygiene Data'!I127))),'Data Summary'!EF133="Yes"),OFFSET('Hygiene Data'!$I$9,0,10*ROW('Hygiene Data'!I127)),NA())</f>
        <v>#N/A</v>
      </c>
    </row>
    <row xmlns:x14ac="http://schemas.microsoft.com/office/spreadsheetml/2009/9/ac" r="134" x14ac:dyDescent="0.2">
      <c r="A134" s="379" t="e">
        <f ca="true">+RIGHT('Data Summary'!A134,LEN('Data Summary'!A134)-9)</f>
        <v>#VALUE!</v>
      </c>
      <c r="B134" s="38" t="str">
        <f ca="true">+IF(ISTEXT('Data Summary'!B134),'Data Summary'!B134,"")</f>
        <v/>
      </c>
      <c r="C134" s="378" t="e">
        <f ca="true">+VALUE('Data Summary'!C134)</f>
        <v>#VALUE!</v>
      </c>
      <c r="D134" s="99" t="e">
        <f ca="true">+IF(AND(ISNUMBER(OFFSET('Water Data'!$D$4,0,10*ROW('Water Data'!D128))),'Data Summary'!BS134="Yes"),100-OFFSET('Water Data'!$D$4,0,10*ROW('Water Data'!D128)),NA())</f>
        <v>#N/A</v>
      </c>
      <c r="E134" s="99" t="e">
        <f ca="true">+IF(AND(ISNUMBER(OFFSET('Water Data'!$D$6,0,10*ROW('Water Data'!D128))),'Data Summary'!BT134="Yes"),OFFSET('Water Data'!$D$6,0,10*ROW('Water Data'!D128)),NA())</f>
        <v>#N/A</v>
      </c>
      <c r="F134" s="99" t="e">
        <f ca="true">+IF(AND(ISNUMBER(OFFSET('Water Data'!$D$9,0,10*ROW('Water Data'!D128))),'Data Summary'!BU134="Yes"),OFFSET('Water Data'!$D$9,0,10*ROW('Water Data'!D128)),NA())</f>
        <v>#N/A</v>
      </c>
      <c r="G134" s="99" t="e">
        <f ca="true">+IF(AND(ISNUMBER(OFFSET('Water Data'!$E$4,0,10*ROW('Water Data'!E128))),'Data Summary'!BV134="Yes"),100-OFFSET('Water Data'!$E$4,0,10*ROW('Water Data'!E128)),NA())</f>
        <v>#N/A</v>
      </c>
      <c r="H134" s="99" t="e">
        <f ca="true">+IF(AND(ISNUMBER(OFFSET('Water Data'!$E$6,0,10*ROW('Water Data'!E128))),'Data Summary'!BW134="Yes"),OFFSET('Water Data'!$E$6,0,10*ROW('Water Data'!E128)),NA())</f>
        <v>#N/A</v>
      </c>
      <c r="I134" s="99" t="e">
        <f ca="true">+IF(AND(ISNUMBER(OFFSET('Water Data'!$E$9,0,10*ROW('Water Data'!E128))),'Data Summary'!BX134="Yes"),OFFSET('Water Data'!$E$9,0,10*ROW('Water Data'!E128)),NA())</f>
        <v>#N/A</v>
      </c>
      <c r="J134" s="99" t="e">
        <f ca="true">+IF(AND(ISNUMBER(OFFSET('Water Data'!$F$4,0,10*ROW('Water Data'!F128))),'Data Summary'!BY134="Yes"),100-OFFSET('Water Data'!$F$4,0,10*ROW('Water Data'!F128)),NA())</f>
        <v>#N/A</v>
      </c>
      <c r="K134" s="99" t="e">
        <f ca="true">+IF(AND(ISNUMBER(OFFSET('Water Data'!$F$6,0,10*ROW('Water Data'!F128))),'Data Summary'!BZ134="Yes"),OFFSET('Water Data'!$F$6,0,10*ROW('Water Data'!F128)),NA())</f>
        <v>#N/A</v>
      </c>
      <c r="L134" s="99" t="e">
        <f ca="true">+IF(AND(ISNUMBER(OFFSET('Water Data'!$F$9,0,10*ROW('Water Data'!F128))),'Data Summary'!CA134="Yes"),OFFSET('Water Data'!$F$9,0,10*ROW('Water Data'!F128)),NA())</f>
        <v>#N/A</v>
      </c>
      <c r="M134" s="99" t="e">
        <f ca="true">+IF(AND(ISNUMBER(OFFSET('Water Data'!$G$4,0,10*ROW('Water Data'!G128))),'Data Summary'!CB134="Yes"),100-OFFSET('Water Data'!$G$4,0,10*ROW('Water Data'!G128)),NA())</f>
        <v>#N/A</v>
      </c>
      <c r="N134" s="99" t="e">
        <f ca="true">+IF(AND(ISNUMBER(OFFSET('Water Data'!$G$6,0,10*ROW('Water Data'!G128))),'Data Summary'!CC134="Yes"),OFFSET('Water Data'!$G$6,0,10*ROW('Water Data'!G128)),NA())</f>
        <v>#N/A</v>
      </c>
      <c r="O134" s="99" t="e">
        <f ca="true">+IF(AND(ISNUMBER(OFFSET('Water Data'!$G$9,0,10*ROW('Water Data'!G128))),'Data Summary'!CD134="Yes"),OFFSET('Water Data'!$G$9,0,10*ROW('Water Data'!G128)),NA())</f>
        <v>#N/A</v>
      </c>
      <c r="P134" s="99" t="e">
        <f ca="true">+IF(AND(ISNUMBER(OFFSET('Water Data'!$H$4,0,10*ROW('Water Data'!H128))),'Data Summary'!CE134="Yes"),100-OFFSET('Water Data'!$H$4,0,10*ROW('Water Data'!H128)),NA())</f>
        <v>#N/A</v>
      </c>
      <c r="Q134" s="99" t="e">
        <f ca="true">+IF(AND(ISNUMBER(OFFSET('Water Data'!$H$6,0,10*ROW('Water Data'!H128))),'Data Summary'!CF134="Yes"),OFFSET('Water Data'!$H$6,0,10*ROW('Water Data'!H128)),NA())</f>
        <v>#N/A</v>
      </c>
      <c r="R134" s="99" t="e">
        <f ca="true">+IF(AND(ISNUMBER(OFFSET('Water Data'!$H$9,0,10*ROW('Water Data'!H128))),'Data Summary'!CG134="Yes"),OFFSET('Water Data'!$H$9,0,10*ROW('Water Data'!H128)),NA())</f>
        <v>#N/A</v>
      </c>
      <c r="S134" s="99" t="e">
        <f ca="true">+IF(AND(ISNUMBER(OFFSET('Water Data'!$I$4,0,10*ROW('Water Data'!I128))),'Data Summary'!CH134="Yes"),100-OFFSET('Water Data'!$I$4,0,10*ROW('Water Data'!I128)),NA())</f>
        <v>#N/A</v>
      </c>
      <c r="T134" s="99" t="e">
        <f ca="true">+IF(AND(ISNUMBER(OFFSET('Water Data'!$I$6,0,10*ROW('Water Data'!I128))),'Data Summary'!CI134="Yes"),OFFSET('Water Data'!$I$6,0,10*ROW('Water Data'!I128)),NA())</f>
        <v>#N/A</v>
      </c>
      <c r="U134" s="99" t="e">
        <f ca="true">+IF(AND(ISNUMBER(OFFSET('Water Data'!$I$9,0,10*ROW('Water Data'!I128))),'Data Summary'!CJ134="Yes"),OFFSET('Water Data'!$I$9,0,10*ROW('Water Data'!I128)),NA())</f>
        <v>#N/A</v>
      </c>
      <c r="V134" s="100" t="e">
        <f ca="true">+IF(AND(ISNUMBER(OFFSET('Sanitation Data'!$D$4,0,10*ROW('Sanitation Data'!D128))),'Data Summary'!CK134="Yes"),100-OFFSET('Sanitation Data'!$D$4,0,10*ROW('Sanitation Data'!D128)),NA())</f>
        <v>#N/A</v>
      </c>
      <c r="W134" s="100" t="e">
        <f ca="true">+IF(AND(ISNUMBER(OFFSET('Sanitation Data'!$D$6,0,10*ROW('Sanitation Data'!D128))),'Data Summary'!CL134="Yes"),OFFSET('Sanitation Data'!$D$6,0,10*ROW('Sanitation Data'!D128)),NA())</f>
        <v>#N/A</v>
      </c>
      <c r="X134" s="100" t="e">
        <f ca="true">+IF(AND(ISNUMBER(OFFSET('Sanitation Data'!$D$10,0,10*ROW('Sanitation Data'!D128))),'Data Summary'!CM134="Yes"),OFFSET('Sanitation Data'!$D$10,0,10*ROW('Sanitation Data'!D128)),NA())</f>
        <v>#N/A</v>
      </c>
      <c r="Y134" s="100" t="e">
        <f ca="true">+IF(AND(ISNUMBER(OFFSET('Sanitation Data'!$D$11,0,10*ROW('Sanitation Data'!D128))),'Data Summary'!CN134="Yes"),OFFSET('Sanitation Data'!$D$11,0,10*ROW('Sanitation Data'!D128)),NA())</f>
        <v>#N/A</v>
      </c>
      <c r="Z134" s="100" t="e">
        <f ca="true">+IF(AND(ISNUMBER(OFFSET('Sanitation Data'!$D$12,0,10*ROW('Sanitation Data'!D128))),'Data Summary'!CO134="Yes"),OFFSET('Sanitation Data'!$D$12,0,10*ROW('Sanitation Data'!D128)),NA())</f>
        <v>#N/A</v>
      </c>
      <c r="AA134" s="100" t="e">
        <f ca="true">+IF(AND(ISNUMBER(OFFSET('Sanitation Data'!$E$4,0,10*ROW('Sanitation Data'!E128))),'Data Summary'!CP134="Yes"),100-OFFSET('Sanitation Data'!$E$4,0,10*ROW('Sanitation Data'!E128)),NA())</f>
        <v>#N/A</v>
      </c>
      <c r="AB134" s="100" t="e">
        <f ca="true">+IF(AND(ISNUMBER(OFFSET('Sanitation Data'!$E$6,0,10*ROW('Sanitation Data'!E128))),'Data Summary'!CQ134="Yes"),OFFSET('Sanitation Data'!$E$6,0,10*ROW('Sanitation Data'!E128)),NA())</f>
        <v>#N/A</v>
      </c>
      <c r="AC134" s="100" t="e">
        <f ca="true">+IF(AND(ISNUMBER(OFFSET('Sanitation Data'!$E$10,0,10*ROW('Sanitation Data'!E128))),'Data Summary'!CR134="Yes"),OFFSET('Sanitation Data'!$E$10,0,10*ROW('Sanitation Data'!E128)),NA())</f>
        <v>#N/A</v>
      </c>
      <c r="AD134" s="100" t="e">
        <f ca="true">+IF(AND(ISNUMBER(OFFSET('Sanitation Data'!$E$11,0,10*ROW('Sanitation Data'!E128))),'Data Summary'!CS134="Yes"),OFFSET('Sanitation Data'!$E$11,0,10*ROW('Sanitation Data'!E128)),NA())</f>
        <v>#N/A</v>
      </c>
      <c r="AE134" s="100" t="e">
        <f ca="true">+IF(AND(ISNUMBER(OFFSET('Sanitation Data'!$E$12,0,10*ROW('Sanitation Data'!E128))),'Data Summary'!CT134="Yes"),OFFSET('Sanitation Data'!$E$12,0,10*ROW('Sanitation Data'!E128)),NA())</f>
        <v>#N/A</v>
      </c>
      <c r="AF134" s="100" t="e">
        <f ca="true">+IF(AND(ISNUMBER(OFFSET('Sanitation Data'!$F$4,0,10*ROW('Sanitation Data'!F128))),'Data Summary'!CU134="Yes"),100-OFFSET('Sanitation Data'!$F$4,0,10*ROW('Sanitation Data'!F128)),NA())</f>
        <v>#N/A</v>
      </c>
      <c r="AG134" s="100" t="e">
        <f ca="true">+IF(AND(ISNUMBER(OFFSET('Sanitation Data'!$F$6,0,10*ROW('Sanitation Data'!F128))),'Data Summary'!CV134="Yes"),OFFSET('Sanitation Data'!$F$6,0,10*ROW('Sanitation Data'!F128)),NA())</f>
        <v>#N/A</v>
      </c>
      <c r="AH134" s="100" t="e">
        <f ca="true">+IF(AND(ISNUMBER(OFFSET('Sanitation Data'!$F$10,0,10*ROW('Sanitation Data'!F128))),'Data Summary'!CW134="Yes"),OFFSET('Sanitation Data'!$F$10,0,10*ROW('Sanitation Data'!F128)),NA())</f>
        <v>#N/A</v>
      </c>
      <c r="AI134" s="100" t="e">
        <f ca="true">+IF(AND(ISNUMBER(OFFSET('Sanitation Data'!$F$11,0,10*ROW('Sanitation Data'!F128))),'Data Summary'!CX134="Yes"),OFFSET('Sanitation Data'!$F$11,0,10*ROW('Sanitation Data'!F128)),NA())</f>
        <v>#N/A</v>
      </c>
      <c r="AJ134" s="100" t="e">
        <f ca="true">+IF(AND(ISNUMBER(OFFSET('Sanitation Data'!$F$12,0,10*ROW('Sanitation Data'!F128))),'Data Summary'!CY134="Yes"),OFFSET('Sanitation Data'!$F$12,0,10*ROW('Sanitation Data'!F128)),NA())</f>
        <v>#N/A</v>
      </c>
      <c r="AK134" s="100" t="e">
        <f ca="true">+IF(AND(ISNUMBER(OFFSET('Sanitation Data'!$G$4,0,10*ROW('Sanitation Data'!G128))),'Data Summary'!CZ134="Yes"),100-OFFSET('Sanitation Data'!$G$4,0,10*ROW('Sanitation Data'!G128)),NA())</f>
        <v>#N/A</v>
      </c>
      <c r="AL134" s="100" t="e">
        <f ca="true">+IF(AND(ISNUMBER(OFFSET('Sanitation Data'!$G$6,0,10*ROW('Sanitation Data'!G128))),'Data Summary'!DA134="Yes"),OFFSET('Sanitation Data'!$G$6,0,10*ROW('Sanitation Data'!G128)),NA())</f>
        <v>#N/A</v>
      </c>
      <c r="AM134" s="100" t="e">
        <f ca="true">+IF(AND(ISNUMBER(OFFSET('Sanitation Data'!$G$10,0,10*ROW('Sanitation Data'!G128))),'Data Summary'!DB134="Yes"),OFFSET('Sanitation Data'!$G$10,0,10*ROW('Sanitation Data'!G128)),NA())</f>
        <v>#N/A</v>
      </c>
      <c r="AN134" s="100" t="e">
        <f ca="true">+IF(AND(ISNUMBER(OFFSET('Sanitation Data'!$G$11,0,10*ROW('Sanitation Data'!G128))),'Data Summary'!DC134="Yes"),OFFSET('Sanitation Data'!$G$11,0,10*ROW('Sanitation Data'!G128)),NA())</f>
        <v>#N/A</v>
      </c>
      <c r="AO134" s="100" t="e">
        <f ca="true">+IF(AND(ISNUMBER(OFFSET('Sanitation Data'!$G$12,0,10*ROW('Sanitation Data'!G128))),'Data Summary'!DD134="Yes"),OFFSET('Sanitation Data'!$G$12,0,10*ROW('Sanitation Data'!G128)),NA())</f>
        <v>#N/A</v>
      </c>
      <c r="AP134" s="100" t="e">
        <f ca="true">+IF(AND(ISNUMBER(OFFSET('Sanitation Data'!$H$4,0,10*ROW('Sanitation Data'!H128))),'Data Summary'!DE134="Yes"),100-OFFSET('Sanitation Data'!$H$4,0,10*ROW('Sanitation Data'!H128)),NA())</f>
        <v>#N/A</v>
      </c>
      <c r="AQ134" s="100" t="e">
        <f ca="true">+IF(AND(ISNUMBER(OFFSET('Sanitation Data'!$H$6,0,10*ROW('Sanitation Data'!H128))),'Data Summary'!DF134="Yes"),OFFSET('Sanitation Data'!$H$6,0,10*ROW('Sanitation Data'!H128)),NA())</f>
        <v>#N/A</v>
      </c>
      <c r="AR134" s="100" t="e">
        <f ca="true">+IF(AND(ISNUMBER(OFFSET('Sanitation Data'!$H$10,0,10*ROW('Sanitation Data'!H128))),'Data Summary'!DG134="Yes"),OFFSET('Sanitation Data'!$H$10,0,10*ROW('Sanitation Data'!H128)),NA())</f>
        <v>#N/A</v>
      </c>
      <c r="AS134" s="100" t="e">
        <f ca="true">+IF(AND(ISNUMBER(OFFSET('Sanitation Data'!$H$11,0,10*ROW('Sanitation Data'!H128))),'Data Summary'!DH134="Yes"),OFFSET('Sanitation Data'!$H$11,0,10*ROW('Sanitation Data'!H128)),NA())</f>
        <v>#N/A</v>
      </c>
      <c r="AT134" s="100" t="e">
        <f ca="true">+IF(AND(ISNUMBER(OFFSET('Sanitation Data'!$H$12,0,10*ROW('Sanitation Data'!H128))),'Data Summary'!DI134="Yes"),OFFSET('Sanitation Data'!$H$12,0,10*ROW('Sanitation Data'!H128)),NA())</f>
        <v>#N/A</v>
      </c>
      <c r="AU134" s="100" t="e">
        <f ca="true">+IF(AND(ISNUMBER(OFFSET('Sanitation Data'!$I$4,0,10*ROW('Sanitation Data'!I128))),'Data Summary'!DJ134="Yes"),100-OFFSET('Sanitation Data'!$I$4,0,10*ROW('Sanitation Data'!I128)),NA())</f>
        <v>#N/A</v>
      </c>
      <c r="AV134" s="100" t="e">
        <f ca="true">+IF(AND(ISNUMBER(OFFSET('Sanitation Data'!$I$6,0,10*ROW('Sanitation Data'!I128))),'Data Summary'!DK134="Yes"),OFFSET('Sanitation Data'!$I$6,0,10*ROW('Sanitation Data'!I128)),NA())</f>
        <v>#N/A</v>
      </c>
      <c r="AW134" s="100" t="e">
        <f ca="true">+IF(AND(ISNUMBER(OFFSET('Sanitation Data'!$I$10,0,10*ROW('Sanitation Data'!I128))),'Data Summary'!DL134="Yes"),OFFSET('Sanitation Data'!$I$10,0,10*ROW('Sanitation Data'!I128)),NA())</f>
        <v>#N/A</v>
      </c>
      <c r="AX134" s="100" t="e">
        <f ca="true">+IF(AND(ISNUMBER(OFFSET('Sanitation Data'!$I$11,0,10*ROW('Sanitation Data'!I128))),'Data Summary'!DM134="Yes"),OFFSET('Sanitation Data'!$I$11,0,10*ROW('Sanitation Data'!I128)),NA())</f>
        <v>#N/A</v>
      </c>
      <c r="AY134" s="100" t="e">
        <f ca="true">+IF(AND(ISNUMBER(OFFSET('Sanitation Data'!$I$12,0,10*ROW('Sanitation Data'!I128))),'Data Summary'!DN134="Yes"),OFFSET('Sanitation Data'!$I$12,0,10*ROW('Sanitation Data'!I128)),NA())</f>
        <v>#N/A</v>
      </c>
      <c r="AZ134" s="101" t="e">
        <f ca="true">+IF(AND(ISNUMBER(OFFSET('Hygiene Data'!$D$5,0,10*ROW('Hygiene Data'!D128))),'Data Summary'!DO134="Yes"),OFFSET('Hygiene Data'!$D$5,0,10*ROW('Hygiene Data'!D128)),NA())</f>
        <v>#N/A</v>
      </c>
      <c r="BA134" s="101" t="e">
        <f ca="true">+IF(AND(ISNUMBER(OFFSET('Hygiene Data'!$D$7,0,10*ROW('Hygiene Data'!D128))),'Data Summary'!DP134="Yes"),OFFSET('Hygiene Data'!$D$7,0,10*ROW('Hygiene Data'!D128)),NA())</f>
        <v>#N/A</v>
      </c>
      <c r="BB134" s="101" t="e">
        <f ca="true">+IF(AND(ISNUMBER(OFFSET('Hygiene Data'!$D$9,0,10*ROW('Hygiene Data'!D128))),'Data Summary'!DQ134="Yes"),OFFSET('Hygiene Data'!$D$9,0,10*ROW('Hygiene Data'!D128)),NA())</f>
        <v>#N/A</v>
      </c>
      <c r="BC134" s="101" t="e">
        <f ca="true">+IF(AND(ISNUMBER(OFFSET('Hygiene Data'!$E$5,0,10*ROW('Hygiene Data'!E128))),'Data Summary'!DR134="Yes"),OFFSET('Hygiene Data'!$E$5,0,10*ROW('Hygiene Data'!E128)),NA())</f>
        <v>#N/A</v>
      </c>
      <c r="BD134" s="101" t="e">
        <f ca="true">+IF(AND(ISNUMBER(OFFSET('Hygiene Data'!$E$7,0,10*ROW('Hygiene Data'!E128))),'Data Summary'!DS134="Yes"),OFFSET('Hygiene Data'!$E$7,0,10*ROW('Hygiene Data'!E128)),NA())</f>
        <v>#N/A</v>
      </c>
      <c r="BE134" s="101" t="e">
        <f ca="true">+IF(AND(ISNUMBER(OFFSET('Hygiene Data'!$E$9,0,10*ROW('Hygiene Data'!E128))),'Data Summary'!DT134="Yes"),OFFSET('Hygiene Data'!$E$9,0,10*ROW('Hygiene Data'!E128)),NA())</f>
        <v>#N/A</v>
      </c>
      <c r="BF134" s="101" t="e">
        <f ca="true">+IF(AND(ISNUMBER(OFFSET('Hygiene Data'!$F$5,0,10*ROW('Hygiene Data'!F128))),'Data Summary'!DU134="Yes"),OFFSET('Hygiene Data'!$F$5,0,10*ROW('Hygiene Data'!F128)),NA())</f>
        <v>#N/A</v>
      </c>
      <c r="BG134" s="101" t="e">
        <f ca="true">+IF(AND(ISNUMBER(OFFSET('Hygiene Data'!$F$7,0,10*ROW('Hygiene Data'!F128))),'Data Summary'!DV134="Yes"),OFFSET('Hygiene Data'!$F$7,0,10*ROW('Hygiene Data'!F128)),NA())</f>
        <v>#N/A</v>
      </c>
      <c r="BH134" s="101" t="e">
        <f ca="true">+IF(AND(ISNUMBER(OFFSET('Hygiene Data'!$F$9,0,10*ROW('Hygiene Data'!F128))),'Data Summary'!DW134="Yes"),OFFSET('Hygiene Data'!$F$9,0,10*ROW('Hygiene Data'!F128)),NA())</f>
        <v>#N/A</v>
      </c>
      <c r="BI134" s="101" t="e">
        <f ca="true">+IF(AND(ISNUMBER(OFFSET('Hygiene Data'!$G$5,0,10*ROW('Hygiene Data'!G128))),'Data Summary'!DX134="Yes"),OFFSET('Hygiene Data'!$G$5,0,10*ROW('Hygiene Data'!G128)),NA())</f>
        <v>#N/A</v>
      </c>
      <c r="BJ134" s="101" t="e">
        <f ca="true">+IF(AND(ISNUMBER(OFFSET('Hygiene Data'!$G$7,0,10*ROW('Hygiene Data'!G128))),'Data Summary'!DY134="Yes"),OFFSET('Hygiene Data'!$G$7,0,10*ROW('Hygiene Data'!G128)),NA())</f>
        <v>#N/A</v>
      </c>
      <c r="BK134" s="101" t="e">
        <f ca="true">+IF(AND(ISNUMBER(OFFSET('Hygiene Data'!$G$9,0,10*ROW('Hygiene Data'!G128))),'Data Summary'!DZ134="Yes"),OFFSET('Hygiene Data'!$G$9,0,10*ROW('Hygiene Data'!G128)),NA())</f>
        <v>#N/A</v>
      </c>
      <c r="BL134" s="101" t="e">
        <f ca="true">+IF(AND(ISNUMBER(OFFSET('Hygiene Data'!$H$5,0,10*ROW('Hygiene Data'!H128))),'Data Summary'!EA134="Yes"),OFFSET('Hygiene Data'!$H$5,0,10*ROW('Hygiene Data'!H128)),NA())</f>
        <v>#N/A</v>
      </c>
      <c r="BM134" s="101" t="e">
        <f ca="true">+IF(AND(ISNUMBER(OFFSET('Hygiene Data'!$H$7,0,10*ROW('Hygiene Data'!H128))),'Data Summary'!EB134="Yes"),OFFSET('Hygiene Data'!$H$7,0,10*ROW('Hygiene Data'!H128)),NA())</f>
        <v>#N/A</v>
      </c>
      <c r="BN134" s="101" t="e">
        <f ca="true">+IF(AND(ISNUMBER(OFFSET('Hygiene Data'!$H$9,0,10*ROW('Hygiene Data'!H128))),'Data Summary'!EC134="Yes"),OFFSET('Hygiene Data'!$H$9,0,10*ROW('Hygiene Data'!H128)),NA())</f>
        <v>#N/A</v>
      </c>
      <c r="BO134" s="101" t="e">
        <f ca="true">+IF(AND(ISNUMBER(OFFSET('Hygiene Data'!$I$5,0,10*ROW('Hygiene Data'!I128))),'Data Summary'!ED134="Yes"),OFFSET('Hygiene Data'!$I$5,0,10*ROW('Hygiene Data'!I128)),NA())</f>
        <v>#N/A</v>
      </c>
      <c r="BP134" s="101" t="e">
        <f ca="true">+IF(AND(ISNUMBER(OFFSET('Hygiene Data'!$I$7,0,10*ROW('Hygiene Data'!I128))),'Data Summary'!EE134="Yes"),OFFSET('Hygiene Data'!$I$7,0,10*ROW('Hygiene Data'!I128)),NA())</f>
        <v>#N/A</v>
      </c>
      <c r="BQ134" s="101" t="e">
        <f ca="true">+IF(AND(ISNUMBER(OFFSET('Hygiene Data'!$I$9,0,10*ROW('Hygiene Data'!I128))),'Data Summary'!EF134="Yes"),OFFSET('Hygiene Data'!$I$9,0,10*ROW('Hygiene Data'!I128)),NA())</f>
        <v>#N/A</v>
      </c>
    </row>
    <row xmlns:x14ac="http://schemas.microsoft.com/office/spreadsheetml/2009/9/ac" r="135" x14ac:dyDescent="0.2">
      <c r="A135" s="379" t="e">
        <f ca="true">+RIGHT('Data Summary'!A135,LEN('Data Summary'!A135)-9)</f>
        <v>#VALUE!</v>
      </c>
      <c r="B135" s="38" t="str">
        <f ca="true">+IF(ISTEXT('Data Summary'!B135),'Data Summary'!B135,"")</f>
        <v/>
      </c>
      <c r="C135" s="378" t="e">
        <f ca="true">+VALUE('Data Summary'!C135)</f>
        <v>#VALUE!</v>
      </c>
      <c r="D135" s="99" t="e">
        <f ca="true">+IF(AND(ISNUMBER(OFFSET('Water Data'!$D$4,0,10*ROW('Water Data'!D129))),'Data Summary'!BS135="Yes"),100-OFFSET('Water Data'!$D$4,0,10*ROW('Water Data'!D129)),NA())</f>
        <v>#N/A</v>
      </c>
      <c r="E135" s="99" t="e">
        <f ca="true">+IF(AND(ISNUMBER(OFFSET('Water Data'!$D$6,0,10*ROW('Water Data'!D129))),'Data Summary'!BT135="Yes"),OFFSET('Water Data'!$D$6,0,10*ROW('Water Data'!D129)),NA())</f>
        <v>#N/A</v>
      </c>
      <c r="F135" s="99" t="e">
        <f ca="true">+IF(AND(ISNUMBER(OFFSET('Water Data'!$D$9,0,10*ROW('Water Data'!D129))),'Data Summary'!BU135="Yes"),OFFSET('Water Data'!$D$9,0,10*ROW('Water Data'!D129)),NA())</f>
        <v>#N/A</v>
      </c>
      <c r="G135" s="99" t="e">
        <f ca="true">+IF(AND(ISNUMBER(OFFSET('Water Data'!$E$4,0,10*ROW('Water Data'!E129))),'Data Summary'!BV135="Yes"),100-OFFSET('Water Data'!$E$4,0,10*ROW('Water Data'!E129)),NA())</f>
        <v>#N/A</v>
      </c>
      <c r="H135" s="99" t="e">
        <f ca="true">+IF(AND(ISNUMBER(OFFSET('Water Data'!$E$6,0,10*ROW('Water Data'!E129))),'Data Summary'!BW135="Yes"),OFFSET('Water Data'!$E$6,0,10*ROW('Water Data'!E129)),NA())</f>
        <v>#N/A</v>
      </c>
      <c r="I135" s="99" t="e">
        <f ca="true">+IF(AND(ISNUMBER(OFFSET('Water Data'!$E$9,0,10*ROW('Water Data'!E129))),'Data Summary'!BX135="Yes"),OFFSET('Water Data'!$E$9,0,10*ROW('Water Data'!E129)),NA())</f>
        <v>#N/A</v>
      </c>
      <c r="J135" s="99" t="e">
        <f ca="true">+IF(AND(ISNUMBER(OFFSET('Water Data'!$F$4,0,10*ROW('Water Data'!F129))),'Data Summary'!BY135="Yes"),100-OFFSET('Water Data'!$F$4,0,10*ROW('Water Data'!F129)),NA())</f>
        <v>#N/A</v>
      </c>
      <c r="K135" s="99" t="e">
        <f ca="true">+IF(AND(ISNUMBER(OFFSET('Water Data'!$F$6,0,10*ROW('Water Data'!F129))),'Data Summary'!BZ135="Yes"),OFFSET('Water Data'!$F$6,0,10*ROW('Water Data'!F129)),NA())</f>
        <v>#N/A</v>
      </c>
      <c r="L135" s="99" t="e">
        <f ca="true">+IF(AND(ISNUMBER(OFFSET('Water Data'!$F$9,0,10*ROW('Water Data'!F129))),'Data Summary'!CA135="Yes"),OFFSET('Water Data'!$F$9,0,10*ROW('Water Data'!F129)),NA())</f>
        <v>#N/A</v>
      </c>
      <c r="M135" s="99" t="e">
        <f ca="true">+IF(AND(ISNUMBER(OFFSET('Water Data'!$G$4,0,10*ROW('Water Data'!G129))),'Data Summary'!CB135="Yes"),100-OFFSET('Water Data'!$G$4,0,10*ROW('Water Data'!G129)),NA())</f>
        <v>#N/A</v>
      </c>
      <c r="N135" s="99" t="e">
        <f ca="true">+IF(AND(ISNUMBER(OFFSET('Water Data'!$G$6,0,10*ROW('Water Data'!G129))),'Data Summary'!CC135="Yes"),OFFSET('Water Data'!$G$6,0,10*ROW('Water Data'!G129)),NA())</f>
        <v>#N/A</v>
      </c>
      <c r="O135" s="99" t="e">
        <f ca="true">+IF(AND(ISNUMBER(OFFSET('Water Data'!$G$9,0,10*ROW('Water Data'!G129))),'Data Summary'!CD135="Yes"),OFFSET('Water Data'!$G$9,0,10*ROW('Water Data'!G129)),NA())</f>
        <v>#N/A</v>
      </c>
      <c r="P135" s="99" t="e">
        <f ca="true">+IF(AND(ISNUMBER(OFFSET('Water Data'!$H$4,0,10*ROW('Water Data'!H129))),'Data Summary'!CE135="Yes"),100-OFFSET('Water Data'!$H$4,0,10*ROW('Water Data'!H129)),NA())</f>
        <v>#N/A</v>
      </c>
      <c r="Q135" s="99" t="e">
        <f ca="true">+IF(AND(ISNUMBER(OFFSET('Water Data'!$H$6,0,10*ROW('Water Data'!H129))),'Data Summary'!CF135="Yes"),OFFSET('Water Data'!$H$6,0,10*ROW('Water Data'!H129)),NA())</f>
        <v>#N/A</v>
      </c>
      <c r="R135" s="99" t="e">
        <f ca="true">+IF(AND(ISNUMBER(OFFSET('Water Data'!$H$9,0,10*ROW('Water Data'!H129))),'Data Summary'!CG135="Yes"),OFFSET('Water Data'!$H$9,0,10*ROW('Water Data'!H129)),NA())</f>
        <v>#N/A</v>
      </c>
      <c r="S135" s="99" t="e">
        <f ca="true">+IF(AND(ISNUMBER(OFFSET('Water Data'!$I$4,0,10*ROW('Water Data'!I129))),'Data Summary'!CH135="Yes"),100-OFFSET('Water Data'!$I$4,0,10*ROW('Water Data'!I129)),NA())</f>
        <v>#N/A</v>
      </c>
      <c r="T135" s="99" t="e">
        <f ca="true">+IF(AND(ISNUMBER(OFFSET('Water Data'!$I$6,0,10*ROW('Water Data'!I129))),'Data Summary'!CI135="Yes"),OFFSET('Water Data'!$I$6,0,10*ROW('Water Data'!I129)),NA())</f>
        <v>#N/A</v>
      </c>
      <c r="U135" s="99" t="e">
        <f ca="true">+IF(AND(ISNUMBER(OFFSET('Water Data'!$I$9,0,10*ROW('Water Data'!I129))),'Data Summary'!CJ135="Yes"),OFFSET('Water Data'!$I$9,0,10*ROW('Water Data'!I129)),NA())</f>
        <v>#N/A</v>
      </c>
      <c r="V135" s="100" t="e">
        <f ca="true">+IF(AND(ISNUMBER(OFFSET('Sanitation Data'!$D$4,0,10*ROW('Sanitation Data'!D129))),'Data Summary'!CK135="Yes"),100-OFFSET('Sanitation Data'!$D$4,0,10*ROW('Sanitation Data'!D129)),NA())</f>
        <v>#N/A</v>
      </c>
      <c r="W135" s="100" t="e">
        <f ca="true">+IF(AND(ISNUMBER(OFFSET('Sanitation Data'!$D$6,0,10*ROW('Sanitation Data'!D129))),'Data Summary'!CL135="Yes"),OFFSET('Sanitation Data'!$D$6,0,10*ROW('Sanitation Data'!D129)),NA())</f>
        <v>#N/A</v>
      </c>
      <c r="X135" s="100" t="e">
        <f ca="true">+IF(AND(ISNUMBER(OFFSET('Sanitation Data'!$D$10,0,10*ROW('Sanitation Data'!D129))),'Data Summary'!CM135="Yes"),OFFSET('Sanitation Data'!$D$10,0,10*ROW('Sanitation Data'!D129)),NA())</f>
        <v>#N/A</v>
      </c>
      <c r="Y135" s="100" t="e">
        <f ca="true">+IF(AND(ISNUMBER(OFFSET('Sanitation Data'!$D$11,0,10*ROW('Sanitation Data'!D129))),'Data Summary'!CN135="Yes"),OFFSET('Sanitation Data'!$D$11,0,10*ROW('Sanitation Data'!D129)),NA())</f>
        <v>#N/A</v>
      </c>
      <c r="Z135" s="100" t="e">
        <f ca="true">+IF(AND(ISNUMBER(OFFSET('Sanitation Data'!$D$12,0,10*ROW('Sanitation Data'!D129))),'Data Summary'!CO135="Yes"),OFFSET('Sanitation Data'!$D$12,0,10*ROW('Sanitation Data'!D129)),NA())</f>
        <v>#N/A</v>
      </c>
      <c r="AA135" s="100" t="e">
        <f ca="true">+IF(AND(ISNUMBER(OFFSET('Sanitation Data'!$E$4,0,10*ROW('Sanitation Data'!E129))),'Data Summary'!CP135="Yes"),100-OFFSET('Sanitation Data'!$E$4,0,10*ROW('Sanitation Data'!E129)),NA())</f>
        <v>#N/A</v>
      </c>
      <c r="AB135" s="100" t="e">
        <f ca="true">+IF(AND(ISNUMBER(OFFSET('Sanitation Data'!$E$6,0,10*ROW('Sanitation Data'!E129))),'Data Summary'!CQ135="Yes"),OFFSET('Sanitation Data'!$E$6,0,10*ROW('Sanitation Data'!E129)),NA())</f>
        <v>#N/A</v>
      </c>
      <c r="AC135" s="100" t="e">
        <f ca="true">+IF(AND(ISNUMBER(OFFSET('Sanitation Data'!$E$10,0,10*ROW('Sanitation Data'!E129))),'Data Summary'!CR135="Yes"),OFFSET('Sanitation Data'!$E$10,0,10*ROW('Sanitation Data'!E129)),NA())</f>
        <v>#N/A</v>
      </c>
      <c r="AD135" s="100" t="e">
        <f ca="true">+IF(AND(ISNUMBER(OFFSET('Sanitation Data'!$E$11,0,10*ROW('Sanitation Data'!E129))),'Data Summary'!CS135="Yes"),OFFSET('Sanitation Data'!$E$11,0,10*ROW('Sanitation Data'!E129)),NA())</f>
        <v>#N/A</v>
      </c>
      <c r="AE135" s="100" t="e">
        <f ca="true">+IF(AND(ISNUMBER(OFFSET('Sanitation Data'!$E$12,0,10*ROW('Sanitation Data'!E129))),'Data Summary'!CT135="Yes"),OFFSET('Sanitation Data'!$E$12,0,10*ROW('Sanitation Data'!E129)),NA())</f>
        <v>#N/A</v>
      </c>
      <c r="AF135" s="100" t="e">
        <f ca="true">+IF(AND(ISNUMBER(OFFSET('Sanitation Data'!$F$4,0,10*ROW('Sanitation Data'!F129))),'Data Summary'!CU135="Yes"),100-OFFSET('Sanitation Data'!$F$4,0,10*ROW('Sanitation Data'!F129)),NA())</f>
        <v>#N/A</v>
      </c>
      <c r="AG135" s="100" t="e">
        <f ca="true">+IF(AND(ISNUMBER(OFFSET('Sanitation Data'!$F$6,0,10*ROW('Sanitation Data'!F129))),'Data Summary'!CV135="Yes"),OFFSET('Sanitation Data'!$F$6,0,10*ROW('Sanitation Data'!F129)),NA())</f>
        <v>#N/A</v>
      </c>
      <c r="AH135" s="100" t="e">
        <f ca="true">+IF(AND(ISNUMBER(OFFSET('Sanitation Data'!$F$10,0,10*ROW('Sanitation Data'!F129))),'Data Summary'!CW135="Yes"),OFFSET('Sanitation Data'!$F$10,0,10*ROW('Sanitation Data'!F129)),NA())</f>
        <v>#N/A</v>
      </c>
      <c r="AI135" s="100" t="e">
        <f ca="true">+IF(AND(ISNUMBER(OFFSET('Sanitation Data'!$F$11,0,10*ROW('Sanitation Data'!F129))),'Data Summary'!CX135="Yes"),OFFSET('Sanitation Data'!$F$11,0,10*ROW('Sanitation Data'!F129)),NA())</f>
        <v>#N/A</v>
      </c>
      <c r="AJ135" s="100" t="e">
        <f ca="true">+IF(AND(ISNUMBER(OFFSET('Sanitation Data'!$F$12,0,10*ROW('Sanitation Data'!F129))),'Data Summary'!CY135="Yes"),OFFSET('Sanitation Data'!$F$12,0,10*ROW('Sanitation Data'!F129)),NA())</f>
        <v>#N/A</v>
      </c>
      <c r="AK135" s="100" t="e">
        <f ca="true">+IF(AND(ISNUMBER(OFFSET('Sanitation Data'!$G$4,0,10*ROW('Sanitation Data'!G129))),'Data Summary'!CZ135="Yes"),100-OFFSET('Sanitation Data'!$G$4,0,10*ROW('Sanitation Data'!G129)),NA())</f>
        <v>#N/A</v>
      </c>
      <c r="AL135" s="100" t="e">
        <f ca="true">+IF(AND(ISNUMBER(OFFSET('Sanitation Data'!$G$6,0,10*ROW('Sanitation Data'!G129))),'Data Summary'!DA135="Yes"),OFFSET('Sanitation Data'!$G$6,0,10*ROW('Sanitation Data'!G129)),NA())</f>
        <v>#N/A</v>
      </c>
      <c r="AM135" s="100" t="e">
        <f ca="true">+IF(AND(ISNUMBER(OFFSET('Sanitation Data'!$G$10,0,10*ROW('Sanitation Data'!G129))),'Data Summary'!DB135="Yes"),OFFSET('Sanitation Data'!$G$10,0,10*ROW('Sanitation Data'!G129)),NA())</f>
        <v>#N/A</v>
      </c>
      <c r="AN135" s="100" t="e">
        <f ca="true">+IF(AND(ISNUMBER(OFFSET('Sanitation Data'!$G$11,0,10*ROW('Sanitation Data'!G129))),'Data Summary'!DC135="Yes"),OFFSET('Sanitation Data'!$G$11,0,10*ROW('Sanitation Data'!G129)),NA())</f>
        <v>#N/A</v>
      </c>
      <c r="AO135" s="100" t="e">
        <f ca="true">+IF(AND(ISNUMBER(OFFSET('Sanitation Data'!$G$12,0,10*ROW('Sanitation Data'!G129))),'Data Summary'!DD135="Yes"),OFFSET('Sanitation Data'!$G$12,0,10*ROW('Sanitation Data'!G129)),NA())</f>
        <v>#N/A</v>
      </c>
      <c r="AP135" s="100" t="e">
        <f ca="true">+IF(AND(ISNUMBER(OFFSET('Sanitation Data'!$H$4,0,10*ROW('Sanitation Data'!H129))),'Data Summary'!DE135="Yes"),100-OFFSET('Sanitation Data'!$H$4,0,10*ROW('Sanitation Data'!H129)),NA())</f>
        <v>#N/A</v>
      </c>
      <c r="AQ135" s="100" t="e">
        <f ca="true">+IF(AND(ISNUMBER(OFFSET('Sanitation Data'!$H$6,0,10*ROW('Sanitation Data'!H129))),'Data Summary'!DF135="Yes"),OFFSET('Sanitation Data'!$H$6,0,10*ROW('Sanitation Data'!H129)),NA())</f>
        <v>#N/A</v>
      </c>
      <c r="AR135" s="100" t="e">
        <f ca="true">+IF(AND(ISNUMBER(OFFSET('Sanitation Data'!$H$10,0,10*ROW('Sanitation Data'!H129))),'Data Summary'!DG135="Yes"),OFFSET('Sanitation Data'!$H$10,0,10*ROW('Sanitation Data'!H129)),NA())</f>
        <v>#N/A</v>
      </c>
      <c r="AS135" s="100" t="e">
        <f ca="true">+IF(AND(ISNUMBER(OFFSET('Sanitation Data'!$H$11,0,10*ROW('Sanitation Data'!H129))),'Data Summary'!DH135="Yes"),OFFSET('Sanitation Data'!$H$11,0,10*ROW('Sanitation Data'!H129)),NA())</f>
        <v>#N/A</v>
      </c>
      <c r="AT135" s="100" t="e">
        <f ca="true">+IF(AND(ISNUMBER(OFFSET('Sanitation Data'!$H$12,0,10*ROW('Sanitation Data'!H129))),'Data Summary'!DI135="Yes"),OFFSET('Sanitation Data'!$H$12,0,10*ROW('Sanitation Data'!H129)),NA())</f>
        <v>#N/A</v>
      </c>
      <c r="AU135" s="100" t="e">
        <f ca="true">+IF(AND(ISNUMBER(OFFSET('Sanitation Data'!$I$4,0,10*ROW('Sanitation Data'!I129))),'Data Summary'!DJ135="Yes"),100-OFFSET('Sanitation Data'!$I$4,0,10*ROW('Sanitation Data'!I129)),NA())</f>
        <v>#N/A</v>
      </c>
      <c r="AV135" s="100" t="e">
        <f ca="true">+IF(AND(ISNUMBER(OFFSET('Sanitation Data'!$I$6,0,10*ROW('Sanitation Data'!I129))),'Data Summary'!DK135="Yes"),OFFSET('Sanitation Data'!$I$6,0,10*ROW('Sanitation Data'!I129)),NA())</f>
        <v>#N/A</v>
      </c>
      <c r="AW135" s="100" t="e">
        <f ca="true">+IF(AND(ISNUMBER(OFFSET('Sanitation Data'!$I$10,0,10*ROW('Sanitation Data'!I129))),'Data Summary'!DL135="Yes"),OFFSET('Sanitation Data'!$I$10,0,10*ROW('Sanitation Data'!I129)),NA())</f>
        <v>#N/A</v>
      </c>
      <c r="AX135" s="100" t="e">
        <f ca="true">+IF(AND(ISNUMBER(OFFSET('Sanitation Data'!$I$11,0,10*ROW('Sanitation Data'!I129))),'Data Summary'!DM135="Yes"),OFFSET('Sanitation Data'!$I$11,0,10*ROW('Sanitation Data'!I129)),NA())</f>
        <v>#N/A</v>
      </c>
      <c r="AY135" s="100" t="e">
        <f ca="true">+IF(AND(ISNUMBER(OFFSET('Sanitation Data'!$I$12,0,10*ROW('Sanitation Data'!I129))),'Data Summary'!DN135="Yes"),OFFSET('Sanitation Data'!$I$12,0,10*ROW('Sanitation Data'!I129)),NA())</f>
        <v>#N/A</v>
      </c>
      <c r="AZ135" s="101" t="e">
        <f ca="true">+IF(AND(ISNUMBER(OFFSET('Hygiene Data'!$D$5,0,10*ROW('Hygiene Data'!D129))),'Data Summary'!DO135="Yes"),OFFSET('Hygiene Data'!$D$5,0,10*ROW('Hygiene Data'!D129)),NA())</f>
        <v>#N/A</v>
      </c>
      <c r="BA135" s="101" t="e">
        <f ca="true">+IF(AND(ISNUMBER(OFFSET('Hygiene Data'!$D$7,0,10*ROW('Hygiene Data'!D129))),'Data Summary'!DP135="Yes"),OFFSET('Hygiene Data'!$D$7,0,10*ROW('Hygiene Data'!D129)),NA())</f>
        <v>#N/A</v>
      </c>
      <c r="BB135" s="101" t="e">
        <f ca="true">+IF(AND(ISNUMBER(OFFSET('Hygiene Data'!$D$9,0,10*ROW('Hygiene Data'!D129))),'Data Summary'!DQ135="Yes"),OFFSET('Hygiene Data'!$D$9,0,10*ROW('Hygiene Data'!D129)),NA())</f>
        <v>#N/A</v>
      </c>
      <c r="BC135" s="101" t="e">
        <f ca="true">+IF(AND(ISNUMBER(OFFSET('Hygiene Data'!$E$5,0,10*ROW('Hygiene Data'!E129))),'Data Summary'!DR135="Yes"),OFFSET('Hygiene Data'!$E$5,0,10*ROW('Hygiene Data'!E129)),NA())</f>
        <v>#N/A</v>
      </c>
      <c r="BD135" s="101" t="e">
        <f ca="true">+IF(AND(ISNUMBER(OFFSET('Hygiene Data'!$E$7,0,10*ROW('Hygiene Data'!E129))),'Data Summary'!DS135="Yes"),OFFSET('Hygiene Data'!$E$7,0,10*ROW('Hygiene Data'!E129)),NA())</f>
        <v>#N/A</v>
      </c>
      <c r="BE135" s="101" t="e">
        <f ca="true">+IF(AND(ISNUMBER(OFFSET('Hygiene Data'!$E$9,0,10*ROW('Hygiene Data'!E129))),'Data Summary'!DT135="Yes"),OFFSET('Hygiene Data'!$E$9,0,10*ROW('Hygiene Data'!E129)),NA())</f>
        <v>#N/A</v>
      </c>
      <c r="BF135" s="101" t="e">
        <f ca="true">+IF(AND(ISNUMBER(OFFSET('Hygiene Data'!$F$5,0,10*ROW('Hygiene Data'!F129))),'Data Summary'!DU135="Yes"),OFFSET('Hygiene Data'!$F$5,0,10*ROW('Hygiene Data'!F129)),NA())</f>
        <v>#N/A</v>
      </c>
      <c r="BG135" s="101" t="e">
        <f ca="true">+IF(AND(ISNUMBER(OFFSET('Hygiene Data'!$F$7,0,10*ROW('Hygiene Data'!F129))),'Data Summary'!DV135="Yes"),OFFSET('Hygiene Data'!$F$7,0,10*ROW('Hygiene Data'!F129)),NA())</f>
        <v>#N/A</v>
      </c>
      <c r="BH135" s="101" t="e">
        <f ca="true">+IF(AND(ISNUMBER(OFFSET('Hygiene Data'!$F$9,0,10*ROW('Hygiene Data'!F129))),'Data Summary'!DW135="Yes"),OFFSET('Hygiene Data'!$F$9,0,10*ROW('Hygiene Data'!F129)),NA())</f>
        <v>#N/A</v>
      </c>
      <c r="BI135" s="101" t="e">
        <f ca="true">+IF(AND(ISNUMBER(OFFSET('Hygiene Data'!$G$5,0,10*ROW('Hygiene Data'!G129))),'Data Summary'!DX135="Yes"),OFFSET('Hygiene Data'!$G$5,0,10*ROW('Hygiene Data'!G129)),NA())</f>
        <v>#N/A</v>
      </c>
      <c r="BJ135" s="101" t="e">
        <f ca="true">+IF(AND(ISNUMBER(OFFSET('Hygiene Data'!$G$7,0,10*ROW('Hygiene Data'!G129))),'Data Summary'!DY135="Yes"),OFFSET('Hygiene Data'!$G$7,0,10*ROW('Hygiene Data'!G129)),NA())</f>
        <v>#N/A</v>
      </c>
      <c r="BK135" s="101" t="e">
        <f ca="true">+IF(AND(ISNUMBER(OFFSET('Hygiene Data'!$G$9,0,10*ROW('Hygiene Data'!G129))),'Data Summary'!DZ135="Yes"),OFFSET('Hygiene Data'!$G$9,0,10*ROW('Hygiene Data'!G129)),NA())</f>
        <v>#N/A</v>
      </c>
      <c r="BL135" s="101" t="e">
        <f ca="true">+IF(AND(ISNUMBER(OFFSET('Hygiene Data'!$H$5,0,10*ROW('Hygiene Data'!H129))),'Data Summary'!EA135="Yes"),OFFSET('Hygiene Data'!$H$5,0,10*ROW('Hygiene Data'!H129)),NA())</f>
        <v>#N/A</v>
      </c>
      <c r="BM135" s="101" t="e">
        <f ca="true">+IF(AND(ISNUMBER(OFFSET('Hygiene Data'!$H$7,0,10*ROW('Hygiene Data'!H129))),'Data Summary'!EB135="Yes"),OFFSET('Hygiene Data'!$H$7,0,10*ROW('Hygiene Data'!H129)),NA())</f>
        <v>#N/A</v>
      </c>
      <c r="BN135" s="101" t="e">
        <f ca="true">+IF(AND(ISNUMBER(OFFSET('Hygiene Data'!$H$9,0,10*ROW('Hygiene Data'!H129))),'Data Summary'!EC135="Yes"),OFFSET('Hygiene Data'!$H$9,0,10*ROW('Hygiene Data'!H129)),NA())</f>
        <v>#N/A</v>
      </c>
      <c r="BO135" s="101" t="e">
        <f ca="true">+IF(AND(ISNUMBER(OFFSET('Hygiene Data'!$I$5,0,10*ROW('Hygiene Data'!I129))),'Data Summary'!ED135="Yes"),OFFSET('Hygiene Data'!$I$5,0,10*ROW('Hygiene Data'!I129)),NA())</f>
        <v>#N/A</v>
      </c>
      <c r="BP135" s="101" t="e">
        <f ca="true">+IF(AND(ISNUMBER(OFFSET('Hygiene Data'!$I$7,0,10*ROW('Hygiene Data'!I129))),'Data Summary'!EE135="Yes"),OFFSET('Hygiene Data'!$I$7,0,10*ROW('Hygiene Data'!I129)),NA())</f>
        <v>#N/A</v>
      </c>
      <c r="BQ135" s="101" t="e">
        <f ca="true">+IF(AND(ISNUMBER(OFFSET('Hygiene Data'!$I$9,0,10*ROW('Hygiene Data'!I129))),'Data Summary'!EF135="Yes"),OFFSET('Hygiene Data'!$I$9,0,10*ROW('Hygiene Data'!I129)),NA())</f>
        <v>#N/A</v>
      </c>
    </row>
    <row xmlns:x14ac="http://schemas.microsoft.com/office/spreadsheetml/2009/9/ac" r="136" x14ac:dyDescent="0.2">
      <c r="A136" s="379" t="e">
        <f ca="true">+RIGHT('Data Summary'!A136,LEN('Data Summary'!A136)-9)</f>
        <v>#VALUE!</v>
      </c>
      <c r="B136" s="38" t="str">
        <f ca="true">+IF(ISTEXT('Data Summary'!B136),'Data Summary'!B136,"")</f>
        <v/>
      </c>
      <c r="C136" s="378" t="e">
        <f ca="true">+VALUE('Data Summary'!C136)</f>
        <v>#VALUE!</v>
      </c>
      <c r="D136" s="99" t="e">
        <f ca="true">+IF(AND(ISNUMBER(OFFSET('Water Data'!$D$4,0,10*ROW('Water Data'!D130))),'Data Summary'!BS136="Yes"),100-OFFSET('Water Data'!$D$4,0,10*ROW('Water Data'!D130)),NA())</f>
        <v>#N/A</v>
      </c>
      <c r="E136" s="99" t="e">
        <f ca="true">+IF(AND(ISNUMBER(OFFSET('Water Data'!$D$6,0,10*ROW('Water Data'!D130))),'Data Summary'!BT136="Yes"),OFFSET('Water Data'!$D$6,0,10*ROW('Water Data'!D130)),NA())</f>
        <v>#N/A</v>
      </c>
      <c r="F136" s="99" t="e">
        <f ca="true">+IF(AND(ISNUMBER(OFFSET('Water Data'!$D$9,0,10*ROW('Water Data'!D130))),'Data Summary'!BU136="Yes"),OFFSET('Water Data'!$D$9,0,10*ROW('Water Data'!D130)),NA())</f>
        <v>#N/A</v>
      </c>
      <c r="G136" s="99" t="e">
        <f ca="true">+IF(AND(ISNUMBER(OFFSET('Water Data'!$E$4,0,10*ROW('Water Data'!E130))),'Data Summary'!BV136="Yes"),100-OFFSET('Water Data'!$E$4,0,10*ROW('Water Data'!E130)),NA())</f>
        <v>#N/A</v>
      </c>
      <c r="H136" s="99" t="e">
        <f ca="true">+IF(AND(ISNUMBER(OFFSET('Water Data'!$E$6,0,10*ROW('Water Data'!E130))),'Data Summary'!BW136="Yes"),OFFSET('Water Data'!$E$6,0,10*ROW('Water Data'!E130)),NA())</f>
        <v>#N/A</v>
      </c>
      <c r="I136" s="99" t="e">
        <f ca="true">+IF(AND(ISNUMBER(OFFSET('Water Data'!$E$9,0,10*ROW('Water Data'!E130))),'Data Summary'!BX136="Yes"),OFFSET('Water Data'!$E$9,0,10*ROW('Water Data'!E130)),NA())</f>
        <v>#N/A</v>
      </c>
      <c r="J136" s="99" t="e">
        <f ca="true">+IF(AND(ISNUMBER(OFFSET('Water Data'!$F$4,0,10*ROW('Water Data'!F130))),'Data Summary'!BY136="Yes"),100-OFFSET('Water Data'!$F$4,0,10*ROW('Water Data'!F130)),NA())</f>
        <v>#N/A</v>
      </c>
      <c r="K136" s="99" t="e">
        <f ca="true">+IF(AND(ISNUMBER(OFFSET('Water Data'!$F$6,0,10*ROW('Water Data'!F130))),'Data Summary'!BZ136="Yes"),OFFSET('Water Data'!$F$6,0,10*ROW('Water Data'!F130)),NA())</f>
        <v>#N/A</v>
      </c>
      <c r="L136" s="99" t="e">
        <f ca="true">+IF(AND(ISNUMBER(OFFSET('Water Data'!$F$9,0,10*ROW('Water Data'!F130))),'Data Summary'!CA136="Yes"),OFFSET('Water Data'!$F$9,0,10*ROW('Water Data'!F130)),NA())</f>
        <v>#N/A</v>
      </c>
      <c r="M136" s="99" t="e">
        <f ca="true">+IF(AND(ISNUMBER(OFFSET('Water Data'!$G$4,0,10*ROW('Water Data'!G130))),'Data Summary'!CB136="Yes"),100-OFFSET('Water Data'!$G$4,0,10*ROW('Water Data'!G130)),NA())</f>
        <v>#N/A</v>
      </c>
      <c r="N136" s="99" t="e">
        <f ca="true">+IF(AND(ISNUMBER(OFFSET('Water Data'!$G$6,0,10*ROW('Water Data'!G130))),'Data Summary'!CC136="Yes"),OFFSET('Water Data'!$G$6,0,10*ROW('Water Data'!G130)),NA())</f>
        <v>#N/A</v>
      </c>
      <c r="O136" s="99" t="e">
        <f ca="true">+IF(AND(ISNUMBER(OFFSET('Water Data'!$G$9,0,10*ROW('Water Data'!G130))),'Data Summary'!CD136="Yes"),OFFSET('Water Data'!$G$9,0,10*ROW('Water Data'!G130)),NA())</f>
        <v>#N/A</v>
      </c>
      <c r="P136" s="99" t="e">
        <f ca="true">+IF(AND(ISNUMBER(OFFSET('Water Data'!$H$4,0,10*ROW('Water Data'!H130))),'Data Summary'!CE136="Yes"),100-OFFSET('Water Data'!$H$4,0,10*ROW('Water Data'!H130)),NA())</f>
        <v>#N/A</v>
      </c>
      <c r="Q136" s="99" t="e">
        <f ca="true">+IF(AND(ISNUMBER(OFFSET('Water Data'!$H$6,0,10*ROW('Water Data'!H130))),'Data Summary'!CF136="Yes"),OFFSET('Water Data'!$H$6,0,10*ROW('Water Data'!H130)),NA())</f>
        <v>#N/A</v>
      </c>
      <c r="R136" s="99" t="e">
        <f ca="true">+IF(AND(ISNUMBER(OFFSET('Water Data'!$H$9,0,10*ROW('Water Data'!H130))),'Data Summary'!CG136="Yes"),OFFSET('Water Data'!$H$9,0,10*ROW('Water Data'!H130)),NA())</f>
        <v>#N/A</v>
      </c>
      <c r="S136" s="99" t="e">
        <f ca="true">+IF(AND(ISNUMBER(OFFSET('Water Data'!$I$4,0,10*ROW('Water Data'!I130))),'Data Summary'!CH136="Yes"),100-OFFSET('Water Data'!$I$4,0,10*ROW('Water Data'!I130)),NA())</f>
        <v>#N/A</v>
      </c>
      <c r="T136" s="99" t="e">
        <f ca="true">+IF(AND(ISNUMBER(OFFSET('Water Data'!$I$6,0,10*ROW('Water Data'!I130))),'Data Summary'!CI136="Yes"),OFFSET('Water Data'!$I$6,0,10*ROW('Water Data'!I130)),NA())</f>
        <v>#N/A</v>
      </c>
      <c r="U136" s="99" t="e">
        <f ca="true">+IF(AND(ISNUMBER(OFFSET('Water Data'!$I$9,0,10*ROW('Water Data'!I130))),'Data Summary'!CJ136="Yes"),OFFSET('Water Data'!$I$9,0,10*ROW('Water Data'!I130)),NA())</f>
        <v>#N/A</v>
      </c>
      <c r="V136" s="100" t="e">
        <f ca="true">+IF(AND(ISNUMBER(OFFSET('Sanitation Data'!$D$4,0,10*ROW('Sanitation Data'!D130))),'Data Summary'!CK136="Yes"),100-OFFSET('Sanitation Data'!$D$4,0,10*ROW('Sanitation Data'!D130)),NA())</f>
        <v>#N/A</v>
      </c>
      <c r="W136" s="100" t="e">
        <f ca="true">+IF(AND(ISNUMBER(OFFSET('Sanitation Data'!$D$6,0,10*ROW('Sanitation Data'!D130))),'Data Summary'!CL136="Yes"),OFFSET('Sanitation Data'!$D$6,0,10*ROW('Sanitation Data'!D130)),NA())</f>
        <v>#N/A</v>
      </c>
      <c r="X136" s="100" t="e">
        <f ca="true">+IF(AND(ISNUMBER(OFFSET('Sanitation Data'!$D$10,0,10*ROW('Sanitation Data'!D130))),'Data Summary'!CM136="Yes"),OFFSET('Sanitation Data'!$D$10,0,10*ROW('Sanitation Data'!D130)),NA())</f>
        <v>#N/A</v>
      </c>
      <c r="Y136" s="100" t="e">
        <f ca="true">+IF(AND(ISNUMBER(OFFSET('Sanitation Data'!$D$11,0,10*ROW('Sanitation Data'!D130))),'Data Summary'!CN136="Yes"),OFFSET('Sanitation Data'!$D$11,0,10*ROW('Sanitation Data'!D130)),NA())</f>
        <v>#N/A</v>
      </c>
      <c r="Z136" s="100" t="e">
        <f ca="true">+IF(AND(ISNUMBER(OFFSET('Sanitation Data'!$D$12,0,10*ROW('Sanitation Data'!D130))),'Data Summary'!CO136="Yes"),OFFSET('Sanitation Data'!$D$12,0,10*ROW('Sanitation Data'!D130)),NA())</f>
        <v>#N/A</v>
      </c>
      <c r="AA136" s="100" t="e">
        <f ca="true">+IF(AND(ISNUMBER(OFFSET('Sanitation Data'!$E$4,0,10*ROW('Sanitation Data'!E130))),'Data Summary'!CP136="Yes"),100-OFFSET('Sanitation Data'!$E$4,0,10*ROW('Sanitation Data'!E130)),NA())</f>
        <v>#N/A</v>
      </c>
      <c r="AB136" s="100" t="e">
        <f ca="true">+IF(AND(ISNUMBER(OFFSET('Sanitation Data'!$E$6,0,10*ROW('Sanitation Data'!E130))),'Data Summary'!CQ136="Yes"),OFFSET('Sanitation Data'!$E$6,0,10*ROW('Sanitation Data'!E130)),NA())</f>
        <v>#N/A</v>
      </c>
      <c r="AC136" s="100" t="e">
        <f ca="true">+IF(AND(ISNUMBER(OFFSET('Sanitation Data'!$E$10,0,10*ROW('Sanitation Data'!E130))),'Data Summary'!CR136="Yes"),OFFSET('Sanitation Data'!$E$10,0,10*ROW('Sanitation Data'!E130)),NA())</f>
        <v>#N/A</v>
      </c>
      <c r="AD136" s="100" t="e">
        <f ca="true">+IF(AND(ISNUMBER(OFFSET('Sanitation Data'!$E$11,0,10*ROW('Sanitation Data'!E130))),'Data Summary'!CS136="Yes"),OFFSET('Sanitation Data'!$E$11,0,10*ROW('Sanitation Data'!E130)),NA())</f>
        <v>#N/A</v>
      </c>
      <c r="AE136" s="100" t="e">
        <f ca="true">+IF(AND(ISNUMBER(OFFSET('Sanitation Data'!$E$12,0,10*ROW('Sanitation Data'!E130))),'Data Summary'!CT136="Yes"),OFFSET('Sanitation Data'!$E$12,0,10*ROW('Sanitation Data'!E130)),NA())</f>
        <v>#N/A</v>
      </c>
      <c r="AF136" s="100" t="e">
        <f ca="true">+IF(AND(ISNUMBER(OFFSET('Sanitation Data'!$F$4,0,10*ROW('Sanitation Data'!F130))),'Data Summary'!CU136="Yes"),100-OFFSET('Sanitation Data'!$F$4,0,10*ROW('Sanitation Data'!F130)),NA())</f>
        <v>#N/A</v>
      </c>
      <c r="AG136" s="100" t="e">
        <f ca="true">+IF(AND(ISNUMBER(OFFSET('Sanitation Data'!$F$6,0,10*ROW('Sanitation Data'!F130))),'Data Summary'!CV136="Yes"),OFFSET('Sanitation Data'!$F$6,0,10*ROW('Sanitation Data'!F130)),NA())</f>
        <v>#N/A</v>
      </c>
      <c r="AH136" s="100" t="e">
        <f ca="true">+IF(AND(ISNUMBER(OFFSET('Sanitation Data'!$F$10,0,10*ROW('Sanitation Data'!F130))),'Data Summary'!CW136="Yes"),OFFSET('Sanitation Data'!$F$10,0,10*ROW('Sanitation Data'!F130)),NA())</f>
        <v>#N/A</v>
      </c>
      <c r="AI136" s="100" t="e">
        <f ca="true">+IF(AND(ISNUMBER(OFFSET('Sanitation Data'!$F$11,0,10*ROW('Sanitation Data'!F130))),'Data Summary'!CX136="Yes"),OFFSET('Sanitation Data'!$F$11,0,10*ROW('Sanitation Data'!F130)),NA())</f>
        <v>#N/A</v>
      </c>
      <c r="AJ136" s="100" t="e">
        <f ca="true">+IF(AND(ISNUMBER(OFFSET('Sanitation Data'!$F$12,0,10*ROW('Sanitation Data'!F130))),'Data Summary'!CY136="Yes"),OFFSET('Sanitation Data'!$F$12,0,10*ROW('Sanitation Data'!F130)),NA())</f>
        <v>#N/A</v>
      </c>
      <c r="AK136" s="100" t="e">
        <f ca="true">+IF(AND(ISNUMBER(OFFSET('Sanitation Data'!$G$4,0,10*ROW('Sanitation Data'!G130))),'Data Summary'!CZ136="Yes"),100-OFFSET('Sanitation Data'!$G$4,0,10*ROW('Sanitation Data'!G130)),NA())</f>
        <v>#N/A</v>
      </c>
      <c r="AL136" s="100" t="e">
        <f ca="true">+IF(AND(ISNUMBER(OFFSET('Sanitation Data'!$G$6,0,10*ROW('Sanitation Data'!G130))),'Data Summary'!DA136="Yes"),OFFSET('Sanitation Data'!$G$6,0,10*ROW('Sanitation Data'!G130)),NA())</f>
        <v>#N/A</v>
      </c>
      <c r="AM136" s="100" t="e">
        <f ca="true">+IF(AND(ISNUMBER(OFFSET('Sanitation Data'!$G$10,0,10*ROW('Sanitation Data'!G130))),'Data Summary'!DB136="Yes"),OFFSET('Sanitation Data'!$G$10,0,10*ROW('Sanitation Data'!G130)),NA())</f>
        <v>#N/A</v>
      </c>
      <c r="AN136" s="100" t="e">
        <f ca="true">+IF(AND(ISNUMBER(OFFSET('Sanitation Data'!$G$11,0,10*ROW('Sanitation Data'!G130))),'Data Summary'!DC136="Yes"),OFFSET('Sanitation Data'!$G$11,0,10*ROW('Sanitation Data'!G130)),NA())</f>
        <v>#N/A</v>
      </c>
      <c r="AO136" s="100" t="e">
        <f ca="true">+IF(AND(ISNUMBER(OFFSET('Sanitation Data'!$G$12,0,10*ROW('Sanitation Data'!G130))),'Data Summary'!DD136="Yes"),OFFSET('Sanitation Data'!$G$12,0,10*ROW('Sanitation Data'!G130)),NA())</f>
        <v>#N/A</v>
      </c>
      <c r="AP136" s="100" t="e">
        <f ca="true">+IF(AND(ISNUMBER(OFFSET('Sanitation Data'!$H$4,0,10*ROW('Sanitation Data'!H130))),'Data Summary'!DE136="Yes"),100-OFFSET('Sanitation Data'!$H$4,0,10*ROW('Sanitation Data'!H130)),NA())</f>
        <v>#N/A</v>
      </c>
      <c r="AQ136" s="100" t="e">
        <f ca="true">+IF(AND(ISNUMBER(OFFSET('Sanitation Data'!$H$6,0,10*ROW('Sanitation Data'!H130))),'Data Summary'!DF136="Yes"),OFFSET('Sanitation Data'!$H$6,0,10*ROW('Sanitation Data'!H130)),NA())</f>
        <v>#N/A</v>
      </c>
      <c r="AR136" s="100" t="e">
        <f ca="true">+IF(AND(ISNUMBER(OFFSET('Sanitation Data'!$H$10,0,10*ROW('Sanitation Data'!H130))),'Data Summary'!DG136="Yes"),OFFSET('Sanitation Data'!$H$10,0,10*ROW('Sanitation Data'!H130)),NA())</f>
        <v>#N/A</v>
      </c>
      <c r="AS136" s="100" t="e">
        <f ca="true">+IF(AND(ISNUMBER(OFFSET('Sanitation Data'!$H$11,0,10*ROW('Sanitation Data'!H130))),'Data Summary'!DH136="Yes"),OFFSET('Sanitation Data'!$H$11,0,10*ROW('Sanitation Data'!H130)),NA())</f>
        <v>#N/A</v>
      </c>
      <c r="AT136" s="100" t="e">
        <f ca="true">+IF(AND(ISNUMBER(OFFSET('Sanitation Data'!$H$12,0,10*ROW('Sanitation Data'!H130))),'Data Summary'!DI136="Yes"),OFFSET('Sanitation Data'!$H$12,0,10*ROW('Sanitation Data'!H130)),NA())</f>
        <v>#N/A</v>
      </c>
      <c r="AU136" s="100" t="e">
        <f ca="true">+IF(AND(ISNUMBER(OFFSET('Sanitation Data'!$I$4,0,10*ROW('Sanitation Data'!I130))),'Data Summary'!DJ136="Yes"),100-OFFSET('Sanitation Data'!$I$4,0,10*ROW('Sanitation Data'!I130)),NA())</f>
        <v>#N/A</v>
      </c>
      <c r="AV136" s="100" t="e">
        <f ca="true">+IF(AND(ISNUMBER(OFFSET('Sanitation Data'!$I$6,0,10*ROW('Sanitation Data'!I130))),'Data Summary'!DK136="Yes"),OFFSET('Sanitation Data'!$I$6,0,10*ROW('Sanitation Data'!I130)),NA())</f>
        <v>#N/A</v>
      </c>
      <c r="AW136" s="100" t="e">
        <f ca="true">+IF(AND(ISNUMBER(OFFSET('Sanitation Data'!$I$10,0,10*ROW('Sanitation Data'!I130))),'Data Summary'!DL136="Yes"),OFFSET('Sanitation Data'!$I$10,0,10*ROW('Sanitation Data'!I130)),NA())</f>
        <v>#N/A</v>
      </c>
      <c r="AX136" s="100" t="e">
        <f ca="true">+IF(AND(ISNUMBER(OFFSET('Sanitation Data'!$I$11,0,10*ROW('Sanitation Data'!I130))),'Data Summary'!DM136="Yes"),OFFSET('Sanitation Data'!$I$11,0,10*ROW('Sanitation Data'!I130)),NA())</f>
        <v>#N/A</v>
      </c>
      <c r="AY136" s="100" t="e">
        <f ca="true">+IF(AND(ISNUMBER(OFFSET('Sanitation Data'!$I$12,0,10*ROW('Sanitation Data'!I130))),'Data Summary'!DN136="Yes"),OFFSET('Sanitation Data'!$I$12,0,10*ROW('Sanitation Data'!I130)),NA())</f>
        <v>#N/A</v>
      </c>
      <c r="AZ136" s="101" t="e">
        <f ca="true">+IF(AND(ISNUMBER(OFFSET('Hygiene Data'!$D$5,0,10*ROW('Hygiene Data'!D130))),'Data Summary'!DO136="Yes"),OFFSET('Hygiene Data'!$D$5,0,10*ROW('Hygiene Data'!D130)),NA())</f>
        <v>#N/A</v>
      </c>
      <c r="BA136" s="101" t="e">
        <f ca="true">+IF(AND(ISNUMBER(OFFSET('Hygiene Data'!$D$7,0,10*ROW('Hygiene Data'!D130))),'Data Summary'!DP136="Yes"),OFFSET('Hygiene Data'!$D$7,0,10*ROW('Hygiene Data'!D130)),NA())</f>
        <v>#N/A</v>
      </c>
      <c r="BB136" s="101" t="e">
        <f ca="true">+IF(AND(ISNUMBER(OFFSET('Hygiene Data'!$D$9,0,10*ROW('Hygiene Data'!D130))),'Data Summary'!DQ136="Yes"),OFFSET('Hygiene Data'!$D$9,0,10*ROW('Hygiene Data'!D130)),NA())</f>
        <v>#N/A</v>
      </c>
      <c r="BC136" s="101" t="e">
        <f ca="true">+IF(AND(ISNUMBER(OFFSET('Hygiene Data'!$E$5,0,10*ROW('Hygiene Data'!E130))),'Data Summary'!DR136="Yes"),OFFSET('Hygiene Data'!$E$5,0,10*ROW('Hygiene Data'!E130)),NA())</f>
        <v>#N/A</v>
      </c>
      <c r="BD136" s="101" t="e">
        <f ca="true">+IF(AND(ISNUMBER(OFFSET('Hygiene Data'!$E$7,0,10*ROW('Hygiene Data'!E130))),'Data Summary'!DS136="Yes"),OFFSET('Hygiene Data'!$E$7,0,10*ROW('Hygiene Data'!E130)),NA())</f>
        <v>#N/A</v>
      </c>
      <c r="BE136" s="101" t="e">
        <f ca="true">+IF(AND(ISNUMBER(OFFSET('Hygiene Data'!$E$9,0,10*ROW('Hygiene Data'!E130))),'Data Summary'!DT136="Yes"),OFFSET('Hygiene Data'!$E$9,0,10*ROW('Hygiene Data'!E130)),NA())</f>
        <v>#N/A</v>
      </c>
      <c r="BF136" s="101" t="e">
        <f ca="true">+IF(AND(ISNUMBER(OFFSET('Hygiene Data'!$F$5,0,10*ROW('Hygiene Data'!F130))),'Data Summary'!DU136="Yes"),OFFSET('Hygiene Data'!$F$5,0,10*ROW('Hygiene Data'!F130)),NA())</f>
        <v>#N/A</v>
      </c>
      <c r="BG136" s="101" t="e">
        <f ca="true">+IF(AND(ISNUMBER(OFFSET('Hygiene Data'!$F$7,0,10*ROW('Hygiene Data'!F130))),'Data Summary'!DV136="Yes"),OFFSET('Hygiene Data'!$F$7,0,10*ROW('Hygiene Data'!F130)),NA())</f>
        <v>#N/A</v>
      </c>
      <c r="BH136" s="101" t="e">
        <f ca="true">+IF(AND(ISNUMBER(OFFSET('Hygiene Data'!$F$9,0,10*ROW('Hygiene Data'!F130))),'Data Summary'!DW136="Yes"),OFFSET('Hygiene Data'!$F$9,0,10*ROW('Hygiene Data'!F130)),NA())</f>
        <v>#N/A</v>
      </c>
      <c r="BI136" s="101" t="e">
        <f ca="true">+IF(AND(ISNUMBER(OFFSET('Hygiene Data'!$G$5,0,10*ROW('Hygiene Data'!G130))),'Data Summary'!DX136="Yes"),OFFSET('Hygiene Data'!$G$5,0,10*ROW('Hygiene Data'!G130)),NA())</f>
        <v>#N/A</v>
      </c>
      <c r="BJ136" s="101" t="e">
        <f ca="true">+IF(AND(ISNUMBER(OFFSET('Hygiene Data'!$G$7,0,10*ROW('Hygiene Data'!G130))),'Data Summary'!DY136="Yes"),OFFSET('Hygiene Data'!$G$7,0,10*ROW('Hygiene Data'!G130)),NA())</f>
        <v>#N/A</v>
      </c>
      <c r="BK136" s="101" t="e">
        <f ca="true">+IF(AND(ISNUMBER(OFFSET('Hygiene Data'!$G$9,0,10*ROW('Hygiene Data'!G130))),'Data Summary'!DZ136="Yes"),OFFSET('Hygiene Data'!$G$9,0,10*ROW('Hygiene Data'!G130)),NA())</f>
        <v>#N/A</v>
      </c>
      <c r="BL136" s="101" t="e">
        <f ca="true">+IF(AND(ISNUMBER(OFFSET('Hygiene Data'!$H$5,0,10*ROW('Hygiene Data'!H130))),'Data Summary'!EA136="Yes"),OFFSET('Hygiene Data'!$H$5,0,10*ROW('Hygiene Data'!H130)),NA())</f>
        <v>#N/A</v>
      </c>
      <c r="BM136" s="101" t="e">
        <f ca="true">+IF(AND(ISNUMBER(OFFSET('Hygiene Data'!$H$7,0,10*ROW('Hygiene Data'!H130))),'Data Summary'!EB136="Yes"),OFFSET('Hygiene Data'!$H$7,0,10*ROW('Hygiene Data'!H130)),NA())</f>
        <v>#N/A</v>
      </c>
      <c r="BN136" s="101" t="e">
        <f ca="true">+IF(AND(ISNUMBER(OFFSET('Hygiene Data'!$H$9,0,10*ROW('Hygiene Data'!H130))),'Data Summary'!EC136="Yes"),OFFSET('Hygiene Data'!$H$9,0,10*ROW('Hygiene Data'!H130)),NA())</f>
        <v>#N/A</v>
      </c>
      <c r="BO136" s="101" t="e">
        <f ca="true">+IF(AND(ISNUMBER(OFFSET('Hygiene Data'!$I$5,0,10*ROW('Hygiene Data'!I130))),'Data Summary'!ED136="Yes"),OFFSET('Hygiene Data'!$I$5,0,10*ROW('Hygiene Data'!I130)),NA())</f>
        <v>#N/A</v>
      </c>
      <c r="BP136" s="101" t="e">
        <f ca="true">+IF(AND(ISNUMBER(OFFSET('Hygiene Data'!$I$7,0,10*ROW('Hygiene Data'!I130))),'Data Summary'!EE136="Yes"),OFFSET('Hygiene Data'!$I$7,0,10*ROW('Hygiene Data'!I130)),NA())</f>
        <v>#N/A</v>
      </c>
      <c r="BQ136" s="101" t="e">
        <f ca="true">+IF(AND(ISNUMBER(OFFSET('Hygiene Data'!$I$9,0,10*ROW('Hygiene Data'!I130))),'Data Summary'!EF136="Yes"),OFFSET('Hygiene Data'!$I$9,0,10*ROW('Hygiene Data'!I130)),NA())</f>
        <v>#N/A</v>
      </c>
    </row>
    <row xmlns:x14ac="http://schemas.microsoft.com/office/spreadsheetml/2009/9/ac" r="137" x14ac:dyDescent="0.2">
      <c r="A137" s="379" t="e">
        <f ca="true">+RIGHT('Data Summary'!A137,LEN('Data Summary'!A137)-9)</f>
        <v>#VALUE!</v>
      </c>
      <c r="B137" s="38" t="str">
        <f ca="true">+IF(ISTEXT('Data Summary'!B137),'Data Summary'!B137,"")</f>
        <v/>
      </c>
      <c r="C137" s="378" t="e">
        <f ca="true">+VALUE('Data Summary'!C137)</f>
        <v>#VALUE!</v>
      </c>
      <c r="D137" s="99" t="e">
        <f ca="true">+IF(AND(ISNUMBER(OFFSET('Water Data'!$D$4,0,10*ROW('Water Data'!D131))),'Data Summary'!BS137="Yes"),100-OFFSET('Water Data'!$D$4,0,10*ROW('Water Data'!D131)),NA())</f>
        <v>#N/A</v>
      </c>
      <c r="E137" s="99" t="e">
        <f ca="true">+IF(AND(ISNUMBER(OFFSET('Water Data'!$D$6,0,10*ROW('Water Data'!D131))),'Data Summary'!BT137="Yes"),OFFSET('Water Data'!$D$6,0,10*ROW('Water Data'!D131)),NA())</f>
        <v>#N/A</v>
      </c>
      <c r="F137" s="99" t="e">
        <f ca="true">+IF(AND(ISNUMBER(OFFSET('Water Data'!$D$9,0,10*ROW('Water Data'!D131))),'Data Summary'!BU137="Yes"),OFFSET('Water Data'!$D$9,0,10*ROW('Water Data'!D131)),NA())</f>
        <v>#N/A</v>
      </c>
      <c r="G137" s="99" t="e">
        <f ca="true">+IF(AND(ISNUMBER(OFFSET('Water Data'!$E$4,0,10*ROW('Water Data'!E131))),'Data Summary'!BV137="Yes"),100-OFFSET('Water Data'!$E$4,0,10*ROW('Water Data'!E131)),NA())</f>
        <v>#N/A</v>
      </c>
      <c r="H137" s="99" t="e">
        <f ca="true">+IF(AND(ISNUMBER(OFFSET('Water Data'!$E$6,0,10*ROW('Water Data'!E131))),'Data Summary'!BW137="Yes"),OFFSET('Water Data'!$E$6,0,10*ROW('Water Data'!E131)),NA())</f>
        <v>#N/A</v>
      </c>
      <c r="I137" s="99" t="e">
        <f ca="true">+IF(AND(ISNUMBER(OFFSET('Water Data'!$E$9,0,10*ROW('Water Data'!E131))),'Data Summary'!BX137="Yes"),OFFSET('Water Data'!$E$9,0,10*ROW('Water Data'!E131)),NA())</f>
        <v>#N/A</v>
      </c>
      <c r="J137" s="99" t="e">
        <f ca="true">+IF(AND(ISNUMBER(OFFSET('Water Data'!$F$4,0,10*ROW('Water Data'!F131))),'Data Summary'!BY137="Yes"),100-OFFSET('Water Data'!$F$4,0,10*ROW('Water Data'!F131)),NA())</f>
        <v>#N/A</v>
      </c>
      <c r="K137" s="99" t="e">
        <f ca="true">+IF(AND(ISNUMBER(OFFSET('Water Data'!$F$6,0,10*ROW('Water Data'!F131))),'Data Summary'!BZ137="Yes"),OFFSET('Water Data'!$F$6,0,10*ROW('Water Data'!F131)),NA())</f>
        <v>#N/A</v>
      </c>
      <c r="L137" s="99" t="e">
        <f ca="true">+IF(AND(ISNUMBER(OFFSET('Water Data'!$F$9,0,10*ROW('Water Data'!F131))),'Data Summary'!CA137="Yes"),OFFSET('Water Data'!$F$9,0,10*ROW('Water Data'!F131)),NA())</f>
        <v>#N/A</v>
      </c>
      <c r="M137" s="99" t="e">
        <f ca="true">+IF(AND(ISNUMBER(OFFSET('Water Data'!$G$4,0,10*ROW('Water Data'!G131))),'Data Summary'!CB137="Yes"),100-OFFSET('Water Data'!$G$4,0,10*ROW('Water Data'!G131)),NA())</f>
        <v>#N/A</v>
      </c>
      <c r="N137" s="99" t="e">
        <f ca="true">+IF(AND(ISNUMBER(OFFSET('Water Data'!$G$6,0,10*ROW('Water Data'!G131))),'Data Summary'!CC137="Yes"),OFFSET('Water Data'!$G$6,0,10*ROW('Water Data'!G131)),NA())</f>
        <v>#N/A</v>
      </c>
      <c r="O137" s="99" t="e">
        <f ca="true">+IF(AND(ISNUMBER(OFFSET('Water Data'!$G$9,0,10*ROW('Water Data'!G131))),'Data Summary'!CD137="Yes"),OFFSET('Water Data'!$G$9,0,10*ROW('Water Data'!G131)),NA())</f>
        <v>#N/A</v>
      </c>
      <c r="P137" s="99" t="e">
        <f ca="true">+IF(AND(ISNUMBER(OFFSET('Water Data'!$H$4,0,10*ROW('Water Data'!H131))),'Data Summary'!CE137="Yes"),100-OFFSET('Water Data'!$H$4,0,10*ROW('Water Data'!H131)),NA())</f>
        <v>#N/A</v>
      </c>
      <c r="Q137" s="99" t="e">
        <f ca="true">+IF(AND(ISNUMBER(OFFSET('Water Data'!$H$6,0,10*ROW('Water Data'!H131))),'Data Summary'!CF137="Yes"),OFFSET('Water Data'!$H$6,0,10*ROW('Water Data'!H131)),NA())</f>
        <v>#N/A</v>
      </c>
      <c r="R137" s="99" t="e">
        <f ca="true">+IF(AND(ISNUMBER(OFFSET('Water Data'!$H$9,0,10*ROW('Water Data'!H131))),'Data Summary'!CG137="Yes"),OFFSET('Water Data'!$H$9,0,10*ROW('Water Data'!H131)),NA())</f>
        <v>#N/A</v>
      </c>
      <c r="S137" s="99" t="e">
        <f ca="true">+IF(AND(ISNUMBER(OFFSET('Water Data'!$I$4,0,10*ROW('Water Data'!I131))),'Data Summary'!CH137="Yes"),100-OFFSET('Water Data'!$I$4,0,10*ROW('Water Data'!I131)),NA())</f>
        <v>#N/A</v>
      </c>
      <c r="T137" s="99" t="e">
        <f ca="true">+IF(AND(ISNUMBER(OFFSET('Water Data'!$I$6,0,10*ROW('Water Data'!I131))),'Data Summary'!CI137="Yes"),OFFSET('Water Data'!$I$6,0,10*ROW('Water Data'!I131)),NA())</f>
        <v>#N/A</v>
      </c>
      <c r="U137" s="99" t="e">
        <f ca="true">+IF(AND(ISNUMBER(OFFSET('Water Data'!$I$9,0,10*ROW('Water Data'!I131))),'Data Summary'!CJ137="Yes"),OFFSET('Water Data'!$I$9,0,10*ROW('Water Data'!I131)),NA())</f>
        <v>#N/A</v>
      </c>
      <c r="V137" s="100" t="e">
        <f ca="true">+IF(AND(ISNUMBER(OFFSET('Sanitation Data'!$D$4,0,10*ROW('Sanitation Data'!D131))),'Data Summary'!CK137="Yes"),100-OFFSET('Sanitation Data'!$D$4,0,10*ROW('Sanitation Data'!D131)),NA())</f>
        <v>#N/A</v>
      </c>
      <c r="W137" s="100" t="e">
        <f ca="true">+IF(AND(ISNUMBER(OFFSET('Sanitation Data'!$D$6,0,10*ROW('Sanitation Data'!D131))),'Data Summary'!CL137="Yes"),OFFSET('Sanitation Data'!$D$6,0,10*ROW('Sanitation Data'!D131)),NA())</f>
        <v>#N/A</v>
      </c>
      <c r="X137" s="100" t="e">
        <f ca="true">+IF(AND(ISNUMBER(OFFSET('Sanitation Data'!$D$10,0,10*ROW('Sanitation Data'!D131))),'Data Summary'!CM137="Yes"),OFFSET('Sanitation Data'!$D$10,0,10*ROW('Sanitation Data'!D131)),NA())</f>
        <v>#N/A</v>
      </c>
      <c r="Y137" s="100" t="e">
        <f ca="true">+IF(AND(ISNUMBER(OFFSET('Sanitation Data'!$D$11,0,10*ROW('Sanitation Data'!D131))),'Data Summary'!CN137="Yes"),OFFSET('Sanitation Data'!$D$11,0,10*ROW('Sanitation Data'!D131)),NA())</f>
        <v>#N/A</v>
      </c>
      <c r="Z137" s="100" t="e">
        <f ca="true">+IF(AND(ISNUMBER(OFFSET('Sanitation Data'!$D$12,0,10*ROW('Sanitation Data'!D131))),'Data Summary'!CO137="Yes"),OFFSET('Sanitation Data'!$D$12,0,10*ROW('Sanitation Data'!D131)),NA())</f>
        <v>#N/A</v>
      </c>
      <c r="AA137" s="100" t="e">
        <f ca="true">+IF(AND(ISNUMBER(OFFSET('Sanitation Data'!$E$4,0,10*ROW('Sanitation Data'!E131))),'Data Summary'!CP137="Yes"),100-OFFSET('Sanitation Data'!$E$4,0,10*ROW('Sanitation Data'!E131)),NA())</f>
        <v>#N/A</v>
      </c>
      <c r="AB137" s="100" t="e">
        <f ca="true">+IF(AND(ISNUMBER(OFFSET('Sanitation Data'!$E$6,0,10*ROW('Sanitation Data'!E131))),'Data Summary'!CQ137="Yes"),OFFSET('Sanitation Data'!$E$6,0,10*ROW('Sanitation Data'!E131)),NA())</f>
        <v>#N/A</v>
      </c>
      <c r="AC137" s="100" t="e">
        <f ca="true">+IF(AND(ISNUMBER(OFFSET('Sanitation Data'!$E$10,0,10*ROW('Sanitation Data'!E131))),'Data Summary'!CR137="Yes"),OFFSET('Sanitation Data'!$E$10,0,10*ROW('Sanitation Data'!E131)),NA())</f>
        <v>#N/A</v>
      </c>
      <c r="AD137" s="100" t="e">
        <f ca="true">+IF(AND(ISNUMBER(OFFSET('Sanitation Data'!$E$11,0,10*ROW('Sanitation Data'!E131))),'Data Summary'!CS137="Yes"),OFFSET('Sanitation Data'!$E$11,0,10*ROW('Sanitation Data'!E131)),NA())</f>
        <v>#N/A</v>
      </c>
      <c r="AE137" s="100" t="e">
        <f ca="true">+IF(AND(ISNUMBER(OFFSET('Sanitation Data'!$E$12,0,10*ROW('Sanitation Data'!E131))),'Data Summary'!CT137="Yes"),OFFSET('Sanitation Data'!$E$12,0,10*ROW('Sanitation Data'!E131)),NA())</f>
        <v>#N/A</v>
      </c>
      <c r="AF137" s="100" t="e">
        <f ca="true">+IF(AND(ISNUMBER(OFFSET('Sanitation Data'!$F$4,0,10*ROW('Sanitation Data'!F131))),'Data Summary'!CU137="Yes"),100-OFFSET('Sanitation Data'!$F$4,0,10*ROW('Sanitation Data'!F131)),NA())</f>
        <v>#N/A</v>
      </c>
      <c r="AG137" s="100" t="e">
        <f ca="true">+IF(AND(ISNUMBER(OFFSET('Sanitation Data'!$F$6,0,10*ROW('Sanitation Data'!F131))),'Data Summary'!CV137="Yes"),OFFSET('Sanitation Data'!$F$6,0,10*ROW('Sanitation Data'!F131)),NA())</f>
        <v>#N/A</v>
      </c>
      <c r="AH137" s="100" t="e">
        <f ca="true">+IF(AND(ISNUMBER(OFFSET('Sanitation Data'!$F$10,0,10*ROW('Sanitation Data'!F131))),'Data Summary'!CW137="Yes"),OFFSET('Sanitation Data'!$F$10,0,10*ROW('Sanitation Data'!F131)),NA())</f>
        <v>#N/A</v>
      </c>
      <c r="AI137" s="100" t="e">
        <f ca="true">+IF(AND(ISNUMBER(OFFSET('Sanitation Data'!$F$11,0,10*ROW('Sanitation Data'!F131))),'Data Summary'!CX137="Yes"),OFFSET('Sanitation Data'!$F$11,0,10*ROW('Sanitation Data'!F131)),NA())</f>
        <v>#N/A</v>
      </c>
      <c r="AJ137" s="100" t="e">
        <f ca="true">+IF(AND(ISNUMBER(OFFSET('Sanitation Data'!$F$12,0,10*ROW('Sanitation Data'!F131))),'Data Summary'!CY137="Yes"),OFFSET('Sanitation Data'!$F$12,0,10*ROW('Sanitation Data'!F131)),NA())</f>
        <v>#N/A</v>
      </c>
      <c r="AK137" s="100" t="e">
        <f ca="true">+IF(AND(ISNUMBER(OFFSET('Sanitation Data'!$G$4,0,10*ROW('Sanitation Data'!G131))),'Data Summary'!CZ137="Yes"),100-OFFSET('Sanitation Data'!$G$4,0,10*ROW('Sanitation Data'!G131)),NA())</f>
        <v>#N/A</v>
      </c>
      <c r="AL137" s="100" t="e">
        <f ca="true">+IF(AND(ISNUMBER(OFFSET('Sanitation Data'!$G$6,0,10*ROW('Sanitation Data'!G131))),'Data Summary'!DA137="Yes"),OFFSET('Sanitation Data'!$G$6,0,10*ROW('Sanitation Data'!G131)),NA())</f>
        <v>#N/A</v>
      </c>
      <c r="AM137" s="100" t="e">
        <f ca="true">+IF(AND(ISNUMBER(OFFSET('Sanitation Data'!$G$10,0,10*ROW('Sanitation Data'!G131))),'Data Summary'!DB137="Yes"),OFFSET('Sanitation Data'!$G$10,0,10*ROW('Sanitation Data'!G131)),NA())</f>
        <v>#N/A</v>
      </c>
      <c r="AN137" s="100" t="e">
        <f ca="true">+IF(AND(ISNUMBER(OFFSET('Sanitation Data'!$G$11,0,10*ROW('Sanitation Data'!G131))),'Data Summary'!DC137="Yes"),OFFSET('Sanitation Data'!$G$11,0,10*ROW('Sanitation Data'!G131)),NA())</f>
        <v>#N/A</v>
      </c>
      <c r="AO137" s="100" t="e">
        <f ca="true">+IF(AND(ISNUMBER(OFFSET('Sanitation Data'!$G$12,0,10*ROW('Sanitation Data'!G131))),'Data Summary'!DD137="Yes"),OFFSET('Sanitation Data'!$G$12,0,10*ROW('Sanitation Data'!G131)),NA())</f>
        <v>#N/A</v>
      </c>
      <c r="AP137" s="100" t="e">
        <f ca="true">+IF(AND(ISNUMBER(OFFSET('Sanitation Data'!$H$4,0,10*ROW('Sanitation Data'!H131))),'Data Summary'!DE137="Yes"),100-OFFSET('Sanitation Data'!$H$4,0,10*ROW('Sanitation Data'!H131)),NA())</f>
        <v>#N/A</v>
      </c>
      <c r="AQ137" s="100" t="e">
        <f ca="true">+IF(AND(ISNUMBER(OFFSET('Sanitation Data'!$H$6,0,10*ROW('Sanitation Data'!H131))),'Data Summary'!DF137="Yes"),OFFSET('Sanitation Data'!$H$6,0,10*ROW('Sanitation Data'!H131)),NA())</f>
        <v>#N/A</v>
      </c>
      <c r="AR137" s="100" t="e">
        <f ca="true">+IF(AND(ISNUMBER(OFFSET('Sanitation Data'!$H$10,0,10*ROW('Sanitation Data'!H131))),'Data Summary'!DG137="Yes"),OFFSET('Sanitation Data'!$H$10,0,10*ROW('Sanitation Data'!H131)),NA())</f>
        <v>#N/A</v>
      </c>
      <c r="AS137" s="100" t="e">
        <f ca="true">+IF(AND(ISNUMBER(OFFSET('Sanitation Data'!$H$11,0,10*ROW('Sanitation Data'!H131))),'Data Summary'!DH137="Yes"),OFFSET('Sanitation Data'!$H$11,0,10*ROW('Sanitation Data'!H131)),NA())</f>
        <v>#N/A</v>
      </c>
      <c r="AT137" s="100" t="e">
        <f ca="true">+IF(AND(ISNUMBER(OFFSET('Sanitation Data'!$H$12,0,10*ROW('Sanitation Data'!H131))),'Data Summary'!DI137="Yes"),OFFSET('Sanitation Data'!$H$12,0,10*ROW('Sanitation Data'!H131)),NA())</f>
        <v>#N/A</v>
      </c>
      <c r="AU137" s="100" t="e">
        <f ca="true">+IF(AND(ISNUMBER(OFFSET('Sanitation Data'!$I$4,0,10*ROW('Sanitation Data'!I131))),'Data Summary'!DJ137="Yes"),100-OFFSET('Sanitation Data'!$I$4,0,10*ROW('Sanitation Data'!I131)),NA())</f>
        <v>#N/A</v>
      </c>
      <c r="AV137" s="100" t="e">
        <f ca="true">+IF(AND(ISNUMBER(OFFSET('Sanitation Data'!$I$6,0,10*ROW('Sanitation Data'!I131))),'Data Summary'!DK137="Yes"),OFFSET('Sanitation Data'!$I$6,0,10*ROW('Sanitation Data'!I131)),NA())</f>
        <v>#N/A</v>
      </c>
      <c r="AW137" s="100" t="e">
        <f ca="true">+IF(AND(ISNUMBER(OFFSET('Sanitation Data'!$I$10,0,10*ROW('Sanitation Data'!I131))),'Data Summary'!DL137="Yes"),OFFSET('Sanitation Data'!$I$10,0,10*ROW('Sanitation Data'!I131)),NA())</f>
        <v>#N/A</v>
      </c>
      <c r="AX137" s="100" t="e">
        <f ca="true">+IF(AND(ISNUMBER(OFFSET('Sanitation Data'!$I$11,0,10*ROW('Sanitation Data'!I131))),'Data Summary'!DM137="Yes"),OFFSET('Sanitation Data'!$I$11,0,10*ROW('Sanitation Data'!I131)),NA())</f>
        <v>#N/A</v>
      </c>
      <c r="AY137" s="100" t="e">
        <f ca="true">+IF(AND(ISNUMBER(OFFSET('Sanitation Data'!$I$12,0,10*ROW('Sanitation Data'!I131))),'Data Summary'!DN137="Yes"),OFFSET('Sanitation Data'!$I$12,0,10*ROW('Sanitation Data'!I131)),NA())</f>
        <v>#N/A</v>
      </c>
      <c r="AZ137" s="101" t="e">
        <f ca="true">+IF(AND(ISNUMBER(OFFSET('Hygiene Data'!$D$5,0,10*ROW('Hygiene Data'!D131))),'Data Summary'!DO137="Yes"),OFFSET('Hygiene Data'!$D$5,0,10*ROW('Hygiene Data'!D131)),NA())</f>
        <v>#N/A</v>
      </c>
      <c r="BA137" s="101" t="e">
        <f ca="true">+IF(AND(ISNUMBER(OFFSET('Hygiene Data'!$D$7,0,10*ROW('Hygiene Data'!D131))),'Data Summary'!DP137="Yes"),OFFSET('Hygiene Data'!$D$7,0,10*ROW('Hygiene Data'!D131)),NA())</f>
        <v>#N/A</v>
      </c>
      <c r="BB137" s="101" t="e">
        <f ca="true">+IF(AND(ISNUMBER(OFFSET('Hygiene Data'!$D$9,0,10*ROW('Hygiene Data'!D131))),'Data Summary'!DQ137="Yes"),OFFSET('Hygiene Data'!$D$9,0,10*ROW('Hygiene Data'!D131)),NA())</f>
        <v>#N/A</v>
      </c>
      <c r="BC137" s="101" t="e">
        <f ca="true">+IF(AND(ISNUMBER(OFFSET('Hygiene Data'!$E$5,0,10*ROW('Hygiene Data'!E131))),'Data Summary'!DR137="Yes"),OFFSET('Hygiene Data'!$E$5,0,10*ROW('Hygiene Data'!E131)),NA())</f>
        <v>#N/A</v>
      </c>
      <c r="BD137" s="101" t="e">
        <f ca="true">+IF(AND(ISNUMBER(OFFSET('Hygiene Data'!$E$7,0,10*ROW('Hygiene Data'!E131))),'Data Summary'!DS137="Yes"),OFFSET('Hygiene Data'!$E$7,0,10*ROW('Hygiene Data'!E131)),NA())</f>
        <v>#N/A</v>
      </c>
      <c r="BE137" s="101" t="e">
        <f ca="true">+IF(AND(ISNUMBER(OFFSET('Hygiene Data'!$E$9,0,10*ROW('Hygiene Data'!E131))),'Data Summary'!DT137="Yes"),OFFSET('Hygiene Data'!$E$9,0,10*ROW('Hygiene Data'!E131)),NA())</f>
        <v>#N/A</v>
      </c>
      <c r="BF137" s="101" t="e">
        <f ca="true">+IF(AND(ISNUMBER(OFFSET('Hygiene Data'!$F$5,0,10*ROW('Hygiene Data'!F131))),'Data Summary'!DU137="Yes"),OFFSET('Hygiene Data'!$F$5,0,10*ROW('Hygiene Data'!F131)),NA())</f>
        <v>#N/A</v>
      </c>
      <c r="BG137" s="101" t="e">
        <f ca="true">+IF(AND(ISNUMBER(OFFSET('Hygiene Data'!$F$7,0,10*ROW('Hygiene Data'!F131))),'Data Summary'!DV137="Yes"),OFFSET('Hygiene Data'!$F$7,0,10*ROW('Hygiene Data'!F131)),NA())</f>
        <v>#N/A</v>
      </c>
      <c r="BH137" s="101" t="e">
        <f ca="true">+IF(AND(ISNUMBER(OFFSET('Hygiene Data'!$F$9,0,10*ROW('Hygiene Data'!F131))),'Data Summary'!DW137="Yes"),OFFSET('Hygiene Data'!$F$9,0,10*ROW('Hygiene Data'!F131)),NA())</f>
        <v>#N/A</v>
      </c>
      <c r="BI137" s="101" t="e">
        <f ca="true">+IF(AND(ISNUMBER(OFFSET('Hygiene Data'!$G$5,0,10*ROW('Hygiene Data'!G131))),'Data Summary'!DX137="Yes"),OFFSET('Hygiene Data'!$G$5,0,10*ROW('Hygiene Data'!G131)),NA())</f>
        <v>#N/A</v>
      </c>
      <c r="BJ137" s="101" t="e">
        <f ca="true">+IF(AND(ISNUMBER(OFFSET('Hygiene Data'!$G$7,0,10*ROW('Hygiene Data'!G131))),'Data Summary'!DY137="Yes"),OFFSET('Hygiene Data'!$G$7,0,10*ROW('Hygiene Data'!G131)),NA())</f>
        <v>#N/A</v>
      </c>
      <c r="BK137" s="101" t="e">
        <f ca="true">+IF(AND(ISNUMBER(OFFSET('Hygiene Data'!$G$9,0,10*ROW('Hygiene Data'!G131))),'Data Summary'!DZ137="Yes"),OFFSET('Hygiene Data'!$G$9,0,10*ROW('Hygiene Data'!G131)),NA())</f>
        <v>#N/A</v>
      </c>
      <c r="BL137" s="101" t="e">
        <f ca="true">+IF(AND(ISNUMBER(OFFSET('Hygiene Data'!$H$5,0,10*ROW('Hygiene Data'!H131))),'Data Summary'!EA137="Yes"),OFFSET('Hygiene Data'!$H$5,0,10*ROW('Hygiene Data'!H131)),NA())</f>
        <v>#N/A</v>
      </c>
      <c r="BM137" s="101" t="e">
        <f ca="true">+IF(AND(ISNUMBER(OFFSET('Hygiene Data'!$H$7,0,10*ROW('Hygiene Data'!H131))),'Data Summary'!EB137="Yes"),OFFSET('Hygiene Data'!$H$7,0,10*ROW('Hygiene Data'!H131)),NA())</f>
        <v>#N/A</v>
      </c>
      <c r="BN137" s="101" t="e">
        <f ca="true">+IF(AND(ISNUMBER(OFFSET('Hygiene Data'!$H$9,0,10*ROW('Hygiene Data'!H131))),'Data Summary'!EC137="Yes"),OFFSET('Hygiene Data'!$H$9,0,10*ROW('Hygiene Data'!H131)),NA())</f>
        <v>#N/A</v>
      </c>
      <c r="BO137" s="101" t="e">
        <f ca="true">+IF(AND(ISNUMBER(OFFSET('Hygiene Data'!$I$5,0,10*ROW('Hygiene Data'!I131))),'Data Summary'!ED137="Yes"),OFFSET('Hygiene Data'!$I$5,0,10*ROW('Hygiene Data'!I131)),NA())</f>
        <v>#N/A</v>
      </c>
      <c r="BP137" s="101" t="e">
        <f ca="true">+IF(AND(ISNUMBER(OFFSET('Hygiene Data'!$I$7,0,10*ROW('Hygiene Data'!I131))),'Data Summary'!EE137="Yes"),OFFSET('Hygiene Data'!$I$7,0,10*ROW('Hygiene Data'!I131)),NA())</f>
        <v>#N/A</v>
      </c>
      <c r="BQ137" s="101" t="e">
        <f ca="true">+IF(AND(ISNUMBER(OFFSET('Hygiene Data'!$I$9,0,10*ROW('Hygiene Data'!I131))),'Data Summary'!EF137="Yes"),OFFSET('Hygiene Data'!$I$9,0,10*ROW('Hygiene Data'!I131)),NA())</f>
        <v>#N/A</v>
      </c>
    </row>
    <row xmlns:x14ac="http://schemas.microsoft.com/office/spreadsheetml/2009/9/ac" r="138" x14ac:dyDescent="0.2">
      <c r="A138" s="379" t="e">
        <f ca="true">+RIGHT('Data Summary'!A138,LEN('Data Summary'!A138)-9)</f>
        <v>#VALUE!</v>
      </c>
      <c r="B138" s="38" t="str">
        <f ca="true">+IF(ISTEXT('Data Summary'!B138),'Data Summary'!B138,"")</f>
        <v/>
      </c>
      <c r="C138" s="378" t="e">
        <f ca="true">+VALUE('Data Summary'!C138)</f>
        <v>#VALUE!</v>
      </c>
      <c r="D138" s="99" t="e">
        <f ca="true">+IF(AND(ISNUMBER(OFFSET('Water Data'!$D$4,0,10*ROW('Water Data'!D132))),'Data Summary'!BS138="Yes"),100-OFFSET('Water Data'!$D$4,0,10*ROW('Water Data'!D132)),NA())</f>
        <v>#N/A</v>
      </c>
      <c r="E138" s="99" t="e">
        <f ca="true">+IF(AND(ISNUMBER(OFFSET('Water Data'!$D$6,0,10*ROW('Water Data'!D132))),'Data Summary'!BT138="Yes"),OFFSET('Water Data'!$D$6,0,10*ROW('Water Data'!D132)),NA())</f>
        <v>#N/A</v>
      </c>
      <c r="F138" s="99" t="e">
        <f ca="true">+IF(AND(ISNUMBER(OFFSET('Water Data'!$D$9,0,10*ROW('Water Data'!D132))),'Data Summary'!BU138="Yes"),OFFSET('Water Data'!$D$9,0,10*ROW('Water Data'!D132)),NA())</f>
        <v>#N/A</v>
      </c>
      <c r="G138" s="99" t="e">
        <f ca="true">+IF(AND(ISNUMBER(OFFSET('Water Data'!$E$4,0,10*ROW('Water Data'!E132))),'Data Summary'!BV138="Yes"),100-OFFSET('Water Data'!$E$4,0,10*ROW('Water Data'!E132)),NA())</f>
        <v>#N/A</v>
      </c>
      <c r="H138" s="99" t="e">
        <f ca="true">+IF(AND(ISNUMBER(OFFSET('Water Data'!$E$6,0,10*ROW('Water Data'!E132))),'Data Summary'!BW138="Yes"),OFFSET('Water Data'!$E$6,0,10*ROW('Water Data'!E132)),NA())</f>
        <v>#N/A</v>
      </c>
      <c r="I138" s="99" t="e">
        <f ca="true">+IF(AND(ISNUMBER(OFFSET('Water Data'!$E$9,0,10*ROW('Water Data'!E132))),'Data Summary'!BX138="Yes"),OFFSET('Water Data'!$E$9,0,10*ROW('Water Data'!E132)),NA())</f>
        <v>#N/A</v>
      </c>
      <c r="J138" s="99" t="e">
        <f ca="true">+IF(AND(ISNUMBER(OFFSET('Water Data'!$F$4,0,10*ROW('Water Data'!F132))),'Data Summary'!BY138="Yes"),100-OFFSET('Water Data'!$F$4,0,10*ROW('Water Data'!F132)),NA())</f>
        <v>#N/A</v>
      </c>
      <c r="K138" s="99" t="e">
        <f ca="true">+IF(AND(ISNUMBER(OFFSET('Water Data'!$F$6,0,10*ROW('Water Data'!F132))),'Data Summary'!BZ138="Yes"),OFFSET('Water Data'!$F$6,0,10*ROW('Water Data'!F132)),NA())</f>
        <v>#N/A</v>
      </c>
      <c r="L138" s="99" t="e">
        <f ca="true">+IF(AND(ISNUMBER(OFFSET('Water Data'!$F$9,0,10*ROW('Water Data'!F132))),'Data Summary'!CA138="Yes"),OFFSET('Water Data'!$F$9,0,10*ROW('Water Data'!F132)),NA())</f>
        <v>#N/A</v>
      </c>
      <c r="M138" s="99" t="e">
        <f ca="true">+IF(AND(ISNUMBER(OFFSET('Water Data'!$G$4,0,10*ROW('Water Data'!G132))),'Data Summary'!CB138="Yes"),100-OFFSET('Water Data'!$G$4,0,10*ROW('Water Data'!G132)),NA())</f>
        <v>#N/A</v>
      </c>
      <c r="N138" s="99" t="e">
        <f ca="true">+IF(AND(ISNUMBER(OFFSET('Water Data'!$G$6,0,10*ROW('Water Data'!G132))),'Data Summary'!CC138="Yes"),OFFSET('Water Data'!$G$6,0,10*ROW('Water Data'!G132)),NA())</f>
        <v>#N/A</v>
      </c>
      <c r="O138" s="99" t="e">
        <f ca="true">+IF(AND(ISNUMBER(OFFSET('Water Data'!$G$9,0,10*ROW('Water Data'!G132))),'Data Summary'!CD138="Yes"),OFFSET('Water Data'!$G$9,0,10*ROW('Water Data'!G132)),NA())</f>
        <v>#N/A</v>
      </c>
      <c r="P138" s="99" t="e">
        <f ca="true">+IF(AND(ISNUMBER(OFFSET('Water Data'!$H$4,0,10*ROW('Water Data'!H132))),'Data Summary'!CE138="Yes"),100-OFFSET('Water Data'!$H$4,0,10*ROW('Water Data'!H132)),NA())</f>
        <v>#N/A</v>
      </c>
      <c r="Q138" s="99" t="e">
        <f ca="true">+IF(AND(ISNUMBER(OFFSET('Water Data'!$H$6,0,10*ROW('Water Data'!H132))),'Data Summary'!CF138="Yes"),OFFSET('Water Data'!$H$6,0,10*ROW('Water Data'!H132)),NA())</f>
        <v>#N/A</v>
      </c>
      <c r="R138" s="99" t="e">
        <f ca="true">+IF(AND(ISNUMBER(OFFSET('Water Data'!$H$9,0,10*ROW('Water Data'!H132))),'Data Summary'!CG138="Yes"),OFFSET('Water Data'!$H$9,0,10*ROW('Water Data'!H132)),NA())</f>
        <v>#N/A</v>
      </c>
      <c r="S138" s="99" t="e">
        <f ca="true">+IF(AND(ISNUMBER(OFFSET('Water Data'!$I$4,0,10*ROW('Water Data'!I132))),'Data Summary'!CH138="Yes"),100-OFFSET('Water Data'!$I$4,0,10*ROW('Water Data'!I132)),NA())</f>
        <v>#N/A</v>
      </c>
      <c r="T138" s="99" t="e">
        <f ca="true">+IF(AND(ISNUMBER(OFFSET('Water Data'!$I$6,0,10*ROW('Water Data'!I132))),'Data Summary'!CI138="Yes"),OFFSET('Water Data'!$I$6,0,10*ROW('Water Data'!I132)),NA())</f>
        <v>#N/A</v>
      </c>
      <c r="U138" s="99" t="e">
        <f ca="true">+IF(AND(ISNUMBER(OFFSET('Water Data'!$I$9,0,10*ROW('Water Data'!I132))),'Data Summary'!CJ138="Yes"),OFFSET('Water Data'!$I$9,0,10*ROW('Water Data'!I132)),NA())</f>
        <v>#N/A</v>
      </c>
      <c r="V138" s="100" t="e">
        <f ca="true">+IF(AND(ISNUMBER(OFFSET('Sanitation Data'!$D$4,0,10*ROW('Sanitation Data'!D132))),'Data Summary'!CK138="Yes"),100-OFFSET('Sanitation Data'!$D$4,0,10*ROW('Sanitation Data'!D132)),NA())</f>
        <v>#N/A</v>
      </c>
      <c r="W138" s="100" t="e">
        <f ca="true">+IF(AND(ISNUMBER(OFFSET('Sanitation Data'!$D$6,0,10*ROW('Sanitation Data'!D132))),'Data Summary'!CL138="Yes"),OFFSET('Sanitation Data'!$D$6,0,10*ROW('Sanitation Data'!D132)),NA())</f>
        <v>#N/A</v>
      </c>
      <c r="X138" s="100" t="e">
        <f ca="true">+IF(AND(ISNUMBER(OFFSET('Sanitation Data'!$D$10,0,10*ROW('Sanitation Data'!D132))),'Data Summary'!CM138="Yes"),OFFSET('Sanitation Data'!$D$10,0,10*ROW('Sanitation Data'!D132)),NA())</f>
        <v>#N/A</v>
      </c>
      <c r="Y138" s="100" t="e">
        <f ca="true">+IF(AND(ISNUMBER(OFFSET('Sanitation Data'!$D$11,0,10*ROW('Sanitation Data'!D132))),'Data Summary'!CN138="Yes"),OFFSET('Sanitation Data'!$D$11,0,10*ROW('Sanitation Data'!D132)),NA())</f>
        <v>#N/A</v>
      </c>
      <c r="Z138" s="100" t="e">
        <f ca="true">+IF(AND(ISNUMBER(OFFSET('Sanitation Data'!$D$12,0,10*ROW('Sanitation Data'!D132))),'Data Summary'!CO138="Yes"),OFFSET('Sanitation Data'!$D$12,0,10*ROW('Sanitation Data'!D132)),NA())</f>
        <v>#N/A</v>
      </c>
      <c r="AA138" s="100" t="e">
        <f ca="true">+IF(AND(ISNUMBER(OFFSET('Sanitation Data'!$E$4,0,10*ROW('Sanitation Data'!E132))),'Data Summary'!CP138="Yes"),100-OFFSET('Sanitation Data'!$E$4,0,10*ROW('Sanitation Data'!E132)),NA())</f>
        <v>#N/A</v>
      </c>
      <c r="AB138" s="100" t="e">
        <f ca="true">+IF(AND(ISNUMBER(OFFSET('Sanitation Data'!$E$6,0,10*ROW('Sanitation Data'!E132))),'Data Summary'!CQ138="Yes"),OFFSET('Sanitation Data'!$E$6,0,10*ROW('Sanitation Data'!E132)),NA())</f>
        <v>#N/A</v>
      </c>
      <c r="AC138" s="100" t="e">
        <f ca="true">+IF(AND(ISNUMBER(OFFSET('Sanitation Data'!$E$10,0,10*ROW('Sanitation Data'!E132))),'Data Summary'!CR138="Yes"),OFFSET('Sanitation Data'!$E$10,0,10*ROW('Sanitation Data'!E132)),NA())</f>
        <v>#N/A</v>
      </c>
      <c r="AD138" s="100" t="e">
        <f ca="true">+IF(AND(ISNUMBER(OFFSET('Sanitation Data'!$E$11,0,10*ROW('Sanitation Data'!E132))),'Data Summary'!CS138="Yes"),OFFSET('Sanitation Data'!$E$11,0,10*ROW('Sanitation Data'!E132)),NA())</f>
        <v>#N/A</v>
      </c>
      <c r="AE138" s="100" t="e">
        <f ca="true">+IF(AND(ISNUMBER(OFFSET('Sanitation Data'!$E$12,0,10*ROW('Sanitation Data'!E132))),'Data Summary'!CT138="Yes"),OFFSET('Sanitation Data'!$E$12,0,10*ROW('Sanitation Data'!E132)),NA())</f>
        <v>#N/A</v>
      </c>
      <c r="AF138" s="100" t="e">
        <f ca="true">+IF(AND(ISNUMBER(OFFSET('Sanitation Data'!$F$4,0,10*ROW('Sanitation Data'!F132))),'Data Summary'!CU138="Yes"),100-OFFSET('Sanitation Data'!$F$4,0,10*ROW('Sanitation Data'!F132)),NA())</f>
        <v>#N/A</v>
      </c>
      <c r="AG138" s="100" t="e">
        <f ca="true">+IF(AND(ISNUMBER(OFFSET('Sanitation Data'!$F$6,0,10*ROW('Sanitation Data'!F132))),'Data Summary'!CV138="Yes"),OFFSET('Sanitation Data'!$F$6,0,10*ROW('Sanitation Data'!F132)),NA())</f>
        <v>#N/A</v>
      </c>
      <c r="AH138" s="100" t="e">
        <f ca="true">+IF(AND(ISNUMBER(OFFSET('Sanitation Data'!$F$10,0,10*ROW('Sanitation Data'!F132))),'Data Summary'!CW138="Yes"),OFFSET('Sanitation Data'!$F$10,0,10*ROW('Sanitation Data'!F132)),NA())</f>
        <v>#N/A</v>
      </c>
      <c r="AI138" s="100" t="e">
        <f ca="true">+IF(AND(ISNUMBER(OFFSET('Sanitation Data'!$F$11,0,10*ROW('Sanitation Data'!F132))),'Data Summary'!CX138="Yes"),OFFSET('Sanitation Data'!$F$11,0,10*ROW('Sanitation Data'!F132)),NA())</f>
        <v>#N/A</v>
      </c>
      <c r="AJ138" s="100" t="e">
        <f ca="true">+IF(AND(ISNUMBER(OFFSET('Sanitation Data'!$F$12,0,10*ROW('Sanitation Data'!F132))),'Data Summary'!CY138="Yes"),OFFSET('Sanitation Data'!$F$12,0,10*ROW('Sanitation Data'!F132)),NA())</f>
        <v>#N/A</v>
      </c>
      <c r="AK138" s="100" t="e">
        <f ca="true">+IF(AND(ISNUMBER(OFFSET('Sanitation Data'!$G$4,0,10*ROW('Sanitation Data'!G132))),'Data Summary'!CZ138="Yes"),100-OFFSET('Sanitation Data'!$G$4,0,10*ROW('Sanitation Data'!G132)),NA())</f>
        <v>#N/A</v>
      </c>
      <c r="AL138" s="100" t="e">
        <f ca="true">+IF(AND(ISNUMBER(OFFSET('Sanitation Data'!$G$6,0,10*ROW('Sanitation Data'!G132))),'Data Summary'!DA138="Yes"),OFFSET('Sanitation Data'!$G$6,0,10*ROW('Sanitation Data'!G132)),NA())</f>
        <v>#N/A</v>
      </c>
      <c r="AM138" s="100" t="e">
        <f ca="true">+IF(AND(ISNUMBER(OFFSET('Sanitation Data'!$G$10,0,10*ROW('Sanitation Data'!G132))),'Data Summary'!DB138="Yes"),OFFSET('Sanitation Data'!$G$10,0,10*ROW('Sanitation Data'!G132)),NA())</f>
        <v>#N/A</v>
      </c>
      <c r="AN138" s="100" t="e">
        <f ca="true">+IF(AND(ISNUMBER(OFFSET('Sanitation Data'!$G$11,0,10*ROW('Sanitation Data'!G132))),'Data Summary'!DC138="Yes"),OFFSET('Sanitation Data'!$G$11,0,10*ROW('Sanitation Data'!G132)),NA())</f>
        <v>#N/A</v>
      </c>
      <c r="AO138" s="100" t="e">
        <f ca="true">+IF(AND(ISNUMBER(OFFSET('Sanitation Data'!$G$12,0,10*ROW('Sanitation Data'!G132))),'Data Summary'!DD138="Yes"),OFFSET('Sanitation Data'!$G$12,0,10*ROW('Sanitation Data'!G132)),NA())</f>
        <v>#N/A</v>
      </c>
      <c r="AP138" s="100" t="e">
        <f ca="true">+IF(AND(ISNUMBER(OFFSET('Sanitation Data'!$H$4,0,10*ROW('Sanitation Data'!H132))),'Data Summary'!DE138="Yes"),100-OFFSET('Sanitation Data'!$H$4,0,10*ROW('Sanitation Data'!H132)),NA())</f>
        <v>#N/A</v>
      </c>
      <c r="AQ138" s="100" t="e">
        <f ca="true">+IF(AND(ISNUMBER(OFFSET('Sanitation Data'!$H$6,0,10*ROW('Sanitation Data'!H132))),'Data Summary'!DF138="Yes"),OFFSET('Sanitation Data'!$H$6,0,10*ROW('Sanitation Data'!H132)),NA())</f>
        <v>#N/A</v>
      </c>
      <c r="AR138" s="100" t="e">
        <f ca="true">+IF(AND(ISNUMBER(OFFSET('Sanitation Data'!$H$10,0,10*ROW('Sanitation Data'!H132))),'Data Summary'!DG138="Yes"),OFFSET('Sanitation Data'!$H$10,0,10*ROW('Sanitation Data'!H132)),NA())</f>
        <v>#N/A</v>
      </c>
      <c r="AS138" s="100" t="e">
        <f ca="true">+IF(AND(ISNUMBER(OFFSET('Sanitation Data'!$H$11,0,10*ROW('Sanitation Data'!H132))),'Data Summary'!DH138="Yes"),OFFSET('Sanitation Data'!$H$11,0,10*ROW('Sanitation Data'!H132)),NA())</f>
        <v>#N/A</v>
      </c>
      <c r="AT138" s="100" t="e">
        <f ca="true">+IF(AND(ISNUMBER(OFFSET('Sanitation Data'!$H$12,0,10*ROW('Sanitation Data'!H132))),'Data Summary'!DI138="Yes"),OFFSET('Sanitation Data'!$H$12,0,10*ROW('Sanitation Data'!H132)),NA())</f>
        <v>#N/A</v>
      </c>
      <c r="AU138" s="100" t="e">
        <f ca="true">+IF(AND(ISNUMBER(OFFSET('Sanitation Data'!$I$4,0,10*ROW('Sanitation Data'!I132))),'Data Summary'!DJ138="Yes"),100-OFFSET('Sanitation Data'!$I$4,0,10*ROW('Sanitation Data'!I132)),NA())</f>
        <v>#N/A</v>
      </c>
      <c r="AV138" s="100" t="e">
        <f ca="true">+IF(AND(ISNUMBER(OFFSET('Sanitation Data'!$I$6,0,10*ROW('Sanitation Data'!I132))),'Data Summary'!DK138="Yes"),OFFSET('Sanitation Data'!$I$6,0,10*ROW('Sanitation Data'!I132)),NA())</f>
        <v>#N/A</v>
      </c>
      <c r="AW138" s="100" t="e">
        <f ca="true">+IF(AND(ISNUMBER(OFFSET('Sanitation Data'!$I$10,0,10*ROW('Sanitation Data'!I132))),'Data Summary'!DL138="Yes"),OFFSET('Sanitation Data'!$I$10,0,10*ROW('Sanitation Data'!I132)),NA())</f>
        <v>#N/A</v>
      </c>
      <c r="AX138" s="100" t="e">
        <f ca="true">+IF(AND(ISNUMBER(OFFSET('Sanitation Data'!$I$11,0,10*ROW('Sanitation Data'!I132))),'Data Summary'!DM138="Yes"),OFFSET('Sanitation Data'!$I$11,0,10*ROW('Sanitation Data'!I132)),NA())</f>
        <v>#N/A</v>
      </c>
      <c r="AY138" s="100" t="e">
        <f ca="true">+IF(AND(ISNUMBER(OFFSET('Sanitation Data'!$I$12,0,10*ROW('Sanitation Data'!I132))),'Data Summary'!DN138="Yes"),OFFSET('Sanitation Data'!$I$12,0,10*ROW('Sanitation Data'!I132)),NA())</f>
        <v>#N/A</v>
      </c>
      <c r="AZ138" s="101" t="e">
        <f ca="true">+IF(AND(ISNUMBER(OFFSET('Hygiene Data'!$D$5,0,10*ROW('Hygiene Data'!D132))),'Data Summary'!DO138="Yes"),OFFSET('Hygiene Data'!$D$5,0,10*ROW('Hygiene Data'!D132)),NA())</f>
        <v>#N/A</v>
      </c>
      <c r="BA138" s="101" t="e">
        <f ca="true">+IF(AND(ISNUMBER(OFFSET('Hygiene Data'!$D$7,0,10*ROW('Hygiene Data'!D132))),'Data Summary'!DP138="Yes"),OFFSET('Hygiene Data'!$D$7,0,10*ROW('Hygiene Data'!D132)),NA())</f>
        <v>#N/A</v>
      </c>
      <c r="BB138" s="101" t="e">
        <f ca="true">+IF(AND(ISNUMBER(OFFSET('Hygiene Data'!$D$9,0,10*ROW('Hygiene Data'!D132))),'Data Summary'!DQ138="Yes"),OFFSET('Hygiene Data'!$D$9,0,10*ROW('Hygiene Data'!D132)),NA())</f>
        <v>#N/A</v>
      </c>
      <c r="BC138" s="101" t="e">
        <f ca="true">+IF(AND(ISNUMBER(OFFSET('Hygiene Data'!$E$5,0,10*ROW('Hygiene Data'!E132))),'Data Summary'!DR138="Yes"),OFFSET('Hygiene Data'!$E$5,0,10*ROW('Hygiene Data'!E132)),NA())</f>
        <v>#N/A</v>
      </c>
      <c r="BD138" s="101" t="e">
        <f ca="true">+IF(AND(ISNUMBER(OFFSET('Hygiene Data'!$E$7,0,10*ROW('Hygiene Data'!E132))),'Data Summary'!DS138="Yes"),OFFSET('Hygiene Data'!$E$7,0,10*ROW('Hygiene Data'!E132)),NA())</f>
        <v>#N/A</v>
      </c>
      <c r="BE138" s="101" t="e">
        <f ca="true">+IF(AND(ISNUMBER(OFFSET('Hygiene Data'!$E$9,0,10*ROW('Hygiene Data'!E132))),'Data Summary'!DT138="Yes"),OFFSET('Hygiene Data'!$E$9,0,10*ROW('Hygiene Data'!E132)),NA())</f>
        <v>#N/A</v>
      </c>
      <c r="BF138" s="101" t="e">
        <f ca="true">+IF(AND(ISNUMBER(OFFSET('Hygiene Data'!$F$5,0,10*ROW('Hygiene Data'!F132))),'Data Summary'!DU138="Yes"),OFFSET('Hygiene Data'!$F$5,0,10*ROW('Hygiene Data'!F132)),NA())</f>
        <v>#N/A</v>
      </c>
      <c r="BG138" s="101" t="e">
        <f ca="true">+IF(AND(ISNUMBER(OFFSET('Hygiene Data'!$F$7,0,10*ROW('Hygiene Data'!F132))),'Data Summary'!DV138="Yes"),OFFSET('Hygiene Data'!$F$7,0,10*ROW('Hygiene Data'!F132)),NA())</f>
        <v>#N/A</v>
      </c>
      <c r="BH138" s="101" t="e">
        <f ca="true">+IF(AND(ISNUMBER(OFFSET('Hygiene Data'!$F$9,0,10*ROW('Hygiene Data'!F132))),'Data Summary'!DW138="Yes"),OFFSET('Hygiene Data'!$F$9,0,10*ROW('Hygiene Data'!F132)),NA())</f>
        <v>#N/A</v>
      </c>
      <c r="BI138" s="101" t="e">
        <f ca="true">+IF(AND(ISNUMBER(OFFSET('Hygiene Data'!$G$5,0,10*ROW('Hygiene Data'!G132))),'Data Summary'!DX138="Yes"),OFFSET('Hygiene Data'!$G$5,0,10*ROW('Hygiene Data'!G132)),NA())</f>
        <v>#N/A</v>
      </c>
      <c r="BJ138" s="101" t="e">
        <f ca="true">+IF(AND(ISNUMBER(OFFSET('Hygiene Data'!$G$7,0,10*ROW('Hygiene Data'!G132))),'Data Summary'!DY138="Yes"),OFFSET('Hygiene Data'!$G$7,0,10*ROW('Hygiene Data'!G132)),NA())</f>
        <v>#N/A</v>
      </c>
      <c r="BK138" s="101" t="e">
        <f ca="true">+IF(AND(ISNUMBER(OFFSET('Hygiene Data'!$G$9,0,10*ROW('Hygiene Data'!G132))),'Data Summary'!DZ138="Yes"),OFFSET('Hygiene Data'!$G$9,0,10*ROW('Hygiene Data'!G132)),NA())</f>
        <v>#N/A</v>
      </c>
      <c r="BL138" s="101" t="e">
        <f ca="true">+IF(AND(ISNUMBER(OFFSET('Hygiene Data'!$H$5,0,10*ROW('Hygiene Data'!H132))),'Data Summary'!EA138="Yes"),OFFSET('Hygiene Data'!$H$5,0,10*ROW('Hygiene Data'!H132)),NA())</f>
        <v>#N/A</v>
      </c>
      <c r="BM138" s="101" t="e">
        <f ca="true">+IF(AND(ISNUMBER(OFFSET('Hygiene Data'!$H$7,0,10*ROW('Hygiene Data'!H132))),'Data Summary'!EB138="Yes"),OFFSET('Hygiene Data'!$H$7,0,10*ROW('Hygiene Data'!H132)),NA())</f>
        <v>#N/A</v>
      </c>
      <c r="BN138" s="101" t="e">
        <f ca="true">+IF(AND(ISNUMBER(OFFSET('Hygiene Data'!$H$9,0,10*ROW('Hygiene Data'!H132))),'Data Summary'!EC138="Yes"),OFFSET('Hygiene Data'!$H$9,0,10*ROW('Hygiene Data'!H132)),NA())</f>
        <v>#N/A</v>
      </c>
      <c r="BO138" s="101" t="e">
        <f ca="true">+IF(AND(ISNUMBER(OFFSET('Hygiene Data'!$I$5,0,10*ROW('Hygiene Data'!I132))),'Data Summary'!ED138="Yes"),OFFSET('Hygiene Data'!$I$5,0,10*ROW('Hygiene Data'!I132)),NA())</f>
        <v>#N/A</v>
      </c>
      <c r="BP138" s="101" t="e">
        <f ca="true">+IF(AND(ISNUMBER(OFFSET('Hygiene Data'!$I$7,0,10*ROW('Hygiene Data'!I132))),'Data Summary'!EE138="Yes"),OFFSET('Hygiene Data'!$I$7,0,10*ROW('Hygiene Data'!I132)),NA())</f>
        <v>#N/A</v>
      </c>
      <c r="BQ138" s="101" t="e">
        <f ca="true">+IF(AND(ISNUMBER(OFFSET('Hygiene Data'!$I$9,0,10*ROW('Hygiene Data'!I132))),'Data Summary'!EF138="Yes"),OFFSET('Hygiene Data'!$I$9,0,10*ROW('Hygiene Data'!I132)),NA())</f>
        <v>#N/A</v>
      </c>
    </row>
    <row xmlns:x14ac="http://schemas.microsoft.com/office/spreadsheetml/2009/9/ac" r="139" x14ac:dyDescent="0.2">
      <c r="A139" s="379" t="e">
        <f ca="true">+RIGHT('Data Summary'!A139,LEN('Data Summary'!A139)-9)</f>
        <v>#VALUE!</v>
      </c>
      <c r="B139" s="38" t="str">
        <f ca="true">+IF(ISTEXT('Data Summary'!B139),'Data Summary'!B139,"")</f>
        <v/>
      </c>
      <c r="C139" s="378" t="e">
        <f ca="true">+VALUE('Data Summary'!C139)</f>
        <v>#VALUE!</v>
      </c>
      <c r="D139" s="99" t="e">
        <f ca="true">+IF(AND(ISNUMBER(OFFSET('Water Data'!$D$4,0,10*ROW('Water Data'!D133))),'Data Summary'!BS139="Yes"),100-OFFSET('Water Data'!$D$4,0,10*ROW('Water Data'!D133)),NA())</f>
        <v>#N/A</v>
      </c>
      <c r="E139" s="99" t="e">
        <f ca="true">+IF(AND(ISNUMBER(OFFSET('Water Data'!$D$6,0,10*ROW('Water Data'!D133))),'Data Summary'!BT139="Yes"),OFFSET('Water Data'!$D$6,0,10*ROW('Water Data'!D133)),NA())</f>
        <v>#N/A</v>
      </c>
      <c r="F139" s="99" t="e">
        <f ca="true">+IF(AND(ISNUMBER(OFFSET('Water Data'!$D$9,0,10*ROW('Water Data'!D133))),'Data Summary'!BU139="Yes"),OFFSET('Water Data'!$D$9,0,10*ROW('Water Data'!D133)),NA())</f>
        <v>#N/A</v>
      </c>
      <c r="G139" s="99" t="e">
        <f ca="true">+IF(AND(ISNUMBER(OFFSET('Water Data'!$E$4,0,10*ROW('Water Data'!E133))),'Data Summary'!BV139="Yes"),100-OFFSET('Water Data'!$E$4,0,10*ROW('Water Data'!E133)),NA())</f>
        <v>#N/A</v>
      </c>
      <c r="H139" s="99" t="e">
        <f ca="true">+IF(AND(ISNUMBER(OFFSET('Water Data'!$E$6,0,10*ROW('Water Data'!E133))),'Data Summary'!BW139="Yes"),OFFSET('Water Data'!$E$6,0,10*ROW('Water Data'!E133)),NA())</f>
        <v>#N/A</v>
      </c>
      <c r="I139" s="99" t="e">
        <f ca="true">+IF(AND(ISNUMBER(OFFSET('Water Data'!$E$9,0,10*ROW('Water Data'!E133))),'Data Summary'!BX139="Yes"),OFFSET('Water Data'!$E$9,0,10*ROW('Water Data'!E133)),NA())</f>
        <v>#N/A</v>
      </c>
      <c r="J139" s="99" t="e">
        <f ca="true">+IF(AND(ISNUMBER(OFFSET('Water Data'!$F$4,0,10*ROW('Water Data'!F133))),'Data Summary'!BY139="Yes"),100-OFFSET('Water Data'!$F$4,0,10*ROW('Water Data'!F133)),NA())</f>
        <v>#N/A</v>
      </c>
      <c r="K139" s="99" t="e">
        <f ca="true">+IF(AND(ISNUMBER(OFFSET('Water Data'!$F$6,0,10*ROW('Water Data'!F133))),'Data Summary'!BZ139="Yes"),OFFSET('Water Data'!$F$6,0,10*ROW('Water Data'!F133)),NA())</f>
        <v>#N/A</v>
      </c>
      <c r="L139" s="99" t="e">
        <f ca="true">+IF(AND(ISNUMBER(OFFSET('Water Data'!$F$9,0,10*ROW('Water Data'!F133))),'Data Summary'!CA139="Yes"),OFFSET('Water Data'!$F$9,0,10*ROW('Water Data'!F133)),NA())</f>
        <v>#N/A</v>
      </c>
      <c r="M139" s="99" t="e">
        <f ca="true">+IF(AND(ISNUMBER(OFFSET('Water Data'!$G$4,0,10*ROW('Water Data'!G133))),'Data Summary'!CB139="Yes"),100-OFFSET('Water Data'!$G$4,0,10*ROW('Water Data'!G133)),NA())</f>
        <v>#N/A</v>
      </c>
      <c r="N139" s="99" t="e">
        <f ca="true">+IF(AND(ISNUMBER(OFFSET('Water Data'!$G$6,0,10*ROW('Water Data'!G133))),'Data Summary'!CC139="Yes"),OFFSET('Water Data'!$G$6,0,10*ROW('Water Data'!G133)),NA())</f>
        <v>#N/A</v>
      </c>
      <c r="O139" s="99" t="e">
        <f ca="true">+IF(AND(ISNUMBER(OFFSET('Water Data'!$G$9,0,10*ROW('Water Data'!G133))),'Data Summary'!CD139="Yes"),OFFSET('Water Data'!$G$9,0,10*ROW('Water Data'!G133)),NA())</f>
        <v>#N/A</v>
      </c>
      <c r="P139" s="99" t="e">
        <f ca="true">+IF(AND(ISNUMBER(OFFSET('Water Data'!$H$4,0,10*ROW('Water Data'!H133))),'Data Summary'!CE139="Yes"),100-OFFSET('Water Data'!$H$4,0,10*ROW('Water Data'!H133)),NA())</f>
        <v>#N/A</v>
      </c>
      <c r="Q139" s="99" t="e">
        <f ca="true">+IF(AND(ISNUMBER(OFFSET('Water Data'!$H$6,0,10*ROW('Water Data'!H133))),'Data Summary'!CF139="Yes"),OFFSET('Water Data'!$H$6,0,10*ROW('Water Data'!H133)),NA())</f>
        <v>#N/A</v>
      </c>
      <c r="R139" s="99" t="e">
        <f ca="true">+IF(AND(ISNUMBER(OFFSET('Water Data'!$H$9,0,10*ROW('Water Data'!H133))),'Data Summary'!CG139="Yes"),OFFSET('Water Data'!$H$9,0,10*ROW('Water Data'!H133)),NA())</f>
        <v>#N/A</v>
      </c>
      <c r="S139" s="99" t="e">
        <f ca="true">+IF(AND(ISNUMBER(OFFSET('Water Data'!$I$4,0,10*ROW('Water Data'!I133))),'Data Summary'!CH139="Yes"),100-OFFSET('Water Data'!$I$4,0,10*ROW('Water Data'!I133)),NA())</f>
        <v>#N/A</v>
      </c>
      <c r="T139" s="99" t="e">
        <f ca="true">+IF(AND(ISNUMBER(OFFSET('Water Data'!$I$6,0,10*ROW('Water Data'!I133))),'Data Summary'!CI139="Yes"),OFFSET('Water Data'!$I$6,0,10*ROW('Water Data'!I133)),NA())</f>
        <v>#N/A</v>
      </c>
      <c r="U139" s="99" t="e">
        <f ca="true">+IF(AND(ISNUMBER(OFFSET('Water Data'!$I$9,0,10*ROW('Water Data'!I133))),'Data Summary'!CJ139="Yes"),OFFSET('Water Data'!$I$9,0,10*ROW('Water Data'!I133)),NA())</f>
        <v>#N/A</v>
      </c>
      <c r="V139" s="100" t="e">
        <f ca="true">+IF(AND(ISNUMBER(OFFSET('Sanitation Data'!$D$4,0,10*ROW('Sanitation Data'!D133))),'Data Summary'!CK139="Yes"),100-OFFSET('Sanitation Data'!$D$4,0,10*ROW('Sanitation Data'!D133)),NA())</f>
        <v>#N/A</v>
      </c>
      <c r="W139" s="100" t="e">
        <f ca="true">+IF(AND(ISNUMBER(OFFSET('Sanitation Data'!$D$6,0,10*ROW('Sanitation Data'!D133))),'Data Summary'!CL139="Yes"),OFFSET('Sanitation Data'!$D$6,0,10*ROW('Sanitation Data'!D133)),NA())</f>
        <v>#N/A</v>
      </c>
      <c r="X139" s="100" t="e">
        <f ca="true">+IF(AND(ISNUMBER(OFFSET('Sanitation Data'!$D$10,0,10*ROW('Sanitation Data'!D133))),'Data Summary'!CM139="Yes"),OFFSET('Sanitation Data'!$D$10,0,10*ROW('Sanitation Data'!D133)),NA())</f>
        <v>#N/A</v>
      </c>
      <c r="Y139" s="100" t="e">
        <f ca="true">+IF(AND(ISNUMBER(OFFSET('Sanitation Data'!$D$11,0,10*ROW('Sanitation Data'!D133))),'Data Summary'!CN139="Yes"),OFFSET('Sanitation Data'!$D$11,0,10*ROW('Sanitation Data'!D133)),NA())</f>
        <v>#N/A</v>
      </c>
      <c r="Z139" s="100" t="e">
        <f ca="true">+IF(AND(ISNUMBER(OFFSET('Sanitation Data'!$D$12,0,10*ROW('Sanitation Data'!D133))),'Data Summary'!CO139="Yes"),OFFSET('Sanitation Data'!$D$12,0,10*ROW('Sanitation Data'!D133)),NA())</f>
        <v>#N/A</v>
      </c>
      <c r="AA139" s="100" t="e">
        <f ca="true">+IF(AND(ISNUMBER(OFFSET('Sanitation Data'!$E$4,0,10*ROW('Sanitation Data'!E133))),'Data Summary'!CP139="Yes"),100-OFFSET('Sanitation Data'!$E$4,0,10*ROW('Sanitation Data'!E133)),NA())</f>
        <v>#N/A</v>
      </c>
      <c r="AB139" s="100" t="e">
        <f ca="true">+IF(AND(ISNUMBER(OFFSET('Sanitation Data'!$E$6,0,10*ROW('Sanitation Data'!E133))),'Data Summary'!CQ139="Yes"),OFFSET('Sanitation Data'!$E$6,0,10*ROW('Sanitation Data'!E133)),NA())</f>
        <v>#N/A</v>
      </c>
      <c r="AC139" s="100" t="e">
        <f ca="true">+IF(AND(ISNUMBER(OFFSET('Sanitation Data'!$E$10,0,10*ROW('Sanitation Data'!E133))),'Data Summary'!CR139="Yes"),OFFSET('Sanitation Data'!$E$10,0,10*ROW('Sanitation Data'!E133)),NA())</f>
        <v>#N/A</v>
      </c>
      <c r="AD139" s="100" t="e">
        <f ca="true">+IF(AND(ISNUMBER(OFFSET('Sanitation Data'!$E$11,0,10*ROW('Sanitation Data'!E133))),'Data Summary'!CS139="Yes"),OFFSET('Sanitation Data'!$E$11,0,10*ROW('Sanitation Data'!E133)),NA())</f>
        <v>#N/A</v>
      </c>
      <c r="AE139" s="100" t="e">
        <f ca="true">+IF(AND(ISNUMBER(OFFSET('Sanitation Data'!$E$12,0,10*ROW('Sanitation Data'!E133))),'Data Summary'!CT139="Yes"),OFFSET('Sanitation Data'!$E$12,0,10*ROW('Sanitation Data'!E133)),NA())</f>
        <v>#N/A</v>
      </c>
      <c r="AF139" s="100" t="e">
        <f ca="true">+IF(AND(ISNUMBER(OFFSET('Sanitation Data'!$F$4,0,10*ROW('Sanitation Data'!F133))),'Data Summary'!CU139="Yes"),100-OFFSET('Sanitation Data'!$F$4,0,10*ROW('Sanitation Data'!F133)),NA())</f>
        <v>#N/A</v>
      </c>
      <c r="AG139" s="100" t="e">
        <f ca="true">+IF(AND(ISNUMBER(OFFSET('Sanitation Data'!$F$6,0,10*ROW('Sanitation Data'!F133))),'Data Summary'!CV139="Yes"),OFFSET('Sanitation Data'!$F$6,0,10*ROW('Sanitation Data'!F133)),NA())</f>
        <v>#N/A</v>
      </c>
      <c r="AH139" s="100" t="e">
        <f ca="true">+IF(AND(ISNUMBER(OFFSET('Sanitation Data'!$F$10,0,10*ROW('Sanitation Data'!F133))),'Data Summary'!CW139="Yes"),OFFSET('Sanitation Data'!$F$10,0,10*ROW('Sanitation Data'!F133)),NA())</f>
        <v>#N/A</v>
      </c>
      <c r="AI139" s="100" t="e">
        <f ca="true">+IF(AND(ISNUMBER(OFFSET('Sanitation Data'!$F$11,0,10*ROW('Sanitation Data'!F133))),'Data Summary'!CX139="Yes"),OFFSET('Sanitation Data'!$F$11,0,10*ROW('Sanitation Data'!F133)),NA())</f>
        <v>#N/A</v>
      </c>
      <c r="AJ139" s="100" t="e">
        <f ca="true">+IF(AND(ISNUMBER(OFFSET('Sanitation Data'!$F$12,0,10*ROW('Sanitation Data'!F133))),'Data Summary'!CY139="Yes"),OFFSET('Sanitation Data'!$F$12,0,10*ROW('Sanitation Data'!F133)),NA())</f>
        <v>#N/A</v>
      </c>
      <c r="AK139" s="100" t="e">
        <f ca="true">+IF(AND(ISNUMBER(OFFSET('Sanitation Data'!$G$4,0,10*ROW('Sanitation Data'!G133))),'Data Summary'!CZ139="Yes"),100-OFFSET('Sanitation Data'!$G$4,0,10*ROW('Sanitation Data'!G133)),NA())</f>
        <v>#N/A</v>
      </c>
      <c r="AL139" s="100" t="e">
        <f ca="true">+IF(AND(ISNUMBER(OFFSET('Sanitation Data'!$G$6,0,10*ROW('Sanitation Data'!G133))),'Data Summary'!DA139="Yes"),OFFSET('Sanitation Data'!$G$6,0,10*ROW('Sanitation Data'!G133)),NA())</f>
        <v>#N/A</v>
      </c>
      <c r="AM139" s="100" t="e">
        <f ca="true">+IF(AND(ISNUMBER(OFFSET('Sanitation Data'!$G$10,0,10*ROW('Sanitation Data'!G133))),'Data Summary'!DB139="Yes"),OFFSET('Sanitation Data'!$G$10,0,10*ROW('Sanitation Data'!G133)),NA())</f>
        <v>#N/A</v>
      </c>
      <c r="AN139" s="100" t="e">
        <f ca="true">+IF(AND(ISNUMBER(OFFSET('Sanitation Data'!$G$11,0,10*ROW('Sanitation Data'!G133))),'Data Summary'!DC139="Yes"),OFFSET('Sanitation Data'!$G$11,0,10*ROW('Sanitation Data'!G133)),NA())</f>
        <v>#N/A</v>
      </c>
      <c r="AO139" s="100" t="e">
        <f ca="true">+IF(AND(ISNUMBER(OFFSET('Sanitation Data'!$G$12,0,10*ROW('Sanitation Data'!G133))),'Data Summary'!DD139="Yes"),OFFSET('Sanitation Data'!$G$12,0,10*ROW('Sanitation Data'!G133)),NA())</f>
        <v>#N/A</v>
      </c>
      <c r="AP139" s="100" t="e">
        <f ca="true">+IF(AND(ISNUMBER(OFFSET('Sanitation Data'!$H$4,0,10*ROW('Sanitation Data'!H133))),'Data Summary'!DE139="Yes"),100-OFFSET('Sanitation Data'!$H$4,0,10*ROW('Sanitation Data'!H133)),NA())</f>
        <v>#N/A</v>
      </c>
      <c r="AQ139" s="100" t="e">
        <f ca="true">+IF(AND(ISNUMBER(OFFSET('Sanitation Data'!$H$6,0,10*ROW('Sanitation Data'!H133))),'Data Summary'!DF139="Yes"),OFFSET('Sanitation Data'!$H$6,0,10*ROW('Sanitation Data'!H133)),NA())</f>
        <v>#N/A</v>
      </c>
      <c r="AR139" s="100" t="e">
        <f ca="true">+IF(AND(ISNUMBER(OFFSET('Sanitation Data'!$H$10,0,10*ROW('Sanitation Data'!H133))),'Data Summary'!DG139="Yes"),OFFSET('Sanitation Data'!$H$10,0,10*ROW('Sanitation Data'!H133)),NA())</f>
        <v>#N/A</v>
      </c>
      <c r="AS139" s="100" t="e">
        <f ca="true">+IF(AND(ISNUMBER(OFFSET('Sanitation Data'!$H$11,0,10*ROW('Sanitation Data'!H133))),'Data Summary'!DH139="Yes"),OFFSET('Sanitation Data'!$H$11,0,10*ROW('Sanitation Data'!H133)),NA())</f>
        <v>#N/A</v>
      </c>
      <c r="AT139" s="100" t="e">
        <f ca="true">+IF(AND(ISNUMBER(OFFSET('Sanitation Data'!$H$12,0,10*ROW('Sanitation Data'!H133))),'Data Summary'!DI139="Yes"),OFFSET('Sanitation Data'!$H$12,0,10*ROW('Sanitation Data'!H133)),NA())</f>
        <v>#N/A</v>
      </c>
      <c r="AU139" s="100" t="e">
        <f ca="true">+IF(AND(ISNUMBER(OFFSET('Sanitation Data'!$I$4,0,10*ROW('Sanitation Data'!I133))),'Data Summary'!DJ139="Yes"),100-OFFSET('Sanitation Data'!$I$4,0,10*ROW('Sanitation Data'!I133)),NA())</f>
        <v>#N/A</v>
      </c>
      <c r="AV139" s="100" t="e">
        <f ca="true">+IF(AND(ISNUMBER(OFFSET('Sanitation Data'!$I$6,0,10*ROW('Sanitation Data'!I133))),'Data Summary'!DK139="Yes"),OFFSET('Sanitation Data'!$I$6,0,10*ROW('Sanitation Data'!I133)),NA())</f>
        <v>#N/A</v>
      </c>
      <c r="AW139" s="100" t="e">
        <f ca="true">+IF(AND(ISNUMBER(OFFSET('Sanitation Data'!$I$10,0,10*ROW('Sanitation Data'!I133))),'Data Summary'!DL139="Yes"),OFFSET('Sanitation Data'!$I$10,0,10*ROW('Sanitation Data'!I133)),NA())</f>
        <v>#N/A</v>
      </c>
      <c r="AX139" s="100" t="e">
        <f ca="true">+IF(AND(ISNUMBER(OFFSET('Sanitation Data'!$I$11,0,10*ROW('Sanitation Data'!I133))),'Data Summary'!DM139="Yes"),OFFSET('Sanitation Data'!$I$11,0,10*ROW('Sanitation Data'!I133)),NA())</f>
        <v>#N/A</v>
      </c>
      <c r="AY139" s="100" t="e">
        <f ca="true">+IF(AND(ISNUMBER(OFFSET('Sanitation Data'!$I$12,0,10*ROW('Sanitation Data'!I133))),'Data Summary'!DN139="Yes"),OFFSET('Sanitation Data'!$I$12,0,10*ROW('Sanitation Data'!I133)),NA())</f>
        <v>#N/A</v>
      </c>
      <c r="AZ139" s="101" t="e">
        <f ca="true">+IF(AND(ISNUMBER(OFFSET('Hygiene Data'!$D$5,0,10*ROW('Hygiene Data'!D133))),'Data Summary'!DO139="Yes"),OFFSET('Hygiene Data'!$D$5,0,10*ROW('Hygiene Data'!D133)),NA())</f>
        <v>#N/A</v>
      </c>
      <c r="BA139" s="101" t="e">
        <f ca="true">+IF(AND(ISNUMBER(OFFSET('Hygiene Data'!$D$7,0,10*ROW('Hygiene Data'!D133))),'Data Summary'!DP139="Yes"),OFFSET('Hygiene Data'!$D$7,0,10*ROW('Hygiene Data'!D133)),NA())</f>
        <v>#N/A</v>
      </c>
      <c r="BB139" s="101" t="e">
        <f ca="true">+IF(AND(ISNUMBER(OFFSET('Hygiene Data'!$D$9,0,10*ROW('Hygiene Data'!D133))),'Data Summary'!DQ139="Yes"),OFFSET('Hygiene Data'!$D$9,0,10*ROW('Hygiene Data'!D133)),NA())</f>
        <v>#N/A</v>
      </c>
      <c r="BC139" s="101" t="e">
        <f ca="true">+IF(AND(ISNUMBER(OFFSET('Hygiene Data'!$E$5,0,10*ROW('Hygiene Data'!E133))),'Data Summary'!DR139="Yes"),OFFSET('Hygiene Data'!$E$5,0,10*ROW('Hygiene Data'!E133)),NA())</f>
        <v>#N/A</v>
      </c>
      <c r="BD139" s="101" t="e">
        <f ca="true">+IF(AND(ISNUMBER(OFFSET('Hygiene Data'!$E$7,0,10*ROW('Hygiene Data'!E133))),'Data Summary'!DS139="Yes"),OFFSET('Hygiene Data'!$E$7,0,10*ROW('Hygiene Data'!E133)),NA())</f>
        <v>#N/A</v>
      </c>
      <c r="BE139" s="101" t="e">
        <f ca="true">+IF(AND(ISNUMBER(OFFSET('Hygiene Data'!$E$9,0,10*ROW('Hygiene Data'!E133))),'Data Summary'!DT139="Yes"),OFFSET('Hygiene Data'!$E$9,0,10*ROW('Hygiene Data'!E133)),NA())</f>
        <v>#N/A</v>
      </c>
      <c r="BF139" s="101" t="e">
        <f ca="true">+IF(AND(ISNUMBER(OFFSET('Hygiene Data'!$F$5,0,10*ROW('Hygiene Data'!F133))),'Data Summary'!DU139="Yes"),OFFSET('Hygiene Data'!$F$5,0,10*ROW('Hygiene Data'!F133)),NA())</f>
        <v>#N/A</v>
      </c>
      <c r="BG139" s="101" t="e">
        <f ca="true">+IF(AND(ISNUMBER(OFFSET('Hygiene Data'!$F$7,0,10*ROW('Hygiene Data'!F133))),'Data Summary'!DV139="Yes"),OFFSET('Hygiene Data'!$F$7,0,10*ROW('Hygiene Data'!F133)),NA())</f>
        <v>#N/A</v>
      </c>
      <c r="BH139" s="101" t="e">
        <f ca="true">+IF(AND(ISNUMBER(OFFSET('Hygiene Data'!$F$9,0,10*ROW('Hygiene Data'!F133))),'Data Summary'!DW139="Yes"),OFFSET('Hygiene Data'!$F$9,0,10*ROW('Hygiene Data'!F133)),NA())</f>
        <v>#N/A</v>
      </c>
      <c r="BI139" s="101" t="e">
        <f ca="true">+IF(AND(ISNUMBER(OFFSET('Hygiene Data'!$G$5,0,10*ROW('Hygiene Data'!G133))),'Data Summary'!DX139="Yes"),OFFSET('Hygiene Data'!$G$5,0,10*ROW('Hygiene Data'!G133)),NA())</f>
        <v>#N/A</v>
      </c>
      <c r="BJ139" s="101" t="e">
        <f ca="true">+IF(AND(ISNUMBER(OFFSET('Hygiene Data'!$G$7,0,10*ROW('Hygiene Data'!G133))),'Data Summary'!DY139="Yes"),OFFSET('Hygiene Data'!$G$7,0,10*ROW('Hygiene Data'!G133)),NA())</f>
        <v>#N/A</v>
      </c>
      <c r="BK139" s="101" t="e">
        <f ca="true">+IF(AND(ISNUMBER(OFFSET('Hygiene Data'!$G$9,0,10*ROW('Hygiene Data'!G133))),'Data Summary'!DZ139="Yes"),OFFSET('Hygiene Data'!$G$9,0,10*ROW('Hygiene Data'!G133)),NA())</f>
        <v>#N/A</v>
      </c>
      <c r="BL139" s="101" t="e">
        <f ca="true">+IF(AND(ISNUMBER(OFFSET('Hygiene Data'!$H$5,0,10*ROW('Hygiene Data'!H133))),'Data Summary'!EA139="Yes"),OFFSET('Hygiene Data'!$H$5,0,10*ROW('Hygiene Data'!H133)),NA())</f>
        <v>#N/A</v>
      </c>
      <c r="BM139" s="101" t="e">
        <f ca="true">+IF(AND(ISNUMBER(OFFSET('Hygiene Data'!$H$7,0,10*ROW('Hygiene Data'!H133))),'Data Summary'!EB139="Yes"),OFFSET('Hygiene Data'!$H$7,0,10*ROW('Hygiene Data'!H133)),NA())</f>
        <v>#N/A</v>
      </c>
      <c r="BN139" s="101" t="e">
        <f ca="true">+IF(AND(ISNUMBER(OFFSET('Hygiene Data'!$H$9,0,10*ROW('Hygiene Data'!H133))),'Data Summary'!EC139="Yes"),OFFSET('Hygiene Data'!$H$9,0,10*ROW('Hygiene Data'!H133)),NA())</f>
        <v>#N/A</v>
      </c>
      <c r="BO139" s="101" t="e">
        <f ca="true">+IF(AND(ISNUMBER(OFFSET('Hygiene Data'!$I$5,0,10*ROW('Hygiene Data'!I133))),'Data Summary'!ED139="Yes"),OFFSET('Hygiene Data'!$I$5,0,10*ROW('Hygiene Data'!I133)),NA())</f>
        <v>#N/A</v>
      </c>
      <c r="BP139" s="101" t="e">
        <f ca="true">+IF(AND(ISNUMBER(OFFSET('Hygiene Data'!$I$7,0,10*ROW('Hygiene Data'!I133))),'Data Summary'!EE139="Yes"),OFFSET('Hygiene Data'!$I$7,0,10*ROW('Hygiene Data'!I133)),NA())</f>
        <v>#N/A</v>
      </c>
      <c r="BQ139" s="101" t="e">
        <f ca="true">+IF(AND(ISNUMBER(OFFSET('Hygiene Data'!$I$9,0,10*ROW('Hygiene Data'!I133))),'Data Summary'!EF139="Yes"),OFFSET('Hygiene Data'!$I$9,0,10*ROW('Hygiene Data'!I133)),NA())</f>
        <v>#N/A</v>
      </c>
    </row>
    <row xmlns:x14ac="http://schemas.microsoft.com/office/spreadsheetml/2009/9/ac" r="140" x14ac:dyDescent="0.2">
      <c r="A140" s="379" t="e">
        <f ca="true">+RIGHT('Data Summary'!A140,LEN('Data Summary'!A140)-9)</f>
        <v>#VALUE!</v>
      </c>
      <c r="B140" s="38" t="str">
        <f ca="true">+IF(ISTEXT('Data Summary'!B140),'Data Summary'!B140,"")</f>
        <v/>
      </c>
      <c r="C140" s="378" t="e">
        <f ca="true">+VALUE('Data Summary'!C140)</f>
        <v>#VALUE!</v>
      </c>
      <c r="D140" s="99" t="e">
        <f ca="true">+IF(AND(ISNUMBER(OFFSET('Water Data'!$D$4,0,10*ROW('Water Data'!D134))),'Data Summary'!BS140="Yes"),100-OFFSET('Water Data'!$D$4,0,10*ROW('Water Data'!D134)),NA())</f>
        <v>#N/A</v>
      </c>
      <c r="E140" s="99" t="e">
        <f ca="true">+IF(AND(ISNUMBER(OFFSET('Water Data'!$D$6,0,10*ROW('Water Data'!D134))),'Data Summary'!BT140="Yes"),OFFSET('Water Data'!$D$6,0,10*ROW('Water Data'!D134)),NA())</f>
        <v>#N/A</v>
      </c>
      <c r="F140" s="99" t="e">
        <f ca="true">+IF(AND(ISNUMBER(OFFSET('Water Data'!$D$9,0,10*ROW('Water Data'!D134))),'Data Summary'!BU140="Yes"),OFFSET('Water Data'!$D$9,0,10*ROW('Water Data'!D134)),NA())</f>
        <v>#N/A</v>
      </c>
      <c r="G140" s="99" t="e">
        <f ca="true">+IF(AND(ISNUMBER(OFFSET('Water Data'!$E$4,0,10*ROW('Water Data'!E134))),'Data Summary'!BV140="Yes"),100-OFFSET('Water Data'!$E$4,0,10*ROW('Water Data'!E134)),NA())</f>
        <v>#N/A</v>
      </c>
      <c r="H140" s="99" t="e">
        <f ca="true">+IF(AND(ISNUMBER(OFFSET('Water Data'!$E$6,0,10*ROW('Water Data'!E134))),'Data Summary'!BW140="Yes"),OFFSET('Water Data'!$E$6,0,10*ROW('Water Data'!E134)),NA())</f>
        <v>#N/A</v>
      </c>
      <c r="I140" s="99" t="e">
        <f ca="true">+IF(AND(ISNUMBER(OFFSET('Water Data'!$E$9,0,10*ROW('Water Data'!E134))),'Data Summary'!BX140="Yes"),OFFSET('Water Data'!$E$9,0,10*ROW('Water Data'!E134)),NA())</f>
        <v>#N/A</v>
      </c>
      <c r="J140" s="99" t="e">
        <f ca="true">+IF(AND(ISNUMBER(OFFSET('Water Data'!$F$4,0,10*ROW('Water Data'!F134))),'Data Summary'!BY140="Yes"),100-OFFSET('Water Data'!$F$4,0,10*ROW('Water Data'!F134)),NA())</f>
        <v>#N/A</v>
      </c>
      <c r="K140" s="99" t="e">
        <f ca="true">+IF(AND(ISNUMBER(OFFSET('Water Data'!$F$6,0,10*ROW('Water Data'!F134))),'Data Summary'!BZ140="Yes"),OFFSET('Water Data'!$F$6,0,10*ROW('Water Data'!F134)),NA())</f>
        <v>#N/A</v>
      </c>
      <c r="L140" s="99" t="e">
        <f ca="true">+IF(AND(ISNUMBER(OFFSET('Water Data'!$F$9,0,10*ROW('Water Data'!F134))),'Data Summary'!CA140="Yes"),OFFSET('Water Data'!$F$9,0,10*ROW('Water Data'!F134)),NA())</f>
        <v>#N/A</v>
      </c>
      <c r="M140" s="99" t="e">
        <f ca="true">+IF(AND(ISNUMBER(OFFSET('Water Data'!$G$4,0,10*ROW('Water Data'!G134))),'Data Summary'!CB140="Yes"),100-OFFSET('Water Data'!$G$4,0,10*ROW('Water Data'!G134)),NA())</f>
        <v>#N/A</v>
      </c>
      <c r="N140" s="99" t="e">
        <f ca="true">+IF(AND(ISNUMBER(OFFSET('Water Data'!$G$6,0,10*ROW('Water Data'!G134))),'Data Summary'!CC140="Yes"),OFFSET('Water Data'!$G$6,0,10*ROW('Water Data'!G134)),NA())</f>
        <v>#N/A</v>
      </c>
      <c r="O140" s="99" t="e">
        <f ca="true">+IF(AND(ISNUMBER(OFFSET('Water Data'!$G$9,0,10*ROW('Water Data'!G134))),'Data Summary'!CD140="Yes"),OFFSET('Water Data'!$G$9,0,10*ROW('Water Data'!G134)),NA())</f>
        <v>#N/A</v>
      </c>
      <c r="P140" s="99" t="e">
        <f ca="true">+IF(AND(ISNUMBER(OFFSET('Water Data'!$H$4,0,10*ROW('Water Data'!H134))),'Data Summary'!CE140="Yes"),100-OFFSET('Water Data'!$H$4,0,10*ROW('Water Data'!H134)),NA())</f>
        <v>#N/A</v>
      </c>
      <c r="Q140" s="99" t="e">
        <f ca="true">+IF(AND(ISNUMBER(OFFSET('Water Data'!$H$6,0,10*ROW('Water Data'!H134))),'Data Summary'!CF140="Yes"),OFFSET('Water Data'!$H$6,0,10*ROW('Water Data'!H134)),NA())</f>
        <v>#N/A</v>
      </c>
      <c r="R140" s="99" t="e">
        <f ca="true">+IF(AND(ISNUMBER(OFFSET('Water Data'!$H$9,0,10*ROW('Water Data'!H134))),'Data Summary'!CG140="Yes"),OFFSET('Water Data'!$H$9,0,10*ROW('Water Data'!H134)),NA())</f>
        <v>#N/A</v>
      </c>
      <c r="S140" s="99" t="e">
        <f ca="true">+IF(AND(ISNUMBER(OFFSET('Water Data'!$I$4,0,10*ROW('Water Data'!I134))),'Data Summary'!CH140="Yes"),100-OFFSET('Water Data'!$I$4,0,10*ROW('Water Data'!I134)),NA())</f>
        <v>#N/A</v>
      </c>
      <c r="T140" s="99" t="e">
        <f ca="true">+IF(AND(ISNUMBER(OFFSET('Water Data'!$I$6,0,10*ROW('Water Data'!I134))),'Data Summary'!CI140="Yes"),OFFSET('Water Data'!$I$6,0,10*ROW('Water Data'!I134)),NA())</f>
        <v>#N/A</v>
      </c>
      <c r="U140" s="99" t="e">
        <f ca="true">+IF(AND(ISNUMBER(OFFSET('Water Data'!$I$9,0,10*ROW('Water Data'!I134))),'Data Summary'!CJ140="Yes"),OFFSET('Water Data'!$I$9,0,10*ROW('Water Data'!I134)),NA())</f>
        <v>#N/A</v>
      </c>
      <c r="V140" s="100" t="e">
        <f ca="true">+IF(AND(ISNUMBER(OFFSET('Sanitation Data'!$D$4,0,10*ROW('Sanitation Data'!D134))),'Data Summary'!CK140="Yes"),100-OFFSET('Sanitation Data'!$D$4,0,10*ROW('Sanitation Data'!D134)),NA())</f>
        <v>#N/A</v>
      </c>
      <c r="W140" s="100" t="e">
        <f ca="true">+IF(AND(ISNUMBER(OFFSET('Sanitation Data'!$D$6,0,10*ROW('Sanitation Data'!D134))),'Data Summary'!CL140="Yes"),OFFSET('Sanitation Data'!$D$6,0,10*ROW('Sanitation Data'!D134)),NA())</f>
        <v>#N/A</v>
      </c>
      <c r="X140" s="100" t="e">
        <f ca="true">+IF(AND(ISNUMBER(OFFSET('Sanitation Data'!$D$10,0,10*ROW('Sanitation Data'!D134))),'Data Summary'!CM140="Yes"),OFFSET('Sanitation Data'!$D$10,0,10*ROW('Sanitation Data'!D134)),NA())</f>
        <v>#N/A</v>
      </c>
      <c r="Y140" s="100" t="e">
        <f ca="true">+IF(AND(ISNUMBER(OFFSET('Sanitation Data'!$D$11,0,10*ROW('Sanitation Data'!D134))),'Data Summary'!CN140="Yes"),OFFSET('Sanitation Data'!$D$11,0,10*ROW('Sanitation Data'!D134)),NA())</f>
        <v>#N/A</v>
      </c>
      <c r="Z140" s="100" t="e">
        <f ca="true">+IF(AND(ISNUMBER(OFFSET('Sanitation Data'!$D$12,0,10*ROW('Sanitation Data'!D134))),'Data Summary'!CO140="Yes"),OFFSET('Sanitation Data'!$D$12,0,10*ROW('Sanitation Data'!D134)),NA())</f>
        <v>#N/A</v>
      </c>
      <c r="AA140" s="100" t="e">
        <f ca="true">+IF(AND(ISNUMBER(OFFSET('Sanitation Data'!$E$4,0,10*ROW('Sanitation Data'!E134))),'Data Summary'!CP140="Yes"),100-OFFSET('Sanitation Data'!$E$4,0,10*ROW('Sanitation Data'!E134)),NA())</f>
        <v>#N/A</v>
      </c>
      <c r="AB140" s="100" t="e">
        <f ca="true">+IF(AND(ISNUMBER(OFFSET('Sanitation Data'!$E$6,0,10*ROW('Sanitation Data'!E134))),'Data Summary'!CQ140="Yes"),OFFSET('Sanitation Data'!$E$6,0,10*ROW('Sanitation Data'!E134)),NA())</f>
        <v>#N/A</v>
      </c>
      <c r="AC140" s="100" t="e">
        <f ca="true">+IF(AND(ISNUMBER(OFFSET('Sanitation Data'!$E$10,0,10*ROW('Sanitation Data'!E134))),'Data Summary'!CR140="Yes"),OFFSET('Sanitation Data'!$E$10,0,10*ROW('Sanitation Data'!E134)),NA())</f>
        <v>#N/A</v>
      </c>
      <c r="AD140" s="100" t="e">
        <f ca="true">+IF(AND(ISNUMBER(OFFSET('Sanitation Data'!$E$11,0,10*ROW('Sanitation Data'!E134))),'Data Summary'!CS140="Yes"),OFFSET('Sanitation Data'!$E$11,0,10*ROW('Sanitation Data'!E134)),NA())</f>
        <v>#N/A</v>
      </c>
      <c r="AE140" s="100" t="e">
        <f ca="true">+IF(AND(ISNUMBER(OFFSET('Sanitation Data'!$E$12,0,10*ROW('Sanitation Data'!E134))),'Data Summary'!CT140="Yes"),OFFSET('Sanitation Data'!$E$12,0,10*ROW('Sanitation Data'!E134)),NA())</f>
        <v>#N/A</v>
      </c>
      <c r="AF140" s="100" t="e">
        <f ca="true">+IF(AND(ISNUMBER(OFFSET('Sanitation Data'!$F$4,0,10*ROW('Sanitation Data'!F134))),'Data Summary'!CU140="Yes"),100-OFFSET('Sanitation Data'!$F$4,0,10*ROW('Sanitation Data'!F134)),NA())</f>
        <v>#N/A</v>
      </c>
      <c r="AG140" s="100" t="e">
        <f ca="true">+IF(AND(ISNUMBER(OFFSET('Sanitation Data'!$F$6,0,10*ROW('Sanitation Data'!F134))),'Data Summary'!CV140="Yes"),OFFSET('Sanitation Data'!$F$6,0,10*ROW('Sanitation Data'!F134)),NA())</f>
        <v>#N/A</v>
      </c>
      <c r="AH140" s="100" t="e">
        <f ca="true">+IF(AND(ISNUMBER(OFFSET('Sanitation Data'!$F$10,0,10*ROW('Sanitation Data'!F134))),'Data Summary'!CW140="Yes"),OFFSET('Sanitation Data'!$F$10,0,10*ROW('Sanitation Data'!F134)),NA())</f>
        <v>#N/A</v>
      </c>
      <c r="AI140" s="100" t="e">
        <f ca="true">+IF(AND(ISNUMBER(OFFSET('Sanitation Data'!$F$11,0,10*ROW('Sanitation Data'!F134))),'Data Summary'!CX140="Yes"),OFFSET('Sanitation Data'!$F$11,0,10*ROW('Sanitation Data'!F134)),NA())</f>
        <v>#N/A</v>
      </c>
      <c r="AJ140" s="100" t="e">
        <f ca="true">+IF(AND(ISNUMBER(OFFSET('Sanitation Data'!$F$12,0,10*ROW('Sanitation Data'!F134))),'Data Summary'!CY140="Yes"),OFFSET('Sanitation Data'!$F$12,0,10*ROW('Sanitation Data'!F134)),NA())</f>
        <v>#N/A</v>
      </c>
      <c r="AK140" s="100" t="e">
        <f ca="true">+IF(AND(ISNUMBER(OFFSET('Sanitation Data'!$G$4,0,10*ROW('Sanitation Data'!G134))),'Data Summary'!CZ140="Yes"),100-OFFSET('Sanitation Data'!$G$4,0,10*ROW('Sanitation Data'!G134)),NA())</f>
        <v>#N/A</v>
      </c>
      <c r="AL140" s="100" t="e">
        <f ca="true">+IF(AND(ISNUMBER(OFFSET('Sanitation Data'!$G$6,0,10*ROW('Sanitation Data'!G134))),'Data Summary'!DA140="Yes"),OFFSET('Sanitation Data'!$G$6,0,10*ROW('Sanitation Data'!G134)),NA())</f>
        <v>#N/A</v>
      </c>
      <c r="AM140" s="100" t="e">
        <f ca="true">+IF(AND(ISNUMBER(OFFSET('Sanitation Data'!$G$10,0,10*ROW('Sanitation Data'!G134))),'Data Summary'!DB140="Yes"),OFFSET('Sanitation Data'!$G$10,0,10*ROW('Sanitation Data'!G134)),NA())</f>
        <v>#N/A</v>
      </c>
      <c r="AN140" s="100" t="e">
        <f ca="true">+IF(AND(ISNUMBER(OFFSET('Sanitation Data'!$G$11,0,10*ROW('Sanitation Data'!G134))),'Data Summary'!DC140="Yes"),OFFSET('Sanitation Data'!$G$11,0,10*ROW('Sanitation Data'!G134)),NA())</f>
        <v>#N/A</v>
      </c>
      <c r="AO140" s="100" t="e">
        <f ca="true">+IF(AND(ISNUMBER(OFFSET('Sanitation Data'!$G$12,0,10*ROW('Sanitation Data'!G134))),'Data Summary'!DD140="Yes"),OFFSET('Sanitation Data'!$G$12,0,10*ROW('Sanitation Data'!G134)),NA())</f>
        <v>#N/A</v>
      </c>
      <c r="AP140" s="100" t="e">
        <f ca="true">+IF(AND(ISNUMBER(OFFSET('Sanitation Data'!$H$4,0,10*ROW('Sanitation Data'!H134))),'Data Summary'!DE140="Yes"),100-OFFSET('Sanitation Data'!$H$4,0,10*ROW('Sanitation Data'!H134)),NA())</f>
        <v>#N/A</v>
      </c>
      <c r="AQ140" s="100" t="e">
        <f ca="true">+IF(AND(ISNUMBER(OFFSET('Sanitation Data'!$H$6,0,10*ROW('Sanitation Data'!H134))),'Data Summary'!DF140="Yes"),OFFSET('Sanitation Data'!$H$6,0,10*ROW('Sanitation Data'!H134)),NA())</f>
        <v>#N/A</v>
      </c>
      <c r="AR140" s="100" t="e">
        <f ca="true">+IF(AND(ISNUMBER(OFFSET('Sanitation Data'!$H$10,0,10*ROW('Sanitation Data'!H134))),'Data Summary'!DG140="Yes"),OFFSET('Sanitation Data'!$H$10,0,10*ROW('Sanitation Data'!H134)),NA())</f>
        <v>#N/A</v>
      </c>
      <c r="AS140" s="100" t="e">
        <f ca="true">+IF(AND(ISNUMBER(OFFSET('Sanitation Data'!$H$11,0,10*ROW('Sanitation Data'!H134))),'Data Summary'!DH140="Yes"),OFFSET('Sanitation Data'!$H$11,0,10*ROW('Sanitation Data'!H134)),NA())</f>
        <v>#N/A</v>
      </c>
      <c r="AT140" s="100" t="e">
        <f ca="true">+IF(AND(ISNUMBER(OFFSET('Sanitation Data'!$H$12,0,10*ROW('Sanitation Data'!H134))),'Data Summary'!DI140="Yes"),OFFSET('Sanitation Data'!$H$12,0,10*ROW('Sanitation Data'!H134)),NA())</f>
        <v>#N/A</v>
      </c>
      <c r="AU140" s="100" t="e">
        <f ca="true">+IF(AND(ISNUMBER(OFFSET('Sanitation Data'!$I$4,0,10*ROW('Sanitation Data'!I134))),'Data Summary'!DJ140="Yes"),100-OFFSET('Sanitation Data'!$I$4,0,10*ROW('Sanitation Data'!I134)),NA())</f>
        <v>#N/A</v>
      </c>
      <c r="AV140" s="100" t="e">
        <f ca="true">+IF(AND(ISNUMBER(OFFSET('Sanitation Data'!$I$6,0,10*ROW('Sanitation Data'!I134))),'Data Summary'!DK140="Yes"),OFFSET('Sanitation Data'!$I$6,0,10*ROW('Sanitation Data'!I134)),NA())</f>
        <v>#N/A</v>
      </c>
      <c r="AW140" s="100" t="e">
        <f ca="true">+IF(AND(ISNUMBER(OFFSET('Sanitation Data'!$I$10,0,10*ROW('Sanitation Data'!I134))),'Data Summary'!DL140="Yes"),OFFSET('Sanitation Data'!$I$10,0,10*ROW('Sanitation Data'!I134)),NA())</f>
        <v>#N/A</v>
      </c>
      <c r="AX140" s="100" t="e">
        <f ca="true">+IF(AND(ISNUMBER(OFFSET('Sanitation Data'!$I$11,0,10*ROW('Sanitation Data'!I134))),'Data Summary'!DM140="Yes"),OFFSET('Sanitation Data'!$I$11,0,10*ROW('Sanitation Data'!I134)),NA())</f>
        <v>#N/A</v>
      </c>
      <c r="AY140" s="100" t="e">
        <f ca="true">+IF(AND(ISNUMBER(OFFSET('Sanitation Data'!$I$12,0,10*ROW('Sanitation Data'!I134))),'Data Summary'!DN140="Yes"),OFFSET('Sanitation Data'!$I$12,0,10*ROW('Sanitation Data'!I134)),NA())</f>
        <v>#N/A</v>
      </c>
      <c r="AZ140" s="101" t="e">
        <f ca="true">+IF(AND(ISNUMBER(OFFSET('Hygiene Data'!$D$5,0,10*ROW('Hygiene Data'!D134))),'Data Summary'!DO140="Yes"),OFFSET('Hygiene Data'!$D$5,0,10*ROW('Hygiene Data'!D134)),NA())</f>
        <v>#N/A</v>
      </c>
      <c r="BA140" s="101" t="e">
        <f ca="true">+IF(AND(ISNUMBER(OFFSET('Hygiene Data'!$D$7,0,10*ROW('Hygiene Data'!D134))),'Data Summary'!DP140="Yes"),OFFSET('Hygiene Data'!$D$7,0,10*ROW('Hygiene Data'!D134)),NA())</f>
        <v>#N/A</v>
      </c>
      <c r="BB140" s="101" t="e">
        <f ca="true">+IF(AND(ISNUMBER(OFFSET('Hygiene Data'!$D$9,0,10*ROW('Hygiene Data'!D134))),'Data Summary'!DQ140="Yes"),OFFSET('Hygiene Data'!$D$9,0,10*ROW('Hygiene Data'!D134)),NA())</f>
        <v>#N/A</v>
      </c>
      <c r="BC140" s="101" t="e">
        <f ca="true">+IF(AND(ISNUMBER(OFFSET('Hygiene Data'!$E$5,0,10*ROW('Hygiene Data'!E134))),'Data Summary'!DR140="Yes"),OFFSET('Hygiene Data'!$E$5,0,10*ROW('Hygiene Data'!E134)),NA())</f>
        <v>#N/A</v>
      </c>
      <c r="BD140" s="101" t="e">
        <f ca="true">+IF(AND(ISNUMBER(OFFSET('Hygiene Data'!$E$7,0,10*ROW('Hygiene Data'!E134))),'Data Summary'!DS140="Yes"),OFFSET('Hygiene Data'!$E$7,0,10*ROW('Hygiene Data'!E134)),NA())</f>
        <v>#N/A</v>
      </c>
      <c r="BE140" s="101" t="e">
        <f ca="true">+IF(AND(ISNUMBER(OFFSET('Hygiene Data'!$E$9,0,10*ROW('Hygiene Data'!E134))),'Data Summary'!DT140="Yes"),OFFSET('Hygiene Data'!$E$9,0,10*ROW('Hygiene Data'!E134)),NA())</f>
        <v>#N/A</v>
      </c>
      <c r="BF140" s="101" t="e">
        <f ca="true">+IF(AND(ISNUMBER(OFFSET('Hygiene Data'!$F$5,0,10*ROW('Hygiene Data'!F134))),'Data Summary'!DU140="Yes"),OFFSET('Hygiene Data'!$F$5,0,10*ROW('Hygiene Data'!F134)),NA())</f>
        <v>#N/A</v>
      </c>
      <c r="BG140" s="101" t="e">
        <f ca="true">+IF(AND(ISNUMBER(OFFSET('Hygiene Data'!$F$7,0,10*ROW('Hygiene Data'!F134))),'Data Summary'!DV140="Yes"),OFFSET('Hygiene Data'!$F$7,0,10*ROW('Hygiene Data'!F134)),NA())</f>
        <v>#N/A</v>
      </c>
      <c r="BH140" s="101" t="e">
        <f ca="true">+IF(AND(ISNUMBER(OFFSET('Hygiene Data'!$F$9,0,10*ROW('Hygiene Data'!F134))),'Data Summary'!DW140="Yes"),OFFSET('Hygiene Data'!$F$9,0,10*ROW('Hygiene Data'!F134)),NA())</f>
        <v>#N/A</v>
      </c>
      <c r="BI140" s="101" t="e">
        <f ca="true">+IF(AND(ISNUMBER(OFFSET('Hygiene Data'!$G$5,0,10*ROW('Hygiene Data'!G134))),'Data Summary'!DX140="Yes"),OFFSET('Hygiene Data'!$G$5,0,10*ROW('Hygiene Data'!G134)),NA())</f>
        <v>#N/A</v>
      </c>
      <c r="BJ140" s="101" t="e">
        <f ca="true">+IF(AND(ISNUMBER(OFFSET('Hygiene Data'!$G$7,0,10*ROW('Hygiene Data'!G134))),'Data Summary'!DY140="Yes"),OFFSET('Hygiene Data'!$G$7,0,10*ROW('Hygiene Data'!G134)),NA())</f>
        <v>#N/A</v>
      </c>
      <c r="BK140" s="101" t="e">
        <f ca="true">+IF(AND(ISNUMBER(OFFSET('Hygiene Data'!$G$9,0,10*ROW('Hygiene Data'!G134))),'Data Summary'!DZ140="Yes"),OFFSET('Hygiene Data'!$G$9,0,10*ROW('Hygiene Data'!G134)),NA())</f>
        <v>#N/A</v>
      </c>
      <c r="BL140" s="101" t="e">
        <f ca="true">+IF(AND(ISNUMBER(OFFSET('Hygiene Data'!$H$5,0,10*ROW('Hygiene Data'!H134))),'Data Summary'!EA140="Yes"),OFFSET('Hygiene Data'!$H$5,0,10*ROW('Hygiene Data'!H134)),NA())</f>
        <v>#N/A</v>
      </c>
      <c r="BM140" s="101" t="e">
        <f ca="true">+IF(AND(ISNUMBER(OFFSET('Hygiene Data'!$H$7,0,10*ROW('Hygiene Data'!H134))),'Data Summary'!EB140="Yes"),OFFSET('Hygiene Data'!$H$7,0,10*ROW('Hygiene Data'!H134)),NA())</f>
        <v>#N/A</v>
      </c>
      <c r="BN140" s="101" t="e">
        <f ca="true">+IF(AND(ISNUMBER(OFFSET('Hygiene Data'!$H$9,0,10*ROW('Hygiene Data'!H134))),'Data Summary'!EC140="Yes"),OFFSET('Hygiene Data'!$H$9,0,10*ROW('Hygiene Data'!H134)),NA())</f>
        <v>#N/A</v>
      </c>
      <c r="BO140" s="101" t="e">
        <f ca="true">+IF(AND(ISNUMBER(OFFSET('Hygiene Data'!$I$5,0,10*ROW('Hygiene Data'!I134))),'Data Summary'!ED140="Yes"),OFFSET('Hygiene Data'!$I$5,0,10*ROW('Hygiene Data'!I134)),NA())</f>
        <v>#N/A</v>
      </c>
      <c r="BP140" s="101" t="e">
        <f ca="true">+IF(AND(ISNUMBER(OFFSET('Hygiene Data'!$I$7,0,10*ROW('Hygiene Data'!I134))),'Data Summary'!EE140="Yes"),OFFSET('Hygiene Data'!$I$7,0,10*ROW('Hygiene Data'!I134)),NA())</f>
        <v>#N/A</v>
      </c>
      <c r="BQ140" s="101" t="e">
        <f ca="true">+IF(AND(ISNUMBER(OFFSET('Hygiene Data'!$I$9,0,10*ROW('Hygiene Data'!I134))),'Data Summary'!EF140="Yes"),OFFSET('Hygiene Data'!$I$9,0,10*ROW('Hygiene Data'!I134)),NA())</f>
        <v>#N/A</v>
      </c>
    </row>
    <row xmlns:x14ac="http://schemas.microsoft.com/office/spreadsheetml/2009/9/ac" r="141" x14ac:dyDescent="0.2">
      <c r="A141" s="379" t="e">
        <f ca="true">+RIGHT('Data Summary'!A141,LEN('Data Summary'!A141)-9)</f>
        <v>#VALUE!</v>
      </c>
      <c r="B141" s="38" t="str">
        <f ca="true">+IF(ISTEXT('Data Summary'!B141),'Data Summary'!B141,"")</f>
        <v/>
      </c>
      <c r="C141" s="378" t="e">
        <f ca="true">+VALUE('Data Summary'!C141)</f>
        <v>#VALUE!</v>
      </c>
      <c r="D141" s="99" t="e">
        <f ca="true">+IF(AND(ISNUMBER(OFFSET('Water Data'!$D$4,0,10*ROW('Water Data'!D135))),'Data Summary'!BS141="Yes"),100-OFFSET('Water Data'!$D$4,0,10*ROW('Water Data'!D135)),NA())</f>
        <v>#N/A</v>
      </c>
      <c r="E141" s="99" t="e">
        <f ca="true">+IF(AND(ISNUMBER(OFFSET('Water Data'!$D$6,0,10*ROW('Water Data'!D135))),'Data Summary'!BT141="Yes"),OFFSET('Water Data'!$D$6,0,10*ROW('Water Data'!D135)),NA())</f>
        <v>#N/A</v>
      </c>
      <c r="F141" s="99" t="e">
        <f ca="true">+IF(AND(ISNUMBER(OFFSET('Water Data'!$D$9,0,10*ROW('Water Data'!D135))),'Data Summary'!BU141="Yes"),OFFSET('Water Data'!$D$9,0,10*ROW('Water Data'!D135)),NA())</f>
        <v>#N/A</v>
      </c>
      <c r="G141" s="99" t="e">
        <f ca="true">+IF(AND(ISNUMBER(OFFSET('Water Data'!$E$4,0,10*ROW('Water Data'!E135))),'Data Summary'!BV141="Yes"),100-OFFSET('Water Data'!$E$4,0,10*ROW('Water Data'!E135)),NA())</f>
        <v>#N/A</v>
      </c>
      <c r="H141" s="99" t="e">
        <f ca="true">+IF(AND(ISNUMBER(OFFSET('Water Data'!$E$6,0,10*ROW('Water Data'!E135))),'Data Summary'!BW141="Yes"),OFFSET('Water Data'!$E$6,0,10*ROW('Water Data'!E135)),NA())</f>
        <v>#N/A</v>
      </c>
      <c r="I141" s="99" t="e">
        <f ca="true">+IF(AND(ISNUMBER(OFFSET('Water Data'!$E$9,0,10*ROW('Water Data'!E135))),'Data Summary'!BX141="Yes"),OFFSET('Water Data'!$E$9,0,10*ROW('Water Data'!E135)),NA())</f>
        <v>#N/A</v>
      </c>
      <c r="J141" s="99" t="e">
        <f ca="true">+IF(AND(ISNUMBER(OFFSET('Water Data'!$F$4,0,10*ROW('Water Data'!F135))),'Data Summary'!BY141="Yes"),100-OFFSET('Water Data'!$F$4,0,10*ROW('Water Data'!F135)),NA())</f>
        <v>#N/A</v>
      </c>
      <c r="K141" s="99" t="e">
        <f ca="true">+IF(AND(ISNUMBER(OFFSET('Water Data'!$F$6,0,10*ROW('Water Data'!F135))),'Data Summary'!BZ141="Yes"),OFFSET('Water Data'!$F$6,0,10*ROW('Water Data'!F135)),NA())</f>
        <v>#N/A</v>
      </c>
      <c r="L141" s="99" t="e">
        <f ca="true">+IF(AND(ISNUMBER(OFFSET('Water Data'!$F$9,0,10*ROW('Water Data'!F135))),'Data Summary'!CA141="Yes"),OFFSET('Water Data'!$F$9,0,10*ROW('Water Data'!F135)),NA())</f>
        <v>#N/A</v>
      </c>
      <c r="M141" s="99" t="e">
        <f ca="true">+IF(AND(ISNUMBER(OFFSET('Water Data'!$G$4,0,10*ROW('Water Data'!G135))),'Data Summary'!CB141="Yes"),100-OFFSET('Water Data'!$G$4,0,10*ROW('Water Data'!G135)),NA())</f>
        <v>#N/A</v>
      </c>
      <c r="N141" s="99" t="e">
        <f ca="true">+IF(AND(ISNUMBER(OFFSET('Water Data'!$G$6,0,10*ROW('Water Data'!G135))),'Data Summary'!CC141="Yes"),OFFSET('Water Data'!$G$6,0,10*ROW('Water Data'!G135)),NA())</f>
        <v>#N/A</v>
      </c>
      <c r="O141" s="99" t="e">
        <f ca="true">+IF(AND(ISNUMBER(OFFSET('Water Data'!$G$9,0,10*ROW('Water Data'!G135))),'Data Summary'!CD141="Yes"),OFFSET('Water Data'!$G$9,0,10*ROW('Water Data'!G135)),NA())</f>
        <v>#N/A</v>
      </c>
      <c r="P141" s="99" t="e">
        <f ca="true">+IF(AND(ISNUMBER(OFFSET('Water Data'!$H$4,0,10*ROW('Water Data'!H135))),'Data Summary'!CE141="Yes"),100-OFFSET('Water Data'!$H$4,0,10*ROW('Water Data'!H135)),NA())</f>
        <v>#N/A</v>
      </c>
      <c r="Q141" s="99" t="e">
        <f ca="true">+IF(AND(ISNUMBER(OFFSET('Water Data'!$H$6,0,10*ROW('Water Data'!H135))),'Data Summary'!CF141="Yes"),OFFSET('Water Data'!$H$6,0,10*ROW('Water Data'!H135)),NA())</f>
        <v>#N/A</v>
      </c>
      <c r="R141" s="99" t="e">
        <f ca="true">+IF(AND(ISNUMBER(OFFSET('Water Data'!$H$9,0,10*ROW('Water Data'!H135))),'Data Summary'!CG141="Yes"),OFFSET('Water Data'!$H$9,0,10*ROW('Water Data'!H135)),NA())</f>
        <v>#N/A</v>
      </c>
      <c r="S141" s="99" t="e">
        <f ca="true">+IF(AND(ISNUMBER(OFFSET('Water Data'!$I$4,0,10*ROW('Water Data'!I135))),'Data Summary'!CH141="Yes"),100-OFFSET('Water Data'!$I$4,0,10*ROW('Water Data'!I135)),NA())</f>
        <v>#N/A</v>
      </c>
      <c r="T141" s="99" t="e">
        <f ca="true">+IF(AND(ISNUMBER(OFFSET('Water Data'!$I$6,0,10*ROW('Water Data'!I135))),'Data Summary'!CI141="Yes"),OFFSET('Water Data'!$I$6,0,10*ROW('Water Data'!I135)),NA())</f>
        <v>#N/A</v>
      </c>
      <c r="U141" s="99" t="e">
        <f ca="true">+IF(AND(ISNUMBER(OFFSET('Water Data'!$I$9,0,10*ROW('Water Data'!I135))),'Data Summary'!CJ141="Yes"),OFFSET('Water Data'!$I$9,0,10*ROW('Water Data'!I135)),NA())</f>
        <v>#N/A</v>
      </c>
      <c r="V141" s="100" t="e">
        <f ca="true">+IF(AND(ISNUMBER(OFFSET('Sanitation Data'!$D$4,0,10*ROW('Sanitation Data'!D135))),'Data Summary'!CK141="Yes"),100-OFFSET('Sanitation Data'!$D$4,0,10*ROW('Sanitation Data'!D135)),NA())</f>
        <v>#N/A</v>
      </c>
      <c r="W141" s="100" t="e">
        <f ca="true">+IF(AND(ISNUMBER(OFFSET('Sanitation Data'!$D$6,0,10*ROW('Sanitation Data'!D135))),'Data Summary'!CL141="Yes"),OFFSET('Sanitation Data'!$D$6,0,10*ROW('Sanitation Data'!D135)),NA())</f>
        <v>#N/A</v>
      </c>
      <c r="X141" s="100" t="e">
        <f ca="true">+IF(AND(ISNUMBER(OFFSET('Sanitation Data'!$D$10,0,10*ROW('Sanitation Data'!D135))),'Data Summary'!CM141="Yes"),OFFSET('Sanitation Data'!$D$10,0,10*ROW('Sanitation Data'!D135)),NA())</f>
        <v>#N/A</v>
      </c>
      <c r="Y141" s="100" t="e">
        <f ca="true">+IF(AND(ISNUMBER(OFFSET('Sanitation Data'!$D$11,0,10*ROW('Sanitation Data'!D135))),'Data Summary'!CN141="Yes"),OFFSET('Sanitation Data'!$D$11,0,10*ROW('Sanitation Data'!D135)),NA())</f>
        <v>#N/A</v>
      </c>
      <c r="Z141" s="100" t="e">
        <f ca="true">+IF(AND(ISNUMBER(OFFSET('Sanitation Data'!$D$12,0,10*ROW('Sanitation Data'!D135))),'Data Summary'!CO141="Yes"),OFFSET('Sanitation Data'!$D$12,0,10*ROW('Sanitation Data'!D135)),NA())</f>
        <v>#N/A</v>
      </c>
      <c r="AA141" s="100" t="e">
        <f ca="true">+IF(AND(ISNUMBER(OFFSET('Sanitation Data'!$E$4,0,10*ROW('Sanitation Data'!E135))),'Data Summary'!CP141="Yes"),100-OFFSET('Sanitation Data'!$E$4,0,10*ROW('Sanitation Data'!E135)),NA())</f>
        <v>#N/A</v>
      </c>
      <c r="AB141" s="100" t="e">
        <f ca="true">+IF(AND(ISNUMBER(OFFSET('Sanitation Data'!$E$6,0,10*ROW('Sanitation Data'!E135))),'Data Summary'!CQ141="Yes"),OFFSET('Sanitation Data'!$E$6,0,10*ROW('Sanitation Data'!E135)),NA())</f>
        <v>#N/A</v>
      </c>
      <c r="AC141" s="100" t="e">
        <f ca="true">+IF(AND(ISNUMBER(OFFSET('Sanitation Data'!$E$10,0,10*ROW('Sanitation Data'!E135))),'Data Summary'!CR141="Yes"),OFFSET('Sanitation Data'!$E$10,0,10*ROW('Sanitation Data'!E135)),NA())</f>
        <v>#N/A</v>
      </c>
      <c r="AD141" s="100" t="e">
        <f ca="true">+IF(AND(ISNUMBER(OFFSET('Sanitation Data'!$E$11,0,10*ROW('Sanitation Data'!E135))),'Data Summary'!CS141="Yes"),OFFSET('Sanitation Data'!$E$11,0,10*ROW('Sanitation Data'!E135)),NA())</f>
        <v>#N/A</v>
      </c>
      <c r="AE141" s="100" t="e">
        <f ca="true">+IF(AND(ISNUMBER(OFFSET('Sanitation Data'!$E$12,0,10*ROW('Sanitation Data'!E135))),'Data Summary'!CT141="Yes"),OFFSET('Sanitation Data'!$E$12,0,10*ROW('Sanitation Data'!E135)),NA())</f>
        <v>#N/A</v>
      </c>
      <c r="AF141" s="100" t="e">
        <f ca="true">+IF(AND(ISNUMBER(OFFSET('Sanitation Data'!$F$4,0,10*ROW('Sanitation Data'!F135))),'Data Summary'!CU141="Yes"),100-OFFSET('Sanitation Data'!$F$4,0,10*ROW('Sanitation Data'!F135)),NA())</f>
        <v>#N/A</v>
      </c>
      <c r="AG141" s="100" t="e">
        <f ca="true">+IF(AND(ISNUMBER(OFFSET('Sanitation Data'!$F$6,0,10*ROW('Sanitation Data'!F135))),'Data Summary'!CV141="Yes"),OFFSET('Sanitation Data'!$F$6,0,10*ROW('Sanitation Data'!F135)),NA())</f>
        <v>#N/A</v>
      </c>
      <c r="AH141" s="100" t="e">
        <f ca="true">+IF(AND(ISNUMBER(OFFSET('Sanitation Data'!$F$10,0,10*ROW('Sanitation Data'!F135))),'Data Summary'!CW141="Yes"),OFFSET('Sanitation Data'!$F$10,0,10*ROW('Sanitation Data'!F135)),NA())</f>
        <v>#N/A</v>
      </c>
      <c r="AI141" s="100" t="e">
        <f ca="true">+IF(AND(ISNUMBER(OFFSET('Sanitation Data'!$F$11,0,10*ROW('Sanitation Data'!F135))),'Data Summary'!CX141="Yes"),OFFSET('Sanitation Data'!$F$11,0,10*ROW('Sanitation Data'!F135)),NA())</f>
        <v>#N/A</v>
      </c>
      <c r="AJ141" s="100" t="e">
        <f ca="true">+IF(AND(ISNUMBER(OFFSET('Sanitation Data'!$F$12,0,10*ROW('Sanitation Data'!F135))),'Data Summary'!CY141="Yes"),OFFSET('Sanitation Data'!$F$12,0,10*ROW('Sanitation Data'!F135)),NA())</f>
        <v>#N/A</v>
      </c>
      <c r="AK141" s="100" t="e">
        <f ca="true">+IF(AND(ISNUMBER(OFFSET('Sanitation Data'!$G$4,0,10*ROW('Sanitation Data'!G135))),'Data Summary'!CZ141="Yes"),100-OFFSET('Sanitation Data'!$G$4,0,10*ROW('Sanitation Data'!G135)),NA())</f>
        <v>#N/A</v>
      </c>
      <c r="AL141" s="100" t="e">
        <f ca="true">+IF(AND(ISNUMBER(OFFSET('Sanitation Data'!$G$6,0,10*ROW('Sanitation Data'!G135))),'Data Summary'!DA141="Yes"),OFFSET('Sanitation Data'!$G$6,0,10*ROW('Sanitation Data'!G135)),NA())</f>
        <v>#N/A</v>
      </c>
      <c r="AM141" s="100" t="e">
        <f ca="true">+IF(AND(ISNUMBER(OFFSET('Sanitation Data'!$G$10,0,10*ROW('Sanitation Data'!G135))),'Data Summary'!DB141="Yes"),OFFSET('Sanitation Data'!$G$10,0,10*ROW('Sanitation Data'!G135)),NA())</f>
        <v>#N/A</v>
      </c>
      <c r="AN141" s="100" t="e">
        <f ca="true">+IF(AND(ISNUMBER(OFFSET('Sanitation Data'!$G$11,0,10*ROW('Sanitation Data'!G135))),'Data Summary'!DC141="Yes"),OFFSET('Sanitation Data'!$G$11,0,10*ROW('Sanitation Data'!G135)),NA())</f>
        <v>#N/A</v>
      </c>
      <c r="AO141" s="100" t="e">
        <f ca="true">+IF(AND(ISNUMBER(OFFSET('Sanitation Data'!$G$12,0,10*ROW('Sanitation Data'!G135))),'Data Summary'!DD141="Yes"),OFFSET('Sanitation Data'!$G$12,0,10*ROW('Sanitation Data'!G135)),NA())</f>
        <v>#N/A</v>
      </c>
      <c r="AP141" s="100" t="e">
        <f ca="true">+IF(AND(ISNUMBER(OFFSET('Sanitation Data'!$H$4,0,10*ROW('Sanitation Data'!H135))),'Data Summary'!DE141="Yes"),100-OFFSET('Sanitation Data'!$H$4,0,10*ROW('Sanitation Data'!H135)),NA())</f>
        <v>#N/A</v>
      </c>
      <c r="AQ141" s="100" t="e">
        <f ca="true">+IF(AND(ISNUMBER(OFFSET('Sanitation Data'!$H$6,0,10*ROW('Sanitation Data'!H135))),'Data Summary'!DF141="Yes"),OFFSET('Sanitation Data'!$H$6,0,10*ROW('Sanitation Data'!H135)),NA())</f>
        <v>#N/A</v>
      </c>
      <c r="AR141" s="100" t="e">
        <f ca="true">+IF(AND(ISNUMBER(OFFSET('Sanitation Data'!$H$10,0,10*ROW('Sanitation Data'!H135))),'Data Summary'!DG141="Yes"),OFFSET('Sanitation Data'!$H$10,0,10*ROW('Sanitation Data'!H135)),NA())</f>
        <v>#N/A</v>
      </c>
      <c r="AS141" s="100" t="e">
        <f ca="true">+IF(AND(ISNUMBER(OFFSET('Sanitation Data'!$H$11,0,10*ROW('Sanitation Data'!H135))),'Data Summary'!DH141="Yes"),OFFSET('Sanitation Data'!$H$11,0,10*ROW('Sanitation Data'!H135)),NA())</f>
        <v>#N/A</v>
      </c>
      <c r="AT141" s="100" t="e">
        <f ca="true">+IF(AND(ISNUMBER(OFFSET('Sanitation Data'!$H$12,0,10*ROW('Sanitation Data'!H135))),'Data Summary'!DI141="Yes"),OFFSET('Sanitation Data'!$H$12,0,10*ROW('Sanitation Data'!H135)),NA())</f>
        <v>#N/A</v>
      </c>
      <c r="AU141" s="100" t="e">
        <f ca="true">+IF(AND(ISNUMBER(OFFSET('Sanitation Data'!$I$4,0,10*ROW('Sanitation Data'!I135))),'Data Summary'!DJ141="Yes"),100-OFFSET('Sanitation Data'!$I$4,0,10*ROW('Sanitation Data'!I135)),NA())</f>
        <v>#N/A</v>
      </c>
      <c r="AV141" s="100" t="e">
        <f ca="true">+IF(AND(ISNUMBER(OFFSET('Sanitation Data'!$I$6,0,10*ROW('Sanitation Data'!I135))),'Data Summary'!DK141="Yes"),OFFSET('Sanitation Data'!$I$6,0,10*ROW('Sanitation Data'!I135)),NA())</f>
        <v>#N/A</v>
      </c>
      <c r="AW141" s="100" t="e">
        <f ca="true">+IF(AND(ISNUMBER(OFFSET('Sanitation Data'!$I$10,0,10*ROW('Sanitation Data'!I135))),'Data Summary'!DL141="Yes"),OFFSET('Sanitation Data'!$I$10,0,10*ROW('Sanitation Data'!I135)),NA())</f>
        <v>#N/A</v>
      </c>
      <c r="AX141" s="100" t="e">
        <f ca="true">+IF(AND(ISNUMBER(OFFSET('Sanitation Data'!$I$11,0,10*ROW('Sanitation Data'!I135))),'Data Summary'!DM141="Yes"),OFFSET('Sanitation Data'!$I$11,0,10*ROW('Sanitation Data'!I135)),NA())</f>
        <v>#N/A</v>
      </c>
      <c r="AY141" s="100" t="e">
        <f ca="true">+IF(AND(ISNUMBER(OFFSET('Sanitation Data'!$I$12,0,10*ROW('Sanitation Data'!I135))),'Data Summary'!DN141="Yes"),OFFSET('Sanitation Data'!$I$12,0,10*ROW('Sanitation Data'!I135)),NA())</f>
        <v>#N/A</v>
      </c>
      <c r="AZ141" s="101" t="e">
        <f ca="true">+IF(AND(ISNUMBER(OFFSET('Hygiene Data'!$D$5,0,10*ROW('Hygiene Data'!D135))),'Data Summary'!DO141="Yes"),OFFSET('Hygiene Data'!$D$5,0,10*ROW('Hygiene Data'!D135)),NA())</f>
        <v>#N/A</v>
      </c>
      <c r="BA141" s="101" t="e">
        <f ca="true">+IF(AND(ISNUMBER(OFFSET('Hygiene Data'!$D$7,0,10*ROW('Hygiene Data'!D135))),'Data Summary'!DP141="Yes"),OFFSET('Hygiene Data'!$D$7,0,10*ROW('Hygiene Data'!D135)),NA())</f>
        <v>#N/A</v>
      </c>
      <c r="BB141" s="101" t="e">
        <f ca="true">+IF(AND(ISNUMBER(OFFSET('Hygiene Data'!$D$9,0,10*ROW('Hygiene Data'!D135))),'Data Summary'!DQ141="Yes"),OFFSET('Hygiene Data'!$D$9,0,10*ROW('Hygiene Data'!D135)),NA())</f>
        <v>#N/A</v>
      </c>
      <c r="BC141" s="101" t="e">
        <f ca="true">+IF(AND(ISNUMBER(OFFSET('Hygiene Data'!$E$5,0,10*ROW('Hygiene Data'!E135))),'Data Summary'!DR141="Yes"),OFFSET('Hygiene Data'!$E$5,0,10*ROW('Hygiene Data'!E135)),NA())</f>
        <v>#N/A</v>
      </c>
      <c r="BD141" s="101" t="e">
        <f ca="true">+IF(AND(ISNUMBER(OFFSET('Hygiene Data'!$E$7,0,10*ROW('Hygiene Data'!E135))),'Data Summary'!DS141="Yes"),OFFSET('Hygiene Data'!$E$7,0,10*ROW('Hygiene Data'!E135)),NA())</f>
        <v>#N/A</v>
      </c>
      <c r="BE141" s="101" t="e">
        <f ca="true">+IF(AND(ISNUMBER(OFFSET('Hygiene Data'!$E$9,0,10*ROW('Hygiene Data'!E135))),'Data Summary'!DT141="Yes"),OFFSET('Hygiene Data'!$E$9,0,10*ROW('Hygiene Data'!E135)),NA())</f>
        <v>#N/A</v>
      </c>
      <c r="BF141" s="101" t="e">
        <f ca="true">+IF(AND(ISNUMBER(OFFSET('Hygiene Data'!$F$5,0,10*ROW('Hygiene Data'!F135))),'Data Summary'!DU141="Yes"),OFFSET('Hygiene Data'!$F$5,0,10*ROW('Hygiene Data'!F135)),NA())</f>
        <v>#N/A</v>
      </c>
      <c r="BG141" s="101" t="e">
        <f ca="true">+IF(AND(ISNUMBER(OFFSET('Hygiene Data'!$F$7,0,10*ROW('Hygiene Data'!F135))),'Data Summary'!DV141="Yes"),OFFSET('Hygiene Data'!$F$7,0,10*ROW('Hygiene Data'!F135)),NA())</f>
        <v>#N/A</v>
      </c>
      <c r="BH141" s="101" t="e">
        <f ca="true">+IF(AND(ISNUMBER(OFFSET('Hygiene Data'!$F$9,0,10*ROW('Hygiene Data'!F135))),'Data Summary'!DW141="Yes"),OFFSET('Hygiene Data'!$F$9,0,10*ROW('Hygiene Data'!F135)),NA())</f>
        <v>#N/A</v>
      </c>
      <c r="BI141" s="101" t="e">
        <f ca="true">+IF(AND(ISNUMBER(OFFSET('Hygiene Data'!$G$5,0,10*ROW('Hygiene Data'!G135))),'Data Summary'!DX141="Yes"),OFFSET('Hygiene Data'!$G$5,0,10*ROW('Hygiene Data'!G135)),NA())</f>
        <v>#N/A</v>
      </c>
      <c r="BJ141" s="101" t="e">
        <f ca="true">+IF(AND(ISNUMBER(OFFSET('Hygiene Data'!$G$7,0,10*ROW('Hygiene Data'!G135))),'Data Summary'!DY141="Yes"),OFFSET('Hygiene Data'!$G$7,0,10*ROW('Hygiene Data'!G135)),NA())</f>
        <v>#N/A</v>
      </c>
      <c r="BK141" s="101" t="e">
        <f ca="true">+IF(AND(ISNUMBER(OFFSET('Hygiene Data'!$G$9,0,10*ROW('Hygiene Data'!G135))),'Data Summary'!DZ141="Yes"),OFFSET('Hygiene Data'!$G$9,0,10*ROW('Hygiene Data'!G135)),NA())</f>
        <v>#N/A</v>
      </c>
      <c r="BL141" s="101" t="e">
        <f ca="true">+IF(AND(ISNUMBER(OFFSET('Hygiene Data'!$H$5,0,10*ROW('Hygiene Data'!H135))),'Data Summary'!EA141="Yes"),OFFSET('Hygiene Data'!$H$5,0,10*ROW('Hygiene Data'!H135)),NA())</f>
        <v>#N/A</v>
      </c>
      <c r="BM141" s="101" t="e">
        <f ca="true">+IF(AND(ISNUMBER(OFFSET('Hygiene Data'!$H$7,0,10*ROW('Hygiene Data'!H135))),'Data Summary'!EB141="Yes"),OFFSET('Hygiene Data'!$H$7,0,10*ROW('Hygiene Data'!H135)),NA())</f>
        <v>#N/A</v>
      </c>
      <c r="BN141" s="101" t="e">
        <f ca="true">+IF(AND(ISNUMBER(OFFSET('Hygiene Data'!$H$9,0,10*ROW('Hygiene Data'!H135))),'Data Summary'!EC141="Yes"),OFFSET('Hygiene Data'!$H$9,0,10*ROW('Hygiene Data'!H135)),NA())</f>
        <v>#N/A</v>
      </c>
      <c r="BO141" s="101" t="e">
        <f ca="true">+IF(AND(ISNUMBER(OFFSET('Hygiene Data'!$I$5,0,10*ROW('Hygiene Data'!I135))),'Data Summary'!ED141="Yes"),OFFSET('Hygiene Data'!$I$5,0,10*ROW('Hygiene Data'!I135)),NA())</f>
        <v>#N/A</v>
      </c>
      <c r="BP141" s="101" t="e">
        <f ca="true">+IF(AND(ISNUMBER(OFFSET('Hygiene Data'!$I$7,0,10*ROW('Hygiene Data'!I135))),'Data Summary'!EE141="Yes"),OFFSET('Hygiene Data'!$I$7,0,10*ROW('Hygiene Data'!I135)),NA())</f>
        <v>#N/A</v>
      </c>
      <c r="BQ141" s="101" t="e">
        <f ca="true">+IF(AND(ISNUMBER(OFFSET('Hygiene Data'!$I$9,0,10*ROW('Hygiene Data'!I135))),'Data Summary'!EF141="Yes"),OFFSET('Hygiene Data'!$I$9,0,10*ROW('Hygiene Data'!I135)),NA())</f>
        <v>#N/A</v>
      </c>
    </row>
    <row xmlns:x14ac="http://schemas.microsoft.com/office/spreadsheetml/2009/9/ac" r="142" x14ac:dyDescent="0.2">
      <c r="A142" s="379" t="e">
        <f ca="true">+RIGHT('Data Summary'!A142,LEN('Data Summary'!A142)-9)</f>
        <v>#VALUE!</v>
      </c>
      <c r="B142" s="38" t="str">
        <f ca="true">+IF(ISTEXT('Data Summary'!B142),'Data Summary'!B142,"")</f>
        <v/>
      </c>
      <c r="C142" s="378" t="e">
        <f ca="true">+VALUE('Data Summary'!C142)</f>
        <v>#VALUE!</v>
      </c>
      <c r="D142" s="99" t="e">
        <f ca="true">+IF(AND(ISNUMBER(OFFSET('Water Data'!$D$4,0,10*ROW('Water Data'!D136))),'Data Summary'!BS142="Yes"),100-OFFSET('Water Data'!$D$4,0,10*ROW('Water Data'!D136)),NA())</f>
        <v>#N/A</v>
      </c>
      <c r="E142" s="99" t="e">
        <f ca="true">+IF(AND(ISNUMBER(OFFSET('Water Data'!$D$6,0,10*ROW('Water Data'!D136))),'Data Summary'!BT142="Yes"),OFFSET('Water Data'!$D$6,0,10*ROW('Water Data'!D136)),NA())</f>
        <v>#N/A</v>
      </c>
      <c r="F142" s="99" t="e">
        <f ca="true">+IF(AND(ISNUMBER(OFFSET('Water Data'!$D$9,0,10*ROW('Water Data'!D136))),'Data Summary'!BU142="Yes"),OFFSET('Water Data'!$D$9,0,10*ROW('Water Data'!D136)),NA())</f>
        <v>#N/A</v>
      </c>
      <c r="G142" s="99" t="e">
        <f ca="true">+IF(AND(ISNUMBER(OFFSET('Water Data'!$E$4,0,10*ROW('Water Data'!E136))),'Data Summary'!BV142="Yes"),100-OFFSET('Water Data'!$E$4,0,10*ROW('Water Data'!E136)),NA())</f>
        <v>#N/A</v>
      </c>
      <c r="H142" s="99" t="e">
        <f ca="true">+IF(AND(ISNUMBER(OFFSET('Water Data'!$E$6,0,10*ROW('Water Data'!E136))),'Data Summary'!BW142="Yes"),OFFSET('Water Data'!$E$6,0,10*ROW('Water Data'!E136)),NA())</f>
        <v>#N/A</v>
      </c>
      <c r="I142" s="99" t="e">
        <f ca="true">+IF(AND(ISNUMBER(OFFSET('Water Data'!$E$9,0,10*ROW('Water Data'!E136))),'Data Summary'!BX142="Yes"),OFFSET('Water Data'!$E$9,0,10*ROW('Water Data'!E136)),NA())</f>
        <v>#N/A</v>
      </c>
      <c r="J142" s="99" t="e">
        <f ca="true">+IF(AND(ISNUMBER(OFFSET('Water Data'!$F$4,0,10*ROW('Water Data'!F136))),'Data Summary'!BY142="Yes"),100-OFFSET('Water Data'!$F$4,0,10*ROW('Water Data'!F136)),NA())</f>
        <v>#N/A</v>
      </c>
      <c r="K142" s="99" t="e">
        <f ca="true">+IF(AND(ISNUMBER(OFFSET('Water Data'!$F$6,0,10*ROW('Water Data'!F136))),'Data Summary'!BZ142="Yes"),OFFSET('Water Data'!$F$6,0,10*ROW('Water Data'!F136)),NA())</f>
        <v>#N/A</v>
      </c>
      <c r="L142" s="99" t="e">
        <f ca="true">+IF(AND(ISNUMBER(OFFSET('Water Data'!$F$9,0,10*ROW('Water Data'!F136))),'Data Summary'!CA142="Yes"),OFFSET('Water Data'!$F$9,0,10*ROW('Water Data'!F136)),NA())</f>
        <v>#N/A</v>
      </c>
      <c r="M142" s="99" t="e">
        <f ca="true">+IF(AND(ISNUMBER(OFFSET('Water Data'!$G$4,0,10*ROW('Water Data'!G136))),'Data Summary'!CB142="Yes"),100-OFFSET('Water Data'!$G$4,0,10*ROW('Water Data'!G136)),NA())</f>
        <v>#N/A</v>
      </c>
      <c r="N142" s="99" t="e">
        <f ca="true">+IF(AND(ISNUMBER(OFFSET('Water Data'!$G$6,0,10*ROW('Water Data'!G136))),'Data Summary'!CC142="Yes"),OFFSET('Water Data'!$G$6,0,10*ROW('Water Data'!G136)),NA())</f>
        <v>#N/A</v>
      </c>
      <c r="O142" s="99" t="e">
        <f ca="true">+IF(AND(ISNUMBER(OFFSET('Water Data'!$G$9,0,10*ROW('Water Data'!G136))),'Data Summary'!CD142="Yes"),OFFSET('Water Data'!$G$9,0,10*ROW('Water Data'!G136)),NA())</f>
        <v>#N/A</v>
      </c>
      <c r="P142" s="99" t="e">
        <f ca="true">+IF(AND(ISNUMBER(OFFSET('Water Data'!$H$4,0,10*ROW('Water Data'!H136))),'Data Summary'!CE142="Yes"),100-OFFSET('Water Data'!$H$4,0,10*ROW('Water Data'!H136)),NA())</f>
        <v>#N/A</v>
      </c>
      <c r="Q142" s="99" t="e">
        <f ca="true">+IF(AND(ISNUMBER(OFFSET('Water Data'!$H$6,0,10*ROW('Water Data'!H136))),'Data Summary'!CF142="Yes"),OFFSET('Water Data'!$H$6,0,10*ROW('Water Data'!H136)),NA())</f>
        <v>#N/A</v>
      </c>
      <c r="R142" s="99" t="e">
        <f ca="true">+IF(AND(ISNUMBER(OFFSET('Water Data'!$H$9,0,10*ROW('Water Data'!H136))),'Data Summary'!CG142="Yes"),OFFSET('Water Data'!$H$9,0,10*ROW('Water Data'!H136)),NA())</f>
        <v>#N/A</v>
      </c>
      <c r="S142" s="99" t="e">
        <f ca="true">+IF(AND(ISNUMBER(OFFSET('Water Data'!$I$4,0,10*ROW('Water Data'!I136))),'Data Summary'!CH142="Yes"),100-OFFSET('Water Data'!$I$4,0,10*ROW('Water Data'!I136)),NA())</f>
        <v>#N/A</v>
      </c>
      <c r="T142" s="99" t="e">
        <f ca="true">+IF(AND(ISNUMBER(OFFSET('Water Data'!$I$6,0,10*ROW('Water Data'!I136))),'Data Summary'!CI142="Yes"),OFFSET('Water Data'!$I$6,0,10*ROW('Water Data'!I136)),NA())</f>
        <v>#N/A</v>
      </c>
      <c r="U142" s="99" t="e">
        <f ca="true">+IF(AND(ISNUMBER(OFFSET('Water Data'!$I$9,0,10*ROW('Water Data'!I136))),'Data Summary'!CJ142="Yes"),OFFSET('Water Data'!$I$9,0,10*ROW('Water Data'!I136)),NA())</f>
        <v>#N/A</v>
      </c>
      <c r="V142" s="100" t="e">
        <f ca="true">+IF(AND(ISNUMBER(OFFSET('Sanitation Data'!$D$4,0,10*ROW('Sanitation Data'!D136))),'Data Summary'!CK142="Yes"),100-OFFSET('Sanitation Data'!$D$4,0,10*ROW('Sanitation Data'!D136)),NA())</f>
        <v>#N/A</v>
      </c>
      <c r="W142" s="100" t="e">
        <f ca="true">+IF(AND(ISNUMBER(OFFSET('Sanitation Data'!$D$6,0,10*ROW('Sanitation Data'!D136))),'Data Summary'!CL142="Yes"),OFFSET('Sanitation Data'!$D$6,0,10*ROW('Sanitation Data'!D136)),NA())</f>
        <v>#N/A</v>
      </c>
      <c r="X142" s="100" t="e">
        <f ca="true">+IF(AND(ISNUMBER(OFFSET('Sanitation Data'!$D$10,0,10*ROW('Sanitation Data'!D136))),'Data Summary'!CM142="Yes"),OFFSET('Sanitation Data'!$D$10,0,10*ROW('Sanitation Data'!D136)),NA())</f>
        <v>#N/A</v>
      </c>
      <c r="Y142" s="100" t="e">
        <f ca="true">+IF(AND(ISNUMBER(OFFSET('Sanitation Data'!$D$11,0,10*ROW('Sanitation Data'!D136))),'Data Summary'!CN142="Yes"),OFFSET('Sanitation Data'!$D$11,0,10*ROW('Sanitation Data'!D136)),NA())</f>
        <v>#N/A</v>
      </c>
      <c r="Z142" s="100" t="e">
        <f ca="true">+IF(AND(ISNUMBER(OFFSET('Sanitation Data'!$D$12,0,10*ROW('Sanitation Data'!D136))),'Data Summary'!CO142="Yes"),OFFSET('Sanitation Data'!$D$12,0,10*ROW('Sanitation Data'!D136)),NA())</f>
        <v>#N/A</v>
      </c>
      <c r="AA142" s="100" t="e">
        <f ca="true">+IF(AND(ISNUMBER(OFFSET('Sanitation Data'!$E$4,0,10*ROW('Sanitation Data'!E136))),'Data Summary'!CP142="Yes"),100-OFFSET('Sanitation Data'!$E$4,0,10*ROW('Sanitation Data'!E136)),NA())</f>
        <v>#N/A</v>
      </c>
      <c r="AB142" s="100" t="e">
        <f ca="true">+IF(AND(ISNUMBER(OFFSET('Sanitation Data'!$E$6,0,10*ROW('Sanitation Data'!E136))),'Data Summary'!CQ142="Yes"),OFFSET('Sanitation Data'!$E$6,0,10*ROW('Sanitation Data'!E136)),NA())</f>
        <v>#N/A</v>
      </c>
      <c r="AC142" s="100" t="e">
        <f ca="true">+IF(AND(ISNUMBER(OFFSET('Sanitation Data'!$E$10,0,10*ROW('Sanitation Data'!E136))),'Data Summary'!CR142="Yes"),OFFSET('Sanitation Data'!$E$10,0,10*ROW('Sanitation Data'!E136)),NA())</f>
        <v>#N/A</v>
      </c>
      <c r="AD142" s="100" t="e">
        <f ca="true">+IF(AND(ISNUMBER(OFFSET('Sanitation Data'!$E$11,0,10*ROW('Sanitation Data'!E136))),'Data Summary'!CS142="Yes"),OFFSET('Sanitation Data'!$E$11,0,10*ROW('Sanitation Data'!E136)),NA())</f>
        <v>#N/A</v>
      </c>
      <c r="AE142" s="100" t="e">
        <f ca="true">+IF(AND(ISNUMBER(OFFSET('Sanitation Data'!$E$12,0,10*ROW('Sanitation Data'!E136))),'Data Summary'!CT142="Yes"),OFFSET('Sanitation Data'!$E$12,0,10*ROW('Sanitation Data'!E136)),NA())</f>
        <v>#N/A</v>
      </c>
      <c r="AF142" s="100" t="e">
        <f ca="true">+IF(AND(ISNUMBER(OFFSET('Sanitation Data'!$F$4,0,10*ROW('Sanitation Data'!F136))),'Data Summary'!CU142="Yes"),100-OFFSET('Sanitation Data'!$F$4,0,10*ROW('Sanitation Data'!F136)),NA())</f>
        <v>#N/A</v>
      </c>
      <c r="AG142" s="100" t="e">
        <f ca="true">+IF(AND(ISNUMBER(OFFSET('Sanitation Data'!$F$6,0,10*ROW('Sanitation Data'!F136))),'Data Summary'!CV142="Yes"),OFFSET('Sanitation Data'!$F$6,0,10*ROW('Sanitation Data'!F136)),NA())</f>
        <v>#N/A</v>
      </c>
      <c r="AH142" s="100" t="e">
        <f ca="true">+IF(AND(ISNUMBER(OFFSET('Sanitation Data'!$F$10,0,10*ROW('Sanitation Data'!F136))),'Data Summary'!CW142="Yes"),OFFSET('Sanitation Data'!$F$10,0,10*ROW('Sanitation Data'!F136)),NA())</f>
        <v>#N/A</v>
      </c>
      <c r="AI142" s="100" t="e">
        <f ca="true">+IF(AND(ISNUMBER(OFFSET('Sanitation Data'!$F$11,0,10*ROW('Sanitation Data'!F136))),'Data Summary'!CX142="Yes"),OFFSET('Sanitation Data'!$F$11,0,10*ROW('Sanitation Data'!F136)),NA())</f>
        <v>#N/A</v>
      </c>
      <c r="AJ142" s="100" t="e">
        <f ca="true">+IF(AND(ISNUMBER(OFFSET('Sanitation Data'!$F$12,0,10*ROW('Sanitation Data'!F136))),'Data Summary'!CY142="Yes"),OFFSET('Sanitation Data'!$F$12,0,10*ROW('Sanitation Data'!F136)),NA())</f>
        <v>#N/A</v>
      </c>
      <c r="AK142" s="100" t="e">
        <f ca="true">+IF(AND(ISNUMBER(OFFSET('Sanitation Data'!$G$4,0,10*ROW('Sanitation Data'!G136))),'Data Summary'!CZ142="Yes"),100-OFFSET('Sanitation Data'!$G$4,0,10*ROW('Sanitation Data'!G136)),NA())</f>
        <v>#N/A</v>
      </c>
      <c r="AL142" s="100" t="e">
        <f ca="true">+IF(AND(ISNUMBER(OFFSET('Sanitation Data'!$G$6,0,10*ROW('Sanitation Data'!G136))),'Data Summary'!DA142="Yes"),OFFSET('Sanitation Data'!$G$6,0,10*ROW('Sanitation Data'!G136)),NA())</f>
        <v>#N/A</v>
      </c>
      <c r="AM142" s="100" t="e">
        <f ca="true">+IF(AND(ISNUMBER(OFFSET('Sanitation Data'!$G$10,0,10*ROW('Sanitation Data'!G136))),'Data Summary'!DB142="Yes"),OFFSET('Sanitation Data'!$G$10,0,10*ROW('Sanitation Data'!G136)),NA())</f>
        <v>#N/A</v>
      </c>
      <c r="AN142" s="100" t="e">
        <f ca="true">+IF(AND(ISNUMBER(OFFSET('Sanitation Data'!$G$11,0,10*ROW('Sanitation Data'!G136))),'Data Summary'!DC142="Yes"),OFFSET('Sanitation Data'!$G$11,0,10*ROW('Sanitation Data'!G136)),NA())</f>
        <v>#N/A</v>
      </c>
      <c r="AO142" s="100" t="e">
        <f ca="true">+IF(AND(ISNUMBER(OFFSET('Sanitation Data'!$G$12,0,10*ROW('Sanitation Data'!G136))),'Data Summary'!DD142="Yes"),OFFSET('Sanitation Data'!$G$12,0,10*ROW('Sanitation Data'!G136)),NA())</f>
        <v>#N/A</v>
      </c>
      <c r="AP142" s="100" t="e">
        <f ca="true">+IF(AND(ISNUMBER(OFFSET('Sanitation Data'!$H$4,0,10*ROW('Sanitation Data'!H136))),'Data Summary'!DE142="Yes"),100-OFFSET('Sanitation Data'!$H$4,0,10*ROW('Sanitation Data'!H136)),NA())</f>
        <v>#N/A</v>
      </c>
      <c r="AQ142" s="100" t="e">
        <f ca="true">+IF(AND(ISNUMBER(OFFSET('Sanitation Data'!$H$6,0,10*ROW('Sanitation Data'!H136))),'Data Summary'!DF142="Yes"),OFFSET('Sanitation Data'!$H$6,0,10*ROW('Sanitation Data'!H136)),NA())</f>
        <v>#N/A</v>
      </c>
      <c r="AR142" s="100" t="e">
        <f ca="true">+IF(AND(ISNUMBER(OFFSET('Sanitation Data'!$H$10,0,10*ROW('Sanitation Data'!H136))),'Data Summary'!DG142="Yes"),OFFSET('Sanitation Data'!$H$10,0,10*ROW('Sanitation Data'!H136)),NA())</f>
        <v>#N/A</v>
      </c>
      <c r="AS142" s="100" t="e">
        <f ca="true">+IF(AND(ISNUMBER(OFFSET('Sanitation Data'!$H$11,0,10*ROW('Sanitation Data'!H136))),'Data Summary'!DH142="Yes"),OFFSET('Sanitation Data'!$H$11,0,10*ROW('Sanitation Data'!H136)),NA())</f>
        <v>#N/A</v>
      </c>
      <c r="AT142" s="100" t="e">
        <f ca="true">+IF(AND(ISNUMBER(OFFSET('Sanitation Data'!$H$12,0,10*ROW('Sanitation Data'!H136))),'Data Summary'!DI142="Yes"),OFFSET('Sanitation Data'!$H$12,0,10*ROW('Sanitation Data'!H136)),NA())</f>
        <v>#N/A</v>
      </c>
      <c r="AU142" s="100" t="e">
        <f ca="true">+IF(AND(ISNUMBER(OFFSET('Sanitation Data'!$I$4,0,10*ROW('Sanitation Data'!I136))),'Data Summary'!DJ142="Yes"),100-OFFSET('Sanitation Data'!$I$4,0,10*ROW('Sanitation Data'!I136)),NA())</f>
        <v>#N/A</v>
      </c>
      <c r="AV142" s="100" t="e">
        <f ca="true">+IF(AND(ISNUMBER(OFFSET('Sanitation Data'!$I$6,0,10*ROW('Sanitation Data'!I136))),'Data Summary'!DK142="Yes"),OFFSET('Sanitation Data'!$I$6,0,10*ROW('Sanitation Data'!I136)),NA())</f>
        <v>#N/A</v>
      </c>
      <c r="AW142" s="100" t="e">
        <f ca="true">+IF(AND(ISNUMBER(OFFSET('Sanitation Data'!$I$10,0,10*ROW('Sanitation Data'!I136))),'Data Summary'!DL142="Yes"),OFFSET('Sanitation Data'!$I$10,0,10*ROW('Sanitation Data'!I136)),NA())</f>
        <v>#N/A</v>
      </c>
      <c r="AX142" s="100" t="e">
        <f ca="true">+IF(AND(ISNUMBER(OFFSET('Sanitation Data'!$I$11,0,10*ROW('Sanitation Data'!I136))),'Data Summary'!DM142="Yes"),OFFSET('Sanitation Data'!$I$11,0,10*ROW('Sanitation Data'!I136)),NA())</f>
        <v>#N/A</v>
      </c>
      <c r="AY142" s="100" t="e">
        <f ca="true">+IF(AND(ISNUMBER(OFFSET('Sanitation Data'!$I$12,0,10*ROW('Sanitation Data'!I136))),'Data Summary'!DN142="Yes"),OFFSET('Sanitation Data'!$I$12,0,10*ROW('Sanitation Data'!I136)),NA())</f>
        <v>#N/A</v>
      </c>
      <c r="AZ142" s="101" t="e">
        <f ca="true">+IF(AND(ISNUMBER(OFFSET('Hygiene Data'!$D$5,0,10*ROW('Hygiene Data'!D136))),'Data Summary'!DO142="Yes"),OFFSET('Hygiene Data'!$D$5,0,10*ROW('Hygiene Data'!D136)),NA())</f>
        <v>#N/A</v>
      </c>
      <c r="BA142" s="101" t="e">
        <f ca="true">+IF(AND(ISNUMBER(OFFSET('Hygiene Data'!$D$7,0,10*ROW('Hygiene Data'!D136))),'Data Summary'!DP142="Yes"),OFFSET('Hygiene Data'!$D$7,0,10*ROW('Hygiene Data'!D136)),NA())</f>
        <v>#N/A</v>
      </c>
      <c r="BB142" s="101" t="e">
        <f ca="true">+IF(AND(ISNUMBER(OFFSET('Hygiene Data'!$D$9,0,10*ROW('Hygiene Data'!D136))),'Data Summary'!DQ142="Yes"),OFFSET('Hygiene Data'!$D$9,0,10*ROW('Hygiene Data'!D136)),NA())</f>
        <v>#N/A</v>
      </c>
      <c r="BC142" s="101" t="e">
        <f ca="true">+IF(AND(ISNUMBER(OFFSET('Hygiene Data'!$E$5,0,10*ROW('Hygiene Data'!E136))),'Data Summary'!DR142="Yes"),OFFSET('Hygiene Data'!$E$5,0,10*ROW('Hygiene Data'!E136)),NA())</f>
        <v>#N/A</v>
      </c>
      <c r="BD142" s="101" t="e">
        <f ca="true">+IF(AND(ISNUMBER(OFFSET('Hygiene Data'!$E$7,0,10*ROW('Hygiene Data'!E136))),'Data Summary'!DS142="Yes"),OFFSET('Hygiene Data'!$E$7,0,10*ROW('Hygiene Data'!E136)),NA())</f>
        <v>#N/A</v>
      </c>
      <c r="BE142" s="101" t="e">
        <f ca="true">+IF(AND(ISNUMBER(OFFSET('Hygiene Data'!$E$9,0,10*ROW('Hygiene Data'!E136))),'Data Summary'!DT142="Yes"),OFFSET('Hygiene Data'!$E$9,0,10*ROW('Hygiene Data'!E136)),NA())</f>
        <v>#N/A</v>
      </c>
      <c r="BF142" s="101" t="e">
        <f ca="true">+IF(AND(ISNUMBER(OFFSET('Hygiene Data'!$F$5,0,10*ROW('Hygiene Data'!F136))),'Data Summary'!DU142="Yes"),OFFSET('Hygiene Data'!$F$5,0,10*ROW('Hygiene Data'!F136)),NA())</f>
        <v>#N/A</v>
      </c>
      <c r="BG142" s="101" t="e">
        <f ca="true">+IF(AND(ISNUMBER(OFFSET('Hygiene Data'!$F$7,0,10*ROW('Hygiene Data'!F136))),'Data Summary'!DV142="Yes"),OFFSET('Hygiene Data'!$F$7,0,10*ROW('Hygiene Data'!F136)),NA())</f>
        <v>#N/A</v>
      </c>
      <c r="BH142" s="101" t="e">
        <f ca="true">+IF(AND(ISNUMBER(OFFSET('Hygiene Data'!$F$9,0,10*ROW('Hygiene Data'!F136))),'Data Summary'!DW142="Yes"),OFFSET('Hygiene Data'!$F$9,0,10*ROW('Hygiene Data'!F136)),NA())</f>
        <v>#N/A</v>
      </c>
      <c r="BI142" s="101" t="e">
        <f ca="true">+IF(AND(ISNUMBER(OFFSET('Hygiene Data'!$G$5,0,10*ROW('Hygiene Data'!G136))),'Data Summary'!DX142="Yes"),OFFSET('Hygiene Data'!$G$5,0,10*ROW('Hygiene Data'!G136)),NA())</f>
        <v>#N/A</v>
      </c>
      <c r="BJ142" s="101" t="e">
        <f ca="true">+IF(AND(ISNUMBER(OFFSET('Hygiene Data'!$G$7,0,10*ROW('Hygiene Data'!G136))),'Data Summary'!DY142="Yes"),OFFSET('Hygiene Data'!$G$7,0,10*ROW('Hygiene Data'!G136)),NA())</f>
        <v>#N/A</v>
      </c>
      <c r="BK142" s="101" t="e">
        <f ca="true">+IF(AND(ISNUMBER(OFFSET('Hygiene Data'!$G$9,0,10*ROW('Hygiene Data'!G136))),'Data Summary'!DZ142="Yes"),OFFSET('Hygiene Data'!$G$9,0,10*ROW('Hygiene Data'!G136)),NA())</f>
        <v>#N/A</v>
      </c>
      <c r="BL142" s="101" t="e">
        <f ca="true">+IF(AND(ISNUMBER(OFFSET('Hygiene Data'!$H$5,0,10*ROW('Hygiene Data'!H136))),'Data Summary'!EA142="Yes"),OFFSET('Hygiene Data'!$H$5,0,10*ROW('Hygiene Data'!H136)),NA())</f>
        <v>#N/A</v>
      </c>
      <c r="BM142" s="101" t="e">
        <f ca="true">+IF(AND(ISNUMBER(OFFSET('Hygiene Data'!$H$7,0,10*ROW('Hygiene Data'!H136))),'Data Summary'!EB142="Yes"),OFFSET('Hygiene Data'!$H$7,0,10*ROW('Hygiene Data'!H136)),NA())</f>
        <v>#N/A</v>
      </c>
      <c r="BN142" s="101" t="e">
        <f ca="true">+IF(AND(ISNUMBER(OFFSET('Hygiene Data'!$H$9,0,10*ROW('Hygiene Data'!H136))),'Data Summary'!EC142="Yes"),OFFSET('Hygiene Data'!$H$9,0,10*ROW('Hygiene Data'!H136)),NA())</f>
        <v>#N/A</v>
      </c>
      <c r="BO142" s="101" t="e">
        <f ca="true">+IF(AND(ISNUMBER(OFFSET('Hygiene Data'!$I$5,0,10*ROW('Hygiene Data'!I136))),'Data Summary'!ED142="Yes"),OFFSET('Hygiene Data'!$I$5,0,10*ROW('Hygiene Data'!I136)),NA())</f>
        <v>#N/A</v>
      </c>
      <c r="BP142" s="101" t="e">
        <f ca="true">+IF(AND(ISNUMBER(OFFSET('Hygiene Data'!$I$7,0,10*ROW('Hygiene Data'!I136))),'Data Summary'!EE142="Yes"),OFFSET('Hygiene Data'!$I$7,0,10*ROW('Hygiene Data'!I136)),NA())</f>
        <v>#N/A</v>
      </c>
      <c r="BQ142" s="101" t="e">
        <f ca="true">+IF(AND(ISNUMBER(OFFSET('Hygiene Data'!$I$9,0,10*ROW('Hygiene Data'!I136))),'Data Summary'!EF142="Yes"),OFFSET('Hygiene Data'!$I$9,0,10*ROW('Hygiene Data'!I136)),NA())</f>
        <v>#N/A</v>
      </c>
    </row>
    <row xmlns:x14ac="http://schemas.microsoft.com/office/spreadsheetml/2009/9/ac" r="143" x14ac:dyDescent="0.2">
      <c r="A143" s="379" t="e">
        <f ca="true">+RIGHT('Data Summary'!A143,LEN('Data Summary'!A143)-9)</f>
        <v>#VALUE!</v>
      </c>
      <c r="B143" s="38" t="str">
        <f ca="true">+IF(ISTEXT('Data Summary'!B143),'Data Summary'!B143,"")</f>
        <v/>
      </c>
      <c r="C143" s="378" t="e">
        <f ca="true">+VALUE('Data Summary'!C143)</f>
        <v>#VALUE!</v>
      </c>
      <c r="D143" s="99" t="e">
        <f ca="true">+IF(AND(ISNUMBER(OFFSET('Water Data'!$D$4,0,10*ROW('Water Data'!D137))),'Data Summary'!BS143="Yes"),100-OFFSET('Water Data'!$D$4,0,10*ROW('Water Data'!D137)),NA())</f>
        <v>#N/A</v>
      </c>
      <c r="E143" s="99" t="e">
        <f ca="true">+IF(AND(ISNUMBER(OFFSET('Water Data'!$D$6,0,10*ROW('Water Data'!D137))),'Data Summary'!BT143="Yes"),OFFSET('Water Data'!$D$6,0,10*ROW('Water Data'!D137)),NA())</f>
        <v>#N/A</v>
      </c>
      <c r="F143" s="99" t="e">
        <f ca="true">+IF(AND(ISNUMBER(OFFSET('Water Data'!$D$9,0,10*ROW('Water Data'!D137))),'Data Summary'!BU143="Yes"),OFFSET('Water Data'!$D$9,0,10*ROW('Water Data'!D137)),NA())</f>
        <v>#N/A</v>
      </c>
      <c r="G143" s="99" t="e">
        <f ca="true">+IF(AND(ISNUMBER(OFFSET('Water Data'!$E$4,0,10*ROW('Water Data'!E137))),'Data Summary'!BV143="Yes"),100-OFFSET('Water Data'!$E$4,0,10*ROW('Water Data'!E137)),NA())</f>
        <v>#N/A</v>
      </c>
      <c r="H143" s="99" t="e">
        <f ca="true">+IF(AND(ISNUMBER(OFFSET('Water Data'!$E$6,0,10*ROW('Water Data'!E137))),'Data Summary'!BW143="Yes"),OFFSET('Water Data'!$E$6,0,10*ROW('Water Data'!E137)),NA())</f>
        <v>#N/A</v>
      </c>
      <c r="I143" s="99" t="e">
        <f ca="true">+IF(AND(ISNUMBER(OFFSET('Water Data'!$E$9,0,10*ROW('Water Data'!E137))),'Data Summary'!BX143="Yes"),OFFSET('Water Data'!$E$9,0,10*ROW('Water Data'!E137)),NA())</f>
        <v>#N/A</v>
      </c>
      <c r="J143" s="99" t="e">
        <f ca="true">+IF(AND(ISNUMBER(OFFSET('Water Data'!$F$4,0,10*ROW('Water Data'!F137))),'Data Summary'!BY143="Yes"),100-OFFSET('Water Data'!$F$4,0,10*ROW('Water Data'!F137)),NA())</f>
        <v>#N/A</v>
      </c>
      <c r="K143" s="99" t="e">
        <f ca="true">+IF(AND(ISNUMBER(OFFSET('Water Data'!$F$6,0,10*ROW('Water Data'!F137))),'Data Summary'!BZ143="Yes"),OFFSET('Water Data'!$F$6,0,10*ROW('Water Data'!F137)),NA())</f>
        <v>#N/A</v>
      </c>
      <c r="L143" s="99" t="e">
        <f ca="true">+IF(AND(ISNUMBER(OFFSET('Water Data'!$F$9,0,10*ROW('Water Data'!F137))),'Data Summary'!CA143="Yes"),OFFSET('Water Data'!$F$9,0,10*ROW('Water Data'!F137)),NA())</f>
        <v>#N/A</v>
      </c>
      <c r="M143" s="99" t="e">
        <f ca="true">+IF(AND(ISNUMBER(OFFSET('Water Data'!$G$4,0,10*ROW('Water Data'!G137))),'Data Summary'!CB143="Yes"),100-OFFSET('Water Data'!$G$4,0,10*ROW('Water Data'!G137)),NA())</f>
        <v>#N/A</v>
      </c>
      <c r="N143" s="99" t="e">
        <f ca="true">+IF(AND(ISNUMBER(OFFSET('Water Data'!$G$6,0,10*ROW('Water Data'!G137))),'Data Summary'!CC143="Yes"),OFFSET('Water Data'!$G$6,0,10*ROW('Water Data'!G137)),NA())</f>
        <v>#N/A</v>
      </c>
      <c r="O143" s="99" t="e">
        <f ca="true">+IF(AND(ISNUMBER(OFFSET('Water Data'!$G$9,0,10*ROW('Water Data'!G137))),'Data Summary'!CD143="Yes"),OFFSET('Water Data'!$G$9,0,10*ROW('Water Data'!G137)),NA())</f>
        <v>#N/A</v>
      </c>
      <c r="P143" s="99" t="e">
        <f ca="true">+IF(AND(ISNUMBER(OFFSET('Water Data'!$H$4,0,10*ROW('Water Data'!H137))),'Data Summary'!CE143="Yes"),100-OFFSET('Water Data'!$H$4,0,10*ROW('Water Data'!H137)),NA())</f>
        <v>#N/A</v>
      </c>
      <c r="Q143" s="99" t="e">
        <f ca="true">+IF(AND(ISNUMBER(OFFSET('Water Data'!$H$6,0,10*ROW('Water Data'!H137))),'Data Summary'!CF143="Yes"),OFFSET('Water Data'!$H$6,0,10*ROW('Water Data'!H137)),NA())</f>
        <v>#N/A</v>
      </c>
      <c r="R143" s="99" t="e">
        <f ca="true">+IF(AND(ISNUMBER(OFFSET('Water Data'!$H$9,0,10*ROW('Water Data'!H137))),'Data Summary'!CG143="Yes"),OFFSET('Water Data'!$H$9,0,10*ROW('Water Data'!H137)),NA())</f>
        <v>#N/A</v>
      </c>
      <c r="S143" s="99" t="e">
        <f ca="true">+IF(AND(ISNUMBER(OFFSET('Water Data'!$I$4,0,10*ROW('Water Data'!I137))),'Data Summary'!CH143="Yes"),100-OFFSET('Water Data'!$I$4,0,10*ROW('Water Data'!I137)),NA())</f>
        <v>#N/A</v>
      </c>
      <c r="T143" s="99" t="e">
        <f ca="true">+IF(AND(ISNUMBER(OFFSET('Water Data'!$I$6,0,10*ROW('Water Data'!I137))),'Data Summary'!CI143="Yes"),OFFSET('Water Data'!$I$6,0,10*ROW('Water Data'!I137)),NA())</f>
        <v>#N/A</v>
      </c>
      <c r="U143" s="99" t="e">
        <f ca="true">+IF(AND(ISNUMBER(OFFSET('Water Data'!$I$9,0,10*ROW('Water Data'!I137))),'Data Summary'!CJ143="Yes"),OFFSET('Water Data'!$I$9,0,10*ROW('Water Data'!I137)),NA())</f>
        <v>#N/A</v>
      </c>
      <c r="V143" s="100" t="e">
        <f ca="true">+IF(AND(ISNUMBER(OFFSET('Sanitation Data'!$D$4,0,10*ROW('Sanitation Data'!D137))),'Data Summary'!CK143="Yes"),100-OFFSET('Sanitation Data'!$D$4,0,10*ROW('Sanitation Data'!D137)),NA())</f>
        <v>#N/A</v>
      </c>
      <c r="W143" s="100" t="e">
        <f ca="true">+IF(AND(ISNUMBER(OFFSET('Sanitation Data'!$D$6,0,10*ROW('Sanitation Data'!D137))),'Data Summary'!CL143="Yes"),OFFSET('Sanitation Data'!$D$6,0,10*ROW('Sanitation Data'!D137)),NA())</f>
        <v>#N/A</v>
      </c>
      <c r="X143" s="100" t="e">
        <f ca="true">+IF(AND(ISNUMBER(OFFSET('Sanitation Data'!$D$10,0,10*ROW('Sanitation Data'!D137))),'Data Summary'!CM143="Yes"),OFFSET('Sanitation Data'!$D$10,0,10*ROW('Sanitation Data'!D137)),NA())</f>
        <v>#N/A</v>
      </c>
      <c r="Y143" s="100" t="e">
        <f ca="true">+IF(AND(ISNUMBER(OFFSET('Sanitation Data'!$D$11,0,10*ROW('Sanitation Data'!D137))),'Data Summary'!CN143="Yes"),OFFSET('Sanitation Data'!$D$11,0,10*ROW('Sanitation Data'!D137)),NA())</f>
        <v>#N/A</v>
      </c>
      <c r="Z143" s="100" t="e">
        <f ca="true">+IF(AND(ISNUMBER(OFFSET('Sanitation Data'!$D$12,0,10*ROW('Sanitation Data'!D137))),'Data Summary'!CO143="Yes"),OFFSET('Sanitation Data'!$D$12,0,10*ROW('Sanitation Data'!D137)),NA())</f>
        <v>#N/A</v>
      </c>
      <c r="AA143" s="100" t="e">
        <f ca="true">+IF(AND(ISNUMBER(OFFSET('Sanitation Data'!$E$4,0,10*ROW('Sanitation Data'!E137))),'Data Summary'!CP143="Yes"),100-OFFSET('Sanitation Data'!$E$4,0,10*ROW('Sanitation Data'!E137)),NA())</f>
        <v>#N/A</v>
      </c>
      <c r="AB143" s="100" t="e">
        <f ca="true">+IF(AND(ISNUMBER(OFFSET('Sanitation Data'!$E$6,0,10*ROW('Sanitation Data'!E137))),'Data Summary'!CQ143="Yes"),OFFSET('Sanitation Data'!$E$6,0,10*ROW('Sanitation Data'!E137)),NA())</f>
        <v>#N/A</v>
      </c>
      <c r="AC143" s="100" t="e">
        <f ca="true">+IF(AND(ISNUMBER(OFFSET('Sanitation Data'!$E$10,0,10*ROW('Sanitation Data'!E137))),'Data Summary'!CR143="Yes"),OFFSET('Sanitation Data'!$E$10,0,10*ROW('Sanitation Data'!E137)),NA())</f>
        <v>#N/A</v>
      </c>
      <c r="AD143" s="100" t="e">
        <f ca="true">+IF(AND(ISNUMBER(OFFSET('Sanitation Data'!$E$11,0,10*ROW('Sanitation Data'!E137))),'Data Summary'!CS143="Yes"),OFFSET('Sanitation Data'!$E$11,0,10*ROW('Sanitation Data'!E137)),NA())</f>
        <v>#N/A</v>
      </c>
      <c r="AE143" s="100" t="e">
        <f ca="true">+IF(AND(ISNUMBER(OFFSET('Sanitation Data'!$E$12,0,10*ROW('Sanitation Data'!E137))),'Data Summary'!CT143="Yes"),OFFSET('Sanitation Data'!$E$12,0,10*ROW('Sanitation Data'!E137)),NA())</f>
        <v>#N/A</v>
      </c>
      <c r="AF143" s="100" t="e">
        <f ca="true">+IF(AND(ISNUMBER(OFFSET('Sanitation Data'!$F$4,0,10*ROW('Sanitation Data'!F137))),'Data Summary'!CU143="Yes"),100-OFFSET('Sanitation Data'!$F$4,0,10*ROW('Sanitation Data'!F137)),NA())</f>
        <v>#N/A</v>
      </c>
      <c r="AG143" s="100" t="e">
        <f ca="true">+IF(AND(ISNUMBER(OFFSET('Sanitation Data'!$F$6,0,10*ROW('Sanitation Data'!F137))),'Data Summary'!CV143="Yes"),OFFSET('Sanitation Data'!$F$6,0,10*ROW('Sanitation Data'!F137)),NA())</f>
        <v>#N/A</v>
      </c>
      <c r="AH143" s="100" t="e">
        <f ca="true">+IF(AND(ISNUMBER(OFFSET('Sanitation Data'!$F$10,0,10*ROW('Sanitation Data'!F137))),'Data Summary'!CW143="Yes"),OFFSET('Sanitation Data'!$F$10,0,10*ROW('Sanitation Data'!F137)),NA())</f>
        <v>#N/A</v>
      </c>
      <c r="AI143" s="100" t="e">
        <f ca="true">+IF(AND(ISNUMBER(OFFSET('Sanitation Data'!$F$11,0,10*ROW('Sanitation Data'!F137))),'Data Summary'!CX143="Yes"),OFFSET('Sanitation Data'!$F$11,0,10*ROW('Sanitation Data'!F137)),NA())</f>
        <v>#N/A</v>
      </c>
      <c r="AJ143" s="100" t="e">
        <f ca="true">+IF(AND(ISNUMBER(OFFSET('Sanitation Data'!$F$12,0,10*ROW('Sanitation Data'!F137))),'Data Summary'!CY143="Yes"),OFFSET('Sanitation Data'!$F$12,0,10*ROW('Sanitation Data'!F137)),NA())</f>
        <v>#N/A</v>
      </c>
      <c r="AK143" s="100" t="e">
        <f ca="true">+IF(AND(ISNUMBER(OFFSET('Sanitation Data'!$G$4,0,10*ROW('Sanitation Data'!G137))),'Data Summary'!CZ143="Yes"),100-OFFSET('Sanitation Data'!$G$4,0,10*ROW('Sanitation Data'!G137)),NA())</f>
        <v>#N/A</v>
      </c>
      <c r="AL143" s="100" t="e">
        <f ca="true">+IF(AND(ISNUMBER(OFFSET('Sanitation Data'!$G$6,0,10*ROW('Sanitation Data'!G137))),'Data Summary'!DA143="Yes"),OFFSET('Sanitation Data'!$G$6,0,10*ROW('Sanitation Data'!G137)),NA())</f>
        <v>#N/A</v>
      </c>
      <c r="AM143" s="100" t="e">
        <f ca="true">+IF(AND(ISNUMBER(OFFSET('Sanitation Data'!$G$10,0,10*ROW('Sanitation Data'!G137))),'Data Summary'!DB143="Yes"),OFFSET('Sanitation Data'!$G$10,0,10*ROW('Sanitation Data'!G137)),NA())</f>
        <v>#N/A</v>
      </c>
      <c r="AN143" s="100" t="e">
        <f ca="true">+IF(AND(ISNUMBER(OFFSET('Sanitation Data'!$G$11,0,10*ROW('Sanitation Data'!G137))),'Data Summary'!DC143="Yes"),OFFSET('Sanitation Data'!$G$11,0,10*ROW('Sanitation Data'!G137)),NA())</f>
        <v>#N/A</v>
      </c>
      <c r="AO143" s="100" t="e">
        <f ca="true">+IF(AND(ISNUMBER(OFFSET('Sanitation Data'!$G$12,0,10*ROW('Sanitation Data'!G137))),'Data Summary'!DD143="Yes"),OFFSET('Sanitation Data'!$G$12,0,10*ROW('Sanitation Data'!G137)),NA())</f>
        <v>#N/A</v>
      </c>
      <c r="AP143" s="100" t="e">
        <f ca="true">+IF(AND(ISNUMBER(OFFSET('Sanitation Data'!$H$4,0,10*ROW('Sanitation Data'!H137))),'Data Summary'!DE143="Yes"),100-OFFSET('Sanitation Data'!$H$4,0,10*ROW('Sanitation Data'!H137)),NA())</f>
        <v>#N/A</v>
      </c>
      <c r="AQ143" s="100" t="e">
        <f ca="true">+IF(AND(ISNUMBER(OFFSET('Sanitation Data'!$H$6,0,10*ROW('Sanitation Data'!H137))),'Data Summary'!DF143="Yes"),OFFSET('Sanitation Data'!$H$6,0,10*ROW('Sanitation Data'!H137)),NA())</f>
        <v>#N/A</v>
      </c>
      <c r="AR143" s="100" t="e">
        <f ca="true">+IF(AND(ISNUMBER(OFFSET('Sanitation Data'!$H$10,0,10*ROW('Sanitation Data'!H137))),'Data Summary'!DG143="Yes"),OFFSET('Sanitation Data'!$H$10,0,10*ROW('Sanitation Data'!H137)),NA())</f>
        <v>#N/A</v>
      </c>
      <c r="AS143" s="100" t="e">
        <f ca="true">+IF(AND(ISNUMBER(OFFSET('Sanitation Data'!$H$11,0,10*ROW('Sanitation Data'!H137))),'Data Summary'!DH143="Yes"),OFFSET('Sanitation Data'!$H$11,0,10*ROW('Sanitation Data'!H137)),NA())</f>
        <v>#N/A</v>
      </c>
      <c r="AT143" s="100" t="e">
        <f ca="true">+IF(AND(ISNUMBER(OFFSET('Sanitation Data'!$H$12,0,10*ROW('Sanitation Data'!H137))),'Data Summary'!DI143="Yes"),OFFSET('Sanitation Data'!$H$12,0,10*ROW('Sanitation Data'!H137)),NA())</f>
        <v>#N/A</v>
      </c>
      <c r="AU143" s="100" t="e">
        <f ca="true">+IF(AND(ISNUMBER(OFFSET('Sanitation Data'!$I$4,0,10*ROW('Sanitation Data'!I137))),'Data Summary'!DJ143="Yes"),100-OFFSET('Sanitation Data'!$I$4,0,10*ROW('Sanitation Data'!I137)),NA())</f>
        <v>#N/A</v>
      </c>
      <c r="AV143" s="100" t="e">
        <f ca="true">+IF(AND(ISNUMBER(OFFSET('Sanitation Data'!$I$6,0,10*ROW('Sanitation Data'!I137))),'Data Summary'!DK143="Yes"),OFFSET('Sanitation Data'!$I$6,0,10*ROW('Sanitation Data'!I137)),NA())</f>
        <v>#N/A</v>
      </c>
      <c r="AW143" s="100" t="e">
        <f ca="true">+IF(AND(ISNUMBER(OFFSET('Sanitation Data'!$I$10,0,10*ROW('Sanitation Data'!I137))),'Data Summary'!DL143="Yes"),OFFSET('Sanitation Data'!$I$10,0,10*ROW('Sanitation Data'!I137)),NA())</f>
        <v>#N/A</v>
      </c>
      <c r="AX143" s="100" t="e">
        <f ca="true">+IF(AND(ISNUMBER(OFFSET('Sanitation Data'!$I$11,0,10*ROW('Sanitation Data'!I137))),'Data Summary'!DM143="Yes"),OFFSET('Sanitation Data'!$I$11,0,10*ROW('Sanitation Data'!I137)),NA())</f>
        <v>#N/A</v>
      </c>
      <c r="AY143" s="100" t="e">
        <f ca="true">+IF(AND(ISNUMBER(OFFSET('Sanitation Data'!$I$12,0,10*ROW('Sanitation Data'!I137))),'Data Summary'!DN143="Yes"),OFFSET('Sanitation Data'!$I$12,0,10*ROW('Sanitation Data'!I137)),NA())</f>
        <v>#N/A</v>
      </c>
      <c r="AZ143" s="101" t="e">
        <f ca="true">+IF(AND(ISNUMBER(OFFSET('Hygiene Data'!$D$5,0,10*ROW('Hygiene Data'!D137))),'Data Summary'!DO143="Yes"),OFFSET('Hygiene Data'!$D$5,0,10*ROW('Hygiene Data'!D137)),NA())</f>
        <v>#N/A</v>
      </c>
      <c r="BA143" s="101" t="e">
        <f ca="true">+IF(AND(ISNUMBER(OFFSET('Hygiene Data'!$D$7,0,10*ROW('Hygiene Data'!D137))),'Data Summary'!DP143="Yes"),OFFSET('Hygiene Data'!$D$7,0,10*ROW('Hygiene Data'!D137)),NA())</f>
        <v>#N/A</v>
      </c>
      <c r="BB143" s="101" t="e">
        <f ca="true">+IF(AND(ISNUMBER(OFFSET('Hygiene Data'!$D$9,0,10*ROW('Hygiene Data'!D137))),'Data Summary'!DQ143="Yes"),OFFSET('Hygiene Data'!$D$9,0,10*ROW('Hygiene Data'!D137)),NA())</f>
        <v>#N/A</v>
      </c>
      <c r="BC143" s="101" t="e">
        <f ca="true">+IF(AND(ISNUMBER(OFFSET('Hygiene Data'!$E$5,0,10*ROW('Hygiene Data'!E137))),'Data Summary'!DR143="Yes"),OFFSET('Hygiene Data'!$E$5,0,10*ROW('Hygiene Data'!E137)),NA())</f>
        <v>#N/A</v>
      </c>
      <c r="BD143" s="101" t="e">
        <f ca="true">+IF(AND(ISNUMBER(OFFSET('Hygiene Data'!$E$7,0,10*ROW('Hygiene Data'!E137))),'Data Summary'!DS143="Yes"),OFFSET('Hygiene Data'!$E$7,0,10*ROW('Hygiene Data'!E137)),NA())</f>
        <v>#N/A</v>
      </c>
      <c r="BE143" s="101" t="e">
        <f ca="true">+IF(AND(ISNUMBER(OFFSET('Hygiene Data'!$E$9,0,10*ROW('Hygiene Data'!E137))),'Data Summary'!DT143="Yes"),OFFSET('Hygiene Data'!$E$9,0,10*ROW('Hygiene Data'!E137)),NA())</f>
        <v>#N/A</v>
      </c>
      <c r="BF143" s="101" t="e">
        <f ca="true">+IF(AND(ISNUMBER(OFFSET('Hygiene Data'!$F$5,0,10*ROW('Hygiene Data'!F137))),'Data Summary'!DU143="Yes"),OFFSET('Hygiene Data'!$F$5,0,10*ROW('Hygiene Data'!F137)),NA())</f>
        <v>#N/A</v>
      </c>
      <c r="BG143" s="101" t="e">
        <f ca="true">+IF(AND(ISNUMBER(OFFSET('Hygiene Data'!$F$7,0,10*ROW('Hygiene Data'!F137))),'Data Summary'!DV143="Yes"),OFFSET('Hygiene Data'!$F$7,0,10*ROW('Hygiene Data'!F137)),NA())</f>
        <v>#N/A</v>
      </c>
      <c r="BH143" s="101" t="e">
        <f ca="true">+IF(AND(ISNUMBER(OFFSET('Hygiene Data'!$F$9,0,10*ROW('Hygiene Data'!F137))),'Data Summary'!DW143="Yes"),OFFSET('Hygiene Data'!$F$9,0,10*ROW('Hygiene Data'!F137)),NA())</f>
        <v>#N/A</v>
      </c>
      <c r="BI143" s="101" t="e">
        <f ca="true">+IF(AND(ISNUMBER(OFFSET('Hygiene Data'!$G$5,0,10*ROW('Hygiene Data'!G137))),'Data Summary'!DX143="Yes"),OFFSET('Hygiene Data'!$G$5,0,10*ROW('Hygiene Data'!G137)),NA())</f>
        <v>#N/A</v>
      </c>
      <c r="BJ143" s="101" t="e">
        <f ca="true">+IF(AND(ISNUMBER(OFFSET('Hygiene Data'!$G$7,0,10*ROW('Hygiene Data'!G137))),'Data Summary'!DY143="Yes"),OFFSET('Hygiene Data'!$G$7,0,10*ROW('Hygiene Data'!G137)),NA())</f>
        <v>#N/A</v>
      </c>
      <c r="BK143" s="101" t="e">
        <f ca="true">+IF(AND(ISNUMBER(OFFSET('Hygiene Data'!$G$9,0,10*ROW('Hygiene Data'!G137))),'Data Summary'!DZ143="Yes"),OFFSET('Hygiene Data'!$G$9,0,10*ROW('Hygiene Data'!G137)),NA())</f>
        <v>#N/A</v>
      </c>
      <c r="BL143" s="101" t="e">
        <f ca="true">+IF(AND(ISNUMBER(OFFSET('Hygiene Data'!$H$5,0,10*ROW('Hygiene Data'!H137))),'Data Summary'!EA143="Yes"),OFFSET('Hygiene Data'!$H$5,0,10*ROW('Hygiene Data'!H137)),NA())</f>
        <v>#N/A</v>
      </c>
      <c r="BM143" s="101" t="e">
        <f ca="true">+IF(AND(ISNUMBER(OFFSET('Hygiene Data'!$H$7,0,10*ROW('Hygiene Data'!H137))),'Data Summary'!EB143="Yes"),OFFSET('Hygiene Data'!$H$7,0,10*ROW('Hygiene Data'!H137)),NA())</f>
        <v>#N/A</v>
      </c>
      <c r="BN143" s="101" t="e">
        <f ca="true">+IF(AND(ISNUMBER(OFFSET('Hygiene Data'!$H$9,0,10*ROW('Hygiene Data'!H137))),'Data Summary'!EC143="Yes"),OFFSET('Hygiene Data'!$H$9,0,10*ROW('Hygiene Data'!H137)),NA())</f>
        <v>#N/A</v>
      </c>
      <c r="BO143" s="101" t="e">
        <f ca="true">+IF(AND(ISNUMBER(OFFSET('Hygiene Data'!$I$5,0,10*ROW('Hygiene Data'!I137))),'Data Summary'!ED143="Yes"),OFFSET('Hygiene Data'!$I$5,0,10*ROW('Hygiene Data'!I137)),NA())</f>
        <v>#N/A</v>
      </c>
      <c r="BP143" s="101" t="e">
        <f ca="true">+IF(AND(ISNUMBER(OFFSET('Hygiene Data'!$I$7,0,10*ROW('Hygiene Data'!I137))),'Data Summary'!EE143="Yes"),OFFSET('Hygiene Data'!$I$7,0,10*ROW('Hygiene Data'!I137)),NA())</f>
        <v>#N/A</v>
      </c>
      <c r="BQ143" s="101" t="e">
        <f ca="true">+IF(AND(ISNUMBER(OFFSET('Hygiene Data'!$I$9,0,10*ROW('Hygiene Data'!I137))),'Data Summary'!EF143="Yes"),OFFSET('Hygiene Data'!$I$9,0,10*ROW('Hygiene Data'!I137)),NA())</f>
        <v>#N/A</v>
      </c>
    </row>
    <row xmlns:x14ac="http://schemas.microsoft.com/office/spreadsheetml/2009/9/ac" r="144" x14ac:dyDescent="0.2">
      <c r="A144" s="379" t="e">
        <f ca="true">+RIGHT('Data Summary'!A144,LEN('Data Summary'!A144)-9)</f>
        <v>#VALUE!</v>
      </c>
      <c r="B144" s="38" t="str">
        <f ca="true">+IF(ISTEXT('Data Summary'!B144),'Data Summary'!B144,"")</f>
        <v/>
      </c>
      <c r="C144" s="378" t="e">
        <f ca="true">+VALUE('Data Summary'!C144)</f>
        <v>#VALUE!</v>
      </c>
      <c r="D144" s="99" t="e">
        <f ca="true">+IF(AND(ISNUMBER(OFFSET('Water Data'!$D$4,0,10*ROW('Water Data'!D138))),'Data Summary'!BS144="Yes"),100-OFFSET('Water Data'!$D$4,0,10*ROW('Water Data'!D138)),NA())</f>
        <v>#N/A</v>
      </c>
      <c r="E144" s="99" t="e">
        <f ca="true">+IF(AND(ISNUMBER(OFFSET('Water Data'!$D$6,0,10*ROW('Water Data'!D138))),'Data Summary'!BT144="Yes"),OFFSET('Water Data'!$D$6,0,10*ROW('Water Data'!D138)),NA())</f>
        <v>#N/A</v>
      </c>
      <c r="F144" s="99" t="e">
        <f ca="true">+IF(AND(ISNUMBER(OFFSET('Water Data'!$D$9,0,10*ROW('Water Data'!D138))),'Data Summary'!BU144="Yes"),OFFSET('Water Data'!$D$9,0,10*ROW('Water Data'!D138)),NA())</f>
        <v>#N/A</v>
      </c>
      <c r="G144" s="99" t="e">
        <f ca="true">+IF(AND(ISNUMBER(OFFSET('Water Data'!$E$4,0,10*ROW('Water Data'!E138))),'Data Summary'!BV144="Yes"),100-OFFSET('Water Data'!$E$4,0,10*ROW('Water Data'!E138)),NA())</f>
        <v>#N/A</v>
      </c>
      <c r="H144" s="99" t="e">
        <f ca="true">+IF(AND(ISNUMBER(OFFSET('Water Data'!$E$6,0,10*ROW('Water Data'!E138))),'Data Summary'!BW144="Yes"),OFFSET('Water Data'!$E$6,0,10*ROW('Water Data'!E138)),NA())</f>
        <v>#N/A</v>
      </c>
      <c r="I144" s="99" t="e">
        <f ca="true">+IF(AND(ISNUMBER(OFFSET('Water Data'!$E$9,0,10*ROW('Water Data'!E138))),'Data Summary'!BX144="Yes"),OFFSET('Water Data'!$E$9,0,10*ROW('Water Data'!E138)),NA())</f>
        <v>#N/A</v>
      </c>
      <c r="J144" s="99" t="e">
        <f ca="true">+IF(AND(ISNUMBER(OFFSET('Water Data'!$F$4,0,10*ROW('Water Data'!F138))),'Data Summary'!BY144="Yes"),100-OFFSET('Water Data'!$F$4,0,10*ROW('Water Data'!F138)),NA())</f>
        <v>#N/A</v>
      </c>
      <c r="K144" s="99" t="e">
        <f ca="true">+IF(AND(ISNUMBER(OFFSET('Water Data'!$F$6,0,10*ROW('Water Data'!F138))),'Data Summary'!BZ144="Yes"),OFFSET('Water Data'!$F$6,0,10*ROW('Water Data'!F138)),NA())</f>
        <v>#N/A</v>
      </c>
      <c r="L144" s="99" t="e">
        <f ca="true">+IF(AND(ISNUMBER(OFFSET('Water Data'!$F$9,0,10*ROW('Water Data'!F138))),'Data Summary'!CA144="Yes"),OFFSET('Water Data'!$F$9,0,10*ROW('Water Data'!F138)),NA())</f>
        <v>#N/A</v>
      </c>
      <c r="M144" s="99" t="e">
        <f ca="true">+IF(AND(ISNUMBER(OFFSET('Water Data'!$G$4,0,10*ROW('Water Data'!G138))),'Data Summary'!CB144="Yes"),100-OFFSET('Water Data'!$G$4,0,10*ROW('Water Data'!G138)),NA())</f>
        <v>#N/A</v>
      </c>
      <c r="N144" s="99" t="e">
        <f ca="true">+IF(AND(ISNUMBER(OFFSET('Water Data'!$G$6,0,10*ROW('Water Data'!G138))),'Data Summary'!CC144="Yes"),OFFSET('Water Data'!$G$6,0,10*ROW('Water Data'!G138)),NA())</f>
        <v>#N/A</v>
      </c>
      <c r="O144" s="99" t="e">
        <f ca="true">+IF(AND(ISNUMBER(OFFSET('Water Data'!$G$9,0,10*ROW('Water Data'!G138))),'Data Summary'!CD144="Yes"),OFFSET('Water Data'!$G$9,0,10*ROW('Water Data'!G138)),NA())</f>
        <v>#N/A</v>
      </c>
      <c r="P144" s="99" t="e">
        <f ca="true">+IF(AND(ISNUMBER(OFFSET('Water Data'!$H$4,0,10*ROW('Water Data'!H138))),'Data Summary'!CE144="Yes"),100-OFFSET('Water Data'!$H$4,0,10*ROW('Water Data'!H138)),NA())</f>
        <v>#N/A</v>
      </c>
      <c r="Q144" s="99" t="e">
        <f ca="true">+IF(AND(ISNUMBER(OFFSET('Water Data'!$H$6,0,10*ROW('Water Data'!H138))),'Data Summary'!CF144="Yes"),OFFSET('Water Data'!$H$6,0,10*ROW('Water Data'!H138)),NA())</f>
        <v>#N/A</v>
      </c>
      <c r="R144" s="99" t="e">
        <f ca="true">+IF(AND(ISNUMBER(OFFSET('Water Data'!$H$9,0,10*ROW('Water Data'!H138))),'Data Summary'!CG144="Yes"),OFFSET('Water Data'!$H$9,0,10*ROW('Water Data'!H138)),NA())</f>
        <v>#N/A</v>
      </c>
      <c r="S144" s="99" t="e">
        <f ca="true">+IF(AND(ISNUMBER(OFFSET('Water Data'!$I$4,0,10*ROW('Water Data'!I138))),'Data Summary'!CH144="Yes"),100-OFFSET('Water Data'!$I$4,0,10*ROW('Water Data'!I138)),NA())</f>
        <v>#N/A</v>
      </c>
      <c r="T144" s="99" t="e">
        <f ca="true">+IF(AND(ISNUMBER(OFFSET('Water Data'!$I$6,0,10*ROW('Water Data'!I138))),'Data Summary'!CI144="Yes"),OFFSET('Water Data'!$I$6,0,10*ROW('Water Data'!I138)),NA())</f>
        <v>#N/A</v>
      </c>
      <c r="U144" s="99" t="e">
        <f ca="true">+IF(AND(ISNUMBER(OFFSET('Water Data'!$I$9,0,10*ROW('Water Data'!I138))),'Data Summary'!CJ144="Yes"),OFFSET('Water Data'!$I$9,0,10*ROW('Water Data'!I138)),NA())</f>
        <v>#N/A</v>
      </c>
      <c r="V144" s="100" t="e">
        <f ca="true">+IF(AND(ISNUMBER(OFFSET('Sanitation Data'!$D$4,0,10*ROW('Sanitation Data'!D138))),'Data Summary'!CK144="Yes"),100-OFFSET('Sanitation Data'!$D$4,0,10*ROW('Sanitation Data'!D138)),NA())</f>
        <v>#N/A</v>
      </c>
      <c r="W144" s="100" t="e">
        <f ca="true">+IF(AND(ISNUMBER(OFFSET('Sanitation Data'!$D$6,0,10*ROW('Sanitation Data'!D138))),'Data Summary'!CL144="Yes"),OFFSET('Sanitation Data'!$D$6,0,10*ROW('Sanitation Data'!D138)),NA())</f>
        <v>#N/A</v>
      </c>
      <c r="X144" s="100" t="e">
        <f ca="true">+IF(AND(ISNUMBER(OFFSET('Sanitation Data'!$D$10,0,10*ROW('Sanitation Data'!D138))),'Data Summary'!CM144="Yes"),OFFSET('Sanitation Data'!$D$10,0,10*ROW('Sanitation Data'!D138)),NA())</f>
        <v>#N/A</v>
      </c>
      <c r="Y144" s="100" t="e">
        <f ca="true">+IF(AND(ISNUMBER(OFFSET('Sanitation Data'!$D$11,0,10*ROW('Sanitation Data'!D138))),'Data Summary'!CN144="Yes"),OFFSET('Sanitation Data'!$D$11,0,10*ROW('Sanitation Data'!D138)),NA())</f>
        <v>#N/A</v>
      </c>
      <c r="Z144" s="100" t="e">
        <f ca="true">+IF(AND(ISNUMBER(OFFSET('Sanitation Data'!$D$12,0,10*ROW('Sanitation Data'!D138))),'Data Summary'!CO144="Yes"),OFFSET('Sanitation Data'!$D$12,0,10*ROW('Sanitation Data'!D138)),NA())</f>
        <v>#N/A</v>
      </c>
      <c r="AA144" s="100" t="e">
        <f ca="true">+IF(AND(ISNUMBER(OFFSET('Sanitation Data'!$E$4,0,10*ROW('Sanitation Data'!E138))),'Data Summary'!CP144="Yes"),100-OFFSET('Sanitation Data'!$E$4,0,10*ROW('Sanitation Data'!E138)),NA())</f>
        <v>#N/A</v>
      </c>
      <c r="AB144" s="100" t="e">
        <f ca="true">+IF(AND(ISNUMBER(OFFSET('Sanitation Data'!$E$6,0,10*ROW('Sanitation Data'!E138))),'Data Summary'!CQ144="Yes"),OFFSET('Sanitation Data'!$E$6,0,10*ROW('Sanitation Data'!E138)),NA())</f>
        <v>#N/A</v>
      </c>
      <c r="AC144" s="100" t="e">
        <f ca="true">+IF(AND(ISNUMBER(OFFSET('Sanitation Data'!$E$10,0,10*ROW('Sanitation Data'!E138))),'Data Summary'!CR144="Yes"),OFFSET('Sanitation Data'!$E$10,0,10*ROW('Sanitation Data'!E138)),NA())</f>
        <v>#N/A</v>
      </c>
      <c r="AD144" s="100" t="e">
        <f ca="true">+IF(AND(ISNUMBER(OFFSET('Sanitation Data'!$E$11,0,10*ROW('Sanitation Data'!E138))),'Data Summary'!CS144="Yes"),OFFSET('Sanitation Data'!$E$11,0,10*ROW('Sanitation Data'!E138)),NA())</f>
        <v>#N/A</v>
      </c>
      <c r="AE144" s="100" t="e">
        <f ca="true">+IF(AND(ISNUMBER(OFFSET('Sanitation Data'!$E$12,0,10*ROW('Sanitation Data'!E138))),'Data Summary'!CT144="Yes"),OFFSET('Sanitation Data'!$E$12,0,10*ROW('Sanitation Data'!E138)),NA())</f>
        <v>#N/A</v>
      </c>
      <c r="AF144" s="100" t="e">
        <f ca="true">+IF(AND(ISNUMBER(OFFSET('Sanitation Data'!$F$4,0,10*ROW('Sanitation Data'!F138))),'Data Summary'!CU144="Yes"),100-OFFSET('Sanitation Data'!$F$4,0,10*ROW('Sanitation Data'!F138)),NA())</f>
        <v>#N/A</v>
      </c>
      <c r="AG144" s="100" t="e">
        <f ca="true">+IF(AND(ISNUMBER(OFFSET('Sanitation Data'!$F$6,0,10*ROW('Sanitation Data'!F138))),'Data Summary'!CV144="Yes"),OFFSET('Sanitation Data'!$F$6,0,10*ROW('Sanitation Data'!F138)),NA())</f>
        <v>#N/A</v>
      </c>
      <c r="AH144" s="100" t="e">
        <f ca="true">+IF(AND(ISNUMBER(OFFSET('Sanitation Data'!$F$10,0,10*ROW('Sanitation Data'!F138))),'Data Summary'!CW144="Yes"),OFFSET('Sanitation Data'!$F$10,0,10*ROW('Sanitation Data'!F138)),NA())</f>
        <v>#N/A</v>
      </c>
      <c r="AI144" s="100" t="e">
        <f ca="true">+IF(AND(ISNUMBER(OFFSET('Sanitation Data'!$F$11,0,10*ROW('Sanitation Data'!F138))),'Data Summary'!CX144="Yes"),OFFSET('Sanitation Data'!$F$11,0,10*ROW('Sanitation Data'!F138)),NA())</f>
        <v>#N/A</v>
      </c>
      <c r="AJ144" s="100" t="e">
        <f ca="true">+IF(AND(ISNUMBER(OFFSET('Sanitation Data'!$F$12,0,10*ROW('Sanitation Data'!F138))),'Data Summary'!CY144="Yes"),OFFSET('Sanitation Data'!$F$12,0,10*ROW('Sanitation Data'!F138)),NA())</f>
        <v>#N/A</v>
      </c>
      <c r="AK144" s="100" t="e">
        <f ca="true">+IF(AND(ISNUMBER(OFFSET('Sanitation Data'!$G$4,0,10*ROW('Sanitation Data'!G138))),'Data Summary'!CZ144="Yes"),100-OFFSET('Sanitation Data'!$G$4,0,10*ROW('Sanitation Data'!G138)),NA())</f>
        <v>#N/A</v>
      </c>
      <c r="AL144" s="100" t="e">
        <f ca="true">+IF(AND(ISNUMBER(OFFSET('Sanitation Data'!$G$6,0,10*ROW('Sanitation Data'!G138))),'Data Summary'!DA144="Yes"),OFFSET('Sanitation Data'!$G$6,0,10*ROW('Sanitation Data'!G138)),NA())</f>
        <v>#N/A</v>
      </c>
      <c r="AM144" s="100" t="e">
        <f ca="true">+IF(AND(ISNUMBER(OFFSET('Sanitation Data'!$G$10,0,10*ROW('Sanitation Data'!G138))),'Data Summary'!DB144="Yes"),OFFSET('Sanitation Data'!$G$10,0,10*ROW('Sanitation Data'!G138)),NA())</f>
        <v>#N/A</v>
      </c>
      <c r="AN144" s="100" t="e">
        <f ca="true">+IF(AND(ISNUMBER(OFFSET('Sanitation Data'!$G$11,0,10*ROW('Sanitation Data'!G138))),'Data Summary'!DC144="Yes"),OFFSET('Sanitation Data'!$G$11,0,10*ROW('Sanitation Data'!G138)),NA())</f>
        <v>#N/A</v>
      </c>
      <c r="AO144" s="100" t="e">
        <f ca="true">+IF(AND(ISNUMBER(OFFSET('Sanitation Data'!$G$12,0,10*ROW('Sanitation Data'!G138))),'Data Summary'!DD144="Yes"),OFFSET('Sanitation Data'!$G$12,0,10*ROW('Sanitation Data'!G138)),NA())</f>
        <v>#N/A</v>
      </c>
      <c r="AP144" s="100" t="e">
        <f ca="true">+IF(AND(ISNUMBER(OFFSET('Sanitation Data'!$H$4,0,10*ROW('Sanitation Data'!H138))),'Data Summary'!DE144="Yes"),100-OFFSET('Sanitation Data'!$H$4,0,10*ROW('Sanitation Data'!H138)),NA())</f>
        <v>#N/A</v>
      </c>
      <c r="AQ144" s="100" t="e">
        <f ca="true">+IF(AND(ISNUMBER(OFFSET('Sanitation Data'!$H$6,0,10*ROW('Sanitation Data'!H138))),'Data Summary'!DF144="Yes"),OFFSET('Sanitation Data'!$H$6,0,10*ROW('Sanitation Data'!H138)),NA())</f>
        <v>#N/A</v>
      </c>
      <c r="AR144" s="100" t="e">
        <f ca="true">+IF(AND(ISNUMBER(OFFSET('Sanitation Data'!$H$10,0,10*ROW('Sanitation Data'!H138))),'Data Summary'!DG144="Yes"),OFFSET('Sanitation Data'!$H$10,0,10*ROW('Sanitation Data'!H138)),NA())</f>
        <v>#N/A</v>
      </c>
      <c r="AS144" s="100" t="e">
        <f ca="true">+IF(AND(ISNUMBER(OFFSET('Sanitation Data'!$H$11,0,10*ROW('Sanitation Data'!H138))),'Data Summary'!DH144="Yes"),OFFSET('Sanitation Data'!$H$11,0,10*ROW('Sanitation Data'!H138)),NA())</f>
        <v>#N/A</v>
      </c>
      <c r="AT144" s="100" t="e">
        <f ca="true">+IF(AND(ISNUMBER(OFFSET('Sanitation Data'!$H$12,0,10*ROW('Sanitation Data'!H138))),'Data Summary'!DI144="Yes"),OFFSET('Sanitation Data'!$H$12,0,10*ROW('Sanitation Data'!H138)),NA())</f>
        <v>#N/A</v>
      </c>
      <c r="AU144" s="100" t="e">
        <f ca="true">+IF(AND(ISNUMBER(OFFSET('Sanitation Data'!$I$4,0,10*ROW('Sanitation Data'!I138))),'Data Summary'!DJ144="Yes"),100-OFFSET('Sanitation Data'!$I$4,0,10*ROW('Sanitation Data'!I138)),NA())</f>
        <v>#N/A</v>
      </c>
      <c r="AV144" s="100" t="e">
        <f ca="true">+IF(AND(ISNUMBER(OFFSET('Sanitation Data'!$I$6,0,10*ROW('Sanitation Data'!I138))),'Data Summary'!DK144="Yes"),OFFSET('Sanitation Data'!$I$6,0,10*ROW('Sanitation Data'!I138)),NA())</f>
        <v>#N/A</v>
      </c>
      <c r="AW144" s="100" t="e">
        <f ca="true">+IF(AND(ISNUMBER(OFFSET('Sanitation Data'!$I$10,0,10*ROW('Sanitation Data'!I138))),'Data Summary'!DL144="Yes"),OFFSET('Sanitation Data'!$I$10,0,10*ROW('Sanitation Data'!I138)),NA())</f>
        <v>#N/A</v>
      </c>
      <c r="AX144" s="100" t="e">
        <f ca="true">+IF(AND(ISNUMBER(OFFSET('Sanitation Data'!$I$11,0,10*ROW('Sanitation Data'!I138))),'Data Summary'!DM144="Yes"),OFFSET('Sanitation Data'!$I$11,0,10*ROW('Sanitation Data'!I138)),NA())</f>
        <v>#N/A</v>
      </c>
      <c r="AY144" s="100" t="e">
        <f ca="true">+IF(AND(ISNUMBER(OFFSET('Sanitation Data'!$I$12,0,10*ROW('Sanitation Data'!I138))),'Data Summary'!DN144="Yes"),OFFSET('Sanitation Data'!$I$12,0,10*ROW('Sanitation Data'!I138)),NA())</f>
        <v>#N/A</v>
      </c>
      <c r="AZ144" s="101" t="e">
        <f ca="true">+IF(AND(ISNUMBER(OFFSET('Hygiene Data'!$D$5,0,10*ROW('Hygiene Data'!D138))),'Data Summary'!DO144="Yes"),OFFSET('Hygiene Data'!$D$5,0,10*ROW('Hygiene Data'!D138)),NA())</f>
        <v>#N/A</v>
      </c>
      <c r="BA144" s="101" t="e">
        <f ca="true">+IF(AND(ISNUMBER(OFFSET('Hygiene Data'!$D$7,0,10*ROW('Hygiene Data'!D138))),'Data Summary'!DP144="Yes"),OFFSET('Hygiene Data'!$D$7,0,10*ROW('Hygiene Data'!D138)),NA())</f>
        <v>#N/A</v>
      </c>
      <c r="BB144" s="101" t="e">
        <f ca="true">+IF(AND(ISNUMBER(OFFSET('Hygiene Data'!$D$9,0,10*ROW('Hygiene Data'!D138))),'Data Summary'!DQ144="Yes"),OFFSET('Hygiene Data'!$D$9,0,10*ROW('Hygiene Data'!D138)),NA())</f>
        <v>#N/A</v>
      </c>
      <c r="BC144" s="101" t="e">
        <f ca="true">+IF(AND(ISNUMBER(OFFSET('Hygiene Data'!$E$5,0,10*ROW('Hygiene Data'!E138))),'Data Summary'!DR144="Yes"),OFFSET('Hygiene Data'!$E$5,0,10*ROW('Hygiene Data'!E138)),NA())</f>
        <v>#N/A</v>
      </c>
      <c r="BD144" s="101" t="e">
        <f ca="true">+IF(AND(ISNUMBER(OFFSET('Hygiene Data'!$E$7,0,10*ROW('Hygiene Data'!E138))),'Data Summary'!DS144="Yes"),OFFSET('Hygiene Data'!$E$7,0,10*ROW('Hygiene Data'!E138)),NA())</f>
        <v>#N/A</v>
      </c>
      <c r="BE144" s="101" t="e">
        <f ca="true">+IF(AND(ISNUMBER(OFFSET('Hygiene Data'!$E$9,0,10*ROW('Hygiene Data'!E138))),'Data Summary'!DT144="Yes"),OFFSET('Hygiene Data'!$E$9,0,10*ROW('Hygiene Data'!E138)),NA())</f>
        <v>#N/A</v>
      </c>
      <c r="BF144" s="101" t="e">
        <f ca="true">+IF(AND(ISNUMBER(OFFSET('Hygiene Data'!$F$5,0,10*ROW('Hygiene Data'!F138))),'Data Summary'!DU144="Yes"),OFFSET('Hygiene Data'!$F$5,0,10*ROW('Hygiene Data'!F138)),NA())</f>
        <v>#N/A</v>
      </c>
      <c r="BG144" s="101" t="e">
        <f ca="true">+IF(AND(ISNUMBER(OFFSET('Hygiene Data'!$F$7,0,10*ROW('Hygiene Data'!F138))),'Data Summary'!DV144="Yes"),OFFSET('Hygiene Data'!$F$7,0,10*ROW('Hygiene Data'!F138)),NA())</f>
        <v>#N/A</v>
      </c>
      <c r="BH144" s="101" t="e">
        <f ca="true">+IF(AND(ISNUMBER(OFFSET('Hygiene Data'!$F$9,0,10*ROW('Hygiene Data'!F138))),'Data Summary'!DW144="Yes"),OFFSET('Hygiene Data'!$F$9,0,10*ROW('Hygiene Data'!F138)),NA())</f>
        <v>#N/A</v>
      </c>
      <c r="BI144" s="101" t="e">
        <f ca="true">+IF(AND(ISNUMBER(OFFSET('Hygiene Data'!$G$5,0,10*ROW('Hygiene Data'!G138))),'Data Summary'!DX144="Yes"),OFFSET('Hygiene Data'!$G$5,0,10*ROW('Hygiene Data'!G138)),NA())</f>
        <v>#N/A</v>
      </c>
      <c r="BJ144" s="101" t="e">
        <f ca="true">+IF(AND(ISNUMBER(OFFSET('Hygiene Data'!$G$7,0,10*ROW('Hygiene Data'!G138))),'Data Summary'!DY144="Yes"),OFFSET('Hygiene Data'!$G$7,0,10*ROW('Hygiene Data'!G138)),NA())</f>
        <v>#N/A</v>
      </c>
      <c r="BK144" s="101" t="e">
        <f ca="true">+IF(AND(ISNUMBER(OFFSET('Hygiene Data'!$G$9,0,10*ROW('Hygiene Data'!G138))),'Data Summary'!DZ144="Yes"),OFFSET('Hygiene Data'!$G$9,0,10*ROW('Hygiene Data'!G138)),NA())</f>
        <v>#N/A</v>
      </c>
      <c r="BL144" s="101" t="e">
        <f ca="true">+IF(AND(ISNUMBER(OFFSET('Hygiene Data'!$H$5,0,10*ROW('Hygiene Data'!H138))),'Data Summary'!EA144="Yes"),OFFSET('Hygiene Data'!$H$5,0,10*ROW('Hygiene Data'!H138)),NA())</f>
        <v>#N/A</v>
      </c>
      <c r="BM144" s="101" t="e">
        <f ca="true">+IF(AND(ISNUMBER(OFFSET('Hygiene Data'!$H$7,0,10*ROW('Hygiene Data'!H138))),'Data Summary'!EB144="Yes"),OFFSET('Hygiene Data'!$H$7,0,10*ROW('Hygiene Data'!H138)),NA())</f>
        <v>#N/A</v>
      </c>
      <c r="BN144" s="101" t="e">
        <f ca="true">+IF(AND(ISNUMBER(OFFSET('Hygiene Data'!$H$9,0,10*ROW('Hygiene Data'!H138))),'Data Summary'!EC144="Yes"),OFFSET('Hygiene Data'!$H$9,0,10*ROW('Hygiene Data'!H138)),NA())</f>
        <v>#N/A</v>
      </c>
      <c r="BO144" s="101" t="e">
        <f ca="true">+IF(AND(ISNUMBER(OFFSET('Hygiene Data'!$I$5,0,10*ROW('Hygiene Data'!I138))),'Data Summary'!ED144="Yes"),OFFSET('Hygiene Data'!$I$5,0,10*ROW('Hygiene Data'!I138)),NA())</f>
        <v>#N/A</v>
      </c>
      <c r="BP144" s="101" t="e">
        <f ca="true">+IF(AND(ISNUMBER(OFFSET('Hygiene Data'!$I$7,0,10*ROW('Hygiene Data'!I138))),'Data Summary'!EE144="Yes"),OFFSET('Hygiene Data'!$I$7,0,10*ROW('Hygiene Data'!I138)),NA())</f>
        <v>#N/A</v>
      </c>
      <c r="BQ144" s="101" t="e">
        <f ca="true">+IF(AND(ISNUMBER(OFFSET('Hygiene Data'!$I$9,0,10*ROW('Hygiene Data'!I138))),'Data Summary'!EF144="Yes"),OFFSET('Hygiene Data'!$I$9,0,10*ROW('Hygiene Data'!I138)),NA())</f>
        <v>#N/A</v>
      </c>
    </row>
    <row xmlns:x14ac="http://schemas.microsoft.com/office/spreadsheetml/2009/9/ac" r="145" x14ac:dyDescent="0.2">
      <c r="A145" s="379" t="e">
        <f ca="true">+RIGHT('Data Summary'!A145,LEN('Data Summary'!A145)-9)</f>
        <v>#VALUE!</v>
      </c>
      <c r="B145" s="38" t="str">
        <f ca="true">+IF(ISTEXT('Data Summary'!B145),'Data Summary'!B145,"")</f>
        <v/>
      </c>
      <c r="C145" s="378" t="e">
        <f ca="true">+VALUE('Data Summary'!C145)</f>
        <v>#VALUE!</v>
      </c>
      <c r="D145" s="99" t="e">
        <f ca="true">+IF(AND(ISNUMBER(OFFSET('Water Data'!$D$4,0,10*ROW('Water Data'!D139))),'Data Summary'!BS145="Yes"),100-OFFSET('Water Data'!$D$4,0,10*ROW('Water Data'!D139)),NA())</f>
        <v>#N/A</v>
      </c>
      <c r="E145" s="99" t="e">
        <f ca="true">+IF(AND(ISNUMBER(OFFSET('Water Data'!$D$6,0,10*ROW('Water Data'!D139))),'Data Summary'!BT145="Yes"),OFFSET('Water Data'!$D$6,0,10*ROW('Water Data'!D139)),NA())</f>
        <v>#N/A</v>
      </c>
      <c r="F145" s="99" t="e">
        <f ca="true">+IF(AND(ISNUMBER(OFFSET('Water Data'!$D$9,0,10*ROW('Water Data'!D139))),'Data Summary'!BU145="Yes"),OFFSET('Water Data'!$D$9,0,10*ROW('Water Data'!D139)),NA())</f>
        <v>#N/A</v>
      </c>
      <c r="G145" s="99" t="e">
        <f ca="true">+IF(AND(ISNUMBER(OFFSET('Water Data'!$E$4,0,10*ROW('Water Data'!E139))),'Data Summary'!BV145="Yes"),100-OFFSET('Water Data'!$E$4,0,10*ROW('Water Data'!E139)),NA())</f>
        <v>#N/A</v>
      </c>
      <c r="H145" s="99" t="e">
        <f ca="true">+IF(AND(ISNUMBER(OFFSET('Water Data'!$E$6,0,10*ROW('Water Data'!E139))),'Data Summary'!BW145="Yes"),OFFSET('Water Data'!$E$6,0,10*ROW('Water Data'!E139)),NA())</f>
        <v>#N/A</v>
      </c>
      <c r="I145" s="99" t="e">
        <f ca="true">+IF(AND(ISNUMBER(OFFSET('Water Data'!$E$9,0,10*ROW('Water Data'!E139))),'Data Summary'!BX145="Yes"),OFFSET('Water Data'!$E$9,0,10*ROW('Water Data'!E139)),NA())</f>
        <v>#N/A</v>
      </c>
      <c r="J145" s="99" t="e">
        <f ca="true">+IF(AND(ISNUMBER(OFFSET('Water Data'!$F$4,0,10*ROW('Water Data'!F139))),'Data Summary'!BY145="Yes"),100-OFFSET('Water Data'!$F$4,0,10*ROW('Water Data'!F139)),NA())</f>
        <v>#N/A</v>
      </c>
      <c r="K145" s="99" t="e">
        <f ca="true">+IF(AND(ISNUMBER(OFFSET('Water Data'!$F$6,0,10*ROW('Water Data'!F139))),'Data Summary'!BZ145="Yes"),OFFSET('Water Data'!$F$6,0,10*ROW('Water Data'!F139)),NA())</f>
        <v>#N/A</v>
      </c>
      <c r="L145" s="99" t="e">
        <f ca="true">+IF(AND(ISNUMBER(OFFSET('Water Data'!$F$9,0,10*ROW('Water Data'!F139))),'Data Summary'!CA145="Yes"),OFFSET('Water Data'!$F$9,0,10*ROW('Water Data'!F139)),NA())</f>
        <v>#N/A</v>
      </c>
      <c r="M145" s="99" t="e">
        <f ca="true">+IF(AND(ISNUMBER(OFFSET('Water Data'!$G$4,0,10*ROW('Water Data'!G139))),'Data Summary'!CB145="Yes"),100-OFFSET('Water Data'!$G$4,0,10*ROW('Water Data'!G139)),NA())</f>
        <v>#N/A</v>
      </c>
      <c r="N145" s="99" t="e">
        <f ca="true">+IF(AND(ISNUMBER(OFFSET('Water Data'!$G$6,0,10*ROW('Water Data'!G139))),'Data Summary'!CC145="Yes"),OFFSET('Water Data'!$G$6,0,10*ROW('Water Data'!G139)),NA())</f>
        <v>#N/A</v>
      </c>
      <c r="O145" s="99" t="e">
        <f ca="true">+IF(AND(ISNUMBER(OFFSET('Water Data'!$G$9,0,10*ROW('Water Data'!G139))),'Data Summary'!CD145="Yes"),OFFSET('Water Data'!$G$9,0,10*ROW('Water Data'!G139)),NA())</f>
        <v>#N/A</v>
      </c>
      <c r="P145" s="99" t="e">
        <f ca="true">+IF(AND(ISNUMBER(OFFSET('Water Data'!$H$4,0,10*ROW('Water Data'!H139))),'Data Summary'!CE145="Yes"),100-OFFSET('Water Data'!$H$4,0,10*ROW('Water Data'!H139)),NA())</f>
        <v>#N/A</v>
      </c>
      <c r="Q145" s="99" t="e">
        <f ca="true">+IF(AND(ISNUMBER(OFFSET('Water Data'!$H$6,0,10*ROW('Water Data'!H139))),'Data Summary'!CF145="Yes"),OFFSET('Water Data'!$H$6,0,10*ROW('Water Data'!H139)),NA())</f>
        <v>#N/A</v>
      </c>
      <c r="R145" s="99" t="e">
        <f ca="true">+IF(AND(ISNUMBER(OFFSET('Water Data'!$H$9,0,10*ROW('Water Data'!H139))),'Data Summary'!CG145="Yes"),OFFSET('Water Data'!$H$9,0,10*ROW('Water Data'!H139)),NA())</f>
        <v>#N/A</v>
      </c>
      <c r="S145" s="99" t="e">
        <f ca="true">+IF(AND(ISNUMBER(OFFSET('Water Data'!$I$4,0,10*ROW('Water Data'!I139))),'Data Summary'!CH145="Yes"),100-OFFSET('Water Data'!$I$4,0,10*ROW('Water Data'!I139)),NA())</f>
        <v>#N/A</v>
      </c>
      <c r="T145" s="99" t="e">
        <f ca="true">+IF(AND(ISNUMBER(OFFSET('Water Data'!$I$6,0,10*ROW('Water Data'!I139))),'Data Summary'!CI145="Yes"),OFFSET('Water Data'!$I$6,0,10*ROW('Water Data'!I139)),NA())</f>
        <v>#N/A</v>
      </c>
      <c r="U145" s="99" t="e">
        <f ca="true">+IF(AND(ISNUMBER(OFFSET('Water Data'!$I$9,0,10*ROW('Water Data'!I139))),'Data Summary'!CJ145="Yes"),OFFSET('Water Data'!$I$9,0,10*ROW('Water Data'!I139)),NA())</f>
        <v>#N/A</v>
      </c>
      <c r="V145" s="100" t="e">
        <f ca="true">+IF(AND(ISNUMBER(OFFSET('Sanitation Data'!$D$4,0,10*ROW('Sanitation Data'!D139))),'Data Summary'!CK145="Yes"),100-OFFSET('Sanitation Data'!$D$4,0,10*ROW('Sanitation Data'!D139)),NA())</f>
        <v>#N/A</v>
      </c>
      <c r="W145" s="100" t="e">
        <f ca="true">+IF(AND(ISNUMBER(OFFSET('Sanitation Data'!$D$6,0,10*ROW('Sanitation Data'!D139))),'Data Summary'!CL145="Yes"),OFFSET('Sanitation Data'!$D$6,0,10*ROW('Sanitation Data'!D139)),NA())</f>
        <v>#N/A</v>
      </c>
      <c r="X145" s="100" t="e">
        <f ca="true">+IF(AND(ISNUMBER(OFFSET('Sanitation Data'!$D$10,0,10*ROW('Sanitation Data'!D139))),'Data Summary'!CM145="Yes"),OFFSET('Sanitation Data'!$D$10,0,10*ROW('Sanitation Data'!D139)),NA())</f>
        <v>#N/A</v>
      </c>
      <c r="Y145" s="100" t="e">
        <f ca="true">+IF(AND(ISNUMBER(OFFSET('Sanitation Data'!$D$11,0,10*ROW('Sanitation Data'!D139))),'Data Summary'!CN145="Yes"),OFFSET('Sanitation Data'!$D$11,0,10*ROW('Sanitation Data'!D139)),NA())</f>
        <v>#N/A</v>
      </c>
      <c r="Z145" s="100" t="e">
        <f ca="true">+IF(AND(ISNUMBER(OFFSET('Sanitation Data'!$D$12,0,10*ROW('Sanitation Data'!D139))),'Data Summary'!CO145="Yes"),OFFSET('Sanitation Data'!$D$12,0,10*ROW('Sanitation Data'!D139)),NA())</f>
        <v>#N/A</v>
      </c>
      <c r="AA145" s="100" t="e">
        <f ca="true">+IF(AND(ISNUMBER(OFFSET('Sanitation Data'!$E$4,0,10*ROW('Sanitation Data'!E139))),'Data Summary'!CP145="Yes"),100-OFFSET('Sanitation Data'!$E$4,0,10*ROW('Sanitation Data'!E139)),NA())</f>
        <v>#N/A</v>
      </c>
      <c r="AB145" s="100" t="e">
        <f ca="true">+IF(AND(ISNUMBER(OFFSET('Sanitation Data'!$E$6,0,10*ROW('Sanitation Data'!E139))),'Data Summary'!CQ145="Yes"),OFFSET('Sanitation Data'!$E$6,0,10*ROW('Sanitation Data'!E139)),NA())</f>
        <v>#N/A</v>
      </c>
      <c r="AC145" s="100" t="e">
        <f ca="true">+IF(AND(ISNUMBER(OFFSET('Sanitation Data'!$E$10,0,10*ROW('Sanitation Data'!E139))),'Data Summary'!CR145="Yes"),OFFSET('Sanitation Data'!$E$10,0,10*ROW('Sanitation Data'!E139)),NA())</f>
        <v>#N/A</v>
      </c>
      <c r="AD145" s="100" t="e">
        <f ca="true">+IF(AND(ISNUMBER(OFFSET('Sanitation Data'!$E$11,0,10*ROW('Sanitation Data'!E139))),'Data Summary'!CS145="Yes"),OFFSET('Sanitation Data'!$E$11,0,10*ROW('Sanitation Data'!E139)),NA())</f>
        <v>#N/A</v>
      </c>
      <c r="AE145" s="100" t="e">
        <f ca="true">+IF(AND(ISNUMBER(OFFSET('Sanitation Data'!$E$12,0,10*ROW('Sanitation Data'!E139))),'Data Summary'!CT145="Yes"),OFFSET('Sanitation Data'!$E$12,0,10*ROW('Sanitation Data'!E139)),NA())</f>
        <v>#N/A</v>
      </c>
      <c r="AF145" s="100" t="e">
        <f ca="true">+IF(AND(ISNUMBER(OFFSET('Sanitation Data'!$F$4,0,10*ROW('Sanitation Data'!F139))),'Data Summary'!CU145="Yes"),100-OFFSET('Sanitation Data'!$F$4,0,10*ROW('Sanitation Data'!F139)),NA())</f>
        <v>#N/A</v>
      </c>
      <c r="AG145" s="100" t="e">
        <f ca="true">+IF(AND(ISNUMBER(OFFSET('Sanitation Data'!$F$6,0,10*ROW('Sanitation Data'!F139))),'Data Summary'!CV145="Yes"),OFFSET('Sanitation Data'!$F$6,0,10*ROW('Sanitation Data'!F139)),NA())</f>
        <v>#N/A</v>
      </c>
      <c r="AH145" s="100" t="e">
        <f ca="true">+IF(AND(ISNUMBER(OFFSET('Sanitation Data'!$F$10,0,10*ROW('Sanitation Data'!F139))),'Data Summary'!CW145="Yes"),OFFSET('Sanitation Data'!$F$10,0,10*ROW('Sanitation Data'!F139)),NA())</f>
        <v>#N/A</v>
      </c>
      <c r="AI145" s="100" t="e">
        <f ca="true">+IF(AND(ISNUMBER(OFFSET('Sanitation Data'!$F$11,0,10*ROW('Sanitation Data'!F139))),'Data Summary'!CX145="Yes"),OFFSET('Sanitation Data'!$F$11,0,10*ROW('Sanitation Data'!F139)),NA())</f>
        <v>#N/A</v>
      </c>
      <c r="AJ145" s="100" t="e">
        <f ca="true">+IF(AND(ISNUMBER(OFFSET('Sanitation Data'!$F$12,0,10*ROW('Sanitation Data'!F139))),'Data Summary'!CY145="Yes"),OFFSET('Sanitation Data'!$F$12,0,10*ROW('Sanitation Data'!F139)),NA())</f>
        <v>#N/A</v>
      </c>
      <c r="AK145" s="100" t="e">
        <f ca="true">+IF(AND(ISNUMBER(OFFSET('Sanitation Data'!$G$4,0,10*ROW('Sanitation Data'!G139))),'Data Summary'!CZ145="Yes"),100-OFFSET('Sanitation Data'!$G$4,0,10*ROW('Sanitation Data'!G139)),NA())</f>
        <v>#N/A</v>
      </c>
      <c r="AL145" s="100" t="e">
        <f ca="true">+IF(AND(ISNUMBER(OFFSET('Sanitation Data'!$G$6,0,10*ROW('Sanitation Data'!G139))),'Data Summary'!DA145="Yes"),OFFSET('Sanitation Data'!$G$6,0,10*ROW('Sanitation Data'!G139)),NA())</f>
        <v>#N/A</v>
      </c>
      <c r="AM145" s="100" t="e">
        <f ca="true">+IF(AND(ISNUMBER(OFFSET('Sanitation Data'!$G$10,0,10*ROW('Sanitation Data'!G139))),'Data Summary'!DB145="Yes"),OFFSET('Sanitation Data'!$G$10,0,10*ROW('Sanitation Data'!G139)),NA())</f>
        <v>#N/A</v>
      </c>
      <c r="AN145" s="100" t="e">
        <f ca="true">+IF(AND(ISNUMBER(OFFSET('Sanitation Data'!$G$11,0,10*ROW('Sanitation Data'!G139))),'Data Summary'!DC145="Yes"),OFFSET('Sanitation Data'!$G$11,0,10*ROW('Sanitation Data'!G139)),NA())</f>
        <v>#N/A</v>
      </c>
      <c r="AO145" s="100" t="e">
        <f ca="true">+IF(AND(ISNUMBER(OFFSET('Sanitation Data'!$G$12,0,10*ROW('Sanitation Data'!G139))),'Data Summary'!DD145="Yes"),OFFSET('Sanitation Data'!$G$12,0,10*ROW('Sanitation Data'!G139)),NA())</f>
        <v>#N/A</v>
      </c>
      <c r="AP145" s="100" t="e">
        <f ca="true">+IF(AND(ISNUMBER(OFFSET('Sanitation Data'!$H$4,0,10*ROW('Sanitation Data'!H139))),'Data Summary'!DE145="Yes"),100-OFFSET('Sanitation Data'!$H$4,0,10*ROW('Sanitation Data'!H139)),NA())</f>
        <v>#N/A</v>
      </c>
      <c r="AQ145" s="100" t="e">
        <f ca="true">+IF(AND(ISNUMBER(OFFSET('Sanitation Data'!$H$6,0,10*ROW('Sanitation Data'!H139))),'Data Summary'!DF145="Yes"),OFFSET('Sanitation Data'!$H$6,0,10*ROW('Sanitation Data'!H139)),NA())</f>
        <v>#N/A</v>
      </c>
      <c r="AR145" s="100" t="e">
        <f ca="true">+IF(AND(ISNUMBER(OFFSET('Sanitation Data'!$H$10,0,10*ROW('Sanitation Data'!H139))),'Data Summary'!DG145="Yes"),OFFSET('Sanitation Data'!$H$10,0,10*ROW('Sanitation Data'!H139)),NA())</f>
        <v>#N/A</v>
      </c>
      <c r="AS145" s="100" t="e">
        <f ca="true">+IF(AND(ISNUMBER(OFFSET('Sanitation Data'!$H$11,0,10*ROW('Sanitation Data'!H139))),'Data Summary'!DH145="Yes"),OFFSET('Sanitation Data'!$H$11,0,10*ROW('Sanitation Data'!H139)),NA())</f>
        <v>#N/A</v>
      </c>
      <c r="AT145" s="100" t="e">
        <f ca="true">+IF(AND(ISNUMBER(OFFSET('Sanitation Data'!$H$12,0,10*ROW('Sanitation Data'!H139))),'Data Summary'!DI145="Yes"),OFFSET('Sanitation Data'!$H$12,0,10*ROW('Sanitation Data'!H139)),NA())</f>
        <v>#N/A</v>
      </c>
      <c r="AU145" s="100" t="e">
        <f ca="true">+IF(AND(ISNUMBER(OFFSET('Sanitation Data'!$I$4,0,10*ROW('Sanitation Data'!I139))),'Data Summary'!DJ145="Yes"),100-OFFSET('Sanitation Data'!$I$4,0,10*ROW('Sanitation Data'!I139)),NA())</f>
        <v>#N/A</v>
      </c>
      <c r="AV145" s="100" t="e">
        <f ca="true">+IF(AND(ISNUMBER(OFFSET('Sanitation Data'!$I$6,0,10*ROW('Sanitation Data'!I139))),'Data Summary'!DK145="Yes"),OFFSET('Sanitation Data'!$I$6,0,10*ROW('Sanitation Data'!I139)),NA())</f>
        <v>#N/A</v>
      </c>
      <c r="AW145" s="100" t="e">
        <f ca="true">+IF(AND(ISNUMBER(OFFSET('Sanitation Data'!$I$10,0,10*ROW('Sanitation Data'!I139))),'Data Summary'!DL145="Yes"),OFFSET('Sanitation Data'!$I$10,0,10*ROW('Sanitation Data'!I139)),NA())</f>
        <v>#N/A</v>
      </c>
      <c r="AX145" s="100" t="e">
        <f ca="true">+IF(AND(ISNUMBER(OFFSET('Sanitation Data'!$I$11,0,10*ROW('Sanitation Data'!I139))),'Data Summary'!DM145="Yes"),OFFSET('Sanitation Data'!$I$11,0,10*ROW('Sanitation Data'!I139)),NA())</f>
        <v>#N/A</v>
      </c>
      <c r="AY145" s="100" t="e">
        <f ca="true">+IF(AND(ISNUMBER(OFFSET('Sanitation Data'!$I$12,0,10*ROW('Sanitation Data'!I139))),'Data Summary'!DN145="Yes"),OFFSET('Sanitation Data'!$I$12,0,10*ROW('Sanitation Data'!I139)),NA())</f>
        <v>#N/A</v>
      </c>
      <c r="AZ145" s="101" t="e">
        <f ca="true">+IF(AND(ISNUMBER(OFFSET('Hygiene Data'!$D$5,0,10*ROW('Hygiene Data'!D139))),'Data Summary'!DO145="Yes"),OFFSET('Hygiene Data'!$D$5,0,10*ROW('Hygiene Data'!D139)),NA())</f>
        <v>#N/A</v>
      </c>
      <c r="BA145" s="101" t="e">
        <f ca="true">+IF(AND(ISNUMBER(OFFSET('Hygiene Data'!$D$7,0,10*ROW('Hygiene Data'!D139))),'Data Summary'!DP145="Yes"),OFFSET('Hygiene Data'!$D$7,0,10*ROW('Hygiene Data'!D139)),NA())</f>
        <v>#N/A</v>
      </c>
      <c r="BB145" s="101" t="e">
        <f ca="true">+IF(AND(ISNUMBER(OFFSET('Hygiene Data'!$D$9,0,10*ROW('Hygiene Data'!D139))),'Data Summary'!DQ145="Yes"),OFFSET('Hygiene Data'!$D$9,0,10*ROW('Hygiene Data'!D139)),NA())</f>
        <v>#N/A</v>
      </c>
      <c r="BC145" s="101" t="e">
        <f ca="true">+IF(AND(ISNUMBER(OFFSET('Hygiene Data'!$E$5,0,10*ROW('Hygiene Data'!E139))),'Data Summary'!DR145="Yes"),OFFSET('Hygiene Data'!$E$5,0,10*ROW('Hygiene Data'!E139)),NA())</f>
        <v>#N/A</v>
      </c>
      <c r="BD145" s="101" t="e">
        <f ca="true">+IF(AND(ISNUMBER(OFFSET('Hygiene Data'!$E$7,0,10*ROW('Hygiene Data'!E139))),'Data Summary'!DS145="Yes"),OFFSET('Hygiene Data'!$E$7,0,10*ROW('Hygiene Data'!E139)),NA())</f>
        <v>#N/A</v>
      </c>
      <c r="BE145" s="101" t="e">
        <f ca="true">+IF(AND(ISNUMBER(OFFSET('Hygiene Data'!$E$9,0,10*ROW('Hygiene Data'!E139))),'Data Summary'!DT145="Yes"),OFFSET('Hygiene Data'!$E$9,0,10*ROW('Hygiene Data'!E139)),NA())</f>
        <v>#N/A</v>
      </c>
      <c r="BF145" s="101" t="e">
        <f ca="true">+IF(AND(ISNUMBER(OFFSET('Hygiene Data'!$F$5,0,10*ROW('Hygiene Data'!F139))),'Data Summary'!DU145="Yes"),OFFSET('Hygiene Data'!$F$5,0,10*ROW('Hygiene Data'!F139)),NA())</f>
        <v>#N/A</v>
      </c>
      <c r="BG145" s="101" t="e">
        <f ca="true">+IF(AND(ISNUMBER(OFFSET('Hygiene Data'!$F$7,0,10*ROW('Hygiene Data'!F139))),'Data Summary'!DV145="Yes"),OFFSET('Hygiene Data'!$F$7,0,10*ROW('Hygiene Data'!F139)),NA())</f>
        <v>#N/A</v>
      </c>
      <c r="BH145" s="101" t="e">
        <f ca="true">+IF(AND(ISNUMBER(OFFSET('Hygiene Data'!$F$9,0,10*ROW('Hygiene Data'!F139))),'Data Summary'!DW145="Yes"),OFFSET('Hygiene Data'!$F$9,0,10*ROW('Hygiene Data'!F139)),NA())</f>
        <v>#N/A</v>
      </c>
      <c r="BI145" s="101" t="e">
        <f ca="true">+IF(AND(ISNUMBER(OFFSET('Hygiene Data'!$G$5,0,10*ROW('Hygiene Data'!G139))),'Data Summary'!DX145="Yes"),OFFSET('Hygiene Data'!$G$5,0,10*ROW('Hygiene Data'!G139)),NA())</f>
        <v>#N/A</v>
      </c>
      <c r="BJ145" s="101" t="e">
        <f ca="true">+IF(AND(ISNUMBER(OFFSET('Hygiene Data'!$G$7,0,10*ROW('Hygiene Data'!G139))),'Data Summary'!DY145="Yes"),OFFSET('Hygiene Data'!$G$7,0,10*ROW('Hygiene Data'!G139)),NA())</f>
        <v>#N/A</v>
      </c>
      <c r="BK145" s="101" t="e">
        <f ca="true">+IF(AND(ISNUMBER(OFFSET('Hygiene Data'!$G$9,0,10*ROW('Hygiene Data'!G139))),'Data Summary'!DZ145="Yes"),OFFSET('Hygiene Data'!$G$9,0,10*ROW('Hygiene Data'!G139)),NA())</f>
        <v>#N/A</v>
      </c>
      <c r="BL145" s="101" t="e">
        <f ca="true">+IF(AND(ISNUMBER(OFFSET('Hygiene Data'!$H$5,0,10*ROW('Hygiene Data'!H139))),'Data Summary'!EA145="Yes"),OFFSET('Hygiene Data'!$H$5,0,10*ROW('Hygiene Data'!H139)),NA())</f>
        <v>#N/A</v>
      </c>
      <c r="BM145" s="101" t="e">
        <f ca="true">+IF(AND(ISNUMBER(OFFSET('Hygiene Data'!$H$7,0,10*ROW('Hygiene Data'!H139))),'Data Summary'!EB145="Yes"),OFFSET('Hygiene Data'!$H$7,0,10*ROW('Hygiene Data'!H139)),NA())</f>
        <v>#N/A</v>
      </c>
      <c r="BN145" s="101" t="e">
        <f ca="true">+IF(AND(ISNUMBER(OFFSET('Hygiene Data'!$H$9,0,10*ROW('Hygiene Data'!H139))),'Data Summary'!EC145="Yes"),OFFSET('Hygiene Data'!$H$9,0,10*ROW('Hygiene Data'!H139)),NA())</f>
        <v>#N/A</v>
      </c>
      <c r="BO145" s="101" t="e">
        <f ca="true">+IF(AND(ISNUMBER(OFFSET('Hygiene Data'!$I$5,0,10*ROW('Hygiene Data'!I139))),'Data Summary'!ED145="Yes"),OFFSET('Hygiene Data'!$I$5,0,10*ROW('Hygiene Data'!I139)),NA())</f>
        <v>#N/A</v>
      </c>
      <c r="BP145" s="101" t="e">
        <f ca="true">+IF(AND(ISNUMBER(OFFSET('Hygiene Data'!$I$7,0,10*ROW('Hygiene Data'!I139))),'Data Summary'!EE145="Yes"),OFFSET('Hygiene Data'!$I$7,0,10*ROW('Hygiene Data'!I139)),NA())</f>
        <v>#N/A</v>
      </c>
      <c r="BQ145" s="101" t="e">
        <f ca="true">+IF(AND(ISNUMBER(OFFSET('Hygiene Data'!$I$9,0,10*ROW('Hygiene Data'!I139))),'Data Summary'!EF145="Yes"),OFFSET('Hygiene Data'!$I$9,0,10*ROW('Hygiene Data'!I139)),NA())</f>
        <v>#N/A</v>
      </c>
    </row>
    <row xmlns:x14ac="http://schemas.microsoft.com/office/spreadsheetml/2009/9/ac" r="146" x14ac:dyDescent="0.2">
      <c r="A146" s="379" t="e">
        <f ca="true">+RIGHT('Data Summary'!A146,LEN('Data Summary'!A146)-9)</f>
        <v>#VALUE!</v>
      </c>
      <c r="B146" s="38" t="str">
        <f ca="true">+IF(ISTEXT('Data Summary'!B146),'Data Summary'!B146,"")</f>
        <v/>
      </c>
      <c r="C146" s="378" t="e">
        <f ca="true">+VALUE('Data Summary'!C146)</f>
        <v>#VALUE!</v>
      </c>
      <c r="D146" s="99" t="e">
        <f ca="true">+IF(AND(ISNUMBER(OFFSET('Water Data'!$D$4,0,10*ROW('Water Data'!D140))),'Data Summary'!BS146="Yes"),100-OFFSET('Water Data'!$D$4,0,10*ROW('Water Data'!D140)),NA())</f>
        <v>#N/A</v>
      </c>
      <c r="E146" s="99" t="e">
        <f ca="true">+IF(AND(ISNUMBER(OFFSET('Water Data'!$D$6,0,10*ROW('Water Data'!D140))),'Data Summary'!BT146="Yes"),OFFSET('Water Data'!$D$6,0,10*ROW('Water Data'!D140)),NA())</f>
        <v>#N/A</v>
      </c>
      <c r="F146" s="99" t="e">
        <f ca="true">+IF(AND(ISNUMBER(OFFSET('Water Data'!$D$9,0,10*ROW('Water Data'!D140))),'Data Summary'!BU146="Yes"),OFFSET('Water Data'!$D$9,0,10*ROW('Water Data'!D140)),NA())</f>
        <v>#N/A</v>
      </c>
      <c r="G146" s="99" t="e">
        <f ca="true">+IF(AND(ISNUMBER(OFFSET('Water Data'!$E$4,0,10*ROW('Water Data'!E140))),'Data Summary'!BV146="Yes"),100-OFFSET('Water Data'!$E$4,0,10*ROW('Water Data'!E140)),NA())</f>
        <v>#N/A</v>
      </c>
      <c r="H146" s="99" t="e">
        <f ca="true">+IF(AND(ISNUMBER(OFFSET('Water Data'!$E$6,0,10*ROW('Water Data'!E140))),'Data Summary'!BW146="Yes"),OFFSET('Water Data'!$E$6,0,10*ROW('Water Data'!E140)),NA())</f>
        <v>#N/A</v>
      </c>
      <c r="I146" s="99" t="e">
        <f ca="true">+IF(AND(ISNUMBER(OFFSET('Water Data'!$E$9,0,10*ROW('Water Data'!E140))),'Data Summary'!BX146="Yes"),OFFSET('Water Data'!$E$9,0,10*ROW('Water Data'!E140)),NA())</f>
        <v>#N/A</v>
      </c>
      <c r="J146" s="99" t="e">
        <f ca="true">+IF(AND(ISNUMBER(OFFSET('Water Data'!$F$4,0,10*ROW('Water Data'!F140))),'Data Summary'!BY146="Yes"),100-OFFSET('Water Data'!$F$4,0,10*ROW('Water Data'!F140)),NA())</f>
        <v>#N/A</v>
      </c>
      <c r="K146" s="99" t="e">
        <f ca="true">+IF(AND(ISNUMBER(OFFSET('Water Data'!$F$6,0,10*ROW('Water Data'!F140))),'Data Summary'!BZ146="Yes"),OFFSET('Water Data'!$F$6,0,10*ROW('Water Data'!F140)),NA())</f>
        <v>#N/A</v>
      </c>
      <c r="L146" s="99" t="e">
        <f ca="true">+IF(AND(ISNUMBER(OFFSET('Water Data'!$F$9,0,10*ROW('Water Data'!F140))),'Data Summary'!CA146="Yes"),OFFSET('Water Data'!$F$9,0,10*ROW('Water Data'!F140)),NA())</f>
        <v>#N/A</v>
      </c>
      <c r="M146" s="99" t="e">
        <f ca="true">+IF(AND(ISNUMBER(OFFSET('Water Data'!$G$4,0,10*ROW('Water Data'!G140))),'Data Summary'!CB146="Yes"),100-OFFSET('Water Data'!$G$4,0,10*ROW('Water Data'!G140)),NA())</f>
        <v>#N/A</v>
      </c>
      <c r="N146" s="99" t="e">
        <f ca="true">+IF(AND(ISNUMBER(OFFSET('Water Data'!$G$6,0,10*ROW('Water Data'!G140))),'Data Summary'!CC146="Yes"),OFFSET('Water Data'!$G$6,0,10*ROW('Water Data'!G140)),NA())</f>
        <v>#N/A</v>
      </c>
      <c r="O146" s="99" t="e">
        <f ca="true">+IF(AND(ISNUMBER(OFFSET('Water Data'!$G$9,0,10*ROW('Water Data'!G140))),'Data Summary'!CD146="Yes"),OFFSET('Water Data'!$G$9,0,10*ROW('Water Data'!G140)),NA())</f>
        <v>#N/A</v>
      </c>
      <c r="P146" s="99" t="e">
        <f ca="true">+IF(AND(ISNUMBER(OFFSET('Water Data'!$H$4,0,10*ROW('Water Data'!H140))),'Data Summary'!CE146="Yes"),100-OFFSET('Water Data'!$H$4,0,10*ROW('Water Data'!H140)),NA())</f>
        <v>#N/A</v>
      </c>
      <c r="Q146" s="99" t="e">
        <f ca="true">+IF(AND(ISNUMBER(OFFSET('Water Data'!$H$6,0,10*ROW('Water Data'!H140))),'Data Summary'!CF146="Yes"),OFFSET('Water Data'!$H$6,0,10*ROW('Water Data'!H140)),NA())</f>
        <v>#N/A</v>
      </c>
      <c r="R146" s="99" t="e">
        <f ca="true">+IF(AND(ISNUMBER(OFFSET('Water Data'!$H$9,0,10*ROW('Water Data'!H140))),'Data Summary'!CG146="Yes"),OFFSET('Water Data'!$H$9,0,10*ROW('Water Data'!H140)),NA())</f>
        <v>#N/A</v>
      </c>
      <c r="S146" s="99" t="e">
        <f ca="true">+IF(AND(ISNUMBER(OFFSET('Water Data'!$I$4,0,10*ROW('Water Data'!I140))),'Data Summary'!CH146="Yes"),100-OFFSET('Water Data'!$I$4,0,10*ROW('Water Data'!I140)),NA())</f>
        <v>#N/A</v>
      </c>
      <c r="T146" s="99" t="e">
        <f ca="true">+IF(AND(ISNUMBER(OFFSET('Water Data'!$I$6,0,10*ROW('Water Data'!I140))),'Data Summary'!CI146="Yes"),OFFSET('Water Data'!$I$6,0,10*ROW('Water Data'!I140)),NA())</f>
        <v>#N/A</v>
      </c>
      <c r="U146" s="99" t="e">
        <f ca="true">+IF(AND(ISNUMBER(OFFSET('Water Data'!$I$9,0,10*ROW('Water Data'!I140))),'Data Summary'!CJ146="Yes"),OFFSET('Water Data'!$I$9,0,10*ROW('Water Data'!I140)),NA())</f>
        <v>#N/A</v>
      </c>
      <c r="V146" s="100" t="e">
        <f ca="true">+IF(AND(ISNUMBER(OFFSET('Sanitation Data'!$D$4,0,10*ROW('Sanitation Data'!D140))),'Data Summary'!CK146="Yes"),100-OFFSET('Sanitation Data'!$D$4,0,10*ROW('Sanitation Data'!D140)),NA())</f>
        <v>#N/A</v>
      </c>
      <c r="W146" s="100" t="e">
        <f ca="true">+IF(AND(ISNUMBER(OFFSET('Sanitation Data'!$D$6,0,10*ROW('Sanitation Data'!D140))),'Data Summary'!CL146="Yes"),OFFSET('Sanitation Data'!$D$6,0,10*ROW('Sanitation Data'!D140)),NA())</f>
        <v>#N/A</v>
      </c>
      <c r="X146" s="100" t="e">
        <f ca="true">+IF(AND(ISNUMBER(OFFSET('Sanitation Data'!$D$10,0,10*ROW('Sanitation Data'!D140))),'Data Summary'!CM146="Yes"),OFFSET('Sanitation Data'!$D$10,0,10*ROW('Sanitation Data'!D140)),NA())</f>
        <v>#N/A</v>
      </c>
      <c r="Y146" s="100" t="e">
        <f ca="true">+IF(AND(ISNUMBER(OFFSET('Sanitation Data'!$D$11,0,10*ROW('Sanitation Data'!D140))),'Data Summary'!CN146="Yes"),OFFSET('Sanitation Data'!$D$11,0,10*ROW('Sanitation Data'!D140)),NA())</f>
        <v>#N/A</v>
      </c>
      <c r="Z146" s="100" t="e">
        <f ca="true">+IF(AND(ISNUMBER(OFFSET('Sanitation Data'!$D$12,0,10*ROW('Sanitation Data'!D140))),'Data Summary'!CO146="Yes"),OFFSET('Sanitation Data'!$D$12,0,10*ROW('Sanitation Data'!D140)),NA())</f>
        <v>#N/A</v>
      </c>
      <c r="AA146" s="100" t="e">
        <f ca="true">+IF(AND(ISNUMBER(OFFSET('Sanitation Data'!$E$4,0,10*ROW('Sanitation Data'!E140))),'Data Summary'!CP146="Yes"),100-OFFSET('Sanitation Data'!$E$4,0,10*ROW('Sanitation Data'!E140)),NA())</f>
        <v>#N/A</v>
      </c>
      <c r="AB146" s="100" t="e">
        <f ca="true">+IF(AND(ISNUMBER(OFFSET('Sanitation Data'!$E$6,0,10*ROW('Sanitation Data'!E140))),'Data Summary'!CQ146="Yes"),OFFSET('Sanitation Data'!$E$6,0,10*ROW('Sanitation Data'!E140)),NA())</f>
        <v>#N/A</v>
      </c>
      <c r="AC146" s="100" t="e">
        <f ca="true">+IF(AND(ISNUMBER(OFFSET('Sanitation Data'!$E$10,0,10*ROW('Sanitation Data'!E140))),'Data Summary'!CR146="Yes"),OFFSET('Sanitation Data'!$E$10,0,10*ROW('Sanitation Data'!E140)),NA())</f>
        <v>#N/A</v>
      </c>
      <c r="AD146" s="100" t="e">
        <f ca="true">+IF(AND(ISNUMBER(OFFSET('Sanitation Data'!$E$11,0,10*ROW('Sanitation Data'!E140))),'Data Summary'!CS146="Yes"),OFFSET('Sanitation Data'!$E$11,0,10*ROW('Sanitation Data'!E140)),NA())</f>
        <v>#N/A</v>
      </c>
      <c r="AE146" s="100" t="e">
        <f ca="true">+IF(AND(ISNUMBER(OFFSET('Sanitation Data'!$E$12,0,10*ROW('Sanitation Data'!E140))),'Data Summary'!CT146="Yes"),OFFSET('Sanitation Data'!$E$12,0,10*ROW('Sanitation Data'!E140)),NA())</f>
        <v>#N/A</v>
      </c>
      <c r="AF146" s="100" t="e">
        <f ca="true">+IF(AND(ISNUMBER(OFFSET('Sanitation Data'!$F$4,0,10*ROW('Sanitation Data'!F140))),'Data Summary'!CU146="Yes"),100-OFFSET('Sanitation Data'!$F$4,0,10*ROW('Sanitation Data'!F140)),NA())</f>
        <v>#N/A</v>
      </c>
      <c r="AG146" s="100" t="e">
        <f ca="true">+IF(AND(ISNUMBER(OFFSET('Sanitation Data'!$F$6,0,10*ROW('Sanitation Data'!F140))),'Data Summary'!CV146="Yes"),OFFSET('Sanitation Data'!$F$6,0,10*ROW('Sanitation Data'!F140)),NA())</f>
        <v>#N/A</v>
      </c>
      <c r="AH146" s="100" t="e">
        <f ca="true">+IF(AND(ISNUMBER(OFFSET('Sanitation Data'!$F$10,0,10*ROW('Sanitation Data'!F140))),'Data Summary'!CW146="Yes"),OFFSET('Sanitation Data'!$F$10,0,10*ROW('Sanitation Data'!F140)),NA())</f>
        <v>#N/A</v>
      </c>
      <c r="AI146" s="100" t="e">
        <f ca="true">+IF(AND(ISNUMBER(OFFSET('Sanitation Data'!$F$11,0,10*ROW('Sanitation Data'!F140))),'Data Summary'!CX146="Yes"),OFFSET('Sanitation Data'!$F$11,0,10*ROW('Sanitation Data'!F140)),NA())</f>
        <v>#N/A</v>
      </c>
      <c r="AJ146" s="100" t="e">
        <f ca="true">+IF(AND(ISNUMBER(OFFSET('Sanitation Data'!$F$12,0,10*ROW('Sanitation Data'!F140))),'Data Summary'!CY146="Yes"),OFFSET('Sanitation Data'!$F$12,0,10*ROW('Sanitation Data'!F140)),NA())</f>
        <v>#N/A</v>
      </c>
      <c r="AK146" s="100" t="e">
        <f ca="true">+IF(AND(ISNUMBER(OFFSET('Sanitation Data'!$G$4,0,10*ROW('Sanitation Data'!G140))),'Data Summary'!CZ146="Yes"),100-OFFSET('Sanitation Data'!$G$4,0,10*ROW('Sanitation Data'!G140)),NA())</f>
        <v>#N/A</v>
      </c>
      <c r="AL146" s="100" t="e">
        <f ca="true">+IF(AND(ISNUMBER(OFFSET('Sanitation Data'!$G$6,0,10*ROW('Sanitation Data'!G140))),'Data Summary'!DA146="Yes"),OFFSET('Sanitation Data'!$G$6,0,10*ROW('Sanitation Data'!G140)),NA())</f>
        <v>#N/A</v>
      </c>
      <c r="AM146" s="100" t="e">
        <f ca="true">+IF(AND(ISNUMBER(OFFSET('Sanitation Data'!$G$10,0,10*ROW('Sanitation Data'!G140))),'Data Summary'!DB146="Yes"),OFFSET('Sanitation Data'!$G$10,0,10*ROW('Sanitation Data'!G140)),NA())</f>
        <v>#N/A</v>
      </c>
      <c r="AN146" s="100" t="e">
        <f ca="true">+IF(AND(ISNUMBER(OFFSET('Sanitation Data'!$G$11,0,10*ROW('Sanitation Data'!G140))),'Data Summary'!DC146="Yes"),OFFSET('Sanitation Data'!$G$11,0,10*ROW('Sanitation Data'!G140)),NA())</f>
        <v>#N/A</v>
      </c>
      <c r="AO146" s="100" t="e">
        <f ca="true">+IF(AND(ISNUMBER(OFFSET('Sanitation Data'!$G$12,0,10*ROW('Sanitation Data'!G140))),'Data Summary'!DD146="Yes"),OFFSET('Sanitation Data'!$G$12,0,10*ROW('Sanitation Data'!G140)),NA())</f>
        <v>#N/A</v>
      </c>
      <c r="AP146" s="100" t="e">
        <f ca="true">+IF(AND(ISNUMBER(OFFSET('Sanitation Data'!$H$4,0,10*ROW('Sanitation Data'!H140))),'Data Summary'!DE146="Yes"),100-OFFSET('Sanitation Data'!$H$4,0,10*ROW('Sanitation Data'!H140)),NA())</f>
        <v>#N/A</v>
      </c>
      <c r="AQ146" s="100" t="e">
        <f ca="true">+IF(AND(ISNUMBER(OFFSET('Sanitation Data'!$H$6,0,10*ROW('Sanitation Data'!H140))),'Data Summary'!DF146="Yes"),OFFSET('Sanitation Data'!$H$6,0,10*ROW('Sanitation Data'!H140)),NA())</f>
        <v>#N/A</v>
      </c>
      <c r="AR146" s="100" t="e">
        <f ca="true">+IF(AND(ISNUMBER(OFFSET('Sanitation Data'!$H$10,0,10*ROW('Sanitation Data'!H140))),'Data Summary'!DG146="Yes"),OFFSET('Sanitation Data'!$H$10,0,10*ROW('Sanitation Data'!H140)),NA())</f>
        <v>#N/A</v>
      </c>
      <c r="AS146" s="100" t="e">
        <f ca="true">+IF(AND(ISNUMBER(OFFSET('Sanitation Data'!$H$11,0,10*ROW('Sanitation Data'!H140))),'Data Summary'!DH146="Yes"),OFFSET('Sanitation Data'!$H$11,0,10*ROW('Sanitation Data'!H140)),NA())</f>
        <v>#N/A</v>
      </c>
      <c r="AT146" s="100" t="e">
        <f ca="true">+IF(AND(ISNUMBER(OFFSET('Sanitation Data'!$H$12,0,10*ROW('Sanitation Data'!H140))),'Data Summary'!DI146="Yes"),OFFSET('Sanitation Data'!$H$12,0,10*ROW('Sanitation Data'!H140)),NA())</f>
        <v>#N/A</v>
      </c>
      <c r="AU146" s="100" t="e">
        <f ca="true">+IF(AND(ISNUMBER(OFFSET('Sanitation Data'!$I$4,0,10*ROW('Sanitation Data'!I140))),'Data Summary'!DJ146="Yes"),100-OFFSET('Sanitation Data'!$I$4,0,10*ROW('Sanitation Data'!I140)),NA())</f>
        <v>#N/A</v>
      </c>
      <c r="AV146" s="100" t="e">
        <f ca="true">+IF(AND(ISNUMBER(OFFSET('Sanitation Data'!$I$6,0,10*ROW('Sanitation Data'!I140))),'Data Summary'!DK146="Yes"),OFFSET('Sanitation Data'!$I$6,0,10*ROW('Sanitation Data'!I140)),NA())</f>
        <v>#N/A</v>
      </c>
      <c r="AW146" s="100" t="e">
        <f ca="true">+IF(AND(ISNUMBER(OFFSET('Sanitation Data'!$I$10,0,10*ROW('Sanitation Data'!I140))),'Data Summary'!DL146="Yes"),OFFSET('Sanitation Data'!$I$10,0,10*ROW('Sanitation Data'!I140)),NA())</f>
        <v>#N/A</v>
      </c>
      <c r="AX146" s="100" t="e">
        <f ca="true">+IF(AND(ISNUMBER(OFFSET('Sanitation Data'!$I$11,0,10*ROW('Sanitation Data'!I140))),'Data Summary'!DM146="Yes"),OFFSET('Sanitation Data'!$I$11,0,10*ROW('Sanitation Data'!I140)),NA())</f>
        <v>#N/A</v>
      </c>
      <c r="AY146" s="100" t="e">
        <f ca="true">+IF(AND(ISNUMBER(OFFSET('Sanitation Data'!$I$12,0,10*ROW('Sanitation Data'!I140))),'Data Summary'!DN146="Yes"),OFFSET('Sanitation Data'!$I$12,0,10*ROW('Sanitation Data'!I140)),NA())</f>
        <v>#N/A</v>
      </c>
      <c r="AZ146" s="101" t="e">
        <f ca="true">+IF(AND(ISNUMBER(OFFSET('Hygiene Data'!$D$5,0,10*ROW('Hygiene Data'!D140))),'Data Summary'!DO146="Yes"),OFFSET('Hygiene Data'!$D$5,0,10*ROW('Hygiene Data'!D140)),NA())</f>
        <v>#N/A</v>
      </c>
      <c r="BA146" s="101" t="e">
        <f ca="true">+IF(AND(ISNUMBER(OFFSET('Hygiene Data'!$D$7,0,10*ROW('Hygiene Data'!D140))),'Data Summary'!DP146="Yes"),OFFSET('Hygiene Data'!$D$7,0,10*ROW('Hygiene Data'!D140)),NA())</f>
        <v>#N/A</v>
      </c>
      <c r="BB146" s="101" t="e">
        <f ca="true">+IF(AND(ISNUMBER(OFFSET('Hygiene Data'!$D$9,0,10*ROW('Hygiene Data'!D140))),'Data Summary'!DQ146="Yes"),OFFSET('Hygiene Data'!$D$9,0,10*ROW('Hygiene Data'!D140)),NA())</f>
        <v>#N/A</v>
      </c>
      <c r="BC146" s="101" t="e">
        <f ca="true">+IF(AND(ISNUMBER(OFFSET('Hygiene Data'!$E$5,0,10*ROW('Hygiene Data'!E140))),'Data Summary'!DR146="Yes"),OFFSET('Hygiene Data'!$E$5,0,10*ROW('Hygiene Data'!E140)),NA())</f>
        <v>#N/A</v>
      </c>
      <c r="BD146" s="101" t="e">
        <f ca="true">+IF(AND(ISNUMBER(OFFSET('Hygiene Data'!$E$7,0,10*ROW('Hygiene Data'!E140))),'Data Summary'!DS146="Yes"),OFFSET('Hygiene Data'!$E$7,0,10*ROW('Hygiene Data'!E140)),NA())</f>
        <v>#N/A</v>
      </c>
      <c r="BE146" s="101" t="e">
        <f ca="true">+IF(AND(ISNUMBER(OFFSET('Hygiene Data'!$E$9,0,10*ROW('Hygiene Data'!E140))),'Data Summary'!DT146="Yes"),OFFSET('Hygiene Data'!$E$9,0,10*ROW('Hygiene Data'!E140)),NA())</f>
        <v>#N/A</v>
      </c>
      <c r="BF146" s="101" t="e">
        <f ca="true">+IF(AND(ISNUMBER(OFFSET('Hygiene Data'!$F$5,0,10*ROW('Hygiene Data'!F140))),'Data Summary'!DU146="Yes"),OFFSET('Hygiene Data'!$F$5,0,10*ROW('Hygiene Data'!F140)),NA())</f>
        <v>#N/A</v>
      </c>
      <c r="BG146" s="101" t="e">
        <f ca="true">+IF(AND(ISNUMBER(OFFSET('Hygiene Data'!$F$7,0,10*ROW('Hygiene Data'!F140))),'Data Summary'!DV146="Yes"),OFFSET('Hygiene Data'!$F$7,0,10*ROW('Hygiene Data'!F140)),NA())</f>
        <v>#N/A</v>
      </c>
      <c r="BH146" s="101" t="e">
        <f ca="true">+IF(AND(ISNUMBER(OFFSET('Hygiene Data'!$F$9,0,10*ROW('Hygiene Data'!F140))),'Data Summary'!DW146="Yes"),OFFSET('Hygiene Data'!$F$9,0,10*ROW('Hygiene Data'!F140)),NA())</f>
        <v>#N/A</v>
      </c>
      <c r="BI146" s="101" t="e">
        <f ca="true">+IF(AND(ISNUMBER(OFFSET('Hygiene Data'!$G$5,0,10*ROW('Hygiene Data'!G140))),'Data Summary'!DX146="Yes"),OFFSET('Hygiene Data'!$G$5,0,10*ROW('Hygiene Data'!G140)),NA())</f>
        <v>#N/A</v>
      </c>
      <c r="BJ146" s="101" t="e">
        <f ca="true">+IF(AND(ISNUMBER(OFFSET('Hygiene Data'!$G$7,0,10*ROW('Hygiene Data'!G140))),'Data Summary'!DY146="Yes"),OFFSET('Hygiene Data'!$G$7,0,10*ROW('Hygiene Data'!G140)),NA())</f>
        <v>#N/A</v>
      </c>
      <c r="BK146" s="101" t="e">
        <f ca="true">+IF(AND(ISNUMBER(OFFSET('Hygiene Data'!$G$9,0,10*ROW('Hygiene Data'!G140))),'Data Summary'!DZ146="Yes"),OFFSET('Hygiene Data'!$G$9,0,10*ROW('Hygiene Data'!G140)),NA())</f>
        <v>#N/A</v>
      </c>
      <c r="BL146" s="101" t="e">
        <f ca="true">+IF(AND(ISNUMBER(OFFSET('Hygiene Data'!$H$5,0,10*ROW('Hygiene Data'!H140))),'Data Summary'!EA146="Yes"),OFFSET('Hygiene Data'!$H$5,0,10*ROW('Hygiene Data'!H140)),NA())</f>
        <v>#N/A</v>
      </c>
      <c r="BM146" s="101" t="e">
        <f ca="true">+IF(AND(ISNUMBER(OFFSET('Hygiene Data'!$H$7,0,10*ROW('Hygiene Data'!H140))),'Data Summary'!EB146="Yes"),OFFSET('Hygiene Data'!$H$7,0,10*ROW('Hygiene Data'!H140)),NA())</f>
        <v>#N/A</v>
      </c>
      <c r="BN146" s="101" t="e">
        <f ca="true">+IF(AND(ISNUMBER(OFFSET('Hygiene Data'!$H$9,0,10*ROW('Hygiene Data'!H140))),'Data Summary'!EC146="Yes"),OFFSET('Hygiene Data'!$H$9,0,10*ROW('Hygiene Data'!H140)),NA())</f>
        <v>#N/A</v>
      </c>
      <c r="BO146" s="101" t="e">
        <f ca="true">+IF(AND(ISNUMBER(OFFSET('Hygiene Data'!$I$5,0,10*ROW('Hygiene Data'!I140))),'Data Summary'!ED146="Yes"),OFFSET('Hygiene Data'!$I$5,0,10*ROW('Hygiene Data'!I140)),NA())</f>
        <v>#N/A</v>
      </c>
      <c r="BP146" s="101" t="e">
        <f ca="true">+IF(AND(ISNUMBER(OFFSET('Hygiene Data'!$I$7,0,10*ROW('Hygiene Data'!I140))),'Data Summary'!EE146="Yes"),OFFSET('Hygiene Data'!$I$7,0,10*ROW('Hygiene Data'!I140)),NA())</f>
        <v>#N/A</v>
      </c>
      <c r="BQ146" s="101" t="e">
        <f ca="true">+IF(AND(ISNUMBER(OFFSET('Hygiene Data'!$I$9,0,10*ROW('Hygiene Data'!I140))),'Data Summary'!EF146="Yes"),OFFSET('Hygiene Data'!$I$9,0,10*ROW('Hygiene Data'!I140)),NA())</f>
        <v>#N/A</v>
      </c>
    </row>
    <row xmlns:x14ac="http://schemas.microsoft.com/office/spreadsheetml/2009/9/ac" r="147" x14ac:dyDescent="0.2">
      <c r="A147" s="379" t="e">
        <f ca="true">+RIGHT('Data Summary'!A147,LEN('Data Summary'!A147)-9)</f>
        <v>#VALUE!</v>
      </c>
      <c r="B147" s="38" t="str">
        <f ca="true">+IF(ISTEXT('Data Summary'!B147),'Data Summary'!B147,"")</f>
        <v/>
      </c>
      <c r="C147" s="378" t="e">
        <f ca="true">+VALUE('Data Summary'!C147)</f>
        <v>#VALUE!</v>
      </c>
      <c r="D147" s="99" t="e">
        <f ca="true">+IF(AND(ISNUMBER(OFFSET('Water Data'!$D$4,0,10*ROW('Water Data'!D141))),'Data Summary'!BS147="Yes"),100-OFFSET('Water Data'!$D$4,0,10*ROW('Water Data'!D141)),NA())</f>
        <v>#N/A</v>
      </c>
      <c r="E147" s="99" t="e">
        <f ca="true">+IF(AND(ISNUMBER(OFFSET('Water Data'!$D$6,0,10*ROW('Water Data'!D141))),'Data Summary'!BT147="Yes"),OFFSET('Water Data'!$D$6,0,10*ROW('Water Data'!D141)),NA())</f>
        <v>#N/A</v>
      </c>
      <c r="F147" s="99" t="e">
        <f ca="true">+IF(AND(ISNUMBER(OFFSET('Water Data'!$D$9,0,10*ROW('Water Data'!D141))),'Data Summary'!BU147="Yes"),OFFSET('Water Data'!$D$9,0,10*ROW('Water Data'!D141)),NA())</f>
        <v>#N/A</v>
      </c>
      <c r="G147" s="99" t="e">
        <f ca="true">+IF(AND(ISNUMBER(OFFSET('Water Data'!$E$4,0,10*ROW('Water Data'!E141))),'Data Summary'!BV147="Yes"),100-OFFSET('Water Data'!$E$4,0,10*ROW('Water Data'!E141)),NA())</f>
        <v>#N/A</v>
      </c>
      <c r="H147" s="99" t="e">
        <f ca="true">+IF(AND(ISNUMBER(OFFSET('Water Data'!$E$6,0,10*ROW('Water Data'!E141))),'Data Summary'!BW147="Yes"),OFFSET('Water Data'!$E$6,0,10*ROW('Water Data'!E141)),NA())</f>
        <v>#N/A</v>
      </c>
      <c r="I147" s="99" t="e">
        <f ca="true">+IF(AND(ISNUMBER(OFFSET('Water Data'!$E$9,0,10*ROW('Water Data'!E141))),'Data Summary'!BX147="Yes"),OFFSET('Water Data'!$E$9,0,10*ROW('Water Data'!E141)),NA())</f>
        <v>#N/A</v>
      </c>
      <c r="J147" s="99" t="e">
        <f ca="true">+IF(AND(ISNUMBER(OFFSET('Water Data'!$F$4,0,10*ROW('Water Data'!F141))),'Data Summary'!BY147="Yes"),100-OFFSET('Water Data'!$F$4,0,10*ROW('Water Data'!F141)),NA())</f>
        <v>#N/A</v>
      </c>
      <c r="K147" s="99" t="e">
        <f ca="true">+IF(AND(ISNUMBER(OFFSET('Water Data'!$F$6,0,10*ROW('Water Data'!F141))),'Data Summary'!BZ147="Yes"),OFFSET('Water Data'!$F$6,0,10*ROW('Water Data'!F141)),NA())</f>
        <v>#N/A</v>
      </c>
      <c r="L147" s="99" t="e">
        <f ca="true">+IF(AND(ISNUMBER(OFFSET('Water Data'!$F$9,0,10*ROW('Water Data'!F141))),'Data Summary'!CA147="Yes"),OFFSET('Water Data'!$F$9,0,10*ROW('Water Data'!F141)),NA())</f>
        <v>#N/A</v>
      </c>
      <c r="M147" s="99" t="e">
        <f ca="true">+IF(AND(ISNUMBER(OFFSET('Water Data'!$G$4,0,10*ROW('Water Data'!G141))),'Data Summary'!CB147="Yes"),100-OFFSET('Water Data'!$G$4,0,10*ROW('Water Data'!G141)),NA())</f>
        <v>#N/A</v>
      </c>
      <c r="N147" s="99" t="e">
        <f ca="true">+IF(AND(ISNUMBER(OFFSET('Water Data'!$G$6,0,10*ROW('Water Data'!G141))),'Data Summary'!CC147="Yes"),OFFSET('Water Data'!$G$6,0,10*ROW('Water Data'!G141)),NA())</f>
        <v>#N/A</v>
      </c>
      <c r="O147" s="99" t="e">
        <f ca="true">+IF(AND(ISNUMBER(OFFSET('Water Data'!$G$9,0,10*ROW('Water Data'!G141))),'Data Summary'!CD147="Yes"),OFFSET('Water Data'!$G$9,0,10*ROW('Water Data'!G141)),NA())</f>
        <v>#N/A</v>
      </c>
      <c r="P147" s="99" t="e">
        <f ca="true">+IF(AND(ISNUMBER(OFFSET('Water Data'!$H$4,0,10*ROW('Water Data'!H141))),'Data Summary'!CE147="Yes"),100-OFFSET('Water Data'!$H$4,0,10*ROW('Water Data'!H141)),NA())</f>
        <v>#N/A</v>
      </c>
      <c r="Q147" s="99" t="e">
        <f ca="true">+IF(AND(ISNUMBER(OFFSET('Water Data'!$H$6,0,10*ROW('Water Data'!H141))),'Data Summary'!CF147="Yes"),OFFSET('Water Data'!$H$6,0,10*ROW('Water Data'!H141)),NA())</f>
        <v>#N/A</v>
      </c>
      <c r="R147" s="99" t="e">
        <f ca="true">+IF(AND(ISNUMBER(OFFSET('Water Data'!$H$9,0,10*ROW('Water Data'!H141))),'Data Summary'!CG147="Yes"),OFFSET('Water Data'!$H$9,0,10*ROW('Water Data'!H141)),NA())</f>
        <v>#N/A</v>
      </c>
      <c r="S147" s="99" t="e">
        <f ca="true">+IF(AND(ISNUMBER(OFFSET('Water Data'!$I$4,0,10*ROW('Water Data'!I141))),'Data Summary'!CH147="Yes"),100-OFFSET('Water Data'!$I$4,0,10*ROW('Water Data'!I141)),NA())</f>
        <v>#N/A</v>
      </c>
      <c r="T147" s="99" t="e">
        <f ca="true">+IF(AND(ISNUMBER(OFFSET('Water Data'!$I$6,0,10*ROW('Water Data'!I141))),'Data Summary'!CI147="Yes"),OFFSET('Water Data'!$I$6,0,10*ROW('Water Data'!I141)),NA())</f>
        <v>#N/A</v>
      </c>
      <c r="U147" s="99" t="e">
        <f ca="true">+IF(AND(ISNUMBER(OFFSET('Water Data'!$I$9,0,10*ROW('Water Data'!I141))),'Data Summary'!CJ147="Yes"),OFFSET('Water Data'!$I$9,0,10*ROW('Water Data'!I141)),NA())</f>
        <v>#N/A</v>
      </c>
      <c r="V147" s="100" t="e">
        <f ca="true">+IF(AND(ISNUMBER(OFFSET('Sanitation Data'!$D$4,0,10*ROW('Sanitation Data'!D141))),'Data Summary'!CK147="Yes"),100-OFFSET('Sanitation Data'!$D$4,0,10*ROW('Sanitation Data'!D141)),NA())</f>
        <v>#N/A</v>
      </c>
      <c r="W147" s="100" t="e">
        <f ca="true">+IF(AND(ISNUMBER(OFFSET('Sanitation Data'!$D$6,0,10*ROW('Sanitation Data'!D141))),'Data Summary'!CL147="Yes"),OFFSET('Sanitation Data'!$D$6,0,10*ROW('Sanitation Data'!D141)),NA())</f>
        <v>#N/A</v>
      </c>
      <c r="X147" s="100" t="e">
        <f ca="true">+IF(AND(ISNUMBER(OFFSET('Sanitation Data'!$D$10,0,10*ROW('Sanitation Data'!D141))),'Data Summary'!CM147="Yes"),OFFSET('Sanitation Data'!$D$10,0,10*ROW('Sanitation Data'!D141)),NA())</f>
        <v>#N/A</v>
      </c>
      <c r="Y147" s="100" t="e">
        <f ca="true">+IF(AND(ISNUMBER(OFFSET('Sanitation Data'!$D$11,0,10*ROW('Sanitation Data'!D141))),'Data Summary'!CN147="Yes"),OFFSET('Sanitation Data'!$D$11,0,10*ROW('Sanitation Data'!D141)),NA())</f>
        <v>#N/A</v>
      </c>
      <c r="Z147" s="100" t="e">
        <f ca="true">+IF(AND(ISNUMBER(OFFSET('Sanitation Data'!$D$12,0,10*ROW('Sanitation Data'!D141))),'Data Summary'!CO147="Yes"),OFFSET('Sanitation Data'!$D$12,0,10*ROW('Sanitation Data'!D141)),NA())</f>
        <v>#N/A</v>
      </c>
      <c r="AA147" s="100" t="e">
        <f ca="true">+IF(AND(ISNUMBER(OFFSET('Sanitation Data'!$E$4,0,10*ROW('Sanitation Data'!E141))),'Data Summary'!CP147="Yes"),100-OFFSET('Sanitation Data'!$E$4,0,10*ROW('Sanitation Data'!E141)),NA())</f>
        <v>#N/A</v>
      </c>
      <c r="AB147" s="100" t="e">
        <f ca="true">+IF(AND(ISNUMBER(OFFSET('Sanitation Data'!$E$6,0,10*ROW('Sanitation Data'!E141))),'Data Summary'!CQ147="Yes"),OFFSET('Sanitation Data'!$E$6,0,10*ROW('Sanitation Data'!E141)),NA())</f>
        <v>#N/A</v>
      </c>
      <c r="AC147" s="100" t="e">
        <f ca="true">+IF(AND(ISNUMBER(OFFSET('Sanitation Data'!$E$10,0,10*ROW('Sanitation Data'!E141))),'Data Summary'!CR147="Yes"),OFFSET('Sanitation Data'!$E$10,0,10*ROW('Sanitation Data'!E141)),NA())</f>
        <v>#N/A</v>
      </c>
      <c r="AD147" s="100" t="e">
        <f ca="true">+IF(AND(ISNUMBER(OFFSET('Sanitation Data'!$E$11,0,10*ROW('Sanitation Data'!E141))),'Data Summary'!CS147="Yes"),OFFSET('Sanitation Data'!$E$11,0,10*ROW('Sanitation Data'!E141)),NA())</f>
        <v>#N/A</v>
      </c>
      <c r="AE147" s="100" t="e">
        <f ca="true">+IF(AND(ISNUMBER(OFFSET('Sanitation Data'!$E$12,0,10*ROW('Sanitation Data'!E141))),'Data Summary'!CT147="Yes"),OFFSET('Sanitation Data'!$E$12,0,10*ROW('Sanitation Data'!E141)),NA())</f>
        <v>#N/A</v>
      </c>
      <c r="AF147" s="100" t="e">
        <f ca="true">+IF(AND(ISNUMBER(OFFSET('Sanitation Data'!$F$4,0,10*ROW('Sanitation Data'!F141))),'Data Summary'!CU147="Yes"),100-OFFSET('Sanitation Data'!$F$4,0,10*ROW('Sanitation Data'!F141)),NA())</f>
        <v>#N/A</v>
      </c>
      <c r="AG147" s="100" t="e">
        <f ca="true">+IF(AND(ISNUMBER(OFFSET('Sanitation Data'!$F$6,0,10*ROW('Sanitation Data'!F141))),'Data Summary'!CV147="Yes"),OFFSET('Sanitation Data'!$F$6,0,10*ROW('Sanitation Data'!F141)),NA())</f>
        <v>#N/A</v>
      </c>
      <c r="AH147" s="100" t="e">
        <f ca="true">+IF(AND(ISNUMBER(OFFSET('Sanitation Data'!$F$10,0,10*ROW('Sanitation Data'!F141))),'Data Summary'!CW147="Yes"),OFFSET('Sanitation Data'!$F$10,0,10*ROW('Sanitation Data'!F141)),NA())</f>
        <v>#N/A</v>
      </c>
      <c r="AI147" s="100" t="e">
        <f ca="true">+IF(AND(ISNUMBER(OFFSET('Sanitation Data'!$F$11,0,10*ROW('Sanitation Data'!F141))),'Data Summary'!CX147="Yes"),OFFSET('Sanitation Data'!$F$11,0,10*ROW('Sanitation Data'!F141)),NA())</f>
        <v>#N/A</v>
      </c>
      <c r="AJ147" s="100" t="e">
        <f ca="true">+IF(AND(ISNUMBER(OFFSET('Sanitation Data'!$F$12,0,10*ROW('Sanitation Data'!F141))),'Data Summary'!CY147="Yes"),OFFSET('Sanitation Data'!$F$12,0,10*ROW('Sanitation Data'!F141)),NA())</f>
        <v>#N/A</v>
      </c>
      <c r="AK147" s="100" t="e">
        <f ca="true">+IF(AND(ISNUMBER(OFFSET('Sanitation Data'!$G$4,0,10*ROW('Sanitation Data'!G141))),'Data Summary'!CZ147="Yes"),100-OFFSET('Sanitation Data'!$G$4,0,10*ROW('Sanitation Data'!G141)),NA())</f>
        <v>#N/A</v>
      </c>
      <c r="AL147" s="100" t="e">
        <f ca="true">+IF(AND(ISNUMBER(OFFSET('Sanitation Data'!$G$6,0,10*ROW('Sanitation Data'!G141))),'Data Summary'!DA147="Yes"),OFFSET('Sanitation Data'!$G$6,0,10*ROW('Sanitation Data'!G141)),NA())</f>
        <v>#N/A</v>
      </c>
      <c r="AM147" s="100" t="e">
        <f ca="true">+IF(AND(ISNUMBER(OFFSET('Sanitation Data'!$G$10,0,10*ROW('Sanitation Data'!G141))),'Data Summary'!DB147="Yes"),OFFSET('Sanitation Data'!$G$10,0,10*ROW('Sanitation Data'!G141)),NA())</f>
        <v>#N/A</v>
      </c>
      <c r="AN147" s="100" t="e">
        <f ca="true">+IF(AND(ISNUMBER(OFFSET('Sanitation Data'!$G$11,0,10*ROW('Sanitation Data'!G141))),'Data Summary'!DC147="Yes"),OFFSET('Sanitation Data'!$G$11,0,10*ROW('Sanitation Data'!G141)),NA())</f>
        <v>#N/A</v>
      </c>
      <c r="AO147" s="100" t="e">
        <f ca="true">+IF(AND(ISNUMBER(OFFSET('Sanitation Data'!$G$12,0,10*ROW('Sanitation Data'!G141))),'Data Summary'!DD147="Yes"),OFFSET('Sanitation Data'!$G$12,0,10*ROW('Sanitation Data'!G141)),NA())</f>
        <v>#N/A</v>
      </c>
      <c r="AP147" s="100" t="e">
        <f ca="true">+IF(AND(ISNUMBER(OFFSET('Sanitation Data'!$H$4,0,10*ROW('Sanitation Data'!H141))),'Data Summary'!DE147="Yes"),100-OFFSET('Sanitation Data'!$H$4,0,10*ROW('Sanitation Data'!H141)),NA())</f>
        <v>#N/A</v>
      </c>
      <c r="AQ147" s="100" t="e">
        <f ca="true">+IF(AND(ISNUMBER(OFFSET('Sanitation Data'!$H$6,0,10*ROW('Sanitation Data'!H141))),'Data Summary'!DF147="Yes"),OFFSET('Sanitation Data'!$H$6,0,10*ROW('Sanitation Data'!H141)),NA())</f>
        <v>#N/A</v>
      </c>
      <c r="AR147" s="100" t="e">
        <f ca="true">+IF(AND(ISNUMBER(OFFSET('Sanitation Data'!$H$10,0,10*ROW('Sanitation Data'!H141))),'Data Summary'!DG147="Yes"),OFFSET('Sanitation Data'!$H$10,0,10*ROW('Sanitation Data'!H141)),NA())</f>
        <v>#N/A</v>
      </c>
      <c r="AS147" s="100" t="e">
        <f ca="true">+IF(AND(ISNUMBER(OFFSET('Sanitation Data'!$H$11,0,10*ROW('Sanitation Data'!H141))),'Data Summary'!DH147="Yes"),OFFSET('Sanitation Data'!$H$11,0,10*ROW('Sanitation Data'!H141)),NA())</f>
        <v>#N/A</v>
      </c>
      <c r="AT147" s="100" t="e">
        <f ca="true">+IF(AND(ISNUMBER(OFFSET('Sanitation Data'!$H$12,0,10*ROW('Sanitation Data'!H141))),'Data Summary'!DI147="Yes"),OFFSET('Sanitation Data'!$H$12,0,10*ROW('Sanitation Data'!H141)),NA())</f>
        <v>#N/A</v>
      </c>
      <c r="AU147" s="100" t="e">
        <f ca="true">+IF(AND(ISNUMBER(OFFSET('Sanitation Data'!$I$4,0,10*ROW('Sanitation Data'!I141))),'Data Summary'!DJ147="Yes"),100-OFFSET('Sanitation Data'!$I$4,0,10*ROW('Sanitation Data'!I141)),NA())</f>
        <v>#N/A</v>
      </c>
      <c r="AV147" s="100" t="e">
        <f ca="true">+IF(AND(ISNUMBER(OFFSET('Sanitation Data'!$I$6,0,10*ROW('Sanitation Data'!I141))),'Data Summary'!DK147="Yes"),OFFSET('Sanitation Data'!$I$6,0,10*ROW('Sanitation Data'!I141)),NA())</f>
        <v>#N/A</v>
      </c>
      <c r="AW147" s="100" t="e">
        <f ca="true">+IF(AND(ISNUMBER(OFFSET('Sanitation Data'!$I$10,0,10*ROW('Sanitation Data'!I141))),'Data Summary'!DL147="Yes"),OFFSET('Sanitation Data'!$I$10,0,10*ROW('Sanitation Data'!I141)),NA())</f>
        <v>#N/A</v>
      </c>
      <c r="AX147" s="100" t="e">
        <f ca="true">+IF(AND(ISNUMBER(OFFSET('Sanitation Data'!$I$11,0,10*ROW('Sanitation Data'!I141))),'Data Summary'!DM147="Yes"),OFFSET('Sanitation Data'!$I$11,0,10*ROW('Sanitation Data'!I141)),NA())</f>
        <v>#N/A</v>
      </c>
      <c r="AY147" s="100" t="e">
        <f ca="true">+IF(AND(ISNUMBER(OFFSET('Sanitation Data'!$I$12,0,10*ROW('Sanitation Data'!I141))),'Data Summary'!DN147="Yes"),OFFSET('Sanitation Data'!$I$12,0,10*ROW('Sanitation Data'!I141)),NA())</f>
        <v>#N/A</v>
      </c>
      <c r="AZ147" s="101" t="e">
        <f ca="true">+IF(AND(ISNUMBER(OFFSET('Hygiene Data'!$D$5,0,10*ROW('Hygiene Data'!D141))),'Data Summary'!DO147="Yes"),OFFSET('Hygiene Data'!$D$5,0,10*ROW('Hygiene Data'!D141)),NA())</f>
        <v>#N/A</v>
      </c>
      <c r="BA147" s="101" t="e">
        <f ca="true">+IF(AND(ISNUMBER(OFFSET('Hygiene Data'!$D$7,0,10*ROW('Hygiene Data'!D141))),'Data Summary'!DP147="Yes"),OFFSET('Hygiene Data'!$D$7,0,10*ROW('Hygiene Data'!D141)),NA())</f>
        <v>#N/A</v>
      </c>
      <c r="BB147" s="101" t="e">
        <f ca="true">+IF(AND(ISNUMBER(OFFSET('Hygiene Data'!$D$9,0,10*ROW('Hygiene Data'!D141))),'Data Summary'!DQ147="Yes"),OFFSET('Hygiene Data'!$D$9,0,10*ROW('Hygiene Data'!D141)),NA())</f>
        <v>#N/A</v>
      </c>
      <c r="BC147" s="101" t="e">
        <f ca="true">+IF(AND(ISNUMBER(OFFSET('Hygiene Data'!$E$5,0,10*ROW('Hygiene Data'!E141))),'Data Summary'!DR147="Yes"),OFFSET('Hygiene Data'!$E$5,0,10*ROW('Hygiene Data'!E141)),NA())</f>
        <v>#N/A</v>
      </c>
      <c r="BD147" s="101" t="e">
        <f ca="true">+IF(AND(ISNUMBER(OFFSET('Hygiene Data'!$E$7,0,10*ROW('Hygiene Data'!E141))),'Data Summary'!DS147="Yes"),OFFSET('Hygiene Data'!$E$7,0,10*ROW('Hygiene Data'!E141)),NA())</f>
        <v>#N/A</v>
      </c>
      <c r="BE147" s="101" t="e">
        <f ca="true">+IF(AND(ISNUMBER(OFFSET('Hygiene Data'!$E$9,0,10*ROW('Hygiene Data'!E141))),'Data Summary'!DT147="Yes"),OFFSET('Hygiene Data'!$E$9,0,10*ROW('Hygiene Data'!E141)),NA())</f>
        <v>#N/A</v>
      </c>
      <c r="BF147" s="101" t="e">
        <f ca="true">+IF(AND(ISNUMBER(OFFSET('Hygiene Data'!$F$5,0,10*ROW('Hygiene Data'!F141))),'Data Summary'!DU147="Yes"),OFFSET('Hygiene Data'!$F$5,0,10*ROW('Hygiene Data'!F141)),NA())</f>
        <v>#N/A</v>
      </c>
      <c r="BG147" s="101" t="e">
        <f ca="true">+IF(AND(ISNUMBER(OFFSET('Hygiene Data'!$F$7,0,10*ROW('Hygiene Data'!F141))),'Data Summary'!DV147="Yes"),OFFSET('Hygiene Data'!$F$7,0,10*ROW('Hygiene Data'!F141)),NA())</f>
        <v>#N/A</v>
      </c>
      <c r="BH147" s="101" t="e">
        <f ca="true">+IF(AND(ISNUMBER(OFFSET('Hygiene Data'!$F$9,0,10*ROW('Hygiene Data'!F141))),'Data Summary'!DW147="Yes"),OFFSET('Hygiene Data'!$F$9,0,10*ROW('Hygiene Data'!F141)),NA())</f>
        <v>#N/A</v>
      </c>
      <c r="BI147" s="101" t="e">
        <f ca="true">+IF(AND(ISNUMBER(OFFSET('Hygiene Data'!$G$5,0,10*ROW('Hygiene Data'!G141))),'Data Summary'!DX147="Yes"),OFFSET('Hygiene Data'!$G$5,0,10*ROW('Hygiene Data'!G141)),NA())</f>
        <v>#N/A</v>
      </c>
      <c r="BJ147" s="101" t="e">
        <f ca="true">+IF(AND(ISNUMBER(OFFSET('Hygiene Data'!$G$7,0,10*ROW('Hygiene Data'!G141))),'Data Summary'!DY147="Yes"),OFFSET('Hygiene Data'!$G$7,0,10*ROW('Hygiene Data'!G141)),NA())</f>
        <v>#N/A</v>
      </c>
      <c r="BK147" s="101" t="e">
        <f ca="true">+IF(AND(ISNUMBER(OFFSET('Hygiene Data'!$G$9,0,10*ROW('Hygiene Data'!G141))),'Data Summary'!DZ147="Yes"),OFFSET('Hygiene Data'!$G$9,0,10*ROW('Hygiene Data'!G141)),NA())</f>
        <v>#N/A</v>
      </c>
      <c r="BL147" s="101" t="e">
        <f ca="true">+IF(AND(ISNUMBER(OFFSET('Hygiene Data'!$H$5,0,10*ROW('Hygiene Data'!H141))),'Data Summary'!EA147="Yes"),OFFSET('Hygiene Data'!$H$5,0,10*ROW('Hygiene Data'!H141)),NA())</f>
        <v>#N/A</v>
      </c>
      <c r="BM147" s="101" t="e">
        <f ca="true">+IF(AND(ISNUMBER(OFFSET('Hygiene Data'!$H$7,0,10*ROW('Hygiene Data'!H141))),'Data Summary'!EB147="Yes"),OFFSET('Hygiene Data'!$H$7,0,10*ROW('Hygiene Data'!H141)),NA())</f>
        <v>#N/A</v>
      </c>
      <c r="BN147" s="101" t="e">
        <f ca="true">+IF(AND(ISNUMBER(OFFSET('Hygiene Data'!$H$9,0,10*ROW('Hygiene Data'!H141))),'Data Summary'!EC147="Yes"),OFFSET('Hygiene Data'!$H$9,0,10*ROW('Hygiene Data'!H141)),NA())</f>
        <v>#N/A</v>
      </c>
      <c r="BO147" s="101" t="e">
        <f ca="true">+IF(AND(ISNUMBER(OFFSET('Hygiene Data'!$I$5,0,10*ROW('Hygiene Data'!I141))),'Data Summary'!ED147="Yes"),OFFSET('Hygiene Data'!$I$5,0,10*ROW('Hygiene Data'!I141)),NA())</f>
        <v>#N/A</v>
      </c>
      <c r="BP147" s="101" t="e">
        <f ca="true">+IF(AND(ISNUMBER(OFFSET('Hygiene Data'!$I$7,0,10*ROW('Hygiene Data'!I141))),'Data Summary'!EE147="Yes"),OFFSET('Hygiene Data'!$I$7,0,10*ROW('Hygiene Data'!I141)),NA())</f>
        <v>#N/A</v>
      </c>
      <c r="BQ147" s="101" t="e">
        <f ca="true">+IF(AND(ISNUMBER(OFFSET('Hygiene Data'!$I$9,0,10*ROW('Hygiene Data'!I141))),'Data Summary'!EF147="Yes"),OFFSET('Hygiene Data'!$I$9,0,10*ROW('Hygiene Data'!I141)),NA())</f>
        <v>#N/A</v>
      </c>
    </row>
    <row xmlns:x14ac="http://schemas.microsoft.com/office/spreadsheetml/2009/9/ac" r="148" x14ac:dyDescent="0.2">
      <c r="A148" s="379" t="e">
        <f ca="true">+RIGHT('Data Summary'!A148,LEN('Data Summary'!A148)-9)</f>
        <v>#VALUE!</v>
      </c>
      <c r="B148" s="38" t="str">
        <f ca="true">+IF(ISTEXT('Data Summary'!B148),'Data Summary'!B148,"")</f>
        <v/>
      </c>
      <c r="C148" s="378" t="e">
        <f ca="true">+VALUE('Data Summary'!C148)</f>
        <v>#VALUE!</v>
      </c>
      <c r="D148" s="99" t="e">
        <f ca="true">+IF(AND(ISNUMBER(OFFSET('Water Data'!$D$4,0,10*ROW('Water Data'!D142))),'Data Summary'!BS148="Yes"),100-OFFSET('Water Data'!$D$4,0,10*ROW('Water Data'!D142)),NA())</f>
        <v>#N/A</v>
      </c>
      <c r="E148" s="99" t="e">
        <f ca="true">+IF(AND(ISNUMBER(OFFSET('Water Data'!$D$6,0,10*ROW('Water Data'!D142))),'Data Summary'!BT148="Yes"),OFFSET('Water Data'!$D$6,0,10*ROW('Water Data'!D142)),NA())</f>
        <v>#N/A</v>
      </c>
      <c r="F148" s="99" t="e">
        <f ca="true">+IF(AND(ISNUMBER(OFFSET('Water Data'!$D$9,0,10*ROW('Water Data'!D142))),'Data Summary'!BU148="Yes"),OFFSET('Water Data'!$D$9,0,10*ROW('Water Data'!D142)),NA())</f>
        <v>#N/A</v>
      </c>
      <c r="G148" s="99" t="e">
        <f ca="true">+IF(AND(ISNUMBER(OFFSET('Water Data'!$E$4,0,10*ROW('Water Data'!E142))),'Data Summary'!BV148="Yes"),100-OFFSET('Water Data'!$E$4,0,10*ROW('Water Data'!E142)),NA())</f>
        <v>#N/A</v>
      </c>
      <c r="H148" s="99" t="e">
        <f ca="true">+IF(AND(ISNUMBER(OFFSET('Water Data'!$E$6,0,10*ROW('Water Data'!E142))),'Data Summary'!BW148="Yes"),OFFSET('Water Data'!$E$6,0,10*ROW('Water Data'!E142)),NA())</f>
        <v>#N/A</v>
      </c>
      <c r="I148" s="99" t="e">
        <f ca="true">+IF(AND(ISNUMBER(OFFSET('Water Data'!$E$9,0,10*ROW('Water Data'!E142))),'Data Summary'!BX148="Yes"),OFFSET('Water Data'!$E$9,0,10*ROW('Water Data'!E142)),NA())</f>
        <v>#N/A</v>
      </c>
      <c r="J148" s="99" t="e">
        <f ca="true">+IF(AND(ISNUMBER(OFFSET('Water Data'!$F$4,0,10*ROW('Water Data'!F142))),'Data Summary'!BY148="Yes"),100-OFFSET('Water Data'!$F$4,0,10*ROW('Water Data'!F142)),NA())</f>
        <v>#N/A</v>
      </c>
      <c r="K148" s="99" t="e">
        <f ca="true">+IF(AND(ISNUMBER(OFFSET('Water Data'!$F$6,0,10*ROW('Water Data'!F142))),'Data Summary'!BZ148="Yes"),OFFSET('Water Data'!$F$6,0,10*ROW('Water Data'!F142)),NA())</f>
        <v>#N/A</v>
      </c>
      <c r="L148" s="99" t="e">
        <f ca="true">+IF(AND(ISNUMBER(OFFSET('Water Data'!$F$9,0,10*ROW('Water Data'!F142))),'Data Summary'!CA148="Yes"),OFFSET('Water Data'!$F$9,0,10*ROW('Water Data'!F142)),NA())</f>
        <v>#N/A</v>
      </c>
      <c r="M148" s="99" t="e">
        <f ca="true">+IF(AND(ISNUMBER(OFFSET('Water Data'!$G$4,0,10*ROW('Water Data'!G142))),'Data Summary'!CB148="Yes"),100-OFFSET('Water Data'!$G$4,0,10*ROW('Water Data'!G142)),NA())</f>
        <v>#N/A</v>
      </c>
      <c r="N148" s="99" t="e">
        <f ca="true">+IF(AND(ISNUMBER(OFFSET('Water Data'!$G$6,0,10*ROW('Water Data'!G142))),'Data Summary'!CC148="Yes"),OFFSET('Water Data'!$G$6,0,10*ROW('Water Data'!G142)),NA())</f>
        <v>#N/A</v>
      </c>
      <c r="O148" s="99" t="e">
        <f ca="true">+IF(AND(ISNUMBER(OFFSET('Water Data'!$G$9,0,10*ROW('Water Data'!G142))),'Data Summary'!CD148="Yes"),OFFSET('Water Data'!$G$9,0,10*ROW('Water Data'!G142)),NA())</f>
        <v>#N/A</v>
      </c>
      <c r="P148" s="99" t="e">
        <f ca="true">+IF(AND(ISNUMBER(OFFSET('Water Data'!$H$4,0,10*ROW('Water Data'!H142))),'Data Summary'!CE148="Yes"),100-OFFSET('Water Data'!$H$4,0,10*ROW('Water Data'!H142)),NA())</f>
        <v>#N/A</v>
      </c>
      <c r="Q148" s="99" t="e">
        <f ca="true">+IF(AND(ISNUMBER(OFFSET('Water Data'!$H$6,0,10*ROW('Water Data'!H142))),'Data Summary'!CF148="Yes"),OFFSET('Water Data'!$H$6,0,10*ROW('Water Data'!H142)),NA())</f>
        <v>#N/A</v>
      </c>
      <c r="R148" s="99" t="e">
        <f ca="true">+IF(AND(ISNUMBER(OFFSET('Water Data'!$H$9,0,10*ROW('Water Data'!H142))),'Data Summary'!CG148="Yes"),OFFSET('Water Data'!$H$9,0,10*ROW('Water Data'!H142)),NA())</f>
        <v>#N/A</v>
      </c>
      <c r="S148" s="99" t="e">
        <f ca="true">+IF(AND(ISNUMBER(OFFSET('Water Data'!$I$4,0,10*ROW('Water Data'!I142))),'Data Summary'!CH148="Yes"),100-OFFSET('Water Data'!$I$4,0,10*ROW('Water Data'!I142)),NA())</f>
        <v>#N/A</v>
      </c>
      <c r="T148" s="99" t="e">
        <f ca="true">+IF(AND(ISNUMBER(OFFSET('Water Data'!$I$6,0,10*ROW('Water Data'!I142))),'Data Summary'!CI148="Yes"),OFFSET('Water Data'!$I$6,0,10*ROW('Water Data'!I142)),NA())</f>
        <v>#N/A</v>
      </c>
      <c r="U148" s="99" t="e">
        <f ca="true">+IF(AND(ISNUMBER(OFFSET('Water Data'!$I$9,0,10*ROW('Water Data'!I142))),'Data Summary'!CJ148="Yes"),OFFSET('Water Data'!$I$9,0,10*ROW('Water Data'!I142)),NA())</f>
        <v>#N/A</v>
      </c>
      <c r="V148" s="100" t="e">
        <f ca="true">+IF(AND(ISNUMBER(OFFSET('Sanitation Data'!$D$4,0,10*ROW('Sanitation Data'!D142))),'Data Summary'!CK148="Yes"),100-OFFSET('Sanitation Data'!$D$4,0,10*ROW('Sanitation Data'!D142)),NA())</f>
        <v>#N/A</v>
      </c>
      <c r="W148" s="100" t="e">
        <f ca="true">+IF(AND(ISNUMBER(OFFSET('Sanitation Data'!$D$6,0,10*ROW('Sanitation Data'!D142))),'Data Summary'!CL148="Yes"),OFFSET('Sanitation Data'!$D$6,0,10*ROW('Sanitation Data'!D142)),NA())</f>
        <v>#N/A</v>
      </c>
      <c r="X148" s="100" t="e">
        <f ca="true">+IF(AND(ISNUMBER(OFFSET('Sanitation Data'!$D$10,0,10*ROW('Sanitation Data'!D142))),'Data Summary'!CM148="Yes"),OFFSET('Sanitation Data'!$D$10,0,10*ROW('Sanitation Data'!D142)),NA())</f>
        <v>#N/A</v>
      </c>
      <c r="Y148" s="100" t="e">
        <f ca="true">+IF(AND(ISNUMBER(OFFSET('Sanitation Data'!$D$11,0,10*ROW('Sanitation Data'!D142))),'Data Summary'!CN148="Yes"),OFFSET('Sanitation Data'!$D$11,0,10*ROW('Sanitation Data'!D142)),NA())</f>
        <v>#N/A</v>
      </c>
      <c r="Z148" s="100" t="e">
        <f ca="true">+IF(AND(ISNUMBER(OFFSET('Sanitation Data'!$D$12,0,10*ROW('Sanitation Data'!D142))),'Data Summary'!CO148="Yes"),OFFSET('Sanitation Data'!$D$12,0,10*ROW('Sanitation Data'!D142)),NA())</f>
        <v>#N/A</v>
      </c>
      <c r="AA148" s="100" t="e">
        <f ca="true">+IF(AND(ISNUMBER(OFFSET('Sanitation Data'!$E$4,0,10*ROW('Sanitation Data'!E142))),'Data Summary'!CP148="Yes"),100-OFFSET('Sanitation Data'!$E$4,0,10*ROW('Sanitation Data'!E142)),NA())</f>
        <v>#N/A</v>
      </c>
      <c r="AB148" s="100" t="e">
        <f ca="true">+IF(AND(ISNUMBER(OFFSET('Sanitation Data'!$E$6,0,10*ROW('Sanitation Data'!E142))),'Data Summary'!CQ148="Yes"),OFFSET('Sanitation Data'!$E$6,0,10*ROW('Sanitation Data'!E142)),NA())</f>
        <v>#N/A</v>
      </c>
      <c r="AC148" s="100" t="e">
        <f ca="true">+IF(AND(ISNUMBER(OFFSET('Sanitation Data'!$E$10,0,10*ROW('Sanitation Data'!E142))),'Data Summary'!CR148="Yes"),OFFSET('Sanitation Data'!$E$10,0,10*ROW('Sanitation Data'!E142)),NA())</f>
        <v>#N/A</v>
      </c>
      <c r="AD148" s="100" t="e">
        <f ca="true">+IF(AND(ISNUMBER(OFFSET('Sanitation Data'!$E$11,0,10*ROW('Sanitation Data'!E142))),'Data Summary'!CS148="Yes"),OFFSET('Sanitation Data'!$E$11,0,10*ROW('Sanitation Data'!E142)),NA())</f>
        <v>#N/A</v>
      </c>
      <c r="AE148" s="100" t="e">
        <f ca="true">+IF(AND(ISNUMBER(OFFSET('Sanitation Data'!$E$12,0,10*ROW('Sanitation Data'!E142))),'Data Summary'!CT148="Yes"),OFFSET('Sanitation Data'!$E$12,0,10*ROW('Sanitation Data'!E142)),NA())</f>
        <v>#N/A</v>
      </c>
      <c r="AF148" s="100" t="e">
        <f ca="true">+IF(AND(ISNUMBER(OFFSET('Sanitation Data'!$F$4,0,10*ROW('Sanitation Data'!F142))),'Data Summary'!CU148="Yes"),100-OFFSET('Sanitation Data'!$F$4,0,10*ROW('Sanitation Data'!F142)),NA())</f>
        <v>#N/A</v>
      </c>
      <c r="AG148" s="100" t="e">
        <f ca="true">+IF(AND(ISNUMBER(OFFSET('Sanitation Data'!$F$6,0,10*ROW('Sanitation Data'!F142))),'Data Summary'!CV148="Yes"),OFFSET('Sanitation Data'!$F$6,0,10*ROW('Sanitation Data'!F142)),NA())</f>
        <v>#N/A</v>
      </c>
      <c r="AH148" s="100" t="e">
        <f ca="true">+IF(AND(ISNUMBER(OFFSET('Sanitation Data'!$F$10,0,10*ROW('Sanitation Data'!F142))),'Data Summary'!CW148="Yes"),OFFSET('Sanitation Data'!$F$10,0,10*ROW('Sanitation Data'!F142)),NA())</f>
        <v>#N/A</v>
      </c>
      <c r="AI148" s="100" t="e">
        <f ca="true">+IF(AND(ISNUMBER(OFFSET('Sanitation Data'!$F$11,0,10*ROW('Sanitation Data'!F142))),'Data Summary'!CX148="Yes"),OFFSET('Sanitation Data'!$F$11,0,10*ROW('Sanitation Data'!F142)),NA())</f>
        <v>#N/A</v>
      </c>
      <c r="AJ148" s="100" t="e">
        <f ca="true">+IF(AND(ISNUMBER(OFFSET('Sanitation Data'!$F$12,0,10*ROW('Sanitation Data'!F142))),'Data Summary'!CY148="Yes"),OFFSET('Sanitation Data'!$F$12,0,10*ROW('Sanitation Data'!F142)),NA())</f>
        <v>#N/A</v>
      </c>
      <c r="AK148" s="100" t="e">
        <f ca="true">+IF(AND(ISNUMBER(OFFSET('Sanitation Data'!$G$4,0,10*ROW('Sanitation Data'!G142))),'Data Summary'!CZ148="Yes"),100-OFFSET('Sanitation Data'!$G$4,0,10*ROW('Sanitation Data'!G142)),NA())</f>
        <v>#N/A</v>
      </c>
      <c r="AL148" s="100" t="e">
        <f ca="true">+IF(AND(ISNUMBER(OFFSET('Sanitation Data'!$G$6,0,10*ROW('Sanitation Data'!G142))),'Data Summary'!DA148="Yes"),OFFSET('Sanitation Data'!$G$6,0,10*ROW('Sanitation Data'!G142)),NA())</f>
        <v>#N/A</v>
      </c>
      <c r="AM148" s="100" t="e">
        <f ca="true">+IF(AND(ISNUMBER(OFFSET('Sanitation Data'!$G$10,0,10*ROW('Sanitation Data'!G142))),'Data Summary'!DB148="Yes"),OFFSET('Sanitation Data'!$G$10,0,10*ROW('Sanitation Data'!G142)),NA())</f>
        <v>#N/A</v>
      </c>
      <c r="AN148" s="100" t="e">
        <f ca="true">+IF(AND(ISNUMBER(OFFSET('Sanitation Data'!$G$11,0,10*ROW('Sanitation Data'!G142))),'Data Summary'!DC148="Yes"),OFFSET('Sanitation Data'!$G$11,0,10*ROW('Sanitation Data'!G142)),NA())</f>
        <v>#N/A</v>
      </c>
      <c r="AO148" s="100" t="e">
        <f ca="true">+IF(AND(ISNUMBER(OFFSET('Sanitation Data'!$G$12,0,10*ROW('Sanitation Data'!G142))),'Data Summary'!DD148="Yes"),OFFSET('Sanitation Data'!$G$12,0,10*ROW('Sanitation Data'!G142)),NA())</f>
        <v>#N/A</v>
      </c>
      <c r="AP148" s="100" t="e">
        <f ca="true">+IF(AND(ISNUMBER(OFFSET('Sanitation Data'!$H$4,0,10*ROW('Sanitation Data'!H142))),'Data Summary'!DE148="Yes"),100-OFFSET('Sanitation Data'!$H$4,0,10*ROW('Sanitation Data'!H142)),NA())</f>
        <v>#N/A</v>
      </c>
      <c r="AQ148" s="100" t="e">
        <f ca="true">+IF(AND(ISNUMBER(OFFSET('Sanitation Data'!$H$6,0,10*ROW('Sanitation Data'!H142))),'Data Summary'!DF148="Yes"),OFFSET('Sanitation Data'!$H$6,0,10*ROW('Sanitation Data'!H142)),NA())</f>
        <v>#N/A</v>
      </c>
      <c r="AR148" s="100" t="e">
        <f ca="true">+IF(AND(ISNUMBER(OFFSET('Sanitation Data'!$H$10,0,10*ROW('Sanitation Data'!H142))),'Data Summary'!DG148="Yes"),OFFSET('Sanitation Data'!$H$10,0,10*ROW('Sanitation Data'!H142)),NA())</f>
        <v>#N/A</v>
      </c>
      <c r="AS148" s="100" t="e">
        <f ca="true">+IF(AND(ISNUMBER(OFFSET('Sanitation Data'!$H$11,0,10*ROW('Sanitation Data'!H142))),'Data Summary'!DH148="Yes"),OFFSET('Sanitation Data'!$H$11,0,10*ROW('Sanitation Data'!H142)),NA())</f>
        <v>#N/A</v>
      </c>
      <c r="AT148" s="100" t="e">
        <f ca="true">+IF(AND(ISNUMBER(OFFSET('Sanitation Data'!$H$12,0,10*ROW('Sanitation Data'!H142))),'Data Summary'!DI148="Yes"),OFFSET('Sanitation Data'!$H$12,0,10*ROW('Sanitation Data'!H142)),NA())</f>
        <v>#N/A</v>
      </c>
      <c r="AU148" s="100" t="e">
        <f ca="true">+IF(AND(ISNUMBER(OFFSET('Sanitation Data'!$I$4,0,10*ROW('Sanitation Data'!I142))),'Data Summary'!DJ148="Yes"),100-OFFSET('Sanitation Data'!$I$4,0,10*ROW('Sanitation Data'!I142)),NA())</f>
        <v>#N/A</v>
      </c>
      <c r="AV148" s="100" t="e">
        <f ca="true">+IF(AND(ISNUMBER(OFFSET('Sanitation Data'!$I$6,0,10*ROW('Sanitation Data'!I142))),'Data Summary'!DK148="Yes"),OFFSET('Sanitation Data'!$I$6,0,10*ROW('Sanitation Data'!I142)),NA())</f>
        <v>#N/A</v>
      </c>
      <c r="AW148" s="100" t="e">
        <f ca="true">+IF(AND(ISNUMBER(OFFSET('Sanitation Data'!$I$10,0,10*ROW('Sanitation Data'!I142))),'Data Summary'!DL148="Yes"),OFFSET('Sanitation Data'!$I$10,0,10*ROW('Sanitation Data'!I142)),NA())</f>
        <v>#N/A</v>
      </c>
      <c r="AX148" s="100" t="e">
        <f ca="true">+IF(AND(ISNUMBER(OFFSET('Sanitation Data'!$I$11,0,10*ROW('Sanitation Data'!I142))),'Data Summary'!DM148="Yes"),OFFSET('Sanitation Data'!$I$11,0,10*ROW('Sanitation Data'!I142)),NA())</f>
        <v>#N/A</v>
      </c>
      <c r="AY148" s="100" t="e">
        <f ca="true">+IF(AND(ISNUMBER(OFFSET('Sanitation Data'!$I$12,0,10*ROW('Sanitation Data'!I142))),'Data Summary'!DN148="Yes"),OFFSET('Sanitation Data'!$I$12,0,10*ROW('Sanitation Data'!I142)),NA())</f>
        <v>#N/A</v>
      </c>
      <c r="AZ148" s="101" t="e">
        <f ca="true">+IF(AND(ISNUMBER(OFFSET('Hygiene Data'!$D$5,0,10*ROW('Hygiene Data'!D142))),'Data Summary'!DO148="Yes"),OFFSET('Hygiene Data'!$D$5,0,10*ROW('Hygiene Data'!D142)),NA())</f>
        <v>#N/A</v>
      </c>
      <c r="BA148" s="101" t="e">
        <f ca="true">+IF(AND(ISNUMBER(OFFSET('Hygiene Data'!$D$7,0,10*ROW('Hygiene Data'!D142))),'Data Summary'!DP148="Yes"),OFFSET('Hygiene Data'!$D$7,0,10*ROW('Hygiene Data'!D142)),NA())</f>
        <v>#N/A</v>
      </c>
      <c r="BB148" s="101" t="e">
        <f ca="true">+IF(AND(ISNUMBER(OFFSET('Hygiene Data'!$D$9,0,10*ROW('Hygiene Data'!D142))),'Data Summary'!DQ148="Yes"),OFFSET('Hygiene Data'!$D$9,0,10*ROW('Hygiene Data'!D142)),NA())</f>
        <v>#N/A</v>
      </c>
      <c r="BC148" s="101" t="e">
        <f ca="true">+IF(AND(ISNUMBER(OFFSET('Hygiene Data'!$E$5,0,10*ROW('Hygiene Data'!E142))),'Data Summary'!DR148="Yes"),OFFSET('Hygiene Data'!$E$5,0,10*ROW('Hygiene Data'!E142)),NA())</f>
        <v>#N/A</v>
      </c>
      <c r="BD148" s="101" t="e">
        <f ca="true">+IF(AND(ISNUMBER(OFFSET('Hygiene Data'!$E$7,0,10*ROW('Hygiene Data'!E142))),'Data Summary'!DS148="Yes"),OFFSET('Hygiene Data'!$E$7,0,10*ROW('Hygiene Data'!E142)),NA())</f>
        <v>#N/A</v>
      </c>
      <c r="BE148" s="101" t="e">
        <f ca="true">+IF(AND(ISNUMBER(OFFSET('Hygiene Data'!$E$9,0,10*ROW('Hygiene Data'!E142))),'Data Summary'!DT148="Yes"),OFFSET('Hygiene Data'!$E$9,0,10*ROW('Hygiene Data'!E142)),NA())</f>
        <v>#N/A</v>
      </c>
      <c r="BF148" s="101" t="e">
        <f ca="true">+IF(AND(ISNUMBER(OFFSET('Hygiene Data'!$F$5,0,10*ROW('Hygiene Data'!F142))),'Data Summary'!DU148="Yes"),OFFSET('Hygiene Data'!$F$5,0,10*ROW('Hygiene Data'!F142)),NA())</f>
        <v>#N/A</v>
      </c>
      <c r="BG148" s="101" t="e">
        <f ca="true">+IF(AND(ISNUMBER(OFFSET('Hygiene Data'!$F$7,0,10*ROW('Hygiene Data'!F142))),'Data Summary'!DV148="Yes"),OFFSET('Hygiene Data'!$F$7,0,10*ROW('Hygiene Data'!F142)),NA())</f>
        <v>#N/A</v>
      </c>
      <c r="BH148" s="101" t="e">
        <f ca="true">+IF(AND(ISNUMBER(OFFSET('Hygiene Data'!$F$9,0,10*ROW('Hygiene Data'!F142))),'Data Summary'!DW148="Yes"),OFFSET('Hygiene Data'!$F$9,0,10*ROW('Hygiene Data'!F142)),NA())</f>
        <v>#N/A</v>
      </c>
      <c r="BI148" s="101" t="e">
        <f ca="true">+IF(AND(ISNUMBER(OFFSET('Hygiene Data'!$G$5,0,10*ROW('Hygiene Data'!G142))),'Data Summary'!DX148="Yes"),OFFSET('Hygiene Data'!$G$5,0,10*ROW('Hygiene Data'!G142)),NA())</f>
        <v>#N/A</v>
      </c>
      <c r="BJ148" s="101" t="e">
        <f ca="true">+IF(AND(ISNUMBER(OFFSET('Hygiene Data'!$G$7,0,10*ROW('Hygiene Data'!G142))),'Data Summary'!DY148="Yes"),OFFSET('Hygiene Data'!$G$7,0,10*ROW('Hygiene Data'!G142)),NA())</f>
        <v>#N/A</v>
      </c>
      <c r="BK148" s="101" t="e">
        <f ca="true">+IF(AND(ISNUMBER(OFFSET('Hygiene Data'!$G$9,0,10*ROW('Hygiene Data'!G142))),'Data Summary'!DZ148="Yes"),OFFSET('Hygiene Data'!$G$9,0,10*ROW('Hygiene Data'!G142)),NA())</f>
        <v>#N/A</v>
      </c>
      <c r="BL148" s="101" t="e">
        <f ca="true">+IF(AND(ISNUMBER(OFFSET('Hygiene Data'!$H$5,0,10*ROW('Hygiene Data'!H142))),'Data Summary'!EA148="Yes"),OFFSET('Hygiene Data'!$H$5,0,10*ROW('Hygiene Data'!H142)),NA())</f>
        <v>#N/A</v>
      </c>
      <c r="BM148" s="101" t="e">
        <f ca="true">+IF(AND(ISNUMBER(OFFSET('Hygiene Data'!$H$7,0,10*ROW('Hygiene Data'!H142))),'Data Summary'!EB148="Yes"),OFFSET('Hygiene Data'!$H$7,0,10*ROW('Hygiene Data'!H142)),NA())</f>
        <v>#N/A</v>
      </c>
      <c r="BN148" s="101" t="e">
        <f ca="true">+IF(AND(ISNUMBER(OFFSET('Hygiene Data'!$H$9,0,10*ROW('Hygiene Data'!H142))),'Data Summary'!EC148="Yes"),OFFSET('Hygiene Data'!$H$9,0,10*ROW('Hygiene Data'!H142)),NA())</f>
        <v>#N/A</v>
      </c>
      <c r="BO148" s="101" t="e">
        <f ca="true">+IF(AND(ISNUMBER(OFFSET('Hygiene Data'!$I$5,0,10*ROW('Hygiene Data'!I142))),'Data Summary'!ED148="Yes"),OFFSET('Hygiene Data'!$I$5,0,10*ROW('Hygiene Data'!I142)),NA())</f>
        <v>#N/A</v>
      </c>
      <c r="BP148" s="101" t="e">
        <f ca="true">+IF(AND(ISNUMBER(OFFSET('Hygiene Data'!$I$7,0,10*ROW('Hygiene Data'!I142))),'Data Summary'!EE148="Yes"),OFFSET('Hygiene Data'!$I$7,0,10*ROW('Hygiene Data'!I142)),NA())</f>
        <v>#N/A</v>
      </c>
      <c r="BQ148" s="101" t="e">
        <f ca="true">+IF(AND(ISNUMBER(OFFSET('Hygiene Data'!$I$9,0,10*ROW('Hygiene Data'!I142))),'Data Summary'!EF148="Yes"),OFFSET('Hygiene Data'!$I$9,0,10*ROW('Hygiene Data'!I142)),NA())</f>
        <v>#N/A</v>
      </c>
    </row>
    <row xmlns:x14ac="http://schemas.microsoft.com/office/spreadsheetml/2009/9/ac" r="149" x14ac:dyDescent="0.2">
      <c r="A149" s="379" t="e">
        <f ca="true">+RIGHT('Data Summary'!A149,LEN('Data Summary'!A149)-9)</f>
        <v>#VALUE!</v>
      </c>
      <c r="B149" s="38" t="str">
        <f ca="true">+IF(ISTEXT('Data Summary'!B149),'Data Summary'!B149,"")</f>
        <v/>
      </c>
      <c r="C149" s="378" t="e">
        <f ca="true">+VALUE('Data Summary'!C149)</f>
        <v>#VALUE!</v>
      </c>
      <c r="D149" s="99" t="e">
        <f ca="true">+IF(AND(ISNUMBER(OFFSET('Water Data'!$D$4,0,10*ROW('Water Data'!D143))),'Data Summary'!BS149="Yes"),100-OFFSET('Water Data'!$D$4,0,10*ROW('Water Data'!D143)),NA())</f>
        <v>#N/A</v>
      </c>
      <c r="E149" s="99" t="e">
        <f ca="true">+IF(AND(ISNUMBER(OFFSET('Water Data'!$D$6,0,10*ROW('Water Data'!D143))),'Data Summary'!BT149="Yes"),OFFSET('Water Data'!$D$6,0,10*ROW('Water Data'!D143)),NA())</f>
        <v>#N/A</v>
      </c>
      <c r="F149" s="99" t="e">
        <f ca="true">+IF(AND(ISNUMBER(OFFSET('Water Data'!$D$9,0,10*ROW('Water Data'!D143))),'Data Summary'!BU149="Yes"),OFFSET('Water Data'!$D$9,0,10*ROW('Water Data'!D143)),NA())</f>
        <v>#N/A</v>
      </c>
      <c r="G149" s="99" t="e">
        <f ca="true">+IF(AND(ISNUMBER(OFFSET('Water Data'!$E$4,0,10*ROW('Water Data'!E143))),'Data Summary'!BV149="Yes"),100-OFFSET('Water Data'!$E$4,0,10*ROW('Water Data'!E143)),NA())</f>
        <v>#N/A</v>
      </c>
      <c r="H149" s="99" t="e">
        <f ca="true">+IF(AND(ISNUMBER(OFFSET('Water Data'!$E$6,0,10*ROW('Water Data'!E143))),'Data Summary'!BW149="Yes"),OFFSET('Water Data'!$E$6,0,10*ROW('Water Data'!E143)),NA())</f>
        <v>#N/A</v>
      </c>
      <c r="I149" s="99" t="e">
        <f ca="true">+IF(AND(ISNUMBER(OFFSET('Water Data'!$E$9,0,10*ROW('Water Data'!E143))),'Data Summary'!BX149="Yes"),OFFSET('Water Data'!$E$9,0,10*ROW('Water Data'!E143)),NA())</f>
        <v>#N/A</v>
      </c>
      <c r="J149" s="99" t="e">
        <f ca="true">+IF(AND(ISNUMBER(OFFSET('Water Data'!$F$4,0,10*ROW('Water Data'!F143))),'Data Summary'!BY149="Yes"),100-OFFSET('Water Data'!$F$4,0,10*ROW('Water Data'!F143)),NA())</f>
        <v>#N/A</v>
      </c>
      <c r="K149" s="99" t="e">
        <f ca="true">+IF(AND(ISNUMBER(OFFSET('Water Data'!$F$6,0,10*ROW('Water Data'!F143))),'Data Summary'!BZ149="Yes"),OFFSET('Water Data'!$F$6,0,10*ROW('Water Data'!F143)),NA())</f>
        <v>#N/A</v>
      </c>
      <c r="L149" s="99" t="e">
        <f ca="true">+IF(AND(ISNUMBER(OFFSET('Water Data'!$F$9,0,10*ROW('Water Data'!F143))),'Data Summary'!CA149="Yes"),OFFSET('Water Data'!$F$9,0,10*ROW('Water Data'!F143)),NA())</f>
        <v>#N/A</v>
      </c>
      <c r="M149" s="99" t="e">
        <f ca="true">+IF(AND(ISNUMBER(OFFSET('Water Data'!$G$4,0,10*ROW('Water Data'!G143))),'Data Summary'!CB149="Yes"),100-OFFSET('Water Data'!$G$4,0,10*ROW('Water Data'!G143)),NA())</f>
        <v>#N/A</v>
      </c>
      <c r="N149" s="99" t="e">
        <f ca="true">+IF(AND(ISNUMBER(OFFSET('Water Data'!$G$6,0,10*ROW('Water Data'!G143))),'Data Summary'!CC149="Yes"),OFFSET('Water Data'!$G$6,0,10*ROW('Water Data'!G143)),NA())</f>
        <v>#N/A</v>
      </c>
      <c r="O149" s="99" t="e">
        <f ca="true">+IF(AND(ISNUMBER(OFFSET('Water Data'!$G$9,0,10*ROW('Water Data'!G143))),'Data Summary'!CD149="Yes"),OFFSET('Water Data'!$G$9,0,10*ROW('Water Data'!G143)),NA())</f>
        <v>#N/A</v>
      </c>
      <c r="P149" s="99" t="e">
        <f ca="true">+IF(AND(ISNUMBER(OFFSET('Water Data'!$H$4,0,10*ROW('Water Data'!H143))),'Data Summary'!CE149="Yes"),100-OFFSET('Water Data'!$H$4,0,10*ROW('Water Data'!H143)),NA())</f>
        <v>#N/A</v>
      </c>
      <c r="Q149" s="99" t="e">
        <f ca="true">+IF(AND(ISNUMBER(OFFSET('Water Data'!$H$6,0,10*ROW('Water Data'!H143))),'Data Summary'!CF149="Yes"),OFFSET('Water Data'!$H$6,0,10*ROW('Water Data'!H143)),NA())</f>
        <v>#N/A</v>
      </c>
      <c r="R149" s="99" t="e">
        <f ca="true">+IF(AND(ISNUMBER(OFFSET('Water Data'!$H$9,0,10*ROW('Water Data'!H143))),'Data Summary'!CG149="Yes"),OFFSET('Water Data'!$H$9,0,10*ROW('Water Data'!H143)),NA())</f>
        <v>#N/A</v>
      </c>
      <c r="S149" s="99" t="e">
        <f ca="true">+IF(AND(ISNUMBER(OFFSET('Water Data'!$I$4,0,10*ROW('Water Data'!I143))),'Data Summary'!CH149="Yes"),100-OFFSET('Water Data'!$I$4,0,10*ROW('Water Data'!I143)),NA())</f>
        <v>#N/A</v>
      </c>
      <c r="T149" s="99" t="e">
        <f ca="true">+IF(AND(ISNUMBER(OFFSET('Water Data'!$I$6,0,10*ROW('Water Data'!I143))),'Data Summary'!CI149="Yes"),OFFSET('Water Data'!$I$6,0,10*ROW('Water Data'!I143)),NA())</f>
        <v>#N/A</v>
      </c>
      <c r="U149" s="99" t="e">
        <f ca="true">+IF(AND(ISNUMBER(OFFSET('Water Data'!$I$9,0,10*ROW('Water Data'!I143))),'Data Summary'!CJ149="Yes"),OFFSET('Water Data'!$I$9,0,10*ROW('Water Data'!I143)),NA())</f>
        <v>#N/A</v>
      </c>
      <c r="V149" s="100" t="e">
        <f ca="true">+IF(AND(ISNUMBER(OFFSET('Sanitation Data'!$D$4,0,10*ROW('Sanitation Data'!D143))),'Data Summary'!CK149="Yes"),100-OFFSET('Sanitation Data'!$D$4,0,10*ROW('Sanitation Data'!D143)),NA())</f>
        <v>#N/A</v>
      </c>
      <c r="W149" s="100" t="e">
        <f ca="true">+IF(AND(ISNUMBER(OFFSET('Sanitation Data'!$D$6,0,10*ROW('Sanitation Data'!D143))),'Data Summary'!CL149="Yes"),OFFSET('Sanitation Data'!$D$6,0,10*ROW('Sanitation Data'!D143)),NA())</f>
        <v>#N/A</v>
      </c>
      <c r="X149" s="100" t="e">
        <f ca="true">+IF(AND(ISNUMBER(OFFSET('Sanitation Data'!$D$10,0,10*ROW('Sanitation Data'!D143))),'Data Summary'!CM149="Yes"),OFFSET('Sanitation Data'!$D$10,0,10*ROW('Sanitation Data'!D143)),NA())</f>
        <v>#N/A</v>
      </c>
      <c r="Y149" s="100" t="e">
        <f ca="true">+IF(AND(ISNUMBER(OFFSET('Sanitation Data'!$D$11,0,10*ROW('Sanitation Data'!D143))),'Data Summary'!CN149="Yes"),OFFSET('Sanitation Data'!$D$11,0,10*ROW('Sanitation Data'!D143)),NA())</f>
        <v>#N/A</v>
      </c>
      <c r="Z149" s="100" t="e">
        <f ca="true">+IF(AND(ISNUMBER(OFFSET('Sanitation Data'!$D$12,0,10*ROW('Sanitation Data'!D143))),'Data Summary'!CO149="Yes"),OFFSET('Sanitation Data'!$D$12,0,10*ROW('Sanitation Data'!D143)),NA())</f>
        <v>#N/A</v>
      </c>
      <c r="AA149" s="100" t="e">
        <f ca="true">+IF(AND(ISNUMBER(OFFSET('Sanitation Data'!$E$4,0,10*ROW('Sanitation Data'!E143))),'Data Summary'!CP149="Yes"),100-OFFSET('Sanitation Data'!$E$4,0,10*ROW('Sanitation Data'!E143)),NA())</f>
        <v>#N/A</v>
      </c>
      <c r="AB149" s="100" t="e">
        <f ca="true">+IF(AND(ISNUMBER(OFFSET('Sanitation Data'!$E$6,0,10*ROW('Sanitation Data'!E143))),'Data Summary'!CQ149="Yes"),OFFSET('Sanitation Data'!$E$6,0,10*ROW('Sanitation Data'!E143)),NA())</f>
        <v>#N/A</v>
      </c>
      <c r="AC149" s="100" t="e">
        <f ca="true">+IF(AND(ISNUMBER(OFFSET('Sanitation Data'!$E$10,0,10*ROW('Sanitation Data'!E143))),'Data Summary'!CR149="Yes"),OFFSET('Sanitation Data'!$E$10,0,10*ROW('Sanitation Data'!E143)),NA())</f>
        <v>#N/A</v>
      </c>
      <c r="AD149" s="100" t="e">
        <f ca="true">+IF(AND(ISNUMBER(OFFSET('Sanitation Data'!$E$11,0,10*ROW('Sanitation Data'!E143))),'Data Summary'!CS149="Yes"),OFFSET('Sanitation Data'!$E$11,0,10*ROW('Sanitation Data'!E143)),NA())</f>
        <v>#N/A</v>
      </c>
      <c r="AE149" s="100" t="e">
        <f ca="true">+IF(AND(ISNUMBER(OFFSET('Sanitation Data'!$E$12,0,10*ROW('Sanitation Data'!E143))),'Data Summary'!CT149="Yes"),OFFSET('Sanitation Data'!$E$12,0,10*ROW('Sanitation Data'!E143)),NA())</f>
        <v>#N/A</v>
      </c>
      <c r="AF149" s="100" t="e">
        <f ca="true">+IF(AND(ISNUMBER(OFFSET('Sanitation Data'!$F$4,0,10*ROW('Sanitation Data'!F143))),'Data Summary'!CU149="Yes"),100-OFFSET('Sanitation Data'!$F$4,0,10*ROW('Sanitation Data'!F143)),NA())</f>
        <v>#N/A</v>
      </c>
      <c r="AG149" s="100" t="e">
        <f ca="true">+IF(AND(ISNUMBER(OFFSET('Sanitation Data'!$F$6,0,10*ROW('Sanitation Data'!F143))),'Data Summary'!CV149="Yes"),OFFSET('Sanitation Data'!$F$6,0,10*ROW('Sanitation Data'!F143)),NA())</f>
        <v>#N/A</v>
      </c>
      <c r="AH149" s="100" t="e">
        <f ca="true">+IF(AND(ISNUMBER(OFFSET('Sanitation Data'!$F$10,0,10*ROW('Sanitation Data'!F143))),'Data Summary'!CW149="Yes"),OFFSET('Sanitation Data'!$F$10,0,10*ROW('Sanitation Data'!F143)),NA())</f>
        <v>#N/A</v>
      </c>
      <c r="AI149" s="100" t="e">
        <f ca="true">+IF(AND(ISNUMBER(OFFSET('Sanitation Data'!$F$11,0,10*ROW('Sanitation Data'!F143))),'Data Summary'!CX149="Yes"),OFFSET('Sanitation Data'!$F$11,0,10*ROW('Sanitation Data'!F143)),NA())</f>
        <v>#N/A</v>
      </c>
      <c r="AJ149" s="100" t="e">
        <f ca="true">+IF(AND(ISNUMBER(OFFSET('Sanitation Data'!$F$12,0,10*ROW('Sanitation Data'!F143))),'Data Summary'!CY149="Yes"),OFFSET('Sanitation Data'!$F$12,0,10*ROW('Sanitation Data'!F143)),NA())</f>
        <v>#N/A</v>
      </c>
      <c r="AK149" s="100" t="e">
        <f ca="true">+IF(AND(ISNUMBER(OFFSET('Sanitation Data'!$G$4,0,10*ROW('Sanitation Data'!G143))),'Data Summary'!CZ149="Yes"),100-OFFSET('Sanitation Data'!$G$4,0,10*ROW('Sanitation Data'!G143)),NA())</f>
        <v>#N/A</v>
      </c>
      <c r="AL149" s="100" t="e">
        <f ca="true">+IF(AND(ISNUMBER(OFFSET('Sanitation Data'!$G$6,0,10*ROW('Sanitation Data'!G143))),'Data Summary'!DA149="Yes"),OFFSET('Sanitation Data'!$G$6,0,10*ROW('Sanitation Data'!G143)),NA())</f>
        <v>#N/A</v>
      </c>
      <c r="AM149" s="100" t="e">
        <f ca="true">+IF(AND(ISNUMBER(OFFSET('Sanitation Data'!$G$10,0,10*ROW('Sanitation Data'!G143))),'Data Summary'!DB149="Yes"),OFFSET('Sanitation Data'!$G$10,0,10*ROW('Sanitation Data'!G143)),NA())</f>
        <v>#N/A</v>
      </c>
      <c r="AN149" s="100" t="e">
        <f ca="true">+IF(AND(ISNUMBER(OFFSET('Sanitation Data'!$G$11,0,10*ROW('Sanitation Data'!G143))),'Data Summary'!DC149="Yes"),OFFSET('Sanitation Data'!$G$11,0,10*ROW('Sanitation Data'!G143)),NA())</f>
        <v>#N/A</v>
      </c>
      <c r="AO149" s="100" t="e">
        <f ca="true">+IF(AND(ISNUMBER(OFFSET('Sanitation Data'!$G$12,0,10*ROW('Sanitation Data'!G143))),'Data Summary'!DD149="Yes"),OFFSET('Sanitation Data'!$G$12,0,10*ROW('Sanitation Data'!G143)),NA())</f>
        <v>#N/A</v>
      </c>
      <c r="AP149" s="100" t="e">
        <f ca="true">+IF(AND(ISNUMBER(OFFSET('Sanitation Data'!$H$4,0,10*ROW('Sanitation Data'!H143))),'Data Summary'!DE149="Yes"),100-OFFSET('Sanitation Data'!$H$4,0,10*ROW('Sanitation Data'!H143)),NA())</f>
        <v>#N/A</v>
      </c>
      <c r="AQ149" s="100" t="e">
        <f ca="true">+IF(AND(ISNUMBER(OFFSET('Sanitation Data'!$H$6,0,10*ROW('Sanitation Data'!H143))),'Data Summary'!DF149="Yes"),OFFSET('Sanitation Data'!$H$6,0,10*ROW('Sanitation Data'!H143)),NA())</f>
        <v>#N/A</v>
      </c>
      <c r="AR149" s="100" t="e">
        <f ca="true">+IF(AND(ISNUMBER(OFFSET('Sanitation Data'!$H$10,0,10*ROW('Sanitation Data'!H143))),'Data Summary'!DG149="Yes"),OFFSET('Sanitation Data'!$H$10,0,10*ROW('Sanitation Data'!H143)),NA())</f>
        <v>#N/A</v>
      </c>
      <c r="AS149" s="100" t="e">
        <f ca="true">+IF(AND(ISNUMBER(OFFSET('Sanitation Data'!$H$11,0,10*ROW('Sanitation Data'!H143))),'Data Summary'!DH149="Yes"),OFFSET('Sanitation Data'!$H$11,0,10*ROW('Sanitation Data'!H143)),NA())</f>
        <v>#N/A</v>
      </c>
      <c r="AT149" s="100" t="e">
        <f ca="true">+IF(AND(ISNUMBER(OFFSET('Sanitation Data'!$H$12,0,10*ROW('Sanitation Data'!H143))),'Data Summary'!DI149="Yes"),OFFSET('Sanitation Data'!$H$12,0,10*ROW('Sanitation Data'!H143)),NA())</f>
        <v>#N/A</v>
      </c>
      <c r="AU149" s="100" t="e">
        <f ca="true">+IF(AND(ISNUMBER(OFFSET('Sanitation Data'!$I$4,0,10*ROW('Sanitation Data'!I143))),'Data Summary'!DJ149="Yes"),100-OFFSET('Sanitation Data'!$I$4,0,10*ROW('Sanitation Data'!I143)),NA())</f>
        <v>#N/A</v>
      </c>
      <c r="AV149" s="100" t="e">
        <f ca="true">+IF(AND(ISNUMBER(OFFSET('Sanitation Data'!$I$6,0,10*ROW('Sanitation Data'!I143))),'Data Summary'!DK149="Yes"),OFFSET('Sanitation Data'!$I$6,0,10*ROW('Sanitation Data'!I143)),NA())</f>
        <v>#N/A</v>
      </c>
      <c r="AW149" s="100" t="e">
        <f ca="true">+IF(AND(ISNUMBER(OFFSET('Sanitation Data'!$I$10,0,10*ROW('Sanitation Data'!I143))),'Data Summary'!DL149="Yes"),OFFSET('Sanitation Data'!$I$10,0,10*ROW('Sanitation Data'!I143)),NA())</f>
        <v>#N/A</v>
      </c>
      <c r="AX149" s="100" t="e">
        <f ca="true">+IF(AND(ISNUMBER(OFFSET('Sanitation Data'!$I$11,0,10*ROW('Sanitation Data'!I143))),'Data Summary'!DM149="Yes"),OFFSET('Sanitation Data'!$I$11,0,10*ROW('Sanitation Data'!I143)),NA())</f>
        <v>#N/A</v>
      </c>
      <c r="AY149" s="100" t="e">
        <f ca="true">+IF(AND(ISNUMBER(OFFSET('Sanitation Data'!$I$12,0,10*ROW('Sanitation Data'!I143))),'Data Summary'!DN149="Yes"),OFFSET('Sanitation Data'!$I$12,0,10*ROW('Sanitation Data'!I143)),NA())</f>
        <v>#N/A</v>
      </c>
      <c r="AZ149" s="101" t="e">
        <f ca="true">+IF(AND(ISNUMBER(OFFSET('Hygiene Data'!$D$5,0,10*ROW('Hygiene Data'!D143))),'Data Summary'!DO149="Yes"),OFFSET('Hygiene Data'!$D$5,0,10*ROW('Hygiene Data'!D143)),NA())</f>
        <v>#N/A</v>
      </c>
      <c r="BA149" s="101" t="e">
        <f ca="true">+IF(AND(ISNUMBER(OFFSET('Hygiene Data'!$D$7,0,10*ROW('Hygiene Data'!D143))),'Data Summary'!DP149="Yes"),OFFSET('Hygiene Data'!$D$7,0,10*ROW('Hygiene Data'!D143)),NA())</f>
        <v>#N/A</v>
      </c>
      <c r="BB149" s="101" t="e">
        <f ca="true">+IF(AND(ISNUMBER(OFFSET('Hygiene Data'!$D$9,0,10*ROW('Hygiene Data'!D143))),'Data Summary'!DQ149="Yes"),OFFSET('Hygiene Data'!$D$9,0,10*ROW('Hygiene Data'!D143)),NA())</f>
        <v>#N/A</v>
      </c>
      <c r="BC149" s="101" t="e">
        <f ca="true">+IF(AND(ISNUMBER(OFFSET('Hygiene Data'!$E$5,0,10*ROW('Hygiene Data'!E143))),'Data Summary'!DR149="Yes"),OFFSET('Hygiene Data'!$E$5,0,10*ROW('Hygiene Data'!E143)),NA())</f>
        <v>#N/A</v>
      </c>
      <c r="BD149" s="101" t="e">
        <f ca="true">+IF(AND(ISNUMBER(OFFSET('Hygiene Data'!$E$7,0,10*ROW('Hygiene Data'!E143))),'Data Summary'!DS149="Yes"),OFFSET('Hygiene Data'!$E$7,0,10*ROW('Hygiene Data'!E143)),NA())</f>
        <v>#N/A</v>
      </c>
      <c r="BE149" s="101" t="e">
        <f ca="true">+IF(AND(ISNUMBER(OFFSET('Hygiene Data'!$E$9,0,10*ROW('Hygiene Data'!E143))),'Data Summary'!DT149="Yes"),OFFSET('Hygiene Data'!$E$9,0,10*ROW('Hygiene Data'!E143)),NA())</f>
        <v>#N/A</v>
      </c>
      <c r="BF149" s="101" t="e">
        <f ca="true">+IF(AND(ISNUMBER(OFFSET('Hygiene Data'!$F$5,0,10*ROW('Hygiene Data'!F143))),'Data Summary'!DU149="Yes"),OFFSET('Hygiene Data'!$F$5,0,10*ROW('Hygiene Data'!F143)),NA())</f>
        <v>#N/A</v>
      </c>
      <c r="BG149" s="101" t="e">
        <f ca="true">+IF(AND(ISNUMBER(OFFSET('Hygiene Data'!$F$7,0,10*ROW('Hygiene Data'!F143))),'Data Summary'!DV149="Yes"),OFFSET('Hygiene Data'!$F$7,0,10*ROW('Hygiene Data'!F143)),NA())</f>
        <v>#N/A</v>
      </c>
      <c r="BH149" s="101" t="e">
        <f ca="true">+IF(AND(ISNUMBER(OFFSET('Hygiene Data'!$F$9,0,10*ROW('Hygiene Data'!F143))),'Data Summary'!DW149="Yes"),OFFSET('Hygiene Data'!$F$9,0,10*ROW('Hygiene Data'!F143)),NA())</f>
        <v>#N/A</v>
      </c>
      <c r="BI149" s="101" t="e">
        <f ca="true">+IF(AND(ISNUMBER(OFFSET('Hygiene Data'!$G$5,0,10*ROW('Hygiene Data'!G143))),'Data Summary'!DX149="Yes"),OFFSET('Hygiene Data'!$G$5,0,10*ROW('Hygiene Data'!G143)),NA())</f>
        <v>#N/A</v>
      </c>
      <c r="BJ149" s="101" t="e">
        <f ca="true">+IF(AND(ISNUMBER(OFFSET('Hygiene Data'!$G$7,0,10*ROW('Hygiene Data'!G143))),'Data Summary'!DY149="Yes"),OFFSET('Hygiene Data'!$G$7,0,10*ROW('Hygiene Data'!G143)),NA())</f>
        <v>#N/A</v>
      </c>
      <c r="BK149" s="101" t="e">
        <f ca="true">+IF(AND(ISNUMBER(OFFSET('Hygiene Data'!$G$9,0,10*ROW('Hygiene Data'!G143))),'Data Summary'!DZ149="Yes"),OFFSET('Hygiene Data'!$G$9,0,10*ROW('Hygiene Data'!G143)),NA())</f>
        <v>#N/A</v>
      </c>
      <c r="BL149" s="101" t="e">
        <f ca="true">+IF(AND(ISNUMBER(OFFSET('Hygiene Data'!$H$5,0,10*ROW('Hygiene Data'!H143))),'Data Summary'!EA149="Yes"),OFFSET('Hygiene Data'!$H$5,0,10*ROW('Hygiene Data'!H143)),NA())</f>
        <v>#N/A</v>
      </c>
      <c r="BM149" s="101" t="e">
        <f ca="true">+IF(AND(ISNUMBER(OFFSET('Hygiene Data'!$H$7,0,10*ROW('Hygiene Data'!H143))),'Data Summary'!EB149="Yes"),OFFSET('Hygiene Data'!$H$7,0,10*ROW('Hygiene Data'!H143)),NA())</f>
        <v>#N/A</v>
      </c>
      <c r="BN149" s="101" t="e">
        <f ca="true">+IF(AND(ISNUMBER(OFFSET('Hygiene Data'!$H$9,0,10*ROW('Hygiene Data'!H143))),'Data Summary'!EC149="Yes"),OFFSET('Hygiene Data'!$H$9,0,10*ROW('Hygiene Data'!H143)),NA())</f>
        <v>#N/A</v>
      </c>
      <c r="BO149" s="101" t="e">
        <f ca="true">+IF(AND(ISNUMBER(OFFSET('Hygiene Data'!$I$5,0,10*ROW('Hygiene Data'!I143))),'Data Summary'!ED149="Yes"),OFFSET('Hygiene Data'!$I$5,0,10*ROW('Hygiene Data'!I143)),NA())</f>
        <v>#N/A</v>
      </c>
      <c r="BP149" s="101" t="e">
        <f ca="true">+IF(AND(ISNUMBER(OFFSET('Hygiene Data'!$I$7,0,10*ROW('Hygiene Data'!I143))),'Data Summary'!EE149="Yes"),OFFSET('Hygiene Data'!$I$7,0,10*ROW('Hygiene Data'!I143)),NA())</f>
        <v>#N/A</v>
      </c>
      <c r="BQ149" s="101" t="e">
        <f ca="true">+IF(AND(ISNUMBER(OFFSET('Hygiene Data'!$I$9,0,10*ROW('Hygiene Data'!I143))),'Data Summary'!EF149="Yes"),OFFSET('Hygiene Data'!$I$9,0,10*ROW('Hygiene Data'!I143)),NA())</f>
        <v>#N/A</v>
      </c>
    </row>
    <row xmlns:x14ac="http://schemas.microsoft.com/office/spreadsheetml/2009/9/ac" r="150" x14ac:dyDescent="0.2">
      <c r="A150" s="379" t="e">
        <f ca="true">+RIGHT('Data Summary'!A150,LEN('Data Summary'!A150)-9)</f>
        <v>#VALUE!</v>
      </c>
      <c r="B150" s="38" t="str">
        <f ca="true">+IF(ISTEXT('Data Summary'!B150),'Data Summary'!B150,"")</f>
        <v/>
      </c>
      <c r="C150" s="378" t="e">
        <f ca="true">+VALUE('Data Summary'!C150)</f>
        <v>#VALUE!</v>
      </c>
      <c r="D150" s="99" t="e">
        <f ca="true">+IF(AND(ISNUMBER(OFFSET('Water Data'!$D$4,0,10*ROW('Water Data'!D144))),'Data Summary'!BS150="Yes"),100-OFFSET('Water Data'!$D$4,0,10*ROW('Water Data'!D144)),NA())</f>
        <v>#N/A</v>
      </c>
      <c r="E150" s="99" t="e">
        <f ca="true">+IF(AND(ISNUMBER(OFFSET('Water Data'!$D$6,0,10*ROW('Water Data'!D144))),'Data Summary'!BT150="Yes"),OFFSET('Water Data'!$D$6,0,10*ROW('Water Data'!D144)),NA())</f>
        <v>#N/A</v>
      </c>
      <c r="F150" s="99" t="e">
        <f ca="true">+IF(AND(ISNUMBER(OFFSET('Water Data'!$D$9,0,10*ROW('Water Data'!D144))),'Data Summary'!BU150="Yes"),OFFSET('Water Data'!$D$9,0,10*ROW('Water Data'!D144)),NA())</f>
        <v>#N/A</v>
      </c>
      <c r="G150" s="99" t="e">
        <f ca="true">+IF(AND(ISNUMBER(OFFSET('Water Data'!$E$4,0,10*ROW('Water Data'!E144))),'Data Summary'!BV150="Yes"),100-OFFSET('Water Data'!$E$4,0,10*ROW('Water Data'!E144)),NA())</f>
        <v>#N/A</v>
      </c>
      <c r="H150" s="99" t="e">
        <f ca="true">+IF(AND(ISNUMBER(OFFSET('Water Data'!$E$6,0,10*ROW('Water Data'!E144))),'Data Summary'!BW150="Yes"),OFFSET('Water Data'!$E$6,0,10*ROW('Water Data'!E144)),NA())</f>
        <v>#N/A</v>
      </c>
      <c r="I150" s="99" t="e">
        <f ca="true">+IF(AND(ISNUMBER(OFFSET('Water Data'!$E$9,0,10*ROW('Water Data'!E144))),'Data Summary'!BX150="Yes"),OFFSET('Water Data'!$E$9,0,10*ROW('Water Data'!E144)),NA())</f>
        <v>#N/A</v>
      </c>
      <c r="J150" s="99" t="e">
        <f ca="true">+IF(AND(ISNUMBER(OFFSET('Water Data'!$F$4,0,10*ROW('Water Data'!F144))),'Data Summary'!BY150="Yes"),100-OFFSET('Water Data'!$F$4,0,10*ROW('Water Data'!F144)),NA())</f>
        <v>#N/A</v>
      </c>
      <c r="K150" s="99" t="e">
        <f ca="true">+IF(AND(ISNUMBER(OFFSET('Water Data'!$F$6,0,10*ROW('Water Data'!F144))),'Data Summary'!BZ150="Yes"),OFFSET('Water Data'!$F$6,0,10*ROW('Water Data'!F144)),NA())</f>
        <v>#N/A</v>
      </c>
      <c r="L150" s="99" t="e">
        <f ca="true">+IF(AND(ISNUMBER(OFFSET('Water Data'!$F$9,0,10*ROW('Water Data'!F144))),'Data Summary'!CA150="Yes"),OFFSET('Water Data'!$F$9,0,10*ROW('Water Data'!F144)),NA())</f>
        <v>#N/A</v>
      </c>
      <c r="M150" s="99" t="e">
        <f ca="true">+IF(AND(ISNUMBER(OFFSET('Water Data'!$G$4,0,10*ROW('Water Data'!G144))),'Data Summary'!CB150="Yes"),100-OFFSET('Water Data'!$G$4,0,10*ROW('Water Data'!G144)),NA())</f>
        <v>#N/A</v>
      </c>
      <c r="N150" s="99" t="e">
        <f ca="true">+IF(AND(ISNUMBER(OFFSET('Water Data'!$G$6,0,10*ROW('Water Data'!G144))),'Data Summary'!CC150="Yes"),OFFSET('Water Data'!$G$6,0,10*ROW('Water Data'!G144)),NA())</f>
        <v>#N/A</v>
      </c>
      <c r="O150" s="99" t="e">
        <f ca="true">+IF(AND(ISNUMBER(OFFSET('Water Data'!$G$9,0,10*ROW('Water Data'!G144))),'Data Summary'!CD150="Yes"),OFFSET('Water Data'!$G$9,0,10*ROW('Water Data'!G144)),NA())</f>
        <v>#N/A</v>
      </c>
      <c r="P150" s="99" t="e">
        <f ca="true">+IF(AND(ISNUMBER(OFFSET('Water Data'!$H$4,0,10*ROW('Water Data'!H144))),'Data Summary'!CE150="Yes"),100-OFFSET('Water Data'!$H$4,0,10*ROW('Water Data'!H144)),NA())</f>
        <v>#N/A</v>
      </c>
      <c r="Q150" s="99" t="e">
        <f ca="true">+IF(AND(ISNUMBER(OFFSET('Water Data'!$H$6,0,10*ROW('Water Data'!H144))),'Data Summary'!CF150="Yes"),OFFSET('Water Data'!$H$6,0,10*ROW('Water Data'!H144)),NA())</f>
        <v>#N/A</v>
      </c>
      <c r="R150" s="99" t="e">
        <f ca="true">+IF(AND(ISNUMBER(OFFSET('Water Data'!$H$9,0,10*ROW('Water Data'!H144))),'Data Summary'!CG150="Yes"),OFFSET('Water Data'!$H$9,0,10*ROW('Water Data'!H144)),NA())</f>
        <v>#N/A</v>
      </c>
      <c r="S150" s="99" t="e">
        <f ca="true">+IF(AND(ISNUMBER(OFFSET('Water Data'!$I$4,0,10*ROW('Water Data'!I144))),'Data Summary'!CH150="Yes"),100-OFFSET('Water Data'!$I$4,0,10*ROW('Water Data'!I144)),NA())</f>
        <v>#N/A</v>
      </c>
      <c r="T150" s="99" t="e">
        <f ca="true">+IF(AND(ISNUMBER(OFFSET('Water Data'!$I$6,0,10*ROW('Water Data'!I144))),'Data Summary'!CI150="Yes"),OFFSET('Water Data'!$I$6,0,10*ROW('Water Data'!I144)),NA())</f>
        <v>#N/A</v>
      </c>
      <c r="U150" s="99" t="e">
        <f ca="true">+IF(AND(ISNUMBER(OFFSET('Water Data'!$I$9,0,10*ROW('Water Data'!I144))),'Data Summary'!CJ150="Yes"),OFFSET('Water Data'!$I$9,0,10*ROW('Water Data'!I144)),NA())</f>
        <v>#N/A</v>
      </c>
      <c r="V150" s="100" t="e">
        <f ca="true">+IF(AND(ISNUMBER(OFFSET('Sanitation Data'!$D$4,0,10*ROW('Sanitation Data'!D144))),'Data Summary'!CK150="Yes"),100-OFFSET('Sanitation Data'!$D$4,0,10*ROW('Sanitation Data'!D144)),NA())</f>
        <v>#N/A</v>
      </c>
      <c r="W150" s="100" t="e">
        <f ca="true">+IF(AND(ISNUMBER(OFFSET('Sanitation Data'!$D$6,0,10*ROW('Sanitation Data'!D144))),'Data Summary'!CL150="Yes"),OFFSET('Sanitation Data'!$D$6,0,10*ROW('Sanitation Data'!D144)),NA())</f>
        <v>#N/A</v>
      </c>
      <c r="X150" s="100" t="e">
        <f ca="true">+IF(AND(ISNUMBER(OFFSET('Sanitation Data'!$D$10,0,10*ROW('Sanitation Data'!D144))),'Data Summary'!CM150="Yes"),OFFSET('Sanitation Data'!$D$10,0,10*ROW('Sanitation Data'!D144)),NA())</f>
        <v>#N/A</v>
      </c>
      <c r="Y150" s="100" t="e">
        <f ca="true">+IF(AND(ISNUMBER(OFFSET('Sanitation Data'!$D$11,0,10*ROW('Sanitation Data'!D144))),'Data Summary'!CN150="Yes"),OFFSET('Sanitation Data'!$D$11,0,10*ROW('Sanitation Data'!D144)),NA())</f>
        <v>#N/A</v>
      </c>
      <c r="Z150" s="100" t="e">
        <f ca="true">+IF(AND(ISNUMBER(OFFSET('Sanitation Data'!$D$12,0,10*ROW('Sanitation Data'!D144))),'Data Summary'!CO150="Yes"),OFFSET('Sanitation Data'!$D$12,0,10*ROW('Sanitation Data'!D144)),NA())</f>
        <v>#N/A</v>
      </c>
      <c r="AA150" s="100" t="e">
        <f ca="true">+IF(AND(ISNUMBER(OFFSET('Sanitation Data'!$E$4,0,10*ROW('Sanitation Data'!E144))),'Data Summary'!CP150="Yes"),100-OFFSET('Sanitation Data'!$E$4,0,10*ROW('Sanitation Data'!E144)),NA())</f>
        <v>#N/A</v>
      </c>
      <c r="AB150" s="100" t="e">
        <f ca="true">+IF(AND(ISNUMBER(OFFSET('Sanitation Data'!$E$6,0,10*ROW('Sanitation Data'!E144))),'Data Summary'!CQ150="Yes"),OFFSET('Sanitation Data'!$E$6,0,10*ROW('Sanitation Data'!E144)),NA())</f>
        <v>#N/A</v>
      </c>
      <c r="AC150" s="100" t="e">
        <f ca="true">+IF(AND(ISNUMBER(OFFSET('Sanitation Data'!$E$10,0,10*ROW('Sanitation Data'!E144))),'Data Summary'!CR150="Yes"),OFFSET('Sanitation Data'!$E$10,0,10*ROW('Sanitation Data'!E144)),NA())</f>
        <v>#N/A</v>
      </c>
      <c r="AD150" s="100" t="e">
        <f ca="true">+IF(AND(ISNUMBER(OFFSET('Sanitation Data'!$E$11,0,10*ROW('Sanitation Data'!E144))),'Data Summary'!CS150="Yes"),OFFSET('Sanitation Data'!$E$11,0,10*ROW('Sanitation Data'!E144)),NA())</f>
        <v>#N/A</v>
      </c>
      <c r="AE150" s="100" t="e">
        <f ca="true">+IF(AND(ISNUMBER(OFFSET('Sanitation Data'!$E$12,0,10*ROW('Sanitation Data'!E144))),'Data Summary'!CT150="Yes"),OFFSET('Sanitation Data'!$E$12,0,10*ROW('Sanitation Data'!E144)),NA())</f>
        <v>#N/A</v>
      </c>
      <c r="AF150" s="100" t="e">
        <f ca="true">+IF(AND(ISNUMBER(OFFSET('Sanitation Data'!$F$4,0,10*ROW('Sanitation Data'!F144))),'Data Summary'!CU150="Yes"),100-OFFSET('Sanitation Data'!$F$4,0,10*ROW('Sanitation Data'!F144)),NA())</f>
        <v>#N/A</v>
      </c>
      <c r="AG150" s="100" t="e">
        <f ca="true">+IF(AND(ISNUMBER(OFFSET('Sanitation Data'!$F$6,0,10*ROW('Sanitation Data'!F144))),'Data Summary'!CV150="Yes"),OFFSET('Sanitation Data'!$F$6,0,10*ROW('Sanitation Data'!F144)),NA())</f>
        <v>#N/A</v>
      </c>
      <c r="AH150" s="100" t="e">
        <f ca="true">+IF(AND(ISNUMBER(OFFSET('Sanitation Data'!$F$10,0,10*ROW('Sanitation Data'!F144))),'Data Summary'!CW150="Yes"),OFFSET('Sanitation Data'!$F$10,0,10*ROW('Sanitation Data'!F144)),NA())</f>
        <v>#N/A</v>
      </c>
      <c r="AI150" s="100" t="e">
        <f ca="true">+IF(AND(ISNUMBER(OFFSET('Sanitation Data'!$F$11,0,10*ROW('Sanitation Data'!F144))),'Data Summary'!CX150="Yes"),OFFSET('Sanitation Data'!$F$11,0,10*ROW('Sanitation Data'!F144)),NA())</f>
        <v>#N/A</v>
      </c>
      <c r="AJ150" s="100" t="e">
        <f ca="true">+IF(AND(ISNUMBER(OFFSET('Sanitation Data'!$F$12,0,10*ROW('Sanitation Data'!F144))),'Data Summary'!CY150="Yes"),OFFSET('Sanitation Data'!$F$12,0,10*ROW('Sanitation Data'!F144)),NA())</f>
        <v>#N/A</v>
      </c>
      <c r="AK150" s="100" t="e">
        <f ca="true">+IF(AND(ISNUMBER(OFFSET('Sanitation Data'!$G$4,0,10*ROW('Sanitation Data'!G144))),'Data Summary'!CZ150="Yes"),100-OFFSET('Sanitation Data'!$G$4,0,10*ROW('Sanitation Data'!G144)),NA())</f>
        <v>#N/A</v>
      </c>
      <c r="AL150" s="100" t="e">
        <f ca="true">+IF(AND(ISNUMBER(OFFSET('Sanitation Data'!$G$6,0,10*ROW('Sanitation Data'!G144))),'Data Summary'!DA150="Yes"),OFFSET('Sanitation Data'!$G$6,0,10*ROW('Sanitation Data'!G144)),NA())</f>
        <v>#N/A</v>
      </c>
      <c r="AM150" s="100" t="e">
        <f ca="true">+IF(AND(ISNUMBER(OFFSET('Sanitation Data'!$G$10,0,10*ROW('Sanitation Data'!G144))),'Data Summary'!DB150="Yes"),OFFSET('Sanitation Data'!$G$10,0,10*ROW('Sanitation Data'!G144)),NA())</f>
        <v>#N/A</v>
      </c>
      <c r="AN150" s="100" t="e">
        <f ca="true">+IF(AND(ISNUMBER(OFFSET('Sanitation Data'!$G$11,0,10*ROW('Sanitation Data'!G144))),'Data Summary'!DC150="Yes"),OFFSET('Sanitation Data'!$G$11,0,10*ROW('Sanitation Data'!G144)),NA())</f>
        <v>#N/A</v>
      </c>
      <c r="AO150" s="100" t="e">
        <f ca="true">+IF(AND(ISNUMBER(OFFSET('Sanitation Data'!$G$12,0,10*ROW('Sanitation Data'!G144))),'Data Summary'!DD150="Yes"),OFFSET('Sanitation Data'!$G$12,0,10*ROW('Sanitation Data'!G144)),NA())</f>
        <v>#N/A</v>
      </c>
      <c r="AP150" s="100" t="e">
        <f ca="true">+IF(AND(ISNUMBER(OFFSET('Sanitation Data'!$H$4,0,10*ROW('Sanitation Data'!H144))),'Data Summary'!DE150="Yes"),100-OFFSET('Sanitation Data'!$H$4,0,10*ROW('Sanitation Data'!H144)),NA())</f>
        <v>#N/A</v>
      </c>
      <c r="AQ150" s="100" t="e">
        <f ca="true">+IF(AND(ISNUMBER(OFFSET('Sanitation Data'!$H$6,0,10*ROW('Sanitation Data'!H144))),'Data Summary'!DF150="Yes"),OFFSET('Sanitation Data'!$H$6,0,10*ROW('Sanitation Data'!H144)),NA())</f>
        <v>#N/A</v>
      </c>
      <c r="AR150" s="100" t="e">
        <f ca="true">+IF(AND(ISNUMBER(OFFSET('Sanitation Data'!$H$10,0,10*ROW('Sanitation Data'!H144))),'Data Summary'!DG150="Yes"),OFFSET('Sanitation Data'!$H$10,0,10*ROW('Sanitation Data'!H144)),NA())</f>
        <v>#N/A</v>
      </c>
      <c r="AS150" s="100" t="e">
        <f ca="true">+IF(AND(ISNUMBER(OFFSET('Sanitation Data'!$H$11,0,10*ROW('Sanitation Data'!H144))),'Data Summary'!DH150="Yes"),OFFSET('Sanitation Data'!$H$11,0,10*ROW('Sanitation Data'!H144)),NA())</f>
        <v>#N/A</v>
      </c>
      <c r="AT150" s="100" t="e">
        <f ca="true">+IF(AND(ISNUMBER(OFFSET('Sanitation Data'!$H$12,0,10*ROW('Sanitation Data'!H144))),'Data Summary'!DI150="Yes"),OFFSET('Sanitation Data'!$H$12,0,10*ROW('Sanitation Data'!H144)),NA())</f>
        <v>#N/A</v>
      </c>
      <c r="AU150" s="100" t="e">
        <f ca="true">+IF(AND(ISNUMBER(OFFSET('Sanitation Data'!$I$4,0,10*ROW('Sanitation Data'!I144))),'Data Summary'!DJ150="Yes"),100-OFFSET('Sanitation Data'!$I$4,0,10*ROW('Sanitation Data'!I144)),NA())</f>
        <v>#N/A</v>
      </c>
      <c r="AV150" s="100" t="e">
        <f ca="true">+IF(AND(ISNUMBER(OFFSET('Sanitation Data'!$I$6,0,10*ROW('Sanitation Data'!I144))),'Data Summary'!DK150="Yes"),OFFSET('Sanitation Data'!$I$6,0,10*ROW('Sanitation Data'!I144)),NA())</f>
        <v>#N/A</v>
      </c>
      <c r="AW150" s="100" t="e">
        <f ca="true">+IF(AND(ISNUMBER(OFFSET('Sanitation Data'!$I$10,0,10*ROW('Sanitation Data'!I144))),'Data Summary'!DL150="Yes"),OFFSET('Sanitation Data'!$I$10,0,10*ROW('Sanitation Data'!I144)),NA())</f>
        <v>#N/A</v>
      </c>
      <c r="AX150" s="100" t="e">
        <f ca="true">+IF(AND(ISNUMBER(OFFSET('Sanitation Data'!$I$11,0,10*ROW('Sanitation Data'!I144))),'Data Summary'!DM150="Yes"),OFFSET('Sanitation Data'!$I$11,0,10*ROW('Sanitation Data'!I144)),NA())</f>
        <v>#N/A</v>
      </c>
      <c r="AY150" s="100" t="e">
        <f ca="true">+IF(AND(ISNUMBER(OFFSET('Sanitation Data'!$I$12,0,10*ROW('Sanitation Data'!I144))),'Data Summary'!DN150="Yes"),OFFSET('Sanitation Data'!$I$12,0,10*ROW('Sanitation Data'!I144)),NA())</f>
        <v>#N/A</v>
      </c>
      <c r="AZ150" s="101" t="e">
        <f ca="true">+IF(AND(ISNUMBER(OFFSET('Hygiene Data'!$D$5,0,10*ROW('Hygiene Data'!D144))),'Data Summary'!DO150="Yes"),OFFSET('Hygiene Data'!$D$5,0,10*ROW('Hygiene Data'!D144)),NA())</f>
        <v>#N/A</v>
      </c>
      <c r="BA150" s="101" t="e">
        <f ca="true">+IF(AND(ISNUMBER(OFFSET('Hygiene Data'!$D$7,0,10*ROW('Hygiene Data'!D144))),'Data Summary'!DP150="Yes"),OFFSET('Hygiene Data'!$D$7,0,10*ROW('Hygiene Data'!D144)),NA())</f>
        <v>#N/A</v>
      </c>
      <c r="BB150" s="101" t="e">
        <f ca="true">+IF(AND(ISNUMBER(OFFSET('Hygiene Data'!$D$9,0,10*ROW('Hygiene Data'!D144))),'Data Summary'!DQ150="Yes"),OFFSET('Hygiene Data'!$D$9,0,10*ROW('Hygiene Data'!D144)),NA())</f>
        <v>#N/A</v>
      </c>
      <c r="BC150" s="101" t="e">
        <f ca="true">+IF(AND(ISNUMBER(OFFSET('Hygiene Data'!$E$5,0,10*ROW('Hygiene Data'!E144))),'Data Summary'!DR150="Yes"),OFFSET('Hygiene Data'!$E$5,0,10*ROW('Hygiene Data'!E144)),NA())</f>
        <v>#N/A</v>
      </c>
      <c r="BD150" s="101" t="e">
        <f ca="true">+IF(AND(ISNUMBER(OFFSET('Hygiene Data'!$E$7,0,10*ROW('Hygiene Data'!E144))),'Data Summary'!DS150="Yes"),OFFSET('Hygiene Data'!$E$7,0,10*ROW('Hygiene Data'!E144)),NA())</f>
        <v>#N/A</v>
      </c>
      <c r="BE150" s="101" t="e">
        <f ca="true">+IF(AND(ISNUMBER(OFFSET('Hygiene Data'!$E$9,0,10*ROW('Hygiene Data'!E144))),'Data Summary'!DT150="Yes"),OFFSET('Hygiene Data'!$E$9,0,10*ROW('Hygiene Data'!E144)),NA())</f>
        <v>#N/A</v>
      </c>
      <c r="BF150" s="101" t="e">
        <f ca="true">+IF(AND(ISNUMBER(OFFSET('Hygiene Data'!$F$5,0,10*ROW('Hygiene Data'!F144))),'Data Summary'!DU150="Yes"),OFFSET('Hygiene Data'!$F$5,0,10*ROW('Hygiene Data'!F144)),NA())</f>
        <v>#N/A</v>
      </c>
      <c r="BG150" s="101" t="e">
        <f ca="true">+IF(AND(ISNUMBER(OFFSET('Hygiene Data'!$F$7,0,10*ROW('Hygiene Data'!F144))),'Data Summary'!DV150="Yes"),OFFSET('Hygiene Data'!$F$7,0,10*ROW('Hygiene Data'!F144)),NA())</f>
        <v>#N/A</v>
      </c>
      <c r="BH150" s="101" t="e">
        <f ca="true">+IF(AND(ISNUMBER(OFFSET('Hygiene Data'!$F$9,0,10*ROW('Hygiene Data'!F144))),'Data Summary'!DW150="Yes"),OFFSET('Hygiene Data'!$F$9,0,10*ROW('Hygiene Data'!F144)),NA())</f>
        <v>#N/A</v>
      </c>
      <c r="BI150" s="101" t="e">
        <f ca="true">+IF(AND(ISNUMBER(OFFSET('Hygiene Data'!$G$5,0,10*ROW('Hygiene Data'!G144))),'Data Summary'!DX150="Yes"),OFFSET('Hygiene Data'!$G$5,0,10*ROW('Hygiene Data'!G144)),NA())</f>
        <v>#N/A</v>
      </c>
      <c r="BJ150" s="101" t="e">
        <f ca="true">+IF(AND(ISNUMBER(OFFSET('Hygiene Data'!$G$7,0,10*ROW('Hygiene Data'!G144))),'Data Summary'!DY150="Yes"),OFFSET('Hygiene Data'!$G$7,0,10*ROW('Hygiene Data'!G144)),NA())</f>
        <v>#N/A</v>
      </c>
      <c r="BK150" s="101" t="e">
        <f ca="true">+IF(AND(ISNUMBER(OFFSET('Hygiene Data'!$G$9,0,10*ROW('Hygiene Data'!G144))),'Data Summary'!DZ150="Yes"),OFFSET('Hygiene Data'!$G$9,0,10*ROW('Hygiene Data'!G144)),NA())</f>
        <v>#N/A</v>
      </c>
      <c r="BL150" s="101" t="e">
        <f ca="true">+IF(AND(ISNUMBER(OFFSET('Hygiene Data'!$H$5,0,10*ROW('Hygiene Data'!H144))),'Data Summary'!EA150="Yes"),OFFSET('Hygiene Data'!$H$5,0,10*ROW('Hygiene Data'!H144)),NA())</f>
        <v>#N/A</v>
      </c>
      <c r="BM150" s="101" t="e">
        <f ca="true">+IF(AND(ISNUMBER(OFFSET('Hygiene Data'!$H$7,0,10*ROW('Hygiene Data'!H144))),'Data Summary'!EB150="Yes"),OFFSET('Hygiene Data'!$H$7,0,10*ROW('Hygiene Data'!H144)),NA())</f>
        <v>#N/A</v>
      </c>
      <c r="BN150" s="101" t="e">
        <f ca="true">+IF(AND(ISNUMBER(OFFSET('Hygiene Data'!$H$9,0,10*ROW('Hygiene Data'!H144))),'Data Summary'!EC150="Yes"),OFFSET('Hygiene Data'!$H$9,0,10*ROW('Hygiene Data'!H144)),NA())</f>
        <v>#N/A</v>
      </c>
      <c r="BO150" s="101" t="e">
        <f ca="true">+IF(AND(ISNUMBER(OFFSET('Hygiene Data'!$I$5,0,10*ROW('Hygiene Data'!I144))),'Data Summary'!ED150="Yes"),OFFSET('Hygiene Data'!$I$5,0,10*ROW('Hygiene Data'!I144)),NA())</f>
        <v>#N/A</v>
      </c>
      <c r="BP150" s="101" t="e">
        <f ca="true">+IF(AND(ISNUMBER(OFFSET('Hygiene Data'!$I$7,0,10*ROW('Hygiene Data'!I144))),'Data Summary'!EE150="Yes"),OFFSET('Hygiene Data'!$I$7,0,10*ROW('Hygiene Data'!I144)),NA())</f>
        <v>#N/A</v>
      </c>
      <c r="BQ150" s="101" t="e">
        <f ca="true">+IF(AND(ISNUMBER(OFFSET('Hygiene Data'!$I$9,0,10*ROW('Hygiene Data'!I144))),'Data Summary'!EF150="Yes"),OFFSET('Hygiene Data'!$I$9,0,10*ROW('Hygiene Data'!I144)),NA())</f>
        <v>#N/A</v>
      </c>
    </row>
    <row xmlns:x14ac="http://schemas.microsoft.com/office/spreadsheetml/2009/9/ac" r="151" x14ac:dyDescent="0.2">
      <c r="A151" s="379" t="e">
        <f ca="true">+RIGHT('Data Summary'!A151,LEN('Data Summary'!A151)-9)</f>
        <v>#VALUE!</v>
      </c>
      <c r="B151" s="38" t="str">
        <f ca="true">+IF(ISTEXT('Data Summary'!B151),'Data Summary'!B151,"")</f>
        <v/>
      </c>
      <c r="C151" s="378" t="e">
        <f ca="true">+VALUE('Data Summary'!C151)</f>
        <v>#VALUE!</v>
      </c>
      <c r="D151" s="99" t="e">
        <f ca="true">+IF(AND(ISNUMBER(OFFSET('Water Data'!$D$4,0,10*ROW('Water Data'!D145))),'Data Summary'!BS151="Yes"),100-OFFSET('Water Data'!$D$4,0,10*ROW('Water Data'!D145)),NA())</f>
        <v>#N/A</v>
      </c>
      <c r="E151" s="99" t="e">
        <f ca="true">+IF(AND(ISNUMBER(OFFSET('Water Data'!$D$6,0,10*ROW('Water Data'!D145))),'Data Summary'!BT151="Yes"),OFFSET('Water Data'!$D$6,0,10*ROW('Water Data'!D145)),NA())</f>
        <v>#N/A</v>
      </c>
      <c r="F151" s="99" t="e">
        <f ca="true">+IF(AND(ISNUMBER(OFFSET('Water Data'!$D$9,0,10*ROW('Water Data'!D145))),'Data Summary'!BU151="Yes"),OFFSET('Water Data'!$D$9,0,10*ROW('Water Data'!D145)),NA())</f>
        <v>#N/A</v>
      </c>
      <c r="G151" s="99" t="e">
        <f ca="true">+IF(AND(ISNUMBER(OFFSET('Water Data'!$E$4,0,10*ROW('Water Data'!E145))),'Data Summary'!BV151="Yes"),100-OFFSET('Water Data'!$E$4,0,10*ROW('Water Data'!E145)),NA())</f>
        <v>#N/A</v>
      </c>
      <c r="H151" s="99" t="e">
        <f ca="true">+IF(AND(ISNUMBER(OFFSET('Water Data'!$E$6,0,10*ROW('Water Data'!E145))),'Data Summary'!BW151="Yes"),OFFSET('Water Data'!$E$6,0,10*ROW('Water Data'!E145)),NA())</f>
        <v>#N/A</v>
      </c>
      <c r="I151" s="99" t="e">
        <f ca="true">+IF(AND(ISNUMBER(OFFSET('Water Data'!$E$9,0,10*ROW('Water Data'!E145))),'Data Summary'!BX151="Yes"),OFFSET('Water Data'!$E$9,0,10*ROW('Water Data'!E145)),NA())</f>
        <v>#N/A</v>
      </c>
      <c r="J151" s="99" t="e">
        <f ca="true">+IF(AND(ISNUMBER(OFFSET('Water Data'!$F$4,0,10*ROW('Water Data'!F145))),'Data Summary'!BY151="Yes"),100-OFFSET('Water Data'!$F$4,0,10*ROW('Water Data'!F145)),NA())</f>
        <v>#N/A</v>
      </c>
      <c r="K151" s="99" t="e">
        <f ca="true">+IF(AND(ISNUMBER(OFFSET('Water Data'!$F$6,0,10*ROW('Water Data'!F145))),'Data Summary'!BZ151="Yes"),OFFSET('Water Data'!$F$6,0,10*ROW('Water Data'!F145)),NA())</f>
        <v>#N/A</v>
      </c>
      <c r="L151" s="99" t="e">
        <f ca="true">+IF(AND(ISNUMBER(OFFSET('Water Data'!$F$9,0,10*ROW('Water Data'!F145))),'Data Summary'!CA151="Yes"),OFFSET('Water Data'!$F$9,0,10*ROW('Water Data'!F145)),NA())</f>
        <v>#N/A</v>
      </c>
      <c r="M151" s="99" t="e">
        <f ca="true">+IF(AND(ISNUMBER(OFFSET('Water Data'!$G$4,0,10*ROW('Water Data'!G145))),'Data Summary'!CB151="Yes"),100-OFFSET('Water Data'!$G$4,0,10*ROW('Water Data'!G145)),NA())</f>
        <v>#N/A</v>
      </c>
      <c r="N151" s="99" t="e">
        <f ca="true">+IF(AND(ISNUMBER(OFFSET('Water Data'!$G$6,0,10*ROW('Water Data'!G145))),'Data Summary'!CC151="Yes"),OFFSET('Water Data'!$G$6,0,10*ROW('Water Data'!G145)),NA())</f>
        <v>#N/A</v>
      </c>
      <c r="O151" s="99" t="e">
        <f ca="true">+IF(AND(ISNUMBER(OFFSET('Water Data'!$G$9,0,10*ROW('Water Data'!G145))),'Data Summary'!CD151="Yes"),OFFSET('Water Data'!$G$9,0,10*ROW('Water Data'!G145)),NA())</f>
        <v>#N/A</v>
      </c>
      <c r="P151" s="99" t="e">
        <f ca="true">+IF(AND(ISNUMBER(OFFSET('Water Data'!$H$4,0,10*ROW('Water Data'!H145))),'Data Summary'!CE151="Yes"),100-OFFSET('Water Data'!$H$4,0,10*ROW('Water Data'!H145)),NA())</f>
        <v>#N/A</v>
      </c>
      <c r="Q151" s="99" t="e">
        <f ca="true">+IF(AND(ISNUMBER(OFFSET('Water Data'!$H$6,0,10*ROW('Water Data'!H145))),'Data Summary'!CF151="Yes"),OFFSET('Water Data'!$H$6,0,10*ROW('Water Data'!H145)),NA())</f>
        <v>#N/A</v>
      </c>
      <c r="R151" s="99" t="e">
        <f ca="true">+IF(AND(ISNUMBER(OFFSET('Water Data'!$H$9,0,10*ROW('Water Data'!H145))),'Data Summary'!CG151="Yes"),OFFSET('Water Data'!$H$9,0,10*ROW('Water Data'!H145)),NA())</f>
        <v>#N/A</v>
      </c>
      <c r="S151" s="99" t="e">
        <f ca="true">+IF(AND(ISNUMBER(OFFSET('Water Data'!$I$4,0,10*ROW('Water Data'!I145))),'Data Summary'!CH151="Yes"),100-OFFSET('Water Data'!$I$4,0,10*ROW('Water Data'!I145)),NA())</f>
        <v>#N/A</v>
      </c>
      <c r="T151" s="99" t="e">
        <f ca="true">+IF(AND(ISNUMBER(OFFSET('Water Data'!$I$6,0,10*ROW('Water Data'!I145))),'Data Summary'!CI151="Yes"),OFFSET('Water Data'!$I$6,0,10*ROW('Water Data'!I145)),NA())</f>
        <v>#N/A</v>
      </c>
      <c r="U151" s="99" t="e">
        <f ca="true">+IF(AND(ISNUMBER(OFFSET('Water Data'!$I$9,0,10*ROW('Water Data'!I145))),'Data Summary'!CJ151="Yes"),OFFSET('Water Data'!$I$9,0,10*ROW('Water Data'!I145)),NA())</f>
        <v>#N/A</v>
      </c>
      <c r="V151" s="100" t="e">
        <f ca="true">+IF(AND(ISNUMBER(OFFSET('Sanitation Data'!$D$4,0,10*ROW('Sanitation Data'!D145))),'Data Summary'!CK151="Yes"),100-OFFSET('Sanitation Data'!$D$4,0,10*ROW('Sanitation Data'!D145)),NA())</f>
        <v>#N/A</v>
      </c>
      <c r="W151" s="100" t="e">
        <f ca="true">+IF(AND(ISNUMBER(OFFSET('Sanitation Data'!$D$6,0,10*ROW('Sanitation Data'!D145))),'Data Summary'!CL151="Yes"),OFFSET('Sanitation Data'!$D$6,0,10*ROW('Sanitation Data'!D145)),NA())</f>
        <v>#N/A</v>
      </c>
      <c r="X151" s="100" t="e">
        <f ca="true">+IF(AND(ISNUMBER(OFFSET('Sanitation Data'!$D$10,0,10*ROW('Sanitation Data'!D145))),'Data Summary'!CM151="Yes"),OFFSET('Sanitation Data'!$D$10,0,10*ROW('Sanitation Data'!D145)),NA())</f>
        <v>#N/A</v>
      </c>
      <c r="Y151" s="100" t="e">
        <f ca="true">+IF(AND(ISNUMBER(OFFSET('Sanitation Data'!$D$11,0,10*ROW('Sanitation Data'!D145))),'Data Summary'!CN151="Yes"),OFFSET('Sanitation Data'!$D$11,0,10*ROW('Sanitation Data'!D145)),NA())</f>
        <v>#N/A</v>
      </c>
      <c r="Z151" s="100" t="e">
        <f ca="true">+IF(AND(ISNUMBER(OFFSET('Sanitation Data'!$D$12,0,10*ROW('Sanitation Data'!D145))),'Data Summary'!CO151="Yes"),OFFSET('Sanitation Data'!$D$12,0,10*ROW('Sanitation Data'!D145)),NA())</f>
        <v>#N/A</v>
      </c>
      <c r="AA151" s="100" t="e">
        <f ca="true">+IF(AND(ISNUMBER(OFFSET('Sanitation Data'!$E$4,0,10*ROW('Sanitation Data'!E145))),'Data Summary'!CP151="Yes"),100-OFFSET('Sanitation Data'!$E$4,0,10*ROW('Sanitation Data'!E145)),NA())</f>
        <v>#N/A</v>
      </c>
      <c r="AB151" s="100" t="e">
        <f ca="true">+IF(AND(ISNUMBER(OFFSET('Sanitation Data'!$E$6,0,10*ROW('Sanitation Data'!E145))),'Data Summary'!CQ151="Yes"),OFFSET('Sanitation Data'!$E$6,0,10*ROW('Sanitation Data'!E145)),NA())</f>
        <v>#N/A</v>
      </c>
      <c r="AC151" s="100" t="e">
        <f ca="true">+IF(AND(ISNUMBER(OFFSET('Sanitation Data'!$E$10,0,10*ROW('Sanitation Data'!E145))),'Data Summary'!CR151="Yes"),OFFSET('Sanitation Data'!$E$10,0,10*ROW('Sanitation Data'!E145)),NA())</f>
        <v>#N/A</v>
      </c>
      <c r="AD151" s="100" t="e">
        <f ca="true">+IF(AND(ISNUMBER(OFFSET('Sanitation Data'!$E$11,0,10*ROW('Sanitation Data'!E145))),'Data Summary'!CS151="Yes"),OFFSET('Sanitation Data'!$E$11,0,10*ROW('Sanitation Data'!E145)),NA())</f>
        <v>#N/A</v>
      </c>
      <c r="AE151" s="100" t="e">
        <f ca="true">+IF(AND(ISNUMBER(OFFSET('Sanitation Data'!$E$12,0,10*ROW('Sanitation Data'!E145))),'Data Summary'!CT151="Yes"),OFFSET('Sanitation Data'!$E$12,0,10*ROW('Sanitation Data'!E145)),NA())</f>
        <v>#N/A</v>
      </c>
      <c r="AF151" s="100" t="e">
        <f ca="true">+IF(AND(ISNUMBER(OFFSET('Sanitation Data'!$F$4,0,10*ROW('Sanitation Data'!F145))),'Data Summary'!CU151="Yes"),100-OFFSET('Sanitation Data'!$F$4,0,10*ROW('Sanitation Data'!F145)),NA())</f>
        <v>#N/A</v>
      </c>
      <c r="AG151" s="100" t="e">
        <f ca="true">+IF(AND(ISNUMBER(OFFSET('Sanitation Data'!$F$6,0,10*ROW('Sanitation Data'!F145))),'Data Summary'!CV151="Yes"),OFFSET('Sanitation Data'!$F$6,0,10*ROW('Sanitation Data'!F145)),NA())</f>
        <v>#N/A</v>
      </c>
      <c r="AH151" s="100" t="e">
        <f ca="true">+IF(AND(ISNUMBER(OFFSET('Sanitation Data'!$F$10,0,10*ROW('Sanitation Data'!F145))),'Data Summary'!CW151="Yes"),OFFSET('Sanitation Data'!$F$10,0,10*ROW('Sanitation Data'!F145)),NA())</f>
        <v>#N/A</v>
      </c>
      <c r="AI151" s="100" t="e">
        <f ca="true">+IF(AND(ISNUMBER(OFFSET('Sanitation Data'!$F$11,0,10*ROW('Sanitation Data'!F145))),'Data Summary'!CX151="Yes"),OFFSET('Sanitation Data'!$F$11,0,10*ROW('Sanitation Data'!F145)),NA())</f>
        <v>#N/A</v>
      </c>
      <c r="AJ151" s="100" t="e">
        <f ca="true">+IF(AND(ISNUMBER(OFFSET('Sanitation Data'!$F$12,0,10*ROW('Sanitation Data'!F145))),'Data Summary'!CY151="Yes"),OFFSET('Sanitation Data'!$F$12,0,10*ROW('Sanitation Data'!F145)),NA())</f>
        <v>#N/A</v>
      </c>
      <c r="AK151" s="100" t="e">
        <f ca="true">+IF(AND(ISNUMBER(OFFSET('Sanitation Data'!$G$4,0,10*ROW('Sanitation Data'!G145))),'Data Summary'!CZ151="Yes"),100-OFFSET('Sanitation Data'!$G$4,0,10*ROW('Sanitation Data'!G145)),NA())</f>
        <v>#N/A</v>
      </c>
      <c r="AL151" s="100" t="e">
        <f ca="true">+IF(AND(ISNUMBER(OFFSET('Sanitation Data'!$G$6,0,10*ROW('Sanitation Data'!G145))),'Data Summary'!DA151="Yes"),OFFSET('Sanitation Data'!$G$6,0,10*ROW('Sanitation Data'!G145)),NA())</f>
        <v>#N/A</v>
      </c>
      <c r="AM151" s="100" t="e">
        <f ca="true">+IF(AND(ISNUMBER(OFFSET('Sanitation Data'!$G$10,0,10*ROW('Sanitation Data'!G145))),'Data Summary'!DB151="Yes"),OFFSET('Sanitation Data'!$G$10,0,10*ROW('Sanitation Data'!G145)),NA())</f>
        <v>#N/A</v>
      </c>
      <c r="AN151" s="100" t="e">
        <f ca="true">+IF(AND(ISNUMBER(OFFSET('Sanitation Data'!$G$11,0,10*ROW('Sanitation Data'!G145))),'Data Summary'!DC151="Yes"),OFFSET('Sanitation Data'!$G$11,0,10*ROW('Sanitation Data'!G145)),NA())</f>
        <v>#N/A</v>
      </c>
      <c r="AO151" s="100" t="e">
        <f ca="true">+IF(AND(ISNUMBER(OFFSET('Sanitation Data'!$G$12,0,10*ROW('Sanitation Data'!G145))),'Data Summary'!DD151="Yes"),OFFSET('Sanitation Data'!$G$12,0,10*ROW('Sanitation Data'!G145)),NA())</f>
        <v>#N/A</v>
      </c>
      <c r="AP151" s="100" t="e">
        <f ca="true">+IF(AND(ISNUMBER(OFFSET('Sanitation Data'!$H$4,0,10*ROW('Sanitation Data'!H145))),'Data Summary'!DE151="Yes"),100-OFFSET('Sanitation Data'!$H$4,0,10*ROW('Sanitation Data'!H145)),NA())</f>
        <v>#N/A</v>
      </c>
      <c r="AQ151" s="100" t="e">
        <f ca="true">+IF(AND(ISNUMBER(OFFSET('Sanitation Data'!$H$6,0,10*ROW('Sanitation Data'!H145))),'Data Summary'!DF151="Yes"),OFFSET('Sanitation Data'!$H$6,0,10*ROW('Sanitation Data'!H145)),NA())</f>
        <v>#N/A</v>
      </c>
      <c r="AR151" s="100" t="e">
        <f ca="true">+IF(AND(ISNUMBER(OFFSET('Sanitation Data'!$H$10,0,10*ROW('Sanitation Data'!H145))),'Data Summary'!DG151="Yes"),OFFSET('Sanitation Data'!$H$10,0,10*ROW('Sanitation Data'!H145)),NA())</f>
        <v>#N/A</v>
      </c>
      <c r="AS151" s="100" t="e">
        <f ca="true">+IF(AND(ISNUMBER(OFFSET('Sanitation Data'!$H$11,0,10*ROW('Sanitation Data'!H145))),'Data Summary'!DH151="Yes"),OFFSET('Sanitation Data'!$H$11,0,10*ROW('Sanitation Data'!H145)),NA())</f>
        <v>#N/A</v>
      </c>
      <c r="AT151" s="100" t="e">
        <f ca="true">+IF(AND(ISNUMBER(OFFSET('Sanitation Data'!$H$12,0,10*ROW('Sanitation Data'!H145))),'Data Summary'!DI151="Yes"),OFFSET('Sanitation Data'!$H$12,0,10*ROW('Sanitation Data'!H145)),NA())</f>
        <v>#N/A</v>
      </c>
      <c r="AU151" s="100" t="e">
        <f ca="true">+IF(AND(ISNUMBER(OFFSET('Sanitation Data'!$I$4,0,10*ROW('Sanitation Data'!I145))),'Data Summary'!DJ151="Yes"),100-OFFSET('Sanitation Data'!$I$4,0,10*ROW('Sanitation Data'!I145)),NA())</f>
        <v>#N/A</v>
      </c>
      <c r="AV151" s="100" t="e">
        <f ca="true">+IF(AND(ISNUMBER(OFFSET('Sanitation Data'!$I$6,0,10*ROW('Sanitation Data'!I145))),'Data Summary'!DK151="Yes"),OFFSET('Sanitation Data'!$I$6,0,10*ROW('Sanitation Data'!I145)),NA())</f>
        <v>#N/A</v>
      </c>
      <c r="AW151" s="100" t="e">
        <f ca="true">+IF(AND(ISNUMBER(OFFSET('Sanitation Data'!$I$10,0,10*ROW('Sanitation Data'!I145))),'Data Summary'!DL151="Yes"),OFFSET('Sanitation Data'!$I$10,0,10*ROW('Sanitation Data'!I145)),NA())</f>
        <v>#N/A</v>
      </c>
      <c r="AX151" s="100" t="e">
        <f ca="true">+IF(AND(ISNUMBER(OFFSET('Sanitation Data'!$I$11,0,10*ROW('Sanitation Data'!I145))),'Data Summary'!DM151="Yes"),OFFSET('Sanitation Data'!$I$11,0,10*ROW('Sanitation Data'!I145)),NA())</f>
        <v>#N/A</v>
      </c>
      <c r="AY151" s="100" t="e">
        <f ca="true">+IF(AND(ISNUMBER(OFFSET('Sanitation Data'!$I$12,0,10*ROW('Sanitation Data'!I145))),'Data Summary'!DN151="Yes"),OFFSET('Sanitation Data'!$I$12,0,10*ROW('Sanitation Data'!I145)),NA())</f>
        <v>#N/A</v>
      </c>
      <c r="AZ151" s="101" t="e">
        <f ca="true">+IF(AND(ISNUMBER(OFFSET('Hygiene Data'!$D$5,0,10*ROW('Hygiene Data'!D145))),'Data Summary'!DO151="Yes"),OFFSET('Hygiene Data'!$D$5,0,10*ROW('Hygiene Data'!D145)),NA())</f>
        <v>#N/A</v>
      </c>
      <c r="BA151" s="101" t="e">
        <f ca="true">+IF(AND(ISNUMBER(OFFSET('Hygiene Data'!$D$7,0,10*ROW('Hygiene Data'!D145))),'Data Summary'!DP151="Yes"),OFFSET('Hygiene Data'!$D$7,0,10*ROW('Hygiene Data'!D145)),NA())</f>
        <v>#N/A</v>
      </c>
      <c r="BB151" s="101" t="e">
        <f ca="true">+IF(AND(ISNUMBER(OFFSET('Hygiene Data'!$D$9,0,10*ROW('Hygiene Data'!D145))),'Data Summary'!DQ151="Yes"),OFFSET('Hygiene Data'!$D$9,0,10*ROW('Hygiene Data'!D145)),NA())</f>
        <v>#N/A</v>
      </c>
      <c r="BC151" s="101" t="e">
        <f ca="true">+IF(AND(ISNUMBER(OFFSET('Hygiene Data'!$E$5,0,10*ROW('Hygiene Data'!E145))),'Data Summary'!DR151="Yes"),OFFSET('Hygiene Data'!$E$5,0,10*ROW('Hygiene Data'!E145)),NA())</f>
        <v>#N/A</v>
      </c>
      <c r="BD151" s="101" t="e">
        <f ca="true">+IF(AND(ISNUMBER(OFFSET('Hygiene Data'!$E$7,0,10*ROW('Hygiene Data'!E145))),'Data Summary'!DS151="Yes"),OFFSET('Hygiene Data'!$E$7,0,10*ROW('Hygiene Data'!E145)),NA())</f>
        <v>#N/A</v>
      </c>
      <c r="BE151" s="101" t="e">
        <f ca="true">+IF(AND(ISNUMBER(OFFSET('Hygiene Data'!$E$9,0,10*ROW('Hygiene Data'!E145))),'Data Summary'!DT151="Yes"),OFFSET('Hygiene Data'!$E$9,0,10*ROW('Hygiene Data'!E145)),NA())</f>
        <v>#N/A</v>
      </c>
      <c r="BF151" s="101" t="e">
        <f ca="true">+IF(AND(ISNUMBER(OFFSET('Hygiene Data'!$F$5,0,10*ROW('Hygiene Data'!F145))),'Data Summary'!DU151="Yes"),OFFSET('Hygiene Data'!$F$5,0,10*ROW('Hygiene Data'!F145)),NA())</f>
        <v>#N/A</v>
      </c>
      <c r="BG151" s="101" t="e">
        <f ca="true">+IF(AND(ISNUMBER(OFFSET('Hygiene Data'!$F$7,0,10*ROW('Hygiene Data'!F145))),'Data Summary'!DV151="Yes"),OFFSET('Hygiene Data'!$F$7,0,10*ROW('Hygiene Data'!F145)),NA())</f>
        <v>#N/A</v>
      </c>
      <c r="BH151" s="101" t="e">
        <f ca="true">+IF(AND(ISNUMBER(OFFSET('Hygiene Data'!$F$9,0,10*ROW('Hygiene Data'!F145))),'Data Summary'!DW151="Yes"),OFFSET('Hygiene Data'!$F$9,0,10*ROW('Hygiene Data'!F145)),NA())</f>
        <v>#N/A</v>
      </c>
      <c r="BI151" s="101" t="e">
        <f ca="true">+IF(AND(ISNUMBER(OFFSET('Hygiene Data'!$G$5,0,10*ROW('Hygiene Data'!G145))),'Data Summary'!DX151="Yes"),OFFSET('Hygiene Data'!$G$5,0,10*ROW('Hygiene Data'!G145)),NA())</f>
        <v>#N/A</v>
      </c>
      <c r="BJ151" s="101" t="e">
        <f ca="true">+IF(AND(ISNUMBER(OFFSET('Hygiene Data'!$G$7,0,10*ROW('Hygiene Data'!G145))),'Data Summary'!DY151="Yes"),OFFSET('Hygiene Data'!$G$7,0,10*ROW('Hygiene Data'!G145)),NA())</f>
        <v>#N/A</v>
      </c>
      <c r="BK151" s="101" t="e">
        <f ca="true">+IF(AND(ISNUMBER(OFFSET('Hygiene Data'!$G$9,0,10*ROW('Hygiene Data'!G145))),'Data Summary'!DZ151="Yes"),OFFSET('Hygiene Data'!$G$9,0,10*ROW('Hygiene Data'!G145)),NA())</f>
        <v>#N/A</v>
      </c>
      <c r="BL151" s="101" t="e">
        <f ca="true">+IF(AND(ISNUMBER(OFFSET('Hygiene Data'!$H$5,0,10*ROW('Hygiene Data'!H145))),'Data Summary'!EA151="Yes"),OFFSET('Hygiene Data'!$H$5,0,10*ROW('Hygiene Data'!H145)),NA())</f>
        <v>#N/A</v>
      </c>
      <c r="BM151" s="101" t="e">
        <f ca="true">+IF(AND(ISNUMBER(OFFSET('Hygiene Data'!$H$7,0,10*ROW('Hygiene Data'!H145))),'Data Summary'!EB151="Yes"),OFFSET('Hygiene Data'!$H$7,0,10*ROW('Hygiene Data'!H145)),NA())</f>
        <v>#N/A</v>
      </c>
      <c r="BN151" s="101" t="e">
        <f ca="true">+IF(AND(ISNUMBER(OFFSET('Hygiene Data'!$H$9,0,10*ROW('Hygiene Data'!H145))),'Data Summary'!EC151="Yes"),OFFSET('Hygiene Data'!$H$9,0,10*ROW('Hygiene Data'!H145)),NA())</f>
        <v>#N/A</v>
      </c>
      <c r="BO151" s="101" t="e">
        <f ca="true">+IF(AND(ISNUMBER(OFFSET('Hygiene Data'!$I$5,0,10*ROW('Hygiene Data'!I145))),'Data Summary'!ED151="Yes"),OFFSET('Hygiene Data'!$I$5,0,10*ROW('Hygiene Data'!I145)),NA())</f>
        <v>#N/A</v>
      </c>
      <c r="BP151" s="101" t="e">
        <f ca="true">+IF(AND(ISNUMBER(OFFSET('Hygiene Data'!$I$7,0,10*ROW('Hygiene Data'!I145))),'Data Summary'!EE151="Yes"),OFFSET('Hygiene Data'!$I$7,0,10*ROW('Hygiene Data'!I145)),NA())</f>
        <v>#N/A</v>
      </c>
      <c r="BQ151" s="101" t="e">
        <f ca="true">+IF(AND(ISNUMBER(OFFSET('Hygiene Data'!$I$9,0,10*ROW('Hygiene Data'!I145))),'Data Summary'!EF151="Yes"),OFFSET('Hygiene Data'!$I$9,0,10*ROW('Hygiene Data'!I145)),NA())</f>
        <v>#N/A</v>
      </c>
    </row>
    <row xmlns:x14ac="http://schemas.microsoft.com/office/spreadsheetml/2009/9/ac" r="152" x14ac:dyDescent="0.2">
      <c r="A152" s="379" t="e">
        <f ca="true">+RIGHT('Data Summary'!A152,LEN('Data Summary'!A152)-9)</f>
        <v>#VALUE!</v>
      </c>
      <c r="B152" s="38" t="str">
        <f ca="true">+IF(ISTEXT('Data Summary'!B152),'Data Summary'!B152,"")</f>
        <v/>
      </c>
      <c r="C152" s="378" t="e">
        <f ca="true">+VALUE('Data Summary'!C152)</f>
        <v>#VALUE!</v>
      </c>
      <c r="D152" s="99" t="e">
        <f ca="true">+IF(AND(ISNUMBER(OFFSET('Water Data'!$D$4,0,10*ROW('Water Data'!D146))),'Data Summary'!BS152="Yes"),100-OFFSET('Water Data'!$D$4,0,10*ROW('Water Data'!D146)),NA())</f>
        <v>#N/A</v>
      </c>
      <c r="E152" s="99" t="e">
        <f ca="true">+IF(AND(ISNUMBER(OFFSET('Water Data'!$D$6,0,10*ROW('Water Data'!D146))),'Data Summary'!BT152="Yes"),OFFSET('Water Data'!$D$6,0,10*ROW('Water Data'!D146)),NA())</f>
        <v>#N/A</v>
      </c>
      <c r="F152" s="99" t="e">
        <f ca="true">+IF(AND(ISNUMBER(OFFSET('Water Data'!$D$9,0,10*ROW('Water Data'!D146))),'Data Summary'!BU152="Yes"),OFFSET('Water Data'!$D$9,0,10*ROW('Water Data'!D146)),NA())</f>
        <v>#N/A</v>
      </c>
      <c r="G152" s="99" t="e">
        <f ca="true">+IF(AND(ISNUMBER(OFFSET('Water Data'!$E$4,0,10*ROW('Water Data'!E146))),'Data Summary'!BV152="Yes"),100-OFFSET('Water Data'!$E$4,0,10*ROW('Water Data'!E146)),NA())</f>
        <v>#N/A</v>
      </c>
      <c r="H152" s="99" t="e">
        <f ca="true">+IF(AND(ISNUMBER(OFFSET('Water Data'!$E$6,0,10*ROW('Water Data'!E146))),'Data Summary'!BW152="Yes"),OFFSET('Water Data'!$E$6,0,10*ROW('Water Data'!E146)),NA())</f>
        <v>#N/A</v>
      </c>
      <c r="I152" s="99" t="e">
        <f ca="true">+IF(AND(ISNUMBER(OFFSET('Water Data'!$E$9,0,10*ROW('Water Data'!E146))),'Data Summary'!BX152="Yes"),OFFSET('Water Data'!$E$9,0,10*ROW('Water Data'!E146)),NA())</f>
        <v>#N/A</v>
      </c>
      <c r="J152" s="99" t="e">
        <f ca="true">+IF(AND(ISNUMBER(OFFSET('Water Data'!$F$4,0,10*ROW('Water Data'!F146))),'Data Summary'!BY152="Yes"),100-OFFSET('Water Data'!$F$4,0,10*ROW('Water Data'!F146)),NA())</f>
        <v>#N/A</v>
      </c>
      <c r="K152" s="99" t="e">
        <f ca="true">+IF(AND(ISNUMBER(OFFSET('Water Data'!$F$6,0,10*ROW('Water Data'!F146))),'Data Summary'!BZ152="Yes"),OFFSET('Water Data'!$F$6,0,10*ROW('Water Data'!F146)),NA())</f>
        <v>#N/A</v>
      </c>
      <c r="L152" s="99" t="e">
        <f ca="true">+IF(AND(ISNUMBER(OFFSET('Water Data'!$F$9,0,10*ROW('Water Data'!F146))),'Data Summary'!CA152="Yes"),OFFSET('Water Data'!$F$9,0,10*ROW('Water Data'!F146)),NA())</f>
        <v>#N/A</v>
      </c>
      <c r="M152" s="99" t="e">
        <f ca="true">+IF(AND(ISNUMBER(OFFSET('Water Data'!$G$4,0,10*ROW('Water Data'!G146))),'Data Summary'!CB152="Yes"),100-OFFSET('Water Data'!$G$4,0,10*ROW('Water Data'!G146)),NA())</f>
        <v>#N/A</v>
      </c>
      <c r="N152" s="99" t="e">
        <f ca="true">+IF(AND(ISNUMBER(OFFSET('Water Data'!$G$6,0,10*ROW('Water Data'!G146))),'Data Summary'!CC152="Yes"),OFFSET('Water Data'!$G$6,0,10*ROW('Water Data'!G146)),NA())</f>
        <v>#N/A</v>
      </c>
      <c r="O152" s="99" t="e">
        <f ca="true">+IF(AND(ISNUMBER(OFFSET('Water Data'!$G$9,0,10*ROW('Water Data'!G146))),'Data Summary'!CD152="Yes"),OFFSET('Water Data'!$G$9,0,10*ROW('Water Data'!G146)),NA())</f>
        <v>#N/A</v>
      </c>
      <c r="P152" s="99" t="e">
        <f ca="true">+IF(AND(ISNUMBER(OFFSET('Water Data'!$H$4,0,10*ROW('Water Data'!H146))),'Data Summary'!CE152="Yes"),100-OFFSET('Water Data'!$H$4,0,10*ROW('Water Data'!H146)),NA())</f>
        <v>#N/A</v>
      </c>
      <c r="Q152" s="99" t="e">
        <f ca="true">+IF(AND(ISNUMBER(OFFSET('Water Data'!$H$6,0,10*ROW('Water Data'!H146))),'Data Summary'!CF152="Yes"),OFFSET('Water Data'!$H$6,0,10*ROW('Water Data'!H146)),NA())</f>
        <v>#N/A</v>
      </c>
      <c r="R152" s="99" t="e">
        <f ca="true">+IF(AND(ISNUMBER(OFFSET('Water Data'!$H$9,0,10*ROW('Water Data'!H146))),'Data Summary'!CG152="Yes"),OFFSET('Water Data'!$H$9,0,10*ROW('Water Data'!H146)),NA())</f>
        <v>#N/A</v>
      </c>
      <c r="S152" s="99" t="e">
        <f ca="true">+IF(AND(ISNUMBER(OFFSET('Water Data'!$I$4,0,10*ROW('Water Data'!I146))),'Data Summary'!CH152="Yes"),100-OFFSET('Water Data'!$I$4,0,10*ROW('Water Data'!I146)),NA())</f>
        <v>#N/A</v>
      </c>
      <c r="T152" s="99" t="e">
        <f ca="true">+IF(AND(ISNUMBER(OFFSET('Water Data'!$I$6,0,10*ROW('Water Data'!I146))),'Data Summary'!CI152="Yes"),OFFSET('Water Data'!$I$6,0,10*ROW('Water Data'!I146)),NA())</f>
        <v>#N/A</v>
      </c>
      <c r="U152" s="99" t="e">
        <f ca="true">+IF(AND(ISNUMBER(OFFSET('Water Data'!$I$9,0,10*ROW('Water Data'!I146))),'Data Summary'!CJ152="Yes"),OFFSET('Water Data'!$I$9,0,10*ROW('Water Data'!I146)),NA())</f>
        <v>#N/A</v>
      </c>
      <c r="V152" s="100" t="e">
        <f ca="true">+IF(AND(ISNUMBER(OFFSET('Sanitation Data'!$D$4,0,10*ROW('Sanitation Data'!D146))),'Data Summary'!CK152="Yes"),100-OFFSET('Sanitation Data'!$D$4,0,10*ROW('Sanitation Data'!D146)),NA())</f>
        <v>#N/A</v>
      </c>
      <c r="W152" s="100" t="e">
        <f ca="true">+IF(AND(ISNUMBER(OFFSET('Sanitation Data'!$D$6,0,10*ROW('Sanitation Data'!D146))),'Data Summary'!CL152="Yes"),OFFSET('Sanitation Data'!$D$6,0,10*ROW('Sanitation Data'!D146)),NA())</f>
        <v>#N/A</v>
      </c>
      <c r="X152" s="100" t="e">
        <f ca="true">+IF(AND(ISNUMBER(OFFSET('Sanitation Data'!$D$10,0,10*ROW('Sanitation Data'!D146))),'Data Summary'!CM152="Yes"),OFFSET('Sanitation Data'!$D$10,0,10*ROW('Sanitation Data'!D146)),NA())</f>
        <v>#N/A</v>
      </c>
      <c r="Y152" s="100" t="e">
        <f ca="true">+IF(AND(ISNUMBER(OFFSET('Sanitation Data'!$D$11,0,10*ROW('Sanitation Data'!D146))),'Data Summary'!CN152="Yes"),OFFSET('Sanitation Data'!$D$11,0,10*ROW('Sanitation Data'!D146)),NA())</f>
        <v>#N/A</v>
      </c>
      <c r="Z152" s="100" t="e">
        <f ca="true">+IF(AND(ISNUMBER(OFFSET('Sanitation Data'!$D$12,0,10*ROW('Sanitation Data'!D146))),'Data Summary'!CO152="Yes"),OFFSET('Sanitation Data'!$D$12,0,10*ROW('Sanitation Data'!D146)),NA())</f>
        <v>#N/A</v>
      </c>
      <c r="AA152" s="100" t="e">
        <f ca="true">+IF(AND(ISNUMBER(OFFSET('Sanitation Data'!$E$4,0,10*ROW('Sanitation Data'!E146))),'Data Summary'!CP152="Yes"),100-OFFSET('Sanitation Data'!$E$4,0,10*ROW('Sanitation Data'!E146)),NA())</f>
        <v>#N/A</v>
      </c>
      <c r="AB152" s="100" t="e">
        <f ca="true">+IF(AND(ISNUMBER(OFFSET('Sanitation Data'!$E$6,0,10*ROW('Sanitation Data'!E146))),'Data Summary'!CQ152="Yes"),OFFSET('Sanitation Data'!$E$6,0,10*ROW('Sanitation Data'!E146)),NA())</f>
        <v>#N/A</v>
      </c>
      <c r="AC152" s="100" t="e">
        <f ca="true">+IF(AND(ISNUMBER(OFFSET('Sanitation Data'!$E$10,0,10*ROW('Sanitation Data'!E146))),'Data Summary'!CR152="Yes"),OFFSET('Sanitation Data'!$E$10,0,10*ROW('Sanitation Data'!E146)),NA())</f>
        <v>#N/A</v>
      </c>
      <c r="AD152" s="100" t="e">
        <f ca="true">+IF(AND(ISNUMBER(OFFSET('Sanitation Data'!$E$11,0,10*ROW('Sanitation Data'!E146))),'Data Summary'!CS152="Yes"),OFFSET('Sanitation Data'!$E$11,0,10*ROW('Sanitation Data'!E146)),NA())</f>
        <v>#N/A</v>
      </c>
      <c r="AE152" s="100" t="e">
        <f ca="true">+IF(AND(ISNUMBER(OFFSET('Sanitation Data'!$E$12,0,10*ROW('Sanitation Data'!E146))),'Data Summary'!CT152="Yes"),OFFSET('Sanitation Data'!$E$12,0,10*ROW('Sanitation Data'!E146)),NA())</f>
        <v>#N/A</v>
      </c>
      <c r="AF152" s="100" t="e">
        <f ca="true">+IF(AND(ISNUMBER(OFFSET('Sanitation Data'!$F$4,0,10*ROW('Sanitation Data'!F146))),'Data Summary'!CU152="Yes"),100-OFFSET('Sanitation Data'!$F$4,0,10*ROW('Sanitation Data'!F146)),NA())</f>
        <v>#N/A</v>
      </c>
      <c r="AG152" s="100" t="e">
        <f ca="true">+IF(AND(ISNUMBER(OFFSET('Sanitation Data'!$F$6,0,10*ROW('Sanitation Data'!F146))),'Data Summary'!CV152="Yes"),OFFSET('Sanitation Data'!$F$6,0,10*ROW('Sanitation Data'!F146)),NA())</f>
        <v>#N/A</v>
      </c>
      <c r="AH152" s="100" t="e">
        <f ca="true">+IF(AND(ISNUMBER(OFFSET('Sanitation Data'!$F$10,0,10*ROW('Sanitation Data'!F146))),'Data Summary'!CW152="Yes"),OFFSET('Sanitation Data'!$F$10,0,10*ROW('Sanitation Data'!F146)),NA())</f>
        <v>#N/A</v>
      </c>
      <c r="AI152" s="100" t="e">
        <f ca="true">+IF(AND(ISNUMBER(OFFSET('Sanitation Data'!$F$11,0,10*ROW('Sanitation Data'!F146))),'Data Summary'!CX152="Yes"),OFFSET('Sanitation Data'!$F$11,0,10*ROW('Sanitation Data'!F146)),NA())</f>
        <v>#N/A</v>
      </c>
      <c r="AJ152" s="100" t="e">
        <f ca="true">+IF(AND(ISNUMBER(OFFSET('Sanitation Data'!$F$12,0,10*ROW('Sanitation Data'!F146))),'Data Summary'!CY152="Yes"),OFFSET('Sanitation Data'!$F$12,0,10*ROW('Sanitation Data'!F146)),NA())</f>
        <v>#N/A</v>
      </c>
      <c r="AK152" s="100" t="e">
        <f ca="true">+IF(AND(ISNUMBER(OFFSET('Sanitation Data'!$G$4,0,10*ROW('Sanitation Data'!G146))),'Data Summary'!CZ152="Yes"),100-OFFSET('Sanitation Data'!$G$4,0,10*ROW('Sanitation Data'!G146)),NA())</f>
        <v>#N/A</v>
      </c>
      <c r="AL152" s="100" t="e">
        <f ca="true">+IF(AND(ISNUMBER(OFFSET('Sanitation Data'!$G$6,0,10*ROW('Sanitation Data'!G146))),'Data Summary'!DA152="Yes"),OFFSET('Sanitation Data'!$G$6,0,10*ROW('Sanitation Data'!G146)),NA())</f>
        <v>#N/A</v>
      </c>
      <c r="AM152" s="100" t="e">
        <f ca="true">+IF(AND(ISNUMBER(OFFSET('Sanitation Data'!$G$10,0,10*ROW('Sanitation Data'!G146))),'Data Summary'!DB152="Yes"),OFFSET('Sanitation Data'!$G$10,0,10*ROW('Sanitation Data'!G146)),NA())</f>
        <v>#N/A</v>
      </c>
      <c r="AN152" s="100" t="e">
        <f ca="true">+IF(AND(ISNUMBER(OFFSET('Sanitation Data'!$G$11,0,10*ROW('Sanitation Data'!G146))),'Data Summary'!DC152="Yes"),OFFSET('Sanitation Data'!$G$11,0,10*ROW('Sanitation Data'!G146)),NA())</f>
        <v>#N/A</v>
      </c>
      <c r="AO152" s="100" t="e">
        <f ca="true">+IF(AND(ISNUMBER(OFFSET('Sanitation Data'!$G$12,0,10*ROW('Sanitation Data'!G146))),'Data Summary'!DD152="Yes"),OFFSET('Sanitation Data'!$G$12,0,10*ROW('Sanitation Data'!G146)),NA())</f>
        <v>#N/A</v>
      </c>
      <c r="AP152" s="100" t="e">
        <f ca="true">+IF(AND(ISNUMBER(OFFSET('Sanitation Data'!$H$4,0,10*ROW('Sanitation Data'!H146))),'Data Summary'!DE152="Yes"),100-OFFSET('Sanitation Data'!$H$4,0,10*ROW('Sanitation Data'!H146)),NA())</f>
        <v>#N/A</v>
      </c>
      <c r="AQ152" s="100" t="e">
        <f ca="true">+IF(AND(ISNUMBER(OFFSET('Sanitation Data'!$H$6,0,10*ROW('Sanitation Data'!H146))),'Data Summary'!DF152="Yes"),OFFSET('Sanitation Data'!$H$6,0,10*ROW('Sanitation Data'!H146)),NA())</f>
        <v>#N/A</v>
      </c>
      <c r="AR152" s="100" t="e">
        <f ca="true">+IF(AND(ISNUMBER(OFFSET('Sanitation Data'!$H$10,0,10*ROW('Sanitation Data'!H146))),'Data Summary'!DG152="Yes"),OFFSET('Sanitation Data'!$H$10,0,10*ROW('Sanitation Data'!H146)),NA())</f>
        <v>#N/A</v>
      </c>
      <c r="AS152" s="100" t="e">
        <f ca="true">+IF(AND(ISNUMBER(OFFSET('Sanitation Data'!$H$11,0,10*ROW('Sanitation Data'!H146))),'Data Summary'!DH152="Yes"),OFFSET('Sanitation Data'!$H$11,0,10*ROW('Sanitation Data'!H146)),NA())</f>
        <v>#N/A</v>
      </c>
      <c r="AT152" s="100" t="e">
        <f ca="true">+IF(AND(ISNUMBER(OFFSET('Sanitation Data'!$H$12,0,10*ROW('Sanitation Data'!H146))),'Data Summary'!DI152="Yes"),OFFSET('Sanitation Data'!$H$12,0,10*ROW('Sanitation Data'!H146)),NA())</f>
        <v>#N/A</v>
      </c>
      <c r="AU152" s="100" t="e">
        <f ca="true">+IF(AND(ISNUMBER(OFFSET('Sanitation Data'!$I$4,0,10*ROW('Sanitation Data'!I146))),'Data Summary'!DJ152="Yes"),100-OFFSET('Sanitation Data'!$I$4,0,10*ROW('Sanitation Data'!I146)),NA())</f>
        <v>#N/A</v>
      </c>
      <c r="AV152" s="100" t="e">
        <f ca="true">+IF(AND(ISNUMBER(OFFSET('Sanitation Data'!$I$6,0,10*ROW('Sanitation Data'!I146))),'Data Summary'!DK152="Yes"),OFFSET('Sanitation Data'!$I$6,0,10*ROW('Sanitation Data'!I146)),NA())</f>
        <v>#N/A</v>
      </c>
      <c r="AW152" s="100" t="e">
        <f ca="true">+IF(AND(ISNUMBER(OFFSET('Sanitation Data'!$I$10,0,10*ROW('Sanitation Data'!I146))),'Data Summary'!DL152="Yes"),OFFSET('Sanitation Data'!$I$10,0,10*ROW('Sanitation Data'!I146)),NA())</f>
        <v>#N/A</v>
      </c>
      <c r="AX152" s="100" t="e">
        <f ca="true">+IF(AND(ISNUMBER(OFFSET('Sanitation Data'!$I$11,0,10*ROW('Sanitation Data'!I146))),'Data Summary'!DM152="Yes"),OFFSET('Sanitation Data'!$I$11,0,10*ROW('Sanitation Data'!I146)),NA())</f>
        <v>#N/A</v>
      </c>
      <c r="AY152" s="100" t="e">
        <f ca="true">+IF(AND(ISNUMBER(OFFSET('Sanitation Data'!$I$12,0,10*ROW('Sanitation Data'!I146))),'Data Summary'!DN152="Yes"),OFFSET('Sanitation Data'!$I$12,0,10*ROW('Sanitation Data'!I146)),NA())</f>
        <v>#N/A</v>
      </c>
      <c r="AZ152" s="101" t="e">
        <f ca="true">+IF(AND(ISNUMBER(OFFSET('Hygiene Data'!$D$5,0,10*ROW('Hygiene Data'!D146))),'Data Summary'!DO152="Yes"),OFFSET('Hygiene Data'!$D$5,0,10*ROW('Hygiene Data'!D146)),NA())</f>
        <v>#N/A</v>
      </c>
      <c r="BA152" s="101" t="e">
        <f ca="true">+IF(AND(ISNUMBER(OFFSET('Hygiene Data'!$D$7,0,10*ROW('Hygiene Data'!D146))),'Data Summary'!DP152="Yes"),OFFSET('Hygiene Data'!$D$7,0,10*ROW('Hygiene Data'!D146)),NA())</f>
        <v>#N/A</v>
      </c>
      <c r="BB152" s="101" t="e">
        <f ca="true">+IF(AND(ISNUMBER(OFFSET('Hygiene Data'!$D$9,0,10*ROW('Hygiene Data'!D146))),'Data Summary'!DQ152="Yes"),OFFSET('Hygiene Data'!$D$9,0,10*ROW('Hygiene Data'!D146)),NA())</f>
        <v>#N/A</v>
      </c>
      <c r="BC152" s="101" t="e">
        <f ca="true">+IF(AND(ISNUMBER(OFFSET('Hygiene Data'!$E$5,0,10*ROW('Hygiene Data'!E146))),'Data Summary'!DR152="Yes"),OFFSET('Hygiene Data'!$E$5,0,10*ROW('Hygiene Data'!E146)),NA())</f>
        <v>#N/A</v>
      </c>
      <c r="BD152" s="101" t="e">
        <f ca="true">+IF(AND(ISNUMBER(OFFSET('Hygiene Data'!$E$7,0,10*ROW('Hygiene Data'!E146))),'Data Summary'!DS152="Yes"),OFFSET('Hygiene Data'!$E$7,0,10*ROW('Hygiene Data'!E146)),NA())</f>
        <v>#N/A</v>
      </c>
      <c r="BE152" s="101" t="e">
        <f ca="true">+IF(AND(ISNUMBER(OFFSET('Hygiene Data'!$E$9,0,10*ROW('Hygiene Data'!E146))),'Data Summary'!DT152="Yes"),OFFSET('Hygiene Data'!$E$9,0,10*ROW('Hygiene Data'!E146)),NA())</f>
        <v>#N/A</v>
      </c>
      <c r="BF152" s="101" t="e">
        <f ca="true">+IF(AND(ISNUMBER(OFFSET('Hygiene Data'!$F$5,0,10*ROW('Hygiene Data'!F146))),'Data Summary'!DU152="Yes"),OFFSET('Hygiene Data'!$F$5,0,10*ROW('Hygiene Data'!F146)),NA())</f>
        <v>#N/A</v>
      </c>
      <c r="BG152" s="101" t="e">
        <f ca="true">+IF(AND(ISNUMBER(OFFSET('Hygiene Data'!$F$7,0,10*ROW('Hygiene Data'!F146))),'Data Summary'!DV152="Yes"),OFFSET('Hygiene Data'!$F$7,0,10*ROW('Hygiene Data'!F146)),NA())</f>
        <v>#N/A</v>
      </c>
      <c r="BH152" s="101" t="e">
        <f ca="true">+IF(AND(ISNUMBER(OFFSET('Hygiene Data'!$F$9,0,10*ROW('Hygiene Data'!F146))),'Data Summary'!DW152="Yes"),OFFSET('Hygiene Data'!$F$9,0,10*ROW('Hygiene Data'!F146)),NA())</f>
        <v>#N/A</v>
      </c>
      <c r="BI152" s="101" t="e">
        <f ca="true">+IF(AND(ISNUMBER(OFFSET('Hygiene Data'!$G$5,0,10*ROW('Hygiene Data'!G146))),'Data Summary'!DX152="Yes"),OFFSET('Hygiene Data'!$G$5,0,10*ROW('Hygiene Data'!G146)),NA())</f>
        <v>#N/A</v>
      </c>
      <c r="BJ152" s="101" t="e">
        <f ca="true">+IF(AND(ISNUMBER(OFFSET('Hygiene Data'!$G$7,0,10*ROW('Hygiene Data'!G146))),'Data Summary'!DY152="Yes"),OFFSET('Hygiene Data'!$G$7,0,10*ROW('Hygiene Data'!G146)),NA())</f>
        <v>#N/A</v>
      </c>
      <c r="BK152" s="101" t="e">
        <f ca="true">+IF(AND(ISNUMBER(OFFSET('Hygiene Data'!$G$9,0,10*ROW('Hygiene Data'!G146))),'Data Summary'!DZ152="Yes"),OFFSET('Hygiene Data'!$G$9,0,10*ROW('Hygiene Data'!G146)),NA())</f>
        <v>#N/A</v>
      </c>
      <c r="BL152" s="101" t="e">
        <f ca="true">+IF(AND(ISNUMBER(OFFSET('Hygiene Data'!$H$5,0,10*ROW('Hygiene Data'!H146))),'Data Summary'!EA152="Yes"),OFFSET('Hygiene Data'!$H$5,0,10*ROW('Hygiene Data'!H146)),NA())</f>
        <v>#N/A</v>
      </c>
      <c r="BM152" s="101" t="e">
        <f ca="true">+IF(AND(ISNUMBER(OFFSET('Hygiene Data'!$H$7,0,10*ROW('Hygiene Data'!H146))),'Data Summary'!EB152="Yes"),OFFSET('Hygiene Data'!$H$7,0,10*ROW('Hygiene Data'!H146)),NA())</f>
        <v>#N/A</v>
      </c>
      <c r="BN152" s="101" t="e">
        <f ca="true">+IF(AND(ISNUMBER(OFFSET('Hygiene Data'!$H$9,0,10*ROW('Hygiene Data'!H146))),'Data Summary'!EC152="Yes"),OFFSET('Hygiene Data'!$H$9,0,10*ROW('Hygiene Data'!H146)),NA())</f>
        <v>#N/A</v>
      </c>
      <c r="BO152" s="101" t="e">
        <f ca="true">+IF(AND(ISNUMBER(OFFSET('Hygiene Data'!$I$5,0,10*ROW('Hygiene Data'!I146))),'Data Summary'!ED152="Yes"),OFFSET('Hygiene Data'!$I$5,0,10*ROW('Hygiene Data'!I146)),NA())</f>
        <v>#N/A</v>
      </c>
      <c r="BP152" s="101" t="e">
        <f ca="true">+IF(AND(ISNUMBER(OFFSET('Hygiene Data'!$I$7,0,10*ROW('Hygiene Data'!I146))),'Data Summary'!EE152="Yes"),OFFSET('Hygiene Data'!$I$7,0,10*ROW('Hygiene Data'!I146)),NA())</f>
        <v>#N/A</v>
      </c>
      <c r="BQ152" s="101" t="e">
        <f ca="true">+IF(AND(ISNUMBER(OFFSET('Hygiene Data'!$I$9,0,10*ROW('Hygiene Data'!I146))),'Data Summary'!EF152="Yes"),OFFSET('Hygiene Data'!$I$9,0,10*ROW('Hygiene Data'!I146)),NA())</f>
        <v>#N/A</v>
      </c>
    </row>
    <row xmlns:x14ac="http://schemas.microsoft.com/office/spreadsheetml/2009/9/ac" r="153" x14ac:dyDescent="0.2">
      <c r="A153" s="379" t="e">
        <f ca="true">+RIGHT('Data Summary'!A153,LEN('Data Summary'!A153)-9)</f>
        <v>#VALUE!</v>
      </c>
      <c r="B153" s="38" t="str">
        <f ca="true">+IF(ISTEXT('Data Summary'!B153),'Data Summary'!B153,"")</f>
        <v/>
      </c>
      <c r="C153" s="378" t="e">
        <f ca="true">+VALUE('Data Summary'!C153)</f>
        <v>#VALUE!</v>
      </c>
      <c r="D153" s="99" t="e">
        <f ca="true">+IF(AND(ISNUMBER(OFFSET('Water Data'!$D$4,0,10*ROW('Water Data'!D147))),'Data Summary'!BS153="Yes"),100-OFFSET('Water Data'!$D$4,0,10*ROW('Water Data'!D147)),NA())</f>
        <v>#N/A</v>
      </c>
      <c r="E153" s="99" t="e">
        <f ca="true">+IF(AND(ISNUMBER(OFFSET('Water Data'!$D$6,0,10*ROW('Water Data'!D147))),'Data Summary'!BT153="Yes"),OFFSET('Water Data'!$D$6,0,10*ROW('Water Data'!D147)),NA())</f>
        <v>#N/A</v>
      </c>
      <c r="F153" s="99" t="e">
        <f ca="true">+IF(AND(ISNUMBER(OFFSET('Water Data'!$D$9,0,10*ROW('Water Data'!D147))),'Data Summary'!BU153="Yes"),OFFSET('Water Data'!$D$9,0,10*ROW('Water Data'!D147)),NA())</f>
        <v>#N/A</v>
      </c>
      <c r="G153" s="99" t="e">
        <f ca="true">+IF(AND(ISNUMBER(OFFSET('Water Data'!$E$4,0,10*ROW('Water Data'!E147))),'Data Summary'!BV153="Yes"),100-OFFSET('Water Data'!$E$4,0,10*ROW('Water Data'!E147)),NA())</f>
        <v>#N/A</v>
      </c>
      <c r="H153" s="99" t="e">
        <f ca="true">+IF(AND(ISNUMBER(OFFSET('Water Data'!$E$6,0,10*ROW('Water Data'!E147))),'Data Summary'!BW153="Yes"),OFFSET('Water Data'!$E$6,0,10*ROW('Water Data'!E147)),NA())</f>
        <v>#N/A</v>
      </c>
      <c r="I153" s="99" t="e">
        <f ca="true">+IF(AND(ISNUMBER(OFFSET('Water Data'!$E$9,0,10*ROW('Water Data'!E147))),'Data Summary'!BX153="Yes"),OFFSET('Water Data'!$E$9,0,10*ROW('Water Data'!E147)),NA())</f>
        <v>#N/A</v>
      </c>
      <c r="J153" s="99" t="e">
        <f ca="true">+IF(AND(ISNUMBER(OFFSET('Water Data'!$F$4,0,10*ROW('Water Data'!F147))),'Data Summary'!BY153="Yes"),100-OFFSET('Water Data'!$F$4,0,10*ROW('Water Data'!F147)),NA())</f>
        <v>#N/A</v>
      </c>
      <c r="K153" s="99" t="e">
        <f ca="true">+IF(AND(ISNUMBER(OFFSET('Water Data'!$F$6,0,10*ROW('Water Data'!F147))),'Data Summary'!BZ153="Yes"),OFFSET('Water Data'!$F$6,0,10*ROW('Water Data'!F147)),NA())</f>
        <v>#N/A</v>
      </c>
      <c r="L153" s="99" t="e">
        <f ca="true">+IF(AND(ISNUMBER(OFFSET('Water Data'!$F$9,0,10*ROW('Water Data'!F147))),'Data Summary'!CA153="Yes"),OFFSET('Water Data'!$F$9,0,10*ROW('Water Data'!F147)),NA())</f>
        <v>#N/A</v>
      </c>
      <c r="M153" s="99" t="e">
        <f ca="true">+IF(AND(ISNUMBER(OFFSET('Water Data'!$G$4,0,10*ROW('Water Data'!G147))),'Data Summary'!CB153="Yes"),100-OFFSET('Water Data'!$G$4,0,10*ROW('Water Data'!G147)),NA())</f>
        <v>#N/A</v>
      </c>
      <c r="N153" s="99" t="e">
        <f ca="true">+IF(AND(ISNUMBER(OFFSET('Water Data'!$G$6,0,10*ROW('Water Data'!G147))),'Data Summary'!CC153="Yes"),OFFSET('Water Data'!$G$6,0,10*ROW('Water Data'!G147)),NA())</f>
        <v>#N/A</v>
      </c>
      <c r="O153" s="99" t="e">
        <f ca="true">+IF(AND(ISNUMBER(OFFSET('Water Data'!$G$9,0,10*ROW('Water Data'!G147))),'Data Summary'!CD153="Yes"),OFFSET('Water Data'!$G$9,0,10*ROW('Water Data'!G147)),NA())</f>
        <v>#N/A</v>
      </c>
      <c r="P153" s="99" t="e">
        <f ca="true">+IF(AND(ISNUMBER(OFFSET('Water Data'!$H$4,0,10*ROW('Water Data'!H147))),'Data Summary'!CE153="Yes"),100-OFFSET('Water Data'!$H$4,0,10*ROW('Water Data'!H147)),NA())</f>
        <v>#N/A</v>
      </c>
      <c r="Q153" s="99" t="e">
        <f ca="true">+IF(AND(ISNUMBER(OFFSET('Water Data'!$H$6,0,10*ROW('Water Data'!H147))),'Data Summary'!CF153="Yes"),OFFSET('Water Data'!$H$6,0,10*ROW('Water Data'!H147)),NA())</f>
        <v>#N/A</v>
      </c>
      <c r="R153" s="99" t="e">
        <f ca="true">+IF(AND(ISNUMBER(OFFSET('Water Data'!$H$9,0,10*ROW('Water Data'!H147))),'Data Summary'!CG153="Yes"),OFFSET('Water Data'!$H$9,0,10*ROW('Water Data'!H147)),NA())</f>
        <v>#N/A</v>
      </c>
      <c r="S153" s="99" t="e">
        <f ca="true">+IF(AND(ISNUMBER(OFFSET('Water Data'!$I$4,0,10*ROW('Water Data'!I147))),'Data Summary'!CH153="Yes"),100-OFFSET('Water Data'!$I$4,0,10*ROW('Water Data'!I147)),NA())</f>
        <v>#N/A</v>
      </c>
      <c r="T153" s="99" t="e">
        <f ca="true">+IF(AND(ISNUMBER(OFFSET('Water Data'!$I$6,0,10*ROW('Water Data'!I147))),'Data Summary'!CI153="Yes"),OFFSET('Water Data'!$I$6,0,10*ROW('Water Data'!I147)),NA())</f>
        <v>#N/A</v>
      </c>
      <c r="U153" s="99" t="e">
        <f ca="true">+IF(AND(ISNUMBER(OFFSET('Water Data'!$I$9,0,10*ROW('Water Data'!I147))),'Data Summary'!CJ153="Yes"),OFFSET('Water Data'!$I$9,0,10*ROW('Water Data'!I147)),NA())</f>
        <v>#N/A</v>
      </c>
      <c r="V153" s="100" t="e">
        <f ca="true">+IF(AND(ISNUMBER(OFFSET('Sanitation Data'!$D$4,0,10*ROW('Sanitation Data'!D147))),'Data Summary'!CK153="Yes"),100-OFFSET('Sanitation Data'!$D$4,0,10*ROW('Sanitation Data'!D147)),NA())</f>
        <v>#N/A</v>
      </c>
      <c r="W153" s="100" t="e">
        <f ca="true">+IF(AND(ISNUMBER(OFFSET('Sanitation Data'!$D$6,0,10*ROW('Sanitation Data'!D147))),'Data Summary'!CL153="Yes"),OFFSET('Sanitation Data'!$D$6,0,10*ROW('Sanitation Data'!D147)),NA())</f>
        <v>#N/A</v>
      </c>
      <c r="X153" s="100" t="e">
        <f ca="true">+IF(AND(ISNUMBER(OFFSET('Sanitation Data'!$D$10,0,10*ROW('Sanitation Data'!D147))),'Data Summary'!CM153="Yes"),OFFSET('Sanitation Data'!$D$10,0,10*ROW('Sanitation Data'!D147)),NA())</f>
        <v>#N/A</v>
      </c>
      <c r="Y153" s="100" t="e">
        <f ca="true">+IF(AND(ISNUMBER(OFFSET('Sanitation Data'!$D$11,0,10*ROW('Sanitation Data'!D147))),'Data Summary'!CN153="Yes"),OFFSET('Sanitation Data'!$D$11,0,10*ROW('Sanitation Data'!D147)),NA())</f>
        <v>#N/A</v>
      </c>
      <c r="Z153" s="100" t="e">
        <f ca="true">+IF(AND(ISNUMBER(OFFSET('Sanitation Data'!$D$12,0,10*ROW('Sanitation Data'!D147))),'Data Summary'!CO153="Yes"),OFFSET('Sanitation Data'!$D$12,0,10*ROW('Sanitation Data'!D147)),NA())</f>
        <v>#N/A</v>
      </c>
      <c r="AA153" s="100" t="e">
        <f ca="true">+IF(AND(ISNUMBER(OFFSET('Sanitation Data'!$E$4,0,10*ROW('Sanitation Data'!E147))),'Data Summary'!CP153="Yes"),100-OFFSET('Sanitation Data'!$E$4,0,10*ROW('Sanitation Data'!E147)),NA())</f>
        <v>#N/A</v>
      </c>
      <c r="AB153" s="100" t="e">
        <f ca="true">+IF(AND(ISNUMBER(OFFSET('Sanitation Data'!$E$6,0,10*ROW('Sanitation Data'!E147))),'Data Summary'!CQ153="Yes"),OFFSET('Sanitation Data'!$E$6,0,10*ROW('Sanitation Data'!E147)),NA())</f>
        <v>#N/A</v>
      </c>
      <c r="AC153" s="100" t="e">
        <f ca="true">+IF(AND(ISNUMBER(OFFSET('Sanitation Data'!$E$10,0,10*ROW('Sanitation Data'!E147))),'Data Summary'!CR153="Yes"),OFFSET('Sanitation Data'!$E$10,0,10*ROW('Sanitation Data'!E147)),NA())</f>
        <v>#N/A</v>
      </c>
      <c r="AD153" s="100" t="e">
        <f ca="true">+IF(AND(ISNUMBER(OFFSET('Sanitation Data'!$E$11,0,10*ROW('Sanitation Data'!E147))),'Data Summary'!CS153="Yes"),OFFSET('Sanitation Data'!$E$11,0,10*ROW('Sanitation Data'!E147)),NA())</f>
        <v>#N/A</v>
      </c>
      <c r="AE153" s="100" t="e">
        <f ca="true">+IF(AND(ISNUMBER(OFFSET('Sanitation Data'!$E$12,0,10*ROW('Sanitation Data'!E147))),'Data Summary'!CT153="Yes"),OFFSET('Sanitation Data'!$E$12,0,10*ROW('Sanitation Data'!E147)),NA())</f>
        <v>#N/A</v>
      </c>
      <c r="AF153" s="100" t="e">
        <f ca="true">+IF(AND(ISNUMBER(OFFSET('Sanitation Data'!$F$4,0,10*ROW('Sanitation Data'!F147))),'Data Summary'!CU153="Yes"),100-OFFSET('Sanitation Data'!$F$4,0,10*ROW('Sanitation Data'!F147)),NA())</f>
        <v>#N/A</v>
      </c>
      <c r="AG153" s="100" t="e">
        <f ca="true">+IF(AND(ISNUMBER(OFFSET('Sanitation Data'!$F$6,0,10*ROW('Sanitation Data'!F147))),'Data Summary'!CV153="Yes"),OFFSET('Sanitation Data'!$F$6,0,10*ROW('Sanitation Data'!F147)),NA())</f>
        <v>#N/A</v>
      </c>
      <c r="AH153" s="100" t="e">
        <f ca="true">+IF(AND(ISNUMBER(OFFSET('Sanitation Data'!$F$10,0,10*ROW('Sanitation Data'!F147))),'Data Summary'!CW153="Yes"),OFFSET('Sanitation Data'!$F$10,0,10*ROW('Sanitation Data'!F147)),NA())</f>
        <v>#N/A</v>
      </c>
      <c r="AI153" s="100" t="e">
        <f ca="true">+IF(AND(ISNUMBER(OFFSET('Sanitation Data'!$F$11,0,10*ROW('Sanitation Data'!F147))),'Data Summary'!CX153="Yes"),OFFSET('Sanitation Data'!$F$11,0,10*ROW('Sanitation Data'!F147)),NA())</f>
        <v>#N/A</v>
      </c>
      <c r="AJ153" s="100" t="e">
        <f ca="true">+IF(AND(ISNUMBER(OFFSET('Sanitation Data'!$F$12,0,10*ROW('Sanitation Data'!F147))),'Data Summary'!CY153="Yes"),OFFSET('Sanitation Data'!$F$12,0,10*ROW('Sanitation Data'!F147)),NA())</f>
        <v>#N/A</v>
      </c>
      <c r="AK153" s="100" t="e">
        <f ca="true">+IF(AND(ISNUMBER(OFFSET('Sanitation Data'!$G$4,0,10*ROW('Sanitation Data'!G147))),'Data Summary'!CZ153="Yes"),100-OFFSET('Sanitation Data'!$G$4,0,10*ROW('Sanitation Data'!G147)),NA())</f>
        <v>#N/A</v>
      </c>
      <c r="AL153" s="100" t="e">
        <f ca="true">+IF(AND(ISNUMBER(OFFSET('Sanitation Data'!$G$6,0,10*ROW('Sanitation Data'!G147))),'Data Summary'!DA153="Yes"),OFFSET('Sanitation Data'!$G$6,0,10*ROW('Sanitation Data'!G147)),NA())</f>
        <v>#N/A</v>
      </c>
      <c r="AM153" s="100" t="e">
        <f ca="true">+IF(AND(ISNUMBER(OFFSET('Sanitation Data'!$G$10,0,10*ROW('Sanitation Data'!G147))),'Data Summary'!DB153="Yes"),OFFSET('Sanitation Data'!$G$10,0,10*ROW('Sanitation Data'!G147)),NA())</f>
        <v>#N/A</v>
      </c>
      <c r="AN153" s="100" t="e">
        <f ca="true">+IF(AND(ISNUMBER(OFFSET('Sanitation Data'!$G$11,0,10*ROW('Sanitation Data'!G147))),'Data Summary'!DC153="Yes"),OFFSET('Sanitation Data'!$G$11,0,10*ROW('Sanitation Data'!G147)),NA())</f>
        <v>#N/A</v>
      </c>
      <c r="AO153" s="100" t="e">
        <f ca="true">+IF(AND(ISNUMBER(OFFSET('Sanitation Data'!$G$12,0,10*ROW('Sanitation Data'!G147))),'Data Summary'!DD153="Yes"),OFFSET('Sanitation Data'!$G$12,0,10*ROW('Sanitation Data'!G147)),NA())</f>
        <v>#N/A</v>
      </c>
      <c r="AP153" s="100" t="e">
        <f ca="true">+IF(AND(ISNUMBER(OFFSET('Sanitation Data'!$H$4,0,10*ROW('Sanitation Data'!H147))),'Data Summary'!DE153="Yes"),100-OFFSET('Sanitation Data'!$H$4,0,10*ROW('Sanitation Data'!H147)),NA())</f>
        <v>#N/A</v>
      </c>
      <c r="AQ153" s="100" t="e">
        <f ca="true">+IF(AND(ISNUMBER(OFFSET('Sanitation Data'!$H$6,0,10*ROW('Sanitation Data'!H147))),'Data Summary'!DF153="Yes"),OFFSET('Sanitation Data'!$H$6,0,10*ROW('Sanitation Data'!H147)),NA())</f>
        <v>#N/A</v>
      </c>
      <c r="AR153" s="100" t="e">
        <f ca="true">+IF(AND(ISNUMBER(OFFSET('Sanitation Data'!$H$10,0,10*ROW('Sanitation Data'!H147))),'Data Summary'!DG153="Yes"),OFFSET('Sanitation Data'!$H$10,0,10*ROW('Sanitation Data'!H147)),NA())</f>
        <v>#N/A</v>
      </c>
      <c r="AS153" s="100" t="e">
        <f ca="true">+IF(AND(ISNUMBER(OFFSET('Sanitation Data'!$H$11,0,10*ROW('Sanitation Data'!H147))),'Data Summary'!DH153="Yes"),OFFSET('Sanitation Data'!$H$11,0,10*ROW('Sanitation Data'!H147)),NA())</f>
        <v>#N/A</v>
      </c>
      <c r="AT153" s="100" t="e">
        <f ca="true">+IF(AND(ISNUMBER(OFFSET('Sanitation Data'!$H$12,0,10*ROW('Sanitation Data'!H147))),'Data Summary'!DI153="Yes"),OFFSET('Sanitation Data'!$H$12,0,10*ROW('Sanitation Data'!H147)),NA())</f>
        <v>#N/A</v>
      </c>
      <c r="AU153" s="100" t="e">
        <f ca="true">+IF(AND(ISNUMBER(OFFSET('Sanitation Data'!$I$4,0,10*ROW('Sanitation Data'!I147))),'Data Summary'!DJ153="Yes"),100-OFFSET('Sanitation Data'!$I$4,0,10*ROW('Sanitation Data'!I147)),NA())</f>
        <v>#N/A</v>
      </c>
      <c r="AV153" s="100" t="e">
        <f ca="true">+IF(AND(ISNUMBER(OFFSET('Sanitation Data'!$I$6,0,10*ROW('Sanitation Data'!I147))),'Data Summary'!DK153="Yes"),OFFSET('Sanitation Data'!$I$6,0,10*ROW('Sanitation Data'!I147)),NA())</f>
        <v>#N/A</v>
      </c>
      <c r="AW153" s="100" t="e">
        <f ca="true">+IF(AND(ISNUMBER(OFFSET('Sanitation Data'!$I$10,0,10*ROW('Sanitation Data'!I147))),'Data Summary'!DL153="Yes"),OFFSET('Sanitation Data'!$I$10,0,10*ROW('Sanitation Data'!I147)),NA())</f>
        <v>#N/A</v>
      </c>
      <c r="AX153" s="100" t="e">
        <f ca="true">+IF(AND(ISNUMBER(OFFSET('Sanitation Data'!$I$11,0,10*ROW('Sanitation Data'!I147))),'Data Summary'!DM153="Yes"),OFFSET('Sanitation Data'!$I$11,0,10*ROW('Sanitation Data'!I147)),NA())</f>
        <v>#N/A</v>
      </c>
      <c r="AY153" s="100" t="e">
        <f ca="true">+IF(AND(ISNUMBER(OFFSET('Sanitation Data'!$I$12,0,10*ROW('Sanitation Data'!I147))),'Data Summary'!DN153="Yes"),OFFSET('Sanitation Data'!$I$12,0,10*ROW('Sanitation Data'!I147)),NA())</f>
        <v>#N/A</v>
      </c>
      <c r="AZ153" s="101" t="e">
        <f ca="true">+IF(AND(ISNUMBER(OFFSET('Hygiene Data'!$D$5,0,10*ROW('Hygiene Data'!D147))),'Data Summary'!DO153="Yes"),OFFSET('Hygiene Data'!$D$5,0,10*ROW('Hygiene Data'!D147)),NA())</f>
        <v>#N/A</v>
      </c>
      <c r="BA153" s="101" t="e">
        <f ca="true">+IF(AND(ISNUMBER(OFFSET('Hygiene Data'!$D$7,0,10*ROW('Hygiene Data'!D147))),'Data Summary'!DP153="Yes"),OFFSET('Hygiene Data'!$D$7,0,10*ROW('Hygiene Data'!D147)),NA())</f>
        <v>#N/A</v>
      </c>
      <c r="BB153" s="101" t="e">
        <f ca="true">+IF(AND(ISNUMBER(OFFSET('Hygiene Data'!$D$9,0,10*ROW('Hygiene Data'!D147))),'Data Summary'!DQ153="Yes"),OFFSET('Hygiene Data'!$D$9,0,10*ROW('Hygiene Data'!D147)),NA())</f>
        <v>#N/A</v>
      </c>
      <c r="BC153" s="101" t="e">
        <f ca="true">+IF(AND(ISNUMBER(OFFSET('Hygiene Data'!$E$5,0,10*ROW('Hygiene Data'!E147))),'Data Summary'!DR153="Yes"),OFFSET('Hygiene Data'!$E$5,0,10*ROW('Hygiene Data'!E147)),NA())</f>
        <v>#N/A</v>
      </c>
      <c r="BD153" s="101" t="e">
        <f ca="true">+IF(AND(ISNUMBER(OFFSET('Hygiene Data'!$E$7,0,10*ROW('Hygiene Data'!E147))),'Data Summary'!DS153="Yes"),OFFSET('Hygiene Data'!$E$7,0,10*ROW('Hygiene Data'!E147)),NA())</f>
        <v>#N/A</v>
      </c>
      <c r="BE153" s="101" t="e">
        <f ca="true">+IF(AND(ISNUMBER(OFFSET('Hygiene Data'!$E$9,0,10*ROW('Hygiene Data'!E147))),'Data Summary'!DT153="Yes"),OFFSET('Hygiene Data'!$E$9,0,10*ROW('Hygiene Data'!E147)),NA())</f>
        <v>#N/A</v>
      </c>
      <c r="BF153" s="101" t="e">
        <f ca="true">+IF(AND(ISNUMBER(OFFSET('Hygiene Data'!$F$5,0,10*ROW('Hygiene Data'!F147))),'Data Summary'!DU153="Yes"),OFFSET('Hygiene Data'!$F$5,0,10*ROW('Hygiene Data'!F147)),NA())</f>
        <v>#N/A</v>
      </c>
      <c r="BG153" s="101" t="e">
        <f ca="true">+IF(AND(ISNUMBER(OFFSET('Hygiene Data'!$F$7,0,10*ROW('Hygiene Data'!F147))),'Data Summary'!DV153="Yes"),OFFSET('Hygiene Data'!$F$7,0,10*ROW('Hygiene Data'!F147)),NA())</f>
        <v>#N/A</v>
      </c>
      <c r="BH153" s="101" t="e">
        <f ca="true">+IF(AND(ISNUMBER(OFFSET('Hygiene Data'!$F$9,0,10*ROW('Hygiene Data'!F147))),'Data Summary'!DW153="Yes"),OFFSET('Hygiene Data'!$F$9,0,10*ROW('Hygiene Data'!F147)),NA())</f>
        <v>#N/A</v>
      </c>
      <c r="BI153" s="101" t="e">
        <f ca="true">+IF(AND(ISNUMBER(OFFSET('Hygiene Data'!$G$5,0,10*ROW('Hygiene Data'!G147))),'Data Summary'!DX153="Yes"),OFFSET('Hygiene Data'!$G$5,0,10*ROW('Hygiene Data'!G147)),NA())</f>
        <v>#N/A</v>
      </c>
      <c r="BJ153" s="101" t="e">
        <f ca="true">+IF(AND(ISNUMBER(OFFSET('Hygiene Data'!$G$7,0,10*ROW('Hygiene Data'!G147))),'Data Summary'!DY153="Yes"),OFFSET('Hygiene Data'!$G$7,0,10*ROW('Hygiene Data'!G147)),NA())</f>
        <v>#N/A</v>
      </c>
      <c r="BK153" s="101" t="e">
        <f ca="true">+IF(AND(ISNUMBER(OFFSET('Hygiene Data'!$G$9,0,10*ROW('Hygiene Data'!G147))),'Data Summary'!DZ153="Yes"),OFFSET('Hygiene Data'!$G$9,0,10*ROW('Hygiene Data'!G147)),NA())</f>
        <v>#N/A</v>
      </c>
      <c r="BL153" s="101" t="e">
        <f ca="true">+IF(AND(ISNUMBER(OFFSET('Hygiene Data'!$H$5,0,10*ROW('Hygiene Data'!H147))),'Data Summary'!EA153="Yes"),OFFSET('Hygiene Data'!$H$5,0,10*ROW('Hygiene Data'!H147)),NA())</f>
        <v>#N/A</v>
      </c>
      <c r="BM153" s="101" t="e">
        <f ca="true">+IF(AND(ISNUMBER(OFFSET('Hygiene Data'!$H$7,0,10*ROW('Hygiene Data'!H147))),'Data Summary'!EB153="Yes"),OFFSET('Hygiene Data'!$H$7,0,10*ROW('Hygiene Data'!H147)),NA())</f>
        <v>#N/A</v>
      </c>
      <c r="BN153" s="101" t="e">
        <f ca="true">+IF(AND(ISNUMBER(OFFSET('Hygiene Data'!$H$9,0,10*ROW('Hygiene Data'!H147))),'Data Summary'!EC153="Yes"),OFFSET('Hygiene Data'!$H$9,0,10*ROW('Hygiene Data'!H147)),NA())</f>
        <v>#N/A</v>
      </c>
      <c r="BO153" s="101" t="e">
        <f ca="true">+IF(AND(ISNUMBER(OFFSET('Hygiene Data'!$I$5,0,10*ROW('Hygiene Data'!I147))),'Data Summary'!ED153="Yes"),OFFSET('Hygiene Data'!$I$5,0,10*ROW('Hygiene Data'!I147)),NA())</f>
        <v>#N/A</v>
      </c>
      <c r="BP153" s="101" t="e">
        <f ca="true">+IF(AND(ISNUMBER(OFFSET('Hygiene Data'!$I$7,0,10*ROW('Hygiene Data'!I147))),'Data Summary'!EE153="Yes"),OFFSET('Hygiene Data'!$I$7,0,10*ROW('Hygiene Data'!I147)),NA())</f>
        <v>#N/A</v>
      </c>
      <c r="BQ153" s="101" t="e">
        <f ca="true">+IF(AND(ISNUMBER(OFFSET('Hygiene Data'!$I$9,0,10*ROW('Hygiene Data'!I147))),'Data Summary'!EF153="Yes"),OFFSET('Hygiene Data'!$I$9,0,10*ROW('Hygiene Data'!I147)),NA())</f>
        <v>#N/A</v>
      </c>
    </row>
    <row xmlns:x14ac="http://schemas.microsoft.com/office/spreadsheetml/2009/9/ac" r="154" x14ac:dyDescent="0.2">
      <c r="A154" s="379" t="e">
        <f ca="true">+RIGHT('Data Summary'!A154,LEN('Data Summary'!A154)-9)</f>
        <v>#VALUE!</v>
      </c>
      <c r="B154" s="38" t="str">
        <f ca="true">+IF(ISTEXT('Data Summary'!B154),'Data Summary'!B154,"")</f>
        <v/>
      </c>
      <c r="C154" s="378" t="e">
        <f ca="true">+VALUE('Data Summary'!C154)</f>
        <v>#VALUE!</v>
      </c>
      <c r="D154" s="99" t="e">
        <f ca="true">+IF(AND(ISNUMBER(OFFSET('Water Data'!$D$4,0,10*ROW('Water Data'!D148))),'Data Summary'!BS154="Yes"),100-OFFSET('Water Data'!$D$4,0,10*ROW('Water Data'!D148)),NA())</f>
        <v>#N/A</v>
      </c>
      <c r="E154" s="99" t="e">
        <f ca="true">+IF(AND(ISNUMBER(OFFSET('Water Data'!$D$6,0,10*ROW('Water Data'!D148))),'Data Summary'!BT154="Yes"),OFFSET('Water Data'!$D$6,0,10*ROW('Water Data'!D148)),NA())</f>
        <v>#N/A</v>
      </c>
      <c r="F154" s="99" t="e">
        <f ca="true">+IF(AND(ISNUMBER(OFFSET('Water Data'!$D$9,0,10*ROW('Water Data'!D148))),'Data Summary'!BU154="Yes"),OFFSET('Water Data'!$D$9,0,10*ROW('Water Data'!D148)),NA())</f>
        <v>#N/A</v>
      </c>
      <c r="G154" s="99" t="e">
        <f ca="true">+IF(AND(ISNUMBER(OFFSET('Water Data'!$E$4,0,10*ROW('Water Data'!E148))),'Data Summary'!BV154="Yes"),100-OFFSET('Water Data'!$E$4,0,10*ROW('Water Data'!E148)),NA())</f>
        <v>#N/A</v>
      </c>
      <c r="H154" s="99" t="e">
        <f ca="true">+IF(AND(ISNUMBER(OFFSET('Water Data'!$E$6,0,10*ROW('Water Data'!E148))),'Data Summary'!BW154="Yes"),OFFSET('Water Data'!$E$6,0,10*ROW('Water Data'!E148)),NA())</f>
        <v>#N/A</v>
      </c>
      <c r="I154" s="99" t="e">
        <f ca="true">+IF(AND(ISNUMBER(OFFSET('Water Data'!$E$9,0,10*ROW('Water Data'!E148))),'Data Summary'!BX154="Yes"),OFFSET('Water Data'!$E$9,0,10*ROW('Water Data'!E148)),NA())</f>
        <v>#N/A</v>
      </c>
      <c r="J154" s="99" t="e">
        <f ca="true">+IF(AND(ISNUMBER(OFFSET('Water Data'!$F$4,0,10*ROW('Water Data'!F148))),'Data Summary'!BY154="Yes"),100-OFFSET('Water Data'!$F$4,0,10*ROW('Water Data'!F148)),NA())</f>
        <v>#N/A</v>
      </c>
      <c r="K154" s="99" t="e">
        <f ca="true">+IF(AND(ISNUMBER(OFFSET('Water Data'!$F$6,0,10*ROW('Water Data'!F148))),'Data Summary'!BZ154="Yes"),OFFSET('Water Data'!$F$6,0,10*ROW('Water Data'!F148)),NA())</f>
        <v>#N/A</v>
      </c>
      <c r="L154" s="99" t="e">
        <f ca="true">+IF(AND(ISNUMBER(OFFSET('Water Data'!$F$9,0,10*ROW('Water Data'!F148))),'Data Summary'!CA154="Yes"),OFFSET('Water Data'!$F$9,0,10*ROW('Water Data'!F148)),NA())</f>
        <v>#N/A</v>
      </c>
      <c r="M154" s="99" t="e">
        <f ca="true">+IF(AND(ISNUMBER(OFFSET('Water Data'!$G$4,0,10*ROW('Water Data'!G148))),'Data Summary'!CB154="Yes"),100-OFFSET('Water Data'!$G$4,0,10*ROW('Water Data'!G148)),NA())</f>
        <v>#N/A</v>
      </c>
      <c r="N154" s="99" t="e">
        <f ca="true">+IF(AND(ISNUMBER(OFFSET('Water Data'!$G$6,0,10*ROW('Water Data'!G148))),'Data Summary'!CC154="Yes"),OFFSET('Water Data'!$G$6,0,10*ROW('Water Data'!G148)),NA())</f>
        <v>#N/A</v>
      </c>
      <c r="O154" s="99" t="e">
        <f ca="true">+IF(AND(ISNUMBER(OFFSET('Water Data'!$G$9,0,10*ROW('Water Data'!G148))),'Data Summary'!CD154="Yes"),OFFSET('Water Data'!$G$9,0,10*ROW('Water Data'!G148)),NA())</f>
        <v>#N/A</v>
      </c>
      <c r="P154" s="99" t="e">
        <f ca="true">+IF(AND(ISNUMBER(OFFSET('Water Data'!$H$4,0,10*ROW('Water Data'!H148))),'Data Summary'!CE154="Yes"),100-OFFSET('Water Data'!$H$4,0,10*ROW('Water Data'!H148)),NA())</f>
        <v>#N/A</v>
      </c>
      <c r="Q154" s="99" t="e">
        <f ca="true">+IF(AND(ISNUMBER(OFFSET('Water Data'!$H$6,0,10*ROW('Water Data'!H148))),'Data Summary'!CF154="Yes"),OFFSET('Water Data'!$H$6,0,10*ROW('Water Data'!H148)),NA())</f>
        <v>#N/A</v>
      </c>
      <c r="R154" s="99" t="e">
        <f ca="true">+IF(AND(ISNUMBER(OFFSET('Water Data'!$H$9,0,10*ROW('Water Data'!H148))),'Data Summary'!CG154="Yes"),OFFSET('Water Data'!$H$9,0,10*ROW('Water Data'!H148)),NA())</f>
        <v>#N/A</v>
      </c>
      <c r="S154" s="99" t="e">
        <f ca="true">+IF(AND(ISNUMBER(OFFSET('Water Data'!$I$4,0,10*ROW('Water Data'!I148))),'Data Summary'!CH154="Yes"),100-OFFSET('Water Data'!$I$4,0,10*ROW('Water Data'!I148)),NA())</f>
        <v>#N/A</v>
      </c>
      <c r="T154" s="99" t="e">
        <f ca="true">+IF(AND(ISNUMBER(OFFSET('Water Data'!$I$6,0,10*ROW('Water Data'!I148))),'Data Summary'!CI154="Yes"),OFFSET('Water Data'!$I$6,0,10*ROW('Water Data'!I148)),NA())</f>
        <v>#N/A</v>
      </c>
      <c r="U154" s="99" t="e">
        <f ca="true">+IF(AND(ISNUMBER(OFFSET('Water Data'!$I$9,0,10*ROW('Water Data'!I148))),'Data Summary'!CJ154="Yes"),OFFSET('Water Data'!$I$9,0,10*ROW('Water Data'!I148)),NA())</f>
        <v>#N/A</v>
      </c>
      <c r="V154" s="100" t="e">
        <f ca="true">+IF(AND(ISNUMBER(OFFSET('Sanitation Data'!$D$4,0,10*ROW('Sanitation Data'!D148))),'Data Summary'!CK154="Yes"),100-OFFSET('Sanitation Data'!$D$4,0,10*ROW('Sanitation Data'!D148)),NA())</f>
        <v>#N/A</v>
      </c>
      <c r="W154" s="100" t="e">
        <f ca="true">+IF(AND(ISNUMBER(OFFSET('Sanitation Data'!$D$6,0,10*ROW('Sanitation Data'!D148))),'Data Summary'!CL154="Yes"),OFFSET('Sanitation Data'!$D$6,0,10*ROW('Sanitation Data'!D148)),NA())</f>
        <v>#N/A</v>
      </c>
      <c r="X154" s="100" t="e">
        <f ca="true">+IF(AND(ISNUMBER(OFFSET('Sanitation Data'!$D$10,0,10*ROW('Sanitation Data'!D148))),'Data Summary'!CM154="Yes"),OFFSET('Sanitation Data'!$D$10,0,10*ROW('Sanitation Data'!D148)),NA())</f>
        <v>#N/A</v>
      </c>
      <c r="Y154" s="100" t="e">
        <f ca="true">+IF(AND(ISNUMBER(OFFSET('Sanitation Data'!$D$11,0,10*ROW('Sanitation Data'!D148))),'Data Summary'!CN154="Yes"),OFFSET('Sanitation Data'!$D$11,0,10*ROW('Sanitation Data'!D148)),NA())</f>
        <v>#N/A</v>
      </c>
      <c r="Z154" s="100" t="e">
        <f ca="true">+IF(AND(ISNUMBER(OFFSET('Sanitation Data'!$D$12,0,10*ROW('Sanitation Data'!D148))),'Data Summary'!CO154="Yes"),OFFSET('Sanitation Data'!$D$12,0,10*ROW('Sanitation Data'!D148)),NA())</f>
        <v>#N/A</v>
      </c>
      <c r="AA154" s="100" t="e">
        <f ca="true">+IF(AND(ISNUMBER(OFFSET('Sanitation Data'!$E$4,0,10*ROW('Sanitation Data'!E148))),'Data Summary'!CP154="Yes"),100-OFFSET('Sanitation Data'!$E$4,0,10*ROW('Sanitation Data'!E148)),NA())</f>
        <v>#N/A</v>
      </c>
      <c r="AB154" s="100" t="e">
        <f ca="true">+IF(AND(ISNUMBER(OFFSET('Sanitation Data'!$E$6,0,10*ROW('Sanitation Data'!E148))),'Data Summary'!CQ154="Yes"),OFFSET('Sanitation Data'!$E$6,0,10*ROW('Sanitation Data'!E148)),NA())</f>
        <v>#N/A</v>
      </c>
      <c r="AC154" s="100" t="e">
        <f ca="true">+IF(AND(ISNUMBER(OFFSET('Sanitation Data'!$E$10,0,10*ROW('Sanitation Data'!E148))),'Data Summary'!CR154="Yes"),OFFSET('Sanitation Data'!$E$10,0,10*ROW('Sanitation Data'!E148)),NA())</f>
        <v>#N/A</v>
      </c>
      <c r="AD154" s="100" t="e">
        <f ca="true">+IF(AND(ISNUMBER(OFFSET('Sanitation Data'!$E$11,0,10*ROW('Sanitation Data'!E148))),'Data Summary'!CS154="Yes"),OFFSET('Sanitation Data'!$E$11,0,10*ROW('Sanitation Data'!E148)),NA())</f>
        <v>#N/A</v>
      </c>
      <c r="AE154" s="100" t="e">
        <f ca="true">+IF(AND(ISNUMBER(OFFSET('Sanitation Data'!$E$12,0,10*ROW('Sanitation Data'!E148))),'Data Summary'!CT154="Yes"),OFFSET('Sanitation Data'!$E$12,0,10*ROW('Sanitation Data'!E148)),NA())</f>
        <v>#N/A</v>
      </c>
      <c r="AF154" s="100" t="e">
        <f ca="true">+IF(AND(ISNUMBER(OFFSET('Sanitation Data'!$F$4,0,10*ROW('Sanitation Data'!F148))),'Data Summary'!CU154="Yes"),100-OFFSET('Sanitation Data'!$F$4,0,10*ROW('Sanitation Data'!F148)),NA())</f>
        <v>#N/A</v>
      </c>
      <c r="AG154" s="100" t="e">
        <f ca="true">+IF(AND(ISNUMBER(OFFSET('Sanitation Data'!$F$6,0,10*ROW('Sanitation Data'!F148))),'Data Summary'!CV154="Yes"),OFFSET('Sanitation Data'!$F$6,0,10*ROW('Sanitation Data'!F148)),NA())</f>
        <v>#N/A</v>
      </c>
      <c r="AH154" s="100" t="e">
        <f ca="true">+IF(AND(ISNUMBER(OFFSET('Sanitation Data'!$F$10,0,10*ROW('Sanitation Data'!F148))),'Data Summary'!CW154="Yes"),OFFSET('Sanitation Data'!$F$10,0,10*ROW('Sanitation Data'!F148)),NA())</f>
        <v>#N/A</v>
      </c>
      <c r="AI154" s="100" t="e">
        <f ca="true">+IF(AND(ISNUMBER(OFFSET('Sanitation Data'!$F$11,0,10*ROW('Sanitation Data'!F148))),'Data Summary'!CX154="Yes"),OFFSET('Sanitation Data'!$F$11,0,10*ROW('Sanitation Data'!F148)),NA())</f>
        <v>#N/A</v>
      </c>
      <c r="AJ154" s="100" t="e">
        <f ca="true">+IF(AND(ISNUMBER(OFFSET('Sanitation Data'!$F$12,0,10*ROW('Sanitation Data'!F148))),'Data Summary'!CY154="Yes"),OFFSET('Sanitation Data'!$F$12,0,10*ROW('Sanitation Data'!F148)),NA())</f>
        <v>#N/A</v>
      </c>
      <c r="AK154" s="100" t="e">
        <f ca="true">+IF(AND(ISNUMBER(OFFSET('Sanitation Data'!$G$4,0,10*ROW('Sanitation Data'!G148))),'Data Summary'!CZ154="Yes"),100-OFFSET('Sanitation Data'!$G$4,0,10*ROW('Sanitation Data'!G148)),NA())</f>
        <v>#N/A</v>
      </c>
      <c r="AL154" s="100" t="e">
        <f ca="true">+IF(AND(ISNUMBER(OFFSET('Sanitation Data'!$G$6,0,10*ROW('Sanitation Data'!G148))),'Data Summary'!DA154="Yes"),OFFSET('Sanitation Data'!$G$6,0,10*ROW('Sanitation Data'!G148)),NA())</f>
        <v>#N/A</v>
      </c>
      <c r="AM154" s="100" t="e">
        <f ca="true">+IF(AND(ISNUMBER(OFFSET('Sanitation Data'!$G$10,0,10*ROW('Sanitation Data'!G148))),'Data Summary'!DB154="Yes"),OFFSET('Sanitation Data'!$G$10,0,10*ROW('Sanitation Data'!G148)),NA())</f>
        <v>#N/A</v>
      </c>
      <c r="AN154" s="100" t="e">
        <f ca="true">+IF(AND(ISNUMBER(OFFSET('Sanitation Data'!$G$11,0,10*ROW('Sanitation Data'!G148))),'Data Summary'!DC154="Yes"),OFFSET('Sanitation Data'!$G$11,0,10*ROW('Sanitation Data'!G148)),NA())</f>
        <v>#N/A</v>
      </c>
      <c r="AO154" s="100" t="e">
        <f ca="true">+IF(AND(ISNUMBER(OFFSET('Sanitation Data'!$G$12,0,10*ROW('Sanitation Data'!G148))),'Data Summary'!DD154="Yes"),OFFSET('Sanitation Data'!$G$12,0,10*ROW('Sanitation Data'!G148)),NA())</f>
        <v>#N/A</v>
      </c>
      <c r="AP154" s="100" t="e">
        <f ca="true">+IF(AND(ISNUMBER(OFFSET('Sanitation Data'!$H$4,0,10*ROW('Sanitation Data'!H148))),'Data Summary'!DE154="Yes"),100-OFFSET('Sanitation Data'!$H$4,0,10*ROW('Sanitation Data'!H148)),NA())</f>
        <v>#N/A</v>
      </c>
      <c r="AQ154" s="100" t="e">
        <f ca="true">+IF(AND(ISNUMBER(OFFSET('Sanitation Data'!$H$6,0,10*ROW('Sanitation Data'!H148))),'Data Summary'!DF154="Yes"),OFFSET('Sanitation Data'!$H$6,0,10*ROW('Sanitation Data'!H148)),NA())</f>
        <v>#N/A</v>
      </c>
      <c r="AR154" s="100" t="e">
        <f ca="true">+IF(AND(ISNUMBER(OFFSET('Sanitation Data'!$H$10,0,10*ROW('Sanitation Data'!H148))),'Data Summary'!DG154="Yes"),OFFSET('Sanitation Data'!$H$10,0,10*ROW('Sanitation Data'!H148)),NA())</f>
        <v>#N/A</v>
      </c>
      <c r="AS154" s="100" t="e">
        <f ca="true">+IF(AND(ISNUMBER(OFFSET('Sanitation Data'!$H$11,0,10*ROW('Sanitation Data'!H148))),'Data Summary'!DH154="Yes"),OFFSET('Sanitation Data'!$H$11,0,10*ROW('Sanitation Data'!H148)),NA())</f>
        <v>#N/A</v>
      </c>
      <c r="AT154" s="100" t="e">
        <f ca="true">+IF(AND(ISNUMBER(OFFSET('Sanitation Data'!$H$12,0,10*ROW('Sanitation Data'!H148))),'Data Summary'!DI154="Yes"),OFFSET('Sanitation Data'!$H$12,0,10*ROW('Sanitation Data'!H148)),NA())</f>
        <v>#N/A</v>
      </c>
      <c r="AU154" s="100" t="e">
        <f ca="true">+IF(AND(ISNUMBER(OFFSET('Sanitation Data'!$I$4,0,10*ROW('Sanitation Data'!I148))),'Data Summary'!DJ154="Yes"),100-OFFSET('Sanitation Data'!$I$4,0,10*ROW('Sanitation Data'!I148)),NA())</f>
        <v>#N/A</v>
      </c>
      <c r="AV154" s="100" t="e">
        <f ca="true">+IF(AND(ISNUMBER(OFFSET('Sanitation Data'!$I$6,0,10*ROW('Sanitation Data'!I148))),'Data Summary'!DK154="Yes"),OFFSET('Sanitation Data'!$I$6,0,10*ROW('Sanitation Data'!I148)),NA())</f>
        <v>#N/A</v>
      </c>
      <c r="AW154" s="100" t="e">
        <f ca="true">+IF(AND(ISNUMBER(OFFSET('Sanitation Data'!$I$10,0,10*ROW('Sanitation Data'!I148))),'Data Summary'!DL154="Yes"),OFFSET('Sanitation Data'!$I$10,0,10*ROW('Sanitation Data'!I148)),NA())</f>
        <v>#N/A</v>
      </c>
      <c r="AX154" s="100" t="e">
        <f ca="true">+IF(AND(ISNUMBER(OFFSET('Sanitation Data'!$I$11,0,10*ROW('Sanitation Data'!I148))),'Data Summary'!DM154="Yes"),OFFSET('Sanitation Data'!$I$11,0,10*ROW('Sanitation Data'!I148)),NA())</f>
        <v>#N/A</v>
      </c>
      <c r="AY154" s="100" t="e">
        <f ca="true">+IF(AND(ISNUMBER(OFFSET('Sanitation Data'!$I$12,0,10*ROW('Sanitation Data'!I148))),'Data Summary'!DN154="Yes"),OFFSET('Sanitation Data'!$I$12,0,10*ROW('Sanitation Data'!I148)),NA())</f>
        <v>#N/A</v>
      </c>
      <c r="AZ154" s="101" t="e">
        <f ca="true">+IF(AND(ISNUMBER(OFFSET('Hygiene Data'!$D$5,0,10*ROW('Hygiene Data'!D148))),'Data Summary'!DO154="Yes"),OFFSET('Hygiene Data'!$D$5,0,10*ROW('Hygiene Data'!D148)),NA())</f>
        <v>#N/A</v>
      </c>
      <c r="BA154" s="101" t="e">
        <f ca="true">+IF(AND(ISNUMBER(OFFSET('Hygiene Data'!$D$7,0,10*ROW('Hygiene Data'!D148))),'Data Summary'!DP154="Yes"),OFFSET('Hygiene Data'!$D$7,0,10*ROW('Hygiene Data'!D148)),NA())</f>
        <v>#N/A</v>
      </c>
      <c r="BB154" s="101" t="e">
        <f ca="true">+IF(AND(ISNUMBER(OFFSET('Hygiene Data'!$D$9,0,10*ROW('Hygiene Data'!D148))),'Data Summary'!DQ154="Yes"),OFFSET('Hygiene Data'!$D$9,0,10*ROW('Hygiene Data'!D148)),NA())</f>
        <v>#N/A</v>
      </c>
      <c r="BC154" s="101" t="e">
        <f ca="true">+IF(AND(ISNUMBER(OFFSET('Hygiene Data'!$E$5,0,10*ROW('Hygiene Data'!E148))),'Data Summary'!DR154="Yes"),OFFSET('Hygiene Data'!$E$5,0,10*ROW('Hygiene Data'!E148)),NA())</f>
        <v>#N/A</v>
      </c>
      <c r="BD154" s="101" t="e">
        <f ca="true">+IF(AND(ISNUMBER(OFFSET('Hygiene Data'!$E$7,0,10*ROW('Hygiene Data'!E148))),'Data Summary'!DS154="Yes"),OFFSET('Hygiene Data'!$E$7,0,10*ROW('Hygiene Data'!E148)),NA())</f>
        <v>#N/A</v>
      </c>
      <c r="BE154" s="101" t="e">
        <f ca="true">+IF(AND(ISNUMBER(OFFSET('Hygiene Data'!$E$9,0,10*ROW('Hygiene Data'!E148))),'Data Summary'!DT154="Yes"),OFFSET('Hygiene Data'!$E$9,0,10*ROW('Hygiene Data'!E148)),NA())</f>
        <v>#N/A</v>
      </c>
      <c r="BF154" s="101" t="e">
        <f ca="true">+IF(AND(ISNUMBER(OFFSET('Hygiene Data'!$F$5,0,10*ROW('Hygiene Data'!F148))),'Data Summary'!DU154="Yes"),OFFSET('Hygiene Data'!$F$5,0,10*ROW('Hygiene Data'!F148)),NA())</f>
        <v>#N/A</v>
      </c>
      <c r="BG154" s="101" t="e">
        <f ca="true">+IF(AND(ISNUMBER(OFFSET('Hygiene Data'!$F$7,0,10*ROW('Hygiene Data'!F148))),'Data Summary'!DV154="Yes"),OFFSET('Hygiene Data'!$F$7,0,10*ROW('Hygiene Data'!F148)),NA())</f>
        <v>#N/A</v>
      </c>
      <c r="BH154" s="101" t="e">
        <f ca="true">+IF(AND(ISNUMBER(OFFSET('Hygiene Data'!$F$9,0,10*ROW('Hygiene Data'!F148))),'Data Summary'!DW154="Yes"),OFFSET('Hygiene Data'!$F$9,0,10*ROW('Hygiene Data'!F148)),NA())</f>
        <v>#N/A</v>
      </c>
      <c r="BI154" s="101" t="e">
        <f ca="true">+IF(AND(ISNUMBER(OFFSET('Hygiene Data'!$G$5,0,10*ROW('Hygiene Data'!G148))),'Data Summary'!DX154="Yes"),OFFSET('Hygiene Data'!$G$5,0,10*ROW('Hygiene Data'!G148)),NA())</f>
        <v>#N/A</v>
      </c>
      <c r="BJ154" s="101" t="e">
        <f ca="true">+IF(AND(ISNUMBER(OFFSET('Hygiene Data'!$G$7,0,10*ROW('Hygiene Data'!G148))),'Data Summary'!DY154="Yes"),OFFSET('Hygiene Data'!$G$7,0,10*ROW('Hygiene Data'!G148)),NA())</f>
        <v>#N/A</v>
      </c>
      <c r="BK154" s="101" t="e">
        <f ca="true">+IF(AND(ISNUMBER(OFFSET('Hygiene Data'!$G$9,0,10*ROW('Hygiene Data'!G148))),'Data Summary'!DZ154="Yes"),OFFSET('Hygiene Data'!$G$9,0,10*ROW('Hygiene Data'!G148)),NA())</f>
        <v>#N/A</v>
      </c>
      <c r="BL154" s="101" t="e">
        <f ca="true">+IF(AND(ISNUMBER(OFFSET('Hygiene Data'!$H$5,0,10*ROW('Hygiene Data'!H148))),'Data Summary'!EA154="Yes"),OFFSET('Hygiene Data'!$H$5,0,10*ROW('Hygiene Data'!H148)),NA())</f>
        <v>#N/A</v>
      </c>
      <c r="BM154" s="101" t="e">
        <f ca="true">+IF(AND(ISNUMBER(OFFSET('Hygiene Data'!$H$7,0,10*ROW('Hygiene Data'!H148))),'Data Summary'!EB154="Yes"),OFFSET('Hygiene Data'!$H$7,0,10*ROW('Hygiene Data'!H148)),NA())</f>
        <v>#N/A</v>
      </c>
      <c r="BN154" s="101" t="e">
        <f ca="true">+IF(AND(ISNUMBER(OFFSET('Hygiene Data'!$H$9,0,10*ROW('Hygiene Data'!H148))),'Data Summary'!EC154="Yes"),OFFSET('Hygiene Data'!$H$9,0,10*ROW('Hygiene Data'!H148)),NA())</f>
        <v>#N/A</v>
      </c>
      <c r="BO154" s="101" t="e">
        <f ca="true">+IF(AND(ISNUMBER(OFFSET('Hygiene Data'!$I$5,0,10*ROW('Hygiene Data'!I148))),'Data Summary'!ED154="Yes"),OFFSET('Hygiene Data'!$I$5,0,10*ROW('Hygiene Data'!I148)),NA())</f>
        <v>#N/A</v>
      </c>
      <c r="BP154" s="101" t="e">
        <f ca="true">+IF(AND(ISNUMBER(OFFSET('Hygiene Data'!$I$7,0,10*ROW('Hygiene Data'!I148))),'Data Summary'!EE154="Yes"),OFFSET('Hygiene Data'!$I$7,0,10*ROW('Hygiene Data'!I148)),NA())</f>
        <v>#N/A</v>
      </c>
      <c r="BQ154" s="101" t="e">
        <f ca="true">+IF(AND(ISNUMBER(OFFSET('Hygiene Data'!$I$9,0,10*ROW('Hygiene Data'!I148))),'Data Summary'!EF154="Yes"),OFFSET('Hygiene Data'!$I$9,0,10*ROW('Hygiene Data'!I148)),NA())</f>
        <v>#N/A</v>
      </c>
    </row>
    <row xmlns:x14ac="http://schemas.microsoft.com/office/spreadsheetml/2009/9/ac" r="155" x14ac:dyDescent="0.2">
      <c r="A155" s="379" t="e">
        <f ca="true">+RIGHT('Data Summary'!A155,LEN('Data Summary'!A155)-9)</f>
        <v>#VALUE!</v>
      </c>
      <c r="B155" s="38" t="str">
        <f ca="true">+IF(ISTEXT('Data Summary'!B155),'Data Summary'!B155,"")</f>
        <v/>
      </c>
      <c r="C155" s="378" t="e">
        <f ca="true">+VALUE('Data Summary'!C155)</f>
        <v>#VALUE!</v>
      </c>
      <c r="D155" s="99" t="e">
        <f ca="true">+IF(AND(ISNUMBER(OFFSET('Water Data'!$D$4,0,10*ROW('Water Data'!D149))),'Data Summary'!BS155="Yes"),100-OFFSET('Water Data'!$D$4,0,10*ROW('Water Data'!D149)),NA())</f>
        <v>#N/A</v>
      </c>
      <c r="E155" s="99" t="e">
        <f ca="true">+IF(AND(ISNUMBER(OFFSET('Water Data'!$D$6,0,10*ROW('Water Data'!D149))),'Data Summary'!BT155="Yes"),OFFSET('Water Data'!$D$6,0,10*ROW('Water Data'!D149)),NA())</f>
        <v>#N/A</v>
      </c>
      <c r="F155" s="99" t="e">
        <f ca="true">+IF(AND(ISNUMBER(OFFSET('Water Data'!$D$9,0,10*ROW('Water Data'!D149))),'Data Summary'!BU155="Yes"),OFFSET('Water Data'!$D$9,0,10*ROW('Water Data'!D149)),NA())</f>
        <v>#N/A</v>
      </c>
      <c r="G155" s="99" t="e">
        <f ca="true">+IF(AND(ISNUMBER(OFFSET('Water Data'!$E$4,0,10*ROW('Water Data'!E149))),'Data Summary'!BV155="Yes"),100-OFFSET('Water Data'!$E$4,0,10*ROW('Water Data'!E149)),NA())</f>
        <v>#N/A</v>
      </c>
      <c r="H155" s="99" t="e">
        <f ca="true">+IF(AND(ISNUMBER(OFFSET('Water Data'!$E$6,0,10*ROW('Water Data'!E149))),'Data Summary'!BW155="Yes"),OFFSET('Water Data'!$E$6,0,10*ROW('Water Data'!E149)),NA())</f>
        <v>#N/A</v>
      </c>
      <c r="I155" s="99" t="e">
        <f ca="true">+IF(AND(ISNUMBER(OFFSET('Water Data'!$E$9,0,10*ROW('Water Data'!E149))),'Data Summary'!BX155="Yes"),OFFSET('Water Data'!$E$9,0,10*ROW('Water Data'!E149)),NA())</f>
        <v>#N/A</v>
      </c>
      <c r="J155" s="99" t="e">
        <f ca="true">+IF(AND(ISNUMBER(OFFSET('Water Data'!$F$4,0,10*ROW('Water Data'!F149))),'Data Summary'!BY155="Yes"),100-OFFSET('Water Data'!$F$4,0,10*ROW('Water Data'!F149)),NA())</f>
        <v>#N/A</v>
      </c>
      <c r="K155" s="99" t="e">
        <f ca="true">+IF(AND(ISNUMBER(OFFSET('Water Data'!$F$6,0,10*ROW('Water Data'!F149))),'Data Summary'!BZ155="Yes"),OFFSET('Water Data'!$F$6,0,10*ROW('Water Data'!F149)),NA())</f>
        <v>#N/A</v>
      </c>
      <c r="L155" s="99" t="e">
        <f ca="true">+IF(AND(ISNUMBER(OFFSET('Water Data'!$F$9,0,10*ROW('Water Data'!F149))),'Data Summary'!CA155="Yes"),OFFSET('Water Data'!$F$9,0,10*ROW('Water Data'!F149)),NA())</f>
        <v>#N/A</v>
      </c>
      <c r="M155" s="99" t="e">
        <f ca="true">+IF(AND(ISNUMBER(OFFSET('Water Data'!$G$4,0,10*ROW('Water Data'!G149))),'Data Summary'!CB155="Yes"),100-OFFSET('Water Data'!$G$4,0,10*ROW('Water Data'!G149)),NA())</f>
        <v>#N/A</v>
      </c>
      <c r="N155" s="99" t="e">
        <f ca="true">+IF(AND(ISNUMBER(OFFSET('Water Data'!$G$6,0,10*ROW('Water Data'!G149))),'Data Summary'!CC155="Yes"),OFFSET('Water Data'!$G$6,0,10*ROW('Water Data'!G149)),NA())</f>
        <v>#N/A</v>
      </c>
      <c r="O155" s="99" t="e">
        <f ca="true">+IF(AND(ISNUMBER(OFFSET('Water Data'!$G$9,0,10*ROW('Water Data'!G149))),'Data Summary'!CD155="Yes"),OFFSET('Water Data'!$G$9,0,10*ROW('Water Data'!G149)),NA())</f>
        <v>#N/A</v>
      </c>
      <c r="P155" s="99" t="e">
        <f ca="true">+IF(AND(ISNUMBER(OFFSET('Water Data'!$H$4,0,10*ROW('Water Data'!H149))),'Data Summary'!CE155="Yes"),100-OFFSET('Water Data'!$H$4,0,10*ROW('Water Data'!H149)),NA())</f>
        <v>#N/A</v>
      </c>
      <c r="Q155" s="99" t="e">
        <f ca="true">+IF(AND(ISNUMBER(OFFSET('Water Data'!$H$6,0,10*ROW('Water Data'!H149))),'Data Summary'!CF155="Yes"),OFFSET('Water Data'!$H$6,0,10*ROW('Water Data'!H149)),NA())</f>
        <v>#N/A</v>
      </c>
      <c r="R155" s="99" t="e">
        <f ca="true">+IF(AND(ISNUMBER(OFFSET('Water Data'!$H$9,0,10*ROW('Water Data'!H149))),'Data Summary'!CG155="Yes"),OFFSET('Water Data'!$H$9,0,10*ROW('Water Data'!H149)),NA())</f>
        <v>#N/A</v>
      </c>
      <c r="S155" s="99" t="e">
        <f ca="true">+IF(AND(ISNUMBER(OFFSET('Water Data'!$I$4,0,10*ROW('Water Data'!I149))),'Data Summary'!CH155="Yes"),100-OFFSET('Water Data'!$I$4,0,10*ROW('Water Data'!I149)),NA())</f>
        <v>#N/A</v>
      </c>
      <c r="T155" s="99" t="e">
        <f ca="true">+IF(AND(ISNUMBER(OFFSET('Water Data'!$I$6,0,10*ROW('Water Data'!I149))),'Data Summary'!CI155="Yes"),OFFSET('Water Data'!$I$6,0,10*ROW('Water Data'!I149)),NA())</f>
        <v>#N/A</v>
      </c>
      <c r="U155" s="99" t="e">
        <f ca="true">+IF(AND(ISNUMBER(OFFSET('Water Data'!$I$9,0,10*ROW('Water Data'!I149))),'Data Summary'!CJ155="Yes"),OFFSET('Water Data'!$I$9,0,10*ROW('Water Data'!I149)),NA())</f>
        <v>#N/A</v>
      </c>
      <c r="V155" s="100" t="e">
        <f ca="true">+IF(AND(ISNUMBER(OFFSET('Sanitation Data'!$D$4,0,10*ROW('Sanitation Data'!D149))),'Data Summary'!CK155="Yes"),100-OFFSET('Sanitation Data'!$D$4,0,10*ROW('Sanitation Data'!D149)),NA())</f>
        <v>#N/A</v>
      </c>
      <c r="W155" s="100" t="e">
        <f ca="true">+IF(AND(ISNUMBER(OFFSET('Sanitation Data'!$D$6,0,10*ROW('Sanitation Data'!D149))),'Data Summary'!CL155="Yes"),OFFSET('Sanitation Data'!$D$6,0,10*ROW('Sanitation Data'!D149)),NA())</f>
        <v>#N/A</v>
      </c>
      <c r="X155" s="100" t="e">
        <f ca="true">+IF(AND(ISNUMBER(OFFSET('Sanitation Data'!$D$10,0,10*ROW('Sanitation Data'!D149))),'Data Summary'!CM155="Yes"),OFFSET('Sanitation Data'!$D$10,0,10*ROW('Sanitation Data'!D149)),NA())</f>
        <v>#N/A</v>
      </c>
      <c r="Y155" s="100" t="e">
        <f ca="true">+IF(AND(ISNUMBER(OFFSET('Sanitation Data'!$D$11,0,10*ROW('Sanitation Data'!D149))),'Data Summary'!CN155="Yes"),OFFSET('Sanitation Data'!$D$11,0,10*ROW('Sanitation Data'!D149)),NA())</f>
        <v>#N/A</v>
      </c>
      <c r="Z155" s="100" t="e">
        <f ca="true">+IF(AND(ISNUMBER(OFFSET('Sanitation Data'!$D$12,0,10*ROW('Sanitation Data'!D149))),'Data Summary'!CO155="Yes"),OFFSET('Sanitation Data'!$D$12,0,10*ROW('Sanitation Data'!D149)),NA())</f>
        <v>#N/A</v>
      </c>
      <c r="AA155" s="100" t="e">
        <f ca="true">+IF(AND(ISNUMBER(OFFSET('Sanitation Data'!$E$4,0,10*ROW('Sanitation Data'!E149))),'Data Summary'!CP155="Yes"),100-OFFSET('Sanitation Data'!$E$4,0,10*ROW('Sanitation Data'!E149)),NA())</f>
        <v>#N/A</v>
      </c>
      <c r="AB155" s="100" t="e">
        <f ca="true">+IF(AND(ISNUMBER(OFFSET('Sanitation Data'!$E$6,0,10*ROW('Sanitation Data'!E149))),'Data Summary'!CQ155="Yes"),OFFSET('Sanitation Data'!$E$6,0,10*ROW('Sanitation Data'!E149)),NA())</f>
        <v>#N/A</v>
      </c>
      <c r="AC155" s="100" t="e">
        <f ca="true">+IF(AND(ISNUMBER(OFFSET('Sanitation Data'!$E$10,0,10*ROW('Sanitation Data'!E149))),'Data Summary'!CR155="Yes"),OFFSET('Sanitation Data'!$E$10,0,10*ROW('Sanitation Data'!E149)),NA())</f>
        <v>#N/A</v>
      </c>
      <c r="AD155" s="100" t="e">
        <f ca="true">+IF(AND(ISNUMBER(OFFSET('Sanitation Data'!$E$11,0,10*ROW('Sanitation Data'!E149))),'Data Summary'!CS155="Yes"),OFFSET('Sanitation Data'!$E$11,0,10*ROW('Sanitation Data'!E149)),NA())</f>
        <v>#N/A</v>
      </c>
      <c r="AE155" s="100" t="e">
        <f ca="true">+IF(AND(ISNUMBER(OFFSET('Sanitation Data'!$E$12,0,10*ROW('Sanitation Data'!E149))),'Data Summary'!CT155="Yes"),OFFSET('Sanitation Data'!$E$12,0,10*ROW('Sanitation Data'!E149)),NA())</f>
        <v>#N/A</v>
      </c>
      <c r="AF155" s="100" t="e">
        <f ca="true">+IF(AND(ISNUMBER(OFFSET('Sanitation Data'!$F$4,0,10*ROW('Sanitation Data'!F149))),'Data Summary'!CU155="Yes"),100-OFFSET('Sanitation Data'!$F$4,0,10*ROW('Sanitation Data'!F149)),NA())</f>
        <v>#N/A</v>
      </c>
      <c r="AG155" s="100" t="e">
        <f ca="true">+IF(AND(ISNUMBER(OFFSET('Sanitation Data'!$F$6,0,10*ROW('Sanitation Data'!F149))),'Data Summary'!CV155="Yes"),OFFSET('Sanitation Data'!$F$6,0,10*ROW('Sanitation Data'!F149)),NA())</f>
        <v>#N/A</v>
      </c>
      <c r="AH155" s="100" t="e">
        <f ca="true">+IF(AND(ISNUMBER(OFFSET('Sanitation Data'!$F$10,0,10*ROW('Sanitation Data'!F149))),'Data Summary'!CW155="Yes"),OFFSET('Sanitation Data'!$F$10,0,10*ROW('Sanitation Data'!F149)),NA())</f>
        <v>#N/A</v>
      </c>
      <c r="AI155" s="100" t="e">
        <f ca="true">+IF(AND(ISNUMBER(OFFSET('Sanitation Data'!$F$11,0,10*ROW('Sanitation Data'!F149))),'Data Summary'!CX155="Yes"),OFFSET('Sanitation Data'!$F$11,0,10*ROW('Sanitation Data'!F149)),NA())</f>
        <v>#N/A</v>
      </c>
      <c r="AJ155" s="100" t="e">
        <f ca="true">+IF(AND(ISNUMBER(OFFSET('Sanitation Data'!$F$12,0,10*ROW('Sanitation Data'!F149))),'Data Summary'!CY155="Yes"),OFFSET('Sanitation Data'!$F$12,0,10*ROW('Sanitation Data'!F149)),NA())</f>
        <v>#N/A</v>
      </c>
      <c r="AK155" s="100" t="e">
        <f ca="true">+IF(AND(ISNUMBER(OFFSET('Sanitation Data'!$G$4,0,10*ROW('Sanitation Data'!G149))),'Data Summary'!CZ155="Yes"),100-OFFSET('Sanitation Data'!$G$4,0,10*ROW('Sanitation Data'!G149)),NA())</f>
        <v>#N/A</v>
      </c>
      <c r="AL155" s="100" t="e">
        <f ca="true">+IF(AND(ISNUMBER(OFFSET('Sanitation Data'!$G$6,0,10*ROW('Sanitation Data'!G149))),'Data Summary'!DA155="Yes"),OFFSET('Sanitation Data'!$G$6,0,10*ROW('Sanitation Data'!G149)),NA())</f>
        <v>#N/A</v>
      </c>
      <c r="AM155" s="100" t="e">
        <f ca="true">+IF(AND(ISNUMBER(OFFSET('Sanitation Data'!$G$10,0,10*ROW('Sanitation Data'!G149))),'Data Summary'!DB155="Yes"),OFFSET('Sanitation Data'!$G$10,0,10*ROW('Sanitation Data'!G149)),NA())</f>
        <v>#N/A</v>
      </c>
      <c r="AN155" s="100" t="e">
        <f ca="true">+IF(AND(ISNUMBER(OFFSET('Sanitation Data'!$G$11,0,10*ROW('Sanitation Data'!G149))),'Data Summary'!DC155="Yes"),OFFSET('Sanitation Data'!$G$11,0,10*ROW('Sanitation Data'!G149)),NA())</f>
        <v>#N/A</v>
      </c>
      <c r="AO155" s="100" t="e">
        <f ca="true">+IF(AND(ISNUMBER(OFFSET('Sanitation Data'!$G$12,0,10*ROW('Sanitation Data'!G149))),'Data Summary'!DD155="Yes"),OFFSET('Sanitation Data'!$G$12,0,10*ROW('Sanitation Data'!G149)),NA())</f>
        <v>#N/A</v>
      </c>
      <c r="AP155" s="100" t="e">
        <f ca="true">+IF(AND(ISNUMBER(OFFSET('Sanitation Data'!$H$4,0,10*ROW('Sanitation Data'!H149))),'Data Summary'!DE155="Yes"),100-OFFSET('Sanitation Data'!$H$4,0,10*ROW('Sanitation Data'!H149)),NA())</f>
        <v>#N/A</v>
      </c>
      <c r="AQ155" s="100" t="e">
        <f ca="true">+IF(AND(ISNUMBER(OFFSET('Sanitation Data'!$H$6,0,10*ROW('Sanitation Data'!H149))),'Data Summary'!DF155="Yes"),OFFSET('Sanitation Data'!$H$6,0,10*ROW('Sanitation Data'!H149)),NA())</f>
        <v>#N/A</v>
      </c>
      <c r="AR155" s="100" t="e">
        <f ca="true">+IF(AND(ISNUMBER(OFFSET('Sanitation Data'!$H$10,0,10*ROW('Sanitation Data'!H149))),'Data Summary'!DG155="Yes"),OFFSET('Sanitation Data'!$H$10,0,10*ROW('Sanitation Data'!H149)),NA())</f>
        <v>#N/A</v>
      </c>
      <c r="AS155" s="100" t="e">
        <f ca="true">+IF(AND(ISNUMBER(OFFSET('Sanitation Data'!$H$11,0,10*ROW('Sanitation Data'!H149))),'Data Summary'!DH155="Yes"),OFFSET('Sanitation Data'!$H$11,0,10*ROW('Sanitation Data'!H149)),NA())</f>
        <v>#N/A</v>
      </c>
      <c r="AT155" s="100" t="e">
        <f ca="true">+IF(AND(ISNUMBER(OFFSET('Sanitation Data'!$H$12,0,10*ROW('Sanitation Data'!H149))),'Data Summary'!DI155="Yes"),OFFSET('Sanitation Data'!$H$12,0,10*ROW('Sanitation Data'!H149)),NA())</f>
        <v>#N/A</v>
      </c>
      <c r="AU155" s="100" t="e">
        <f ca="true">+IF(AND(ISNUMBER(OFFSET('Sanitation Data'!$I$4,0,10*ROW('Sanitation Data'!I149))),'Data Summary'!DJ155="Yes"),100-OFFSET('Sanitation Data'!$I$4,0,10*ROW('Sanitation Data'!I149)),NA())</f>
        <v>#N/A</v>
      </c>
      <c r="AV155" s="100" t="e">
        <f ca="true">+IF(AND(ISNUMBER(OFFSET('Sanitation Data'!$I$6,0,10*ROW('Sanitation Data'!I149))),'Data Summary'!DK155="Yes"),OFFSET('Sanitation Data'!$I$6,0,10*ROW('Sanitation Data'!I149)),NA())</f>
        <v>#N/A</v>
      </c>
      <c r="AW155" s="100" t="e">
        <f ca="true">+IF(AND(ISNUMBER(OFFSET('Sanitation Data'!$I$10,0,10*ROW('Sanitation Data'!I149))),'Data Summary'!DL155="Yes"),OFFSET('Sanitation Data'!$I$10,0,10*ROW('Sanitation Data'!I149)),NA())</f>
        <v>#N/A</v>
      </c>
      <c r="AX155" s="100" t="e">
        <f ca="true">+IF(AND(ISNUMBER(OFFSET('Sanitation Data'!$I$11,0,10*ROW('Sanitation Data'!I149))),'Data Summary'!DM155="Yes"),OFFSET('Sanitation Data'!$I$11,0,10*ROW('Sanitation Data'!I149)),NA())</f>
        <v>#N/A</v>
      </c>
      <c r="AY155" s="100" t="e">
        <f ca="true">+IF(AND(ISNUMBER(OFFSET('Sanitation Data'!$I$12,0,10*ROW('Sanitation Data'!I149))),'Data Summary'!DN155="Yes"),OFFSET('Sanitation Data'!$I$12,0,10*ROW('Sanitation Data'!I149)),NA())</f>
        <v>#N/A</v>
      </c>
      <c r="AZ155" s="101" t="e">
        <f ca="true">+IF(AND(ISNUMBER(OFFSET('Hygiene Data'!$D$5,0,10*ROW('Hygiene Data'!D149))),'Data Summary'!DO155="Yes"),OFFSET('Hygiene Data'!$D$5,0,10*ROW('Hygiene Data'!D149)),NA())</f>
        <v>#N/A</v>
      </c>
      <c r="BA155" s="101" t="e">
        <f ca="true">+IF(AND(ISNUMBER(OFFSET('Hygiene Data'!$D$7,0,10*ROW('Hygiene Data'!D149))),'Data Summary'!DP155="Yes"),OFFSET('Hygiene Data'!$D$7,0,10*ROW('Hygiene Data'!D149)),NA())</f>
        <v>#N/A</v>
      </c>
      <c r="BB155" s="101" t="e">
        <f ca="true">+IF(AND(ISNUMBER(OFFSET('Hygiene Data'!$D$9,0,10*ROW('Hygiene Data'!D149))),'Data Summary'!DQ155="Yes"),OFFSET('Hygiene Data'!$D$9,0,10*ROW('Hygiene Data'!D149)),NA())</f>
        <v>#N/A</v>
      </c>
      <c r="BC155" s="101" t="e">
        <f ca="true">+IF(AND(ISNUMBER(OFFSET('Hygiene Data'!$E$5,0,10*ROW('Hygiene Data'!E149))),'Data Summary'!DR155="Yes"),OFFSET('Hygiene Data'!$E$5,0,10*ROW('Hygiene Data'!E149)),NA())</f>
        <v>#N/A</v>
      </c>
      <c r="BD155" s="101" t="e">
        <f ca="true">+IF(AND(ISNUMBER(OFFSET('Hygiene Data'!$E$7,0,10*ROW('Hygiene Data'!E149))),'Data Summary'!DS155="Yes"),OFFSET('Hygiene Data'!$E$7,0,10*ROW('Hygiene Data'!E149)),NA())</f>
        <v>#N/A</v>
      </c>
      <c r="BE155" s="101" t="e">
        <f ca="true">+IF(AND(ISNUMBER(OFFSET('Hygiene Data'!$E$9,0,10*ROW('Hygiene Data'!E149))),'Data Summary'!DT155="Yes"),OFFSET('Hygiene Data'!$E$9,0,10*ROW('Hygiene Data'!E149)),NA())</f>
        <v>#N/A</v>
      </c>
      <c r="BF155" s="101" t="e">
        <f ca="true">+IF(AND(ISNUMBER(OFFSET('Hygiene Data'!$F$5,0,10*ROW('Hygiene Data'!F149))),'Data Summary'!DU155="Yes"),OFFSET('Hygiene Data'!$F$5,0,10*ROW('Hygiene Data'!F149)),NA())</f>
        <v>#N/A</v>
      </c>
      <c r="BG155" s="101" t="e">
        <f ca="true">+IF(AND(ISNUMBER(OFFSET('Hygiene Data'!$F$7,0,10*ROW('Hygiene Data'!F149))),'Data Summary'!DV155="Yes"),OFFSET('Hygiene Data'!$F$7,0,10*ROW('Hygiene Data'!F149)),NA())</f>
        <v>#N/A</v>
      </c>
      <c r="BH155" s="101" t="e">
        <f ca="true">+IF(AND(ISNUMBER(OFFSET('Hygiene Data'!$F$9,0,10*ROW('Hygiene Data'!F149))),'Data Summary'!DW155="Yes"),OFFSET('Hygiene Data'!$F$9,0,10*ROW('Hygiene Data'!F149)),NA())</f>
        <v>#N/A</v>
      </c>
      <c r="BI155" s="101" t="e">
        <f ca="true">+IF(AND(ISNUMBER(OFFSET('Hygiene Data'!$G$5,0,10*ROW('Hygiene Data'!G149))),'Data Summary'!DX155="Yes"),OFFSET('Hygiene Data'!$G$5,0,10*ROW('Hygiene Data'!G149)),NA())</f>
        <v>#N/A</v>
      </c>
      <c r="BJ155" s="101" t="e">
        <f ca="true">+IF(AND(ISNUMBER(OFFSET('Hygiene Data'!$G$7,0,10*ROW('Hygiene Data'!G149))),'Data Summary'!DY155="Yes"),OFFSET('Hygiene Data'!$G$7,0,10*ROW('Hygiene Data'!G149)),NA())</f>
        <v>#N/A</v>
      </c>
      <c r="BK155" s="101" t="e">
        <f ca="true">+IF(AND(ISNUMBER(OFFSET('Hygiene Data'!$G$9,0,10*ROW('Hygiene Data'!G149))),'Data Summary'!DZ155="Yes"),OFFSET('Hygiene Data'!$G$9,0,10*ROW('Hygiene Data'!G149)),NA())</f>
        <v>#N/A</v>
      </c>
      <c r="BL155" s="101" t="e">
        <f ca="true">+IF(AND(ISNUMBER(OFFSET('Hygiene Data'!$H$5,0,10*ROW('Hygiene Data'!H149))),'Data Summary'!EA155="Yes"),OFFSET('Hygiene Data'!$H$5,0,10*ROW('Hygiene Data'!H149)),NA())</f>
        <v>#N/A</v>
      </c>
      <c r="BM155" s="101" t="e">
        <f ca="true">+IF(AND(ISNUMBER(OFFSET('Hygiene Data'!$H$7,0,10*ROW('Hygiene Data'!H149))),'Data Summary'!EB155="Yes"),OFFSET('Hygiene Data'!$H$7,0,10*ROW('Hygiene Data'!H149)),NA())</f>
        <v>#N/A</v>
      </c>
      <c r="BN155" s="101" t="e">
        <f ca="true">+IF(AND(ISNUMBER(OFFSET('Hygiene Data'!$H$9,0,10*ROW('Hygiene Data'!H149))),'Data Summary'!EC155="Yes"),OFFSET('Hygiene Data'!$H$9,0,10*ROW('Hygiene Data'!H149)),NA())</f>
        <v>#N/A</v>
      </c>
      <c r="BO155" s="101" t="e">
        <f ca="true">+IF(AND(ISNUMBER(OFFSET('Hygiene Data'!$I$5,0,10*ROW('Hygiene Data'!I149))),'Data Summary'!ED155="Yes"),OFFSET('Hygiene Data'!$I$5,0,10*ROW('Hygiene Data'!I149)),NA())</f>
        <v>#N/A</v>
      </c>
      <c r="BP155" s="101" t="e">
        <f ca="true">+IF(AND(ISNUMBER(OFFSET('Hygiene Data'!$I$7,0,10*ROW('Hygiene Data'!I149))),'Data Summary'!EE155="Yes"),OFFSET('Hygiene Data'!$I$7,0,10*ROW('Hygiene Data'!I149)),NA())</f>
        <v>#N/A</v>
      </c>
      <c r="BQ155" s="101" t="e">
        <f ca="true">+IF(AND(ISNUMBER(OFFSET('Hygiene Data'!$I$9,0,10*ROW('Hygiene Data'!I149))),'Data Summary'!EF155="Yes"),OFFSET('Hygiene Data'!$I$9,0,10*ROW('Hygiene Data'!I149)),NA())</f>
        <v>#N/A</v>
      </c>
    </row>
    <row xmlns:x14ac="http://schemas.microsoft.com/office/spreadsheetml/2009/9/ac" r="156" x14ac:dyDescent="0.2">
      <c r="A156" s="379" t="e">
        <f ca="true">+RIGHT('Data Summary'!A156,LEN('Data Summary'!A156)-9)</f>
        <v>#VALUE!</v>
      </c>
      <c r="B156" s="38" t="str">
        <f ca="true">+IF(ISTEXT('Data Summary'!B156),'Data Summary'!B156,"")</f>
        <v/>
      </c>
      <c r="C156" s="378" t="e">
        <f ca="true">+VALUE('Data Summary'!C156)</f>
        <v>#VALUE!</v>
      </c>
      <c r="D156" s="99" t="e">
        <f ca="true">+IF(AND(ISNUMBER(OFFSET('Water Data'!$D$4,0,10*ROW('Water Data'!D150))),'Data Summary'!BS156="Yes"),100-OFFSET('Water Data'!$D$4,0,10*ROW('Water Data'!D150)),NA())</f>
        <v>#N/A</v>
      </c>
      <c r="E156" s="99" t="e">
        <f ca="true">+IF(AND(ISNUMBER(OFFSET('Water Data'!$D$6,0,10*ROW('Water Data'!D150))),'Data Summary'!BT156="Yes"),OFFSET('Water Data'!$D$6,0,10*ROW('Water Data'!D150)),NA())</f>
        <v>#N/A</v>
      </c>
      <c r="F156" s="99" t="e">
        <f ca="true">+IF(AND(ISNUMBER(OFFSET('Water Data'!$D$9,0,10*ROW('Water Data'!D150))),'Data Summary'!BU156="Yes"),OFFSET('Water Data'!$D$9,0,10*ROW('Water Data'!D150)),NA())</f>
        <v>#N/A</v>
      </c>
      <c r="G156" s="99" t="e">
        <f ca="true">+IF(AND(ISNUMBER(OFFSET('Water Data'!$E$4,0,10*ROW('Water Data'!E150))),'Data Summary'!BV156="Yes"),100-OFFSET('Water Data'!$E$4,0,10*ROW('Water Data'!E150)),NA())</f>
        <v>#N/A</v>
      </c>
      <c r="H156" s="99" t="e">
        <f ca="true">+IF(AND(ISNUMBER(OFFSET('Water Data'!$E$6,0,10*ROW('Water Data'!E150))),'Data Summary'!BW156="Yes"),OFFSET('Water Data'!$E$6,0,10*ROW('Water Data'!E150)),NA())</f>
        <v>#N/A</v>
      </c>
      <c r="I156" s="99" t="e">
        <f ca="true">+IF(AND(ISNUMBER(OFFSET('Water Data'!$E$9,0,10*ROW('Water Data'!E150))),'Data Summary'!BX156="Yes"),OFFSET('Water Data'!$E$9,0,10*ROW('Water Data'!E150)),NA())</f>
        <v>#N/A</v>
      </c>
      <c r="J156" s="99" t="e">
        <f ca="true">+IF(AND(ISNUMBER(OFFSET('Water Data'!$F$4,0,10*ROW('Water Data'!F150))),'Data Summary'!BY156="Yes"),100-OFFSET('Water Data'!$F$4,0,10*ROW('Water Data'!F150)),NA())</f>
        <v>#N/A</v>
      </c>
      <c r="K156" s="99" t="e">
        <f ca="true">+IF(AND(ISNUMBER(OFFSET('Water Data'!$F$6,0,10*ROW('Water Data'!F150))),'Data Summary'!BZ156="Yes"),OFFSET('Water Data'!$F$6,0,10*ROW('Water Data'!F150)),NA())</f>
        <v>#N/A</v>
      </c>
      <c r="L156" s="99" t="e">
        <f ca="true">+IF(AND(ISNUMBER(OFFSET('Water Data'!$F$9,0,10*ROW('Water Data'!F150))),'Data Summary'!CA156="Yes"),OFFSET('Water Data'!$F$9,0,10*ROW('Water Data'!F150)),NA())</f>
        <v>#N/A</v>
      </c>
      <c r="M156" s="99" t="e">
        <f ca="true">+IF(AND(ISNUMBER(OFFSET('Water Data'!$G$4,0,10*ROW('Water Data'!G150))),'Data Summary'!CB156="Yes"),100-OFFSET('Water Data'!$G$4,0,10*ROW('Water Data'!G150)),NA())</f>
        <v>#N/A</v>
      </c>
      <c r="N156" s="99" t="e">
        <f ca="true">+IF(AND(ISNUMBER(OFFSET('Water Data'!$G$6,0,10*ROW('Water Data'!G150))),'Data Summary'!CC156="Yes"),OFFSET('Water Data'!$G$6,0,10*ROW('Water Data'!G150)),NA())</f>
        <v>#N/A</v>
      </c>
      <c r="O156" s="99" t="e">
        <f ca="true">+IF(AND(ISNUMBER(OFFSET('Water Data'!$G$9,0,10*ROW('Water Data'!G150))),'Data Summary'!CD156="Yes"),OFFSET('Water Data'!$G$9,0,10*ROW('Water Data'!G150)),NA())</f>
        <v>#N/A</v>
      </c>
      <c r="P156" s="99" t="e">
        <f ca="true">+IF(AND(ISNUMBER(OFFSET('Water Data'!$H$4,0,10*ROW('Water Data'!H150))),'Data Summary'!CE156="Yes"),100-OFFSET('Water Data'!$H$4,0,10*ROW('Water Data'!H150)),NA())</f>
        <v>#N/A</v>
      </c>
      <c r="Q156" s="99" t="e">
        <f ca="true">+IF(AND(ISNUMBER(OFFSET('Water Data'!$H$6,0,10*ROW('Water Data'!H150))),'Data Summary'!CF156="Yes"),OFFSET('Water Data'!$H$6,0,10*ROW('Water Data'!H150)),NA())</f>
        <v>#N/A</v>
      </c>
      <c r="R156" s="99" t="e">
        <f ca="true">+IF(AND(ISNUMBER(OFFSET('Water Data'!$H$9,0,10*ROW('Water Data'!H150))),'Data Summary'!CG156="Yes"),OFFSET('Water Data'!$H$9,0,10*ROW('Water Data'!H150)),NA())</f>
        <v>#N/A</v>
      </c>
      <c r="S156" s="99" t="e">
        <f ca="true">+IF(AND(ISNUMBER(OFFSET('Water Data'!$I$4,0,10*ROW('Water Data'!I150))),'Data Summary'!CH156="Yes"),100-OFFSET('Water Data'!$I$4,0,10*ROW('Water Data'!I150)),NA())</f>
        <v>#N/A</v>
      </c>
      <c r="T156" s="99" t="e">
        <f ca="true">+IF(AND(ISNUMBER(OFFSET('Water Data'!$I$6,0,10*ROW('Water Data'!I150))),'Data Summary'!CI156="Yes"),OFFSET('Water Data'!$I$6,0,10*ROW('Water Data'!I150)),NA())</f>
        <v>#N/A</v>
      </c>
      <c r="U156" s="99" t="e">
        <f ca="true">+IF(AND(ISNUMBER(OFFSET('Water Data'!$I$9,0,10*ROW('Water Data'!I150))),'Data Summary'!CJ156="Yes"),OFFSET('Water Data'!$I$9,0,10*ROW('Water Data'!I150)),NA())</f>
        <v>#N/A</v>
      </c>
      <c r="V156" s="100" t="e">
        <f ca="true">+IF(AND(ISNUMBER(OFFSET('Sanitation Data'!$D$4,0,10*ROW('Sanitation Data'!D150))),'Data Summary'!CK156="Yes"),100-OFFSET('Sanitation Data'!$D$4,0,10*ROW('Sanitation Data'!D150)),NA())</f>
        <v>#N/A</v>
      </c>
      <c r="W156" s="100" t="e">
        <f ca="true">+IF(AND(ISNUMBER(OFFSET('Sanitation Data'!$D$6,0,10*ROW('Sanitation Data'!D150))),'Data Summary'!CL156="Yes"),OFFSET('Sanitation Data'!$D$6,0,10*ROW('Sanitation Data'!D150)),NA())</f>
        <v>#N/A</v>
      </c>
      <c r="X156" s="100" t="e">
        <f ca="true">+IF(AND(ISNUMBER(OFFSET('Sanitation Data'!$D$10,0,10*ROW('Sanitation Data'!D150))),'Data Summary'!CM156="Yes"),OFFSET('Sanitation Data'!$D$10,0,10*ROW('Sanitation Data'!D150)),NA())</f>
        <v>#N/A</v>
      </c>
      <c r="Y156" s="100" t="e">
        <f ca="true">+IF(AND(ISNUMBER(OFFSET('Sanitation Data'!$D$11,0,10*ROW('Sanitation Data'!D150))),'Data Summary'!CN156="Yes"),OFFSET('Sanitation Data'!$D$11,0,10*ROW('Sanitation Data'!D150)),NA())</f>
        <v>#N/A</v>
      </c>
      <c r="Z156" s="100" t="e">
        <f ca="true">+IF(AND(ISNUMBER(OFFSET('Sanitation Data'!$D$12,0,10*ROW('Sanitation Data'!D150))),'Data Summary'!CO156="Yes"),OFFSET('Sanitation Data'!$D$12,0,10*ROW('Sanitation Data'!D150)),NA())</f>
        <v>#N/A</v>
      </c>
      <c r="AA156" s="100" t="e">
        <f ca="true">+IF(AND(ISNUMBER(OFFSET('Sanitation Data'!$E$4,0,10*ROW('Sanitation Data'!E150))),'Data Summary'!CP156="Yes"),100-OFFSET('Sanitation Data'!$E$4,0,10*ROW('Sanitation Data'!E150)),NA())</f>
        <v>#N/A</v>
      </c>
      <c r="AB156" s="100" t="e">
        <f ca="true">+IF(AND(ISNUMBER(OFFSET('Sanitation Data'!$E$6,0,10*ROW('Sanitation Data'!E150))),'Data Summary'!CQ156="Yes"),OFFSET('Sanitation Data'!$E$6,0,10*ROW('Sanitation Data'!E150)),NA())</f>
        <v>#N/A</v>
      </c>
      <c r="AC156" s="100" t="e">
        <f ca="true">+IF(AND(ISNUMBER(OFFSET('Sanitation Data'!$E$10,0,10*ROW('Sanitation Data'!E150))),'Data Summary'!CR156="Yes"),OFFSET('Sanitation Data'!$E$10,0,10*ROW('Sanitation Data'!E150)),NA())</f>
        <v>#N/A</v>
      </c>
      <c r="AD156" s="100" t="e">
        <f ca="true">+IF(AND(ISNUMBER(OFFSET('Sanitation Data'!$E$11,0,10*ROW('Sanitation Data'!E150))),'Data Summary'!CS156="Yes"),OFFSET('Sanitation Data'!$E$11,0,10*ROW('Sanitation Data'!E150)),NA())</f>
        <v>#N/A</v>
      </c>
      <c r="AE156" s="100" t="e">
        <f ca="true">+IF(AND(ISNUMBER(OFFSET('Sanitation Data'!$E$12,0,10*ROW('Sanitation Data'!E150))),'Data Summary'!CT156="Yes"),OFFSET('Sanitation Data'!$E$12,0,10*ROW('Sanitation Data'!E150)),NA())</f>
        <v>#N/A</v>
      </c>
      <c r="AF156" s="100" t="e">
        <f ca="true">+IF(AND(ISNUMBER(OFFSET('Sanitation Data'!$F$4,0,10*ROW('Sanitation Data'!F150))),'Data Summary'!CU156="Yes"),100-OFFSET('Sanitation Data'!$F$4,0,10*ROW('Sanitation Data'!F150)),NA())</f>
        <v>#N/A</v>
      </c>
      <c r="AG156" s="100" t="e">
        <f ca="true">+IF(AND(ISNUMBER(OFFSET('Sanitation Data'!$F$6,0,10*ROW('Sanitation Data'!F150))),'Data Summary'!CV156="Yes"),OFFSET('Sanitation Data'!$F$6,0,10*ROW('Sanitation Data'!F150)),NA())</f>
        <v>#N/A</v>
      </c>
      <c r="AH156" s="100" t="e">
        <f ca="true">+IF(AND(ISNUMBER(OFFSET('Sanitation Data'!$F$10,0,10*ROW('Sanitation Data'!F150))),'Data Summary'!CW156="Yes"),OFFSET('Sanitation Data'!$F$10,0,10*ROW('Sanitation Data'!F150)),NA())</f>
        <v>#N/A</v>
      </c>
      <c r="AI156" s="100" t="e">
        <f ca="true">+IF(AND(ISNUMBER(OFFSET('Sanitation Data'!$F$11,0,10*ROW('Sanitation Data'!F150))),'Data Summary'!CX156="Yes"),OFFSET('Sanitation Data'!$F$11,0,10*ROW('Sanitation Data'!F150)),NA())</f>
        <v>#N/A</v>
      </c>
      <c r="AJ156" s="100" t="e">
        <f ca="true">+IF(AND(ISNUMBER(OFFSET('Sanitation Data'!$F$12,0,10*ROW('Sanitation Data'!F150))),'Data Summary'!CY156="Yes"),OFFSET('Sanitation Data'!$F$12,0,10*ROW('Sanitation Data'!F150)),NA())</f>
        <v>#N/A</v>
      </c>
      <c r="AK156" s="100" t="e">
        <f ca="true">+IF(AND(ISNUMBER(OFFSET('Sanitation Data'!$G$4,0,10*ROW('Sanitation Data'!G150))),'Data Summary'!CZ156="Yes"),100-OFFSET('Sanitation Data'!$G$4,0,10*ROW('Sanitation Data'!G150)),NA())</f>
        <v>#N/A</v>
      </c>
      <c r="AL156" s="100" t="e">
        <f ca="true">+IF(AND(ISNUMBER(OFFSET('Sanitation Data'!$G$6,0,10*ROW('Sanitation Data'!G150))),'Data Summary'!DA156="Yes"),OFFSET('Sanitation Data'!$G$6,0,10*ROW('Sanitation Data'!G150)),NA())</f>
        <v>#N/A</v>
      </c>
      <c r="AM156" s="100" t="e">
        <f ca="true">+IF(AND(ISNUMBER(OFFSET('Sanitation Data'!$G$10,0,10*ROW('Sanitation Data'!G150))),'Data Summary'!DB156="Yes"),OFFSET('Sanitation Data'!$G$10,0,10*ROW('Sanitation Data'!G150)),NA())</f>
        <v>#N/A</v>
      </c>
      <c r="AN156" s="100" t="e">
        <f ca="true">+IF(AND(ISNUMBER(OFFSET('Sanitation Data'!$G$11,0,10*ROW('Sanitation Data'!G150))),'Data Summary'!DC156="Yes"),OFFSET('Sanitation Data'!$G$11,0,10*ROW('Sanitation Data'!G150)),NA())</f>
        <v>#N/A</v>
      </c>
      <c r="AO156" s="100" t="e">
        <f ca="true">+IF(AND(ISNUMBER(OFFSET('Sanitation Data'!$G$12,0,10*ROW('Sanitation Data'!G150))),'Data Summary'!DD156="Yes"),OFFSET('Sanitation Data'!$G$12,0,10*ROW('Sanitation Data'!G150)),NA())</f>
        <v>#N/A</v>
      </c>
      <c r="AP156" s="100" t="e">
        <f ca="true">+IF(AND(ISNUMBER(OFFSET('Sanitation Data'!$H$4,0,10*ROW('Sanitation Data'!H150))),'Data Summary'!DE156="Yes"),100-OFFSET('Sanitation Data'!$H$4,0,10*ROW('Sanitation Data'!H150)),NA())</f>
        <v>#N/A</v>
      </c>
      <c r="AQ156" s="100" t="e">
        <f ca="true">+IF(AND(ISNUMBER(OFFSET('Sanitation Data'!$H$6,0,10*ROW('Sanitation Data'!H150))),'Data Summary'!DF156="Yes"),OFFSET('Sanitation Data'!$H$6,0,10*ROW('Sanitation Data'!H150)),NA())</f>
        <v>#N/A</v>
      </c>
      <c r="AR156" s="100" t="e">
        <f ca="true">+IF(AND(ISNUMBER(OFFSET('Sanitation Data'!$H$10,0,10*ROW('Sanitation Data'!H150))),'Data Summary'!DG156="Yes"),OFFSET('Sanitation Data'!$H$10,0,10*ROW('Sanitation Data'!H150)),NA())</f>
        <v>#N/A</v>
      </c>
      <c r="AS156" s="100" t="e">
        <f ca="true">+IF(AND(ISNUMBER(OFFSET('Sanitation Data'!$H$11,0,10*ROW('Sanitation Data'!H150))),'Data Summary'!DH156="Yes"),OFFSET('Sanitation Data'!$H$11,0,10*ROW('Sanitation Data'!H150)),NA())</f>
        <v>#N/A</v>
      </c>
      <c r="AT156" s="100" t="e">
        <f ca="true">+IF(AND(ISNUMBER(OFFSET('Sanitation Data'!$H$12,0,10*ROW('Sanitation Data'!H150))),'Data Summary'!DI156="Yes"),OFFSET('Sanitation Data'!$H$12,0,10*ROW('Sanitation Data'!H150)),NA())</f>
        <v>#N/A</v>
      </c>
      <c r="AU156" s="100" t="e">
        <f ca="true">+IF(AND(ISNUMBER(OFFSET('Sanitation Data'!$I$4,0,10*ROW('Sanitation Data'!I150))),'Data Summary'!DJ156="Yes"),100-OFFSET('Sanitation Data'!$I$4,0,10*ROW('Sanitation Data'!I150)),NA())</f>
        <v>#N/A</v>
      </c>
      <c r="AV156" s="100" t="e">
        <f ca="true">+IF(AND(ISNUMBER(OFFSET('Sanitation Data'!$I$6,0,10*ROW('Sanitation Data'!I150))),'Data Summary'!DK156="Yes"),OFFSET('Sanitation Data'!$I$6,0,10*ROW('Sanitation Data'!I150)),NA())</f>
        <v>#N/A</v>
      </c>
      <c r="AW156" s="100" t="e">
        <f ca="true">+IF(AND(ISNUMBER(OFFSET('Sanitation Data'!$I$10,0,10*ROW('Sanitation Data'!I150))),'Data Summary'!DL156="Yes"),OFFSET('Sanitation Data'!$I$10,0,10*ROW('Sanitation Data'!I150)),NA())</f>
        <v>#N/A</v>
      </c>
      <c r="AX156" s="100" t="e">
        <f ca="true">+IF(AND(ISNUMBER(OFFSET('Sanitation Data'!$I$11,0,10*ROW('Sanitation Data'!I150))),'Data Summary'!DM156="Yes"),OFFSET('Sanitation Data'!$I$11,0,10*ROW('Sanitation Data'!I150)),NA())</f>
        <v>#N/A</v>
      </c>
      <c r="AY156" s="100" t="e">
        <f ca="true">+IF(AND(ISNUMBER(OFFSET('Sanitation Data'!$I$12,0,10*ROW('Sanitation Data'!I150))),'Data Summary'!DN156="Yes"),OFFSET('Sanitation Data'!$I$12,0,10*ROW('Sanitation Data'!I150)),NA())</f>
        <v>#N/A</v>
      </c>
      <c r="AZ156" s="101" t="e">
        <f ca="true">+IF(AND(ISNUMBER(OFFSET('Hygiene Data'!$D$5,0,10*ROW('Hygiene Data'!D150))),'Data Summary'!DO156="Yes"),OFFSET('Hygiene Data'!$D$5,0,10*ROW('Hygiene Data'!D150)),NA())</f>
        <v>#N/A</v>
      </c>
      <c r="BA156" s="101" t="e">
        <f ca="true">+IF(AND(ISNUMBER(OFFSET('Hygiene Data'!$D$7,0,10*ROW('Hygiene Data'!D150))),'Data Summary'!DP156="Yes"),OFFSET('Hygiene Data'!$D$7,0,10*ROW('Hygiene Data'!D150)),NA())</f>
        <v>#N/A</v>
      </c>
      <c r="BB156" s="101" t="e">
        <f ca="true">+IF(AND(ISNUMBER(OFFSET('Hygiene Data'!$D$9,0,10*ROW('Hygiene Data'!D150))),'Data Summary'!DQ156="Yes"),OFFSET('Hygiene Data'!$D$9,0,10*ROW('Hygiene Data'!D150)),NA())</f>
        <v>#N/A</v>
      </c>
      <c r="BC156" s="101" t="e">
        <f ca="true">+IF(AND(ISNUMBER(OFFSET('Hygiene Data'!$E$5,0,10*ROW('Hygiene Data'!E150))),'Data Summary'!DR156="Yes"),OFFSET('Hygiene Data'!$E$5,0,10*ROW('Hygiene Data'!E150)),NA())</f>
        <v>#N/A</v>
      </c>
      <c r="BD156" s="101" t="e">
        <f ca="true">+IF(AND(ISNUMBER(OFFSET('Hygiene Data'!$E$7,0,10*ROW('Hygiene Data'!E150))),'Data Summary'!DS156="Yes"),OFFSET('Hygiene Data'!$E$7,0,10*ROW('Hygiene Data'!E150)),NA())</f>
        <v>#N/A</v>
      </c>
      <c r="BE156" s="101" t="e">
        <f ca="true">+IF(AND(ISNUMBER(OFFSET('Hygiene Data'!$E$9,0,10*ROW('Hygiene Data'!E150))),'Data Summary'!DT156="Yes"),OFFSET('Hygiene Data'!$E$9,0,10*ROW('Hygiene Data'!E150)),NA())</f>
        <v>#N/A</v>
      </c>
      <c r="BF156" s="101" t="e">
        <f ca="true">+IF(AND(ISNUMBER(OFFSET('Hygiene Data'!$F$5,0,10*ROW('Hygiene Data'!F150))),'Data Summary'!DU156="Yes"),OFFSET('Hygiene Data'!$F$5,0,10*ROW('Hygiene Data'!F150)),NA())</f>
        <v>#N/A</v>
      </c>
      <c r="BG156" s="101" t="e">
        <f ca="true">+IF(AND(ISNUMBER(OFFSET('Hygiene Data'!$F$7,0,10*ROW('Hygiene Data'!F150))),'Data Summary'!DV156="Yes"),OFFSET('Hygiene Data'!$F$7,0,10*ROW('Hygiene Data'!F150)),NA())</f>
        <v>#N/A</v>
      </c>
      <c r="BH156" s="101" t="e">
        <f ca="true">+IF(AND(ISNUMBER(OFFSET('Hygiene Data'!$F$9,0,10*ROW('Hygiene Data'!F150))),'Data Summary'!DW156="Yes"),OFFSET('Hygiene Data'!$F$9,0,10*ROW('Hygiene Data'!F150)),NA())</f>
        <v>#N/A</v>
      </c>
      <c r="BI156" s="101" t="e">
        <f ca="true">+IF(AND(ISNUMBER(OFFSET('Hygiene Data'!$G$5,0,10*ROW('Hygiene Data'!G150))),'Data Summary'!DX156="Yes"),OFFSET('Hygiene Data'!$G$5,0,10*ROW('Hygiene Data'!G150)),NA())</f>
        <v>#N/A</v>
      </c>
      <c r="BJ156" s="101" t="e">
        <f ca="true">+IF(AND(ISNUMBER(OFFSET('Hygiene Data'!$G$7,0,10*ROW('Hygiene Data'!G150))),'Data Summary'!DY156="Yes"),OFFSET('Hygiene Data'!$G$7,0,10*ROW('Hygiene Data'!G150)),NA())</f>
        <v>#N/A</v>
      </c>
      <c r="BK156" s="101" t="e">
        <f ca="true">+IF(AND(ISNUMBER(OFFSET('Hygiene Data'!$G$9,0,10*ROW('Hygiene Data'!G150))),'Data Summary'!DZ156="Yes"),OFFSET('Hygiene Data'!$G$9,0,10*ROW('Hygiene Data'!G150)),NA())</f>
        <v>#N/A</v>
      </c>
      <c r="BL156" s="101" t="e">
        <f ca="true">+IF(AND(ISNUMBER(OFFSET('Hygiene Data'!$H$5,0,10*ROW('Hygiene Data'!H150))),'Data Summary'!EA156="Yes"),OFFSET('Hygiene Data'!$H$5,0,10*ROW('Hygiene Data'!H150)),NA())</f>
        <v>#N/A</v>
      </c>
      <c r="BM156" s="101" t="e">
        <f ca="true">+IF(AND(ISNUMBER(OFFSET('Hygiene Data'!$H$7,0,10*ROW('Hygiene Data'!H150))),'Data Summary'!EB156="Yes"),OFFSET('Hygiene Data'!$H$7,0,10*ROW('Hygiene Data'!H150)),NA())</f>
        <v>#N/A</v>
      </c>
      <c r="BN156" s="101" t="e">
        <f ca="true">+IF(AND(ISNUMBER(OFFSET('Hygiene Data'!$H$9,0,10*ROW('Hygiene Data'!H150))),'Data Summary'!EC156="Yes"),OFFSET('Hygiene Data'!$H$9,0,10*ROW('Hygiene Data'!H150)),NA())</f>
        <v>#N/A</v>
      </c>
      <c r="BO156" s="101" t="e">
        <f ca="true">+IF(AND(ISNUMBER(OFFSET('Hygiene Data'!$I$5,0,10*ROW('Hygiene Data'!I150))),'Data Summary'!ED156="Yes"),OFFSET('Hygiene Data'!$I$5,0,10*ROW('Hygiene Data'!I150)),NA())</f>
        <v>#N/A</v>
      </c>
      <c r="BP156" s="101" t="e">
        <f ca="true">+IF(AND(ISNUMBER(OFFSET('Hygiene Data'!$I$7,0,10*ROW('Hygiene Data'!I150))),'Data Summary'!EE156="Yes"),OFFSET('Hygiene Data'!$I$7,0,10*ROW('Hygiene Data'!I150)),NA())</f>
        <v>#N/A</v>
      </c>
      <c r="BQ156" s="101" t="e">
        <f ca="true">+IF(AND(ISNUMBER(OFFSET('Hygiene Data'!$I$9,0,10*ROW('Hygiene Data'!I150))),'Data Summary'!EF156="Yes"),OFFSET('Hygiene Data'!$I$9,0,10*ROW('Hygiene Data'!I150)),NA())</f>
        <v>#N/A</v>
      </c>
    </row>
    <row xmlns:x14ac="http://schemas.microsoft.com/office/spreadsheetml/2009/9/ac" r="157" x14ac:dyDescent="0.2">
      <c r="A157" s="379" t="e">
        <f ca="true">+RIGHT('Data Summary'!A157,LEN('Data Summary'!A157)-9)</f>
        <v>#VALUE!</v>
      </c>
      <c r="B157" s="38" t="str">
        <f ca="true">+IF(ISTEXT('Data Summary'!B157),'Data Summary'!B157,"")</f>
        <v/>
      </c>
      <c r="C157" s="378" t="e">
        <f ca="true">+VALUE('Data Summary'!C157)</f>
        <v>#VALUE!</v>
      </c>
      <c r="D157" s="99" t="e">
        <f ca="true">+IF(AND(ISNUMBER(OFFSET('Water Data'!$D$4,0,10*ROW('Water Data'!D151))),'Data Summary'!BS157="Yes"),100-OFFSET('Water Data'!$D$4,0,10*ROW('Water Data'!D151)),NA())</f>
        <v>#N/A</v>
      </c>
      <c r="E157" s="99" t="e">
        <f ca="true">+IF(AND(ISNUMBER(OFFSET('Water Data'!$D$6,0,10*ROW('Water Data'!D151))),'Data Summary'!BT157="Yes"),OFFSET('Water Data'!$D$6,0,10*ROW('Water Data'!D151)),NA())</f>
        <v>#N/A</v>
      </c>
      <c r="F157" s="99" t="e">
        <f ca="true">+IF(AND(ISNUMBER(OFFSET('Water Data'!$D$9,0,10*ROW('Water Data'!D151))),'Data Summary'!BU157="Yes"),OFFSET('Water Data'!$D$9,0,10*ROW('Water Data'!D151)),NA())</f>
        <v>#N/A</v>
      </c>
      <c r="G157" s="99" t="e">
        <f ca="true">+IF(AND(ISNUMBER(OFFSET('Water Data'!$E$4,0,10*ROW('Water Data'!E151))),'Data Summary'!BV157="Yes"),100-OFFSET('Water Data'!$E$4,0,10*ROW('Water Data'!E151)),NA())</f>
        <v>#N/A</v>
      </c>
      <c r="H157" s="99" t="e">
        <f ca="true">+IF(AND(ISNUMBER(OFFSET('Water Data'!$E$6,0,10*ROW('Water Data'!E151))),'Data Summary'!BW157="Yes"),OFFSET('Water Data'!$E$6,0,10*ROW('Water Data'!E151)),NA())</f>
        <v>#N/A</v>
      </c>
      <c r="I157" s="99" t="e">
        <f ca="true">+IF(AND(ISNUMBER(OFFSET('Water Data'!$E$9,0,10*ROW('Water Data'!E151))),'Data Summary'!BX157="Yes"),OFFSET('Water Data'!$E$9,0,10*ROW('Water Data'!E151)),NA())</f>
        <v>#N/A</v>
      </c>
      <c r="J157" s="99" t="e">
        <f ca="true">+IF(AND(ISNUMBER(OFFSET('Water Data'!$F$4,0,10*ROW('Water Data'!F151))),'Data Summary'!BY157="Yes"),100-OFFSET('Water Data'!$F$4,0,10*ROW('Water Data'!F151)),NA())</f>
        <v>#N/A</v>
      </c>
      <c r="K157" s="99" t="e">
        <f ca="true">+IF(AND(ISNUMBER(OFFSET('Water Data'!$F$6,0,10*ROW('Water Data'!F151))),'Data Summary'!BZ157="Yes"),OFFSET('Water Data'!$F$6,0,10*ROW('Water Data'!F151)),NA())</f>
        <v>#N/A</v>
      </c>
      <c r="L157" s="99" t="e">
        <f ca="true">+IF(AND(ISNUMBER(OFFSET('Water Data'!$F$9,0,10*ROW('Water Data'!F151))),'Data Summary'!CA157="Yes"),OFFSET('Water Data'!$F$9,0,10*ROW('Water Data'!F151)),NA())</f>
        <v>#N/A</v>
      </c>
      <c r="M157" s="99" t="e">
        <f ca="true">+IF(AND(ISNUMBER(OFFSET('Water Data'!$G$4,0,10*ROW('Water Data'!G151))),'Data Summary'!CB157="Yes"),100-OFFSET('Water Data'!$G$4,0,10*ROW('Water Data'!G151)),NA())</f>
        <v>#N/A</v>
      </c>
      <c r="N157" s="99" t="e">
        <f ca="true">+IF(AND(ISNUMBER(OFFSET('Water Data'!$G$6,0,10*ROW('Water Data'!G151))),'Data Summary'!CC157="Yes"),OFFSET('Water Data'!$G$6,0,10*ROW('Water Data'!G151)),NA())</f>
        <v>#N/A</v>
      </c>
      <c r="O157" s="99" t="e">
        <f ca="true">+IF(AND(ISNUMBER(OFFSET('Water Data'!$G$9,0,10*ROW('Water Data'!G151))),'Data Summary'!CD157="Yes"),OFFSET('Water Data'!$G$9,0,10*ROW('Water Data'!G151)),NA())</f>
        <v>#N/A</v>
      </c>
      <c r="P157" s="99" t="e">
        <f ca="true">+IF(AND(ISNUMBER(OFFSET('Water Data'!$H$4,0,10*ROW('Water Data'!H151))),'Data Summary'!CE157="Yes"),100-OFFSET('Water Data'!$H$4,0,10*ROW('Water Data'!H151)),NA())</f>
        <v>#N/A</v>
      </c>
      <c r="Q157" s="99" t="e">
        <f ca="true">+IF(AND(ISNUMBER(OFFSET('Water Data'!$H$6,0,10*ROW('Water Data'!H151))),'Data Summary'!CF157="Yes"),OFFSET('Water Data'!$H$6,0,10*ROW('Water Data'!H151)),NA())</f>
        <v>#N/A</v>
      </c>
      <c r="R157" s="99" t="e">
        <f ca="true">+IF(AND(ISNUMBER(OFFSET('Water Data'!$H$9,0,10*ROW('Water Data'!H151))),'Data Summary'!CG157="Yes"),OFFSET('Water Data'!$H$9,0,10*ROW('Water Data'!H151)),NA())</f>
        <v>#N/A</v>
      </c>
      <c r="S157" s="99" t="e">
        <f ca="true">+IF(AND(ISNUMBER(OFFSET('Water Data'!$I$4,0,10*ROW('Water Data'!I151))),'Data Summary'!CH157="Yes"),100-OFFSET('Water Data'!$I$4,0,10*ROW('Water Data'!I151)),NA())</f>
        <v>#N/A</v>
      </c>
      <c r="T157" s="99" t="e">
        <f ca="true">+IF(AND(ISNUMBER(OFFSET('Water Data'!$I$6,0,10*ROW('Water Data'!I151))),'Data Summary'!CI157="Yes"),OFFSET('Water Data'!$I$6,0,10*ROW('Water Data'!I151)),NA())</f>
        <v>#N/A</v>
      </c>
      <c r="U157" s="99" t="e">
        <f ca="true">+IF(AND(ISNUMBER(OFFSET('Water Data'!$I$9,0,10*ROW('Water Data'!I151))),'Data Summary'!CJ157="Yes"),OFFSET('Water Data'!$I$9,0,10*ROW('Water Data'!I151)),NA())</f>
        <v>#N/A</v>
      </c>
      <c r="V157" s="100" t="e">
        <f ca="true">+IF(AND(ISNUMBER(OFFSET('Sanitation Data'!$D$4,0,10*ROW('Sanitation Data'!D151))),'Data Summary'!CK157="Yes"),100-OFFSET('Sanitation Data'!$D$4,0,10*ROW('Sanitation Data'!D151)),NA())</f>
        <v>#N/A</v>
      </c>
      <c r="W157" s="100" t="e">
        <f ca="true">+IF(AND(ISNUMBER(OFFSET('Sanitation Data'!$D$6,0,10*ROW('Sanitation Data'!D151))),'Data Summary'!CL157="Yes"),OFFSET('Sanitation Data'!$D$6,0,10*ROW('Sanitation Data'!D151)),NA())</f>
        <v>#N/A</v>
      </c>
      <c r="X157" s="100" t="e">
        <f ca="true">+IF(AND(ISNUMBER(OFFSET('Sanitation Data'!$D$10,0,10*ROW('Sanitation Data'!D151))),'Data Summary'!CM157="Yes"),OFFSET('Sanitation Data'!$D$10,0,10*ROW('Sanitation Data'!D151)),NA())</f>
        <v>#N/A</v>
      </c>
      <c r="Y157" s="100" t="e">
        <f ca="true">+IF(AND(ISNUMBER(OFFSET('Sanitation Data'!$D$11,0,10*ROW('Sanitation Data'!D151))),'Data Summary'!CN157="Yes"),OFFSET('Sanitation Data'!$D$11,0,10*ROW('Sanitation Data'!D151)),NA())</f>
        <v>#N/A</v>
      </c>
      <c r="Z157" s="100" t="e">
        <f ca="true">+IF(AND(ISNUMBER(OFFSET('Sanitation Data'!$D$12,0,10*ROW('Sanitation Data'!D151))),'Data Summary'!CO157="Yes"),OFFSET('Sanitation Data'!$D$12,0,10*ROW('Sanitation Data'!D151)),NA())</f>
        <v>#N/A</v>
      </c>
      <c r="AA157" s="100" t="e">
        <f ca="true">+IF(AND(ISNUMBER(OFFSET('Sanitation Data'!$E$4,0,10*ROW('Sanitation Data'!E151))),'Data Summary'!CP157="Yes"),100-OFFSET('Sanitation Data'!$E$4,0,10*ROW('Sanitation Data'!E151)),NA())</f>
        <v>#N/A</v>
      </c>
      <c r="AB157" s="100" t="e">
        <f ca="true">+IF(AND(ISNUMBER(OFFSET('Sanitation Data'!$E$6,0,10*ROW('Sanitation Data'!E151))),'Data Summary'!CQ157="Yes"),OFFSET('Sanitation Data'!$E$6,0,10*ROW('Sanitation Data'!E151)),NA())</f>
        <v>#N/A</v>
      </c>
      <c r="AC157" s="100" t="e">
        <f ca="true">+IF(AND(ISNUMBER(OFFSET('Sanitation Data'!$E$10,0,10*ROW('Sanitation Data'!E151))),'Data Summary'!CR157="Yes"),OFFSET('Sanitation Data'!$E$10,0,10*ROW('Sanitation Data'!E151)),NA())</f>
        <v>#N/A</v>
      </c>
      <c r="AD157" s="100" t="e">
        <f ca="true">+IF(AND(ISNUMBER(OFFSET('Sanitation Data'!$E$11,0,10*ROW('Sanitation Data'!E151))),'Data Summary'!CS157="Yes"),OFFSET('Sanitation Data'!$E$11,0,10*ROW('Sanitation Data'!E151)),NA())</f>
        <v>#N/A</v>
      </c>
      <c r="AE157" s="100" t="e">
        <f ca="true">+IF(AND(ISNUMBER(OFFSET('Sanitation Data'!$E$12,0,10*ROW('Sanitation Data'!E151))),'Data Summary'!CT157="Yes"),OFFSET('Sanitation Data'!$E$12,0,10*ROW('Sanitation Data'!E151)),NA())</f>
        <v>#N/A</v>
      </c>
      <c r="AF157" s="100" t="e">
        <f ca="true">+IF(AND(ISNUMBER(OFFSET('Sanitation Data'!$F$4,0,10*ROW('Sanitation Data'!F151))),'Data Summary'!CU157="Yes"),100-OFFSET('Sanitation Data'!$F$4,0,10*ROW('Sanitation Data'!F151)),NA())</f>
        <v>#N/A</v>
      </c>
      <c r="AG157" s="100" t="e">
        <f ca="true">+IF(AND(ISNUMBER(OFFSET('Sanitation Data'!$F$6,0,10*ROW('Sanitation Data'!F151))),'Data Summary'!CV157="Yes"),OFFSET('Sanitation Data'!$F$6,0,10*ROW('Sanitation Data'!F151)),NA())</f>
        <v>#N/A</v>
      </c>
      <c r="AH157" s="100" t="e">
        <f ca="true">+IF(AND(ISNUMBER(OFFSET('Sanitation Data'!$F$10,0,10*ROW('Sanitation Data'!F151))),'Data Summary'!CW157="Yes"),OFFSET('Sanitation Data'!$F$10,0,10*ROW('Sanitation Data'!F151)),NA())</f>
        <v>#N/A</v>
      </c>
      <c r="AI157" s="100" t="e">
        <f ca="true">+IF(AND(ISNUMBER(OFFSET('Sanitation Data'!$F$11,0,10*ROW('Sanitation Data'!F151))),'Data Summary'!CX157="Yes"),OFFSET('Sanitation Data'!$F$11,0,10*ROW('Sanitation Data'!F151)),NA())</f>
        <v>#N/A</v>
      </c>
      <c r="AJ157" s="100" t="e">
        <f ca="true">+IF(AND(ISNUMBER(OFFSET('Sanitation Data'!$F$12,0,10*ROW('Sanitation Data'!F151))),'Data Summary'!CY157="Yes"),OFFSET('Sanitation Data'!$F$12,0,10*ROW('Sanitation Data'!F151)),NA())</f>
        <v>#N/A</v>
      </c>
      <c r="AK157" s="100" t="e">
        <f ca="true">+IF(AND(ISNUMBER(OFFSET('Sanitation Data'!$G$4,0,10*ROW('Sanitation Data'!G151))),'Data Summary'!CZ157="Yes"),100-OFFSET('Sanitation Data'!$G$4,0,10*ROW('Sanitation Data'!G151)),NA())</f>
        <v>#N/A</v>
      </c>
      <c r="AL157" s="100" t="e">
        <f ca="true">+IF(AND(ISNUMBER(OFFSET('Sanitation Data'!$G$6,0,10*ROW('Sanitation Data'!G151))),'Data Summary'!DA157="Yes"),OFFSET('Sanitation Data'!$G$6,0,10*ROW('Sanitation Data'!G151)),NA())</f>
        <v>#N/A</v>
      </c>
      <c r="AM157" s="100" t="e">
        <f ca="true">+IF(AND(ISNUMBER(OFFSET('Sanitation Data'!$G$10,0,10*ROW('Sanitation Data'!G151))),'Data Summary'!DB157="Yes"),OFFSET('Sanitation Data'!$G$10,0,10*ROW('Sanitation Data'!G151)),NA())</f>
        <v>#N/A</v>
      </c>
      <c r="AN157" s="100" t="e">
        <f ca="true">+IF(AND(ISNUMBER(OFFSET('Sanitation Data'!$G$11,0,10*ROW('Sanitation Data'!G151))),'Data Summary'!DC157="Yes"),OFFSET('Sanitation Data'!$G$11,0,10*ROW('Sanitation Data'!G151)),NA())</f>
        <v>#N/A</v>
      </c>
      <c r="AO157" s="100" t="e">
        <f ca="true">+IF(AND(ISNUMBER(OFFSET('Sanitation Data'!$G$12,0,10*ROW('Sanitation Data'!G151))),'Data Summary'!DD157="Yes"),OFFSET('Sanitation Data'!$G$12,0,10*ROW('Sanitation Data'!G151)),NA())</f>
        <v>#N/A</v>
      </c>
      <c r="AP157" s="100" t="e">
        <f ca="true">+IF(AND(ISNUMBER(OFFSET('Sanitation Data'!$H$4,0,10*ROW('Sanitation Data'!H151))),'Data Summary'!DE157="Yes"),100-OFFSET('Sanitation Data'!$H$4,0,10*ROW('Sanitation Data'!H151)),NA())</f>
        <v>#N/A</v>
      </c>
      <c r="AQ157" s="100" t="e">
        <f ca="true">+IF(AND(ISNUMBER(OFFSET('Sanitation Data'!$H$6,0,10*ROW('Sanitation Data'!H151))),'Data Summary'!DF157="Yes"),OFFSET('Sanitation Data'!$H$6,0,10*ROW('Sanitation Data'!H151)),NA())</f>
        <v>#N/A</v>
      </c>
      <c r="AR157" s="100" t="e">
        <f ca="true">+IF(AND(ISNUMBER(OFFSET('Sanitation Data'!$H$10,0,10*ROW('Sanitation Data'!H151))),'Data Summary'!DG157="Yes"),OFFSET('Sanitation Data'!$H$10,0,10*ROW('Sanitation Data'!H151)),NA())</f>
        <v>#N/A</v>
      </c>
      <c r="AS157" s="100" t="e">
        <f ca="true">+IF(AND(ISNUMBER(OFFSET('Sanitation Data'!$H$11,0,10*ROW('Sanitation Data'!H151))),'Data Summary'!DH157="Yes"),OFFSET('Sanitation Data'!$H$11,0,10*ROW('Sanitation Data'!H151)),NA())</f>
        <v>#N/A</v>
      </c>
      <c r="AT157" s="100" t="e">
        <f ca="true">+IF(AND(ISNUMBER(OFFSET('Sanitation Data'!$H$12,0,10*ROW('Sanitation Data'!H151))),'Data Summary'!DI157="Yes"),OFFSET('Sanitation Data'!$H$12,0,10*ROW('Sanitation Data'!H151)),NA())</f>
        <v>#N/A</v>
      </c>
      <c r="AU157" s="100" t="e">
        <f ca="true">+IF(AND(ISNUMBER(OFFSET('Sanitation Data'!$I$4,0,10*ROW('Sanitation Data'!I151))),'Data Summary'!DJ157="Yes"),100-OFFSET('Sanitation Data'!$I$4,0,10*ROW('Sanitation Data'!I151)),NA())</f>
        <v>#N/A</v>
      </c>
      <c r="AV157" s="100" t="e">
        <f ca="true">+IF(AND(ISNUMBER(OFFSET('Sanitation Data'!$I$6,0,10*ROW('Sanitation Data'!I151))),'Data Summary'!DK157="Yes"),OFFSET('Sanitation Data'!$I$6,0,10*ROW('Sanitation Data'!I151)),NA())</f>
        <v>#N/A</v>
      </c>
      <c r="AW157" s="100" t="e">
        <f ca="true">+IF(AND(ISNUMBER(OFFSET('Sanitation Data'!$I$10,0,10*ROW('Sanitation Data'!I151))),'Data Summary'!DL157="Yes"),OFFSET('Sanitation Data'!$I$10,0,10*ROW('Sanitation Data'!I151)),NA())</f>
        <v>#N/A</v>
      </c>
      <c r="AX157" s="100" t="e">
        <f ca="true">+IF(AND(ISNUMBER(OFFSET('Sanitation Data'!$I$11,0,10*ROW('Sanitation Data'!I151))),'Data Summary'!DM157="Yes"),OFFSET('Sanitation Data'!$I$11,0,10*ROW('Sanitation Data'!I151)),NA())</f>
        <v>#N/A</v>
      </c>
      <c r="AY157" s="100" t="e">
        <f ca="true">+IF(AND(ISNUMBER(OFFSET('Sanitation Data'!$I$12,0,10*ROW('Sanitation Data'!I151))),'Data Summary'!DN157="Yes"),OFFSET('Sanitation Data'!$I$12,0,10*ROW('Sanitation Data'!I151)),NA())</f>
        <v>#N/A</v>
      </c>
      <c r="AZ157" s="101" t="e">
        <f ca="true">+IF(AND(ISNUMBER(OFFSET('Hygiene Data'!$D$5,0,10*ROW('Hygiene Data'!D151))),'Data Summary'!DO157="Yes"),OFFSET('Hygiene Data'!$D$5,0,10*ROW('Hygiene Data'!D151)),NA())</f>
        <v>#N/A</v>
      </c>
      <c r="BA157" s="101" t="e">
        <f ca="true">+IF(AND(ISNUMBER(OFFSET('Hygiene Data'!$D$7,0,10*ROW('Hygiene Data'!D151))),'Data Summary'!DP157="Yes"),OFFSET('Hygiene Data'!$D$7,0,10*ROW('Hygiene Data'!D151)),NA())</f>
        <v>#N/A</v>
      </c>
      <c r="BB157" s="101" t="e">
        <f ca="true">+IF(AND(ISNUMBER(OFFSET('Hygiene Data'!$D$9,0,10*ROW('Hygiene Data'!D151))),'Data Summary'!DQ157="Yes"),OFFSET('Hygiene Data'!$D$9,0,10*ROW('Hygiene Data'!D151)),NA())</f>
        <v>#N/A</v>
      </c>
      <c r="BC157" s="101" t="e">
        <f ca="true">+IF(AND(ISNUMBER(OFFSET('Hygiene Data'!$E$5,0,10*ROW('Hygiene Data'!E151))),'Data Summary'!DR157="Yes"),OFFSET('Hygiene Data'!$E$5,0,10*ROW('Hygiene Data'!E151)),NA())</f>
        <v>#N/A</v>
      </c>
      <c r="BD157" s="101" t="e">
        <f ca="true">+IF(AND(ISNUMBER(OFFSET('Hygiene Data'!$E$7,0,10*ROW('Hygiene Data'!E151))),'Data Summary'!DS157="Yes"),OFFSET('Hygiene Data'!$E$7,0,10*ROW('Hygiene Data'!E151)),NA())</f>
        <v>#N/A</v>
      </c>
      <c r="BE157" s="101" t="e">
        <f ca="true">+IF(AND(ISNUMBER(OFFSET('Hygiene Data'!$E$9,0,10*ROW('Hygiene Data'!E151))),'Data Summary'!DT157="Yes"),OFFSET('Hygiene Data'!$E$9,0,10*ROW('Hygiene Data'!E151)),NA())</f>
        <v>#N/A</v>
      </c>
      <c r="BF157" s="101" t="e">
        <f ca="true">+IF(AND(ISNUMBER(OFFSET('Hygiene Data'!$F$5,0,10*ROW('Hygiene Data'!F151))),'Data Summary'!DU157="Yes"),OFFSET('Hygiene Data'!$F$5,0,10*ROW('Hygiene Data'!F151)),NA())</f>
        <v>#N/A</v>
      </c>
      <c r="BG157" s="101" t="e">
        <f ca="true">+IF(AND(ISNUMBER(OFFSET('Hygiene Data'!$F$7,0,10*ROW('Hygiene Data'!F151))),'Data Summary'!DV157="Yes"),OFFSET('Hygiene Data'!$F$7,0,10*ROW('Hygiene Data'!F151)),NA())</f>
        <v>#N/A</v>
      </c>
      <c r="BH157" s="101" t="e">
        <f ca="true">+IF(AND(ISNUMBER(OFFSET('Hygiene Data'!$F$9,0,10*ROW('Hygiene Data'!F151))),'Data Summary'!DW157="Yes"),OFFSET('Hygiene Data'!$F$9,0,10*ROW('Hygiene Data'!F151)),NA())</f>
        <v>#N/A</v>
      </c>
      <c r="BI157" s="101" t="e">
        <f ca="true">+IF(AND(ISNUMBER(OFFSET('Hygiene Data'!$G$5,0,10*ROW('Hygiene Data'!G151))),'Data Summary'!DX157="Yes"),OFFSET('Hygiene Data'!$G$5,0,10*ROW('Hygiene Data'!G151)),NA())</f>
        <v>#N/A</v>
      </c>
      <c r="BJ157" s="101" t="e">
        <f ca="true">+IF(AND(ISNUMBER(OFFSET('Hygiene Data'!$G$7,0,10*ROW('Hygiene Data'!G151))),'Data Summary'!DY157="Yes"),OFFSET('Hygiene Data'!$G$7,0,10*ROW('Hygiene Data'!G151)),NA())</f>
        <v>#N/A</v>
      </c>
      <c r="BK157" s="101" t="e">
        <f ca="true">+IF(AND(ISNUMBER(OFFSET('Hygiene Data'!$G$9,0,10*ROW('Hygiene Data'!G151))),'Data Summary'!DZ157="Yes"),OFFSET('Hygiene Data'!$G$9,0,10*ROW('Hygiene Data'!G151)),NA())</f>
        <v>#N/A</v>
      </c>
      <c r="BL157" s="101" t="e">
        <f ca="true">+IF(AND(ISNUMBER(OFFSET('Hygiene Data'!$H$5,0,10*ROW('Hygiene Data'!H151))),'Data Summary'!EA157="Yes"),OFFSET('Hygiene Data'!$H$5,0,10*ROW('Hygiene Data'!H151)),NA())</f>
        <v>#N/A</v>
      </c>
      <c r="BM157" s="101" t="e">
        <f ca="true">+IF(AND(ISNUMBER(OFFSET('Hygiene Data'!$H$7,0,10*ROW('Hygiene Data'!H151))),'Data Summary'!EB157="Yes"),OFFSET('Hygiene Data'!$H$7,0,10*ROW('Hygiene Data'!H151)),NA())</f>
        <v>#N/A</v>
      </c>
      <c r="BN157" s="101" t="e">
        <f ca="true">+IF(AND(ISNUMBER(OFFSET('Hygiene Data'!$H$9,0,10*ROW('Hygiene Data'!H151))),'Data Summary'!EC157="Yes"),OFFSET('Hygiene Data'!$H$9,0,10*ROW('Hygiene Data'!H151)),NA())</f>
        <v>#N/A</v>
      </c>
      <c r="BO157" s="101" t="e">
        <f ca="true">+IF(AND(ISNUMBER(OFFSET('Hygiene Data'!$I$5,0,10*ROW('Hygiene Data'!I151))),'Data Summary'!ED157="Yes"),OFFSET('Hygiene Data'!$I$5,0,10*ROW('Hygiene Data'!I151)),NA())</f>
        <v>#N/A</v>
      </c>
      <c r="BP157" s="101" t="e">
        <f ca="true">+IF(AND(ISNUMBER(OFFSET('Hygiene Data'!$I$7,0,10*ROW('Hygiene Data'!I151))),'Data Summary'!EE157="Yes"),OFFSET('Hygiene Data'!$I$7,0,10*ROW('Hygiene Data'!I151)),NA())</f>
        <v>#N/A</v>
      </c>
      <c r="BQ157" s="101" t="e">
        <f ca="true">+IF(AND(ISNUMBER(OFFSET('Hygiene Data'!$I$9,0,10*ROW('Hygiene Data'!I151))),'Data Summary'!EF157="Yes"),OFFSET('Hygiene Data'!$I$9,0,10*ROW('Hygiene Data'!I151)),NA())</f>
        <v>#N/A</v>
      </c>
    </row>
    <row xmlns:x14ac="http://schemas.microsoft.com/office/spreadsheetml/2009/9/ac" r="158" x14ac:dyDescent="0.2">
      <c r="A158" s="379" t="e">
        <f ca="true">+RIGHT('Data Summary'!A158,LEN('Data Summary'!A158)-9)</f>
        <v>#VALUE!</v>
      </c>
      <c r="B158" s="38" t="str">
        <f ca="true">+IF(ISTEXT('Data Summary'!B158),'Data Summary'!B158,"")</f>
        <v/>
      </c>
      <c r="C158" s="378" t="e">
        <f ca="true">+VALUE('Data Summary'!C158)</f>
        <v>#VALUE!</v>
      </c>
      <c r="D158" s="99" t="e">
        <f ca="true">+IF(AND(ISNUMBER(OFFSET('Water Data'!$D$4,0,10*ROW('Water Data'!D152))),'Data Summary'!BS158="Yes"),100-OFFSET('Water Data'!$D$4,0,10*ROW('Water Data'!D152)),NA())</f>
        <v>#N/A</v>
      </c>
      <c r="E158" s="99" t="e">
        <f ca="true">+IF(AND(ISNUMBER(OFFSET('Water Data'!$D$6,0,10*ROW('Water Data'!D152))),'Data Summary'!BT158="Yes"),OFFSET('Water Data'!$D$6,0,10*ROW('Water Data'!D152)),NA())</f>
        <v>#N/A</v>
      </c>
      <c r="F158" s="99" t="e">
        <f ca="true">+IF(AND(ISNUMBER(OFFSET('Water Data'!$D$9,0,10*ROW('Water Data'!D152))),'Data Summary'!BU158="Yes"),OFFSET('Water Data'!$D$9,0,10*ROW('Water Data'!D152)),NA())</f>
        <v>#N/A</v>
      </c>
      <c r="G158" s="99" t="e">
        <f ca="true">+IF(AND(ISNUMBER(OFFSET('Water Data'!$E$4,0,10*ROW('Water Data'!E152))),'Data Summary'!BV158="Yes"),100-OFFSET('Water Data'!$E$4,0,10*ROW('Water Data'!E152)),NA())</f>
        <v>#N/A</v>
      </c>
      <c r="H158" s="99" t="e">
        <f ca="true">+IF(AND(ISNUMBER(OFFSET('Water Data'!$E$6,0,10*ROW('Water Data'!E152))),'Data Summary'!BW158="Yes"),OFFSET('Water Data'!$E$6,0,10*ROW('Water Data'!E152)),NA())</f>
        <v>#N/A</v>
      </c>
      <c r="I158" s="99" t="e">
        <f ca="true">+IF(AND(ISNUMBER(OFFSET('Water Data'!$E$9,0,10*ROW('Water Data'!E152))),'Data Summary'!BX158="Yes"),OFFSET('Water Data'!$E$9,0,10*ROW('Water Data'!E152)),NA())</f>
        <v>#N/A</v>
      </c>
      <c r="J158" s="99" t="e">
        <f ca="true">+IF(AND(ISNUMBER(OFFSET('Water Data'!$F$4,0,10*ROW('Water Data'!F152))),'Data Summary'!BY158="Yes"),100-OFFSET('Water Data'!$F$4,0,10*ROW('Water Data'!F152)),NA())</f>
        <v>#N/A</v>
      </c>
      <c r="K158" s="99" t="e">
        <f ca="true">+IF(AND(ISNUMBER(OFFSET('Water Data'!$F$6,0,10*ROW('Water Data'!F152))),'Data Summary'!BZ158="Yes"),OFFSET('Water Data'!$F$6,0,10*ROW('Water Data'!F152)),NA())</f>
        <v>#N/A</v>
      </c>
      <c r="L158" s="99" t="e">
        <f ca="true">+IF(AND(ISNUMBER(OFFSET('Water Data'!$F$9,0,10*ROW('Water Data'!F152))),'Data Summary'!CA158="Yes"),OFFSET('Water Data'!$F$9,0,10*ROW('Water Data'!F152)),NA())</f>
        <v>#N/A</v>
      </c>
      <c r="M158" s="99" t="e">
        <f ca="true">+IF(AND(ISNUMBER(OFFSET('Water Data'!$G$4,0,10*ROW('Water Data'!G152))),'Data Summary'!CB158="Yes"),100-OFFSET('Water Data'!$G$4,0,10*ROW('Water Data'!G152)),NA())</f>
        <v>#N/A</v>
      </c>
      <c r="N158" s="99" t="e">
        <f ca="true">+IF(AND(ISNUMBER(OFFSET('Water Data'!$G$6,0,10*ROW('Water Data'!G152))),'Data Summary'!CC158="Yes"),OFFSET('Water Data'!$G$6,0,10*ROW('Water Data'!G152)),NA())</f>
        <v>#N/A</v>
      </c>
      <c r="O158" s="99" t="e">
        <f ca="true">+IF(AND(ISNUMBER(OFFSET('Water Data'!$G$9,0,10*ROW('Water Data'!G152))),'Data Summary'!CD158="Yes"),OFFSET('Water Data'!$G$9,0,10*ROW('Water Data'!G152)),NA())</f>
        <v>#N/A</v>
      </c>
      <c r="P158" s="99" t="e">
        <f ca="true">+IF(AND(ISNUMBER(OFFSET('Water Data'!$H$4,0,10*ROW('Water Data'!H152))),'Data Summary'!CE158="Yes"),100-OFFSET('Water Data'!$H$4,0,10*ROW('Water Data'!H152)),NA())</f>
        <v>#N/A</v>
      </c>
      <c r="Q158" s="99" t="e">
        <f ca="true">+IF(AND(ISNUMBER(OFFSET('Water Data'!$H$6,0,10*ROW('Water Data'!H152))),'Data Summary'!CF158="Yes"),OFFSET('Water Data'!$H$6,0,10*ROW('Water Data'!H152)),NA())</f>
        <v>#N/A</v>
      </c>
      <c r="R158" s="99" t="e">
        <f ca="true">+IF(AND(ISNUMBER(OFFSET('Water Data'!$H$9,0,10*ROW('Water Data'!H152))),'Data Summary'!CG158="Yes"),OFFSET('Water Data'!$H$9,0,10*ROW('Water Data'!H152)),NA())</f>
        <v>#N/A</v>
      </c>
      <c r="S158" s="99" t="e">
        <f ca="true">+IF(AND(ISNUMBER(OFFSET('Water Data'!$I$4,0,10*ROW('Water Data'!I152))),'Data Summary'!CH158="Yes"),100-OFFSET('Water Data'!$I$4,0,10*ROW('Water Data'!I152)),NA())</f>
        <v>#N/A</v>
      </c>
      <c r="T158" s="99" t="e">
        <f ca="true">+IF(AND(ISNUMBER(OFFSET('Water Data'!$I$6,0,10*ROW('Water Data'!I152))),'Data Summary'!CI158="Yes"),OFFSET('Water Data'!$I$6,0,10*ROW('Water Data'!I152)),NA())</f>
        <v>#N/A</v>
      </c>
      <c r="U158" s="99" t="e">
        <f ca="true">+IF(AND(ISNUMBER(OFFSET('Water Data'!$I$9,0,10*ROW('Water Data'!I152))),'Data Summary'!CJ158="Yes"),OFFSET('Water Data'!$I$9,0,10*ROW('Water Data'!I152)),NA())</f>
        <v>#N/A</v>
      </c>
      <c r="V158" s="100" t="e">
        <f ca="true">+IF(AND(ISNUMBER(OFFSET('Sanitation Data'!$D$4,0,10*ROW('Sanitation Data'!D152))),'Data Summary'!CK158="Yes"),100-OFFSET('Sanitation Data'!$D$4,0,10*ROW('Sanitation Data'!D152)),NA())</f>
        <v>#N/A</v>
      </c>
      <c r="W158" s="100" t="e">
        <f ca="true">+IF(AND(ISNUMBER(OFFSET('Sanitation Data'!$D$6,0,10*ROW('Sanitation Data'!D152))),'Data Summary'!CL158="Yes"),OFFSET('Sanitation Data'!$D$6,0,10*ROW('Sanitation Data'!D152)),NA())</f>
        <v>#N/A</v>
      </c>
      <c r="X158" s="100" t="e">
        <f ca="true">+IF(AND(ISNUMBER(OFFSET('Sanitation Data'!$D$10,0,10*ROW('Sanitation Data'!D152))),'Data Summary'!CM158="Yes"),OFFSET('Sanitation Data'!$D$10,0,10*ROW('Sanitation Data'!D152)),NA())</f>
        <v>#N/A</v>
      </c>
      <c r="Y158" s="100" t="e">
        <f ca="true">+IF(AND(ISNUMBER(OFFSET('Sanitation Data'!$D$11,0,10*ROW('Sanitation Data'!D152))),'Data Summary'!CN158="Yes"),OFFSET('Sanitation Data'!$D$11,0,10*ROW('Sanitation Data'!D152)),NA())</f>
        <v>#N/A</v>
      </c>
      <c r="Z158" s="100" t="e">
        <f ca="true">+IF(AND(ISNUMBER(OFFSET('Sanitation Data'!$D$12,0,10*ROW('Sanitation Data'!D152))),'Data Summary'!CO158="Yes"),OFFSET('Sanitation Data'!$D$12,0,10*ROW('Sanitation Data'!D152)),NA())</f>
        <v>#N/A</v>
      </c>
      <c r="AA158" s="100" t="e">
        <f ca="true">+IF(AND(ISNUMBER(OFFSET('Sanitation Data'!$E$4,0,10*ROW('Sanitation Data'!E152))),'Data Summary'!CP158="Yes"),100-OFFSET('Sanitation Data'!$E$4,0,10*ROW('Sanitation Data'!E152)),NA())</f>
        <v>#N/A</v>
      </c>
      <c r="AB158" s="100" t="e">
        <f ca="true">+IF(AND(ISNUMBER(OFFSET('Sanitation Data'!$E$6,0,10*ROW('Sanitation Data'!E152))),'Data Summary'!CQ158="Yes"),OFFSET('Sanitation Data'!$E$6,0,10*ROW('Sanitation Data'!E152)),NA())</f>
        <v>#N/A</v>
      </c>
      <c r="AC158" s="100" t="e">
        <f ca="true">+IF(AND(ISNUMBER(OFFSET('Sanitation Data'!$E$10,0,10*ROW('Sanitation Data'!E152))),'Data Summary'!CR158="Yes"),OFFSET('Sanitation Data'!$E$10,0,10*ROW('Sanitation Data'!E152)),NA())</f>
        <v>#N/A</v>
      </c>
      <c r="AD158" s="100" t="e">
        <f ca="true">+IF(AND(ISNUMBER(OFFSET('Sanitation Data'!$E$11,0,10*ROW('Sanitation Data'!E152))),'Data Summary'!CS158="Yes"),OFFSET('Sanitation Data'!$E$11,0,10*ROW('Sanitation Data'!E152)),NA())</f>
        <v>#N/A</v>
      </c>
      <c r="AE158" s="100" t="e">
        <f ca="true">+IF(AND(ISNUMBER(OFFSET('Sanitation Data'!$E$12,0,10*ROW('Sanitation Data'!E152))),'Data Summary'!CT158="Yes"),OFFSET('Sanitation Data'!$E$12,0,10*ROW('Sanitation Data'!E152)),NA())</f>
        <v>#N/A</v>
      </c>
      <c r="AF158" s="100" t="e">
        <f ca="true">+IF(AND(ISNUMBER(OFFSET('Sanitation Data'!$F$4,0,10*ROW('Sanitation Data'!F152))),'Data Summary'!CU158="Yes"),100-OFFSET('Sanitation Data'!$F$4,0,10*ROW('Sanitation Data'!F152)),NA())</f>
        <v>#N/A</v>
      </c>
      <c r="AG158" s="100" t="e">
        <f ca="true">+IF(AND(ISNUMBER(OFFSET('Sanitation Data'!$F$6,0,10*ROW('Sanitation Data'!F152))),'Data Summary'!CV158="Yes"),OFFSET('Sanitation Data'!$F$6,0,10*ROW('Sanitation Data'!F152)),NA())</f>
        <v>#N/A</v>
      </c>
      <c r="AH158" s="100" t="e">
        <f ca="true">+IF(AND(ISNUMBER(OFFSET('Sanitation Data'!$F$10,0,10*ROW('Sanitation Data'!F152))),'Data Summary'!CW158="Yes"),OFFSET('Sanitation Data'!$F$10,0,10*ROW('Sanitation Data'!F152)),NA())</f>
        <v>#N/A</v>
      </c>
      <c r="AI158" s="100" t="e">
        <f ca="true">+IF(AND(ISNUMBER(OFFSET('Sanitation Data'!$F$11,0,10*ROW('Sanitation Data'!F152))),'Data Summary'!CX158="Yes"),OFFSET('Sanitation Data'!$F$11,0,10*ROW('Sanitation Data'!F152)),NA())</f>
        <v>#N/A</v>
      </c>
      <c r="AJ158" s="100" t="e">
        <f ca="true">+IF(AND(ISNUMBER(OFFSET('Sanitation Data'!$F$12,0,10*ROW('Sanitation Data'!F152))),'Data Summary'!CY158="Yes"),OFFSET('Sanitation Data'!$F$12,0,10*ROW('Sanitation Data'!F152)),NA())</f>
        <v>#N/A</v>
      </c>
      <c r="AK158" s="100" t="e">
        <f ca="true">+IF(AND(ISNUMBER(OFFSET('Sanitation Data'!$G$4,0,10*ROW('Sanitation Data'!G152))),'Data Summary'!CZ158="Yes"),100-OFFSET('Sanitation Data'!$G$4,0,10*ROW('Sanitation Data'!G152)),NA())</f>
        <v>#N/A</v>
      </c>
      <c r="AL158" s="100" t="e">
        <f ca="true">+IF(AND(ISNUMBER(OFFSET('Sanitation Data'!$G$6,0,10*ROW('Sanitation Data'!G152))),'Data Summary'!DA158="Yes"),OFFSET('Sanitation Data'!$G$6,0,10*ROW('Sanitation Data'!G152)),NA())</f>
        <v>#N/A</v>
      </c>
      <c r="AM158" s="100" t="e">
        <f ca="true">+IF(AND(ISNUMBER(OFFSET('Sanitation Data'!$G$10,0,10*ROW('Sanitation Data'!G152))),'Data Summary'!DB158="Yes"),OFFSET('Sanitation Data'!$G$10,0,10*ROW('Sanitation Data'!G152)),NA())</f>
        <v>#N/A</v>
      </c>
      <c r="AN158" s="100" t="e">
        <f ca="true">+IF(AND(ISNUMBER(OFFSET('Sanitation Data'!$G$11,0,10*ROW('Sanitation Data'!G152))),'Data Summary'!DC158="Yes"),OFFSET('Sanitation Data'!$G$11,0,10*ROW('Sanitation Data'!G152)),NA())</f>
        <v>#N/A</v>
      </c>
      <c r="AO158" s="100" t="e">
        <f ca="true">+IF(AND(ISNUMBER(OFFSET('Sanitation Data'!$G$12,0,10*ROW('Sanitation Data'!G152))),'Data Summary'!DD158="Yes"),OFFSET('Sanitation Data'!$G$12,0,10*ROW('Sanitation Data'!G152)),NA())</f>
        <v>#N/A</v>
      </c>
      <c r="AP158" s="100" t="e">
        <f ca="true">+IF(AND(ISNUMBER(OFFSET('Sanitation Data'!$H$4,0,10*ROW('Sanitation Data'!H152))),'Data Summary'!DE158="Yes"),100-OFFSET('Sanitation Data'!$H$4,0,10*ROW('Sanitation Data'!H152)),NA())</f>
        <v>#N/A</v>
      </c>
      <c r="AQ158" s="100" t="e">
        <f ca="true">+IF(AND(ISNUMBER(OFFSET('Sanitation Data'!$H$6,0,10*ROW('Sanitation Data'!H152))),'Data Summary'!DF158="Yes"),OFFSET('Sanitation Data'!$H$6,0,10*ROW('Sanitation Data'!H152)),NA())</f>
        <v>#N/A</v>
      </c>
      <c r="AR158" s="100" t="e">
        <f ca="true">+IF(AND(ISNUMBER(OFFSET('Sanitation Data'!$H$10,0,10*ROW('Sanitation Data'!H152))),'Data Summary'!DG158="Yes"),OFFSET('Sanitation Data'!$H$10,0,10*ROW('Sanitation Data'!H152)),NA())</f>
        <v>#N/A</v>
      </c>
      <c r="AS158" s="100" t="e">
        <f ca="true">+IF(AND(ISNUMBER(OFFSET('Sanitation Data'!$H$11,0,10*ROW('Sanitation Data'!H152))),'Data Summary'!DH158="Yes"),OFFSET('Sanitation Data'!$H$11,0,10*ROW('Sanitation Data'!H152)),NA())</f>
        <v>#N/A</v>
      </c>
      <c r="AT158" s="100" t="e">
        <f ca="true">+IF(AND(ISNUMBER(OFFSET('Sanitation Data'!$H$12,0,10*ROW('Sanitation Data'!H152))),'Data Summary'!DI158="Yes"),OFFSET('Sanitation Data'!$H$12,0,10*ROW('Sanitation Data'!H152)),NA())</f>
        <v>#N/A</v>
      </c>
      <c r="AU158" s="100" t="e">
        <f ca="true">+IF(AND(ISNUMBER(OFFSET('Sanitation Data'!$I$4,0,10*ROW('Sanitation Data'!I152))),'Data Summary'!DJ158="Yes"),100-OFFSET('Sanitation Data'!$I$4,0,10*ROW('Sanitation Data'!I152)),NA())</f>
        <v>#N/A</v>
      </c>
      <c r="AV158" s="100" t="e">
        <f ca="true">+IF(AND(ISNUMBER(OFFSET('Sanitation Data'!$I$6,0,10*ROW('Sanitation Data'!I152))),'Data Summary'!DK158="Yes"),OFFSET('Sanitation Data'!$I$6,0,10*ROW('Sanitation Data'!I152)),NA())</f>
        <v>#N/A</v>
      </c>
      <c r="AW158" s="100" t="e">
        <f ca="true">+IF(AND(ISNUMBER(OFFSET('Sanitation Data'!$I$10,0,10*ROW('Sanitation Data'!I152))),'Data Summary'!DL158="Yes"),OFFSET('Sanitation Data'!$I$10,0,10*ROW('Sanitation Data'!I152)),NA())</f>
        <v>#N/A</v>
      </c>
      <c r="AX158" s="100" t="e">
        <f ca="true">+IF(AND(ISNUMBER(OFFSET('Sanitation Data'!$I$11,0,10*ROW('Sanitation Data'!I152))),'Data Summary'!DM158="Yes"),OFFSET('Sanitation Data'!$I$11,0,10*ROW('Sanitation Data'!I152)),NA())</f>
        <v>#N/A</v>
      </c>
      <c r="AY158" s="100" t="e">
        <f ca="true">+IF(AND(ISNUMBER(OFFSET('Sanitation Data'!$I$12,0,10*ROW('Sanitation Data'!I152))),'Data Summary'!DN158="Yes"),OFFSET('Sanitation Data'!$I$12,0,10*ROW('Sanitation Data'!I152)),NA())</f>
        <v>#N/A</v>
      </c>
      <c r="AZ158" s="101" t="e">
        <f ca="true">+IF(AND(ISNUMBER(OFFSET('Hygiene Data'!$D$5,0,10*ROW('Hygiene Data'!D152))),'Data Summary'!DO158="Yes"),OFFSET('Hygiene Data'!$D$5,0,10*ROW('Hygiene Data'!D152)),NA())</f>
        <v>#N/A</v>
      </c>
      <c r="BA158" s="101" t="e">
        <f ca="true">+IF(AND(ISNUMBER(OFFSET('Hygiene Data'!$D$7,0,10*ROW('Hygiene Data'!D152))),'Data Summary'!DP158="Yes"),OFFSET('Hygiene Data'!$D$7,0,10*ROW('Hygiene Data'!D152)),NA())</f>
        <v>#N/A</v>
      </c>
      <c r="BB158" s="101" t="e">
        <f ca="true">+IF(AND(ISNUMBER(OFFSET('Hygiene Data'!$D$9,0,10*ROW('Hygiene Data'!D152))),'Data Summary'!DQ158="Yes"),OFFSET('Hygiene Data'!$D$9,0,10*ROW('Hygiene Data'!D152)),NA())</f>
        <v>#N/A</v>
      </c>
      <c r="BC158" s="101" t="e">
        <f ca="true">+IF(AND(ISNUMBER(OFFSET('Hygiene Data'!$E$5,0,10*ROW('Hygiene Data'!E152))),'Data Summary'!DR158="Yes"),OFFSET('Hygiene Data'!$E$5,0,10*ROW('Hygiene Data'!E152)),NA())</f>
        <v>#N/A</v>
      </c>
      <c r="BD158" s="101" t="e">
        <f ca="true">+IF(AND(ISNUMBER(OFFSET('Hygiene Data'!$E$7,0,10*ROW('Hygiene Data'!E152))),'Data Summary'!DS158="Yes"),OFFSET('Hygiene Data'!$E$7,0,10*ROW('Hygiene Data'!E152)),NA())</f>
        <v>#N/A</v>
      </c>
      <c r="BE158" s="101" t="e">
        <f ca="true">+IF(AND(ISNUMBER(OFFSET('Hygiene Data'!$E$9,0,10*ROW('Hygiene Data'!E152))),'Data Summary'!DT158="Yes"),OFFSET('Hygiene Data'!$E$9,0,10*ROW('Hygiene Data'!E152)),NA())</f>
        <v>#N/A</v>
      </c>
      <c r="BF158" s="101" t="e">
        <f ca="true">+IF(AND(ISNUMBER(OFFSET('Hygiene Data'!$F$5,0,10*ROW('Hygiene Data'!F152))),'Data Summary'!DU158="Yes"),OFFSET('Hygiene Data'!$F$5,0,10*ROW('Hygiene Data'!F152)),NA())</f>
        <v>#N/A</v>
      </c>
      <c r="BG158" s="101" t="e">
        <f ca="true">+IF(AND(ISNUMBER(OFFSET('Hygiene Data'!$F$7,0,10*ROW('Hygiene Data'!F152))),'Data Summary'!DV158="Yes"),OFFSET('Hygiene Data'!$F$7,0,10*ROW('Hygiene Data'!F152)),NA())</f>
        <v>#N/A</v>
      </c>
      <c r="BH158" s="101" t="e">
        <f ca="true">+IF(AND(ISNUMBER(OFFSET('Hygiene Data'!$F$9,0,10*ROW('Hygiene Data'!F152))),'Data Summary'!DW158="Yes"),OFFSET('Hygiene Data'!$F$9,0,10*ROW('Hygiene Data'!F152)),NA())</f>
        <v>#N/A</v>
      </c>
      <c r="BI158" s="101" t="e">
        <f ca="true">+IF(AND(ISNUMBER(OFFSET('Hygiene Data'!$G$5,0,10*ROW('Hygiene Data'!G152))),'Data Summary'!DX158="Yes"),OFFSET('Hygiene Data'!$G$5,0,10*ROW('Hygiene Data'!G152)),NA())</f>
        <v>#N/A</v>
      </c>
      <c r="BJ158" s="101" t="e">
        <f ca="true">+IF(AND(ISNUMBER(OFFSET('Hygiene Data'!$G$7,0,10*ROW('Hygiene Data'!G152))),'Data Summary'!DY158="Yes"),OFFSET('Hygiene Data'!$G$7,0,10*ROW('Hygiene Data'!G152)),NA())</f>
        <v>#N/A</v>
      </c>
      <c r="BK158" s="101" t="e">
        <f ca="true">+IF(AND(ISNUMBER(OFFSET('Hygiene Data'!$G$9,0,10*ROW('Hygiene Data'!G152))),'Data Summary'!DZ158="Yes"),OFFSET('Hygiene Data'!$G$9,0,10*ROW('Hygiene Data'!G152)),NA())</f>
        <v>#N/A</v>
      </c>
      <c r="BL158" s="101" t="e">
        <f ca="true">+IF(AND(ISNUMBER(OFFSET('Hygiene Data'!$H$5,0,10*ROW('Hygiene Data'!H152))),'Data Summary'!EA158="Yes"),OFFSET('Hygiene Data'!$H$5,0,10*ROW('Hygiene Data'!H152)),NA())</f>
        <v>#N/A</v>
      </c>
      <c r="BM158" s="101" t="e">
        <f ca="true">+IF(AND(ISNUMBER(OFFSET('Hygiene Data'!$H$7,0,10*ROW('Hygiene Data'!H152))),'Data Summary'!EB158="Yes"),OFFSET('Hygiene Data'!$H$7,0,10*ROW('Hygiene Data'!H152)),NA())</f>
        <v>#N/A</v>
      </c>
      <c r="BN158" s="101" t="e">
        <f ca="true">+IF(AND(ISNUMBER(OFFSET('Hygiene Data'!$H$9,0,10*ROW('Hygiene Data'!H152))),'Data Summary'!EC158="Yes"),OFFSET('Hygiene Data'!$H$9,0,10*ROW('Hygiene Data'!H152)),NA())</f>
        <v>#N/A</v>
      </c>
      <c r="BO158" s="101" t="e">
        <f ca="true">+IF(AND(ISNUMBER(OFFSET('Hygiene Data'!$I$5,0,10*ROW('Hygiene Data'!I152))),'Data Summary'!ED158="Yes"),OFFSET('Hygiene Data'!$I$5,0,10*ROW('Hygiene Data'!I152)),NA())</f>
        <v>#N/A</v>
      </c>
      <c r="BP158" s="101" t="e">
        <f ca="true">+IF(AND(ISNUMBER(OFFSET('Hygiene Data'!$I$7,0,10*ROW('Hygiene Data'!I152))),'Data Summary'!EE158="Yes"),OFFSET('Hygiene Data'!$I$7,0,10*ROW('Hygiene Data'!I152)),NA())</f>
        <v>#N/A</v>
      </c>
      <c r="BQ158" s="101" t="e">
        <f ca="true">+IF(AND(ISNUMBER(OFFSET('Hygiene Data'!$I$9,0,10*ROW('Hygiene Data'!I152))),'Data Summary'!EF158="Yes"),OFFSET('Hygiene Data'!$I$9,0,10*ROW('Hygiene Data'!I152)),NA())</f>
        <v>#N/A</v>
      </c>
    </row>
    <row xmlns:x14ac="http://schemas.microsoft.com/office/spreadsheetml/2009/9/ac" r="159" x14ac:dyDescent="0.2">
      <c r="A159" s="379" t="e">
        <f ca="true">+RIGHT('Data Summary'!A159,LEN('Data Summary'!A159)-9)</f>
        <v>#VALUE!</v>
      </c>
      <c r="B159" s="38" t="str">
        <f ca="true">+IF(ISTEXT('Data Summary'!B159),'Data Summary'!B159,"")</f>
        <v/>
      </c>
      <c r="C159" s="378" t="e">
        <f ca="true">+VALUE('Data Summary'!C159)</f>
        <v>#VALUE!</v>
      </c>
      <c r="D159" s="99" t="e">
        <f ca="true">+IF(AND(ISNUMBER(OFFSET('Water Data'!$D$4,0,10*ROW('Water Data'!D153))),'Data Summary'!BS159="Yes"),100-OFFSET('Water Data'!$D$4,0,10*ROW('Water Data'!D153)),NA())</f>
        <v>#N/A</v>
      </c>
      <c r="E159" s="99" t="e">
        <f ca="true">+IF(AND(ISNUMBER(OFFSET('Water Data'!$D$6,0,10*ROW('Water Data'!D153))),'Data Summary'!BT159="Yes"),OFFSET('Water Data'!$D$6,0,10*ROW('Water Data'!D153)),NA())</f>
        <v>#N/A</v>
      </c>
      <c r="F159" s="99" t="e">
        <f ca="true">+IF(AND(ISNUMBER(OFFSET('Water Data'!$D$9,0,10*ROW('Water Data'!D153))),'Data Summary'!BU159="Yes"),OFFSET('Water Data'!$D$9,0,10*ROW('Water Data'!D153)),NA())</f>
        <v>#N/A</v>
      </c>
      <c r="G159" s="99" t="e">
        <f ca="true">+IF(AND(ISNUMBER(OFFSET('Water Data'!$E$4,0,10*ROW('Water Data'!E153))),'Data Summary'!BV159="Yes"),100-OFFSET('Water Data'!$E$4,0,10*ROW('Water Data'!E153)),NA())</f>
        <v>#N/A</v>
      </c>
      <c r="H159" s="99" t="e">
        <f ca="true">+IF(AND(ISNUMBER(OFFSET('Water Data'!$E$6,0,10*ROW('Water Data'!E153))),'Data Summary'!BW159="Yes"),OFFSET('Water Data'!$E$6,0,10*ROW('Water Data'!E153)),NA())</f>
        <v>#N/A</v>
      </c>
      <c r="I159" s="99" t="e">
        <f ca="true">+IF(AND(ISNUMBER(OFFSET('Water Data'!$E$9,0,10*ROW('Water Data'!E153))),'Data Summary'!BX159="Yes"),OFFSET('Water Data'!$E$9,0,10*ROW('Water Data'!E153)),NA())</f>
        <v>#N/A</v>
      </c>
      <c r="J159" s="99" t="e">
        <f ca="true">+IF(AND(ISNUMBER(OFFSET('Water Data'!$F$4,0,10*ROW('Water Data'!F153))),'Data Summary'!BY159="Yes"),100-OFFSET('Water Data'!$F$4,0,10*ROW('Water Data'!F153)),NA())</f>
        <v>#N/A</v>
      </c>
      <c r="K159" s="99" t="e">
        <f ca="true">+IF(AND(ISNUMBER(OFFSET('Water Data'!$F$6,0,10*ROW('Water Data'!F153))),'Data Summary'!BZ159="Yes"),OFFSET('Water Data'!$F$6,0,10*ROW('Water Data'!F153)),NA())</f>
        <v>#N/A</v>
      </c>
      <c r="L159" s="99" t="e">
        <f ca="true">+IF(AND(ISNUMBER(OFFSET('Water Data'!$F$9,0,10*ROW('Water Data'!F153))),'Data Summary'!CA159="Yes"),OFFSET('Water Data'!$F$9,0,10*ROW('Water Data'!F153)),NA())</f>
        <v>#N/A</v>
      </c>
      <c r="M159" s="99" t="e">
        <f ca="true">+IF(AND(ISNUMBER(OFFSET('Water Data'!$G$4,0,10*ROW('Water Data'!G153))),'Data Summary'!CB159="Yes"),100-OFFSET('Water Data'!$G$4,0,10*ROW('Water Data'!G153)),NA())</f>
        <v>#N/A</v>
      </c>
      <c r="N159" s="99" t="e">
        <f ca="true">+IF(AND(ISNUMBER(OFFSET('Water Data'!$G$6,0,10*ROW('Water Data'!G153))),'Data Summary'!CC159="Yes"),OFFSET('Water Data'!$G$6,0,10*ROW('Water Data'!G153)),NA())</f>
        <v>#N/A</v>
      </c>
      <c r="O159" s="99" t="e">
        <f ca="true">+IF(AND(ISNUMBER(OFFSET('Water Data'!$G$9,0,10*ROW('Water Data'!G153))),'Data Summary'!CD159="Yes"),OFFSET('Water Data'!$G$9,0,10*ROW('Water Data'!G153)),NA())</f>
        <v>#N/A</v>
      </c>
      <c r="P159" s="99" t="e">
        <f ca="true">+IF(AND(ISNUMBER(OFFSET('Water Data'!$H$4,0,10*ROW('Water Data'!H153))),'Data Summary'!CE159="Yes"),100-OFFSET('Water Data'!$H$4,0,10*ROW('Water Data'!H153)),NA())</f>
        <v>#N/A</v>
      </c>
      <c r="Q159" s="99" t="e">
        <f ca="true">+IF(AND(ISNUMBER(OFFSET('Water Data'!$H$6,0,10*ROW('Water Data'!H153))),'Data Summary'!CF159="Yes"),OFFSET('Water Data'!$H$6,0,10*ROW('Water Data'!H153)),NA())</f>
        <v>#N/A</v>
      </c>
      <c r="R159" s="99" t="e">
        <f ca="true">+IF(AND(ISNUMBER(OFFSET('Water Data'!$H$9,0,10*ROW('Water Data'!H153))),'Data Summary'!CG159="Yes"),OFFSET('Water Data'!$H$9,0,10*ROW('Water Data'!H153)),NA())</f>
        <v>#N/A</v>
      </c>
      <c r="S159" s="99" t="e">
        <f ca="true">+IF(AND(ISNUMBER(OFFSET('Water Data'!$I$4,0,10*ROW('Water Data'!I153))),'Data Summary'!CH159="Yes"),100-OFFSET('Water Data'!$I$4,0,10*ROW('Water Data'!I153)),NA())</f>
        <v>#N/A</v>
      </c>
      <c r="T159" s="99" t="e">
        <f ca="true">+IF(AND(ISNUMBER(OFFSET('Water Data'!$I$6,0,10*ROW('Water Data'!I153))),'Data Summary'!CI159="Yes"),OFFSET('Water Data'!$I$6,0,10*ROW('Water Data'!I153)),NA())</f>
        <v>#N/A</v>
      </c>
      <c r="U159" s="99" t="e">
        <f ca="true">+IF(AND(ISNUMBER(OFFSET('Water Data'!$I$9,0,10*ROW('Water Data'!I153))),'Data Summary'!CJ159="Yes"),OFFSET('Water Data'!$I$9,0,10*ROW('Water Data'!I153)),NA())</f>
        <v>#N/A</v>
      </c>
      <c r="V159" s="100" t="e">
        <f ca="true">+IF(AND(ISNUMBER(OFFSET('Sanitation Data'!$D$4,0,10*ROW('Sanitation Data'!D153))),'Data Summary'!CK159="Yes"),100-OFFSET('Sanitation Data'!$D$4,0,10*ROW('Sanitation Data'!D153)),NA())</f>
        <v>#N/A</v>
      </c>
      <c r="W159" s="100" t="e">
        <f ca="true">+IF(AND(ISNUMBER(OFFSET('Sanitation Data'!$D$6,0,10*ROW('Sanitation Data'!D153))),'Data Summary'!CL159="Yes"),OFFSET('Sanitation Data'!$D$6,0,10*ROW('Sanitation Data'!D153)),NA())</f>
        <v>#N/A</v>
      </c>
      <c r="X159" s="100" t="e">
        <f ca="true">+IF(AND(ISNUMBER(OFFSET('Sanitation Data'!$D$10,0,10*ROW('Sanitation Data'!D153))),'Data Summary'!CM159="Yes"),OFFSET('Sanitation Data'!$D$10,0,10*ROW('Sanitation Data'!D153)),NA())</f>
        <v>#N/A</v>
      </c>
      <c r="Y159" s="100" t="e">
        <f ca="true">+IF(AND(ISNUMBER(OFFSET('Sanitation Data'!$D$11,0,10*ROW('Sanitation Data'!D153))),'Data Summary'!CN159="Yes"),OFFSET('Sanitation Data'!$D$11,0,10*ROW('Sanitation Data'!D153)),NA())</f>
        <v>#N/A</v>
      </c>
      <c r="Z159" s="100" t="e">
        <f ca="true">+IF(AND(ISNUMBER(OFFSET('Sanitation Data'!$D$12,0,10*ROW('Sanitation Data'!D153))),'Data Summary'!CO159="Yes"),OFFSET('Sanitation Data'!$D$12,0,10*ROW('Sanitation Data'!D153)),NA())</f>
        <v>#N/A</v>
      </c>
      <c r="AA159" s="100" t="e">
        <f ca="true">+IF(AND(ISNUMBER(OFFSET('Sanitation Data'!$E$4,0,10*ROW('Sanitation Data'!E153))),'Data Summary'!CP159="Yes"),100-OFFSET('Sanitation Data'!$E$4,0,10*ROW('Sanitation Data'!E153)),NA())</f>
        <v>#N/A</v>
      </c>
      <c r="AB159" s="100" t="e">
        <f ca="true">+IF(AND(ISNUMBER(OFFSET('Sanitation Data'!$E$6,0,10*ROW('Sanitation Data'!E153))),'Data Summary'!CQ159="Yes"),OFFSET('Sanitation Data'!$E$6,0,10*ROW('Sanitation Data'!E153)),NA())</f>
        <v>#N/A</v>
      </c>
      <c r="AC159" s="100" t="e">
        <f ca="true">+IF(AND(ISNUMBER(OFFSET('Sanitation Data'!$E$10,0,10*ROW('Sanitation Data'!E153))),'Data Summary'!CR159="Yes"),OFFSET('Sanitation Data'!$E$10,0,10*ROW('Sanitation Data'!E153)),NA())</f>
        <v>#N/A</v>
      </c>
      <c r="AD159" s="100" t="e">
        <f ca="true">+IF(AND(ISNUMBER(OFFSET('Sanitation Data'!$E$11,0,10*ROW('Sanitation Data'!E153))),'Data Summary'!CS159="Yes"),OFFSET('Sanitation Data'!$E$11,0,10*ROW('Sanitation Data'!E153)),NA())</f>
        <v>#N/A</v>
      </c>
      <c r="AE159" s="100" t="e">
        <f ca="true">+IF(AND(ISNUMBER(OFFSET('Sanitation Data'!$E$12,0,10*ROW('Sanitation Data'!E153))),'Data Summary'!CT159="Yes"),OFFSET('Sanitation Data'!$E$12,0,10*ROW('Sanitation Data'!E153)),NA())</f>
        <v>#N/A</v>
      </c>
      <c r="AF159" s="100" t="e">
        <f ca="true">+IF(AND(ISNUMBER(OFFSET('Sanitation Data'!$F$4,0,10*ROW('Sanitation Data'!F153))),'Data Summary'!CU159="Yes"),100-OFFSET('Sanitation Data'!$F$4,0,10*ROW('Sanitation Data'!F153)),NA())</f>
        <v>#N/A</v>
      </c>
      <c r="AG159" s="100" t="e">
        <f ca="true">+IF(AND(ISNUMBER(OFFSET('Sanitation Data'!$F$6,0,10*ROW('Sanitation Data'!F153))),'Data Summary'!CV159="Yes"),OFFSET('Sanitation Data'!$F$6,0,10*ROW('Sanitation Data'!F153)),NA())</f>
        <v>#N/A</v>
      </c>
      <c r="AH159" s="100" t="e">
        <f ca="true">+IF(AND(ISNUMBER(OFFSET('Sanitation Data'!$F$10,0,10*ROW('Sanitation Data'!F153))),'Data Summary'!CW159="Yes"),OFFSET('Sanitation Data'!$F$10,0,10*ROW('Sanitation Data'!F153)),NA())</f>
        <v>#N/A</v>
      </c>
      <c r="AI159" s="100" t="e">
        <f ca="true">+IF(AND(ISNUMBER(OFFSET('Sanitation Data'!$F$11,0,10*ROW('Sanitation Data'!F153))),'Data Summary'!CX159="Yes"),OFFSET('Sanitation Data'!$F$11,0,10*ROW('Sanitation Data'!F153)),NA())</f>
        <v>#N/A</v>
      </c>
      <c r="AJ159" s="100" t="e">
        <f ca="true">+IF(AND(ISNUMBER(OFFSET('Sanitation Data'!$F$12,0,10*ROW('Sanitation Data'!F153))),'Data Summary'!CY159="Yes"),OFFSET('Sanitation Data'!$F$12,0,10*ROW('Sanitation Data'!F153)),NA())</f>
        <v>#N/A</v>
      </c>
      <c r="AK159" s="100" t="e">
        <f ca="true">+IF(AND(ISNUMBER(OFFSET('Sanitation Data'!$G$4,0,10*ROW('Sanitation Data'!G153))),'Data Summary'!CZ159="Yes"),100-OFFSET('Sanitation Data'!$G$4,0,10*ROW('Sanitation Data'!G153)),NA())</f>
        <v>#N/A</v>
      </c>
      <c r="AL159" s="100" t="e">
        <f ca="true">+IF(AND(ISNUMBER(OFFSET('Sanitation Data'!$G$6,0,10*ROW('Sanitation Data'!G153))),'Data Summary'!DA159="Yes"),OFFSET('Sanitation Data'!$G$6,0,10*ROW('Sanitation Data'!G153)),NA())</f>
        <v>#N/A</v>
      </c>
      <c r="AM159" s="100" t="e">
        <f ca="true">+IF(AND(ISNUMBER(OFFSET('Sanitation Data'!$G$10,0,10*ROW('Sanitation Data'!G153))),'Data Summary'!DB159="Yes"),OFFSET('Sanitation Data'!$G$10,0,10*ROW('Sanitation Data'!G153)),NA())</f>
        <v>#N/A</v>
      </c>
      <c r="AN159" s="100" t="e">
        <f ca="true">+IF(AND(ISNUMBER(OFFSET('Sanitation Data'!$G$11,0,10*ROW('Sanitation Data'!G153))),'Data Summary'!DC159="Yes"),OFFSET('Sanitation Data'!$G$11,0,10*ROW('Sanitation Data'!G153)),NA())</f>
        <v>#N/A</v>
      </c>
      <c r="AO159" s="100" t="e">
        <f ca="true">+IF(AND(ISNUMBER(OFFSET('Sanitation Data'!$G$12,0,10*ROW('Sanitation Data'!G153))),'Data Summary'!DD159="Yes"),OFFSET('Sanitation Data'!$G$12,0,10*ROW('Sanitation Data'!G153)),NA())</f>
        <v>#N/A</v>
      </c>
      <c r="AP159" s="100" t="e">
        <f ca="true">+IF(AND(ISNUMBER(OFFSET('Sanitation Data'!$H$4,0,10*ROW('Sanitation Data'!H153))),'Data Summary'!DE159="Yes"),100-OFFSET('Sanitation Data'!$H$4,0,10*ROW('Sanitation Data'!H153)),NA())</f>
        <v>#N/A</v>
      </c>
      <c r="AQ159" s="100" t="e">
        <f ca="true">+IF(AND(ISNUMBER(OFFSET('Sanitation Data'!$H$6,0,10*ROW('Sanitation Data'!H153))),'Data Summary'!DF159="Yes"),OFFSET('Sanitation Data'!$H$6,0,10*ROW('Sanitation Data'!H153)),NA())</f>
        <v>#N/A</v>
      </c>
      <c r="AR159" s="100" t="e">
        <f ca="true">+IF(AND(ISNUMBER(OFFSET('Sanitation Data'!$H$10,0,10*ROW('Sanitation Data'!H153))),'Data Summary'!DG159="Yes"),OFFSET('Sanitation Data'!$H$10,0,10*ROW('Sanitation Data'!H153)),NA())</f>
        <v>#N/A</v>
      </c>
      <c r="AS159" s="100" t="e">
        <f ca="true">+IF(AND(ISNUMBER(OFFSET('Sanitation Data'!$H$11,0,10*ROW('Sanitation Data'!H153))),'Data Summary'!DH159="Yes"),OFFSET('Sanitation Data'!$H$11,0,10*ROW('Sanitation Data'!H153)),NA())</f>
        <v>#N/A</v>
      </c>
      <c r="AT159" s="100" t="e">
        <f ca="true">+IF(AND(ISNUMBER(OFFSET('Sanitation Data'!$H$12,0,10*ROW('Sanitation Data'!H153))),'Data Summary'!DI159="Yes"),OFFSET('Sanitation Data'!$H$12,0,10*ROW('Sanitation Data'!H153)),NA())</f>
        <v>#N/A</v>
      </c>
      <c r="AU159" s="100" t="e">
        <f ca="true">+IF(AND(ISNUMBER(OFFSET('Sanitation Data'!$I$4,0,10*ROW('Sanitation Data'!I153))),'Data Summary'!DJ159="Yes"),100-OFFSET('Sanitation Data'!$I$4,0,10*ROW('Sanitation Data'!I153)),NA())</f>
        <v>#N/A</v>
      </c>
      <c r="AV159" s="100" t="e">
        <f ca="true">+IF(AND(ISNUMBER(OFFSET('Sanitation Data'!$I$6,0,10*ROW('Sanitation Data'!I153))),'Data Summary'!DK159="Yes"),OFFSET('Sanitation Data'!$I$6,0,10*ROW('Sanitation Data'!I153)),NA())</f>
        <v>#N/A</v>
      </c>
      <c r="AW159" s="100" t="e">
        <f ca="true">+IF(AND(ISNUMBER(OFFSET('Sanitation Data'!$I$10,0,10*ROW('Sanitation Data'!I153))),'Data Summary'!DL159="Yes"),OFFSET('Sanitation Data'!$I$10,0,10*ROW('Sanitation Data'!I153)),NA())</f>
        <v>#N/A</v>
      </c>
      <c r="AX159" s="100" t="e">
        <f ca="true">+IF(AND(ISNUMBER(OFFSET('Sanitation Data'!$I$11,0,10*ROW('Sanitation Data'!I153))),'Data Summary'!DM159="Yes"),OFFSET('Sanitation Data'!$I$11,0,10*ROW('Sanitation Data'!I153)),NA())</f>
        <v>#N/A</v>
      </c>
      <c r="AY159" s="100" t="e">
        <f ca="true">+IF(AND(ISNUMBER(OFFSET('Sanitation Data'!$I$12,0,10*ROW('Sanitation Data'!I153))),'Data Summary'!DN159="Yes"),OFFSET('Sanitation Data'!$I$12,0,10*ROW('Sanitation Data'!I153)),NA())</f>
        <v>#N/A</v>
      </c>
      <c r="AZ159" s="101" t="e">
        <f ca="true">+IF(AND(ISNUMBER(OFFSET('Hygiene Data'!$D$5,0,10*ROW('Hygiene Data'!D153))),'Data Summary'!DO159="Yes"),OFFSET('Hygiene Data'!$D$5,0,10*ROW('Hygiene Data'!D153)),NA())</f>
        <v>#N/A</v>
      </c>
      <c r="BA159" s="101" t="e">
        <f ca="true">+IF(AND(ISNUMBER(OFFSET('Hygiene Data'!$D$7,0,10*ROW('Hygiene Data'!D153))),'Data Summary'!DP159="Yes"),OFFSET('Hygiene Data'!$D$7,0,10*ROW('Hygiene Data'!D153)),NA())</f>
        <v>#N/A</v>
      </c>
      <c r="BB159" s="101" t="e">
        <f ca="true">+IF(AND(ISNUMBER(OFFSET('Hygiene Data'!$D$9,0,10*ROW('Hygiene Data'!D153))),'Data Summary'!DQ159="Yes"),OFFSET('Hygiene Data'!$D$9,0,10*ROW('Hygiene Data'!D153)),NA())</f>
        <v>#N/A</v>
      </c>
      <c r="BC159" s="101" t="e">
        <f ca="true">+IF(AND(ISNUMBER(OFFSET('Hygiene Data'!$E$5,0,10*ROW('Hygiene Data'!E153))),'Data Summary'!DR159="Yes"),OFFSET('Hygiene Data'!$E$5,0,10*ROW('Hygiene Data'!E153)),NA())</f>
        <v>#N/A</v>
      </c>
      <c r="BD159" s="101" t="e">
        <f ca="true">+IF(AND(ISNUMBER(OFFSET('Hygiene Data'!$E$7,0,10*ROW('Hygiene Data'!E153))),'Data Summary'!DS159="Yes"),OFFSET('Hygiene Data'!$E$7,0,10*ROW('Hygiene Data'!E153)),NA())</f>
        <v>#N/A</v>
      </c>
      <c r="BE159" s="101" t="e">
        <f ca="true">+IF(AND(ISNUMBER(OFFSET('Hygiene Data'!$E$9,0,10*ROW('Hygiene Data'!E153))),'Data Summary'!DT159="Yes"),OFFSET('Hygiene Data'!$E$9,0,10*ROW('Hygiene Data'!E153)),NA())</f>
        <v>#N/A</v>
      </c>
      <c r="BF159" s="101" t="e">
        <f ca="true">+IF(AND(ISNUMBER(OFFSET('Hygiene Data'!$F$5,0,10*ROW('Hygiene Data'!F153))),'Data Summary'!DU159="Yes"),OFFSET('Hygiene Data'!$F$5,0,10*ROW('Hygiene Data'!F153)),NA())</f>
        <v>#N/A</v>
      </c>
      <c r="BG159" s="101" t="e">
        <f ca="true">+IF(AND(ISNUMBER(OFFSET('Hygiene Data'!$F$7,0,10*ROW('Hygiene Data'!F153))),'Data Summary'!DV159="Yes"),OFFSET('Hygiene Data'!$F$7,0,10*ROW('Hygiene Data'!F153)),NA())</f>
        <v>#N/A</v>
      </c>
      <c r="BH159" s="101" t="e">
        <f ca="true">+IF(AND(ISNUMBER(OFFSET('Hygiene Data'!$F$9,0,10*ROW('Hygiene Data'!F153))),'Data Summary'!DW159="Yes"),OFFSET('Hygiene Data'!$F$9,0,10*ROW('Hygiene Data'!F153)),NA())</f>
        <v>#N/A</v>
      </c>
      <c r="BI159" s="101" t="e">
        <f ca="true">+IF(AND(ISNUMBER(OFFSET('Hygiene Data'!$G$5,0,10*ROW('Hygiene Data'!G153))),'Data Summary'!DX159="Yes"),OFFSET('Hygiene Data'!$G$5,0,10*ROW('Hygiene Data'!G153)),NA())</f>
        <v>#N/A</v>
      </c>
      <c r="BJ159" s="101" t="e">
        <f ca="true">+IF(AND(ISNUMBER(OFFSET('Hygiene Data'!$G$7,0,10*ROW('Hygiene Data'!G153))),'Data Summary'!DY159="Yes"),OFFSET('Hygiene Data'!$G$7,0,10*ROW('Hygiene Data'!G153)),NA())</f>
        <v>#N/A</v>
      </c>
      <c r="BK159" s="101" t="e">
        <f ca="true">+IF(AND(ISNUMBER(OFFSET('Hygiene Data'!$G$9,0,10*ROW('Hygiene Data'!G153))),'Data Summary'!DZ159="Yes"),OFFSET('Hygiene Data'!$G$9,0,10*ROW('Hygiene Data'!G153)),NA())</f>
        <v>#N/A</v>
      </c>
      <c r="BL159" s="101" t="e">
        <f ca="true">+IF(AND(ISNUMBER(OFFSET('Hygiene Data'!$H$5,0,10*ROW('Hygiene Data'!H153))),'Data Summary'!EA159="Yes"),OFFSET('Hygiene Data'!$H$5,0,10*ROW('Hygiene Data'!H153)),NA())</f>
        <v>#N/A</v>
      </c>
      <c r="BM159" s="101" t="e">
        <f ca="true">+IF(AND(ISNUMBER(OFFSET('Hygiene Data'!$H$7,0,10*ROW('Hygiene Data'!H153))),'Data Summary'!EB159="Yes"),OFFSET('Hygiene Data'!$H$7,0,10*ROW('Hygiene Data'!H153)),NA())</f>
        <v>#N/A</v>
      </c>
      <c r="BN159" s="101" t="e">
        <f ca="true">+IF(AND(ISNUMBER(OFFSET('Hygiene Data'!$H$9,0,10*ROW('Hygiene Data'!H153))),'Data Summary'!EC159="Yes"),OFFSET('Hygiene Data'!$H$9,0,10*ROW('Hygiene Data'!H153)),NA())</f>
        <v>#N/A</v>
      </c>
      <c r="BO159" s="101" t="e">
        <f ca="true">+IF(AND(ISNUMBER(OFFSET('Hygiene Data'!$I$5,0,10*ROW('Hygiene Data'!I153))),'Data Summary'!ED159="Yes"),OFFSET('Hygiene Data'!$I$5,0,10*ROW('Hygiene Data'!I153)),NA())</f>
        <v>#N/A</v>
      </c>
      <c r="BP159" s="101" t="e">
        <f ca="true">+IF(AND(ISNUMBER(OFFSET('Hygiene Data'!$I$7,0,10*ROW('Hygiene Data'!I153))),'Data Summary'!EE159="Yes"),OFFSET('Hygiene Data'!$I$7,0,10*ROW('Hygiene Data'!I153)),NA())</f>
        <v>#N/A</v>
      </c>
      <c r="BQ159" s="101" t="e">
        <f ca="true">+IF(AND(ISNUMBER(OFFSET('Hygiene Data'!$I$9,0,10*ROW('Hygiene Data'!I153))),'Data Summary'!EF159="Yes"),OFFSET('Hygiene Data'!$I$9,0,10*ROW('Hygiene Data'!I153)),NA())</f>
        <v>#N/A</v>
      </c>
    </row>
    <row xmlns:x14ac="http://schemas.microsoft.com/office/spreadsheetml/2009/9/ac" r="160" x14ac:dyDescent="0.2">
      <c r="A160" s="379" t="e">
        <f ca="true">+RIGHT('Data Summary'!A160,LEN('Data Summary'!A160)-9)</f>
        <v>#VALUE!</v>
      </c>
      <c r="B160" s="38" t="str">
        <f ca="true">+IF(ISTEXT('Data Summary'!B160),'Data Summary'!B160,"")</f>
        <v/>
      </c>
      <c r="C160" s="378" t="e">
        <f ca="true">+VALUE('Data Summary'!C160)</f>
        <v>#VALUE!</v>
      </c>
      <c r="D160" s="99" t="e">
        <f ca="true">+IF(AND(ISNUMBER(OFFSET('Water Data'!$D$4,0,10*ROW('Water Data'!D154))),'Data Summary'!BS160="Yes"),100-OFFSET('Water Data'!$D$4,0,10*ROW('Water Data'!D154)),NA())</f>
        <v>#N/A</v>
      </c>
      <c r="E160" s="99" t="e">
        <f ca="true">+IF(AND(ISNUMBER(OFFSET('Water Data'!$D$6,0,10*ROW('Water Data'!D154))),'Data Summary'!BT160="Yes"),OFFSET('Water Data'!$D$6,0,10*ROW('Water Data'!D154)),NA())</f>
        <v>#N/A</v>
      </c>
      <c r="F160" s="99" t="e">
        <f ca="true">+IF(AND(ISNUMBER(OFFSET('Water Data'!$D$9,0,10*ROW('Water Data'!D154))),'Data Summary'!BU160="Yes"),OFFSET('Water Data'!$D$9,0,10*ROW('Water Data'!D154)),NA())</f>
        <v>#N/A</v>
      </c>
      <c r="G160" s="99" t="e">
        <f ca="true">+IF(AND(ISNUMBER(OFFSET('Water Data'!$E$4,0,10*ROW('Water Data'!E154))),'Data Summary'!BV160="Yes"),100-OFFSET('Water Data'!$E$4,0,10*ROW('Water Data'!E154)),NA())</f>
        <v>#N/A</v>
      </c>
      <c r="H160" s="99" t="e">
        <f ca="true">+IF(AND(ISNUMBER(OFFSET('Water Data'!$E$6,0,10*ROW('Water Data'!E154))),'Data Summary'!BW160="Yes"),OFFSET('Water Data'!$E$6,0,10*ROW('Water Data'!E154)),NA())</f>
        <v>#N/A</v>
      </c>
      <c r="I160" s="99" t="e">
        <f ca="true">+IF(AND(ISNUMBER(OFFSET('Water Data'!$E$9,0,10*ROW('Water Data'!E154))),'Data Summary'!BX160="Yes"),OFFSET('Water Data'!$E$9,0,10*ROW('Water Data'!E154)),NA())</f>
        <v>#N/A</v>
      </c>
      <c r="J160" s="99" t="e">
        <f ca="true">+IF(AND(ISNUMBER(OFFSET('Water Data'!$F$4,0,10*ROW('Water Data'!F154))),'Data Summary'!BY160="Yes"),100-OFFSET('Water Data'!$F$4,0,10*ROW('Water Data'!F154)),NA())</f>
        <v>#N/A</v>
      </c>
      <c r="K160" s="99" t="e">
        <f ca="true">+IF(AND(ISNUMBER(OFFSET('Water Data'!$F$6,0,10*ROW('Water Data'!F154))),'Data Summary'!BZ160="Yes"),OFFSET('Water Data'!$F$6,0,10*ROW('Water Data'!F154)),NA())</f>
        <v>#N/A</v>
      </c>
      <c r="L160" s="99" t="e">
        <f ca="true">+IF(AND(ISNUMBER(OFFSET('Water Data'!$F$9,0,10*ROW('Water Data'!F154))),'Data Summary'!CA160="Yes"),OFFSET('Water Data'!$F$9,0,10*ROW('Water Data'!F154)),NA())</f>
        <v>#N/A</v>
      </c>
      <c r="M160" s="99" t="e">
        <f ca="true">+IF(AND(ISNUMBER(OFFSET('Water Data'!$G$4,0,10*ROW('Water Data'!G154))),'Data Summary'!CB160="Yes"),100-OFFSET('Water Data'!$G$4,0,10*ROW('Water Data'!G154)),NA())</f>
        <v>#N/A</v>
      </c>
      <c r="N160" s="99" t="e">
        <f ca="true">+IF(AND(ISNUMBER(OFFSET('Water Data'!$G$6,0,10*ROW('Water Data'!G154))),'Data Summary'!CC160="Yes"),OFFSET('Water Data'!$G$6,0,10*ROW('Water Data'!G154)),NA())</f>
        <v>#N/A</v>
      </c>
      <c r="O160" s="99" t="e">
        <f ca="true">+IF(AND(ISNUMBER(OFFSET('Water Data'!$G$9,0,10*ROW('Water Data'!G154))),'Data Summary'!CD160="Yes"),OFFSET('Water Data'!$G$9,0,10*ROW('Water Data'!G154)),NA())</f>
        <v>#N/A</v>
      </c>
      <c r="P160" s="99" t="e">
        <f ca="true">+IF(AND(ISNUMBER(OFFSET('Water Data'!$H$4,0,10*ROW('Water Data'!H154))),'Data Summary'!CE160="Yes"),100-OFFSET('Water Data'!$H$4,0,10*ROW('Water Data'!H154)),NA())</f>
        <v>#N/A</v>
      </c>
      <c r="Q160" s="99" t="e">
        <f ca="true">+IF(AND(ISNUMBER(OFFSET('Water Data'!$H$6,0,10*ROW('Water Data'!H154))),'Data Summary'!CF160="Yes"),OFFSET('Water Data'!$H$6,0,10*ROW('Water Data'!H154)),NA())</f>
        <v>#N/A</v>
      </c>
      <c r="R160" s="99" t="e">
        <f ca="true">+IF(AND(ISNUMBER(OFFSET('Water Data'!$H$9,0,10*ROW('Water Data'!H154))),'Data Summary'!CG160="Yes"),OFFSET('Water Data'!$H$9,0,10*ROW('Water Data'!H154)),NA())</f>
        <v>#N/A</v>
      </c>
      <c r="S160" s="99" t="e">
        <f ca="true">+IF(AND(ISNUMBER(OFFSET('Water Data'!$I$4,0,10*ROW('Water Data'!I154))),'Data Summary'!CH160="Yes"),100-OFFSET('Water Data'!$I$4,0,10*ROW('Water Data'!I154)),NA())</f>
        <v>#N/A</v>
      </c>
      <c r="T160" s="99" t="e">
        <f ca="true">+IF(AND(ISNUMBER(OFFSET('Water Data'!$I$6,0,10*ROW('Water Data'!I154))),'Data Summary'!CI160="Yes"),OFFSET('Water Data'!$I$6,0,10*ROW('Water Data'!I154)),NA())</f>
        <v>#N/A</v>
      </c>
      <c r="U160" s="99" t="e">
        <f ca="true">+IF(AND(ISNUMBER(OFFSET('Water Data'!$I$9,0,10*ROW('Water Data'!I154))),'Data Summary'!CJ160="Yes"),OFFSET('Water Data'!$I$9,0,10*ROW('Water Data'!I154)),NA())</f>
        <v>#N/A</v>
      </c>
      <c r="V160" s="100" t="e">
        <f ca="true">+IF(AND(ISNUMBER(OFFSET('Sanitation Data'!$D$4,0,10*ROW('Sanitation Data'!D154))),'Data Summary'!CK160="Yes"),100-OFFSET('Sanitation Data'!$D$4,0,10*ROW('Sanitation Data'!D154)),NA())</f>
        <v>#N/A</v>
      </c>
      <c r="W160" s="100" t="e">
        <f ca="true">+IF(AND(ISNUMBER(OFFSET('Sanitation Data'!$D$6,0,10*ROW('Sanitation Data'!D154))),'Data Summary'!CL160="Yes"),OFFSET('Sanitation Data'!$D$6,0,10*ROW('Sanitation Data'!D154)),NA())</f>
        <v>#N/A</v>
      </c>
      <c r="X160" s="100" t="e">
        <f ca="true">+IF(AND(ISNUMBER(OFFSET('Sanitation Data'!$D$10,0,10*ROW('Sanitation Data'!D154))),'Data Summary'!CM160="Yes"),OFFSET('Sanitation Data'!$D$10,0,10*ROW('Sanitation Data'!D154)),NA())</f>
        <v>#N/A</v>
      </c>
      <c r="Y160" s="100" t="e">
        <f ca="true">+IF(AND(ISNUMBER(OFFSET('Sanitation Data'!$D$11,0,10*ROW('Sanitation Data'!D154))),'Data Summary'!CN160="Yes"),OFFSET('Sanitation Data'!$D$11,0,10*ROW('Sanitation Data'!D154)),NA())</f>
        <v>#N/A</v>
      </c>
      <c r="Z160" s="100" t="e">
        <f ca="true">+IF(AND(ISNUMBER(OFFSET('Sanitation Data'!$D$12,0,10*ROW('Sanitation Data'!D154))),'Data Summary'!CO160="Yes"),OFFSET('Sanitation Data'!$D$12,0,10*ROW('Sanitation Data'!D154)),NA())</f>
        <v>#N/A</v>
      </c>
      <c r="AA160" s="100" t="e">
        <f ca="true">+IF(AND(ISNUMBER(OFFSET('Sanitation Data'!$E$4,0,10*ROW('Sanitation Data'!E154))),'Data Summary'!CP160="Yes"),100-OFFSET('Sanitation Data'!$E$4,0,10*ROW('Sanitation Data'!E154)),NA())</f>
        <v>#N/A</v>
      </c>
      <c r="AB160" s="100" t="e">
        <f ca="true">+IF(AND(ISNUMBER(OFFSET('Sanitation Data'!$E$6,0,10*ROW('Sanitation Data'!E154))),'Data Summary'!CQ160="Yes"),OFFSET('Sanitation Data'!$E$6,0,10*ROW('Sanitation Data'!E154)),NA())</f>
        <v>#N/A</v>
      </c>
      <c r="AC160" s="100" t="e">
        <f ca="true">+IF(AND(ISNUMBER(OFFSET('Sanitation Data'!$E$10,0,10*ROW('Sanitation Data'!E154))),'Data Summary'!CR160="Yes"),OFFSET('Sanitation Data'!$E$10,0,10*ROW('Sanitation Data'!E154)),NA())</f>
        <v>#N/A</v>
      </c>
      <c r="AD160" s="100" t="e">
        <f ca="true">+IF(AND(ISNUMBER(OFFSET('Sanitation Data'!$E$11,0,10*ROW('Sanitation Data'!E154))),'Data Summary'!CS160="Yes"),OFFSET('Sanitation Data'!$E$11,0,10*ROW('Sanitation Data'!E154)),NA())</f>
        <v>#N/A</v>
      </c>
      <c r="AE160" s="100" t="e">
        <f ca="true">+IF(AND(ISNUMBER(OFFSET('Sanitation Data'!$E$12,0,10*ROW('Sanitation Data'!E154))),'Data Summary'!CT160="Yes"),OFFSET('Sanitation Data'!$E$12,0,10*ROW('Sanitation Data'!E154)),NA())</f>
        <v>#N/A</v>
      </c>
      <c r="AF160" s="100" t="e">
        <f ca="true">+IF(AND(ISNUMBER(OFFSET('Sanitation Data'!$F$4,0,10*ROW('Sanitation Data'!F154))),'Data Summary'!CU160="Yes"),100-OFFSET('Sanitation Data'!$F$4,0,10*ROW('Sanitation Data'!F154)),NA())</f>
        <v>#N/A</v>
      </c>
      <c r="AG160" s="100" t="e">
        <f ca="true">+IF(AND(ISNUMBER(OFFSET('Sanitation Data'!$F$6,0,10*ROW('Sanitation Data'!F154))),'Data Summary'!CV160="Yes"),OFFSET('Sanitation Data'!$F$6,0,10*ROW('Sanitation Data'!F154)),NA())</f>
        <v>#N/A</v>
      </c>
      <c r="AH160" s="100" t="e">
        <f ca="true">+IF(AND(ISNUMBER(OFFSET('Sanitation Data'!$F$10,0,10*ROW('Sanitation Data'!F154))),'Data Summary'!CW160="Yes"),OFFSET('Sanitation Data'!$F$10,0,10*ROW('Sanitation Data'!F154)),NA())</f>
        <v>#N/A</v>
      </c>
      <c r="AI160" s="100" t="e">
        <f ca="true">+IF(AND(ISNUMBER(OFFSET('Sanitation Data'!$F$11,0,10*ROW('Sanitation Data'!F154))),'Data Summary'!CX160="Yes"),OFFSET('Sanitation Data'!$F$11,0,10*ROW('Sanitation Data'!F154)),NA())</f>
        <v>#N/A</v>
      </c>
      <c r="AJ160" s="100" t="e">
        <f ca="true">+IF(AND(ISNUMBER(OFFSET('Sanitation Data'!$F$12,0,10*ROW('Sanitation Data'!F154))),'Data Summary'!CY160="Yes"),OFFSET('Sanitation Data'!$F$12,0,10*ROW('Sanitation Data'!F154)),NA())</f>
        <v>#N/A</v>
      </c>
      <c r="AK160" s="100" t="e">
        <f ca="true">+IF(AND(ISNUMBER(OFFSET('Sanitation Data'!$G$4,0,10*ROW('Sanitation Data'!G154))),'Data Summary'!CZ160="Yes"),100-OFFSET('Sanitation Data'!$G$4,0,10*ROW('Sanitation Data'!G154)),NA())</f>
        <v>#N/A</v>
      </c>
      <c r="AL160" s="100" t="e">
        <f ca="true">+IF(AND(ISNUMBER(OFFSET('Sanitation Data'!$G$6,0,10*ROW('Sanitation Data'!G154))),'Data Summary'!DA160="Yes"),OFFSET('Sanitation Data'!$G$6,0,10*ROW('Sanitation Data'!G154)),NA())</f>
        <v>#N/A</v>
      </c>
      <c r="AM160" s="100" t="e">
        <f ca="true">+IF(AND(ISNUMBER(OFFSET('Sanitation Data'!$G$10,0,10*ROW('Sanitation Data'!G154))),'Data Summary'!DB160="Yes"),OFFSET('Sanitation Data'!$G$10,0,10*ROW('Sanitation Data'!G154)),NA())</f>
        <v>#N/A</v>
      </c>
      <c r="AN160" s="100" t="e">
        <f ca="true">+IF(AND(ISNUMBER(OFFSET('Sanitation Data'!$G$11,0,10*ROW('Sanitation Data'!G154))),'Data Summary'!DC160="Yes"),OFFSET('Sanitation Data'!$G$11,0,10*ROW('Sanitation Data'!G154)),NA())</f>
        <v>#N/A</v>
      </c>
      <c r="AO160" s="100" t="e">
        <f ca="true">+IF(AND(ISNUMBER(OFFSET('Sanitation Data'!$G$12,0,10*ROW('Sanitation Data'!G154))),'Data Summary'!DD160="Yes"),OFFSET('Sanitation Data'!$G$12,0,10*ROW('Sanitation Data'!G154)),NA())</f>
        <v>#N/A</v>
      </c>
      <c r="AP160" s="100" t="e">
        <f ca="true">+IF(AND(ISNUMBER(OFFSET('Sanitation Data'!$H$4,0,10*ROW('Sanitation Data'!H154))),'Data Summary'!DE160="Yes"),100-OFFSET('Sanitation Data'!$H$4,0,10*ROW('Sanitation Data'!H154)),NA())</f>
        <v>#N/A</v>
      </c>
      <c r="AQ160" s="100" t="e">
        <f ca="true">+IF(AND(ISNUMBER(OFFSET('Sanitation Data'!$H$6,0,10*ROW('Sanitation Data'!H154))),'Data Summary'!DF160="Yes"),OFFSET('Sanitation Data'!$H$6,0,10*ROW('Sanitation Data'!H154)),NA())</f>
        <v>#N/A</v>
      </c>
      <c r="AR160" s="100" t="e">
        <f ca="true">+IF(AND(ISNUMBER(OFFSET('Sanitation Data'!$H$10,0,10*ROW('Sanitation Data'!H154))),'Data Summary'!DG160="Yes"),OFFSET('Sanitation Data'!$H$10,0,10*ROW('Sanitation Data'!H154)),NA())</f>
        <v>#N/A</v>
      </c>
      <c r="AS160" s="100" t="e">
        <f ca="true">+IF(AND(ISNUMBER(OFFSET('Sanitation Data'!$H$11,0,10*ROW('Sanitation Data'!H154))),'Data Summary'!DH160="Yes"),OFFSET('Sanitation Data'!$H$11,0,10*ROW('Sanitation Data'!H154)),NA())</f>
        <v>#N/A</v>
      </c>
      <c r="AT160" s="100" t="e">
        <f ca="true">+IF(AND(ISNUMBER(OFFSET('Sanitation Data'!$H$12,0,10*ROW('Sanitation Data'!H154))),'Data Summary'!DI160="Yes"),OFFSET('Sanitation Data'!$H$12,0,10*ROW('Sanitation Data'!H154)),NA())</f>
        <v>#N/A</v>
      </c>
      <c r="AU160" s="100" t="e">
        <f ca="true">+IF(AND(ISNUMBER(OFFSET('Sanitation Data'!$I$4,0,10*ROW('Sanitation Data'!I154))),'Data Summary'!DJ160="Yes"),100-OFFSET('Sanitation Data'!$I$4,0,10*ROW('Sanitation Data'!I154)),NA())</f>
        <v>#N/A</v>
      </c>
      <c r="AV160" s="100" t="e">
        <f ca="true">+IF(AND(ISNUMBER(OFFSET('Sanitation Data'!$I$6,0,10*ROW('Sanitation Data'!I154))),'Data Summary'!DK160="Yes"),OFFSET('Sanitation Data'!$I$6,0,10*ROW('Sanitation Data'!I154)),NA())</f>
        <v>#N/A</v>
      </c>
      <c r="AW160" s="100" t="e">
        <f ca="true">+IF(AND(ISNUMBER(OFFSET('Sanitation Data'!$I$10,0,10*ROW('Sanitation Data'!I154))),'Data Summary'!DL160="Yes"),OFFSET('Sanitation Data'!$I$10,0,10*ROW('Sanitation Data'!I154)),NA())</f>
        <v>#N/A</v>
      </c>
      <c r="AX160" s="100" t="e">
        <f ca="true">+IF(AND(ISNUMBER(OFFSET('Sanitation Data'!$I$11,0,10*ROW('Sanitation Data'!I154))),'Data Summary'!DM160="Yes"),OFFSET('Sanitation Data'!$I$11,0,10*ROW('Sanitation Data'!I154)),NA())</f>
        <v>#N/A</v>
      </c>
      <c r="AY160" s="100" t="e">
        <f ca="true">+IF(AND(ISNUMBER(OFFSET('Sanitation Data'!$I$12,0,10*ROW('Sanitation Data'!I154))),'Data Summary'!DN160="Yes"),OFFSET('Sanitation Data'!$I$12,0,10*ROW('Sanitation Data'!I154)),NA())</f>
        <v>#N/A</v>
      </c>
      <c r="AZ160" s="101" t="e">
        <f ca="true">+IF(AND(ISNUMBER(OFFSET('Hygiene Data'!$D$5,0,10*ROW('Hygiene Data'!D154))),'Data Summary'!DO160="Yes"),OFFSET('Hygiene Data'!$D$5,0,10*ROW('Hygiene Data'!D154)),NA())</f>
        <v>#N/A</v>
      </c>
      <c r="BA160" s="101" t="e">
        <f ca="true">+IF(AND(ISNUMBER(OFFSET('Hygiene Data'!$D$7,0,10*ROW('Hygiene Data'!D154))),'Data Summary'!DP160="Yes"),OFFSET('Hygiene Data'!$D$7,0,10*ROW('Hygiene Data'!D154)),NA())</f>
        <v>#N/A</v>
      </c>
      <c r="BB160" s="101" t="e">
        <f ca="true">+IF(AND(ISNUMBER(OFFSET('Hygiene Data'!$D$9,0,10*ROW('Hygiene Data'!D154))),'Data Summary'!DQ160="Yes"),OFFSET('Hygiene Data'!$D$9,0,10*ROW('Hygiene Data'!D154)),NA())</f>
        <v>#N/A</v>
      </c>
      <c r="BC160" s="101" t="e">
        <f ca="true">+IF(AND(ISNUMBER(OFFSET('Hygiene Data'!$E$5,0,10*ROW('Hygiene Data'!E154))),'Data Summary'!DR160="Yes"),OFFSET('Hygiene Data'!$E$5,0,10*ROW('Hygiene Data'!E154)),NA())</f>
        <v>#N/A</v>
      </c>
      <c r="BD160" s="101" t="e">
        <f ca="true">+IF(AND(ISNUMBER(OFFSET('Hygiene Data'!$E$7,0,10*ROW('Hygiene Data'!E154))),'Data Summary'!DS160="Yes"),OFFSET('Hygiene Data'!$E$7,0,10*ROW('Hygiene Data'!E154)),NA())</f>
        <v>#N/A</v>
      </c>
      <c r="BE160" s="101" t="e">
        <f ca="true">+IF(AND(ISNUMBER(OFFSET('Hygiene Data'!$E$9,0,10*ROW('Hygiene Data'!E154))),'Data Summary'!DT160="Yes"),OFFSET('Hygiene Data'!$E$9,0,10*ROW('Hygiene Data'!E154)),NA())</f>
        <v>#N/A</v>
      </c>
      <c r="BF160" s="101" t="e">
        <f ca="true">+IF(AND(ISNUMBER(OFFSET('Hygiene Data'!$F$5,0,10*ROW('Hygiene Data'!F154))),'Data Summary'!DU160="Yes"),OFFSET('Hygiene Data'!$F$5,0,10*ROW('Hygiene Data'!F154)),NA())</f>
        <v>#N/A</v>
      </c>
      <c r="BG160" s="101" t="e">
        <f ca="true">+IF(AND(ISNUMBER(OFFSET('Hygiene Data'!$F$7,0,10*ROW('Hygiene Data'!F154))),'Data Summary'!DV160="Yes"),OFFSET('Hygiene Data'!$F$7,0,10*ROW('Hygiene Data'!F154)),NA())</f>
        <v>#N/A</v>
      </c>
      <c r="BH160" s="101" t="e">
        <f ca="true">+IF(AND(ISNUMBER(OFFSET('Hygiene Data'!$F$9,0,10*ROW('Hygiene Data'!F154))),'Data Summary'!DW160="Yes"),OFFSET('Hygiene Data'!$F$9,0,10*ROW('Hygiene Data'!F154)),NA())</f>
        <v>#N/A</v>
      </c>
      <c r="BI160" s="101" t="e">
        <f ca="true">+IF(AND(ISNUMBER(OFFSET('Hygiene Data'!$G$5,0,10*ROW('Hygiene Data'!G154))),'Data Summary'!DX160="Yes"),OFFSET('Hygiene Data'!$G$5,0,10*ROW('Hygiene Data'!G154)),NA())</f>
        <v>#N/A</v>
      </c>
      <c r="BJ160" s="101" t="e">
        <f ca="true">+IF(AND(ISNUMBER(OFFSET('Hygiene Data'!$G$7,0,10*ROW('Hygiene Data'!G154))),'Data Summary'!DY160="Yes"),OFFSET('Hygiene Data'!$G$7,0,10*ROW('Hygiene Data'!G154)),NA())</f>
        <v>#N/A</v>
      </c>
      <c r="BK160" s="101" t="e">
        <f ca="true">+IF(AND(ISNUMBER(OFFSET('Hygiene Data'!$G$9,0,10*ROW('Hygiene Data'!G154))),'Data Summary'!DZ160="Yes"),OFFSET('Hygiene Data'!$G$9,0,10*ROW('Hygiene Data'!G154)),NA())</f>
        <v>#N/A</v>
      </c>
      <c r="BL160" s="101" t="e">
        <f ca="true">+IF(AND(ISNUMBER(OFFSET('Hygiene Data'!$H$5,0,10*ROW('Hygiene Data'!H154))),'Data Summary'!EA160="Yes"),OFFSET('Hygiene Data'!$H$5,0,10*ROW('Hygiene Data'!H154)),NA())</f>
        <v>#N/A</v>
      </c>
      <c r="BM160" s="101" t="e">
        <f ca="true">+IF(AND(ISNUMBER(OFFSET('Hygiene Data'!$H$7,0,10*ROW('Hygiene Data'!H154))),'Data Summary'!EB160="Yes"),OFFSET('Hygiene Data'!$H$7,0,10*ROW('Hygiene Data'!H154)),NA())</f>
        <v>#N/A</v>
      </c>
      <c r="BN160" s="101" t="e">
        <f ca="true">+IF(AND(ISNUMBER(OFFSET('Hygiene Data'!$H$9,0,10*ROW('Hygiene Data'!H154))),'Data Summary'!EC160="Yes"),OFFSET('Hygiene Data'!$H$9,0,10*ROW('Hygiene Data'!H154)),NA())</f>
        <v>#N/A</v>
      </c>
      <c r="BO160" s="101" t="e">
        <f ca="true">+IF(AND(ISNUMBER(OFFSET('Hygiene Data'!$I$5,0,10*ROW('Hygiene Data'!I154))),'Data Summary'!ED160="Yes"),OFFSET('Hygiene Data'!$I$5,0,10*ROW('Hygiene Data'!I154)),NA())</f>
        <v>#N/A</v>
      </c>
      <c r="BP160" s="101" t="e">
        <f ca="true">+IF(AND(ISNUMBER(OFFSET('Hygiene Data'!$I$7,0,10*ROW('Hygiene Data'!I154))),'Data Summary'!EE160="Yes"),OFFSET('Hygiene Data'!$I$7,0,10*ROW('Hygiene Data'!I154)),NA())</f>
        <v>#N/A</v>
      </c>
      <c r="BQ160" s="101" t="e">
        <f ca="true">+IF(AND(ISNUMBER(OFFSET('Hygiene Data'!$I$9,0,10*ROW('Hygiene Data'!I154))),'Data Summary'!EF160="Yes"),OFFSET('Hygiene Data'!$I$9,0,10*ROW('Hygiene Data'!I154)),NA())</f>
        <v>#N/A</v>
      </c>
    </row>
    <row xmlns:x14ac="http://schemas.microsoft.com/office/spreadsheetml/2009/9/ac" r="161" x14ac:dyDescent="0.2">
      <c r="A161" s="379" t="e">
        <f ca="true">+RIGHT('Data Summary'!A161,LEN('Data Summary'!A161)-9)</f>
        <v>#VALUE!</v>
      </c>
      <c r="B161" s="38" t="str">
        <f ca="true">+IF(ISTEXT('Data Summary'!B161),'Data Summary'!B161,"")</f>
        <v/>
      </c>
      <c r="C161" s="378" t="e">
        <f ca="true">+VALUE('Data Summary'!C161)</f>
        <v>#VALUE!</v>
      </c>
      <c r="D161" s="99" t="e">
        <f ca="true">+IF(AND(ISNUMBER(OFFSET('Water Data'!$D$4,0,10*ROW('Water Data'!D155))),'Data Summary'!BS161="Yes"),100-OFFSET('Water Data'!$D$4,0,10*ROW('Water Data'!D155)),NA())</f>
        <v>#N/A</v>
      </c>
      <c r="E161" s="99" t="e">
        <f ca="true">+IF(AND(ISNUMBER(OFFSET('Water Data'!$D$6,0,10*ROW('Water Data'!D155))),'Data Summary'!BT161="Yes"),OFFSET('Water Data'!$D$6,0,10*ROW('Water Data'!D155)),NA())</f>
        <v>#N/A</v>
      </c>
      <c r="F161" s="99" t="e">
        <f ca="true">+IF(AND(ISNUMBER(OFFSET('Water Data'!$D$9,0,10*ROW('Water Data'!D155))),'Data Summary'!BU161="Yes"),OFFSET('Water Data'!$D$9,0,10*ROW('Water Data'!D155)),NA())</f>
        <v>#N/A</v>
      </c>
      <c r="G161" s="99" t="e">
        <f ca="true">+IF(AND(ISNUMBER(OFFSET('Water Data'!$E$4,0,10*ROW('Water Data'!E155))),'Data Summary'!BV161="Yes"),100-OFFSET('Water Data'!$E$4,0,10*ROW('Water Data'!E155)),NA())</f>
        <v>#N/A</v>
      </c>
      <c r="H161" s="99" t="e">
        <f ca="true">+IF(AND(ISNUMBER(OFFSET('Water Data'!$E$6,0,10*ROW('Water Data'!E155))),'Data Summary'!BW161="Yes"),OFFSET('Water Data'!$E$6,0,10*ROW('Water Data'!E155)),NA())</f>
        <v>#N/A</v>
      </c>
      <c r="I161" s="99" t="e">
        <f ca="true">+IF(AND(ISNUMBER(OFFSET('Water Data'!$E$9,0,10*ROW('Water Data'!E155))),'Data Summary'!BX161="Yes"),OFFSET('Water Data'!$E$9,0,10*ROW('Water Data'!E155)),NA())</f>
        <v>#N/A</v>
      </c>
      <c r="J161" s="99" t="e">
        <f ca="true">+IF(AND(ISNUMBER(OFFSET('Water Data'!$F$4,0,10*ROW('Water Data'!F155))),'Data Summary'!BY161="Yes"),100-OFFSET('Water Data'!$F$4,0,10*ROW('Water Data'!F155)),NA())</f>
        <v>#N/A</v>
      </c>
      <c r="K161" s="99" t="e">
        <f ca="true">+IF(AND(ISNUMBER(OFFSET('Water Data'!$F$6,0,10*ROW('Water Data'!F155))),'Data Summary'!BZ161="Yes"),OFFSET('Water Data'!$F$6,0,10*ROW('Water Data'!F155)),NA())</f>
        <v>#N/A</v>
      </c>
      <c r="L161" s="99" t="e">
        <f ca="true">+IF(AND(ISNUMBER(OFFSET('Water Data'!$F$9,0,10*ROW('Water Data'!F155))),'Data Summary'!CA161="Yes"),OFFSET('Water Data'!$F$9,0,10*ROW('Water Data'!F155)),NA())</f>
        <v>#N/A</v>
      </c>
      <c r="M161" s="99" t="e">
        <f ca="true">+IF(AND(ISNUMBER(OFFSET('Water Data'!$G$4,0,10*ROW('Water Data'!G155))),'Data Summary'!CB161="Yes"),100-OFFSET('Water Data'!$G$4,0,10*ROW('Water Data'!G155)),NA())</f>
        <v>#N/A</v>
      </c>
      <c r="N161" s="99" t="e">
        <f ca="true">+IF(AND(ISNUMBER(OFFSET('Water Data'!$G$6,0,10*ROW('Water Data'!G155))),'Data Summary'!CC161="Yes"),OFFSET('Water Data'!$G$6,0,10*ROW('Water Data'!G155)),NA())</f>
        <v>#N/A</v>
      </c>
      <c r="O161" s="99" t="e">
        <f ca="true">+IF(AND(ISNUMBER(OFFSET('Water Data'!$G$9,0,10*ROW('Water Data'!G155))),'Data Summary'!CD161="Yes"),OFFSET('Water Data'!$G$9,0,10*ROW('Water Data'!G155)),NA())</f>
        <v>#N/A</v>
      </c>
      <c r="P161" s="99" t="e">
        <f ca="true">+IF(AND(ISNUMBER(OFFSET('Water Data'!$H$4,0,10*ROW('Water Data'!H155))),'Data Summary'!CE161="Yes"),100-OFFSET('Water Data'!$H$4,0,10*ROW('Water Data'!H155)),NA())</f>
        <v>#N/A</v>
      </c>
      <c r="Q161" s="99" t="e">
        <f ca="true">+IF(AND(ISNUMBER(OFFSET('Water Data'!$H$6,0,10*ROW('Water Data'!H155))),'Data Summary'!CF161="Yes"),OFFSET('Water Data'!$H$6,0,10*ROW('Water Data'!H155)),NA())</f>
        <v>#N/A</v>
      </c>
      <c r="R161" s="99" t="e">
        <f ca="true">+IF(AND(ISNUMBER(OFFSET('Water Data'!$H$9,0,10*ROW('Water Data'!H155))),'Data Summary'!CG161="Yes"),OFFSET('Water Data'!$H$9,0,10*ROW('Water Data'!H155)),NA())</f>
        <v>#N/A</v>
      </c>
      <c r="S161" s="99" t="e">
        <f ca="true">+IF(AND(ISNUMBER(OFFSET('Water Data'!$I$4,0,10*ROW('Water Data'!I155))),'Data Summary'!CH161="Yes"),100-OFFSET('Water Data'!$I$4,0,10*ROW('Water Data'!I155)),NA())</f>
        <v>#N/A</v>
      </c>
      <c r="T161" s="99" t="e">
        <f ca="true">+IF(AND(ISNUMBER(OFFSET('Water Data'!$I$6,0,10*ROW('Water Data'!I155))),'Data Summary'!CI161="Yes"),OFFSET('Water Data'!$I$6,0,10*ROW('Water Data'!I155)),NA())</f>
        <v>#N/A</v>
      </c>
      <c r="U161" s="99" t="e">
        <f ca="true">+IF(AND(ISNUMBER(OFFSET('Water Data'!$I$9,0,10*ROW('Water Data'!I155))),'Data Summary'!CJ161="Yes"),OFFSET('Water Data'!$I$9,0,10*ROW('Water Data'!I155)),NA())</f>
        <v>#N/A</v>
      </c>
      <c r="V161" s="100" t="e">
        <f ca="true">+IF(AND(ISNUMBER(OFFSET('Sanitation Data'!$D$4,0,10*ROW('Sanitation Data'!D155))),'Data Summary'!CK161="Yes"),100-OFFSET('Sanitation Data'!$D$4,0,10*ROW('Sanitation Data'!D155)),NA())</f>
        <v>#N/A</v>
      </c>
      <c r="W161" s="100" t="e">
        <f ca="true">+IF(AND(ISNUMBER(OFFSET('Sanitation Data'!$D$6,0,10*ROW('Sanitation Data'!D155))),'Data Summary'!CL161="Yes"),OFFSET('Sanitation Data'!$D$6,0,10*ROW('Sanitation Data'!D155)),NA())</f>
        <v>#N/A</v>
      </c>
      <c r="X161" s="100" t="e">
        <f ca="true">+IF(AND(ISNUMBER(OFFSET('Sanitation Data'!$D$10,0,10*ROW('Sanitation Data'!D155))),'Data Summary'!CM161="Yes"),OFFSET('Sanitation Data'!$D$10,0,10*ROW('Sanitation Data'!D155)),NA())</f>
        <v>#N/A</v>
      </c>
      <c r="Y161" s="100" t="e">
        <f ca="true">+IF(AND(ISNUMBER(OFFSET('Sanitation Data'!$D$11,0,10*ROW('Sanitation Data'!D155))),'Data Summary'!CN161="Yes"),OFFSET('Sanitation Data'!$D$11,0,10*ROW('Sanitation Data'!D155)),NA())</f>
        <v>#N/A</v>
      </c>
      <c r="Z161" s="100" t="e">
        <f ca="true">+IF(AND(ISNUMBER(OFFSET('Sanitation Data'!$D$12,0,10*ROW('Sanitation Data'!D155))),'Data Summary'!CO161="Yes"),OFFSET('Sanitation Data'!$D$12,0,10*ROW('Sanitation Data'!D155)),NA())</f>
        <v>#N/A</v>
      </c>
      <c r="AA161" s="100" t="e">
        <f ca="true">+IF(AND(ISNUMBER(OFFSET('Sanitation Data'!$E$4,0,10*ROW('Sanitation Data'!E155))),'Data Summary'!CP161="Yes"),100-OFFSET('Sanitation Data'!$E$4,0,10*ROW('Sanitation Data'!E155)),NA())</f>
        <v>#N/A</v>
      </c>
      <c r="AB161" s="100" t="e">
        <f ca="true">+IF(AND(ISNUMBER(OFFSET('Sanitation Data'!$E$6,0,10*ROW('Sanitation Data'!E155))),'Data Summary'!CQ161="Yes"),OFFSET('Sanitation Data'!$E$6,0,10*ROW('Sanitation Data'!E155)),NA())</f>
        <v>#N/A</v>
      </c>
      <c r="AC161" s="100" t="e">
        <f ca="true">+IF(AND(ISNUMBER(OFFSET('Sanitation Data'!$E$10,0,10*ROW('Sanitation Data'!E155))),'Data Summary'!CR161="Yes"),OFFSET('Sanitation Data'!$E$10,0,10*ROW('Sanitation Data'!E155)),NA())</f>
        <v>#N/A</v>
      </c>
      <c r="AD161" s="100" t="e">
        <f ca="true">+IF(AND(ISNUMBER(OFFSET('Sanitation Data'!$E$11,0,10*ROW('Sanitation Data'!E155))),'Data Summary'!CS161="Yes"),OFFSET('Sanitation Data'!$E$11,0,10*ROW('Sanitation Data'!E155)),NA())</f>
        <v>#N/A</v>
      </c>
      <c r="AE161" s="100" t="e">
        <f ca="true">+IF(AND(ISNUMBER(OFFSET('Sanitation Data'!$E$12,0,10*ROW('Sanitation Data'!E155))),'Data Summary'!CT161="Yes"),OFFSET('Sanitation Data'!$E$12,0,10*ROW('Sanitation Data'!E155)),NA())</f>
        <v>#N/A</v>
      </c>
      <c r="AF161" s="100" t="e">
        <f ca="true">+IF(AND(ISNUMBER(OFFSET('Sanitation Data'!$F$4,0,10*ROW('Sanitation Data'!F155))),'Data Summary'!CU161="Yes"),100-OFFSET('Sanitation Data'!$F$4,0,10*ROW('Sanitation Data'!F155)),NA())</f>
        <v>#N/A</v>
      </c>
      <c r="AG161" s="100" t="e">
        <f ca="true">+IF(AND(ISNUMBER(OFFSET('Sanitation Data'!$F$6,0,10*ROW('Sanitation Data'!F155))),'Data Summary'!CV161="Yes"),OFFSET('Sanitation Data'!$F$6,0,10*ROW('Sanitation Data'!F155)),NA())</f>
        <v>#N/A</v>
      </c>
      <c r="AH161" s="100" t="e">
        <f ca="true">+IF(AND(ISNUMBER(OFFSET('Sanitation Data'!$F$10,0,10*ROW('Sanitation Data'!F155))),'Data Summary'!CW161="Yes"),OFFSET('Sanitation Data'!$F$10,0,10*ROW('Sanitation Data'!F155)),NA())</f>
        <v>#N/A</v>
      </c>
      <c r="AI161" s="100" t="e">
        <f ca="true">+IF(AND(ISNUMBER(OFFSET('Sanitation Data'!$F$11,0,10*ROW('Sanitation Data'!F155))),'Data Summary'!CX161="Yes"),OFFSET('Sanitation Data'!$F$11,0,10*ROW('Sanitation Data'!F155)),NA())</f>
        <v>#N/A</v>
      </c>
      <c r="AJ161" s="100" t="e">
        <f ca="true">+IF(AND(ISNUMBER(OFFSET('Sanitation Data'!$F$12,0,10*ROW('Sanitation Data'!F155))),'Data Summary'!CY161="Yes"),OFFSET('Sanitation Data'!$F$12,0,10*ROW('Sanitation Data'!F155)),NA())</f>
        <v>#N/A</v>
      </c>
      <c r="AK161" s="100" t="e">
        <f ca="true">+IF(AND(ISNUMBER(OFFSET('Sanitation Data'!$G$4,0,10*ROW('Sanitation Data'!G155))),'Data Summary'!CZ161="Yes"),100-OFFSET('Sanitation Data'!$G$4,0,10*ROW('Sanitation Data'!G155)),NA())</f>
        <v>#N/A</v>
      </c>
      <c r="AL161" s="100" t="e">
        <f ca="true">+IF(AND(ISNUMBER(OFFSET('Sanitation Data'!$G$6,0,10*ROW('Sanitation Data'!G155))),'Data Summary'!DA161="Yes"),OFFSET('Sanitation Data'!$G$6,0,10*ROW('Sanitation Data'!G155)),NA())</f>
        <v>#N/A</v>
      </c>
      <c r="AM161" s="100" t="e">
        <f ca="true">+IF(AND(ISNUMBER(OFFSET('Sanitation Data'!$G$10,0,10*ROW('Sanitation Data'!G155))),'Data Summary'!DB161="Yes"),OFFSET('Sanitation Data'!$G$10,0,10*ROW('Sanitation Data'!G155)),NA())</f>
        <v>#N/A</v>
      </c>
      <c r="AN161" s="100" t="e">
        <f ca="true">+IF(AND(ISNUMBER(OFFSET('Sanitation Data'!$G$11,0,10*ROW('Sanitation Data'!G155))),'Data Summary'!DC161="Yes"),OFFSET('Sanitation Data'!$G$11,0,10*ROW('Sanitation Data'!G155)),NA())</f>
        <v>#N/A</v>
      </c>
      <c r="AO161" s="100" t="e">
        <f ca="true">+IF(AND(ISNUMBER(OFFSET('Sanitation Data'!$G$12,0,10*ROW('Sanitation Data'!G155))),'Data Summary'!DD161="Yes"),OFFSET('Sanitation Data'!$G$12,0,10*ROW('Sanitation Data'!G155)),NA())</f>
        <v>#N/A</v>
      </c>
      <c r="AP161" s="100" t="e">
        <f ca="true">+IF(AND(ISNUMBER(OFFSET('Sanitation Data'!$H$4,0,10*ROW('Sanitation Data'!H155))),'Data Summary'!DE161="Yes"),100-OFFSET('Sanitation Data'!$H$4,0,10*ROW('Sanitation Data'!H155)),NA())</f>
        <v>#N/A</v>
      </c>
      <c r="AQ161" s="100" t="e">
        <f ca="true">+IF(AND(ISNUMBER(OFFSET('Sanitation Data'!$H$6,0,10*ROW('Sanitation Data'!H155))),'Data Summary'!DF161="Yes"),OFFSET('Sanitation Data'!$H$6,0,10*ROW('Sanitation Data'!H155)),NA())</f>
        <v>#N/A</v>
      </c>
      <c r="AR161" s="100" t="e">
        <f ca="true">+IF(AND(ISNUMBER(OFFSET('Sanitation Data'!$H$10,0,10*ROW('Sanitation Data'!H155))),'Data Summary'!DG161="Yes"),OFFSET('Sanitation Data'!$H$10,0,10*ROW('Sanitation Data'!H155)),NA())</f>
        <v>#N/A</v>
      </c>
      <c r="AS161" s="100" t="e">
        <f ca="true">+IF(AND(ISNUMBER(OFFSET('Sanitation Data'!$H$11,0,10*ROW('Sanitation Data'!H155))),'Data Summary'!DH161="Yes"),OFFSET('Sanitation Data'!$H$11,0,10*ROW('Sanitation Data'!H155)),NA())</f>
        <v>#N/A</v>
      </c>
      <c r="AT161" s="100" t="e">
        <f ca="true">+IF(AND(ISNUMBER(OFFSET('Sanitation Data'!$H$12,0,10*ROW('Sanitation Data'!H155))),'Data Summary'!DI161="Yes"),OFFSET('Sanitation Data'!$H$12,0,10*ROW('Sanitation Data'!H155)),NA())</f>
        <v>#N/A</v>
      </c>
      <c r="AU161" s="100" t="e">
        <f ca="true">+IF(AND(ISNUMBER(OFFSET('Sanitation Data'!$I$4,0,10*ROW('Sanitation Data'!I155))),'Data Summary'!DJ161="Yes"),100-OFFSET('Sanitation Data'!$I$4,0,10*ROW('Sanitation Data'!I155)),NA())</f>
        <v>#N/A</v>
      </c>
      <c r="AV161" s="100" t="e">
        <f ca="true">+IF(AND(ISNUMBER(OFFSET('Sanitation Data'!$I$6,0,10*ROW('Sanitation Data'!I155))),'Data Summary'!DK161="Yes"),OFFSET('Sanitation Data'!$I$6,0,10*ROW('Sanitation Data'!I155)),NA())</f>
        <v>#N/A</v>
      </c>
      <c r="AW161" s="100" t="e">
        <f ca="true">+IF(AND(ISNUMBER(OFFSET('Sanitation Data'!$I$10,0,10*ROW('Sanitation Data'!I155))),'Data Summary'!DL161="Yes"),OFFSET('Sanitation Data'!$I$10,0,10*ROW('Sanitation Data'!I155)),NA())</f>
        <v>#N/A</v>
      </c>
      <c r="AX161" s="100" t="e">
        <f ca="true">+IF(AND(ISNUMBER(OFFSET('Sanitation Data'!$I$11,0,10*ROW('Sanitation Data'!I155))),'Data Summary'!DM161="Yes"),OFFSET('Sanitation Data'!$I$11,0,10*ROW('Sanitation Data'!I155)),NA())</f>
        <v>#N/A</v>
      </c>
      <c r="AY161" s="100" t="e">
        <f ca="true">+IF(AND(ISNUMBER(OFFSET('Sanitation Data'!$I$12,0,10*ROW('Sanitation Data'!I155))),'Data Summary'!DN161="Yes"),OFFSET('Sanitation Data'!$I$12,0,10*ROW('Sanitation Data'!I155)),NA())</f>
        <v>#N/A</v>
      </c>
      <c r="AZ161" s="101" t="e">
        <f ca="true">+IF(AND(ISNUMBER(OFFSET('Hygiene Data'!$D$5,0,10*ROW('Hygiene Data'!D155))),'Data Summary'!DO161="Yes"),OFFSET('Hygiene Data'!$D$5,0,10*ROW('Hygiene Data'!D155)),NA())</f>
        <v>#N/A</v>
      </c>
      <c r="BA161" s="101" t="e">
        <f ca="true">+IF(AND(ISNUMBER(OFFSET('Hygiene Data'!$D$7,0,10*ROW('Hygiene Data'!D155))),'Data Summary'!DP161="Yes"),OFFSET('Hygiene Data'!$D$7,0,10*ROW('Hygiene Data'!D155)),NA())</f>
        <v>#N/A</v>
      </c>
      <c r="BB161" s="101" t="e">
        <f ca="true">+IF(AND(ISNUMBER(OFFSET('Hygiene Data'!$D$9,0,10*ROW('Hygiene Data'!D155))),'Data Summary'!DQ161="Yes"),OFFSET('Hygiene Data'!$D$9,0,10*ROW('Hygiene Data'!D155)),NA())</f>
        <v>#N/A</v>
      </c>
      <c r="BC161" s="101" t="e">
        <f ca="true">+IF(AND(ISNUMBER(OFFSET('Hygiene Data'!$E$5,0,10*ROW('Hygiene Data'!E155))),'Data Summary'!DR161="Yes"),OFFSET('Hygiene Data'!$E$5,0,10*ROW('Hygiene Data'!E155)),NA())</f>
        <v>#N/A</v>
      </c>
      <c r="BD161" s="101" t="e">
        <f ca="true">+IF(AND(ISNUMBER(OFFSET('Hygiene Data'!$E$7,0,10*ROW('Hygiene Data'!E155))),'Data Summary'!DS161="Yes"),OFFSET('Hygiene Data'!$E$7,0,10*ROW('Hygiene Data'!E155)),NA())</f>
        <v>#N/A</v>
      </c>
      <c r="BE161" s="101" t="e">
        <f ca="true">+IF(AND(ISNUMBER(OFFSET('Hygiene Data'!$E$9,0,10*ROW('Hygiene Data'!E155))),'Data Summary'!DT161="Yes"),OFFSET('Hygiene Data'!$E$9,0,10*ROW('Hygiene Data'!E155)),NA())</f>
        <v>#N/A</v>
      </c>
      <c r="BF161" s="101" t="e">
        <f ca="true">+IF(AND(ISNUMBER(OFFSET('Hygiene Data'!$F$5,0,10*ROW('Hygiene Data'!F155))),'Data Summary'!DU161="Yes"),OFFSET('Hygiene Data'!$F$5,0,10*ROW('Hygiene Data'!F155)),NA())</f>
        <v>#N/A</v>
      </c>
      <c r="BG161" s="101" t="e">
        <f ca="true">+IF(AND(ISNUMBER(OFFSET('Hygiene Data'!$F$7,0,10*ROW('Hygiene Data'!F155))),'Data Summary'!DV161="Yes"),OFFSET('Hygiene Data'!$F$7,0,10*ROW('Hygiene Data'!F155)),NA())</f>
        <v>#N/A</v>
      </c>
      <c r="BH161" s="101" t="e">
        <f ca="true">+IF(AND(ISNUMBER(OFFSET('Hygiene Data'!$F$9,0,10*ROW('Hygiene Data'!F155))),'Data Summary'!DW161="Yes"),OFFSET('Hygiene Data'!$F$9,0,10*ROW('Hygiene Data'!F155)),NA())</f>
        <v>#N/A</v>
      </c>
      <c r="BI161" s="101" t="e">
        <f ca="true">+IF(AND(ISNUMBER(OFFSET('Hygiene Data'!$G$5,0,10*ROW('Hygiene Data'!G155))),'Data Summary'!DX161="Yes"),OFFSET('Hygiene Data'!$G$5,0,10*ROW('Hygiene Data'!G155)),NA())</f>
        <v>#N/A</v>
      </c>
      <c r="BJ161" s="101" t="e">
        <f ca="true">+IF(AND(ISNUMBER(OFFSET('Hygiene Data'!$G$7,0,10*ROW('Hygiene Data'!G155))),'Data Summary'!DY161="Yes"),OFFSET('Hygiene Data'!$G$7,0,10*ROW('Hygiene Data'!G155)),NA())</f>
        <v>#N/A</v>
      </c>
      <c r="BK161" s="101" t="e">
        <f ca="true">+IF(AND(ISNUMBER(OFFSET('Hygiene Data'!$G$9,0,10*ROW('Hygiene Data'!G155))),'Data Summary'!DZ161="Yes"),OFFSET('Hygiene Data'!$G$9,0,10*ROW('Hygiene Data'!G155)),NA())</f>
        <v>#N/A</v>
      </c>
      <c r="BL161" s="101" t="e">
        <f ca="true">+IF(AND(ISNUMBER(OFFSET('Hygiene Data'!$H$5,0,10*ROW('Hygiene Data'!H155))),'Data Summary'!EA161="Yes"),OFFSET('Hygiene Data'!$H$5,0,10*ROW('Hygiene Data'!H155)),NA())</f>
        <v>#N/A</v>
      </c>
      <c r="BM161" s="101" t="e">
        <f ca="true">+IF(AND(ISNUMBER(OFFSET('Hygiene Data'!$H$7,0,10*ROW('Hygiene Data'!H155))),'Data Summary'!EB161="Yes"),OFFSET('Hygiene Data'!$H$7,0,10*ROW('Hygiene Data'!H155)),NA())</f>
        <v>#N/A</v>
      </c>
      <c r="BN161" s="101" t="e">
        <f ca="true">+IF(AND(ISNUMBER(OFFSET('Hygiene Data'!$H$9,0,10*ROW('Hygiene Data'!H155))),'Data Summary'!EC161="Yes"),OFFSET('Hygiene Data'!$H$9,0,10*ROW('Hygiene Data'!H155)),NA())</f>
        <v>#N/A</v>
      </c>
      <c r="BO161" s="101" t="e">
        <f ca="true">+IF(AND(ISNUMBER(OFFSET('Hygiene Data'!$I$5,0,10*ROW('Hygiene Data'!I155))),'Data Summary'!ED161="Yes"),OFFSET('Hygiene Data'!$I$5,0,10*ROW('Hygiene Data'!I155)),NA())</f>
        <v>#N/A</v>
      </c>
      <c r="BP161" s="101" t="e">
        <f ca="true">+IF(AND(ISNUMBER(OFFSET('Hygiene Data'!$I$7,0,10*ROW('Hygiene Data'!I155))),'Data Summary'!EE161="Yes"),OFFSET('Hygiene Data'!$I$7,0,10*ROW('Hygiene Data'!I155)),NA())</f>
        <v>#N/A</v>
      </c>
      <c r="BQ161" s="101" t="e">
        <f ca="true">+IF(AND(ISNUMBER(OFFSET('Hygiene Data'!$I$9,0,10*ROW('Hygiene Data'!I155))),'Data Summary'!EF161="Yes"),OFFSET('Hygiene Data'!$I$9,0,10*ROW('Hygiene Data'!I155)),NA())</f>
        <v>#N/A</v>
      </c>
    </row>
    <row xmlns:x14ac="http://schemas.microsoft.com/office/spreadsheetml/2009/9/ac" r="162" x14ac:dyDescent="0.2">
      <c r="A162" s="379" t="e">
        <f ca="true">+RIGHT('Data Summary'!A162,LEN('Data Summary'!A162)-9)</f>
        <v>#VALUE!</v>
      </c>
      <c r="B162" s="38" t="str">
        <f ca="true">+IF(ISTEXT('Data Summary'!B162),'Data Summary'!B162,"")</f>
        <v/>
      </c>
      <c r="C162" s="378" t="e">
        <f ca="true">+VALUE('Data Summary'!C162)</f>
        <v>#VALUE!</v>
      </c>
      <c r="D162" s="99" t="e">
        <f ca="true">+IF(AND(ISNUMBER(OFFSET('Water Data'!$D$4,0,10*ROW('Water Data'!D156))),'Data Summary'!BS162="Yes"),100-OFFSET('Water Data'!$D$4,0,10*ROW('Water Data'!D156)),NA())</f>
        <v>#N/A</v>
      </c>
      <c r="E162" s="99" t="e">
        <f ca="true">+IF(AND(ISNUMBER(OFFSET('Water Data'!$D$6,0,10*ROW('Water Data'!D156))),'Data Summary'!BT162="Yes"),OFFSET('Water Data'!$D$6,0,10*ROW('Water Data'!D156)),NA())</f>
        <v>#N/A</v>
      </c>
      <c r="F162" s="99" t="e">
        <f ca="true">+IF(AND(ISNUMBER(OFFSET('Water Data'!$D$9,0,10*ROW('Water Data'!D156))),'Data Summary'!BU162="Yes"),OFFSET('Water Data'!$D$9,0,10*ROW('Water Data'!D156)),NA())</f>
        <v>#N/A</v>
      </c>
      <c r="G162" s="99" t="e">
        <f ca="true">+IF(AND(ISNUMBER(OFFSET('Water Data'!$E$4,0,10*ROW('Water Data'!E156))),'Data Summary'!BV162="Yes"),100-OFFSET('Water Data'!$E$4,0,10*ROW('Water Data'!E156)),NA())</f>
        <v>#N/A</v>
      </c>
      <c r="H162" s="99" t="e">
        <f ca="true">+IF(AND(ISNUMBER(OFFSET('Water Data'!$E$6,0,10*ROW('Water Data'!E156))),'Data Summary'!BW162="Yes"),OFFSET('Water Data'!$E$6,0,10*ROW('Water Data'!E156)),NA())</f>
        <v>#N/A</v>
      </c>
      <c r="I162" s="99" t="e">
        <f ca="true">+IF(AND(ISNUMBER(OFFSET('Water Data'!$E$9,0,10*ROW('Water Data'!E156))),'Data Summary'!BX162="Yes"),OFFSET('Water Data'!$E$9,0,10*ROW('Water Data'!E156)),NA())</f>
        <v>#N/A</v>
      </c>
      <c r="J162" s="99" t="e">
        <f ca="true">+IF(AND(ISNUMBER(OFFSET('Water Data'!$F$4,0,10*ROW('Water Data'!F156))),'Data Summary'!BY162="Yes"),100-OFFSET('Water Data'!$F$4,0,10*ROW('Water Data'!F156)),NA())</f>
        <v>#N/A</v>
      </c>
      <c r="K162" s="99" t="e">
        <f ca="true">+IF(AND(ISNUMBER(OFFSET('Water Data'!$F$6,0,10*ROW('Water Data'!F156))),'Data Summary'!BZ162="Yes"),OFFSET('Water Data'!$F$6,0,10*ROW('Water Data'!F156)),NA())</f>
        <v>#N/A</v>
      </c>
      <c r="L162" s="99" t="e">
        <f ca="true">+IF(AND(ISNUMBER(OFFSET('Water Data'!$F$9,0,10*ROW('Water Data'!F156))),'Data Summary'!CA162="Yes"),OFFSET('Water Data'!$F$9,0,10*ROW('Water Data'!F156)),NA())</f>
        <v>#N/A</v>
      </c>
      <c r="M162" s="99" t="e">
        <f ca="true">+IF(AND(ISNUMBER(OFFSET('Water Data'!$G$4,0,10*ROW('Water Data'!G156))),'Data Summary'!CB162="Yes"),100-OFFSET('Water Data'!$G$4,0,10*ROW('Water Data'!G156)),NA())</f>
        <v>#N/A</v>
      </c>
      <c r="N162" s="99" t="e">
        <f ca="true">+IF(AND(ISNUMBER(OFFSET('Water Data'!$G$6,0,10*ROW('Water Data'!G156))),'Data Summary'!CC162="Yes"),OFFSET('Water Data'!$G$6,0,10*ROW('Water Data'!G156)),NA())</f>
        <v>#N/A</v>
      </c>
      <c r="O162" s="99" t="e">
        <f ca="true">+IF(AND(ISNUMBER(OFFSET('Water Data'!$G$9,0,10*ROW('Water Data'!G156))),'Data Summary'!CD162="Yes"),OFFSET('Water Data'!$G$9,0,10*ROW('Water Data'!G156)),NA())</f>
        <v>#N/A</v>
      </c>
      <c r="P162" s="99" t="e">
        <f ca="true">+IF(AND(ISNUMBER(OFFSET('Water Data'!$H$4,0,10*ROW('Water Data'!H156))),'Data Summary'!CE162="Yes"),100-OFFSET('Water Data'!$H$4,0,10*ROW('Water Data'!H156)),NA())</f>
        <v>#N/A</v>
      </c>
      <c r="Q162" s="99" t="e">
        <f ca="true">+IF(AND(ISNUMBER(OFFSET('Water Data'!$H$6,0,10*ROW('Water Data'!H156))),'Data Summary'!CF162="Yes"),OFFSET('Water Data'!$H$6,0,10*ROW('Water Data'!H156)),NA())</f>
        <v>#N/A</v>
      </c>
      <c r="R162" s="99" t="e">
        <f ca="true">+IF(AND(ISNUMBER(OFFSET('Water Data'!$H$9,0,10*ROW('Water Data'!H156))),'Data Summary'!CG162="Yes"),OFFSET('Water Data'!$H$9,0,10*ROW('Water Data'!H156)),NA())</f>
        <v>#N/A</v>
      </c>
      <c r="S162" s="99" t="e">
        <f ca="true">+IF(AND(ISNUMBER(OFFSET('Water Data'!$I$4,0,10*ROW('Water Data'!I156))),'Data Summary'!CH162="Yes"),100-OFFSET('Water Data'!$I$4,0,10*ROW('Water Data'!I156)),NA())</f>
        <v>#N/A</v>
      </c>
      <c r="T162" s="99" t="e">
        <f ca="true">+IF(AND(ISNUMBER(OFFSET('Water Data'!$I$6,0,10*ROW('Water Data'!I156))),'Data Summary'!CI162="Yes"),OFFSET('Water Data'!$I$6,0,10*ROW('Water Data'!I156)),NA())</f>
        <v>#N/A</v>
      </c>
      <c r="U162" s="99" t="e">
        <f ca="true">+IF(AND(ISNUMBER(OFFSET('Water Data'!$I$9,0,10*ROW('Water Data'!I156))),'Data Summary'!CJ162="Yes"),OFFSET('Water Data'!$I$9,0,10*ROW('Water Data'!I156)),NA())</f>
        <v>#N/A</v>
      </c>
      <c r="V162" s="100" t="e">
        <f ca="true">+IF(AND(ISNUMBER(OFFSET('Sanitation Data'!$D$4,0,10*ROW('Sanitation Data'!D156))),'Data Summary'!CK162="Yes"),100-OFFSET('Sanitation Data'!$D$4,0,10*ROW('Sanitation Data'!D156)),NA())</f>
        <v>#N/A</v>
      </c>
      <c r="W162" s="100" t="e">
        <f ca="true">+IF(AND(ISNUMBER(OFFSET('Sanitation Data'!$D$6,0,10*ROW('Sanitation Data'!D156))),'Data Summary'!CL162="Yes"),OFFSET('Sanitation Data'!$D$6,0,10*ROW('Sanitation Data'!D156)),NA())</f>
        <v>#N/A</v>
      </c>
      <c r="X162" s="100" t="e">
        <f ca="true">+IF(AND(ISNUMBER(OFFSET('Sanitation Data'!$D$10,0,10*ROW('Sanitation Data'!D156))),'Data Summary'!CM162="Yes"),OFFSET('Sanitation Data'!$D$10,0,10*ROW('Sanitation Data'!D156)),NA())</f>
        <v>#N/A</v>
      </c>
      <c r="Y162" s="100" t="e">
        <f ca="true">+IF(AND(ISNUMBER(OFFSET('Sanitation Data'!$D$11,0,10*ROW('Sanitation Data'!D156))),'Data Summary'!CN162="Yes"),OFFSET('Sanitation Data'!$D$11,0,10*ROW('Sanitation Data'!D156)),NA())</f>
        <v>#N/A</v>
      </c>
      <c r="Z162" s="100" t="e">
        <f ca="true">+IF(AND(ISNUMBER(OFFSET('Sanitation Data'!$D$12,0,10*ROW('Sanitation Data'!D156))),'Data Summary'!CO162="Yes"),OFFSET('Sanitation Data'!$D$12,0,10*ROW('Sanitation Data'!D156)),NA())</f>
        <v>#N/A</v>
      </c>
      <c r="AA162" s="100" t="e">
        <f ca="true">+IF(AND(ISNUMBER(OFFSET('Sanitation Data'!$E$4,0,10*ROW('Sanitation Data'!E156))),'Data Summary'!CP162="Yes"),100-OFFSET('Sanitation Data'!$E$4,0,10*ROW('Sanitation Data'!E156)),NA())</f>
        <v>#N/A</v>
      </c>
      <c r="AB162" s="100" t="e">
        <f ca="true">+IF(AND(ISNUMBER(OFFSET('Sanitation Data'!$E$6,0,10*ROW('Sanitation Data'!E156))),'Data Summary'!CQ162="Yes"),OFFSET('Sanitation Data'!$E$6,0,10*ROW('Sanitation Data'!E156)),NA())</f>
        <v>#N/A</v>
      </c>
      <c r="AC162" s="100" t="e">
        <f ca="true">+IF(AND(ISNUMBER(OFFSET('Sanitation Data'!$E$10,0,10*ROW('Sanitation Data'!E156))),'Data Summary'!CR162="Yes"),OFFSET('Sanitation Data'!$E$10,0,10*ROW('Sanitation Data'!E156)),NA())</f>
        <v>#N/A</v>
      </c>
      <c r="AD162" s="100" t="e">
        <f ca="true">+IF(AND(ISNUMBER(OFFSET('Sanitation Data'!$E$11,0,10*ROW('Sanitation Data'!E156))),'Data Summary'!CS162="Yes"),OFFSET('Sanitation Data'!$E$11,0,10*ROW('Sanitation Data'!E156)),NA())</f>
        <v>#N/A</v>
      </c>
      <c r="AE162" s="100" t="e">
        <f ca="true">+IF(AND(ISNUMBER(OFFSET('Sanitation Data'!$E$12,0,10*ROW('Sanitation Data'!E156))),'Data Summary'!CT162="Yes"),OFFSET('Sanitation Data'!$E$12,0,10*ROW('Sanitation Data'!E156)),NA())</f>
        <v>#N/A</v>
      </c>
      <c r="AF162" s="100" t="e">
        <f ca="true">+IF(AND(ISNUMBER(OFFSET('Sanitation Data'!$F$4,0,10*ROW('Sanitation Data'!F156))),'Data Summary'!CU162="Yes"),100-OFFSET('Sanitation Data'!$F$4,0,10*ROW('Sanitation Data'!F156)),NA())</f>
        <v>#N/A</v>
      </c>
      <c r="AG162" s="100" t="e">
        <f ca="true">+IF(AND(ISNUMBER(OFFSET('Sanitation Data'!$F$6,0,10*ROW('Sanitation Data'!F156))),'Data Summary'!CV162="Yes"),OFFSET('Sanitation Data'!$F$6,0,10*ROW('Sanitation Data'!F156)),NA())</f>
        <v>#N/A</v>
      </c>
      <c r="AH162" s="100" t="e">
        <f ca="true">+IF(AND(ISNUMBER(OFFSET('Sanitation Data'!$F$10,0,10*ROW('Sanitation Data'!F156))),'Data Summary'!CW162="Yes"),OFFSET('Sanitation Data'!$F$10,0,10*ROW('Sanitation Data'!F156)),NA())</f>
        <v>#N/A</v>
      </c>
      <c r="AI162" s="100" t="e">
        <f ca="true">+IF(AND(ISNUMBER(OFFSET('Sanitation Data'!$F$11,0,10*ROW('Sanitation Data'!F156))),'Data Summary'!CX162="Yes"),OFFSET('Sanitation Data'!$F$11,0,10*ROW('Sanitation Data'!F156)),NA())</f>
        <v>#N/A</v>
      </c>
      <c r="AJ162" s="100" t="e">
        <f ca="true">+IF(AND(ISNUMBER(OFFSET('Sanitation Data'!$F$12,0,10*ROW('Sanitation Data'!F156))),'Data Summary'!CY162="Yes"),OFFSET('Sanitation Data'!$F$12,0,10*ROW('Sanitation Data'!F156)),NA())</f>
        <v>#N/A</v>
      </c>
      <c r="AK162" s="100" t="e">
        <f ca="true">+IF(AND(ISNUMBER(OFFSET('Sanitation Data'!$G$4,0,10*ROW('Sanitation Data'!G156))),'Data Summary'!CZ162="Yes"),100-OFFSET('Sanitation Data'!$G$4,0,10*ROW('Sanitation Data'!G156)),NA())</f>
        <v>#N/A</v>
      </c>
      <c r="AL162" s="100" t="e">
        <f ca="true">+IF(AND(ISNUMBER(OFFSET('Sanitation Data'!$G$6,0,10*ROW('Sanitation Data'!G156))),'Data Summary'!DA162="Yes"),OFFSET('Sanitation Data'!$G$6,0,10*ROW('Sanitation Data'!G156)),NA())</f>
        <v>#N/A</v>
      </c>
      <c r="AM162" s="100" t="e">
        <f ca="true">+IF(AND(ISNUMBER(OFFSET('Sanitation Data'!$G$10,0,10*ROW('Sanitation Data'!G156))),'Data Summary'!DB162="Yes"),OFFSET('Sanitation Data'!$G$10,0,10*ROW('Sanitation Data'!G156)),NA())</f>
        <v>#N/A</v>
      </c>
      <c r="AN162" s="100" t="e">
        <f ca="true">+IF(AND(ISNUMBER(OFFSET('Sanitation Data'!$G$11,0,10*ROW('Sanitation Data'!G156))),'Data Summary'!DC162="Yes"),OFFSET('Sanitation Data'!$G$11,0,10*ROW('Sanitation Data'!G156)),NA())</f>
        <v>#N/A</v>
      </c>
      <c r="AO162" s="100" t="e">
        <f ca="true">+IF(AND(ISNUMBER(OFFSET('Sanitation Data'!$G$12,0,10*ROW('Sanitation Data'!G156))),'Data Summary'!DD162="Yes"),OFFSET('Sanitation Data'!$G$12,0,10*ROW('Sanitation Data'!G156)),NA())</f>
        <v>#N/A</v>
      </c>
      <c r="AP162" s="100" t="e">
        <f ca="true">+IF(AND(ISNUMBER(OFFSET('Sanitation Data'!$H$4,0,10*ROW('Sanitation Data'!H156))),'Data Summary'!DE162="Yes"),100-OFFSET('Sanitation Data'!$H$4,0,10*ROW('Sanitation Data'!H156)),NA())</f>
        <v>#N/A</v>
      </c>
      <c r="AQ162" s="100" t="e">
        <f ca="true">+IF(AND(ISNUMBER(OFFSET('Sanitation Data'!$H$6,0,10*ROW('Sanitation Data'!H156))),'Data Summary'!DF162="Yes"),OFFSET('Sanitation Data'!$H$6,0,10*ROW('Sanitation Data'!H156)),NA())</f>
        <v>#N/A</v>
      </c>
      <c r="AR162" s="100" t="e">
        <f ca="true">+IF(AND(ISNUMBER(OFFSET('Sanitation Data'!$H$10,0,10*ROW('Sanitation Data'!H156))),'Data Summary'!DG162="Yes"),OFFSET('Sanitation Data'!$H$10,0,10*ROW('Sanitation Data'!H156)),NA())</f>
        <v>#N/A</v>
      </c>
      <c r="AS162" s="100" t="e">
        <f ca="true">+IF(AND(ISNUMBER(OFFSET('Sanitation Data'!$H$11,0,10*ROW('Sanitation Data'!H156))),'Data Summary'!DH162="Yes"),OFFSET('Sanitation Data'!$H$11,0,10*ROW('Sanitation Data'!H156)),NA())</f>
        <v>#N/A</v>
      </c>
      <c r="AT162" s="100" t="e">
        <f ca="true">+IF(AND(ISNUMBER(OFFSET('Sanitation Data'!$H$12,0,10*ROW('Sanitation Data'!H156))),'Data Summary'!DI162="Yes"),OFFSET('Sanitation Data'!$H$12,0,10*ROW('Sanitation Data'!H156)),NA())</f>
        <v>#N/A</v>
      </c>
      <c r="AU162" s="100" t="e">
        <f ca="true">+IF(AND(ISNUMBER(OFFSET('Sanitation Data'!$I$4,0,10*ROW('Sanitation Data'!I156))),'Data Summary'!DJ162="Yes"),100-OFFSET('Sanitation Data'!$I$4,0,10*ROW('Sanitation Data'!I156)),NA())</f>
        <v>#N/A</v>
      </c>
      <c r="AV162" s="100" t="e">
        <f ca="true">+IF(AND(ISNUMBER(OFFSET('Sanitation Data'!$I$6,0,10*ROW('Sanitation Data'!I156))),'Data Summary'!DK162="Yes"),OFFSET('Sanitation Data'!$I$6,0,10*ROW('Sanitation Data'!I156)),NA())</f>
        <v>#N/A</v>
      </c>
      <c r="AW162" s="100" t="e">
        <f ca="true">+IF(AND(ISNUMBER(OFFSET('Sanitation Data'!$I$10,0,10*ROW('Sanitation Data'!I156))),'Data Summary'!DL162="Yes"),OFFSET('Sanitation Data'!$I$10,0,10*ROW('Sanitation Data'!I156)),NA())</f>
        <v>#N/A</v>
      </c>
      <c r="AX162" s="100" t="e">
        <f ca="true">+IF(AND(ISNUMBER(OFFSET('Sanitation Data'!$I$11,0,10*ROW('Sanitation Data'!I156))),'Data Summary'!DM162="Yes"),OFFSET('Sanitation Data'!$I$11,0,10*ROW('Sanitation Data'!I156)),NA())</f>
        <v>#N/A</v>
      </c>
      <c r="AY162" s="100" t="e">
        <f ca="true">+IF(AND(ISNUMBER(OFFSET('Sanitation Data'!$I$12,0,10*ROW('Sanitation Data'!I156))),'Data Summary'!DN162="Yes"),OFFSET('Sanitation Data'!$I$12,0,10*ROW('Sanitation Data'!I156)),NA())</f>
        <v>#N/A</v>
      </c>
      <c r="AZ162" s="101" t="e">
        <f ca="true">+IF(AND(ISNUMBER(OFFSET('Hygiene Data'!$D$5,0,10*ROW('Hygiene Data'!D156))),'Data Summary'!DO162="Yes"),OFFSET('Hygiene Data'!$D$5,0,10*ROW('Hygiene Data'!D156)),NA())</f>
        <v>#N/A</v>
      </c>
      <c r="BA162" s="101" t="e">
        <f ca="true">+IF(AND(ISNUMBER(OFFSET('Hygiene Data'!$D$7,0,10*ROW('Hygiene Data'!D156))),'Data Summary'!DP162="Yes"),OFFSET('Hygiene Data'!$D$7,0,10*ROW('Hygiene Data'!D156)),NA())</f>
        <v>#N/A</v>
      </c>
      <c r="BB162" s="101" t="e">
        <f ca="true">+IF(AND(ISNUMBER(OFFSET('Hygiene Data'!$D$9,0,10*ROW('Hygiene Data'!D156))),'Data Summary'!DQ162="Yes"),OFFSET('Hygiene Data'!$D$9,0,10*ROW('Hygiene Data'!D156)),NA())</f>
        <v>#N/A</v>
      </c>
      <c r="BC162" s="101" t="e">
        <f ca="true">+IF(AND(ISNUMBER(OFFSET('Hygiene Data'!$E$5,0,10*ROW('Hygiene Data'!E156))),'Data Summary'!DR162="Yes"),OFFSET('Hygiene Data'!$E$5,0,10*ROW('Hygiene Data'!E156)),NA())</f>
        <v>#N/A</v>
      </c>
      <c r="BD162" s="101" t="e">
        <f ca="true">+IF(AND(ISNUMBER(OFFSET('Hygiene Data'!$E$7,0,10*ROW('Hygiene Data'!E156))),'Data Summary'!DS162="Yes"),OFFSET('Hygiene Data'!$E$7,0,10*ROW('Hygiene Data'!E156)),NA())</f>
        <v>#N/A</v>
      </c>
      <c r="BE162" s="101" t="e">
        <f ca="true">+IF(AND(ISNUMBER(OFFSET('Hygiene Data'!$E$9,0,10*ROW('Hygiene Data'!E156))),'Data Summary'!DT162="Yes"),OFFSET('Hygiene Data'!$E$9,0,10*ROW('Hygiene Data'!E156)),NA())</f>
        <v>#N/A</v>
      </c>
      <c r="BF162" s="101" t="e">
        <f ca="true">+IF(AND(ISNUMBER(OFFSET('Hygiene Data'!$F$5,0,10*ROW('Hygiene Data'!F156))),'Data Summary'!DU162="Yes"),OFFSET('Hygiene Data'!$F$5,0,10*ROW('Hygiene Data'!F156)),NA())</f>
        <v>#N/A</v>
      </c>
      <c r="BG162" s="101" t="e">
        <f ca="true">+IF(AND(ISNUMBER(OFFSET('Hygiene Data'!$F$7,0,10*ROW('Hygiene Data'!F156))),'Data Summary'!DV162="Yes"),OFFSET('Hygiene Data'!$F$7,0,10*ROW('Hygiene Data'!F156)),NA())</f>
        <v>#N/A</v>
      </c>
      <c r="BH162" s="101" t="e">
        <f ca="true">+IF(AND(ISNUMBER(OFFSET('Hygiene Data'!$F$9,0,10*ROW('Hygiene Data'!F156))),'Data Summary'!DW162="Yes"),OFFSET('Hygiene Data'!$F$9,0,10*ROW('Hygiene Data'!F156)),NA())</f>
        <v>#N/A</v>
      </c>
      <c r="BI162" s="101" t="e">
        <f ca="true">+IF(AND(ISNUMBER(OFFSET('Hygiene Data'!$G$5,0,10*ROW('Hygiene Data'!G156))),'Data Summary'!DX162="Yes"),OFFSET('Hygiene Data'!$G$5,0,10*ROW('Hygiene Data'!G156)),NA())</f>
        <v>#N/A</v>
      </c>
      <c r="BJ162" s="101" t="e">
        <f ca="true">+IF(AND(ISNUMBER(OFFSET('Hygiene Data'!$G$7,0,10*ROW('Hygiene Data'!G156))),'Data Summary'!DY162="Yes"),OFFSET('Hygiene Data'!$G$7,0,10*ROW('Hygiene Data'!G156)),NA())</f>
        <v>#N/A</v>
      </c>
      <c r="BK162" s="101" t="e">
        <f ca="true">+IF(AND(ISNUMBER(OFFSET('Hygiene Data'!$G$9,0,10*ROW('Hygiene Data'!G156))),'Data Summary'!DZ162="Yes"),OFFSET('Hygiene Data'!$G$9,0,10*ROW('Hygiene Data'!G156)),NA())</f>
        <v>#N/A</v>
      </c>
      <c r="BL162" s="101" t="e">
        <f ca="true">+IF(AND(ISNUMBER(OFFSET('Hygiene Data'!$H$5,0,10*ROW('Hygiene Data'!H156))),'Data Summary'!EA162="Yes"),OFFSET('Hygiene Data'!$H$5,0,10*ROW('Hygiene Data'!H156)),NA())</f>
        <v>#N/A</v>
      </c>
      <c r="BM162" s="101" t="e">
        <f ca="true">+IF(AND(ISNUMBER(OFFSET('Hygiene Data'!$H$7,0,10*ROW('Hygiene Data'!H156))),'Data Summary'!EB162="Yes"),OFFSET('Hygiene Data'!$H$7,0,10*ROW('Hygiene Data'!H156)),NA())</f>
        <v>#N/A</v>
      </c>
      <c r="BN162" s="101" t="e">
        <f ca="true">+IF(AND(ISNUMBER(OFFSET('Hygiene Data'!$H$9,0,10*ROW('Hygiene Data'!H156))),'Data Summary'!EC162="Yes"),OFFSET('Hygiene Data'!$H$9,0,10*ROW('Hygiene Data'!H156)),NA())</f>
        <v>#N/A</v>
      </c>
      <c r="BO162" s="101" t="e">
        <f ca="true">+IF(AND(ISNUMBER(OFFSET('Hygiene Data'!$I$5,0,10*ROW('Hygiene Data'!I156))),'Data Summary'!ED162="Yes"),OFFSET('Hygiene Data'!$I$5,0,10*ROW('Hygiene Data'!I156)),NA())</f>
        <v>#N/A</v>
      </c>
      <c r="BP162" s="101" t="e">
        <f ca="true">+IF(AND(ISNUMBER(OFFSET('Hygiene Data'!$I$7,0,10*ROW('Hygiene Data'!I156))),'Data Summary'!EE162="Yes"),OFFSET('Hygiene Data'!$I$7,0,10*ROW('Hygiene Data'!I156)),NA())</f>
        <v>#N/A</v>
      </c>
      <c r="BQ162" s="101" t="e">
        <f ca="true">+IF(AND(ISNUMBER(OFFSET('Hygiene Data'!$I$9,0,10*ROW('Hygiene Data'!I156))),'Data Summary'!EF162="Yes"),OFFSET('Hygiene Data'!$I$9,0,10*ROW('Hygiene Data'!I156)),NA())</f>
        <v>#N/A</v>
      </c>
    </row>
    <row xmlns:x14ac="http://schemas.microsoft.com/office/spreadsheetml/2009/9/ac" r="163" x14ac:dyDescent="0.2">
      <c r="A163" s="379" t="e">
        <f ca="true">+RIGHT('Data Summary'!A163,LEN('Data Summary'!A163)-9)</f>
        <v>#VALUE!</v>
      </c>
      <c r="B163" s="38" t="str">
        <f ca="true">+IF(ISTEXT('Data Summary'!B163),'Data Summary'!B163,"")</f>
        <v/>
      </c>
      <c r="C163" s="378" t="e">
        <f ca="true">+VALUE('Data Summary'!C163)</f>
        <v>#VALUE!</v>
      </c>
      <c r="D163" s="99" t="e">
        <f ca="true">+IF(AND(ISNUMBER(OFFSET('Water Data'!$D$4,0,10*ROW('Water Data'!D157))),'Data Summary'!BS163="Yes"),100-OFFSET('Water Data'!$D$4,0,10*ROW('Water Data'!D157)),NA())</f>
        <v>#N/A</v>
      </c>
      <c r="E163" s="99" t="e">
        <f ca="true">+IF(AND(ISNUMBER(OFFSET('Water Data'!$D$6,0,10*ROW('Water Data'!D157))),'Data Summary'!BT163="Yes"),OFFSET('Water Data'!$D$6,0,10*ROW('Water Data'!D157)),NA())</f>
        <v>#N/A</v>
      </c>
      <c r="F163" s="99" t="e">
        <f ca="true">+IF(AND(ISNUMBER(OFFSET('Water Data'!$D$9,0,10*ROW('Water Data'!D157))),'Data Summary'!BU163="Yes"),OFFSET('Water Data'!$D$9,0,10*ROW('Water Data'!D157)),NA())</f>
        <v>#N/A</v>
      </c>
      <c r="G163" s="99" t="e">
        <f ca="true">+IF(AND(ISNUMBER(OFFSET('Water Data'!$E$4,0,10*ROW('Water Data'!E157))),'Data Summary'!BV163="Yes"),100-OFFSET('Water Data'!$E$4,0,10*ROW('Water Data'!E157)),NA())</f>
        <v>#N/A</v>
      </c>
      <c r="H163" s="99" t="e">
        <f ca="true">+IF(AND(ISNUMBER(OFFSET('Water Data'!$E$6,0,10*ROW('Water Data'!E157))),'Data Summary'!BW163="Yes"),OFFSET('Water Data'!$E$6,0,10*ROW('Water Data'!E157)),NA())</f>
        <v>#N/A</v>
      </c>
      <c r="I163" s="99" t="e">
        <f ca="true">+IF(AND(ISNUMBER(OFFSET('Water Data'!$E$9,0,10*ROW('Water Data'!E157))),'Data Summary'!BX163="Yes"),OFFSET('Water Data'!$E$9,0,10*ROW('Water Data'!E157)),NA())</f>
        <v>#N/A</v>
      </c>
      <c r="J163" s="99" t="e">
        <f ca="true">+IF(AND(ISNUMBER(OFFSET('Water Data'!$F$4,0,10*ROW('Water Data'!F157))),'Data Summary'!BY163="Yes"),100-OFFSET('Water Data'!$F$4,0,10*ROW('Water Data'!F157)),NA())</f>
        <v>#N/A</v>
      </c>
      <c r="K163" s="99" t="e">
        <f ca="true">+IF(AND(ISNUMBER(OFFSET('Water Data'!$F$6,0,10*ROW('Water Data'!F157))),'Data Summary'!BZ163="Yes"),OFFSET('Water Data'!$F$6,0,10*ROW('Water Data'!F157)),NA())</f>
        <v>#N/A</v>
      </c>
      <c r="L163" s="99" t="e">
        <f ca="true">+IF(AND(ISNUMBER(OFFSET('Water Data'!$F$9,0,10*ROW('Water Data'!F157))),'Data Summary'!CA163="Yes"),OFFSET('Water Data'!$F$9,0,10*ROW('Water Data'!F157)),NA())</f>
        <v>#N/A</v>
      </c>
      <c r="M163" s="99" t="e">
        <f ca="true">+IF(AND(ISNUMBER(OFFSET('Water Data'!$G$4,0,10*ROW('Water Data'!G157))),'Data Summary'!CB163="Yes"),100-OFFSET('Water Data'!$G$4,0,10*ROW('Water Data'!G157)),NA())</f>
        <v>#N/A</v>
      </c>
      <c r="N163" s="99" t="e">
        <f ca="true">+IF(AND(ISNUMBER(OFFSET('Water Data'!$G$6,0,10*ROW('Water Data'!G157))),'Data Summary'!CC163="Yes"),OFFSET('Water Data'!$G$6,0,10*ROW('Water Data'!G157)),NA())</f>
        <v>#N/A</v>
      </c>
      <c r="O163" s="99" t="e">
        <f ca="true">+IF(AND(ISNUMBER(OFFSET('Water Data'!$G$9,0,10*ROW('Water Data'!G157))),'Data Summary'!CD163="Yes"),OFFSET('Water Data'!$G$9,0,10*ROW('Water Data'!G157)),NA())</f>
        <v>#N/A</v>
      </c>
      <c r="P163" s="99" t="e">
        <f ca="true">+IF(AND(ISNUMBER(OFFSET('Water Data'!$H$4,0,10*ROW('Water Data'!H157))),'Data Summary'!CE163="Yes"),100-OFFSET('Water Data'!$H$4,0,10*ROW('Water Data'!H157)),NA())</f>
        <v>#N/A</v>
      </c>
      <c r="Q163" s="99" t="e">
        <f ca="true">+IF(AND(ISNUMBER(OFFSET('Water Data'!$H$6,0,10*ROW('Water Data'!H157))),'Data Summary'!CF163="Yes"),OFFSET('Water Data'!$H$6,0,10*ROW('Water Data'!H157)),NA())</f>
        <v>#N/A</v>
      </c>
      <c r="R163" s="99" t="e">
        <f ca="true">+IF(AND(ISNUMBER(OFFSET('Water Data'!$H$9,0,10*ROW('Water Data'!H157))),'Data Summary'!CG163="Yes"),OFFSET('Water Data'!$H$9,0,10*ROW('Water Data'!H157)),NA())</f>
        <v>#N/A</v>
      </c>
      <c r="S163" s="99" t="e">
        <f ca="true">+IF(AND(ISNUMBER(OFFSET('Water Data'!$I$4,0,10*ROW('Water Data'!I157))),'Data Summary'!CH163="Yes"),100-OFFSET('Water Data'!$I$4,0,10*ROW('Water Data'!I157)),NA())</f>
        <v>#N/A</v>
      </c>
      <c r="T163" s="99" t="e">
        <f ca="true">+IF(AND(ISNUMBER(OFFSET('Water Data'!$I$6,0,10*ROW('Water Data'!I157))),'Data Summary'!CI163="Yes"),OFFSET('Water Data'!$I$6,0,10*ROW('Water Data'!I157)),NA())</f>
        <v>#N/A</v>
      </c>
      <c r="U163" s="99" t="e">
        <f ca="true">+IF(AND(ISNUMBER(OFFSET('Water Data'!$I$9,0,10*ROW('Water Data'!I157))),'Data Summary'!CJ163="Yes"),OFFSET('Water Data'!$I$9,0,10*ROW('Water Data'!I157)),NA())</f>
        <v>#N/A</v>
      </c>
      <c r="V163" s="100" t="e">
        <f ca="true">+IF(AND(ISNUMBER(OFFSET('Sanitation Data'!$D$4,0,10*ROW('Sanitation Data'!D157))),'Data Summary'!CK163="Yes"),100-OFFSET('Sanitation Data'!$D$4,0,10*ROW('Sanitation Data'!D157)),NA())</f>
        <v>#N/A</v>
      </c>
      <c r="W163" s="100" t="e">
        <f ca="true">+IF(AND(ISNUMBER(OFFSET('Sanitation Data'!$D$6,0,10*ROW('Sanitation Data'!D157))),'Data Summary'!CL163="Yes"),OFFSET('Sanitation Data'!$D$6,0,10*ROW('Sanitation Data'!D157)),NA())</f>
        <v>#N/A</v>
      </c>
      <c r="X163" s="100" t="e">
        <f ca="true">+IF(AND(ISNUMBER(OFFSET('Sanitation Data'!$D$10,0,10*ROW('Sanitation Data'!D157))),'Data Summary'!CM163="Yes"),OFFSET('Sanitation Data'!$D$10,0,10*ROW('Sanitation Data'!D157)),NA())</f>
        <v>#N/A</v>
      </c>
      <c r="Y163" s="100" t="e">
        <f ca="true">+IF(AND(ISNUMBER(OFFSET('Sanitation Data'!$D$11,0,10*ROW('Sanitation Data'!D157))),'Data Summary'!CN163="Yes"),OFFSET('Sanitation Data'!$D$11,0,10*ROW('Sanitation Data'!D157)),NA())</f>
        <v>#N/A</v>
      </c>
      <c r="Z163" s="100" t="e">
        <f ca="true">+IF(AND(ISNUMBER(OFFSET('Sanitation Data'!$D$12,0,10*ROW('Sanitation Data'!D157))),'Data Summary'!CO163="Yes"),OFFSET('Sanitation Data'!$D$12,0,10*ROW('Sanitation Data'!D157)),NA())</f>
        <v>#N/A</v>
      </c>
      <c r="AA163" s="100" t="e">
        <f ca="true">+IF(AND(ISNUMBER(OFFSET('Sanitation Data'!$E$4,0,10*ROW('Sanitation Data'!E157))),'Data Summary'!CP163="Yes"),100-OFFSET('Sanitation Data'!$E$4,0,10*ROW('Sanitation Data'!E157)),NA())</f>
        <v>#N/A</v>
      </c>
      <c r="AB163" s="100" t="e">
        <f ca="true">+IF(AND(ISNUMBER(OFFSET('Sanitation Data'!$E$6,0,10*ROW('Sanitation Data'!E157))),'Data Summary'!CQ163="Yes"),OFFSET('Sanitation Data'!$E$6,0,10*ROW('Sanitation Data'!E157)),NA())</f>
        <v>#N/A</v>
      </c>
      <c r="AC163" s="100" t="e">
        <f ca="true">+IF(AND(ISNUMBER(OFFSET('Sanitation Data'!$E$10,0,10*ROW('Sanitation Data'!E157))),'Data Summary'!CR163="Yes"),OFFSET('Sanitation Data'!$E$10,0,10*ROW('Sanitation Data'!E157)),NA())</f>
        <v>#N/A</v>
      </c>
      <c r="AD163" s="100" t="e">
        <f ca="true">+IF(AND(ISNUMBER(OFFSET('Sanitation Data'!$E$11,0,10*ROW('Sanitation Data'!E157))),'Data Summary'!CS163="Yes"),OFFSET('Sanitation Data'!$E$11,0,10*ROW('Sanitation Data'!E157)),NA())</f>
        <v>#N/A</v>
      </c>
      <c r="AE163" s="100" t="e">
        <f ca="true">+IF(AND(ISNUMBER(OFFSET('Sanitation Data'!$E$12,0,10*ROW('Sanitation Data'!E157))),'Data Summary'!CT163="Yes"),OFFSET('Sanitation Data'!$E$12,0,10*ROW('Sanitation Data'!E157)),NA())</f>
        <v>#N/A</v>
      </c>
      <c r="AF163" s="100" t="e">
        <f ca="true">+IF(AND(ISNUMBER(OFFSET('Sanitation Data'!$F$4,0,10*ROW('Sanitation Data'!F157))),'Data Summary'!CU163="Yes"),100-OFFSET('Sanitation Data'!$F$4,0,10*ROW('Sanitation Data'!F157)),NA())</f>
        <v>#N/A</v>
      </c>
      <c r="AG163" s="100" t="e">
        <f ca="true">+IF(AND(ISNUMBER(OFFSET('Sanitation Data'!$F$6,0,10*ROW('Sanitation Data'!F157))),'Data Summary'!CV163="Yes"),OFFSET('Sanitation Data'!$F$6,0,10*ROW('Sanitation Data'!F157)),NA())</f>
        <v>#N/A</v>
      </c>
      <c r="AH163" s="100" t="e">
        <f ca="true">+IF(AND(ISNUMBER(OFFSET('Sanitation Data'!$F$10,0,10*ROW('Sanitation Data'!F157))),'Data Summary'!CW163="Yes"),OFFSET('Sanitation Data'!$F$10,0,10*ROW('Sanitation Data'!F157)),NA())</f>
        <v>#N/A</v>
      </c>
      <c r="AI163" s="100" t="e">
        <f ca="true">+IF(AND(ISNUMBER(OFFSET('Sanitation Data'!$F$11,0,10*ROW('Sanitation Data'!F157))),'Data Summary'!CX163="Yes"),OFFSET('Sanitation Data'!$F$11,0,10*ROW('Sanitation Data'!F157)),NA())</f>
        <v>#N/A</v>
      </c>
      <c r="AJ163" s="100" t="e">
        <f ca="true">+IF(AND(ISNUMBER(OFFSET('Sanitation Data'!$F$12,0,10*ROW('Sanitation Data'!F157))),'Data Summary'!CY163="Yes"),OFFSET('Sanitation Data'!$F$12,0,10*ROW('Sanitation Data'!F157)),NA())</f>
        <v>#N/A</v>
      </c>
      <c r="AK163" s="100" t="e">
        <f ca="true">+IF(AND(ISNUMBER(OFFSET('Sanitation Data'!$G$4,0,10*ROW('Sanitation Data'!G157))),'Data Summary'!CZ163="Yes"),100-OFFSET('Sanitation Data'!$G$4,0,10*ROW('Sanitation Data'!G157)),NA())</f>
        <v>#N/A</v>
      </c>
      <c r="AL163" s="100" t="e">
        <f ca="true">+IF(AND(ISNUMBER(OFFSET('Sanitation Data'!$G$6,0,10*ROW('Sanitation Data'!G157))),'Data Summary'!DA163="Yes"),OFFSET('Sanitation Data'!$G$6,0,10*ROW('Sanitation Data'!G157)),NA())</f>
        <v>#N/A</v>
      </c>
      <c r="AM163" s="100" t="e">
        <f ca="true">+IF(AND(ISNUMBER(OFFSET('Sanitation Data'!$G$10,0,10*ROW('Sanitation Data'!G157))),'Data Summary'!DB163="Yes"),OFFSET('Sanitation Data'!$G$10,0,10*ROW('Sanitation Data'!G157)),NA())</f>
        <v>#N/A</v>
      </c>
      <c r="AN163" s="100" t="e">
        <f ca="true">+IF(AND(ISNUMBER(OFFSET('Sanitation Data'!$G$11,0,10*ROW('Sanitation Data'!G157))),'Data Summary'!DC163="Yes"),OFFSET('Sanitation Data'!$G$11,0,10*ROW('Sanitation Data'!G157)),NA())</f>
        <v>#N/A</v>
      </c>
      <c r="AO163" s="100" t="e">
        <f ca="true">+IF(AND(ISNUMBER(OFFSET('Sanitation Data'!$G$12,0,10*ROW('Sanitation Data'!G157))),'Data Summary'!DD163="Yes"),OFFSET('Sanitation Data'!$G$12,0,10*ROW('Sanitation Data'!G157)),NA())</f>
        <v>#N/A</v>
      </c>
      <c r="AP163" s="100" t="e">
        <f ca="true">+IF(AND(ISNUMBER(OFFSET('Sanitation Data'!$H$4,0,10*ROW('Sanitation Data'!H157))),'Data Summary'!DE163="Yes"),100-OFFSET('Sanitation Data'!$H$4,0,10*ROW('Sanitation Data'!H157)),NA())</f>
        <v>#N/A</v>
      </c>
      <c r="AQ163" s="100" t="e">
        <f ca="true">+IF(AND(ISNUMBER(OFFSET('Sanitation Data'!$H$6,0,10*ROW('Sanitation Data'!H157))),'Data Summary'!DF163="Yes"),OFFSET('Sanitation Data'!$H$6,0,10*ROW('Sanitation Data'!H157)),NA())</f>
        <v>#N/A</v>
      </c>
      <c r="AR163" s="100" t="e">
        <f ca="true">+IF(AND(ISNUMBER(OFFSET('Sanitation Data'!$H$10,0,10*ROW('Sanitation Data'!H157))),'Data Summary'!DG163="Yes"),OFFSET('Sanitation Data'!$H$10,0,10*ROW('Sanitation Data'!H157)),NA())</f>
        <v>#N/A</v>
      </c>
      <c r="AS163" s="100" t="e">
        <f ca="true">+IF(AND(ISNUMBER(OFFSET('Sanitation Data'!$H$11,0,10*ROW('Sanitation Data'!H157))),'Data Summary'!DH163="Yes"),OFFSET('Sanitation Data'!$H$11,0,10*ROW('Sanitation Data'!H157)),NA())</f>
        <v>#N/A</v>
      </c>
      <c r="AT163" s="100" t="e">
        <f ca="true">+IF(AND(ISNUMBER(OFFSET('Sanitation Data'!$H$12,0,10*ROW('Sanitation Data'!H157))),'Data Summary'!DI163="Yes"),OFFSET('Sanitation Data'!$H$12,0,10*ROW('Sanitation Data'!H157)),NA())</f>
        <v>#N/A</v>
      </c>
      <c r="AU163" s="100" t="e">
        <f ca="true">+IF(AND(ISNUMBER(OFFSET('Sanitation Data'!$I$4,0,10*ROW('Sanitation Data'!I157))),'Data Summary'!DJ163="Yes"),100-OFFSET('Sanitation Data'!$I$4,0,10*ROW('Sanitation Data'!I157)),NA())</f>
        <v>#N/A</v>
      </c>
      <c r="AV163" s="100" t="e">
        <f ca="true">+IF(AND(ISNUMBER(OFFSET('Sanitation Data'!$I$6,0,10*ROW('Sanitation Data'!I157))),'Data Summary'!DK163="Yes"),OFFSET('Sanitation Data'!$I$6,0,10*ROW('Sanitation Data'!I157)),NA())</f>
        <v>#N/A</v>
      </c>
      <c r="AW163" s="100" t="e">
        <f ca="true">+IF(AND(ISNUMBER(OFFSET('Sanitation Data'!$I$10,0,10*ROW('Sanitation Data'!I157))),'Data Summary'!DL163="Yes"),OFFSET('Sanitation Data'!$I$10,0,10*ROW('Sanitation Data'!I157)),NA())</f>
        <v>#N/A</v>
      </c>
      <c r="AX163" s="100" t="e">
        <f ca="true">+IF(AND(ISNUMBER(OFFSET('Sanitation Data'!$I$11,0,10*ROW('Sanitation Data'!I157))),'Data Summary'!DM163="Yes"),OFFSET('Sanitation Data'!$I$11,0,10*ROW('Sanitation Data'!I157)),NA())</f>
        <v>#N/A</v>
      </c>
      <c r="AY163" s="100" t="e">
        <f ca="true">+IF(AND(ISNUMBER(OFFSET('Sanitation Data'!$I$12,0,10*ROW('Sanitation Data'!I157))),'Data Summary'!DN163="Yes"),OFFSET('Sanitation Data'!$I$12,0,10*ROW('Sanitation Data'!I157)),NA())</f>
        <v>#N/A</v>
      </c>
      <c r="AZ163" s="101" t="e">
        <f ca="true">+IF(AND(ISNUMBER(OFFSET('Hygiene Data'!$D$5,0,10*ROW('Hygiene Data'!D157))),'Data Summary'!DO163="Yes"),OFFSET('Hygiene Data'!$D$5,0,10*ROW('Hygiene Data'!D157)),NA())</f>
        <v>#N/A</v>
      </c>
      <c r="BA163" s="101" t="e">
        <f ca="true">+IF(AND(ISNUMBER(OFFSET('Hygiene Data'!$D$7,0,10*ROW('Hygiene Data'!D157))),'Data Summary'!DP163="Yes"),OFFSET('Hygiene Data'!$D$7,0,10*ROW('Hygiene Data'!D157)),NA())</f>
        <v>#N/A</v>
      </c>
      <c r="BB163" s="101" t="e">
        <f ca="true">+IF(AND(ISNUMBER(OFFSET('Hygiene Data'!$D$9,0,10*ROW('Hygiene Data'!D157))),'Data Summary'!DQ163="Yes"),OFFSET('Hygiene Data'!$D$9,0,10*ROW('Hygiene Data'!D157)),NA())</f>
        <v>#N/A</v>
      </c>
      <c r="BC163" s="101" t="e">
        <f ca="true">+IF(AND(ISNUMBER(OFFSET('Hygiene Data'!$E$5,0,10*ROW('Hygiene Data'!E157))),'Data Summary'!DR163="Yes"),OFFSET('Hygiene Data'!$E$5,0,10*ROW('Hygiene Data'!E157)),NA())</f>
        <v>#N/A</v>
      </c>
      <c r="BD163" s="101" t="e">
        <f ca="true">+IF(AND(ISNUMBER(OFFSET('Hygiene Data'!$E$7,0,10*ROW('Hygiene Data'!E157))),'Data Summary'!DS163="Yes"),OFFSET('Hygiene Data'!$E$7,0,10*ROW('Hygiene Data'!E157)),NA())</f>
        <v>#N/A</v>
      </c>
      <c r="BE163" s="101" t="e">
        <f ca="true">+IF(AND(ISNUMBER(OFFSET('Hygiene Data'!$E$9,0,10*ROW('Hygiene Data'!E157))),'Data Summary'!DT163="Yes"),OFFSET('Hygiene Data'!$E$9,0,10*ROW('Hygiene Data'!E157)),NA())</f>
        <v>#N/A</v>
      </c>
      <c r="BF163" s="101" t="e">
        <f ca="true">+IF(AND(ISNUMBER(OFFSET('Hygiene Data'!$F$5,0,10*ROW('Hygiene Data'!F157))),'Data Summary'!DU163="Yes"),OFFSET('Hygiene Data'!$F$5,0,10*ROW('Hygiene Data'!F157)),NA())</f>
        <v>#N/A</v>
      </c>
      <c r="BG163" s="101" t="e">
        <f ca="true">+IF(AND(ISNUMBER(OFFSET('Hygiene Data'!$F$7,0,10*ROW('Hygiene Data'!F157))),'Data Summary'!DV163="Yes"),OFFSET('Hygiene Data'!$F$7,0,10*ROW('Hygiene Data'!F157)),NA())</f>
        <v>#N/A</v>
      </c>
      <c r="BH163" s="101" t="e">
        <f ca="true">+IF(AND(ISNUMBER(OFFSET('Hygiene Data'!$F$9,0,10*ROW('Hygiene Data'!F157))),'Data Summary'!DW163="Yes"),OFFSET('Hygiene Data'!$F$9,0,10*ROW('Hygiene Data'!F157)),NA())</f>
        <v>#N/A</v>
      </c>
      <c r="BI163" s="101" t="e">
        <f ca="true">+IF(AND(ISNUMBER(OFFSET('Hygiene Data'!$G$5,0,10*ROW('Hygiene Data'!G157))),'Data Summary'!DX163="Yes"),OFFSET('Hygiene Data'!$G$5,0,10*ROW('Hygiene Data'!G157)),NA())</f>
        <v>#N/A</v>
      </c>
      <c r="BJ163" s="101" t="e">
        <f ca="true">+IF(AND(ISNUMBER(OFFSET('Hygiene Data'!$G$7,0,10*ROW('Hygiene Data'!G157))),'Data Summary'!DY163="Yes"),OFFSET('Hygiene Data'!$G$7,0,10*ROW('Hygiene Data'!G157)),NA())</f>
        <v>#N/A</v>
      </c>
      <c r="BK163" s="101" t="e">
        <f ca="true">+IF(AND(ISNUMBER(OFFSET('Hygiene Data'!$G$9,0,10*ROW('Hygiene Data'!G157))),'Data Summary'!DZ163="Yes"),OFFSET('Hygiene Data'!$G$9,0,10*ROW('Hygiene Data'!G157)),NA())</f>
        <v>#N/A</v>
      </c>
      <c r="BL163" s="101" t="e">
        <f ca="true">+IF(AND(ISNUMBER(OFFSET('Hygiene Data'!$H$5,0,10*ROW('Hygiene Data'!H157))),'Data Summary'!EA163="Yes"),OFFSET('Hygiene Data'!$H$5,0,10*ROW('Hygiene Data'!H157)),NA())</f>
        <v>#N/A</v>
      </c>
      <c r="BM163" s="101" t="e">
        <f ca="true">+IF(AND(ISNUMBER(OFFSET('Hygiene Data'!$H$7,0,10*ROW('Hygiene Data'!H157))),'Data Summary'!EB163="Yes"),OFFSET('Hygiene Data'!$H$7,0,10*ROW('Hygiene Data'!H157)),NA())</f>
        <v>#N/A</v>
      </c>
      <c r="BN163" s="101" t="e">
        <f ca="true">+IF(AND(ISNUMBER(OFFSET('Hygiene Data'!$H$9,0,10*ROW('Hygiene Data'!H157))),'Data Summary'!EC163="Yes"),OFFSET('Hygiene Data'!$H$9,0,10*ROW('Hygiene Data'!H157)),NA())</f>
        <v>#N/A</v>
      </c>
      <c r="BO163" s="101" t="e">
        <f ca="true">+IF(AND(ISNUMBER(OFFSET('Hygiene Data'!$I$5,0,10*ROW('Hygiene Data'!I157))),'Data Summary'!ED163="Yes"),OFFSET('Hygiene Data'!$I$5,0,10*ROW('Hygiene Data'!I157)),NA())</f>
        <v>#N/A</v>
      </c>
      <c r="BP163" s="101" t="e">
        <f ca="true">+IF(AND(ISNUMBER(OFFSET('Hygiene Data'!$I$7,0,10*ROW('Hygiene Data'!I157))),'Data Summary'!EE163="Yes"),OFFSET('Hygiene Data'!$I$7,0,10*ROW('Hygiene Data'!I157)),NA())</f>
        <v>#N/A</v>
      </c>
      <c r="BQ163" s="101" t="e">
        <f ca="true">+IF(AND(ISNUMBER(OFFSET('Hygiene Data'!$I$9,0,10*ROW('Hygiene Data'!I157))),'Data Summary'!EF163="Yes"),OFFSET('Hygiene Data'!$I$9,0,10*ROW('Hygiene Data'!I157)),NA())</f>
        <v>#N/A</v>
      </c>
    </row>
    <row xmlns:x14ac="http://schemas.microsoft.com/office/spreadsheetml/2009/9/ac" r="164" x14ac:dyDescent="0.2">
      <c r="A164" s="379" t="e">
        <f ca="true">+RIGHT('Data Summary'!A164,LEN('Data Summary'!A164)-9)</f>
        <v>#VALUE!</v>
      </c>
      <c r="B164" s="38" t="str">
        <f ca="true">+IF(ISTEXT('Data Summary'!B164),'Data Summary'!B164,"")</f>
        <v/>
      </c>
      <c r="C164" s="378" t="e">
        <f ca="true">+VALUE('Data Summary'!C164)</f>
        <v>#VALUE!</v>
      </c>
      <c r="D164" s="99" t="e">
        <f ca="true">+IF(AND(ISNUMBER(OFFSET('Water Data'!$D$4,0,10*ROW('Water Data'!D158))),'Data Summary'!BS164="Yes"),100-OFFSET('Water Data'!$D$4,0,10*ROW('Water Data'!D158)),NA())</f>
        <v>#N/A</v>
      </c>
      <c r="E164" s="99" t="e">
        <f ca="true">+IF(AND(ISNUMBER(OFFSET('Water Data'!$D$6,0,10*ROW('Water Data'!D158))),'Data Summary'!BT164="Yes"),OFFSET('Water Data'!$D$6,0,10*ROW('Water Data'!D158)),NA())</f>
        <v>#N/A</v>
      </c>
      <c r="F164" s="99" t="e">
        <f ca="true">+IF(AND(ISNUMBER(OFFSET('Water Data'!$D$9,0,10*ROW('Water Data'!D158))),'Data Summary'!BU164="Yes"),OFFSET('Water Data'!$D$9,0,10*ROW('Water Data'!D158)),NA())</f>
        <v>#N/A</v>
      </c>
      <c r="G164" s="99" t="e">
        <f ca="true">+IF(AND(ISNUMBER(OFFSET('Water Data'!$E$4,0,10*ROW('Water Data'!E158))),'Data Summary'!BV164="Yes"),100-OFFSET('Water Data'!$E$4,0,10*ROW('Water Data'!E158)),NA())</f>
        <v>#N/A</v>
      </c>
      <c r="H164" s="99" t="e">
        <f ca="true">+IF(AND(ISNUMBER(OFFSET('Water Data'!$E$6,0,10*ROW('Water Data'!E158))),'Data Summary'!BW164="Yes"),OFFSET('Water Data'!$E$6,0,10*ROW('Water Data'!E158)),NA())</f>
        <v>#N/A</v>
      </c>
      <c r="I164" s="99" t="e">
        <f ca="true">+IF(AND(ISNUMBER(OFFSET('Water Data'!$E$9,0,10*ROW('Water Data'!E158))),'Data Summary'!BX164="Yes"),OFFSET('Water Data'!$E$9,0,10*ROW('Water Data'!E158)),NA())</f>
        <v>#N/A</v>
      </c>
      <c r="J164" s="99" t="e">
        <f ca="true">+IF(AND(ISNUMBER(OFFSET('Water Data'!$F$4,0,10*ROW('Water Data'!F158))),'Data Summary'!BY164="Yes"),100-OFFSET('Water Data'!$F$4,0,10*ROW('Water Data'!F158)),NA())</f>
        <v>#N/A</v>
      </c>
      <c r="K164" s="99" t="e">
        <f ca="true">+IF(AND(ISNUMBER(OFFSET('Water Data'!$F$6,0,10*ROW('Water Data'!F158))),'Data Summary'!BZ164="Yes"),OFFSET('Water Data'!$F$6,0,10*ROW('Water Data'!F158)),NA())</f>
        <v>#N/A</v>
      </c>
      <c r="L164" s="99" t="e">
        <f ca="true">+IF(AND(ISNUMBER(OFFSET('Water Data'!$F$9,0,10*ROW('Water Data'!F158))),'Data Summary'!CA164="Yes"),OFFSET('Water Data'!$F$9,0,10*ROW('Water Data'!F158)),NA())</f>
        <v>#N/A</v>
      </c>
      <c r="M164" s="99" t="e">
        <f ca="true">+IF(AND(ISNUMBER(OFFSET('Water Data'!$G$4,0,10*ROW('Water Data'!G158))),'Data Summary'!CB164="Yes"),100-OFFSET('Water Data'!$G$4,0,10*ROW('Water Data'!G158)),NA())</f>
        <v>#N/A</v>
      </c>
      <c r="N164" s="99" t="e">
        <f ca="true">+IF(AND(ISNUMBER(OFFSET('Water Data'!$G$6,0,10*ROW('Water Data'!G158))),'Data Summary'!CC164="Yes"),OFFSET('Water Data'!$G$6,0,10*ROW('Water Data'!G158)),NA())</f>
        <v>#N/A</v>
      </c>
      <c r="O164" s="99" t="e">
        <f ca="true">+IF(AND(ISNUMBER(OFFSET('Water Data'!$G$9,0,10*ROW('Water Data'!G158))),'Data Summary'!CD164="Yes"),OFFSET('Water Data'!$G$9,0,10*ROW('Water Data'!G158)),NA())</f>
        <v>#N/A</v>
      </c>
      <c r="P164" s="99" t="e">
        <f ca="true">+IF(AND(ISNUMBER(OFFSET('Water Data'!$H$4,0,10*ROW('Water Data'!H158))),'Data Summary'!CE164="Yes"),100-OFFSET('Water Data'!$H$4,0,10*ROW('Water Data'!H158)),NA())</f>
        <v>#N/A</v>
      </c>
      <c r="Q164" s="99" t="e">
        <f ca="true">+IF(AND(ISNUMBER(OFFSET('Water Data'!$H$6,0,10*ROW('Water Data'!H158))),'Data Summary'!CF164="Yes"),OFFSET('Water Data'!$H$6,0,10*ROW('Water Data'!H158)),NA())</f>
        <v>#N/A</v>
      </c>
      <c r="R164" s="99" t="e">
        <f ca="true">+IF(AND(ISNUMBER(OFFSET('Water Data'!$H$9,0,10*ROW('Water Data'!H158))),'Data Summary'!CG164="Yes"),OFFSET('Water Data'!$H$9,0,10*ROW('Water Data'!H158)),NA())</f>
        <v>#N/A</v>
      </c>
      <c r="S164" s="99" t="e">
        <f ca="true">+IF(AND(ISNUMBER(OFFSET('Water Data'!$I$4,0,10*ROW('Water Data'!I158))),'Data Summary'!CH164="Yes"),100-OFFSET('Water Data'!$I$4,0,10*ROW('Water Data'!I158)),NA())</f>
        <v>#N/A</v>
      </c>
      <c r="T164" s="99" t="e">
        <f ca="true">+IF(AND(ISNUMBER(OFFSET('Water Data'!$I$6,0,10*ROW('Water Data'!I158))),'Data Summary'!CI164="Yes"),OFFSET('Water Data'!$I$6,0,10*ROW('Water Data'!I158)),NA())</f>
        <v>#N/A</v>
      </c>
      <c r="U164" s="99" t="e">
        <f ca="true">+IF(AND(ISNUMBER(OFFSET('Water Data'!$I$9,0,10*ROW('Water Data'!I158))),'Data Summary'!CJ164="Yes"),OFFSET('Water Data'!$I$9,0,10*ROW('Water Data'!I158)),NA())</f>
        <v>#N/A</v>
      </c>
      <c r="V164" s="100" t="e">
        <f ca="true">+IF(AND(ISNUMBER(OFFSET('Sanitation Data'!$D$4,0,10*ROW('Sanitation Data'!D158))),'Data Summary'!CK164="Yes"),100-OFFSET('Sanitation Data'!$D$4,0,10*ROW('Sanitation Data'!D158)),NA())</f>
        <v>#N/A</v>
      </c>
      <c r="W164" s="100" t="e">
        <f ca="true">+IF(AND(ISNUMBER(OFFSET('Sanitation Data'!$D$6,0,10*ROW('Sanitation Data'!D158))),'Data Summary'!CL164="Yes"),OFFSET('Sanitation Data'!$D$6,0,10*ROW('Sanitation Data'!D158)),NA())</f>
        <v>#N/A</v>
      </c>
      <c r="X164" s="100" t="e">
        <f ca="true">+IF(AND(ISNUMBER(OFFSET('Sanitation Data'!$D$10,0,10*ROW('Sanitation Data'!D158))),'Data Summary'!CM164="Yes"),OFFSET('Sanitation Data'!$D$10,0,10*ROW('Sanitation Data'!D158)),NA())</f>
        <v>#N/A</v>
      </c>
      <c r="Y164" s="100" t="e">
        <f ca="true">+IF(AND(ISNUMBER(OFFSET('Sanitation Data'!$D$11,0,10*ROW('Sanitation Data'!D158))),'Data Summary'!CN164="Yes"),OFFSET('Sanitation Data'!$D$11,0,10*ROW('Sanitation Data'!D158)),NA())</f>
        <v>#N/A</v>
      </c>
      <c r="Z164" s="100" t="e">
        <f ca="true">+IF(AND(ISNUMBER(OFFSET('Sanitation Data'!$D$12,0,10*ROW('Sanitation Data'!D158))),'Data Summary'!CO164="Yes"),OFFSET('Sanitation Data'!$D$12,0,10*ROW('Sanitation Data'!D158)),NA())</f>
        <v>#N/A</v>
      </c>
      <c r="AA164" s="100" t="e">
        <f ca="true">+IF(AND(ISNUMBER(OFFSET('Sanitation Data'!$E$4,0,10*ROW('Sanitation Data'!E158))),'Data Summary'!CP164="Yes"),100-OFFSET('Sanitation Data'!$E$4,0,10*ROW('Sanitation Data'!E158)),NA())</f>
        <v>#N/A</v>
      </c>
      <c r="AB164" s="100" t="e">
        <f ca="true">+IF(AND(ISNUMBER(OFFSET('Sanitation Data'!$E$6,0,10*ROW('Sanitation Data'!E158))),'Data Summary'!CQ164="Yes"),OFFSET('Sanitation Data'!$E$6,0,10*ROW('Sanitation Data'!E158)),NA())</f>
        <v>#N/A</v>
      </c>
      <c r="AC164" s="100" t="e">
        <f ca="true">+IF(AND(ISNUMBER(OFFSET('Sanitation Data'!$E$10,0,10*ROW('Sanitation Data'!E158))),'Data Summary'!CR164="Yes"),OFFSET('Sanitation Data'!$E$10,0,10*ROW('Sanitation Data'!E158)),NA())</f>
        <v>#N/A</v>
      </c>
      <c r="AD164" s="100" t="e">
        <f ca="true">+IF(AND(ISNUMBER(OFFSET('Sanitation Data'!$E$11,0,10*ROW('Sanitation Data'!E158))),'Data Summary'!CS164="Yes"),OFFSET('Sanitation Data'!$E$11,0,10*ROW('Sanitation Data'!E158)),NA())</f>
        <v>#N/A</v>
      </c>
      <c r="AE164" s="100" t="e">
        <f ca="true">+IF(AND(ISNUMBER(OFFSET('Sanitation Data'!$E$12,0,10*ROW('Sanitation Data'!E158))),'Data Summary'!CT164="Yes"),OFFSET('Sanitation Data'!$E$12,0,10*ROW('Sanitation Data'!E158)),NA())</f>
        <v>#N/A</v>
      </c>
      <c r="AF164" s="100" t="e">
        <f ca="true">+IF(AND(ISNUMBER(OFFSET('Sanitation Data'!$F$4,0,10*ROW('Sanitation Data'!F158))),'Data Summary'!CU164="Yes"),100-OFFSET('Sanitation Data'!$F$4,0,10*ROW('Sanitation Data'!F158)),NA())</f>
        <v>#N/A</v>
      </c>
      <c r="AG164" s="100" t="e">
        <f ca="true">+IF(AND(ISNUMBER(OFFSET('Sanitation Data'!$F$6,0,10*ROW('Sanitation Data'!F158))),'Data Summary'!CV164="Yes"),OFFSET('Sanitation Data'!$F$6,0,10*ROW('Sanitation Data'!F158)),NA())</f>
        <v>#N/A</v>
      </c>
      <c r="AH164" s="100" t="e">
        <f ca="true">+IF(AND(ISNUMBER(OFFSET('Sanitation Data'!$F$10,0,10*ROW('Sanitation Data'!F158))),'Data Summary'!CW164="Yes"),OFFSET('Sanitation Data'!$F$10,0,10*ROW('Sanitation Data'!F158)),NA())</f>
        <v>#N/A</v>
      </c>
      <c r="AI164" s="100" t="e">
        <f ca="true">+IF(AND(ISNUMBER(OFFSET('Sanitation Data'!$F$11,0,10*ROW('Sanitation Data'!F158))),'Data Summary'!CX164="Yes"),OFFSET('Sanitation Data'!$F$11,0,10*ROW('Sanitation Data'!F158)),NA())</f>
        <v>#N/A</v>
      </c>
      <c r="AJ164" s="100" t="e">
        <f ca="true">+IF(AND(ISNUMBER(OFFSET('Sanitation Data'!$F$12,0,10*ROW('Sanitation Data'!F158))),'Data Summary'!CY164="Yes"),OFFSET('Sanitation Data'!$F$12,0,10*ROW('Sanitation Data'!F158)),NA())</f>
        <v>#N/A</v>
      </c>
      <c r="AK164" s="100" t="e">
        <f ca="true">+IF(AND(ISNUMBER(OFFSET('Sanitation Data'!$G$4,0,10*ROW('Sanitation Data'!G158))),'Data Summary'!CZ164="Yes"),100-OFFSET('Sanitation Data'!$G$4,0,10*ROW('Sanitation Data'!G158)),NA())</f>
        <v>#N/A</v>
      </c>
      <c r="AL164" s="100" t="e">
        <f ca="true">+IF(AND(ISNUMBER(OFFSET('Sanitation Data'!$G$6,0,10*ROW('Sanitation Data'!G158))),'Data Summary'!DA164="Yes"),OFFSET('Sanitation Data'!$G$6,0,10*ROW('Sanitation Data'!G158)),NA())</f>
        <v>#N/A</v>
      </c>
      <c r="AM164" s="100" t="e">
        <f ca="true">+IF(AND(ISNUMBER(OFFSET('Sanitation Data'!$G$10,0,10*ROW('Sanitation Data'!G158))),'Data Summary'!DB164="Yes"),OFFSET('Sanitation Data'!$G$10,0,10*ROW('Sanitation Data'!G158)),NA())</f>
        <v>#N/A</v>
      </c>
      <c r="AN164" s="100" t="e">
        <f ca="true">+IF(AND(ISNUMBER(OFFSET('Sanitation Data'!$G$11,0,10*ROW('Sanitation Data'!G158))),'Data Summary'!DC164="Yes"),OFFSET('Sanitation Data'!$G$11,0,10*ROW('Sanitation Data'!G158)),NA())</f>
        <v>#N/A</v>
      </c>
      <c r="AO164" s="100" t="e">
        <f ca="true">+IF(AND(ISNUMBER(OFFSET('Sanitation Data'!$G$12,0,10*ROW('Sanitation Data'!G158))),'Data Summary'!DD164="Yes"),OFFSET('Sanitation Data'!$G$12,0,10*ROW('Sanitation Data'!G158)),NA())</f>
        <v>#N/A</v>
      </c>
      <c r="AP164" s="100" t="e">
        <f ca="true">+IF(AND(ISNUMBER(OFFSET('Sanitation Data'!$H$4,0,10*ROW('Sanitation Data'!H158))),'Data Summary'!DE164="Yes"),100-OFFSET('Sanitation Data'!$H$4,0,10*ROW('Sanitation Data'!H158)),NA())</f>
        <v>#N/A</v>
      </c>
      <c r="AQ164" s="100" t="e">
        <f ca="true">+IF(AND(ISNUMBER(OFFSET('Sanitation Data'!$H$6,0,10*ROW('Sanitation Data'!H158))),'Data Summary'!DF164="Yes"),OFFSET('Sanitation Data'!$H$6,0,10*ROW('Sanitation Data'!H158)),NA())</f>
        <v>#N/A</v>
      </c>
      <c r="AR164" s="100" t="e">
        <f ca="true">+IF(AND(ISNUMBER(OFFSET('Sanitation Data'!$H$10,0,10*ROW('Sanitation Data'!H158))),'Data Summary'!DG164="Yes"),OFFSET('Sanitation Data'!$H$10,0,10*ROW('Sanitation Data'!H158)),NA())</f>
        <v>#N/A</v>
      </c>
      <c r="AS164" s="100" t="e">
        <f ca="true">+IF(AND(ISNUMBER(OFFSET('Sanitation Data'!$H$11,0,10*ROW('Sanitation Data'!H158))),'Data Summary'!DH164="Yes"),OFFSET('Sanitation Data'!$H$11,0,10*ROW('Sanitation Data'!H158)),NA())</f>
        <v>#N/A</v>
      </c>
      <c r="AT164" s="100" t="e">
        <f ca="true">+IF(AND(ISNUMBER(OFFSET('Sanitation Data'!$H$12,0,10*ROW('Sanitation Data'!H158))),'Data Summary'!DI164="Yes"),OFFSET('Sanitation Data'!$H$12,0,10*ROW('Sanitation Data'!H158)),NA())</f>
        <v>#N/A</v>
      </c>
      <c r="AU164" s="100" t="e">
        <f ca="true">+IF(AND(ISNUMBER(OFFSET('Sanitation Data'!$I$4,0,10*ROW('Sanitation Data'!I158))),'Data Summary'!DJ164="Yes"),100-OFFSET('Sanitation Data'!$I$4,0,10*ROW('Sanitation Data'!I158)),NA())</f>
        <v>#N/A</v>
      </c>
      <c r="AV164" s="100" t="e">
        <f ca="true">+IF(AND(ISNUMBER(OFFSET('Sanitation Data'!$I$6,0,10*ROW('Sanitation Data'!I158))),'Data Summary'!DK164="Yes"),OFFSET('Sanitation Data'!$I$6,0,10*ROW('Sanitation Data'!I158)),NA())</f>
        <v>#N/A</v>
      </c>
      <c r="AW164" s="100" t="e">
        <f ca="true">+IF(AND(ISNUMBER(OFFSET('Sanitation Data'!$I$10,0,10*ROW('Sanitation Data'!I158))),'Data Summary'!DL164="Yes"),OFFSET('Sanitation Data'!$I$10,0,10*ROW('Sanitation Data'!I158)),NA())</f>
        <v>#N/A</v>
      </c>
      <c r="AX164" s="100" t="e">
        <f ca="true">+IF(AND(ISNUMBER(OFFSET('Sanitation Data'!$I$11,0,10*ROW('Sanitation Data'!I158))),'Data Summary'!DM164="Yes"),OFFSET('Sanitation Data'!$I$11,0,10*ROW('Sanitation Data'!I158)),NA())</f>
        <v>#N/A</v>
      </c>
      <c r="AY164" s="100" t="e">
        <f ca="true">+IF(AND(ISNUMBER(OFFSET('Sanitation Data'!$I$12,0,10*ROW('Sanitation Data'!I158))),'Data Summary'!DN164="Yes"),OFFSET('Sanitation Data'!$I$12,0,10*ROW('Sanitation Data'!I158)),NA())</f>
        <v>#N/A</v>
      </c>
      <c r="AZ164" s="101" t="e">
        <f ca="true">+IF(AND(ISNUMBER(OFFSET('Hygiene Data'!$D$5,0,10*ROW('Hygiene Data'!D158))),'Data Summary'!DO164="Yes"),OFFSET('Hygiene Data'!$D$5,0,10*ROW('Hygiene Data'!D158)),NA())</f>
        <v>#N/A</v>
      </c>
      <c r="BA164" s="101" t="e">
        <f ca="true">+IF(AND(ISNUMBER(OFFSET('Hygiene Data'!$D$7,0,10*ROW('Hygiene Data'!D158))),'Data Summary'!DP164="Yes"),OFFSET('Hygiene Data'!$D$7,0,10*ROW('Hygiene Data'!D158)),NA())</f>
        <v>#N/A</v>
      </c>
      <c r="BB164" s="101" t="e">
        <f ca="true">+IF(AND(ISNUMBER(OFFSET('Hygiene Data'!$D$9,0,10*ROW('Hygiene Data'!D158))),'Data Summary'!DQ164="Yes"),OFFSET('Hygiene Data'!$D$9,0,10*ROW('Hygiene Data'!D158)),NA())</f>
        <v>#N/A</v>
      </c>
      <c r="BC164" s="101" t="e">
        <f ca="true">+IF(AND(ISNUMBER(OFFSET('Hygiene Data'!$E$5,0,10*ROW('Hygiene Data'!E158))),'Data Summary'!DR164="Yes"),OFFSET('Hygiene Data'!$E$5,0,10*ROW('Hygiene Data'!E158)),NA())</f>
        <v>#N/A</v>
      </c>
      <c r="BD164" s="101" t="e">
        <f ca="true">+IF(AND(ISNUMBER(OFFSET('Hygiene Data'!$E$7,0,10*ROW('Hygiene Data'!E158))),'Data Summary'!DS164="Yes"),OFFSET('Hygiene Data'!$E$7,0,10*ROW('Hygiene Data'!E158)),NA())</f>
        <v>#N/A</v>
      </c>
      <c r="BE164" s="101" t="e">
        <f ca="true">+IF(AND(ISNUMBER(OFFSET('Hygiene Data'!$E$9,0,10*ROW('Hygiene Data'!E158))),'Data Summary'!DT164="Yes"),OFFSET('Hygiene Data'!$E$9,0,10*ROW('Hygiene Data'!E158)),NA())</f>
        <v>#N/A</v>
      </c>
      <c r="BF164" s="101" t="e">
        <f ca="true">+IF(AND(ISNUMBER(OFFSET('Hygiene Data'!$F$5,0,10*ROW('Hygiene Data'!F158))),'Data Summary'!DU164="Yes"),OFFSET('Hygiene Data'!$F$5,0,10*ROW('Hygiene Data'!F158)),NA())</f>
        <v>#N/A</v>
      </c>
      <c r="BG164" s="101" t="e">
        <f ca="true">+IF(AND(ISNUMBER(OFFSET('Hygiene Data'!$F$7,0,10*ROW('Hygiene Data'!F158))),'Data Summary'!DV164="Yes"),OFFSET('Hygiene Data'!$F$7,0,10*ROW('Hygiene Data'!F158)),NA())</f>
        <v>#N/A</v>
      </c>
      <c r="BH164" s="101" t="e">
        <f ca="true">+IF(AND(ISNUMBER(OFFSET('Hygiene Data'!$F$9,0,10*ROW('Hygiene Data'!F158))),'Data Summary'!DW164="Yes"),OFFSET('Hygiene Data'!$F$9,0,10*ROW('Hygiene Data'!F158)),NA())</f>
        <v>#N/A</v>
      </c>
      <c r="BI164" s="101" t="e">
        <f ca="true">+IF(AND(ISNUMBER(OFFSET('Hygiene Data'!$G$5,0,10*ROW('Hygiene Data'!G158))),'Data Summary'!DX164="Yes"),OFFSET('Hygiene Data'!$G$5,0,10*ROW('Hygiene Data'!G158)),NA())</f>
        <v>#N/A</v>
      </c>
      <c r="BJ164" s="101" t="e">
        <f ca="true">+IF(AND(ISNUMBER(OFFSET('Hygiene Data'!$G$7,0,10*ROW('Hygiene Data'!G158))),'Data Summary'!DY164="Yes"),OFFSET('Hygiene Data'!$G$7,0,10*ROW('Hygiene Data'!G158)),NA())</f>
        <v>#N/A</v>
      </c>
      <c r="BK164" s="101" t="e">
        <f ca="true">+IF(AND(ISNUMBER(OFFSET('Hygiene Data'!$G$9,0,10*ROW('Hygiene Data'!G158))),'Data Summary'!DZ164="Yes"),OFFSET('Hygiene Data'!$G$9,0,10*ROW('Hygiene Data'!G158)),NA())</f>
        <v>#N/A</v>
      </c>
      <c r="BL164" s="101" t="e">
        <f ca="true">+IF(AND(ISNUMBER(OFFSET('Hygiene Data'!$H$5,0,10*ROW('Hygiene Data'!H158))),'Data Summary'!EA164="Yes"),OFFSET('Hygiene Data'!$H$5,0,10*ROW('Hygiene Data'!H158)),NA())</f>
        <v>#N/A</v>
      </c>
      <c r="BM164" s="101" t="e">
        <f ca="true">+IF(AND(ISNUMBER(OFFSET('Hygiene Data'!$H$7,0,10*ROW('Hygiene Data'!H158))),'Data Summary'!EB164="Yes"),OFFSET('Hygiene Data'!$H$7,0,10*ROW('Hygiene Data'!H158)),NA())</f>
        <v>#N/A</v>
      </c>
      <c r="BN164" s="101" t="e">
        <f ca="true">+IF(AND(ISNUMBER(OFFSET('Hygiene Data'!$H$9,0,10*ROW('Hygiene Data'!H158))),'Data Summary'!EC164="Yes"),OFFSET('Hygiene Data'!$H$9,0,10*ROW('Hygiene Data'!H158)),NA())</f>
        <v>#N/A</v>
      </c>
      <c r="BO164" s="101" t="e">
        <f ca="true">+IF(AND(ISNUMBER(OFFSET('Hygiene Data'!$I$5,0,10*ROW('Hygiene Data'!I158))),'Data Summary'!ED164="Yes"),OFFSET('Hygiene Data'!$I$5,0,10*ROW('Hygiene Data'!I158)),NA())</f>
        <v>#N/A</v>
      </c>
      <c r="BP164" s="101" t="e">
        <f ca="true">+IF(AND(ISNUMBER(OFFSET('Hygiene Data'!$I$7,0,10*ROW('Hygiene Data'!I158))),'Data Summary'!EE164="Yes"),OFFSET('Hygiene Data'!$I$7,0,10*ROW('Hygiene Data'!I158)),NA())</f>
        <v>#N/A</v>
      </c>
      <c r="BQ164" s="101" t="e">
        <f ca="true">+IF(AND(ISNUMBER(OFFSET('Hygiene Data'!$I$9,0,10*ROW('Hygiene Data'!I158))),'Data Summary'!EF164="Yes"),OFFSET('Hygiene Data'!$I$9,0,10*ROW('Hygiene Data'!I158)),NA())</f>
        <v>#N/A</v>
      </c>
    </row>
    <row xmlns:x14ac="http://schemas.microsoft.com/office/spreadsheetml/2009/9/ac" r="165" x14ac:dyDescent="0.2">
      <c r="A165" s="379" t="e">
        <f ca="true">+RIGHT('Data Summary'!A165,LEN('Data Summary'!A165)-9)</f>
        <v>#VALUE!</v>
      </c>
      <c r="B165" s="38" t="str">
        <f ca="true">+IF(ISTEXT('Data Summary'!B165),'Data Summary'!B165,"")</f>
        <v/>
      </c>
      <c r="C165" s="378" t="e">
        <f ca="true">+VALUE('Data Summary'!C165)</f>
        <v>#VALUE!</v>
      </c>
      <c r="D165" s="99" t="e">
        <f ca="true">+IF(AND(ISNUMBER(OFFSET('Water Data'!$D$4,0,10*ROW('Water Data'!D159))),'Data Summary'!BS165="Yes"),100-OFFSET('Water Data'!$D$4,0,10*ROW('Water Data'!D159)),NA())</f>
        <v>#N/A</v>
      </c>
      <c r="E165" s="99" t="e">
        <f ca="true">+IF(AND(ISNUMBER(OFFSET('Water Data'!$D$6,0,10*ROW('Water Data'!D159))),'Data Summary'!BT165="Yes"),OFFSET('Water Data'!$D$6,0,10*ROW('Water Data'!D159)),NA())</f>
        <v>#N/A</v>
      </c>
      <c r="F165" s="99" t="e">
        <f ca="true">+IF(AND(ISNUMBER(OFFSET('Water Data'!$D$9,0,10*ROW('Water Data'!D159))),'Data Summary'!BU165="Yes"),OFFSET('Water Data'!$D$9,0,10*ROW('Water Data'!D159)),NA())</f>
        <v>#N/A</v>
      </c>
      <c r="G165" s="99" t="e">
        <f ca="true">+IF(AND(ISNUMBER(OFFSET('Water Data'!$E$4,0,10*ROW('Water Data'!E159))),'Data Summary'!BV165="Yes"),100-OFFSET('Water Data'!$E$4,0,10*ROW('Water Data'!E159)),NA())</f>
        <v>#N/A</v>
      </c>
      <c r="H165" s="99" t="e">
        <f ca="true">+IF(AND(ISNUMBER(OFFSET('Water Data'!$E$6,0,10*ROW('Water Data'!E159))),'Data Summary'!BW165="Yes"),OFFSET('Water Data'!$E$6,0,10*ROW('Water Data'!E159)),NA())</f>
        <v>#N/A</v>
      </c>
      <c r="I165" s="99" t="e">
        <f ca="true">+IF(AND(ISNUMBER(OFFSET('Water Data'!$E$9,0,10*ROW('Water Data'!E159))),'Data Summary'!BX165="Yes"),OFFSET('Water Data'!$E$9,0,10*ROW('Water Data'!E159)),NA())</f>
        <v>#N/A</v>
      </c>
      <c r="J165" s="99" t="e">
        <f ca="true">+IF(AND(ISNUMBER(OFFSET('Water Data'!$F$4,0,10*ROW('Water Data'!F159))),'Data Summary'!BY165="Yes"),100-OFFSET('Water Data'!$F$4,0,10*ROW('Water Data'!F159)),NA())</f>
        <v>#N/A</v>
      </c>
      <c r="K165" s="99" t="e">
        <f ca="true">+IF(AND(ISNUMBER(OFFSET('Water Data'!$F$6,0,10*ROW('Water Data'!F159))),'Data Summary'!BZ165="Yes"),OFFSET('Water Data'!$F$6,0,10*ROW('Water Data'!F159)),NA())</f>
        <v>#N/A</v>
      </c>
      <c r="L165" s="99" t="e">
        <f ca="true">+IF(AND(ISNUMBER(OFFSET('Water Data'!$F$9,0,10*ROW('Water Data'!F159))),'Data Summary'!CA165="Yes"),OFFSET('Water Data'!$F$9,0,10*ROW('Water Data'!F159)),NA())</f>
        <v>#N/A</v>
      </c>
      <c r="M165" s="99" t="e">
        <f ca="true">+IF(AND(ISNUMBER(OFFSET('Water Data'!$G$4,0,10*ROW('Water Data'!G159))),'Data Summary'!CB165="Yes"),100-OFFSET('Water Data'!$G$4,0,10*ROW('Water Data'!G159)),NA())</f>
        <v>#N/A</v>
      </c>
      <c r="N165" s="99" t="e">
        <f ca="true">+IF(AND(ISNUMBER(OFFSET('Water Data'!$G$6,0,10*ROW('Water Data'!G159))),'Data Summary'!CC165="Yes"),OFFSET('Water Data'!$G$6,0,10*ROW('Water Data'!G159)),NA())</f>
        <v>#N/A</v>
      </c>
      <c r="O165" s="99" t="e">
        <f ca="true">+IF(AND(ISNUMBER(OFFSET('Water Data'!$G$9,0,10*ROW('Water Data'!G159))),'Data Summary'!CD165="Yes"),OFFSET('Water Data'!$G$9,0,10*ROW('Water Data'!G159)),NA())</f>
        <v>#N/A</v>
      </c>
      <c r="P165" s="99" t="e">
        <f ca="true">+IF(AND(ISNUMBER(OFFSET('Water Data'!$H$4,0,10*ROW('Water Data'!H159))),'Data Summary'!CE165="Yes"),100-OFFSET('Water Data'!$H$4,0,10*ROW('Water Data'!H159)),NA())</f>
        <v>#N/A</v>
      </c>
      <c r="Q165" s="99" t="e">
        <f ca="true">+IF(AND(ISNUMBER(OFFSET('Water Data'!$H$6,0,10*ROW('Water Data'!H159))),'Data Summary'!CF165="Yes"),OFFSET('Water Data'!$H$6,0,10*ROW('Water Data'!H159)),NA())</f>
        <v>#N/A</v>
      </c>
      <c r="R165" s="99" t="e">
        <f ca="true">+IF(AND(ISNUMBER(OFFSET('Water Data'!$H$9,0,10*ROW('Water Data'!H159))),'Data Summary'!CG165="Yes"),OFFSET('Water Data'!$H$9,0,10*ROW('Water Data'!H159)),NA())</f>
        <v>#N/A</v>
      </c>
      <c r="S165" s="99" t="e">
        <f ca="true">+IF(AND(ISNUMBER(OFFSET('Water Data'!$I$4,0,10*ROW('Water Data'!I159))),'Data Summary'!CH165="Yes"),100-OFFSET('Water Data'!$I$4,0,10*ROW('Water Data'!I159)),NA())</f>
        <v>#N/A</v>
      </c>
      <c r="T165" s="99" t="e">
        <f ca="true">+IF(AND(ISNUMBER(OFFSET('Water Data'!$I$6,0,10*ROW('Water Data'!I159))),'Data Summary'!CI165="Yes"),OFFSET('Water Data'!$I$6,0,10*ROW('Water Data'!I159)),NA())</f>
        <v>#N/A</v>
      </c>
      <c r="U165" s="99" t="e">
        <f ca="true">+IF(AND(ISNUMBER(OFFSET('Water Data'!$I$9,0,10*ROW('Water Data'!I159))),'Data Summary'!CJ165="Yes"),OFFSET('Water Data'!$I$9,0,10*ROW('Water Data'!I159)),NA())</f>
        <v>#N/A</v>
      </c>
      <c r="V165" s="100" t="e">
        <f ca="true">+IF(AND(ISNUMBER(OFFSET('Sanitation Data'!$D$4,0,10*ROW('Sanitation Data'!D159))),'Data Summary'!CK165="Yes"),100-OFFSET('Sanitation Data'!$D$4,0,10*ROW('Sanitation Data'!D159)),NA())</f>
        <v>#N/A</v>
      </c>
      <c r="W165" s="100" t="e">
        <f ca="true">+IF(AND(ISNUMBER(OFFSET('Sanitation Data'!$D$6,0,10*ROW('Sanitation Data'!D159))),'Data Summary'!CL165="Yes"),OFFSET('Sanitation Data'!$D$6,0,10*ROW('Sanitation Data'!D159)),NA())</f>
        <v>#N/A</v>
      </c>
      <c r="X165" s="100" t="e">
        <f ca="true">+IF(AND(ISNUMBER(OFFSET('Sanitation Data'!$D$10,0,10*ROW('Sanitation Data'!D159))),'Data Summary'!CM165="Yes"),OFFSET('Sanitation Data'!$D$10,0,10*ROW('Sanitation Data'!D159)),NA())</f>
        <v>#N/A</v>
      </c>
      <c r="Y165" s="100" t="e">
        <f ca="true">+IF(AND(ISNUMBER(OFFSET('Sanitation Data'!$D$11,0,10*ROW('Sanitation Data'!D159))),'Data Summary'!CN165="Yes"),OFFSET('Sanitation Data'!$D$11,0,10*ROW('Sanitation Data'!D159)),NA())</f>
        <v>#N/A</v>
      </c>
      <c r="Z165" s="100" t="e">
        <f ca="true">+IF(AND(ISNUMBER(OFFSET('Sanitation Data'!$D$12,0,10*ROW('Sanitation Data'!D159))),'Data Summary'!CO165="Yes"),OFFSET('Sanitation Data'!$D$12,0,10*ROW('Sanitation Data'!D159)),NA())</f>
        <v>#N/A</v>
      </c>
      <c r="AA165" s="100" t="e">
        <f ca="true">+IF(AND(ISNUMBER(OFFSET('Sanitation Data'!$E$4,0,10*ROW('Sanitation Data'!E159))),'Data Summary'!CP165="Yes"),100-OFFSET('Sanitation Data'!$E$4,0,10*ROW('Sanitation Data'!E159)),NA())</f>
        <v>#N/A</v>
      </c>
      <c r="AB165" s="100" t="e">
        <f ca="true">+IF(AND(ISNUMBER(OFFSET('Sanitation Data'!$E$6,0,10*ROW('Sanitation Data'!E159))),'Data Summary'!CQ165="Yes"),OFFSET('Sanitation Data'!$E$6,0,10*ROW('Sanitation Data'!E159)),NA())</f>
        <v>#N/A</v>
      </c>
      <c r="AC165" s="100" t="e">
        <f ca="true">+IF(AND(ISNUMBER(OFFSET('Sanitation Data'!$E$10,0,10*ROW('Sanitation Data'!E159))),'Data Summary'!CR165="Yes"),OFFSET('Sanitation Data'!$E$10,0,10*ROW('Sanitation Data'!E159)),NA())</f>
        <v>#N/A</v>
      </c>
      <c r="AD165" s="100" t="e">
        <f ca="true">+IF(AND(ISNUMBER(OFFSET('Sanitation Data'!$E$11,0,10*ROW('Sanitation Data'!E159))),'Data Summary'!CS165="Yes"),OFFSET('Sanitation Data'!$E$11,0,10*ROW('Sanitation Data'!E159)),NA())</f>
        <v>#N/A</v>
      </c>
      <c r="AE165" s="100" t="e">
        <f ca="true">+IF(AND(ISNUMBER(OFFSET('Sanitation Data'!$E$12,0,10*ROW('Sanitation Data'!E159))),'Data Summary'!CT165="Yes"),OFFSET('Sanitation Data'!$E$12,0,10*ROW('Sanitation Data'!E159)),NA())</f>
        <v>#N/A</v>
      </c>
      <c r="AF165" s="100" t="e">
        <f ca="true">+IF(AND(ISNUMBER(OFFSET('Sanitation Data'!$F$4,0,10*ROW('Sanitation Data'!F159))),'Data Summary'!CU165="Yes"),100-OFFSET('Sanitation Data'!$F$4,0,10*ROW('Sanitation Data'!F159)),NA())</f>
        <v>#N/A</v>
      </c>
      <c r="AG165" s="100" t="e">
        <f ca="true">+IF(AND(ISNUMBER(OFFSET('Sanitation Data'!$F$6,0,10*ROW('Sanitation Data'!F159))),'Data Summary'!CV165="Yes"),OFFSET('Sanitation Data'!$F$6,0,10*ROW('Sanitation Data'!F159)),NA())</f>
        <v>#N/A</v>
      </c>
      <c r="AH165" s="100" t="e">
        <f ca="true">+IF(AND(ISNUMBER(OFFSET('Sanitation Data'!$F$10,0,10*ROW('Sanitation Data'!F159))),'Data Summary'!CW165="Yes"),OFFSET('Sanitation Data'!$F$10,0,10*ROW('Sanitation Data'!F159)),NA())</f>
        <v>#N/A</v>
      </c>
      <c r="AI165" s="100" t="e">
        <f ca="true">+IF(AND(ISNUMBER(OFFSET('Sanitation Data'!$F$11,0,10*ROW('Sanitation Data'!F159))),'Data Summary'!CX165="Yes"),OFFSET('Sanitation Data'!$F$11,0,10*ROW('Sanitation Data'!F159)),NA())</f>
        <v>#N/A</v>
      </c>
      <c r="AJ165" s="100" t="e">
        <f ca="true">+IF(AND(ISNUMBER(OFFSET('Sanitation Data'!$F$12,0,10*ROW('Sanitation Data'!F159))),'Data Summary'!CY165="Yes"),OFFSET('Sanitation Data'!$F$12,0,10*ROW('Sanitation Data'!F159)),NA())</f>
        <v>#N/A</v>
      </c>
      <c r="AK165" s="100" t="e">
        <f ca="true">+IF(AND(ISNUMBER(OFFSET('Sanitation Data'!$G$4,0,10*ROW('Sanitation Data'!G159))),'Data Summary'!CZ165="Yes"),100-OFFSET('Sanitation Data'!$G$4,0,10*ROW('Sanitation Data'!G159)),NA())</f>
        <v>#N/A</v>
      </c>
      <c r="AL165" s="100" t="e">
        <f ca="true">+IF(AND(ISNUMBER(OFFSET('Sanitation Data'!$G$6,0,10*ROW('Sanitation Data'!G159))),'Data Summary'!DA165="Yes"),OFFSET('Sanitation Data'!$G$6,0,10*ROW('Sanitation Data'!G159)),NA())</f>
        <v>#N/A</v>
      </c>
      <c r="AM165" s="100" t="e">
        <f ca="true">+IF(AND(ISNUMBER(OFFSET('Sanitation Data'!$G$10,0,10*ROW('Sanitation Data'!G159))),'Data Summary'!DB165="Yes"),OFFSET('Sanitation Data'!$G$10,0,10*ROW('Sanitation Data'!G159)),NA())</f>
        <v>#N/A</v>
      </c>
      <c r="AN165" s="100" t="e">
        <f ca="true">+IF(AND(ISNUMBER(OFFSET('Sanitation Data'!$G$11,0,10*ROW('Sanitation Data'!G159))),'Data Summary'!DC165="Yes"),OFFSET('Sanitation Data'!$G$11,0,10*ROW('Sanitation Data'!G159)),NA())</f>
        <v>#N/A</v>
      </c>
      <c r="AO165" s="100" t="e">
        <f ca="true">+IF(AND(ISNUMBER(OFFSET('Sanitation Data'!$G$12,0,10*ROW('Sanitation Data'!G159))),'Data Summary'!DD165="Yes"),OFFSET('Sanitation Data'!$G$12,0,10*ROW('Sanitation Data'!G159)),NA())</f>
        <v>#N/A</v>
      </c>
      <c r="AP165" s="100" t="e">
        <f ca="true">+IF(AND(ISNUMBER(OFFSET('Sanitation Data'!$H$4,0,10*ROW('Sanitation Data'!H159))),'Data Summary'!DE165="Yes"),100-OFFSET('Sanitation Data'!$H$4,0,10*ROW('Sanitation Data'!H159)),NA())</f>
        <v>#N/A</v>
      </c>
      <c r="AQ165" s="100" t="e">
        <f ca="true">+IF(AND(ISNUMBER(OFFSET('Sanitation Data'!$H$6,0,10*ROW('Sanitation Data'!H159))),'Data Summary'!DF165="Yes"),OFFSET('Sanitation Data'!$H$6,0,10*ROW('Sanitation Data'!H159)),NA())</f>
        <v>#N/A</v>
      </c>
      <c r="AR165" s="100" t="e">
        <f ca="true">+IF(AND(ISNUMBER(OFFSET('Sanitation Data'!$H$10,0,10*ROW('Sanitation Data'!H159))),'Data Summary'!DG165="Yes"),OFFSET('Sanitation Data'!$H$10,0,10*ROW('Sanitation Data'!H159)),NA())</f>
        <v>#N/A</v>
      </c>
      <c r="AS165" s="100" t="e">
        <f ca="true">+IF(AND(ISNUMBER(OFFSET('Sanitation Data'!$H$11,0,10*ROW('Sanitation Data'!H159))),'Data Summary'!DH165="Yes"),OFFSET('Sanitation Data'!$H$11,0,10*ROW('Sanitation Data'!H159)),NA())</f>
        <v>#N/A</v>
      </c>
      <c r="AT165" s="100" t="e">
        <f ca="true">+IF(AND(ISNUMBER(OFFSET('Sanitation Data'!$H$12,0,10*ROW('Sanitation Data'!H159))),'Data Summary'!DI165="Yes"),OFFSET('Sanitation Data'!$H$12,0,10*ROW('Sanitation Data'!H159)),NA())</f>
        <v>#N/A</v>
      </c>
      <c r="AU165" s="100" t="e">
        <f ca="true">+IF(AND(ISNUMBER(OFFSET('Sanitation Data'!$I$4,0,10*ROW('Sanitation Data'!I159))),'Data Summary'!DJ165="Yes"),100-OFFSET('Sanitation Data'!$I$4,0,10*ROW('Sanitation Data'!I159)),NA())</f>
        <v>#N/A</v>
      </c>
      <c r="AV165" s="100" t="e">
        <f ca="true">+IF(AND(ISNUMBER(OFFSET('Sanitation Data'!$I$6,0,10*ROW('Sanitation Data'!I159))),'Data Summary'!DK165="Yes"),OFFSET('Sanitation Data'!$I$6,0,10*ROW('Sanitation Data'!I159)),NA())</f>
        <v>#N/A</v>
      </c>
      <c r="AW165" s="100" t="e">
        <f ca="true">+IF(AND(ISNUMBER(OFFSET('Sanitation Data'!$I$10,0,10*ROW('Sanitation Data'!I159))),'Data Summary'!DL165="Yes"),OFFSET('Sanitation Data'!$I$10,0,10*ROW('Sanitation Data'!I159)),NA())</f>
        <v>#N/A</v>
      </c>
      <c r="AX165" s="100" t="e">
        <f ca="true">+IF(AND(ISNUMBER(OFFSET('Sanitation Data'!$I$11,0,10*ROW('Sanitation Data'!I159))),'Data Summary'!DM165="Yes"),OFFSET('Sanitation Data'!$I$11,0,10*ROW('Sanitation Data'!I159)),NA())</f>
        <v>#N/A</v>
      </c>
      <c r="AY165" s="100" t="e">
        <f ca="true">+IF(AND(ISNUMBER(OFFSET('Sanitation Data'!$I$12,0,10*ROW('Sanitation Data'!I159))),'Data Summary'!DN165="Yes"),OFFSET('Sanitation Data'!$I$12,0,10*ROW('Sanitation Data'!I159)),NA())</f>
        <v>#N/A</v>
      </c>
      <c r="AZ165" s="101" t="e">
        <f ca="true">+IF(AND(ISNUMBER(OFFSET('Hygiene Data'!$D$5,0,10*ROW('Hygiene Data'!D159))),'Data Summary'!DO165="Yes"),OFFSET('Hygiene Data'!$D$5,0,10*ROW('Hygiene Data'!D159)),NA())</f>
        <v>#N/A</v>
      </c>
      <c r="BA165" s="101" t="e">
        <f ca="true">+IF(AND(ISNUMBER(OFFSET('Hygiene Data'!$D$7,0,10*ROW('Hygiene Data'!D159))),'Data Summary'!DP165="Yes"),OFFSET('Hygiene Data'!$D$7,0,10*ROW('Hygiene Data'!D159)),NA())</f>
        <v>#N/A</v>
      </c>
      <c r="BB165" s="101" t="e">
        <f ca="true">+IF(AND(ISNUMBER(OFFSET('Hygiene Data'!$D$9,0,10*ROW('Hygiene Data'!D159))),'Data Summary'!DQ165="Yes"),OFFSET('Hygiene Data'!$D$9,0,10*ROW('Hygiene Data'!D159)),NA())</f>
        <v>#N/A</v>
      </c>
      <c r="BC165" s="101" t="e">
        <f ca="true">+IF(AND(ISNUMBER(OFFSET('Hygiene Data'!$E$5,0,10*ROW('Hygiene Data'!E159))),'Data Summary'!DR165="Yes"),OFFSET('Hygiene Data'!$E$5,0,10*ROW('Hygiene Data'!E159)),NA())</f>
        <v>#N/A</v>
      </c>
      <c r="BD165" s="101" t="e">
        <f ca="true">+IF(AND(ISNUMBER(OFFSET('Hygiene Data'!$E$7,0,10*ROW('Hygiene Data'!E159))),'Data Summary'!DS165="Yes"),OFFSET('Hygiene Data'!$E$7,0,10*ROW('Hygiene Data'!E159)),NA())</f>
        <v>#N/A</v>
      </c>
      <c r="BE165" s="101" t="e">
        <f ca="true">+IF(AND(ISNUMBER(OFFSET('Hygiene Data'!$E$9,0,10*ROW('Hygiene Data'!E159))),'Data Summary'!DT165="Yes"),OFFSET('Hygiene Data'!$E$9,0,10*ROW('Hygiene Data'!E159)),NA())</f>
        <v>#N/A</v>
      </c>
      <c r="BF165" s="101" t="e">
        <f ca="true">+IF(AND(ISNUMBER(OFFSET('Hygiene Data'!$F$5,0,10*ROW('Hygiene Data'!F159))),'Data Summary'!DU165="Yes"),OFFSET('Hygiene Data'!$F$5,0,10*ROW('Hygiene Data'!F159)),NA())</f>
        <v>#N/A</v>
      </c>
      <c r="BG165" s="101" t="e">
        <f ca="true">+IF(AND(ISNUMBER(OFFSET('Hygiene Data'!$F$7,0,10*ROW('Hygiene Data'!F159))),'Data Summary'!DV165="Yes"),OFFSET('Hygiene Data'!$F$7,0,10*ROW('Hygiene Data'!F159)),NA())</f>
        <v>#N/A</v>
      </c>
      <c r="BH165" s="101" t="e">
        <f ca="true">+IF(AND(ISNUMBER(OFFSET('Hygiene Data'!$F$9,0,10*ROW('Hygiene Data'!F159))),'Data Summary'!DW165="Yes"),OFFSET('Hygiene Data'!$F$9,0,10*ROW('Hygiene Data'!F159)),NA())</f>
        <v>#N/A</v>
      </c>
      <c r="BI165" s="101" t="e">
        <f ca="true">+IF(AND(ISNUMBER(OFFSET('Hygiene Data'!$G$5,0,10*ROW('Hygiene Data'!G159))),'Data Summary'!DX165="Yes"),OFFSET('Hygiene Data'!$G$5,0,10*ROW('Hygiene Data'!G159)),NA())</f>
        <v>#N/A</v>
      </c>
      <c r="BJ165" s="101" t="e">
        <f ca="true">+IF(AND(ISNUMBER(OFFSET('Hygiene Data'!$G$7,0,10*ROW('Hygiene Data'!G159))),'Data Summary'!DY165="Yes"),OFFSET('Hygiene Data'!$G$7,0,10*ROW('Hygiene Data'!G159)),NA())</f>
        <v>#N/A</v>
      </c>
      <c r="BK165" s="101" t="e">
        <f ca="true">+IF(AND(ISNUMBER(OFFSET('Hygiene Data'!$G$9,0,10*ROW('Hygiene Data'!G159))),'Data Summary'!DZ165="Yes"),OFFSET('Hygiene Data'!$G$9,0,10*ROW('Hygiene Data'!G159)),NA())</f>
        <v>#N/A</v>
      </c>
      <c r="BL165" s="101" t="e">
        <f ca="true">+IF(AND(ISNUMBER(OFFSET('Hygiene Data'!$H$5,0,10*ROW('Hygiene Data'!H159))),'Data Summary'!EA165="Yes"),OFFSET('Hygiene Data'!$H$5,0,10*ROW('Hygiene Data'!H159)),NA())</f>
        <v>#N/A</v>
      </c>
      <c r="BM165" s="101" t="e">
        <f ca="true">+IF(AND(ISNUMBER(OFFSET('Hygiene Data'!$H$7,0,10*ROW('Hygiene Data'!H159))),'Data Summary'!EB165="Yes"),OFFSET('Hygiene Data'!$H$7,0,10*ROW('Hygiene Data'!H159)),NA())</f>
        <v>#N/A</v>
      </c>
      <c r="BN165" s="101" t="e">
        <f ca="true">+IF(AND(ISNUMBER(OFFSET('Hygiene Data'!$H$9,0,10*ROW('Hygiene Data'!H159))),'Data Summary'!EC165="Yes"),OFFSET('Hygiene Data'!$H$9,0,10*ROW('Hygiene Data'!H159)),NA())</f>
        <v>#N/A</v>
      </c>
      <c r="BO165" s="101" t="e">
        <f ca="true">+IF(AND(ISNUMBER(OFFSET('Hygiene Data'!$I$5,0,10*ROW('Hygiene Data'!I159))),'Data Summary'!ED165="Yes"),OFFSET('Hygiene Data'!$I$5,0,10*ROW('Hygiene Data'!I159)),NA())</f>
        <v>#N/A</v>
      </c>
      <c r="BP165" s="101" t="e">
        <f ca="true">+IF(AND(ISNUMBER(OFFSET('Hygiene Data'!$I$7,0,10*ROW('Hygiene Data'!I159))),'Data Summary'!EE165="Yes"),OFFSET('Hygiene Data'!$I$7,0,10*ROW('Hygiene Data'!I159)),NA())</f>
        <v>#N/A</v>
      </c>
      <c r="BQ165" s="101" t="e">
        <f ca="true">+IF(AND(ISNUMBER(OFFSET('Hygiene Data'!$I$9,0,10*ROW('Hygiene Data'!I159))),'Data Summary'!EF165="Yes"),OFFSET('Hygiene Data'!$I$9,0,10*ROW('Hygiene Data'!I159)),NA())</f>
        <v>#N/A</v>
      </c>
    </row>
    <row xmlns:x14ac="http://schemas.microsoft.com/office/spreadsheetml/2009/9/ac" r="166" x14ac:dyDescent="0.2">
      <c r="A166" s="379" t="e">
        <f ca="true">+RIGHT('Data Summary'!A166,LEN('Data Summary'!A166)-9)</f>
        <v>#VALUE!</v>
      </c>
      <c r="B166" s="38" t="str">
        <f ca="true">+IF(ISTEXT('Data Summary'!B166),'Data Summary'!B166,"")</f>
        <v/>
      </c>
      <c r="C166" s="378" t="e">
        <f ca="true">+VALUE('Data Summary'!C166)</f>
        <v>#VALUE!</v>
      </c>
      <c r="D166" s="99" t="e">
        <f ca="true">+IF(AND(ISNUMBER(OFFSET('Water Data'!$D$4,0,10*ROW('Water Data'!D160))),'Data Summary'!BS166="Yes"),100-OFFSET('Water Data'!$D$4,0,10*ROW('Water Data'!D160)),NA())</f>
        <v>#N/A</v>
      </c>
      <c r="E166" s="99" t="e">
        <f ca="true">+IF(AND(ISNUMBER(OFFSET('Water Data'!$D$6,0,10*ROW('Water Data'!D160))),'Data Summary'!BT166="Yes"),OFFSET('Water Data'!$D$6,0,10*ROW('Water Data'!D160)),NA())</f>
        <v>#N/A</v>
      </c>
      <c r="F166" s="99" t="e">
        <f ca="true">+IF(AND(ISNUMBER(OFFSET('Water Data'!$D$9,0,10*ROW('Water Data'!D160))),'Data Summary'!BU166="Yes"),OFFSET('Water Data'!$D$9,0,10*ROW('Water Data'!D160)),NA())</f>
        <v>#N/A</v>
      </c>
      <c r="G166" s="99" t="e">
        <f ca="true">+IF(AND(ISNUMBER(OFFSET('Water Data'!$E$4,0,10*ROW('Water Data'!E160))),'Data Summary'!BV166="Yes"),100-OFFSET('Water Data'!$E$4,0,10*ROW('Water Data'!E160)),NA())</f>
        <v>#N/A</v>
      </c>
      <c r="H166" s="99" t="e">
        <f ca="true">+IF(AND(ISNUMBER(OFFSET('Water Data'!$E$6,0,10*ROW('Water Data'!E160))),'Data Summary'!BW166="Yes"),OFFSET('Water Data'!$E$6,0,10*ROW('Water Data'!E160)),NA())</f>
        <v>#N/A</v>
      </c>
      <c r="I166" s="99" t="e">
        <f ca="true">+IF(AND(ISNUMBER(OFFSET('Water Data'!$E$9,0,10*ROW('Water Data'!E160))),'Data Summary'!BX166="Yes"),OFFSET('Water Data'!$E$9,0,10*ROW('Water Data'!E160)),NA())</f>
        <v>#N/A</v>
      </c>
      <c r="J166" s="99" t="e">
        <f ca="true">+IF(AND(ISNUMBER(OFFSET('Water Data'!$F$4,0,10*ROW('Water Data'!F160))),'Data Summary'!BY166="Yes"),100-OFFSET('Water Data'!$F$4,0,10*ROW('Water Data'!F160)),NA())</f>
        <v>#N/A</v>
      </c>
      <c r="K166" s="99" t="e">
        <f ca="true">+IF(AND(ISNUMBER(OFFSET('Water Data'!$F$6,0,10*ROW('Water Data'!F160))),'Data Summary'!BZ166="Yes"),OFFSET('Water Data'!$F$6,0,10*ROW('Water Data'!F160)),NA())</f>
        <v>#N/A</v>
      </c>
      <c r="L166" s="99" t="e">
        <f ca="true">+IF(AND(ISNUMBER(OFFSET('Water Data'!$F$9,0,10*ROW('Water Data'!F160))),'Data Summary'!CA166="Yes"),OFFSET('Water Data'!$F$9,0,10*ROW('Water Data'!F160)),NA())</f>
        <v>#N/A</v>
      </c>
      <c r="M166" s="99" t="e">
        <f ca="true">+IF(AND(ISNUMBER(OFFSET('Water Data'!$G$4,0,10*ROW('Water Data'!G160))),'Data Summary'!CB166="Yes"),100-OFFSET('Water Data'!$G$4,0,10*ROW('Water Data'!G160)),NA())</f>
        <v>#N/A</v>
      </c>
      <c r="N166" s="99" t="e">
        <f ca="true">+IF(AND(ISNUMBER(OFFSET('Water Data'!$G$6,0,10*ROW('Water Data'!G160))),'Data Summary'!CC166="Yes"),OFFSET('Water Data'!$G$6,0,10*ROW('Water Data'!G160)),NA())</f>
        <v>#N/A</v>
      </c>
      <c r="O166" s="99" t="e">
        <f ca="true">+IF(AND(ISNUMBER(OFFSET('Water Data'!$G$9,0,10*ROW('Water Data'!G160))),'Data Summary'!CD166="Yes"),OFFSET('Water Data'!$G$9,0,10*ROW('Water Data'!G160)),NA())</f>
        <v>#N/A</v>
      </c>
      <c r="P166" s="99" t="e">
        <f ca="true">+IF(AND(ISNUMBER(OFFSET('Water Data'!$H$4,0,10*ROW('Water Data'!H160))),'Data Summary'!CE166="Yes"),100-OFFSET('Water Data'!$H$4,0,10*ROW('Water Data'!H160)),NA())</f>
        <v>#N/A</v>
      </c>
      <c r="Q166" s="99" t="e">
        <f ca="true">+IF(AND(ISNUMBER(OFFSET('Water Data'!$H$6,0,10*ROW('Water Data'!H160))),'Data Summary'!CF166="Yes"),OFFSET('Water Data'!$H$6,0,10*ROW('Water Data'!H160)),NA())</f>
        <v>#N/A</v>
      </c>
      <c r="R166" s="99" t="e">
        <f ca="true">+IF(AND(ISNUMBER(OFFSET('Water Data'!$H$9,0,10*ROW('Water Data'!H160))),'Data Summary'!CG166="Yes"),OFFSET('Water Data'!$H$9,0,10*ROW('Water Data'!H160)),NA())</f>
        <v>#N/A</v>
      </c>
      <c r="S166" s="99" t="e">
        <f ca="true">+IF(AND(ISNUMBER(OFFSET('Water Data'!$I$4,0,10*ROW('Water Data'!I160))),'Data Summary'!CH166="Yes"),100-OFFSET('Water Data'!$I$4,0,10*ROW('Water Data'!I160)),NA())</f>
        <v>#N/A</v>
      </c>
      <c r="T166" s="99" t="e">
        <f ca="true">+IF(AND(ISNUMBER(OFFSET('Water Data'!$I$6,0,10*ROW('Water Data'!I160))),'Data Summary'!CI166="Yes"),OFFSET('Water Data'!$I$6,0,10*ROW('Water Data'!I160)),NA())</f>
        <v>#N/A</v>
      </c>
      <c r="U166" s="99" t="e">
        <f ca="true">+IF(AND(ISNUMBER(OFFSET('Water Data'!$I$9,0,10*ROW('Water Data'!I160))),'Data Summary'!CJ166="Yes"),OFFSET('Water Data'!$I$9,0,10*ROW('Water Data'!I160)),NA())</f>
        <v>#N/A</v>
      </c>
      <c r="V166" s="100" t="e">
        <f ca="true">+IF(AND(ISNUMBER(OFFSET('Sanitation Data'!$D$4,0,10*ROW('Sanitation Data'!D160))),'Data Summary'!CK166="Yes"),100-OFFSET('Sanitation Data'!$D$4,0,10*ROW('Sanitation Data'!D160)),NA())</f>
        <v>#N/A</v>
      </c>
      <c r="W166" s="100" t="e">
        <f ca="true">+IF(AND(ISNUMBER(OFFSET('Sanitation Data'!$D$6,0,10*ROW('Sanitation Data'!D160))),'Data Summary'!CL166="Yes"),OFFSET('Sanitation Data'!$D$6,0,10*ROW('Sanitation Data'!D160)),NA())</f>
        <v>#N/A</v>
      </c>
      <c r="X166" s="100" t="e">
        <f ca="true">+IF(AND(ISNUMBER(OFFSET('Sanitation Data'!$D$10,0,10*ROW('Sanitation Data'!D160))),'Data Summary'!CM166="Yes"),OFFSET('Sanitation Data'!$D$10,0,10*ROW('Sanitation Data'!D160)),NA())</f>
        <v>#N/A</v>
      </c>
      <c r="Y166" s="100" t="e">
        <f ca="true">+IF(AND(ISNUMBER(OFFSET('Sanitation Data'!$D$11,0,10*ROW('Sanitation Data'!D160))),'Data Summary'!CN166="Yes"),OFFSET('Sanitation Data'!$D$11,0,10*ROW('Sanitation Data'!D160)),NA())</f>
        <v>#N/A</v>
      </c>
      <c r="Z166" s="100" t="e">
        <f ca="true">+IF(AND(ISNUMBER(OFFSET('Sanitation Data'!$D$12,0,10*ROW('Sanitation Data'!D160))),'Data Summary'!CO166="Yes"),OFFSET('Sanitation Data'!$D$12,0,10*ROW('Sanitation Data'!D160)),NA())</f>
        <v>#N/A</v>
      </c>
      <c r="AA166" s="100" t="e">
        <f ca="true">+IF(AND(ISNUMBER(OFFSET('Sanitation Data'!$E$4,0,10*ROW('Sanitation Data'!E160))),'Data Summary'!CP166="Yes"),100-OFFSET('Sanitation Data'!$E$4,0,10*ROW('Sanitation Data'!E160)),NA())</f>
        <v>#N/A</v>
      </c>
      <c r="AB166" s="100" t="e">
        <f ca="true">+IF(AND(ISNUMBER(OFFSET('Sanitation Data'!$E$6,0,10*ROW('Sanitation Data'!E160))),'Data Summary'!CQ166="Yes"),OFFSET('Sanitation Data'!$E$6,0,10*ROW('Sanitation Data'!E160)),NA())</f>
        <v>#N/A</v>
      </c>
      <c r="AC166" s="100" t="e">
        <f ca="true">+IF(AND(ISNUMBER(OFFSET('Sanitation Data'!$E$10,0,10*ROW('Sanitation Data'!E160))),'Data Summary'!CR166="Yes"),OFFSET('Sanitation Data'!$E$10,0,10*ROW('Sanitation Data'!E160)),NA())</f>
        <v>#N/A</v>
      </c>
      <c r="AD166" s="100" t="e">
        <f ca="true">+IF(AND(ISNUMBER(OFFSET('Sanitation Data'!$E$11,0,10*ROW('Sanitation Data'!E160))),'Data Summary'!CS166="Yes"),OFFSET('Sanitation Data'!$E$11,0,10*ROW('Sanitation Data'!E160)),NA())</f>
        <v>#N/A</v>
      </c>
      <c r="AE166" s="100" t="e">
        <f ca="true">+IF(AND(ISNUMBER(OFFSET('Sanitation Data'!$E$12,0,10*ROW('Sanitation Data'!E160))),'Data Summary'!CT166="Yes"),OFFSET('Sanitation Data'!$E$12,0,10*ROW('Sanitation Data'!E160)),NA())</f>
        <v>#N/A</v>
      </c>
      <c r="AF166" s="100" t="e">
        <f ca="true">+IF(AND(ISNUMBER(OFFSET('Sanitation Data'!$F$4,0,10*ROW('Sanitation Data'!F160))),'Data Summary'!CU166="Yes"),100-OFFSET('Sanitation Data'!$F$4,0,10*ROW('Sanitation Data'!F160)),NA())</f>
        <v>#N/A</v>
      </c>
      <c r="AG166" s="100" t="e">
        <f ca="true">+IF(AND(ISNUMBER(OFFSET('Sanitation Data'!$F$6,0,10*ROW('Sanitation Data'!F160))),'Data Summary'!CV166="Yes"),OFFSET('Sanitation Data'!$F$6,0,10*ROW('Sanitation Data'!F160)),NA())</f>
        <v>#N/A</v>
      </c>
      <c r="AH166" s="100" t="e">
        <f ca="true">+IF(AND(ISNUMBER(OFFSET('Sanitation Data'!$F$10,0,10*ROW('Sanitation Data'!F160))),'Data Summary'!CW166="Yes"),OFFSET('Sanitation Data'!$F$10,0,10*ROW('Sanitation Data'!F160)),NA())</f>
        <v>#N/A</v>
      </c>
      <c r="AI166" s="100" t="e">
        <f ca="true">+IF(AND(ISNUMBER(OFFSET('Sanitation Data'!$F$11,0,10*ROW('Sanitation Data'!F160))),'Data Summary'!CX166="Yes"),OFFSET('Sanitation Data'!$F$11,0,10*ROW('Sanitation Data'!F160)),NA())</f>
        <v>#N/A</v>
      </c>
      <c r="AJ166" s="100" t="e">
        <f ca="true">+IF(AND(ISNUMBER(OFFSET('Sanitation Data'!$F$12,0,10*ROW('Sanitation Data'!F160))),'Data Summary'!CY166="Yes"),OFFSET('Sanitation Data'!$F$12,0,10*ROW('Sanitation Data'!F160)),NA())</f>
        <v>#N/A</v>
      </c>
      <c r="AK166" s="100" t="e">
        <f ca="true">+IF(AND(ISNUMBER(OFFSET('Sanitation Data'!$G$4,0,10*ROW('Sanitation Data'!G160))),'Data Summary'!CZ166="Yes"),100-OFFSET('Sanitation Data'!$G$4,0,10*ROW('Sanitation Data'!G160)),NA())</f>
        <v>#N/A</v>
      </c>
      <c r="AL166" s="100" t="e">
        <f ca="true">+IF(AND(ISNUMBER(OFFSET('Sanitation Data'!$G$6,0,10*ROW('Sanitation Data'!G160))),'Data Summary'!DA166="Yes"),OFFSET('Sanitation Data'!$G$6,0,10*ROW('Sanitation Data'!G160)),NA())</f>
        <v>#N/A</v>
      </c>
      <c r="AM166" s="100" t="e">
        <f ca="true">+IF(AND(ISNUMBER(OFFSET('Sanitation Data'!$G$10,0,10*ROW('Sanitation Data'!G160))),'Data Summary'!DB166="Yes"),OFFSET('Sanitation Data'!$G$10,0,10*ROW('Sanitation Data'!G160)),NA())</f>
        <v>#N/A</v>
      </c>
      <c r="AN166" s="100" t="e">
        <f ca="true">+IF(AND(ISNUMBER(OFFSET('Sanitation Data'!$G$11,0,10*ROW('Sanitation Data'!G160))),'Data Summary'!DC166="Yes"),OFFSET('Sanitation Data'!$G$11,0,10*ROW('Sanitation Data'!G160)),NA())</f>
        <v>#N/A</v>
      </c>
      <c r="AO166" s="100" t="e">
        <f ca="true">+IF(AND(ISNUMBER(OFFSET('Sanitation Data'!$G$12,0,10*ROW('Sanitation Data'!G160))),'Data Summary'!DD166="Yes"),OFFSET('Sanitation Data'!$G$12,0,10*ROW('Sanitation Data'!G160)),NA())</f>
        <v>#N/A</v>
      </c>
      <c r="AP166" s="100" t="e">
        <f ca="true">+IF(AND(ISNUMBER(OFFSET('Sanitation Data'!$H$4,0,10*ROW('Sanitation Data'!H160))),'Data Summary'!DE166="Yes"),100-OFFSET('Sanitation Data'!$H$4,0,10*ROW('Sanitation Data'!H160)),NA())</f>
        <v>#N/A</v>
      </c>
      <c r="AQ166" s="100" t="e">
        <f ca="true">+IF(AND(ISNUMBER(OFFSET('Sanitation Data'!$H$6,0,10*ROW('Sanitation Data'!H160))),'Data Summary'!DF166="Yes"),OFFSET('Sanitation Data'!$H$6,0,10*ROW('Sanitation Data'!H160)),NA())</f>
        <v>#N/A</v>
      </c>
      <c r="AR166" s="100" t="e">
        <f ca="true">+IF(AND(ISNUMBER(OFFSET('Sanitation Data'!$H$10,0,10*ROW('Sanitation Data'!H160))),'Data Summary'!DG166="Yes"),OFFSET('Sanitation Data'!$H$10,0,10*ROW('Sanitation Data'!H160)),NA())</f>
        <v>#N/A</v>
      </c>
      <c r="AS166" s="100" t="e">
        <f ca="true">+IF(AND(ISNUMBER(OFFSET('Sanitation Data'!$H$11,0,10*ROW('Sanitation Data'!H160))),'Data Summary'!DH166="Yes"),OFFSET('Sanitation Data'!$H$11,0,10*ROW('Sanitation Data'!H160)),NA())</f>
        <v>#N/A</v>
      </c>
      <c r="AT166" s="100" t="e">
        <f ca="true">+IF(AND(ISNUMBER(OFFSET('Sanitation Data'!$H$12,0,10*ROW('Sanitation Data'!H160))),'Data Summary'!DI166="Yes"),OFFSET('Sanitation Data'!$H$12,0,10*ROW('Sanitation Data'!H160)),NA())</f>
        <v>#N/A</v>
      </c>
      <c r="AU166" s="100" t="e">
        <f ca="true">+IF(AND(ISNUMBER(OFFSET('Sanitation Data'!$I$4,0,10*ROW('Sanitation Data'!I160))),'Data Summary'!DJ166="Yes"),100-OFFSET('Sanitation Data'!$I$4,0,10*ROW('Sanitation Data'!I160)),NA())</f>
        <v>#N/A</v>
      </c>
      <c r="AV166" s="100" t="e">
        <f ca="true">+IF(AND(ISNUMBER(OFFSET('Sanitation Data'!$I$6,0,10*ROW('Sanitation Data'!I160))),'Data Summary'!DK166="Yes"),OFFSET('Sanitation Data'!$I$6,0,10*ROW('Sanitation Data'!I160)),NA())</f>
        <v>#N/A</v>
      </c>
      <c r="AW166" s="100" t="e">
        <f ca="true">+IF(AND(ISNUMBER(OFFSET('Sanitation Data'!$I$10,0,10*ROW('Sanitation Data'!I160))),'Data Summary'!DL166="Yes"),OFFSET('Sanitation Data'!$I$10,0,10*ROW('Sanitation Data'!I160)),NA())</f>
        <v>#N/A</v>
      </c>
      <c r="AX166" s="100" t="e">
        <f ca="true">+IF(AND(ISNUMBER(OFFSET('Sanitation Data'!$I$11,0,10*ROW('Sanitation Data'!I160))),'Data Summary'!DM166="Yes"),OFFSET('Sanitation Data'!$I$11,0,10*ROW('Sanitation Data'!I160)),NA())</f>
        <v>#N/A</v>
      </c>
      <c r="AY166" s="100" t="e">
        <f ca="true">+IF(AND(ISNUMBER(OFFSET('Sanitation Data'!$I$12,0,10*ROW('Sanitation Data'!I160))),'Data Summary'!DN166="Yes"),OFFSET('Sanitation Data'!$I$12,0,10*ROW('Sanitation Data'!I160)),NA())</f>
        <v>#N/A</v>
      </c>
      <c r="AZ166" s="101" t="e">
        <f ca="true">+IF(AND(ISNUMBER(OFFSET('Hygiene Data'!$D$5,0,10*ROW('Hygiene Data'!D160))),'Data Summary'!DO166="Yes"),OFFSET('Hygiene Data'!$D$5,0,10*ROW('Hygiene Data'!D160)),NA())</f>
        <v>#N/A</v>
      </c>
      <c r="BA166" s="101" t="e">
        <f ca="true">+IF(AND(ISNUMBER(OFFSET('Hygiene Data'!$D$7,0,10*ROW('Hygiene Data'!D160))),'Data Summary'!DP166="Yes"),OFFSET('Hygiene Data'!$D$7,0,10*ROW('Hygiene Data'!D160)),NA())</f>
        <v>#N/A</v>
      </c>
      <c r="BB166" s="101" t="e">
        <f ca="true">+IF(AND(ISNUMBER(OFFSET('Hygiene Data'!$D$9,0,10*ROW('Hygiene Data'!D160))),'Data Summary'!DQ166="Yes"),OFFSET('Hygiene Data'!$D$9,0,10*ROW('Hygiene Data'!D160)),NA())</f>
        <v>#N/A</v>
      </c>
      <c r="BC166" s="101" t="e">
        <f ca="true">+IF(AND(ISNUMBER(OFFSET('Hygiene Data'!$E$5,0,10*ROW('Hygiene Data'!E160))),'Data Summary'!DR166="Yes"),OFFSET('Hygiene Data'!$E$5,0,10*ROW('Hygiene Data'!E160)),NA())</f>
        <v>#N/A</v>
      </c>
      <c r="BD166" s="101" t="e">
        <f ca="true">+IF(AND(ISNUMBER(OFFSET('Hygiene Data'!$E$7,0,10*ROW('Hygiene Data'!E160))),'Data Summary'!DS166="Yes"),OFFSET('Hygiene Data'!$E$7,0,10*ROW('Hygiene Data'!E160)),NA())</f>
        <v>#N/A</v>
      </c>
      <c r="BE166" s="101" t="e">
        <f ca="true">+IF(AND(ISNUMBER(OFFSET('Hygiene Data'!$E$9,0,10*ROW('Hygiene Data'!E160))),'Data Summary'!DT166="Yes"),OFFSET('Hygiene Data'!$E$9,0,10*ROW('Hygiene Data'!E160)),NA())</f>
        <v>#N/A</v>
      </c>
      <c r="BF166" s="101" t="e">
        <f ca="true">+IF(AND(ISNUMBER(OFFSET('Hygiene Data'!$F$5,0,10*ROW('Hygiene Data'!F160))),'Data Summary'!DU166="Yes"),OFFSET('Hygiene Data'!$F$5,0,10*ROW('Hygiene Data'!F160)),NA())</f>
        <v>#N/A</v>
      </c>
      <c r="BG166" s="101" t="e">
        <f ca="true">+IF(AND(ISNUMBER(OFFSET('Hygiene Data'!$F$7,0,10*ROW('Hygiene Data'!F160))),'Data Summary'!DV166="Yes"),OFFSET('Hygiene Data'!$F$7,0,10*ROW('Hygiene Data'!F160)),NA())</f>
        <v>#N/A</v>
      </c>
      <c r="BH166" s="101" t="e">
        <f ca="true">+IF(AND(ISNUMBER(OFFSET('Hygiene Data'!$F$9,0,10*ROW('Hygiene Data'!F160))),'Data Summary'!DW166="Yes"),OFFSET('Hygiene Data'!$F$9,0,10*ROW('Hygiene Data'!F160)),NA())</f>
        <v>#N/A</v>
      </c>
      <c r="BI166" s="101" t="e">
        <f ca="true">+IF(AND(ISNUMBER(OFFSET('Hygiene Data'!$G$5,0,10*ROW('Hygiene Data'!G160))),'Data Summary'!DX166="Yes"),OFFSET('Hygiene Data'!$G$5,0,10*ROW('Hygiene Data'!G160)),NA())</f>
        <v>#N/A</v>
      </c>
      <c r="BJ166" s="101" t="e">
        <f ca="true">+IF(AND(ISNUMBER(OFFSET('Hygiene Data'!$G$7,0,10*ROW('Hygiene Data'!G160))),'Data Summary'!DY166="Yes"),OFFSET('Hygiene Data'!$G$7,0,10*ROW('Hygiene Data'!G160)),NA())</f>
        <v>#N/A</v>
      </c>
      <c r="BK166" s="101" t="e">
        <f ca="true">+IF(AND(ISNUMBER(OFFSET('Hygiene Data'!$G$9,0,10*ROW('Hygiene Data'!G160))),'Data Summary'!DZ166="Yes"),OFFSET('Hygiene Data'!$G$9,0,10*ROW('Hygiene Data'!G160)),NA())</f>
        <v>#N/A</v>
      </c>
      <c r="BL166" s="101" t="e">
        <f ca="true">+IF(AND(ISNUMBER(OFFSET('Hygiene Data'!$H$5,0,10*ROW('Hygiene Data'!H160))),'Data Summary'!EA166="Yes"),OFFSET('Hygiene Data'!$H$5,0,10*ROW('Hygiene Data'!H160)),NA())</f>
        <v>#N/A</v>
      </c>
      <c r="BM166" s="101" t="e">
        <f ca="true">+IF(AND(ISNUMBER(OFFSET('Hygiene Data'!$H$7,0,10*ROW('Hygiene Data'!H160))),'Data Summary'!EB166="Yes"),OFFSET('Hygiene Data'!$H$7,0,10*ROW('Hygiene Data'!H160)),NA())</f>
        <v>#N/A</v>
      </c>
      <c r="BN166" s="101" t="e">
        <f ca="true">+IF(AND(ISNUMBER(OFFSET('Hygiene Data'!$H$9,0,10*ROW('Hygiene Data'!H160))),'Data Summary'!EC166="Yes"),OFFSET('Hygiene Data'!$H$9,0,10*ROW('Hygiene Data'!H160)),NA())</f>
        <v>#N/A</v>
      </c>
      <c r="BO166" s="101" t="e">
        <f ca="true">+IF(AND(ISNUMBER(OFFSET('Hygiene Data'!$I$5,0,10*ROW('Hygiene Data'!I160))),'Data Summary'!ED166="Yes"),OFFSET('Hygiene Data'!$I$5,0,10*ROW('Hygiene Data'!I160)),NA())</f>
        <v>#N/A</v>
      </c>
      <c r="BP166" s="101" t="e">
        <f ca="true">+IF(AND(ISNUMBER(OFFSET('Hygiene Data'!$I$7,0,10*ROW('Hygiene Data'!I160))),'Data Summary'!EE166="Yes"),OFFSET('Hygiene Data'!$I$7,0,10*ROW('Hygiene Data'!I160)),NA())</f>
        <v>#N/A</v>
      </c>
      <c r="BQ166" s="101" t="e">
        <f ca="true">+IF(AND(ISNUMBER(OFFSET('Hygiene Data'!$I$9,0,10*ROW('Hygiene Data'!I160))),'Data Summary'!EF166="Yes"),OFFSET('Hygiene Data'!$I$9,0,10*ROW('Hygiene Data'!I160)),NA())</f>
        <v>#N/A</v>
      </c>
    </row>
    <row xmlns:x14ac="http://schemas.microsoft.com/office/spreadsheetml/2009/9/ac" r="167" x14ac:dyDescent="0.2">
      <c r="A167" s="379" t="e">
        <f ca="true">+RIGHT('Data Summary'!A167,LEN('Data Summary'!A167)-9)</f>
        <v>#VALUE!</v>
      </c>
      <c r="B167" s="38" t="str">
        <f ca="true">+IF(ISTEXT('Data Summary'!B167),'Data Summary'!B167,"")</f>
        <v/>
      </c>
      <c r="C167" s="378" t="e">
        <f ca="true">+VALUE('Data Summary'!C167)</f>
        <v>#VALUE!</v>
      </c>
      <c r="D167" s="99" t="e">
        <f ca="true">+IF(AND(ISNUMBER(OFFSET('Water Data'!$D$4,0,10*ROW('Water Data'!D161))),'Data Summary'!BS167="Yes"),100-OFFSET('Water Data'!$D$4,0,10*ROW('Water Data'!D161)),NA())</f>
        <v>#N/A</v>
      </c>
      <c r="E167" s="99" t="e">
        <f ca="true">+IF(AND(ISNUMBER(OFFSET('Water Data'!$D$6,0,10*ROW('Water Data'!D161))),'Data Summary'!BT167="Yes"),OFFSET('Water Data'!$D$6,0,10*ROW('Water Data'!D161)),NA())</f>
        <v>#N/A</v>
      </c>
      <c r="F167" s="99" t="e">
        <f ca="true">+IF(AND(ISNUMBER(OFFSET('Water Data'!$D$9,0,10*ROW('Water Data'!D161))),'Data Summary'!BU167="Yes"),OFFSET('Water Data'!$D$9,0,10*ROW('Water Data'!D161)),NA())</f>
        <v>#N/A</v>
      </c>
      <c r="G167" s="99" t="e">
        <f ca="true">+IF(AND(ISNUMBER(OFFSET('Water Data'!$E$4,0,10*ROW('Water Data'!E161))),'Data Summary'!BV167="Yes"),100-OFFSET('Water Data'!$E$4,0,10*ROW('Water Data'!E161)),NA())</f>
        <v>#N/A</v>
      </c>
      <c r="H167" s="99" t="e">
        <f ca="true">+IF(AND(ISNUMBER(OFFSET('Water Data'!$E$6,0,10*ROW('Water Data'!E161))),'Data Summary'!BW167="Yes"),OFFSET('Water Data'!$E$6,0,10*ROW('Water Data'!E161)),NA())</f>
        <v>#N/A</v>
      </c>
      <c r="I167" s="99" t="e">
        <f ca="true">+IF(AND(ISNUMBER(OFFSET('Water Data'!$E$9,0,10*ROW('Water Data'!E161))),'Data Summary'!BX167="Yes"),OFFSET('Water Data'!$E$9,0,10*ROW('Water Data'!E161)),NA())</f>
        <v>#N/A</v>
      </c>
      <c r="J167" s="99" t="e">
        <f ca="true">+IF(AND(ISNUMBER(OFFSET('Water Data'!$F$4,0,10*ROW('Water Data'!F161))),'Data Summary'!BY167="Yes"),100-OFFSET('Water Data'!$F$4,0,10*ROW('Water Data'!F161)),NA())</f>
        <v>#N/A</v>
      </c>
      <c r="K167" s="99" t="e">
        <f ca="true">+IF(AND(ISNUMBER(OFFSET('Water Data'!$F$6,0,10*ROW('Water Data'!F161))),'Data Summary'!BZ167="Yes"),OFFSET('Water Data'!$F$6,0,10*ROW('Water Data'!F161)),NA())</f>
        <v>#N/A</v>
      </c>
      <c r="L167" s="99" t="e">
        <f ca="true">+IF(AND(ISNUMBER(OFFSET('Water Data'!$F$9,0,10*ROW('Water Data'!F161))),'Data Summary'!CA167="Yes"),OFFSET('Water Data'!$F$9,0,10*ROW('Water Data'!F161)),NA())</f>
        <v>#N/A</v>
      </c>
      <c r="M167" s="99" t="e">
        <f ca="true">+IF(AND(ISNUMBER(OFFSET('Water Data'!$G$4,0,10*ROW('Water Data'!G161))),'Data Summary'!CB167="Yes"),100-OFFSET('Water Data'!$G$4,0,10*ROW('Water Data'!G161)),NA())</f>
        <v>#N/A</v>
      </c>
      <c r="N167" s="99" t="e">
        <f ca="true">+IF(AND(ISNUMBER(OFFSET('Water Data'!$G$6,0,10*ROW('Water Data'!G161))),'Data Summary'!CC167="Yes"),OFFSET('Water Data'!$G$6,0,10*ROW('Water Data'!G161)),NA())</f>
        <v>#N/A</v>
      </c>
      <c r="O167" s="99" t="e">
        <f ca="true">+IF(AND(ISNUMBER(OFFSET('Water Data'!$G$9,0,10*ROW('Water Data'!G161))),'Data Summary'!CD167="Yes"),OFFSET('Water Data'!$G$9,0,10*ROW('Water Data'!G161)),NA())</f>
        <v>#N/A</v>
      </c>
      <c r="P167" s="99" t="e">
        <f ca="true">+IF(AND(ISNUMBER(OFFSET('Water Data'!$H$4,0,10*ROW('Water Data'!H161))),'Data Summary'!CE167="Yes"),100-OFFSET('Water Data'!$H$4,0,10*ROW('Water Data'!H161)),NA())</f>
        <v>#N/A</v>
      </c>
      <c r="Q167" s="99" t="e">
        <f ca="true">+IF(AND(ISNUMBER(OFFSET('Water Data'!$H$6,0,10*ROW('Water Data'!H161))),'Data Summary'!CF167="Yes"),OFFSET('Water Data'!$H$6,0,10*ROW('Water Data'!H161)),NA())</f>
        <v>#N/A</v>
      </c>
      <c r="R167" s="99" t="e">
        <f ca="true">+IF(AND(ISNUMBER(OFFSET('Water Data'!$H$9,0,10*ROW('Water Data'!H161))),'Data Summary'!CG167="Yes"),OFFSET('Water Data'!$H$9,0,10*ROW('Water Data'!H161)),NA())</f>
        <v>#N/A</v>
      </c>
      <c r="S167" s="99" t="e">
        <f ca="true">+IF(AND(ISNUMBER(OFFSET('Water Data'!$I$4,0,10*ROW('Water Data'!I161))),'Data Summary'!CH167="Yes"),100-OFFSET('Water Data'!$I$4,0,10*ROW('Water Data'!I161)),NA())</f>
        <v>#N/A</v>
      </c>
      <c r="T167" s="99" t="e">
        <f ca="true">+IF(AND(ISNUMBER(OFFSET('Water Data'!$I$6,0,10*ROW('Water Data'!I161))),'Data Summary'!CI167="Yes"),OFFSET('Water Data'!$I$6,0,10*ROW('Water Data'!I161)),NA())</f>
        <v>#N/A</v>
      </c>
      <c r="U167" s="99" t="e">
        <f ca="true">+IF(AND(ISNUMBER(OFFSET('Water Data'!$I$9,0,10*ROW('Water Data'!I161))),'Data Summary'!CJ167="Yes"),OFFSET('Water Data'!$I$9,0,10*ROW('Water Data'!I161)),NA())</f>
        <v>#N/A</v>
      </c>
      <c r="V167" s="100" t="e">
        <f ca="true">+IF(AND(ISNUMBER(OFFSET('Sanitation Data'!$D$4,0,10*ROW('Sanitation Data'!D161))),'Data Summary'!CK167="Yes"),100-OFFSET('Sanitation Data'!$D$4,0,10*ROW('Sanitation Data'!D161)),NA())</f>
        <v>#N/A</v>
      </c>
      <c r="W167" s="100" t="e">
        <f ca="true">+IF(AND(ISNUMBER(OFFSET('Sanitation Data'!$D$6,0,10*ROW('Sanitation Data'!D161))),'Data Summary'!CL167="Yes"),OFFSET('Sanitation Data'!$D$6,0,10*ROW('Sanitation Data'!D161)),NA())</f>
        <v>#N/A</v>
      </c>
      <c r="X167" s="100" t="e">
        <f ca="true">+IF(AND(ISNUMBER(OFFSET('Sanitation Data'!$D$10,0,10*ROW('Sanitation Data'!D161))),'Data Summary'!CM167="Yes"),OFFSET('Sanitation Data'!$D$10,0,10*ROW('Sanitation Data'!D161)),NA())</f>
        <v>#N/A</v>
      </c>
      <c r="Y167" s="100" t="e">
        <f ca="true">+IF(AND(ISNUMBER(OFFSET('Sanitation Data'!$D$11,0,10*ROW('Sanitation Data'!D161))),'Data Summary'!CN167="Yes"),OFFSET('Sanitation Data'!$D$11,0,10*ROW('Sanitation Data'!D161)),NA())</f>
        <v>#N/A</v>
      </c>
      <c r="Z167" s="100" t="e">
        <f ca="true">+IF(AND(ISNUMBER(OFFSET('Sanitation Data'!$D$12,0,10*ROW('Sanitation Data'!D161))),'Data Summary'!CO167="Yes"),OFFSET('Sanitation Data'!$D$12,0,10*ROW('Sanitation Data'!D161)),NA())</f>
        <v>#N/A</v>
      </c>
      <c r="AA167" s="100" t="e">
        <f ca="true">+IF(AND(ISNUMBER(OFFSET('Sanitation Data'!$E$4,0,10*ROW('Sanitation Data'!E161))),'Data Summary'!CP167="Yes"),100-OFFSET('Sanitation Data'!$E$4,0,10*ROW('Sanitation Data'!E161)),NA())</f>
        <v>#N/A</v>
      </c>
      <c r="AB167" s="100" t="e">
        <f ca="true">+IF(AND(ISNUMBER(OFFSET('Sanitation Data'!$E$6,0,10*ROW('Sanitation Data'!E161))),'Data Summary'!CQ167="Yes"),OFFSET('Sanitation Data'!$E$6,0,10*ROW('Sanitation Data'!E161)),NA())</f>
        <v>#N/A</v>
      </c>
      <c r="AC167" s="100" t="e">
        <f ca="true">+IF(AND(ISNUMBER(OFFSET('Sanitation Data'!$E$10,0,10*ROW('Sanitation Data'!E161))),'Data Summary'!CR167="Yes"),OFFSET('Sanitation Data'!$E$10,0,10*ROW('Sanitation Data'!E161)),NA())</f>
        <v>#N/A</v>
      </c>
      <c r="AD167" s="100" t="e">
        <f ca="true">+IF(AND(ISNUMBER(OFFSET('Sanitation Data'!$E$11,0,10*ROW('Sanitation Data'!E161))),'Data Summary'!CS167="Yes"),OFFSET('Sanitation Data'!$E$11,0,10*ROW('Sanitation Data'!E161)),NA())</f>
        <v>#N/A</v>
      </c>
      <c r="AE167" s="100" t="e">
        <f ca="true">+IF(AND(ISNUMBER(OFFSET('Sanitation Data'!$E$12,0,10*ROW('Sanitation Data'!E161))),'Data Summary'!CT167="Yes"),OFFSET('Sanitation Data'!$E$12,0,10*ROW('Sanitation Data'!E161)),NA())</f>
        <v>#N/A</v>
      </c>
      <c r="AF167" s="100" t="e">
        <f ca="true">+IF(AND(ISNUMBER(OFFSET('Sanitation Data'!$F$4,0,10*ROW('Sanitation Data'!F161))),'Data Summary'!CU167="Yes"),100-OFFSET('Sanitation Data'!$F$4,0,10*ROW('Sanitation Data'!F161)),NA())</f>
        <v>#N/A</v>
      </c>
      <c r="AG167" s="100" t="e">
        <f ca="true">+IF(AND(ISNUMBER(OFFSET('Sanitation Data'!$F$6,0,10*ROW('Sanitation Data'!F161))),'Data Summary'!CV167="Yes"),OFFSET('Sanitation Data'!$F$6,0,10*ROW('Sanitation Data'!F161)),NA())</f>
        <v>#N/A</v>
      </c>
      <c r="AH167" s="100" t="e">
        <f ca="true">+IF(AND(ISNUMBER(OFFSET('Sanitation Data'!$F$10,0,10*ROW('Sanitation Data'!F161))),'Data Summary'!CW167="Yes"),OFFSET('Sanitation Data'!$F$10,0,10*ROW('Sanitation Data'!F161)),NA())</f>
        <v>#N/A</v>
      </c>
      <c r="AI167" s="100" t="e">
        <f ca="true">+IF(AND(ISNUMBER(OFFSET('Sanitation Data'!$F$11,0,10*ROW('Sanitation Data'!F161))),'Data Summary'!CX167="Yes"),OFFSET('Sanitation Data'!$F$11,0,10*ROW('Sanitation Data'!F161)),NA())</f>
        <v>#N/A</v>
      </c>
      <c r="AJ167" s="100" t="e">
        <f ca="true">+IF(AND(ISNUMBER(OFFSET('Sanitation Data'!$F$12,0,10*ROW('Sanitation Data'!F161))),'Data Summary'!CY167="Yes"),OFFSET('Sanitation Data'!$F$12,0,10*ROW('Sanitation Data'!F161)),NA())</f>
        <v>#N/A</v>
      </c>
      <c r="AK167" s="100" t="e">
        <f ca="true">+IF(AND(ISNUMBER(OFFSET('Sanitation Data'!$G$4,0,10*ROW('Sanitation Data'!G161))),'Data Summary'!CZ167="Yes"),100-OFFSET('Sanitation Data'!$G$4,0,10*ROW('Sanitation Data'!G161)),NA())</f>
        <v>#N/A</v>
      </c>
      <c r="AL167" s="100" t="e">
        <f ca="true">+IF(AND(ISNUMBER(OFFSET('Sanitation Data'!$G$6,0,10*ROW('Sanitation Data'!G161))),'Data Summary'!DA167="Yes"),OFFSET('Sanitation Data'!$G$6,0,10*ROW('Sanitation Data'!G161)),NA())</f>
        <v>#N/A</v>
      </c>
      <c r="AM167" s="100" t="e">
        <f ca="true">+IF(AND(ISNUMBER(OFFSET('Sanitation Data'!$G$10,0,10*ROW('Sanitation Data'!G161))),'Data Summary'!DB167="Yes"),OFFSET('Sanitation Data'!$G$10,0,10*ROW('Sanitation Data'!G161)),NA())</f>
        <v>#N/A</v>
      </c>
      <c r="AN167" s="100" t="e">
        <f ca="true">+IF(AND(ISNUMBER(OFFSET('Sanitation Data'!$G$11,0,10*ROW('Sanitation Data'!G161))),'Data Summary'!DC167="Yes"),OFFSET('Sanitation Data'!$G$11,0,10*ROW('Sanitation Data'!G161)),NA())</f>
        <v>#N/A</v>
      </c>
      <c r="AO167" s="100" t="e">
        <f ca="true">+IF(AND(ISNUMBER(OFFSET('Sanitation Data'!$G$12,0,10*ROW('Sanitation Data'!G161))),'Data Summary'!DD167="Yes"),OFFSET('Sanitation Data'!$G$12,0,10*ROW('Sanitation Data'!G161)),NA())</f>
        <v>#N/A</v>
      </c>
      <c r="AP167" s="100" t="e">
        <f ca="true">+IF(AND(ISNUMBER(OFFSET('Sanitation Data'!$H$4,0,10*ROW('Sanitation Data'!H161))),'Data Summary'!DE167="Yes"),100-OFFSET('Sanitation Data'!$H$4,0,10*ROW('Sanitation Data'!H161)),NA())</f>
        <v>#N/A</v>
      </c>
      <c r="AQ167" s="100" t="e">
        <f ca="true">+IF(AND(ISNUMBER(OFFSET('Sanitation Data'!$H$6,0,10*ROW('Sanitation Data'!H161))),'Data Summary'!DF167="Yes"),OFFSET('Sanitation Data'!$H$6,0,10*ROW('Sanitation Data'!H161)),NA())</f>
        <v>#N/A</v>
      </c>
      <c r="AR167" s="100" t="e">
        <f ca="true">+IF(AND(ISNUMBER(OFFSET('Sanitation Data'!$H$10,0,10*ROW('Sanitation Data'!H161))),'Data Summary'!DG167="Yes"),OFFSET('Sanitation Data'!$H$10,0,10*ROW('Sanitation Data'!H161)),NA())</f>
        <v>#N/A</v>
      </c>
      <c r="AS167" s="100" t="e">
        <f ca="true">+IF(AND(ISNUMBER(OFFSET('Sanitation Data'!$H$11,0,10*ROW('Sanitation Data'!H161))),'Data Summary'!DH167="Yes"),OFFSET('Sanitation Data'!$H$11,0,10*ROW('Sanitation Data'!H161)),NA())</f>
        <v>#N/A</v>
      </c>
      <c r="AT167" s="100" t="e">
        <f ca="true">+IF(AND(ISNUMBER(OFFSET('Sanitation Data'!$H$12,0,10*ROW('Sanitation Data'!H161))),'Data Summary'!DI167="Yes"),OFFSET('Sanitation Data'!$H$12,0,10*ROW('Sanitation Data'!H161)),NA())</f>
        <v>#N/A</v>
      </c>
      <c r="AU167" s="100" t="e">
        <f ca="true">+IF(AND(ISNUMBER(OFFSET('Sanitation Data'!$I$4,0,10*ROW('Sanitation Data'!I161))),'Data Summary'!DJ167="Yes"),100-OFFSET('Sanitation Data'!$I$4,0,10*ROW('Sanitation Data'!I161)),NA())</f>
        <v>#N/A</v>
      </c>
      <c r="AV167" s="100" t="e">
        <f ca="true">+IF(AND(ISNUMBER(OFFSET('Sanitation Data'!$I$6,0,10*ROW('Sanitation Data'!I161))),'Data Summary'!DK167="Yes"),OFFSET('Sanitation Data'!$I$6,0,10*ROW('Sanitation Data'!I161)),NA())</f>
        <v>#N/A</v>
      </c>
      <c r="AW167" s="100" t="e">
        <f ca="true">+IF(AND(ISNUMBER(OFFSET('Sanitation Data'!$I$10,0,10*ROW('Sanitation Data'!I161))),'Data Summary'!DL167="Yes"),OFFSET('Sanitation Data'!$I$10,0,10*ROW('Sanitation Data'!I161)),NA())</f>
        <v>#N/A</v>
      </c>
      <c r="AX167" s="100" t="e">
        <f ca="true">+IF(AND(ISNUMBER(OFFSET('Sanitation Data'!$I$11,0,10*ROW('Sanitation Data'!I161))),'Data Summary'!DM167="Yes"),OFFSET('Sanitation Data'!$I$11,0,10*ROW('Sanitation Data'!I161)),NA())</f>
        <v>#N/A</v>
      </c>
      <c r="AY167" s="100" t="e">
        <f ca="true">+IF(AND(ISNUMBER(OFFSET('Sanitation Data'!$I$12,0,10*ROW('Sanitation Data'!I161))),'Data Summary'!DN167="Yes"),OFFSET('Sanitation Data'!$I$12,0,10*ROW('Sanitation Data'!I161)),NA())</f>
        <v>#N/A</v>
      </c>
      <c r="AZ167" s="101" t="e">
        <f ca="true">+IF(AND(ISNUMBER(OFFSET('Hygiene Data'!$D$5,0,10*ROW('Hygiene Data'!D161))),'Data Summary'!DO167="Yes"),OFFSET('Hygiene Data'!$D$5,0,10*ROW('Hygiene Data'!D161)),NA())</f>
        <v>#N/A</v>
      </c>
      <c r="BA167" s="101" t="e">
        <f ca="true">+IF(AND(ISNUMBER(OFFSET('Hygiene Data'!$D$7,0,10*ROW('Hygiene Data'!D161))),'Data Summary'!DP167="Yes"),OFFSET('Hygiene Data'!$D$7,0,10*ROW('Hygiene Data'!D161)),NA())</f>
        <v>#N/A</v>
      </c>
      <c r="BB167" s="101" t="e">
        <f ca="true">+IF(AND(ISNUMBER(OFFSET('Hygiene Data'!$D$9,0,10*ROW('Hygiene Data'!D161))),'Data Summary'!DQ167="Yes"),OFFSET('Hygiene Data'!$D$9,0,10*ROW('Hygiene Data'!D161)),NA())</f>
        <v>#N/A</v>
      </c>
      <c r="BC167" s="101" t="e">
        <f ca="true">+IF(AND(ISNUMBER(OFFSET('Hygiene Data'!$E$5,0,10*ROW('Hygiene Data'!E161))),'Data Summary'!DR167="Yes"),OFFSET('Hygiene Data'!$E$5,0,10*ROW('Hygiene Data'!E161)),NA())</f>
        <v>#N/A</v>
      </c>
      <c r="BD167" s="101" t="e">
        <f ca="true">+IF(AND(ISNUMBER(OFFSET('Hygiene Data'!$E$7,0,10*ROW('Hygiene Data'!E161))),'Data Summary'!DS167="Yes"),OFFSET('Hygiene Data'!$E$7,0,10*ROW('Hygiene Data'!E161)),NA())</f>
        <v>#N/A</v>
      </c>
      <c r="BE167" s="101" t="e">
        <f ca="true">+IF(AND(ISNUMBER(OFFSET('Hygiene Data'!$E$9,0,10*ROW('Hygiene Data'!E161))),'Data Summary'!DT167="Yes"),OFFSET('Hygiene Data'!$E$9,0,10*ROW('Hygiene Data'!E161)),NA())</f>
        <v>#N/A</v>
      </c>
      <c r="BF167" s="101" t="e">
        <f ca="true">+IF(AND(ISNUMBER(OFFSET('Hygiene Data'!$F$5,0,10*ROW('Hygiene Data'!F161))),'Data Summary'!DU167="Yes"),OFFSET('Hygiene Data'!$F$5,0,10*ROW('Hygiene Data'!F161)),NA())</f>
        <v>#N/A</v>
      </c>
      <c r="BG167" s="101" t="e">
        <f ca="true">+IF(AND(ISNUMBER(OFFSET('Hygiene Data'!$F$7,0,10*ROW('Hygiene Data'!F161))),'Data Summary'!DV167="Yes"),OFFSET('Hygiene Data'!$F$7,0,10*ROW('Hygiene Data'!F161)),NA())</f>
        <v>#N/A</v>
      </c>
      <c r="BH167" s="101" t="e">
        <f ca="true">+IF(AND(ISNUMBER(OFFSET('Hygiene Data'!$F$9,0,10*ROW('Hygiene Data'!F161))),'Data Summary'!DW167="Yes"),OFFSET('Hygiene Data'!$F$9,0,10*ROW('Hygiene Data'!F161)),NA())</f>
        <v>#N/A</v>
      </c>
      <c r="BI167" s="101" t="e">
        <f ca="true">+IF(AND(ISNUMBER(OFFSET('Hygiene Data'!$G$5,0,10*ROW('Hygiene Data'!G161))),'Data Summary'!DX167="Yes"),OFFSET('Hygiene Data'!$G$5,0,10*ROW('Hygiene Data'!G161)),NA())</f>
        <v>#N/A</v>
      </c>
      <c r="BJ167" s="101" t="e">
        <f ca="true">+IF(AND(ISNUMBER(OFFSET('Hygiene Data'!$G$7,0,10*ROW('Hygiene Data'!G161))),'Data Summary'!DY167="Yes"),OFFSET('Hygiene Data'!$G$7,0,10*ROW('Hygiene Data'!G161)),NA())</f>
        <v>#N/A</v>
      </c>
      <c r="BK167" s="101" t="e">
        <f ca="true">+IF(AND(ISNUMBER(OFFSET('Hygiene Data'!$G$9,0,10*ROW('Hygiene Data'!G161))),'Data Summary'!DZ167="Yes"),OFFSET('Hygiene Data'!$G$9,0,10*ROW('Hygiene Data'!G161)),NA())</f>
        <v>#N/A</v>
      </c>
      <c r="BL167" s="101" t="e">
        <f ca="true">+IF(AND(ISNUMBER(OFFSET('Hygiene Data'!$H$5,0,10*ROW('Hygiene Data'!H161))),'Data Summary'!EA167="Yes"),OFFSET('Hygiene Data'!$H$5,0,10*ROW('Hygiene Data'!H161)),NA())</f>
        <v>#N/A</v>
      </c>
      <c r="BM167" s="101" t="e">
        <f ca="true">+IF(AND(ISNUMBER(OFFSET('Hygiene Data'!$H$7,0,10*ROW('Hygiene Data'!H161))),'Data Summary'!EB167="Yes"),OFFSET('Hygiene Data'!$H$7,0,10*ROW('Hygiene Data'!H161)),NA())</f>
        <v>#N/A</v>
      </c>
      <c r="BN167" s="101" t="e">
        <f ca="true">+IF(AND(ISNUMBER(OFFSET('Hygiene Data'!$H$9,0,10*ROW('Hygiene Data'!H161))),'Data Summary'!EC167="Yes"),OFFSET('Hygiene Data'!$H$9,0,10*ROW('Hygiene Data'!H161)),NA())</f>
        <v>#N/A</v>
      </c>
      <c r="BO167" s="101" t="e">
        <f ca="true">+IF(AND(ISNUMBER(OFFSET('Hygiene Data'!$I$5,0,10*ROW('Hygiene Data'!I161))),'Data Summary'!ED167="Yes"),OFFSET('Hygiene Data'!$I$5,0,10*ROW('Hygiene Data'!I161)),NA())</f>
        <v>#N/A</v>
      </c>
      <c r="BP167" s="101" t="e">
        <f ca="true">+IF(AND(ISNUMBER(OFFSET('Hygiene Data'!$I$7,0,10*ROW('Hygiene Data'!I161))),'Data Summary'!EE167="Yes"),OFFSET('Hygiene Data'!$I$7,0,10*ROW('Hygiene Data'!I161)),NA())</f>
        <v>#N/A</v>
      </c>
      <c r="BQ167" s="101" t="e">
        <f ca="true">+IF(AND(ISNUMBER(OFFSET('Hygiene Data'!$I$9,0,10*ROW('Hygiene Data'!I161))),'Data Summary'!EF167="Yes"),OFFSET('Hygiene Data'!$I$9,0,10*ROW('Hygiene Data'!I161)),NA())</f>
        <v>#N/A</v>
      </c>
    </row>
    <row xmlns:x14ac="http://schemas.microsoft.com/office/spreadsheetml/2009/9/ac" r="168" x14ac:dyDescent="0.2">
      <c r="A168" s="379" t="e">
        <f ca="true">+RIGHT('Data Summary'!A168,LEN('Data Summary'!A168)-9)</f>
        <v>#VALUE!</v>
      </c>
      <c r="B168" s="38" t="str">
        <f ca="true">+IF(ISTEXT('Data Summary'!B168),'Data Summary'!B168,"")</f>
        <v/>
      </c>
      <c r="C168" s="378" t="e">
        <f ca="true">+VALUE('Data Summary'!C168)</f>
        <v>#VALUE!</v>
      </c>
      <c r="D168" s="99" t="e">
        <f ca="true">+IF(AND(ISNUMBER(OFFSET('Water Data'!$D$4,0,10*ROW('Water Data'!D162))),'Data Summary'!BS168="Yes"),100-OFFSET('Water Data'!$D$4,0,10*ROW('Water Data'!D162)),NA())</f>
        <v>#N/A</v>
      </c>
      <c r="E168" s="99" t="e">
        <f ca="true">+IF(AND(ISNUMBER(OFFSET('Water Data'!$D$6,0,10*ROW('Water Data'!D162))),'Data Summary'!BT168="Yes"),OFFSET('Water Data'!$D$6,0,10*ROW('Water Data'!D162)),NA())</f>
        <v>#N/A</v>
      </c>
      <c r="F168" s="99" t="e">
        <f ca="true">+IF(AND(ISNUMBER(OFFSET('Water Data'!$D$9,0,10*ROW('Water Data'!D162))),'Data Summary'!BU168="Yes"),OFFSET('Water Data'!$D$9,0,10*ROW('Water Data'!D162)),NA())</f>
        <v>#N/A</v>
      </c>
      <c r="G168" s="99" t="e">
        <f ca="true">+IF(AND(ISNUMBER(OFFSET('Water Data'!$E$4,0,10*ROW('Water Data'!E162))),'Data Summary'!BV168="Yes"),100-OFFSET('Water Data'!$E$4,0,10*ROW('Water Data'!E162)),NA())</f>
        <v>#N/A</v>
      </c>
      <c r="H168" s="99" t="e">
        <f ca="true">+IF(AND(ISNUMBER(OFFSET('Water Data'!$E$6,0,10*ROW('Water Data'!E162))),'Data Summary'!BW168="Yes"),OFFSET('Water Data'!$E$6,0,10*ROW('Water Data'!E162)),NA())</f>
        <v>#N/A</v>
      </c>
      <c r="I168" s="99" t="e">
        <f ca="true">+IF(AND(ISNUMBER(OFFSET('Water Data'!$E$9,0,10*ROW('Water Data'!E162))),'Data Summary'!BX168="Yes"),OFFSET('Water Data'!$E$9,0,10*ROW('Water Data'!E162)),NA())</f>
        <v>#N/A</v>
      </c>
      <c r="J168" s="99" t="e">
        <f ca="true">+IF(AND(ISNUMBER(OFFSET('Water Data'!$F$4,0,10*ROW('Water Data'!F162))),'Data Summary'!BY168="Yes"),100-OFFSET('Water Data'!$F$4,0,10*ROW('Water Data'!F162)),NA())</f>
        <v>#N/A</v>
      </c>
      <c r="K168" s="99" t="e">
        <f ca="true">+IF(AND(ISNUMBER(OFFSET('Water Data'!$F$6,0,10*ROW('Water Data'!F162))),'Data Summary'!BZ168="Yes"),OFFSET('Water Data'!$F$6,0,10*ROW('Water Data'!F162)),NA())</f>
        <v>#N/A</v>
      </c>
      <c r="L168" s="99" t="e">
        <f ca="true">+IF(AND(ISNUMBER(OFFSET('Water Data'!$F$9,0,10*ROW('Water Data'!F162))),'Data Summary'!CA168="Yes"),OFFSET('Water Data'!$F$9,0,10*ROW('Water Data'!F162)),NA())</f>
        <v>#N/A</v>
      </c>
      <c r="M168" s="99" t="e">
        <f ca="true">+IF(AND(ISNUMBER(OFFSET('Water Data'!$G$4,0,10*ROW('Water Data'!G162))),'Data Summary'!CB168="Yes"),100-OFFSET('Water Data'!$G$4,0,10*ROW('Water Data'!G162)),NA())</f>
        <v>#N/A</v>
      </c>
      <c r="N168" s="99" t="e">
        <f ca="true">+IF(AND(ISNUMBER(OFFSET('Water Data'!$G$6,0,10*ROW('Water Data'!G162))),'Data Summary'!CC168="Yes"),OFFSET('Water Data'!$G$6,0,10*ROW('Water Data'!G162)),NA())</f>
        <v>#N/A</v>
      </c>
      <c r="O168" s="99" t="e">
        <f ca="true">+IF(AND(ISNUMBER(OFFSET('Water Data'!$G$9,0,10*ROW('Water Data'!G162))),'Data Summary'!CD168="Yes"),OFFSET('Water Data'!$G$9,0,10*ROW('Water Data'!G162)),NA())</f>
        <v>#N/A</v>
      </c>
      <c r="P168" s="99" t="e">
        <f ca="true">+IF(AND(ISNUMBER(OFFSET('Water Data'!$H$4,0,10*ROW('Water Data'!H162))),'Data Summary'!CE168="Yes"),100-OFFSET('Water Data'!$H$4,0,10*ROW('Water Data'!H162)),NA())</f>
        <v>#N/A</v>
      </c>
      <c r="Q168" s="99" t="e">
        <f ca="true">+IF(AND(ISNUMBER(OFFSET('Water Data'!$H$6,0,10*ROW('Water Data'!H162))),'Data Summary'!CF168="Yes"),OFFSET('Water Data'!$H$6,0,10*ROW('Water Data'!H162)),NA())</f>
        <v>#N/A</v>
      </c>
      <c r="R168" s="99" t="e">
        <f ca="true">+IF(AND(ISNUMBER(OFFSET('Water Data'!$H$9,0,10*ROW('Water Data'!H162))),'Data Summary'!CG168="Yes"),OFFSET('Water Data'!$H$9,0,10*ROW('Water Data'!H162)),NA())</f>
        <v>#N/A</v>
      </c>
      <c r="S168" s="99" t="e">
        <f ca="true">+IF(AND(ISNUMBER(OFFSET('Water Data'!$I$4,0,10*ROW('Water Data'!I162))),'Data Summary'!CH168="Yes"),100-OFFSET('Water Data'!$I$4,0,10*ROW('Water Data'!I162)),NA())</f>
        <v>#N/A</v>
      </c>
      <c r="T168" s="99" t="e">
        <f ca="true">+IF(AND(ISNUMBER(OFFSET('Water Data'!$I$6,0,10*ROW('Water Data'!I162))),'Data Summary'!CI168="Yes"),OFFSET('Water Data'!$I$6,0,10*ROW('Water Data'!I162)),NA())</f>
        <v>#N/A</v>
      </c>
      <c r="U168" s="99" t="e">
        <f ca="true">+IF(AND(ISNUMBER(OFFSET('Water Data'!$I$9,0,10*ROW('Water Data'!I162))),'Data Summary'!CJ168="Yes"),OFFSET('Water Data'!$I$9,0,10*ROW('Water Data'!I162)),NA())</f>
        <v>#N/A</v>
      </c>
      <c r="V168" s="100" t="e">
        <f ca="true">+IF(AND(ISNUMBER(OFFSET('Sanitation Data'!$D$4,0,10*ROW('Sanitation Data'!D162))),'Data Summary'!CK168="Yes"),100-OFFSET('Sanitation Data'!$D$4,0,10*ROW('Sanitation Data'!D162)),NA())</f>
        <v>#N/A</v>
      </c>
      <c r="W168" s="100" t="e">
        <f ca="true">+IF(AND(ISNUMBER(OFFSET('Sanitation Data'!$D$6,0,10*ROW('Sanitation Data'!D162))),'Data Summary'!CL168="Yes"),OFFSET('Sanitation Data'!$D$6,0,10*ROW('Sanitation Data'!D162)),NA())</f>
        <v>#N/A</v>
      </c>
      <c r="X168" s="100" t="e">
        <f ca="true">+IF(AND(ISNUMBER(OFFSET('Sanitation Data'!$D$10,0,10*ROW('Sanitation Data'!D162))),'Data Summary'!CM168="Yes"),OFFSET('Sanitation Data'!$D$10,0,10*ROW('Sanitation Data'!D162)),NA())</f>
        <v>#N/A</v>
      </c>
      <c r="Y168" s="100" t="e">
        <f ca="true">+IF(AND(ISNUMBER(OFFSET('Sanitation Data'!$D$11,0,10*ROW('Sanitation Data'!D162))),'Data Summary'!CN168="Yes"),OFFSET('Sanitation Data'!$D$11,0,10*ROW('Sanitation Data'!D162)),NA())</f>
        <v>#N/A</v>
      </c>
      <c r="Z168" s="100" t="e">
        <f ca="true">+IF(AND(ISNUMBER(OFFSET('Sanitation Data'!$D$12,0,10*ROW('Sanitation Data'!D162))),'Data Summary'!CO168="Yes"),OFFSET('Sanitation Data'!$D$12,0,10*ROW('Sanitation Data'!D162)),NA())</f>
        <v>#N/A</v>
      </c>
      <c r="AA168" s="100" t="e">
        <f ca="true">+IF(AND(ISNUMBER(OFFSET('Sanitation Data'!$E$4,0,10*ROW('Sanitation Data'!E162))),'Data Summary'!CP168="Yes"),100-OFFSET('Sanitation Data'!$E$4,0,10*ROW('Sanitation Data'!E162)),NA())</f>
        <v>#N/A</v>
      </c>
      <c r="AB168" s="100" t="e">
        <f ca="true">+IF(AND(ISNUMBER(OFFSET('Sanitation Data'!$E$6,0,10*ROW('Sanitation Data'!E162))),'Data Summary'!CQ168="Yes"),OFFSET('Sanitation Data'!$E$6,0,10*ROW('Sanitation Data'!E162)),NA())</f>
        <v>#N/A</v>
      </c>
      <c r="AC168" s="100" t="e">
        <f ca="true">+IF(AND(ISNUMBER(OFFSET('Sanitation Data'!$E$10,0,10*ROW('Sanitation Data'!E162))),'Data Summary'!CR168="Yes"),OFFSET('Sanitation Data'!$E$10,0,10*ROW('Sanitation Data'!E162)),NA())</f>
        <v>#N/A</v>
      </c>
      <c r="AD168" s="100" t="e">
        <f ca="true">+IF(AND(ISNUMBER(OFFSET('Sanitation Data'!$E$11,0,10*ROW('Sanitation Data'!E162))),'Data Summary'!CS168="Yes"),OFFSET('Sanitation Data'!$E$11,0,10*ROW('Sanitation Data'!E162)),NA())</f>
        <v>#N/A</v>
      </c>
      <c r="AE168" s="100" t="e">
        <f ca="true">+IF(AND(ISNUMBER(OFFSET('Sanitation Data'!$E$12,0,10*ROW('Sanitation Data'!E162))),'Data Summary'!CT168="Yes"),OFFSET('Sanitation Data'!$E$12,0,10*ROW('Sanitation Data'!E162)),NA())</f>
        <v>#N/A</v>
      </c>
      <c r="AF168" s="100" t="e">
        <f ca="true">+IF(AND(ISNUMBER(OFFSET('Sanitation Data'!$F$4,0,10*ROW('Sanitation Data'!F162))),'Data Summary'!CU168="Yes"),100-OFFSET('Sanitation Data'!$F$4,0,10*ROW('Sanitation Data'!F162)),NA())</f>
        <v>#N/A</v>
      </c>
      <c r="AG168" s="100" t="e">
        <f ca="true">+IF(AND(ISNUMBER(OFFSET('Sanitation Data'!$F$6,0,10*ROW('Sanitation Data'!F162))),'Data Summary'!CV168="Yes"),OFFSET('Sanitation Data'!$F$6,0,10*ROW('Sanitation Data'!F162)),NA())</f>
        <v>#N/A</v>
      </c>
      <c r="AH168" s="100" t="e">
        <f ca="true">+IF(AND(ISNUMBER(OFFSET('Sanitation Data'!$F$10,0,10*ROW('Sanitation Data'!F162))),'Data Summary'!CW168="Yes"),OFFSET('Sanitation Data'!$F$10,0,10*ROW('Sanitation Data'!F162)),NA())</f>
        <v>#N/A</v>
      </c>
      <c r="AI168" s="100" t="e">
        <f ca="true">+IF(AND(ISNUMBER(OFFSET('Sanitation Data'!$F$11,0,10*ROW('Sanitation Data'!F162))),'Data Summary'!CX168="Yes"),OFFSET('Sanitation Data'!$F$11,0,10*ROW('Sanitation Data'!F162)),NA())</f>
        <v>#N/A</v>
      </c>
      <c r="AJ168" s="100" t="e">
        <f ca="true">+IF(AND(ISNUMBER(OFFSET('Sanitation Data'!$F$12,0,10*ROW('Sanitation Data'!F162))),'Data Summary'!CY168="Yes"),OFFSET('Sanitation Data'!$F$12,0,10*ROW('Sanitation Data'!F162)),NA())</f>
        <v>#N/A</v>
      </c>
      <c r="AK168" s="100" t="e">
        <f ca="true">+IF(AND(ISNUMBER(OFFSET('Sanitation Data'!$G$4,0,10*ROW('Sanitation Data'!G162))),'Data Summary'!CZ168="Yes"),100-OFFSET('Sanitation Data'!$G$4,0,10*ROW('Sanitation Data'!G162)),NA())</f>
        <v>#N/A</v>
      </c>
      <c r="AL168" s="100" t="e">
        <f ca="true">+IF(AND(ISNUMBER(OFFSET('Sanitation Data'!$G$6,0,10*ROW('Sanitation Data'!G162))),'Data Summary'!DA168="Yes"),OFFSET('Sanitation Data'!$G$6,0,10*ROW('Sanitation Data'!G162)),NA())</f>
        <v>#N/A</v>
      </c>
      <c r="AM168" s="100" t="e">
        <f ca="true">+IF(AND(ISNUMBER(OFFSET('Sanitation Data'!$G$10,0,10*ROW('Sanitation Data'!G162))),'Data Summary'!DB168="Yes"),OFFSET('Sanitation Data'!$G$10,0,10*ROW('Sanitation Data'!G162)),NA())</f>
        <v>#N/A</v>
      </c>
      <c r="AN168" s="100" t="e">
        <f ca="true">+IF(AND(ISNUMBER(OFFSET('Sanitation Data'!$G$11,0,10*ROW('Sanitation Data'!G162))),'Data Summary'!DC168="Yes"),OFFSET('Sanitation Data'!$G$11,0,10*ROW('Sanitation Data'!G162)),NA())</f>
        <v>#N/A</v>
      </c>
      <c r="AO168" s="100" t="e">
        <f ca="true">+IF(AND(ISNUMBER(OFFSET('Sanitation Data'!$G$12,0,10*ROW('Sanitation Data'!G162))),'Data Summary'!DD168="Yes"),OFFSET('Sanitation Data'!$G$12,0,10*ROW('Sanitation Data'!G162)),NA())</f>
        <v>#N/A</v>
      </c>
      <c r="AP168" s="100" t="e">
        <f ca="true">+IF(AND(ISNUMBER(OFFSET('Sanitation Data'!$H$4,0,10*ROW('Sanitation Data'!H162))),'Data Summary'!DE168="Yes"),100-OFFSET('Sanitation Data'!$H$4,0,10*ROW('Sanitation Data'!H162)),NA())</f>
        <v>#N/A</v>
      </c>
      <c r="AQ168" s="100" t="e">
        <f ca="true">+IF(AND(ISNUMBER(OFFSET('Sanitation Data'!$H$6,0,10*ROW('Sanitation Data'!H162))),'Data Summary'!DF168="Yes"),OFFSET('Sanitation Data'!$H$6,0,10*ROW('Sanitation Data'!H162)),NA())</f>
        <v>#N/A</v>
      </c>
      <c r="AR168" s="100" t="e">
        <f ca="true">+IF(AND(ISNUMBER(OFFSET('Sanitation Data'!$H$10,0,10*ROW('Sanitation Data'!H162))),'Data Summary'!DG168="Yes"),OFFSET('Sanitation Data'!$H$10,0,10*ROW('Sanitation Data'!H162)),NA())</f>
        <v>#N/A</v>
      </c>
      <c r="AS168" s="100" t="e">
        <f ca="true">+IF(AND(ISNUMBER(OFFSET('Sanitation Data'!$H$11,0,10*ROW('Sanitation Data'!H162))),'Data Summary'!DH168="Yes"),OFFSET('Sanitation Data'!$H$11,0,10*ROW('Sanitation Data'!H162)),NA())</f>
        <v>#N/A</v>
      </c>
      <c r="AT168" s="100" t="e">
        <f ca="true">+IF(AND(ISNUMBER(OFFSET('Sanitation Data'!$H$12,0,10*ROW('Sanitation Data'!H162))),'Data Summary'!DI168="Yes"),OFFSET('Sanitation Data'!$H$12,0,10*ROW('Sanitation Data'!H162)),NA())</f>
        <v>#N/A</v>
      </c>
      <c r="AU168" s="100" t="e">
        <f ca="true">+IF(AND(ISNUMBER(OFFSET('Sanitation Data'!$I$4,0,10*ROW('Sanitation Data'!I162))),'Data Summary'!DJ168="Yes"),100-OFFSET('Sanitation Data'!$I$4,0,10*ROW('Sanitation Data'!I162)),NA())</f>
        <v>#N/A</v>
      </c>
      <c r="AV168" s="100" t="e">
        <f ca="true">+IF(AND(ISNUMBER(OFFSET('Sanitation Data'!$I$6,0,10*ROW('Sanitation Data'!I162))),'Data Summary'!DK168="Yes"),OFFSET('Sanitation Data'!$I$6,0,10*ROW('Sanitation Data'!I162)),NA())</f>
        <v>#N/A</v>
      </c>
      <c r="AW168" s="100" t="e">
        <f ca="true">+IF(AND(ISNUMBER(OFFSET('Sanitation Data'!$I$10,0,10*ROW('Sanitation Data'!I162))),'Data Summary'!DL168="Yes"),OFFSET('Sanitation Data'!$I$10,0,10*ROW('Sanitation Data'!I162)),NA())</f>
        <v>#N/A</v>
      </c>
      <c r="AX168" s="100" t="e">
        <f ca="true">+IF(AND(ISNUMBER(OFFSET('Sanitation Data'!$I$11,0,10*ROW('Sanitation Data'!I162))),'Data Summary'!DM168="Yes"),OFFSET('Sanitation Data'!$I$11,0,10*ROW('Sanitation Data'!I162)),NA())</f>
        <v>#N/A</v>
      </c>
      <c r="AY168" s="100" t="e">
        <f ca="true">+IF(AND(ISNUMBER(OFFSET('Sanitation Data'!$I$12,0,10*ROW('Sanitation Data'!I162))),'Data Summary'!DN168="Yes"),OFFSET('Sanitation Data'!$I$12,0,10*ROW('Sanitation Data'!I162)),NA())</f>
        <v>#N/A</v>
      </c>
      <c r="AZ168" s="101" t="e">
        <f ca="true">+IF(AND(ISNUMBER(OFFSET('Hygiene Data'!$D$5,0,10*ROW('Hygiene Data'!D162))),'Data Summary'!DO168="Yes"),OFFSET('Hygiene Data'!$D$5,0,10*ROW('Hygiene Data'!D162)),NA())</f>
        <v>#N/A</v>
      </c>
      <c r="BA168" s="101" t="e">
        <f ca="true">+IF(AND(ISNUMBER(OFFSET('Hygiene Data'!$D$7,0,10*ROW('Hygiene Data'!D162))),'Data Summary'!DP168="Yes"),OFFSET('Hygiene Data'!$D$7,0,10*ROW('Hygiene Data'!D162)),NA())</f>
        <v>#N/A</v>
      </c>
      <c r="BB168" s="101" t="e">
        <f ca="true">+IF(AND(ISNUMBER(OFFSET('Hygiene Data'!$D$9,0,10*ROW('Hygiene Data'!D162))),'Data Summary'!DQ168="Yes"),OFFSET('Hygiene Data'!$D$9,0,10*ROW('Hygiene Data'!D162)),NA())</f>
        <v>#N/A</v>
      </c>
      <c r="BC168" s="101" t="e">
        <f ca="true">+IF(AND(ISNUMBER(OFFSET('Hygiene Data'!$E$5,0,10*ROW('Hygiene Data'!E162))),'Data Summary'!DR168="Yes"),OFFSET('Hygiene Data'!$E$5,0,10*ROW('Hygiene Data'!E162)),NA())</f>
        <v>#N/A</v>
      </c>
      <c r="BD168" s="101" t="e">
        <f ca="true">+IF(AND(ISNUMBER(OFFSET('Hygiene Data'!$E$7,0,10*ROW('Hygiene Data'!E162))),'Data Summary'!DS168="Yes"),OFFSET('Hygiene Data'!$E$7,0,10*ROW('Hygiene Data'!E162)),NA())</f>
        <v>#N/A</v>
      </c>
      <c r="BE168" s="101" t="e">
        <f ca="true">+IF(AND(ISNUMBER(OFFSET('Hygiene Data'!$E$9,0,10*ROW('Hygiene Data'!E162))),'Data Summary'!DT168="Yes"),OFFSET('Hygiene Data'!$E$9,0,10*ROW('Hygiene Data'!E162)),NA())</f>
        <v>#N/A</v>
      </c>
      <c r="BF168" s="101" t="e">
        <f ca="true">+IF(AND(ISNUMBER(OFFSET('Hygiene Data'!$F$5,0,10*ROW('Hygiene Data'!F162))),'Data Summary'!DU168="Yes"),OFFSET('Hygiene Data'!$F$5,0,10*ROW('Hygiene Data'!F162)),NA())</f>
        <v>#N/A</v>
      </c>
      <c r="BG168" s="101" t="e">
        <f ca="true">+IF(AND(ISNUMBER(OFFSET('Hygiene Data'!$F$7,0,10*ROW('Hygiene Data'!F162))),'Data Summary'!DV168="Yes"),OFFSET('Hygiene Data'!$F$7,0,10*ROW('Hygiene Data'!F162)),NA())</f>
        <v>#N/A</v>
      </c>
      <c r="BH168" s="101" t="e">
        <f ca="true">+IF(AND(ISNUMBER(OFFSET('Hygiene Data'!$F$9,0,10*ROW('Hygiene Data'!F162))),'Data Summary'!DW168="Yes"),OFFSET('Hygiene Data'!$F$9,0,10*ROW('Hygiene Data'!F162)),NA())</f>
        <v>#N/A</v>
      </c>
      <c r="BI168" s="101" t="e">
        <f ca="true">+IF(AND(ISNUMBER(OFFSET('Hygiene Data'!$G$5,0,10*ROW('Hygiene Data'!G162))),'Data Summary'!DX168="Yes"),OFFSET('Hygiene Data'!$G$5,0,10*ROW('Hygiene Data'!G162)),NA())</f>
        <v>#N/A</v>
      </c>
      <c r="BJ168" s="101" t="e">
        <f ca="true">+IF(AND(ISNUMBER(OFFSET('Hygiene Data'!$G$7,0,10*ROW('Hygiene Data'!G162))),'Data Summary'!DY168="Yes"),OFFSET('Hygiene Data'!$G$7,0,10*ROW('Hygiene Data'!G162)),NA())</f>
        <v>#N/A</v>
      </c>
      <c r="BK168" s="101" t="e">
        <f ca="true">+IF(AND(ISNUMBER(OFFSET('Hygiene Data'!$G$9,0,10*ROW('Hygiene Data'!G162))),'Data Summary'!DZ168="Yes"),OFFSET('Hygiene Data'!$G$9,0,10*ROW('Hygiene Data'!G162)),NA())</f>
        <v>#N/A</v>
      </c>
      <c r="BL168" s="101" t="e">
        <f ca="true">+IF(AND(ISNUMBER(OFFSET('Hygiene Data'!$H$5,0,10*ROW('Hygiene Data'!H162))),'Data Summary'!EA168="Yes"),OFFSET('Hygiene Data'!$H$5,0,10*ROW('Hygiene Data'!H162)),NA())</f>
        <v>#N/A</v>
      </c>
      <c r="BM168" s="101" t="e">
        <f ca="true">+IF(AND(ISNUMBER(OFFSET('Hygiene Data'!$H$7,0,10*ROW('Hygiene Data'!H162))),'Data Summary'!EB168="Yes"),OFFSET('Hygiene Data'!$H$7,0,10*ROW('Hygiene Data'!H162)),NA())</f>
        <v>#N/A</v>
      </c>
      <c r="BN168" s="101" t="e">
        <f ca="true">+IF(AND(ISNUMBER(OFFSET('Hygiene Data'!$H$9,0,10*ROW('Hygiene Data'!H162))),'Data Summary'!EC168="Yes"),OFFSET('Hygiene Data'!$H$9,0,10*ROW('Hygiene Data'!H162)),NA())</f>
        <v>#N/A</v>
      </c>
      <c r="BO168" s="101" t="e">
        <f ca="true">+IF(AND(ISNUMBER(OFFSET('Hygiene Data'!$I$5,0,10*ROW('Hygiene Data'!I162))),'Data Summary'!ED168="Yes"),OFFSET('Hygiene Data'!$I$5,0,10*ROW('Hygiene Data'!I162)),NA())</f>
        <v>#N/A</v>
      </c>
      <c r="BP168" s="101" t="e">
        <f ca="true">+IF(AND(ISNUMBER(OFFSET('Hygiene Data'!$I$7,0,10*ROW('Hygiene Data'!I162))),'Data Summary'!EE168="Yes"),OFFSET('Hygiene Data'!$I$7,0,10*ROW('Hygiene Data'!I162)),NA())</f>
        <v>#N/A</v>
      </c>
      <c r="BQ168" s="101" t="e">
        <f ca="true">+IF(AND(ISNUMBER(OFFSET('Hygiene Data'!$I$9,0,10*ROW('Hygiene Data'!I162))),'Data Summary'!EF168="Yes"),OFFSET('Hygiene Data'!$I$9,0,10*ROW('Hygiene Data'!I162)),NA())</f>
        <v>#N/A</v>
      </c>
    </row>
    <row xmlns:x14ac="http://schemas.microsoft.com/office/spreadsheetml/2009/9/ac" r="169" x14ac:dyDescent="0.2">
      <c r="A169" s="379" t="e">
        <f ca="true">+RIGHT('Data Summary'!A169,LEN('Data Summary'!A169)-9)</f>
        <v>#VALUE!</v>
      </c>
      <c r="B169" s="38" t="str">
        <f ca="true">+IF(ISTEXT('Data Summary'!B169),'Data Summary'!B169,"")</f>
        <v/>
      </c>
      <c r="C169" s="378" t="e">
        <f ca="true">+VALUE('Data Summary'!C169)</f>
        <v>#VALUE!</v>
      </c>
      <c r="D169" s="99" t="e">
        <f ca="true">+IF(AND(ISNUMBER(OFFSET('Water Data'!$D$4,0,10*ROW('Water Data'!D163))),'Data Summary'!BS169="Yes"),100-OFFSET('Water Data'!$D$4,0,10*ROW('Water Data'!D163)),NA())</f>
        <v>#N/A</v>
      </c>
      <c r="E169" s="99" t="e">
        <f ca="true">+IF(AND(ISNUMBER(OFFSET('Water Data'!$D$6,0,10*ROW('Water Data'!D163))),'Data Summary'!BT169="Yes"),OFFSET('Water Data'!$D$6,0,10*ROW('Water Data'!D163)),NA())</f>
        <v>#N/A</v>
      </c>
      <c r="F169" s="99" t="e">
        <f ca="true">+IF(AND(ISNUMBER(OFFSET('Water Data'!$D$9,0,10*ROW('Water Data'!D163))),'Data Summary'!BU169="Yes"),OFFSET('Water Data'!$D$9,0,10*ROW('Water Data'!D163)),NA())</f>
        <v>#N/A</v>
      </c>
      <c r="G169" s="99" t="e">
        <f ca="true">+IF(AND(ISNUMBER(OFFSET('Water Data'!$E$4,0,10*ROW('Water Data'!E163))),'Data Summary'!BV169="Yes"),100-OFFSET('Water Data'!$E$4,0,10*ROW('Water Data'!E163)),NA())</f>
        <v>#N/A</v>
      </c>
      <c r="H169" s="99" t="e">
        <f ca="true">+IF(AND(ISNUMBER(OFFSET('Water Data'!$E$6,0,10*ROW('Water Data'!E163))),'Data Summary'!BW169="Yes"),OFFSET('Water Data'!$E$6,0,10*ROW('Water Data'!E163)),NA())</f>
        <v>#N/A</v>
      </c>
      <c r="I169" s="99" t="e">
        <f ca="true">+IF(AND(ISNUMBER(OFFSET('Water Data'!$E$9,0,10*ROW('Water Data'!E163))),'Data Summary'!BX169="Yes"),OFFSET('Water Data'!$E$9,0,10*ROW('Water Data'!E163)),NA())</f>
        <v>#N/A</v>
      </c>
      <c r="J169" s="99" t="e">
        <f ca="true">+IF(AND(ISNUMBER(OFFSET('Water Data'!$F$4,0,10*ROW('Water Data'!F163))),'Data Summary'!BY169="Yes"),100-OFFSET('Water Data'!$F$4,0,10*ROW('Water Data'!F163)),NA())</f>
        <v>#N/A</v>
      </c>
      <c r="K169" s="99" t="e">
        <f ca="true">+IF(AND(ISNUMBER(OFFSET('Water Data'!$F$6,0,10*ROW('Water Data'!F163))),'Data Summary'!BZ169="Yes"),OFFSET('Water Data'!$F$6,0,10*ROW('Water Data'!F163)),NA())</f>
        <v>#N/A</v>
      </c>
      <c r="L169" s="99" t="e">
        <f ca="true">+IF(AND(ISNUMBER(OFFSET('Water Data'!$F$9,0,10*ROW('Water Data'!F163))),'Data Summary'!CA169="Yes"),OFFSET('Water Data'!$F$9,0,10*ROW('Water Data'!F163)),NA())</f>
        <v>#N/A</v>
      </c>
      <c r="M169" s="99" t="e">
        <f ca="true">+IF(AND(ISNUMBER(OFFSET('Water Data'!$G$4,0,10*ROW('Water Data'!G163))),'Data Summary'!CB169="Yes"),100-OFFSET('Water Data'!$G$4,0,10*ROW('Water Data'!G163)),NA())</f>
        <v>#N/A</v>
      </c>
      <c r="N169" s="99" t="e">
        <f ca="true">+IF(AND(ISNUMBER(OFFSET('Water Data'!$G$6,0,10*ROW('Water Data'!G163))),'Data Summary'!CC169="Yes"),OFFSET('Water Data'!$G$6,0,10*ROW('Water Data'!G163)),NA())</f>
        <v>#N/A</v>
      </c>
      <c r="O169" s="99" t="e">
        <f ca="true">+IF(AND(ISNUMBER(OFFSET('Water Data'!$G$9,0,10*ROW('Water Data'!G163))),'Data Summary'!CD169="Yes"),OFFSET('Water Data'!$G$9,0,10*ROW('Water Data'!G163)),NA())</f>
        <v>#N/A</v>
      </c>
      <c r="P169" s="99" t="e">
        <f ca="true">+IF(AND(ISNUMBER(OFFSET('Water Data'!$H$4,0,10*ROW('Water Data'!H163))),'Data Summary'!CE169="Yes"),100-OFFSET('Water Data'!$H$4,0,10*ROW('Water Data'!H163)),NA())</f>
        <v>#N/A</v>
      </c>
      <c r="Q169" s="99" t="e">
        <f ca="true">+IF(AND(ISNUMBER(OFFSET('Water Data'!$H$6,0,10*ROW('Water Data'!H163))),'Data Summary'!CF169="Yes"),OFFSET('Water Data'!$H$6,0,10*ROW('Water Data'!H163)),NA())</f>
        <v>#N/A</v>
      </c>
      <c r="R169" s="99" t="e">
        <f ca="true">+IF(AND(ISNUMBER(OFFSET('Water Data'!$H$9,0,10*ROW('Water Data'!H163))),'Data Summary'!CG169="Yes"),OFFSET('Water Data'!$H$9,0,10*ROW('Water Data'!H163)),NA())</f>
        <v>#N/A</v>
      </c>
      <c r="S169" s="99" t="e">
        <f ca="true">+IF(AND(ISNUMBER(OFFSET('Water Data'!$I$4,0,10*ROW('Water Data'!I163))),'Data Summary'!CH169="Yes"),100-OFFSET('Water Data'!$I$4,0,10*ROW('Water Data'!I163)),NA())</f>
        <v>#N/A</v>
      </c>
      <c r="T169" s="99" t="e">
        <f ca="true">+IF(AND(ISNUMBER(OFFSET('Water Data'!$I$6,0,10*ROW('Water Data'!I163))),'Data Summary'!CI169="Yes"),OFFSET('Water Data'!$I$6,0,10*ROW('Water Data'!I163)),NA())</f>
        <v>#N/A</v>
      </c>
      <c r="U169" s="99" t="e">
        <f ca="true">+IF(AND(ISNUMBER(OFFSET('Water Data'!$I$9,0,10*ROW('Water Data'!I163))),'Data Summary'!CJ169="Yes"),OFFSET('Water Data'!$I$9,0,10*ROW('Water Data'!I163)),NA())</f>
        <v>#N/A</v>
      </c>
      <c r="V169" s="100" t="e">
        <f ca="true">+IF(AND(ISNUMBER(OFFSET('Sanitation Data'!$D$4,0,10*ROW('Sanitation Data'!D163))),'Data Summary'!CK169="Yes"),100-OFFSET('Sanitation Data'!$D$4,0,10*ROW('Sanitation Data'!D163)),NA())</f>
        <v>#N/A</v>
      </c>
      <c r="W169" s="100" t="e">
        <f ca="true">+IF(AND(ISNUMBER(OFFSET('Sanitation Data'!$D$6,0,10*ROW('Sanitation Data'!D163))),'Data Summary'!CL169="Yes"),OFFSET('Sanitation Data'!$D$6,0,10*ROW('Sanitation Data'!D163)),NA())</f>
        <v>#N/A</v>
      </c>
      <c r="X169" s="100" t="e">
        <f ca="true">+IF(AND(ISNUMBER(OFFSET('Sanitation Data'!$D$10,0,10*ROW('Sanitation Data'!D163))),'Data Summary'!CM169="Yes"),OFFSET('Sanitation Data'!$D$10,0,10*ROW('Sanitation Data'!D163)),NA())</f>
        <v>#N/A</v>
      </c>
      <c r="Y169" s="100" t="e">
        <f ca="true">+IF(AND(ISNUMBER(OFFSET('Sanitation Data'!$D$11,0,10*ROW('Sanitation Data'!D163))),'Data Summary'!CN169="Yes"),OFFSET('Sanitation Data'!$D$11,0,10*ROW('Sanitation Data'!D163)),NA())</f>
        <v>#N/A</v>
      </c>
      <c r="Z169" s="100" t="e">
        <f ca="true">+IF(AND(ISNUMBER(OFFSET('Sanitation Data'!$D$12,0,10*ROW('Sanitation Data'!D163))),'Data Summary'!CO169="Yes"),OFFSET('Sanitation Data'!$D$12,0,10*ROW('Sanitation Data'!D163)),NA())</f>
        <v>#N/A</v>
      </c>
      <c r="AA169" s="100" t="e">
        <f ca="true">+IF(AND(ISNUMBER(OFFSET('Sanitation Data'!$E$4,0,10*ROW('Sanitation Data'!E163))),'Data Summary'!CP169="Yes"),100-OFFSET('Sanitation Data'!$E$4,0,10*ROW('Sanitation Data'!E163)),NA())</f>
        <v>#N/A</v>
      </c>
      <c r="AB169" s="100" t="e">
        <f ca="true">+IF(AND(ISNUMBER(OFFSET('Sanitation Data'!$E$6,0,10*ROW('Sanitation Data'!E163))),'Data Summary'!CQ169="Yes"),OFFSET('Sanitation Data'!$E$6,0,10*ROW('Sanitation Data'!E163)),NA())</f>
        <v>#N/A</v>
      </c>
      <c r="AC169" s="100" t="e">
        <f ca="true">+IF(AND(ISNUMBER(OFFSET('Sanitation Data'!$E$10,0,10*ROW('Sanitation Data'!E163))),'Data Summary'!CR169="Yes"),OFFSET('Sanitation Data'!$E$10,0,10*ROW('Sanitation Data'!E163)),NA())</f>
        <v>#N/A</v>
      </c>
      <c r="AD169" s="100" t="e">
        <f ca="true">+IF(AND(ISNUMBER(OFFSET('Sanitation Data'!$E$11,0,10*ROW('Sanitation Data'!E163))),'Data Summary'!CS169="Yes"),OFFSET('Sanitation Data'!$E$11,0,10*ROW('Sanitation Data'!E163)),NA())</f>
        <v>#N/A</v>
      </c>
      <c r="AE169" s="100" t="e">
        <f ca="true">+IF(AND(ISNUMBER(OFFSET('Sanitation Data'!$E$12,0,10*ROW('Sanitation Data'!E163))),'Data Summary'!CT169="Yes"),OFFSET('Sanitation Data'!$E$12,0,10*ROW('Sanitation Data'!E163)),NA())</f>
        <v>#N/A</v>
      </c>
      <c r="AF169" s="100" t="e">
        <f ca="true">+IF(AND(ISNUMBER(OFFSET('Sanitation Data'!$F$4,0,10*ROW('Sanitation Data'!F163))),'Data Summary'!CU169="Yes"),100-OFFSET('Sanitation Data'!$F$4,0,10*ROW('Sanitation Data'!F163)),NA())</f>
        <v>#N/A</v>
      </c>
      <c r="AG169" s="100" t="e">
        <f ca="true">+IF(AND(ISNUMBER(OFFSET('Sanitation Data'!$F$6,0,10*ROW('Sanitation Data'!F163))),'Data Summary'!CV169="Yes"),OFFSET('Sanitation Data'!$F$6,0,10*ROW('Sanitation Data'!F163)),NA())</f>
        <v>#N/A</v>
      </c>
      <c r="AH169" s="100" t="e">
        <f ca="true">+IF(AND(ISNUMBER(OFFSET('Sanitation Data'!$F$10,0,10*ROW('Sanitation Data'!F163))),'Data Summary'!CW169="Yes"),OFFSET('Sanitation Data'!$F$10,0,10*ROW('Sanitation Data'!F163)),NA())</f>
        <v>#N/A</v>
      </c>
      <c r="AI169" s="100" t="e">
        <f ca="true">+IF(AND(ISNUMBER(OFFSET('Sanitation Data'!$F$11,0,10*ROW('Sanitation Data'!F163))),'Data Summary'!CX169="Yes"),OFFSET('Sanitation Data'!$F$11,0,10*ROW('Sanitation Data'!F163)),NA())</f>
        <v>#N/A</v>
      </c>
      <c r="AJ169" s="100" t="e">
        <f ca="true">+IF(AND(ISNUMBER(OFFSET('Sanitation Data'!$F$12,0,10*ROW('Sanitation Data'!F163))),'Data Summary'!CY169="Yes"),OFFSET('Sanitation Data'!$F$12,0,10*ROW('Sanitation Data'!F163)),NA())</f>
        <v>#N/A</v>
      </c>
      <c r="AK169" s="100" t="e">
        <f ca="true">+IF(AND(ISNUMBER(OFFSET('Sanitation Data'!$G$4,0,10*ROW('Sanitation Data'!G163))),'Data Summary'!CZ169="Yes"),100-OFFSET('Sanitation Data'!$G$4,0,10*ROW('Sanitation Data'!G163)),NA())</f>
        <v>#N/A</v>
      </c>
      <c r="AL169" s="100" t="e">
        <f ca="true">+IF(AND(ISNUMBER(OFFSET('Sanitation Data'!$G$6,0,10*ROW('Sanitation Data'!G163))),'Data Summary'!DA169="Yes"),OFFSET('Sanitation Data'!$G$6,0,10*ROW('Sanitation Data'!G163)),NA())</f>
        <v>#N/A</v>
      </c>
      <c r="AM169" s="100" t="e">
        <f ca="true">+IF(AND(ISNUMBER(OFFSET('Sanitation Data'!$G$10,0,10*ROW('Sanitation Data'!G163))),'Data Summary'!DB169="Yes"),OFFSET('Sanitation Data'!$G$10,0,10*ROW('Sanitation Data'!G163)),NA())</f>
        <v>#N/A</v>
      </c>
      <c r="AN169" s="100" t="e">
        <f ca="true">+IF(AND(ISNUMBER(OFFSET('Sanitation Data'!$G$11,0,10*ROW('Sanitation Data'!G163))),'Data Summary'!DC169="Yes"),OFFSET('Sanitation Data'!$G$11,0,10*ROW('Sanitation Data'!G163)),NA())</f>
        <v>#N/A</v>
      </c>
      <c r="AO169" s="100" t="e">
        <f ca="true">+IF(AND(ISNUMBER(OFFSET('Sanitation Data'!$G$12,0,10*ROW('Sanitation Data'!G163))),'Data Summary'!DD169="Yes"),OFFSET('Sanitation Data'!$G$12,0,10*ROW('Sanitation Data'!G163)),NA())</f>
        <v>#N/A</v>
      </c>
      <c r="AP169" s="100" t="e">
        <f ca="true">+IF(AND(ISNUMBER(OFFSET('Sanitation Data'!$H$4,0,10*ROW('Sanitation Data'!H163))),'Data Summary'!DE169="Yes"),100-OFFSET('Sanitation Data'!$H$4,0,10*ROW('Sanitation Data'!H163)),NA())</f>
        <v>#N/A</v>
      </c>
      <c r="AQ169" s="100" t="e">
        <f ca="true">+IF(AND(ISNUMBER(OFFSET('Sanitation Data'!$H$6,0,10*ROW('Sanitation Data'!H163))),'Data Summary'!DF169="Yes"),OFFSET('Sanitation Data'!$H$6,0,10*ROW('Sanitation Data'!H163)),NA())</f>
        <v>#N/A</v>
      </c>
      <c r="AR169" s="100" t="e">
        <f ca="true">+IF(AND(ISNUMBER(OFFSET('Sanitation Data'!$H$10,0,10*ROW('Sanitation Data'!H163))),'Data Summary'!DG169="Yes"),OFFSET('Sanitation Data'!$H$10,0,10*ROW('Sanitation Data'!H163)),NA())</f>
        <v>#N/A</v>
      </c>
      <c r="AS169" s="100" t="e">
        <f ca="true">+IF(AND(ISNUMBER(OFFSET('Sanitation Data'!$H$11,0,10*ROW('Sanitation Data'!H163))),'Data Summary'!DH169="Yes"),OFFSET('Sanitation Data'!$H$11,0,10*ROW('Sanitation Data'!H163)),NA())</f>
        <v>#N/A</v>
      </c>
      <c r="AT169" s="100" t="e">
        <f ca="true">+IF(AND(ISNUMBER(OFFSET('Sanitation Data'!$H$12,0,10*ROW('Sanitation Data'!H163))),'Data Summary'!DI169="Yes"),OFFSET('Sanitation Data'!$H$12,0,10*ROW('Sanitation Data'!H163)),NA())</f>
        <v>#N/A</v>
      </c>
      <c r="AU169" s="100" t="e">
        <f ca="true">+IF(AND(ISNUMBER(OFFSET('Sanitation Data'!$I$4,0,10*ROW('Sanitation Data'!I163))),'Data Summary'!DJ169="Yes"),100-OFFSET('Sanitation Data'!$I$4,0,10*ROW('Sanitation Data'!I163)),NA())</f>
        <v>#N/A</v>
      </c>
      <c r="AV169" s="100" t="e">
        <f ca="true">+IF(AND(ISNUMBER(OFFSET('Sanitation Data'!$I$6,0,10*ROW('Sanitation Data'!I163))),'Data Summary'!DK169="Yes"),OFFSET('Sanitation Data'!$I$6,0,10*ROW('Sanitation Data'!I163)),NA())</f>
        <v>#N/A</v>
      </c>
      <c r="AW169" s="100" t="e">
        <f ca="true">+IF(AND(ISNUMBER(OFFSET('Sanitation Data'!$I$10,0,10*ROW('Sanitation Data'!I163))),'Data Summary'!DL169="Yes"),OFFSET('Sanitation Data'!$I$10,0,10*ROW('Sanitation Data'!I163)),NA())</f>
        <v>#N/A</v>
      </c>
      <c r="AX169" s="100" t="e">
        <f ca="true">+IF(AND(ISNUMBER(OFFSET('Sanitation Data'!$I$11,0,10*ROW('Sanitation Data'!I163))),'Data Summary'!DM169="Yes"),OFFSET('Sanitation Data'!$I$11,0,10*ROW('Sanitation Data'!I163)),NA())</f>
        <v>#N/A</v>
      </c>
      <c r="AY169" s="100" t="e">
        <f ca="true">+IF(AND(ISNUMBER(OFFSET('Sanitation Data'!$I$12,0,10*ROW('Sanitation Data'!I163))),'Data Summary'!DN169="Yes"),OFFSET('Sanitation Data'!$I$12,0,10*ROW('Sanitation Data'!I163)),NA())</f>
        <v>#N/A</v>
      </c>
      <c r="AZ169" s="101" t="e">
        <f ca="true">+IF(AND(ISNUMBER(OFFSET('Hygiene Data'!$D$5,0,10*ROW('Hygiene Data'!D163))),'Data Summary'!DO169="Yes"),OFFSET('Hygiene Data'!$D$5,0,10*ROW('Hygiene Data'!D163)),NA())</f>
        <v>#N/A</v>
      </c>
      <c r="BA169" s="101" t="e">
        <f ca="true">+IF(AND(ISNUMBER(OFFSET('Hygiene Data'!$D$7,0,10*ROW('Hygiene Data'!D163))),'Data Summary'!DP169="Yes"),OFFSET('Hygiene Data'!$D$7,0,10*ROW('Hygiene Data'!D163)),NA())</f>
        <v>#N/A</v>
      </c>
      <c r="BB169" s="101" t="e">
        <f ca="true">+IF(AND(ISNUMBER(OFFSET('Hygiene Data'!$D$9,0,10*ROW('Hygiene Data'!D163))),'Data Summary'!DQ169="Yes"),OFFSET('Hygiene Data'!$D$9,0,10*ROW('Hygiene Data'!D163)),NA())</f>
        <v>#N/A</v>
      </c>
      <c r="BC169" s="101" t="e">
        <f ca="true">+IF(AND(ISNUMBER(OFFSET('Hygiene Data'!$E$5,0,10*ROW('Hygiene Data'!E163))),'Data Summary'!DR169="Yes"),OFFSET('Hygiene Data'!$E$5,0,10*ROW('Hygiene Data'!E163)),NA())</f>
        <v>#N/A</v>
      </c>
      <c r="BD169" s="101" t="e">
        <f ca="true">+IF(AND(ISNUMBER(OFFSET('Hygiene Data'!$E$7,0,10*ROW('Hygiene Data'!E163))),'Data Summary'!DS169="Yes"),OFFSET('Hygiene Data'!$E$7,0,10*ROW('Hygiene Data'!E163)),NA())</f>
        <v>#N/A</v>
      </c>
      <c r="BE169" s="101" t="e">
        <f ca="true">+IF(AND(ISNUMBER(OFFSET('Hygiene Data'!$E$9,0,10*ROW('Hygiene Data'!E163))),'Data Summary'!DT169="Yes"),OFFSET('Hygiene Data'!$E$9,0,10*ROW('Hygiene Data'!E163)),NA())</f>
        <v>#N/A</v>
      </c>
      <c r="BF169" s="101" t="e">
        <f ca="true">+IF(AND(ISNUMBER(OFFSET('Hygiene Data'!$F$5,0,10*ROW('Hygiene Data'!F163))),'Data Summary'!DU169="Yes"),OFFSET('Hygiene Data'!$F$5,0,10*ROW('Hygiene Data'!F163)),NA())</f>
        <v>#N/A</v>
      </c>
      <c r="BG169" s="101" t="e">
        <f ca="true">+IF(AND(ISNUMBER(OFFSET('Hygiene Data'!$F$7,0,10*ROW('Hygiene Data'!F163))),'Data Summary'!DV169="Yes"),OFFSET('Hygiene Data'!$F$7,0,10*ROW('Hygiene Data'!F163)),NA())</f>
        <v>#N/A</v>
      </c>
      <c r="BH169" s="101" t="e">
        <f ca="true">+IF(AND(ISNUMBER(OFFSET('Hygiene Data'!$F$9,0,10*ROW('Hygiene Data'!F163))),'Data Summary'!DW169="Yes"),OFFSET('Hygiene Data'!$F$9,0,10*ROW('Hygiene Data'!F163)),NA())</f>
        <v>#N/A</v>
      </c>
      <c r="BI169" s="101" t="e">
        <f ca="true">+IF(AND(ISNUMBER(OFFSET('Hygiene Data'!$G$5,0,10*ROW('Hygiene Data'!G163))),'Data Summary'!DX169="Yes"),OFFSET('Hygiene Data'!$G$5,0,10*ROW('Hygiene Data'!G163)),NA())</f>
        <v>#N/A</v>
      </c>
      <c r="BJ169" s="101" t="e">
        <f ca="true">+IF(AND(ISNUMBER(OFFSET('Hygiene Data'!$G$7,0,10*ROW('Hygiene Data'!G163))),'Data Summary'!DY169="Yes"),OFFSET('Hygiene Data'!$G$7,0,10*ROW('Hygiene Data'!G163)),NA())</f>
        <v>#N/A</v>
      </c>
      <c r="BK169" s="101" t="e">
        <f ca="true">+IF(AND(ISNUMBER(OFFSET('Hygiene Data'!$G$9,0,10*ROW('Hygiene Data'!G163))),'Data Summary'!DZ169="Yes"),OFFSET('Hygiene Data'!$G$9,0,10*ROW('Hygiene Data'!G163)),NA())</f>
        <v>#N/A</v>
      </c>
      <c r="BL169" s="101" t="e">
        <f ca="true">+IF(AND(ISNUMBER(OFFSET('Hygiene Data'!$H$5,0,10*ROW('Hygiene Data'!H163))),'Data Summary'!EA169="Yes"),OFFSET('Hygiene Data'!$H$5,0,10*ROW('Hygiene Data'!H163)),NA())</f>
        <v>#N/A</v>
      </c>
      <c r="BM169" s="101" t="e">
        <f ca="true">+IF(AND(ISNUMBER(OFFSET('Hygiene Data'!$H$7,0,10*ROW('Hygiene Data'!H163))),'Data Summary'!EB169="Yes"),OFFSET('Hygiene Data'!$H$7,0,10*ROW('Hygiene Data'!H163)),NA())</f>
        <v>#N/A</v>
      </c>
      <c r="BN169" s="101" t="e">
        <f ca="true">+IF(AND(ISNUMBER(OFFSET('Hygiene Data'!$H$9,0,10*ROW('Hygiene Data'!H163))),'Data Summary'!EC169="Yes"),OFFSET('Hygiene Data'!$H$9,0,10*ROW('Hygiene Data'!H163)),NA())</f>
        <v>#N/A</v>
      </c>
      <c r="BO169" s="101" t="e">
        <f ca="true">+IF(AND(ISNUMBER(OFFSET('Hygiene Data'!$I$5,0,10*ROW('Hygiene Data'!I163))),'Data Summary'!ED169="Yes"),OFFSET('Hygiene Data'!$I$5,0,10*ROW('Hygiene Data'!I163)),NA())</f>
        <v>#N/A</v>
      </c>
      <c r="BP169" s="101" t="e">
        <f ca="true">+IF(AND(ISNUMBER(OFFSET('Hygiene Data'!$I$7,0,10*ROW('Hygiene Data'!I163))),'Data Summary'!EE169="Yes"),OFFSET('Hygiene Data'!$I$7,0,10*ROW('Hygiene Data'!I163)),NA())</f>
        <v>#N/A</v>
      </c>
      <c r="BQ169" s="101" t="e">
        <f ca="true">+IF(AND(ISNUMBER(OFFSET('Hygiene Data'!$I$9,0,10*ROW('Hygiene Data'!I163))),'Data Summary'!EF169="Yes"),OFFSET('Hygiene Data'!$I$9,0,10*ROW('Hygiene Data'!I163)),NA())</f>
        <v>#N/A</v>
      </c>
    </row>
    <row xmlns:x14ac="http://schemas.microsoft.com/office/spreadsheetml/2009/9/ac" r="170" x14ac:dyDescent="0.2">
      <c r="A170" s="379" t="e">
        <f ca="true">+RIGHT('Data Summary'!A170,LEN('Data Summary'!A170)-9)</f>
        <v>#VALUE!</v>
      </c>
      <c r="B170" s="38" t="str">
        <f ca="true">+IF(ISTEXT('Data Summary'!B170),'Data Summary'!B170,"")</f>
        <v/>
      </c>
      <c r="C170" s="378" t="e">
        <f ca="true">+VALUE('Data Summary'!C170)</f>
        <v>#VALUE!</v>
      </c>
      <c r="D170" s="99" t="e">
        <f ca="true">+IF(AND(ISNUMBER(OFFSET('Water Data'!$D$4,0,10*ROW('Water Data'!D164))),'Data Summary'!BS170="Yes"),100-OFFSET('Water Data'!$D$4,0,10*ROW('Water Data'!D164)),NA())</f>
        <v>#N/A</v>
      </c>
      <c r="E170" s="99" t="e">
        <f ca="true">+IF(AND(ISNUMBER(OFFSET('Water Data'!$D$6,0,10*ROW('Water Data'!D164))),'Data Summary'!BT170="Yes"),OFFSET('Water Data'!$D$6,0,10*ROW('Water Data'!D164)),NA())</f>
        <v>#N/A</v>
      </c>
      <c r="F170" s="99" t="e">
        <f ca="true">+IF(AND(ISNUMBER(OFFSET('Water Data'!$D$9,0,10*ROW('Water Data'!D164))),'Data Summary'!BU170="Yes"),OFFSET('Water Data'!$D$9,0,10*ROW('Water Data'!D164)),NA())</f>
        <v>#N/A</v>
      </c>
      <c r="G170" s="99" t="e">
        <f ca="true">+IF(AND(ISNUMBER(OFFSET('Water Data'!$E$4,0,10*ROW('Water Data'!E164))),'Data Summary'!BV170="Yes"),100-OFFSET('Water Data'!$E$4,0,10*ROW('Water Data'!E164)),NA())</f>
        <v>#N/A</v>
      </c>
      <c r="H170" s="99" t="e">
        <f ca="true">+IF(AND(ISNUMBER(OFFSET('Water Data'!$E$6,0,10*ROW('Water Data'!E164))),'Data Summary'!BW170="Yes"),OFFSET('Water Data'!$E$6,0,10*ROW('Water Data'!E164)),NA())</f>
        <v>#N/A</v>
      </c>
      <c r="I170" s="99" t="e">
        <f ca="true">+IF(AND(ISNUMBER(OFFSET('Water Data'!$E$9,0,10*ROW('Water Data'!E164))),'Data Summary'!BX170="Yes"),OFFSET('Water Data'!$E$9,0,10*ROW('Water Data'!E164)),NA())</f>
        <v>#N/A</v>
      </c>
      <c r="J170" s="99" t="e">
        <f ca="true">+IF(AND(ISNUMBER(OFFSET('Water Data'!$F$4,0,10*ROW('Water Data'!F164))),'Data Summary'!BY170="Yes"),100-OFFSET('Water Data'!$F$4,0,10*ROW('Water Data'!F164)),NA())</f>
        <v>#N/A</v>
      </c>
      <c r="K170" s="99" t="e">
        <f ca="true">+IF(AND(ISNUMBER(OFFSET('Water Data'!$F$6,0,10*ROW('Water Data'!F164))),'Data Summary'!BZ170="Yes"),OFFSET('Water Data'!$F$6,0,10*ROW('Water Data'!F164)),NA())</f>
        <v>#N/A</v>
      </c>
      <c r="L170" s="99" t="e">
        <f ca="true">+IF(AND(ISNUMBER(OFFSET('Water Data'!$F$9,0,10*ROW('Water Data'!F164))),'Data Summary'!CA170="Yes"),OFFSET('Water Data'!$F$9,0,10*ROW('Water Data'!F164)),NA())</f>
        <v>#N/A</v>
      </c>
      <c r="M170" s="99" t="e">
        <f ca="true">+IF(AND(ISNUMBER(OFFSET('Water Data'!$G$4,0,10*ROW('Water Data'!G164))),'Data Summary'!CB170="Yes"),100-OFFSET('Water Data'!$G$4,0,10*ROW('Water Data'!G164)),NA())</f>
        <v>#N/A</v>
      </c>
      <c r="N170" s="99" t="e">
        <f ca="true">+IF(AND(ISNUMBER(OFFSET('Water Data'!$G$6,0,10*ROW('Water Data'!G164))),'Data Summary'!CC170="Yes"),OFFSET('Water Data'!$G$6,0,10*ROW('Water Data'!G164)),NA())</f>
        <v>#N/A</v>
      </c>
      <c r="O170" s="99" t="e">
        <f ca="true">+IF(AND(ISNUMBER(OFFSET('Water Data'!$G$9,0,10*ROW('Water Data'!G164))),'Data Summary'!CD170="Yes"),OFFSET('Water Data'!$G$9,0,10*ROW('Water Data'!G164)),NA())</f>
        <v>#N/A</v>
      </c>
      <c r="P170" s="99" t="e">
        <f ca="true">+IF(AND(ISNUMBER(OFFSET('Water Data'!$H$4,0,10*ROW('Water Data'!H164))),'Data Summary'!CE170="Yes"),100-OFFSET('Water Data'!$H$4,0,10*ROW('Water Data'!H164)),NA())</f>
        <v>#N/A</v>
      </c>
      <c r="Q170" s="99" t="e">
        <f ca="true">+IF(AND(ISNUMBER(OFFSET('Water Data'!$H$6,0,10*ROW('Water Data'!H164))),'Data Summary'!CF170="Yes"),OFFSET('Water Data'!$H$6,0,10*ROW('Water Data'!H164)),NA())</f>
        <v>#N/A</v>
      </c>
      <c r="R170" s="99" t="e">
        <f ca="true">+IF(AND(ISNUMBER(OFFSET('Water Data'!$H$9,0,10*ROW('Water Data'!H164))),'Data Summary'!CG170="Yes"),OFFSET('Water Data'!$H$9,0,10*ROW('Water Data'!H164)),NA())</f>
        <v>#N/A</v>
      </c>
      <c r="S170" s="99" t="e">
        <f ca="true">+IF(AND(ISNUMBER(OFFSET('Water Data'!$I$4,0,10*ROW('Water Data'!I164))),'Data Summary'!CH170="Yes"),100-OFFSET('Water Data'!$I$4,0,10*ROW('Water Data'!I164)),NA())</f>
        <v>#N/A</v>
      </c>
      <c r="T170" s="99" t="e">
        <f ca="true">+IF(AND(ISNUMBER(OFFSET('Water Data'!$I$6,0,10*ROW('Water Data'!I164))),'Data Summary'!CI170="Yes"),OFFSET('Water Data'!$I$6,0,10*ROW('Water Data'!I164)),NA())</f>
        <v>#N/A</v>
      </c>
      <c r="U170" s="99" t="e">
        <f ca="true">+IF(AND(ISNUMBER(OFFSET('Water Data'!$I$9,0,10*ROW('Water Data'!I164))),'Data Summary'!CJ170="Yes"),OFFSET('Water Data'!$I$9,0,10*ROW('Water Data'!I164)),NA())</f>
        <v>#N/A</v>
      </c>
      <c r="V170" s="100" t="e">
        <f ca="true">+IF(AND(ISNUMBER(OFFSET('Sanitation Data'!$D$4,0,10*ROW('Sanitation Data'!D164))),'Data Summary'!CK170="Yes"),100-OFFSET('Sanitation Data'!$D$4,0,10*ROW('Sanitation Data'!D164)),NA())</f>
        <v>#N/A</v>
      </c>
      <c r="W170" s="100" t="e">
        <f ca="true">+IF(AND(ISNUMBER(OFFSET('Sanitation Data'!$D$6,0,10*ROW('Sanitation Data'!D164))),'Data Summary'!CL170="Yes"),OFFSET('Sanitation Data'!$D$6,0,10*ROW('Sanitation Data'!D164)),NA())</f>
        <v>#N/A</v>
      </c>
      <c r="X170" s="100" t="e">
        <f ca="true">+IF(AND(ISNUMBER(OFFSET('Sanitation Data'!$D$10,0,10*ROW('Sanitation Data'!D164))),'Data Summary'!CM170="Yes"),OFFSET('Sanitation Data'!$D$10,0,10*ROW('Sanitation Data'!D164)),NA())</f>
        <v>#N/A</v>
      </c>
      <c r="Y170" s="100" t="e">
        <f ca="true">+IF(AND(ISNUMBER(OFFSET('Sanitation Data'!$D$11,0,10*ROW('Sanitation Data'!D164))),'Data Summary'!CN170="Yes"),OFFSET('Sanitation Data'!$D$11,0,10*ROW('Sanitation Data'!D164)),NA())</f>
        <v>#N/A</v>
      </c>
      <c r="Z170" s="100" t="e">
        <f ca="true">+IF(AND(ISNUMBER(OFFSET('Sanitation Data'!$D$12,0,10*ROW('Sanitation Data'!D164))),'Data Summary'!CO170="Yes"),OFFSET('Sanitation Data'!$D$12,0,10*ROW('Sanitation Data'!D164)),NA())</f>
        <v>#N/A</v>
      </c>
      <c r="AA170" s="100" t="e">
        <f ca="true">+IF(AND(ISNUMBER(OFFSET('Sanitation Data'!$E$4,0,10*ROW('Sanitation Data'!E164))),'Data Summary'!CP170="Yes"),100-OFFSET('Sanitation Data'!$E$4,0,10*ROW('Sanitation Data'!E164)),NA())</f>
        <v>#N/A</v>
      </c>
      <c r="AB170" s="100" t="e">
        <f ca="true">+IF(AND(ISNUMBER(OFFSET('Sanitation Data'!$E$6,0,10*ROW('Sanitation Data'!E164))),'Data Summary'!CQ170="Yes"),OFFSET('Sanitation Data'!$E$6,0,10*ROW('Sanitation Data'!E164)),NA())</f>
        <v>#N/A</v>
      </c>
      <c r="AC170" s="100" t="e">
        <f ca="true">+IF(AND(ISNUMBER(OFFSET('Sanitation Data'!$E$10,0,10*ROW('Sanitation Data'!E164))),'Data Summary'!CR170="Yes"),OFFSET('Sanitation Data'!$E$10,0,10*ROW('Sanitation Data'!E164)),NA())</f>
        <v>#N/A</v>
      </c>
      <c r="AD170" s="100" t="e">
        <f ca="true">+IF(AND(ISNUMBER(OFFSET('Sanitation Data'!$E$11,0,10*ROW('Sanitation Data'!E164))),'Data Summary'!CS170="Yes"),OFFSET('Sanitation Data'!$E$11,0,10*ROW('Sanitation Data'!E164)),NA())</f>
        <v>#N/A</v>
      </c>
      <c r="AE170" s="100" t="e">
        <f ca="true">+IF(AND(ISNUMBER(OFFSET('Sanitation Data'!$E$12,0,10*ROW('Sanitation Data'!E164))),'Data Summary'!CT170="Yes"),OFFSET('Sanitation Data'!$E$12,0,10*ROW('Sanitation Data'!E164)),NA())</f>
        <v>#N/A</v>
      </c>
      <c r="AF170" s="100" t="e">
        <f ca="true">+IF(AND(ISNUMBER(OFFSET('Sanitation Data'!$F$4,0,10*ROW('Sanitation Data'!F164))),'Data Summary'!CU170="Yes"),100-OFFSET('Sanitation Data'!$F$4,0,10*ROW('Sanitation Data'!F164)),NA())</f>
        <v>#N/A</v>
      </c>
      <c r="AG170" s="100" t="e">
        <f ca="true">+IF(AND(ISNUMBER(OFFSET('Sanitation Data'!$F$6,0,10*ROW('Sanitation Data'!F164))),'Data Summary'!CV170="Yes"),OFFSET('Sanitation Data'!$F$6,0,10*ROW('Sanitation Data'!F164)),NA())</f>
        <v>#N/A</v>
      </c>
      <c r="AH170" s="100" t="e">
        <f ca="true">+IF(AND(ISNUMBER(OFFSET('Sanitation Data'!$F$10,0,10*ROW('Sanitation Data'!F164))),'Data Summary'!CW170="Yes"),OFFSET('Sanitation Data'!$F$10,0,10*ROW('Sanitation Data'!F164)),NA())</f>
        <v>#N/A</v>
      </c>
      <c r="AI170" s="100" t="e">
        <f ca="true">+IF(AND(ISNUMBER(OFFSET('Sanitation Data'!$F$11,0,10*ROW('Sanitation Data'!F164))),'Data Summary'!CX170="Yes"),OFFSET('Sanitation Data'!$F$11,0,10*ROW('Sanitation Data'!F164)),NA())</f>
        <v>#N/A</v>
      </c>
      <c r="AJ170" s="100" t="e">
        <f ca="true">+IF(AND(ISNUMBER(OFFSET('Sanitation Data'!$F$12,0,10*ROW('Sanitation Data'!F164))),'Data Summary'!CY170="Yes"),OFFSET('Sanitation Data'!$F$12,0,10*ROW('Sanitation Data'!F164)),NA())</f>
        <v>#N/A</v>
      </c>
      <c r="AK170" s="100" t="e">
        <f ca="true">+IF(AND(ISNUMBER(OFFSET('Sanitation Data'!$G$4,0,10*ROW('Sanitation Data'!G164))),'Data Summary'!CZ170="Yes"),100-OFFSET('Sanitation Data'!$G$4,0,10*ROW('Sanitation Data'!G164)),NA())</f>
        <v>#N/A</v>
      </c>
      <c r="AL170" s="100" t="e">
        <f ca="true">+IF(AND(ISNUMBER(OFFSET('Sanitation Data'!$G$6,0,10*ROW('Sanitation Data'!G164))),'Data Summary'!DA170="Yes"),OFFSET('Sanitation Data'!$G$6,0,10*ROW('Sanitation Data'!G164)),NA())</f>
        <v>#N/A</v>
      </c>
      <c r="AM170" s="100" t="e">
        <f ca="true">+IF(AND(ISNUMBER(OFFSET('Sanitation Data'!$G$10,0,10*ROW('Sanitation Data'!G164))),'Data Summary'!DB170="Yes"),OFFSET('Sanitation Data'!$G$10,0,10*ROW('Sanitation Data'!G164)),NA())</f>
        <v>#N/A</v>
      </c>
      <c r="AN170" s="100" t="e">
        <f ca="true">+IF(AND(ISNUMBER(OFFSET('Sanitation Data'!$G$11,0,10*ROW('Sanitation Data'!G164))),'Data Summary'!DC170="Yes"),OFFSET('Sanitation Data'!$G$11,0,10*ROW('Sanitation Data'!G164)),NA())</f>
        <v>#N/A</v>
      </c>
      <c r="AO170" s="100" t="e">
        <f ca="true">+IF(AND(ISNUMBER(OFFSET('Sanitation Data'!$G$12,0,10*ROW('Sanitation Data'!G164))),'Data Summary'!DD170="Yes"),OFFSET('Sanitation Data'!$G$12,0,10*ROW('Sanitation Data'!G164)),NA())</f>
        <v>#N/A</v>
      </c>
      <c r="AP170" s="100" t="e">
        <f ca="true">+IF(AND(ISNUMBER(OFFSET('Sanitation Data'!$H$4,0,10*ROW('Sanitation Data'!H164))),'Data Summary'!DE170="Yes"),100-OFFSET('Sanitation Data'!$H$4,0,10*ROW('Sanitation Data'!H164)),NA())</f>
        <v>#N/A</v>
      </c>
      <c r="AQ170" s="100" t="e">
        <f ca="true">+IF(AND(ISNUMBER(OFFSET('Sanitation Data'!$H$6,0,10*ROW('Sanitation Data'!H164))),'Data Summary'!DF170="Yes"),OFFSET('Sanitation Data'!$H$6,0,10*ROW('Sanitation Data'!H164)),NA())</f>
        <v>#N/A</v>
      </c>
      <c r="AR170" s="100" t="e">
        <f ca="true">+IF(AND(ISNUMBER(OFFSET('Sanitation Data'!$H$10,0,10*ROW('Sanitation Data'!H164))),'Data Summary'!DG170="Yes"),OFFSET('Sanitation Data'!$H$10,0,10*ROW('Sanitation Data'!H164)),NA())</f>
        <v>#N/A</v>
      </c>
      <c r="AS170" s="100" t="e">
        <f ca="true">+IF(AND(ISNUMBER(OFFSET('Sanitation Data'!$H$11,0,10*ROW('Sanitation Data'!H164))),'Data Summary'!DH170="Yes"),OFFSET('Sanitation Data'!$H$11,0,10*ROW('Sanitation Data'!H164)),NA())</f>
        <v>#N/A</v>
      </c>
      <c r="AT170" s="100" t="e">
        <f ca="true">+IF(AND(ISNUMBER(OFFSET('Sanitation Data'!$H$12,0,10*ROW('Sanitation Data'!H164))),'Data Summary'!DI170="Yes"),OFFSET('Sanitation Data'!$H$12,0,10*ROW('Sanitation Data'!H164)),NA())</f>
        <v>#N/A</v>
      </c>
      <c r="AU170" s="100" t="e">
        <f ca="true">+IF(AND(ISNUMBER(OFFSET('Sanitation Data'!$I$4,0,10*ROW('Sanitation Data'!I164))),'Data Summary'!DJ170="Yes"),100-OFFSET('Sanitation Data'!$I$4,0,10*ROW('Sanitation Data'!I164)),NA())</f>
        <v>#N/A</v>
      </c>
      <c r="AV170" s="100" t="e">
        <f ca="true">+IF(AND(ISNUMBER(OFFSET('Sanitation Data'!$I$6,0,10*ROW('Sanitation Data'!I164))),'Data Summary'!DK170="Yes"),OFFSET('Sanitation Data'!$I$6,0,10*ROW('Sanitation Data'!I164)),NA())</f>
        <v>#N/A</v>
      </c>
      <c r="AW170" s="100" t="e">
        <f ca="true">+IF(AND(ISNUMBER(OFFSET('Sanitation Data'!$I$10,0,10*ROW('Sanitation Data'!I164))),'Data Summary'!DL170="Yes"),OFFSET('Sanitation Data'!$I$10,0,10*ROW('Sanitation Data'!I164)),NA())</f>
        <v>#N/A</v>
      </c>
      <c r="AX170" s="100" t="e">
        <f ca="true">+IF(AND(ISNUMBER(OFFSET('Sanitation Data'!$I$11,0,10*ROW('Sanitation Data'!I164))),'Data Summary'!DM170="Yes"),OFFSET('Sanitation Data'!$I$11,0,10*ROW('Sanitation Data'!I164)),NA())</f>
        <v>#N/A</v>
      </c>
      <c r="AY170" s="100" t="e">
        <f ca="true">+IF(AND(ISNUMBER(OFFSET('Sanitation Data'!$I$12,0,10*ROW('Sanitation Data'!I164))),'Data Summary'!DN170="Yes"),OFFSET('Sanitation Data'!$I$12,0,10*ROW('Sanitation Data'!I164)),NA())</f>
        <v>#N/A</v>
      </c>
      <c r="AZ170" s="101" t="e">
        <f ca="true">+IF(AND(ISNUMBER(OFFSET('Hygiene Data'!$D$5,0,10*ROW('Hygiene Data'!D164))),'Data Summary'!DO170="Yes"),OFFSET('Hygiene Data'!$D$5,0,10*ROW('Hygiene Data'!D164)),NA())</f>
        <v>#N/A</v>
      </c>
      <c r="BA170" s="101" t="e">
        <f ca="true">+IF(AND(ISNUMBER(OFFSET('Hygiene Data'!$D$7,0,10*ROW('Hygiene Data'!D164))),'Data Summary'!DP170="Yes"),OFFSET('Hygiene Data'!$D$7,0,10*ROW('Hygiene Data'!D164)),NA())</f>
        <v>#N/A</v>
      </c>
      <c r="BB170" s="101" t="e">
        <f ca="true">+IF(AND(ISNUMBER(OFFSET('Hygiene Data'!$D$9,0,10*ROW('Hygiene Data'!D164))),'Data Summary'!DQ170="Yes"),OFFSET('Hygiene Data'!$D$9,0,10*ROW('Hygiene Data'!D164)),NA())</f>
        <v>#N/A</v>
      </c>
      <c r="BC170" s="101" t="e">
        <f ca="true">+IF(AND(ISNUMBER(OFFSET('Hygiene Data'!$E$5,0,10*ROW('Hygiene Data'!E164))),'Data Summary'!DR170="Yes"),OFFSET('Hygiene Data'!$E$5,0,10*ROW('Hygiene Data'!E164)),NA())</f>
        <v>#N/A</v>
      </c>
      <c r="BD170" s="101" t="e">
        <f ca="true">+IF(AND(ISNUMBER(OFFSET('Hygiene Data'!$E$7,0,10*ROW('Hygiene Data'!E164))),'Data Summary'!DS170="Yes"),OFFSET('Hygiene Data'!$E$7,0,10*ROW('Hygiene Data'!E164)),NA())</f>
        <v>#N/A</v>
      </c>
      <c r="BE170" s="101" t="e">
        <f ca="true">+IF(AND(ISNUMBER(OFFSET('Hygiene Data'!$E$9,0,10*ROW('Hygiene Data'!E164))),'Data Summary'!DT170="Yes"),OFFSET('Hygiene Data'!$E$9,0,10*ROW('Hygiene Data'!E164)),NA())</f>
        <v>#N/A</v>
      </c>
      <c r="BF170" s="101" t="e">
        <f ca="true">+IF(AND(ISNUMBER(OFFSET('Hygiene Data'!$F$5,0,10*ROW('Hygiene Data'!F164))),'Data Summary'!DU170="Yes"),OFFSET('Hygiene Data'!$F$5,0,10*ROW('Hygiene Data'!F164)),NA())</f>
        <v>#N/A</v>
      </c>
      <c r="BG170" s="101" t="e">
        <f ca="true">+IF(AND(ISNUMBER(OFFSET('Hygiene Data'!$F$7,0,10*ROW('Hygiene Data'!F164))),'Data Summary'!DV170="Yes"),OFFSET('Hygiene Data'!$F$7,0,10*ROW('Hygiene Data'!F164)),NA())</f>
        <v>#N/A</v>
      </c>
      <c r="BH170" s="101" t="e">
        <f ca="true">+IF(AND(ISNUMBER(OFFSET('Hygiene Data'!$F$9,0,10*ROW('Hygiene Data'!F164))),'Data Summary'!DW170="Yes"),OFFSET('Hygiene Data'!$F$9,0,10*ROW('Hygiene Data'!F164)),NA())</f>
        <v>#N/A</v>
      </c>
      <c r="BI170" s="101" t="e">
        <f ca="true">+IF(AND(ISNUMBER(OFFSET('Hygiene Data'!$G$5,0,10*ROW('Hygiene Data'!G164))),'Data Summary'!DX170="Yes"),OFFSET('Hygiene Data'!$G$5,0,10*ROW('Hygiene Data'!G164)),NA())</f>
        <v>#N/A</v>
      </c>
      <c r="BJ170" s="101" t="e">
        <f ca="true">+IF(AND(ISNUMBER(OFFSET('Hygiene Data'!$G$7,0,10*ROW('Hygiene Data'!G164))),'Data Summary'!DY170="Yes"),OFFSET('Hygiene Data'!$G$7,0,10*ROW('Hygiene Data'!G164)),NA())</f>
        <v>#N/A</v>
      </c>
      <c r="BK170" s="101" t="e">
        <f ca="true">+IF(AND(ISNUMBER(OFFSET('Hygiene Data'!$G$9,0,10*ROW('Hygiene Data'!G164))),'Data Summary'!DZ170="Yes"),OFFSET('Hygiene Data'!$G$9,0,10*ROW('Hygiene Data'!G164)),NA())</f>
        <v>#N/A</v>
      </c>
      <c r="BL170" s="101" t="e">
        <f ca="true">+IF(AND(ISNUMBER(OFFSET('Hygiene Data'!$H$5,0,10*ROW('Hygiene Data'!H164))),'Data Summary'!EA170="Yes"),OFFSET('Hygiene Data'!$H$5,0,10*ROW('Hygiene Data'!H164)),NA())</f>
        <v>#N/A</v>
      </c>
      <c r="BM170" s="101" t="e">
        <f ca="true">+IF(AND(ISNUMBER(OFFSET('Hygiene Data'!$H$7,0,10*ROW('Hygiene Data'!H164))),'Data Summary'!EB170="Yes"),OFFSET('Hygiene Data'!$H$7,0,10*ROW('Hygiene Data'!H164)),NA())</f>
        <v>#N/A</v>
      </c>
      <c r="BN170" s="101" t="e">
        <f ca="true">+IF(AND(ISNUMBER(OFFSET('Hygiene Data'!$H$9,0,10*ROW('Hygiene Data'!H164))),'Data Summary'!EC170="Yes"),OFFSET('Hygiene Data'!$H$9,0,10*ROW('Hygiene Data'!H164)),NA())</f>
        <v>#N/A</v>
      </c>
      <c r="BO170" s="101" t="e">
        <f ca="true">+IF(AND(ISNUMBER(OFFSET('Hygiene Data'!$I$5,0,10*ROW('Hygiene Data'!I164))),'Data Summary'!ED170="Yes"),OFFSET('Hygiene Data'!$I$5,0,10*ROW('Hygiene Data'!I164)),NA())</f>
        <v>#N/A</v>
      </c>
      <c r="BP170" s="101" t="e">
        <f ca="true">+IF(AND(ISNUMBER(OFFSET('Hygiene Data'!$I$7,0,10*ROW('Hygiene Data'!I164))),'Data Summary'!EE170="Yes"),OFFSET('Hygiene Data'!$I$7,0,10*ROW('Hygiene Data'!I164)),NA())</f>
        <v>#N/A</v>
      </c>
      <c r="BQ170" s="101" t="e">
        <f ca="true">+IF(AND(ISNUMBER(OFFSET('Hygiene Data'!$I$9,0,10*ROW('Hygiene Data'!I164))),'Data Summary'!EF170="Yes"),OFFSET('Hygiene Data'!$I$9,0,10*ROW('Hygiene Data'!I164)),NA())</f>
        <v>#N/A</v>
      </c>
    </row>
    <row xmlns:x14ac="http://schemas.microsoft.com/office/spreadsheetml/2009/9/ac" r="171" x14ac:dyDescent="0.2">
      <c r="A171" s="379" t="e">
        <f ca="true">+RIGHT('Data Summary'!A171,LEN('Data Summary'!A171)-9)</f>
        <v>#VALUE!</v>
      </c>
      <c r="B171" s="38" t="str">
        <f ca="true">+IF(ISTEXT('Data Summary'!B171),'Data Summary'!B171,"")</f>
        <v/>
      </c>
      <c r="C171" s="378" t="e">
        <f ca="true">+VALUE('Data Summary'!C171)</f>
        <v>#VALUE!</v>
      </c>
      <c r="D171" s="99" t="e">
        <f ca="true">+IF(AND(ISNUMBER(OFFSET('Water Data'!$D$4,0,10*ROW('Water Data'!D165))),'Data Summary'!BS171="Yes"),100-OFFSET('Water Data'!$D$4,0,10*ROW('Water Data'!D165)),NA())</f>
        <v>#N/A</v>
      </c>
      <c r="E171" s="99" t="e">
        <f ca="true">+IF(AND(ISNUMBER(OFFSET('Water Data'!$D$6,0,10*ROW('Water Data'!D165))),'Data Summary'!BT171="Yes"),OFFSET('Water Data'!$D$6,0,10*ROW('Water Data'!D165)),NA())</f>
        <v>#N/A</v>
      </c>
      <c r="F171" s="99" t="e">
        <f ca="true">+IF(AND(ISNUMBER(OFFSET('Water Data'!$D$9,0,10*ROW('Water Data'!D165))),'Data Summary'!BU171="Yes"),OFFSET('Water Data'!$D$9,0,10*ROW('Water Data'!D165)),NA())</f>
        <v>#N/A</v>
      </c>
      <c r="G171" s="99" t="e">
        <f ca="true">+IF(AND(ISNUMBER(OFFSET('Water Data'!$E$4,0,10*ROW('Water Data'!E165))),'Data Summary'!BV171="Yes"),100-OFFSET('Water Data'!$E$4,0,10*ROW('Water Data'!E165)),NA())</f>
        <v>#N/A</v>
      </c>
      <c r="H171" s="99" t="e">
        <f ca="true">+IF(AND(ISNUMBER(OFFSET('Water Data'!$E$6,0,10*ROW('Water Data'!E165))),'Data Summary'!BW171="Yes"),OFFSET('Water Data'!$E$6,0,10*ROW('Water Data'!E165)),NA())</f>
        <v>#N/A</v>
      </c>
      <c r="I171" s="99" t="e">
        <f ca="true">+IF(AND(ISNUMBER(OFFSET('Water Data'!$E$9,0,10*ROW('Water Data'!E165))),'Data Summary'!BX171="Yes"),OFFSET('Water Data'!$E$9,0,10*ROW('Water Data'!E165)),NA())</f>
        <v>#N/A</v>
      </c>
      <c r="J171" s="99" t="e">
        <f ca="true">+IF(AND(ISNUMBER(OFFSET('Water Data'!$F$4,0,10*ROW('Water Data'!F165))),'Data Summary'!BY171="Yes"),100-OFFSET('Water Data'!$F$4,0,10*ROW('Water Data'!F165)),NA())</f>
        <v>#N/A</v>
      </c>
      <c r="K171" s="99" t="e">
        <f ca="true">+IF(AND(ISNUMBER(OFFSET('Water Data'!$F$6,0,10*ROW('Water Data'!F165))),'Data Summary'!BZ171="Yes"),OFFSET('Water Data'!$F$6,0,10*ROW('Water Data'!F165)),NA())</f>
        <v>#N/A</v>
      </c>
      <c r="L171" s="99" t="e">
        <f ca="true">+IF(AND(ISNUMBER(OFFSET('Water Data'!$F$9,0,10*ROW('Water Data'!F165))),'Data Summary'!CA171="Yes"),OFFSET('Water Data'!$F$9,0,10*ROW('Water Data'!F165)),NA())</f>
        <v>#N/A</v>
      </c>
      <c r="M171" s="99" t="e">
        <f ca="true">+IF(AND(ISNUMBER(OFFSET('Water Data'!$G$4,0,10*ROW('Water Data'!G165))),'Data Summary'!CB171="Yes"),100-OFFSET('Water Data'!$G$4,0,10*ROW('Water Data'!G165)),NA())</f>
        <v>#N/A</v>
      </c>
      <c r="N171" s="99" t="e">
        <f ca="true">+IF(AND(ISNUMBER(OFFSET('Water Data'!$G$6,0,10*ROW('Water Data'!G165))),'Data Summary'!CC171="Yes"),OFFSET('Water Data'!$G$6,0,10*ROW('Water Data'!G165)),NA())</f>
        <v>#N/A</v>
      </c>
      <c r="O171" s="99" t="e">
        <f ca="true">+IF(AND(ISNUMBER(OFFSET('Water Data'!$G$9,0,10*ROW('Water Data'!G165))),'Data Summary'!CD171="Yes"),OFFSET('Water Data'!$G$9,0,10*ROW('Water Data'!G165)),NA())</f>
        <v>#N/A</v>
      </c>
      <c r="P171" s="99" t="e">
        <f ca="true">+IF(AND(ISNUMBER(OFFSET('Water Data'!$H$4,0,10*ROW('Water Data'!H165))),'Data Summary'!CE171="Yes"),100-OFFSET('Water Data'!$H$4,0,10*ROW('Water Data'!H165)),NA())</f>
        <v>#N/A</v>
      </c>
      <c r="Q171" s="99" t="e">
        <f ca="true">+IF(AND(ISNUMBER(OFFSET('Water Data'!$H$6,0,10*ROW('Water Data'!H165))),'Data Summary'!CF171="Yes"),OFFSET('Water Data'!$H$6,0,10*ROW('Water Data'!H165)),NA())</f>
        <v>#N/A</v>
      </c>
      <c r="R171" s="99" t="e">
        <f ca="true">+IF(AND(ISNUMBER(OFFSET('Water Data'!$H$9,0,10*ROW('Water Data'!H165))),'Data Summary'!CG171="Yes"),OFFSET('Water Data'!$H$9,0,10*ROW('Water Data'!H165)),NA())</f>
        <v>#N/A</v>
      </c>
      <c r="S171" s="99" t="e">
        <f ca="true">+IF(AND(ISNUMBER(OFFSET('Water Data'!$I$4,0,10*ROW('Water Data'!I165))),'Data Summary'!CH171="Yes"),100-OFFSET('Water Data'!$I$4,0,10*ROW('Water Data'!I165)),NA())</f>
        <v>#N/A</v>
      </c>
      <c r="T171" s="99" t="e">
        <f ca="true">+IF(AND(ISNUMBER(OFFSET('Water Data'!$I$6,0,10*ROW('Water Data'!I165))),'Data Summary'!CI171="Yes"),OFFSET('Water Data'!$I$6,0,10*ROW('Water Data'!I165)),NA())</f>
        <v>#N/A</v>
      </c>
      <c r="U171" s="99" t="e">
        <f ca="true">+IF(AND(ISNUMBER(OFFSET('Water Data'!$I$9,0,10*ROW('Water Data'!I165))),'Data Summary'!CJ171="Yes"),OFFSET('Water Data'!$I$9,0,10*ROW('Water Data'!I165)),NA())</f>
        <v>#N/A</v>
      </c>
      <c r="V171" s="100" t="e">
        <f ca="true">+IF(AND(ISNUMBER(OFFSET('Sanitation Data'!$D$4,0,10*ROW('Sanitation Data'!D165))),'Data Summary'!CK171="Yes"),100-OFFSET('Sanitation Data'!$D$4,0,10*ROW('Sanitation Data'!D165)),NA())</f>
        <v>#N/A</v>
      </c>
      <c r="W171" s="100" t="e">
        <f ca="true">+IF(AND(ISNUMBER(OFFSET('Sanitation Data'!$D$6,0,10*ROW('Sanitation Data'!D165))),'Data Summary'!CL171="Yes"),OFFSET('Sanitation Data'!$D$6,0,10*ROW('Sanitation Data'!D165)),NA())</f>
        <v>#N/A</v>
      </c>
      <c r="X171" s="100" t="e">
        <f ca="true">+IF(AND(ISNUMBER(OFFSET('Sanitation Data'!$D$10,0,10*ROW('Sanitation Data'!D165))),'Data Summary'!CM171="Yes"),OFFSET('Sanitation Data'!$D$10,0,10*ROW('Sanitation Data'!D165)),NA())</f>
        <v>#N/A</v>
      </c>
      <c r="Y171" s="100" t="e">
        <f ca="true">+IF(AND(ISNUMBER(OFFSET('Sanitation Data'!$D$11,0,10*ROW('Sanitation Data'!D165))),'Data Summary'!CN171="Yes"),OFFSET('Sanitation Data'!$D$11,0,10*ROW('Sanitation Data'!D165)),NA())</f>
        <v>#N/A</v>
      </c>
      <c r="Z171" s="100" t="e">
        <f ca="true">+IF(AND(ISNUMBER(OFFSET('Sanitation Data'!$D$12,0,10*ROW('Sanitation Data'!D165))),'Data Summary'!CO171="Yes"),OFFSET('Sanitation Data'!$D$12,0,10*ROW('Sanitation Data'!D165)),NA())</f>
        <v>#N/A</v>
      </c>
      <c r="AA171" s="100" t="e">
        <f ca="true">+IF(AND(ISNUMBER(OFFSET('Sanitation Data'!$E$4,0,10*ROW('Sanitation Data'!E165))),'Data Summary'!CP171="Yes"),100-OFFSET('Sanitation Data'!$E$4,0,10*ROW('Sanitation Data'!E165)),NA())</f>
        <v>#N/A</v>
      </c>
      <c r="AB171" s="100" t="e">
        <f ca="true">+IF(AND(ISNUMBER(OFFSET('Sanitation Data'!$E$6,0,10*ROW('Sanitation Data'!E165))),'Data Summary'!CQ171="Yes"),OFFSET('Sanitation Data'!$E$6,0,10*ROW('Sanitation Data'!E165)),NA())</f>
        <v>#N/A</v>
      </c>
      <c r="AC171" s="100" t="e">
        <f ca="true">+IF(AND(ISNUMBER(OFFSET('Sanitation Data'!$E$10,0,10*ROW('Sanitation Data'!E165))),'Data Summary'!CR171="Yes"),OFFSET('Sanitation Data'!$E$10,0,10*ROW('Sanitation Data'!E165)),NA())</f>
        <v>#N/A</v>
      </c>
      <c r="AD171" s="100" t="e">
        <f ca="true">+IF(AND(ISNUMBER(OFFSET('Sanitation Data'!$E$11,0,10*ROW('Sanitation Data'!E165))),'Data Summary'!CS171="Yes"),OFFSET('Sanitation Data'!$E$11,0,10*ROW('Sanitation Data'!E165)),NA())</f>
        <v>#N/A</v>
      </c>
      <c r="AE171" s="100" t="e">
        <f ca="true">+IF(AND(ISNUMBER(OFFSET('Sanitation Data'!$E$12,0,10*ROW('Sanitation Data'!E165))),'Data Summary'!CT171="Yes"),OFFSET('Sanitation Data'!$E$12,0,10*ROW('Sanitation Data'!E165)),NA())</f>
        <v>#N/A</v>
      </c>
      <c r="AF171" s="100" t="e">
        <f ca="true">+IF(AND(ISNUMBER(OFFSET('Sanitation Data'!$F$4,0,10*ROW('Sanitation Data'!F165))),'Data Summary'!CU171="Yes"),100-OFFSET('Sanitation Data'!$F$4,0,10*ROW('Sanitation Data'!F165)),NA())</f>
        <v>#N/A</v>
      </c>
      <c r="AG171" s="100" t="e">
        <f ca="true">+IF(AND(ISNUMBER(OFFSET('Sanitation Data'!$F$6,0,10*ROW('Sanitation Data'!F165))),'Data Summary'!CV171="Yes"),OFFSET('Sanitation Data'!$F$6,0,10*ROW('Sanitation Data'!F165)),NA())</f>
        <v>#N/A</v>
      </c>
      <c r="AH171" s="100" t="e">
        <f ca="true">+IF(AND(ISNUMBER(OFFSET('Sanitation Data'!$F$10,0,10*ROW('Sanitation Data'!F165))),'Data Summary'!CW171="Yes"),OFFSET('Sanitation Data'!$F$10,0,10*ROW('Sanitation Data'!F165)),NA())</f>
        <v>#N/A</v>
      </c>
      <c r="AI171" s="100" t="e">
        <f ca="true">+IF(AND(ISNUMBER(OFFSET('Sanitation Data'!$F$11,0,10*ROW('Sanitation Data'!F165))),'Data Summary'!CX171="Yes"),OFFSET('Sanitation Data'!$F$11,0,10*ROW('Sanitation Data'!F165)),NA())</f>
        <v>#N/A</v>
      </c>
      <c r="AJ171" s="100" t="e">
        <f ca="true">+IF(AND(ISNUMBER(OFFSET('Sanitation Data'!$F$12,0,10*ROW('Sanitation Data'!F165))),'Data Summary'!CY171="Yes"),OFFSET('Sanitation Data'!$F$12,0,10*ROW('Sanitation Data'!F165)),NA())</f>
        <v>#N/A</v>
      </c>
      <c r="AK171" s="100" t="e">
        <f ca="true">+IF(AND(ISNUMBER(OFFSET('Sanitation Data'!$G$4,0,10*ROW('Sanitation Data'!G165))),'Data Summary'!CZ171="Yes"),100-OFFSET('Sanitation Data'!$G$4,0,10*ROW('Sanitation Data'!G165)),NA())</f>
        <v>#N/A</v>
      </c>
      <c r="AL171" s="100" t="e">
        <f ca="true">+IF(AND(ISNUMBER(OFFSET('Sanitation Data'!$G$6,0,10*ROW('Sanitation Data'!G165))),'Data Summary'!DA171="Yes"),OFFSET('Sanitation Data'!$G$6,0,10*ROW('Sanitation Data'!G165)),NA())</f>
        <v>#N/A</v>
      </c>
      <c r="AM171" s="100" t="e">
        <f ca="true">+IF(AND(ISNUMBER(OFFSET('Sanitation Data'!$G$10,0,10*ROW('Sanitation Data'!G165))),'Data Summary'!DB171="Yes"),OFFSET('Sanitation Data'!$G$10,0,10*ROW('Sanitation Data'!G165)),NA())</f>
        <v>#N/A</v>
      </c>
      <c r="AN171" s="100" t="e">
        <f ca="true">+IF(AND(ISNUMBER(OFFSET('Sanitation Data'!$G$11,0,10*ROW('Sanitation Data'!G165))),'Data Summary'!DC171="Yes"),OFFSET('Sanitation Data'!$G$11,0,10*ROW('Sanitation Data'!G165)),NA())</f>
        <v>#N/A</v>
      </c>
      <c r="AO171" s="100" t="e">
        <f ca="true">+IF(AND(ISNUMBER(OFFSET('Sanitation Data'!$G$12,0,10*ROW('Sanitation Data'!G165))),'Data Summary'!DD171="Yes"),OFFSET('Sanitation Data'!$G$12,0,10*ROW('Sanitation Data'!G165)),NA())</f>
        <v>#N/A</v>
      </c>
      <c r="AP171" s="100" t="e">
        <f ca="true">+IF(AND(ISNUMBER(OFFSET('Sanitation Data'!$H$4,0,10*ROW('Sanitation Data'!H165))),'Data Summary'!DE171="Yes"),100-OFFSET('Sanitation Data'!$H$4,0,10*ROW('Sanitation Data'!H165)),NA())</f>
        <v>#N/A</v>
      </c>
      <c r="AQ171" s="100" t="e">
        <f ca="true">+IF(AND(ISNUMBER(OFFSET('Sanitation Data'!$H$6,0,10*ROW('Sanitation Data'!H165))),'Data Summary'!DF171="Yes"),OFFSET('Sanitation Data'!$H$6,0,10*ROW('Sanitation Data'!H165)),NA())</f>
        <v>#N/A</v>
      </c>
      <c r="AR171" s="100" t="e">
        <f ca="true">+IF(AND(ISNUMBER(OFFSET('Sanitation Data'!$H$10,0,10*ROW('Sanitation Data'!H165))),'Data Summary'!DG171="Yes"),OFFSET('Sanitation Data'!$H$10,0,10*ROW('Sanitation Data'!H165)),NA())</f>
        <v>#N/A</v>
      </c>
      <c r="AS171" s="100" t="e">
        <f ca="true">+IF(AND(ISNUMBER(OFFSET('Sanitation Data'!$H$11,0,10*ROW('Sanitation Data'!H165))),'Data Summary'!DH171="Yes"),OFFSET('Sanitation Data'!$H$11,0,10*ROW('Sanitation Data'!H165)),NA())</f>
        <v>#N/A</v>
      </c>
      <c r="AT171" s="100" t="e">
        <f ca="true">+IF(AND(ISNUMBER(OFFSET('Sanitation Data'!$H$12,0,10*ROW('Sanitation Data'!H165))),'Data Summary'!DI171="Yes"),OFFSET('Sanitation Data'!$H$12,0,10*ROW('Sanitation Data'!H165)),NA())</f>
        <v>#N/A</v>
      </c>
      <c r="AU171" s="100" t="e">
        <f ca="true">+IF(AND(ISNUMBER(OFFSET('Sanitation Data'!$I$4,0,10*ROW('Sanitation Data'!I165))),'Data Summary'!DJ171="Yes"),100-OFFSET('Sanitation Data'!$I$4,0,10*ROW('Sanitation Data'!I165)),NA())</f>
        <v>#N/A</v>
      </c>
      <c r="AV171" s="100" t="e">
        <f ca="true">+IF(AND(ISNUMBER(OFFSET('Sanitation Data'!$I$6,0,10*ROW('Sanitation Data'!I165))),'Data Summary'!DK171="Yes"),OFFSET('Sanitation Data'!$I$6,0,10*ROW('Sanitation Data'!I165)),NA())</f>
        <v>#N/A</v>
      </c>
      <c r="AW171" s="100" t="e">
        <f ca="true">+IF(AND(ISNUMBER(OFFSET('Sanitation Data'!$I$10,0,10*ROW('Sanitation Data'!I165))),'Data Summary'!DL171="Yes"),OFFSET('Sanitation Data'!$I$10,0,10*ROW('Sanitation Data'!I165)),NA())</f>
        <v>#N/A</v>
      </c>
      <c r="AX171" s="100" t="e">
        <f ca="true">+IF(AND(ISNUMBER(OFFSET('Sanitation Data'!$I$11,0,10*ROW('Sanitation Data'!I165))),'Data Summary'!DM171="Yes"),OFFSET('Sanitation Data'!$I$11,0,10*ROW('Sanitation Data'!I165)),NA())</f>
        <v>#N/A</v>
      </c>
      <c r="AY171" s="100" t="e">
        <f ca="true">+IF(AND(ISNUMBER(OFFSET('Sanitation Data'!$I$12,0,10*ROW('Sanitation Data'!I165))),'Data Summary'!DN171="Yes"),OFFSET('Sanitation Data'!$I$12,0,10*ROW('Sanitation Data'!I165)),NA())</f>
        <v>#N/A</v>
      </c>
      <c r="AZ171" s="101" t="e">
        <f ca="true">+IF(AND(ISNUMBER(OFFSET('Hygiene Data'!$D$5,0,10*ROW('Hygiene Data'!D165))),'Data Summary'!DO171="Yes"),OFFSET('Hygiene Data'!$D$5,0,10*ROW('Hygiene Data'!D165)),NA())</f>
        <v>#N/A</v>
      </c>
      <c r="BA171" s="101" t="e">
        <f ca="true">+IF(AND(ISNUMBER(OFFSET('Hygiene Data'!$D$7,0,10*ROW('Hygiene Data'!D165))),'Data Summary'!DP171="Yes"),OFFSET('Hygiene Data'!$D$7,0,10*ROW('Hygiene Data'!D165)),NA())</f>
        <v>#N/A</v>
      </c>
      <c r="BB171" s="101" t="e">
        <f ca="true">+IF(AND(ISNUMBER(OFFSET('Hygiene Data'!$D$9,0,10*ROW('Hygiene Data'!D165))),'Data Summary'!DQ171="Yes"),OFFSET('Hygiene Data'!$D$9,0,10*ROW('Hygiene Data'!D165)),NA())</f>
        <v>#N/A</v>
      </c>
      <c r="BC171" s="101" t="e">
        <f ca="true">+IF(AND(ISNUMBER(OFFSET('Hygiene Data'!$E$5,0,10*ROW('Hygiene Data'!E165))),'Data Summary'!DR171="Yes"),OFFSET('Hygiene Data'!$E$5,0,10*ROW('Hygiene Data'!E165)),NA())</f>
        <v>#N/A</v>
      </c>
      <c r="BD171" s="101" t="e">
        <f ca="true">+IF(AND(ISNUMBER(OFFSET('Hygiene Data'!$E$7,0,10*ROW('Hygiene Data'!E165))),'Data Summary'!DS171="Yes"),OFFSET('Hygiene Data'!$E$7,0,10*ROW('Hygiene Data'!E165)),NA())</f>
        <v>#N/A</v>
      </c>
      <c r="BE171" s="101" t="e">
        <f ca="true">+IF(AND(ISNUMBER(OFFSET('Hygiene Data'!$E$9,0,10*ROW('Hygiene Data'!E165))),'Data Summary'!DT171="Yes"),OFFSET('Hygiene Data'!$E$9,0,10*ROW('Hygiene Data'!E165)),NA())</f>
        <v>#N/A</v>
      </c>
      <c r="BF171" s="101" t="e">
        <f ca="true">+IF(AND(ISNUMBER(OFFSET('Hygiene Data'!$F$5,0,10*ROW('Hygiene Data'!F165))),'Data Summary'!DU171="Yes"),OFFSET('Hygiene Data'!$F$5,0,10*ROW('Hygiene Data'!F165)),NA())</f>
        <v>#N/A</v>
      </c>
      <c r="BG171" s="101" t="e">
        <f ca="true">+IF(AND(ISNUMBER(OFFSET('Hygiene Data'!$F$7,0,10*ROW('Hygiene Data'!F165))),'Data Summary'!DV171="Yes"),OFFSET('Hygiene Data'!$F$7,0,10*ROW('Hygiene Data'!F165)),NA())</f>
        <v>#N/A</v>
      </c>
      <c r="BH171" s="101" t="e">
        <f ca="true">+IF(AND(ISNUMBER(OFFSET('Hygiene Data'!$F$9,0,10*ROW('Hygiene Data'!F165))),'Data Summary'!DW171="Yes"),OFFSET('Hygiene Data'!$F$9,0,10*ROW('Hygiene Data'!F165)),NA())</f>
        <v>#N/A</v>
      </c>
      <c r="BI171" s="101" t="e">
        <f ca="true">+IF(AND(ISNUMBER(OFFSET('Hygiene Data'!$G$5,0,10*ROW('Hygiene Data'!G165))),'Data Summary'!DX171="Yes"),OFFSET('Hygiene Data'!$G$5,0,10*ROW('Hygiene Data'!G165)),NA())</f>
        <v>#N/A</v>
      </c>
      <c r="BJ171" s="101" t="e">
        <f ca="true">+IF(AND(ISNUMBER(OFFSET('Hygiene Data'!$G$7,0,10*ROW('Hygiene Data'!G165))),'Data Summary'!DY171="Yes"),OFFSET('Hygiene Data'!$G$7,0,10*ROW('Hygiene Data'!G165)),NA())</f>
        <v>#N/A</v>
      </c>
      <c r="BK171" s="101" t="e">
        <f ca="true">+IF(AND(ISNUMBER(OFFSET('Hygiene Data'!$G$9,0,10*ROW('Hygiene Data'!G165))),'Data Summary'!DZ171="Yes"),OFFSET('Hygiene Data'!$G$9,0,10*ROW('Hygiene Data'!G165)),NA())</f>
        <v>#N/A</v>
      </c>
      <c r="BL171" s="101" t="e">
        <f ca="true">+IF(AND(ISNUMBER(OFFSET('Hygiene Data'!$H$5,0,10*ROW('Hygiene Data'!H165))),'Data Summary'!EA171="Yes"),OFFSET('Hygiene Data'!$H$5,0,10*ROW('Hygiene Data'!H165)),NA())</f>
        <v>#N/A</v>
      </c>
      <c r="BM171" s="101" t="e">
        <f ca="true">+IF(AND(ISNUMBER(OFFSET('Hygiene Data'!$H$7,0,10*ROW('Hygiene Data'!H165))),'Data Summary'!EB171="Yes"),OFFSET('Hygiene Data'!$H$7,0,10*ROW('Hygiene Data'!H165)),NA())</f>
        <v>#N/A</v>
      </c>
      <c r="BN171" s="101" t="e">
        <f ca="true">+IF(AND(ISNUMBER(OFFSET('Hygiene Data'!$H$9,0,10*ROW('Hygiene Data'!H165))),'Data Summary'!EC171="Yes"),OFFSET('Hygiene Data'!$H$9,0,10*ROW('Hygiene Data'!H165)),NA())</f>
        <v>#N/A</v>
      </c>
      <c r="BO171" s="101" t="e">
        <f ca="true">+IF(AND(ISNUMBER(OFFSET('Hygiene Data'!$I$5,0,10*ROW('Hygiene Data'!I165))),'Data Summary'!ED171="Yes"),OFFSET('Hygiene Data'!$I$5,0,10*ROW('Hygiene Data'!I165)),NA())</f>
        <v>#N/A</v>
      </c>
      <c r="BP171" s="101" t="e">
        <f ca="true">+IF(AND(ISNUMBER(OFFSET('Hygiene Data'!$I$7,0,10*ROW('Hygiene Data'!I165))),'Data Summary'!EE171="Yes"),OFFSET('Hygiene Data'!$I$7,0,10*ROW('Hygiene Data'!I165)),NA())</f>
        <v>#N/A</v>
      </c>
      <c r="BQ171" s="101" t="e">
        <f ca="true">+IF(AND(ISNUMBER(OFFSET('Hygiene Data'!$I$9,0,10*ROW('Hygiene Data'!I165))),'Data Summary'!EF171="Yes"),OFFSET('Hygiene Data'!$I$9,0,10*ROW('Hygiene Data'!I165)),NA())</f>
        <v>#N/A</v>
      </c>
    </row>
    <row xmlns:x14ac="http://schemas.microsoft.com/office/spreadsheetml/2009/9/ac" r="172" x14ac:dyDescent="0.2">
      <c r="A172" s="379" t="e">
        <f ca="true">+RIGHT('Data Summary'!A172,LEN('Data Summary'!A172)-9)</f>
        <v>#VALUE!</v>
      </c>
      <c r="B172" s="38" t="str">
        <f ca="true">+IF(ISTEXT('Data Summary'!B172),'Data Summary'!B172,"")</f>
        <v/>
      </c>
      <c r="C172" s="378" t="e">
        <f ca="true">+VALUE('Data Summary'!C172)</f>
        <v>#VALUE!</v>
      </c>
      <c r="D172" s="99" t="e">
        <f ca="true">+IF(AND(ISNUMBER(OFFSET('Water Data'!$D$4,0,10*ROW('Water Data'!D166))),'Data Summary'!BS172="Yes"),100-OFFSET('Water Data'!$D$4,0,10*ROW('Water Data'!D166)),NA())</f>
        <v>#N/A</v>
      </c>
      <c r="E172" s="99" t="e">
        <f ca="true">+IF(AND(ISNUMBER(OFFSET('Water Data'!$D$6,0,10*ROW('Water Data'!D166))),'Data Summary'!BT172="Yes"),OFFSET('Water Data'!$D$6,0,10*ROW('Water Data'!D166)),NA())</f>
        <v>#N/A</v>
      </c>
      <c r="F172" s="99" t="e">
        <f ca="true">+IF(AND(ISNUMBER(OFFSET('Water Data'!$D$9,0,10*ROW('Water Data'!D166))),'Data Summary'!BU172="Yes"),OFFSET('Water Data'!$D$9,0,10*ROW('Water Data'!D166)),NA())</f>
        <v>#N/A</v>
      </c>
      <c r="G172" s="99" t="e">
        <f ca="true">+IF(AND(ISNUMBER(OFFSET('Water Data'!$E$4,0,10*ROW('Water Data'!E166))),'Data Summary'!BV172="Yes"),100-OFFSET('Water Data'!$E$4,0,10*ROW('Water Data'!E166)),NA())</f>
        <v>#N/A</v>
      </c>
      <c r="H172" s="99" t="e">
        <f ca="true">+IF(AND(ISNUMBER(OFFSET('Water Data'!$E$6,0,10*ROW('Water Data'!E166))),'Data Summary'!BW172="Yes"),OFFSET('Water Data'!$E$6,0,10*ROW('Water Data'!E166)),NA())</f>
        <v>#N/A</v>
      </c>
      <c r="I172" s="99" t="e">
        <f ca="true">+IF(AND(ISNUMBER(OFFSET('Water Data'!$E$9,0,10*ROW('Water Data'!E166))),'Data Summary'!BX172="Yes"),OFFSET('Water Data'!$E$9,0,10*ROW('Water Data'!E166)),NA())</f>
        <v>#N/A</v>
      </c>
      <c r="J172" s="99" t="e">
        <f ca="true">+IF(AND(ISNUMBER(OFFSET('Water Data'!$F$4,0,10*ROW('Water Data'!F166))),'Data Summary'!BY172="Yes"),100-OFFSET('Water Data'!$F$4,0,10*ROW('Water Data'!F166)),NA())</f>
        <v>#N/A</v>
      </c>
      <c r="K172" s="99" t="e">
        <f ca="true">+IF(AND(ISNUMBER(OFFSET('Water Data'!$F$6,0,10*ROW('Water Data'!F166))),'Data Summary'!BZ172="Yes"),OFFSET('Water Data'!$F$6,0,10*ROW('Water Data'!F166)),NA())</f>
        <v>#N/A</v>
      </c>
      <c r="L172" s="99" t="e">
        <f ca="true">+IF(AND(ISNUMBER(OFFSET('Water Data'!$F$9,0,10*ROW('Water Data'!F166))),'Data Summary'!CA172="Yes"),OFFSET('Water Data'!$F$9,0,10*ROW('Water Data'!F166)),NA())</f>
        <v>#N/A</v>
      </c>
      <c r="M172" s="99" t="e">
        <f ca="true">+IF(AND(ISNUMBER(OFFSET('Water Data'!$G$4,0,10*ROW('Water Data'!G166))),'Data Summary'!CB172="Yes"),100-OFFSET('Water Data'!$G$4,0,10*ROW('Water Data'!G166)),NA())</f>
        <v>#N/A</v>
      </c>
      <c r="N172" s="99" t="e">
        <f ca="true">+IF(AND(ISNUMBER(OFFSET('Water Data'!$G$6,0,10*ROW('Water Data'!G166))),'Data Summary'!CC172="Yes"),OFFSET('Water Data'!$G$6,0,10*ROW('Water Data'!G166)),NA())</f>
        <v>#N/A</v>
      </c>
      <c r="O172" s="99" t="e">
        <f ca="true">+IF(AND(ISNUMBER(OFFSET('Water Data'!$G$9,0,10*ROW('Water Data'!G166))),'Data Summary'!CD172="Yes"),OFFSET('Water Data'!$G$9,0,10*ROW('Water Data'!G166)),NA())</f>
        <v>#N/A</v>
      </c>
      <c r="P172" s="99" t="e">
        <f ca="true">+IF(AND(ISNUMBER(OFFSET('Water Data'!$H$4,0,10*ROW('Water Data'!H166))),'Data Summary'!CE172="Yes"),100-OFFSET('Water Data'!$H$4,0,10*ROW('Water Data'!H166)),NA())</f>
        <v>#N/A</v>
      </c>
      <c r="Q172" s="99" t="e">
        <f ca="true">+IF(AND(ISNUMBER(OFFSET('Water Data'!$H$6,0,10*ROW('Water Data'!H166))),'Data Summary'!CF172="Yes"),OFFSET('Water Data'!$H$6,0,10*ROW('Water Data'!H166)),NA())</f>
        <v>#N/A</v>
      </c>
      <c r="R172" s="99" t="e">
        <f ca="true">+IF(AND(ISNUMBER(OFFSET('Water Data'!$H$9,0,10*ROW('Water Data'!H166))),'Data Summary'!CG172="Yes"),OFFSET('Water Data'!$H$9,0,10*ROW('Water Data'!H166)),NA())</f>
        <v>#N/A</v>
      </c>
      <c r="S172" s="99" t="e">
        <f ca="true">+IF(AND(ISNUMBER(OFFSET('Water Data'!$I$4,0,10*ROW('Water Data'!I166))),'Data Summary'!CH172="Yes"),100-OFFSET('Water Data'!$I$4,0,10*ROW('Water Data'!I166)),NA())</f>
        <v>#N/A</v>
      </c>
      <c r="T172" s="99" t="e">
        <f ca="true">+IF(AND(ISNUMBER(OFFSET('Water Data'!$I$6,0,10*ROW('Water Data'!I166))),'Data Summary'!CI172="Yes"),OFFSET('Water Data'!$I$6,0,10*ROW('Water Data'!I166)),NA())</f>
        <v>#N/A</v>
      </c>
      <c r="U172" s="99" t="e">
        <f ca="true">+IF(AND(ISNUMBER(OFFSET('Water Data'!$I$9,0,10*ROW('Water Data'!I166))),'Data Summary'!CJ172="Yes"),OFFSET('Water Data'!$I$9,0,10*ROW('Water Data'!I166)),NA())</f>
        <v>#N/A</v>
      </c>
      <c r="V172" s="100" t="e">
        <f ca="true">+IF(AND(ISNUMBER(OFFSET('Sanitation Data'!$D$4,0,10*ROW('Sanitation Data'!D166))),'Data Summary'!CK172="Yes"),100-OFFSET('Sanitation Data'!$D$4,0,10*ROW('Sanitation Data'!D166)),NA())</f>
        <v>#N/A</v>
      </c>
      <c r="W172" s="100" t="e">
        <f ca="true">+IF(AND(ISNUMBER(OFFSET('Sanitation Data'!$D$6,0,10*ROW('Sanitation Data'!D166))),'Data Summary'!CL172="Yes"),OFFSET('Sanitation Data'!$D$6,0,10*ROW('Sanitation Data'!D166)),NA())</f>
        <v>#N/A</v>
      </c>
      <c r="X172" s="100" t="e">
        <f ca="true">+IF(AND(ISNUMBER(OFFSET('Sanitation Data'!$D$10,0,10*ROW('Sanitation Data'!D166))),'Data Summary'!CM172="Yes"),OFFSET('Sanitation Data'!$D$10,0,10*ROW('Sanitation Data'!D166)),NA())</f>
        <v>#N/A</v>
      </c>
      <c r="Y172" s="100" t="e">
        <f ca="true">+IF(AND(ISNUMBER(OFFSET('Sanitation Data'!$D$11,0,10*ROW('Sanitation Data'!D166))),'Data Summary'!CN172="Yes"),OFFSET('Sanitation Data'!$D$11,0,10*ROW('Sanitation Data'!D166)),NA())</f>
        <v>#N/A</v>
      </c>
      <c r="Z172" s="100" t="e">
        <f ca="true">+IF(AND(ISNUMBER(OFFSET('Sanitation Data'!$D$12,0,10*ROW('Sanitation Data'!D166))),'Data Summary'!CO172="Yes"),OFFSET('Sanitation Data'!$D$12,0,10*ROW('Sanitation Data'!D166)),NA())</f>
        <v>#N/A</v>
      </c>
      <c r="AA172" s="100" t="e">
        <f ca="true">+IF(AND(ISNUMBER(OFFSET('Sanitation Data'!$E$4,0,10*ROW('Sanitation Data'!E166))),'Data Summary'!CP172="Yes"),100-OFFSET('Sanitation Data'!$E$4,0,10*ROW('Sanitation Data'!E166)),NA())</f>
        <v>#N/A</v>
      </c>
      <c r="AB172" s="100" t="e">
        <f ca="true">+IF(AND(ISNUMBER(OFFSET('Sanitation Data'!$E$6,0,10*ROW('Sanitation Data'!E166))),'Data Summary'!CQ172="Yes"),OFFSET('Sanitation Data'!$E$6,0,10*ROW('Sanitation Data'!E166)),NA())</f>
        <v>#N/A</v>
      </c>
      <c r="AC172" s="100" t="e">
        <f ca="true">+IF(AND(ISNUMBER(OFFSET('Sanitation Data'!$E$10,0,10*ROW('Sanitation Data'!E166))),'Data Summary'!CR172="Yes"),OFFSET('Sanitation Data'!$E$10,0,10*ROW('Sanitation Data'!E166)),NA())</f>
        <v>#N/A</v>
      </c>
      <c r="AD172" s="100" t="e">
        <f ca="true">+IF(AND(ISNUMBER(OFFSET('Sanitation Data'!$E$11,0,10*ROW('Sanitation Data'!E166))),'Data Summary'!CS172="Yes"),OFFSET('Sanitation Data'!$E$11,0,10*ROW('Sanitation Data'!E166)),NA())</f>
        <v>#N/A</v>
      </c>
      <c r="AE172" s="100" t="e">
        <f ca="true">+IF(AND(ISNUMBER(OFFSET('Sanitation Data'!$E$12,0,10*ROW('Sanitation Data'!E166))),'Data Summary'!CT172="Yes"),OFFSET('Sanitation Data'!$E$12,0,10*ROW('Sanitation Data'!E166)),NA())</f>
        <v>#N/A</v>
      </c>
      <c r="AF172" s="100" t="e">
        <f ca="true">+IF(AND(ISNUMBER(OFFSET('Sanitation Data'!$F$4,0,10*ROW('Sanitation Data'!F166))),'Data Summary'!CU172="Yes"),100-OFFSET('Sanitation Data'!$F$4,0,10*ROW('Sanitation Data'!F166)),NA())</f>
        <v>#N/A</v>
      </c>
      <c r="AG172" s="100" t="e">
        <f ca="true">+IF(AND(ISNUMBER(OFFSET('Sanitation Data'!$F$6,0,10*ROW('Sanitation Data'!F166))),'Data Summary'!CV172="Yes"),OFFSET('Sanitation Data'!$F$6,0,10*ROW('Sanitation Data'!F166)),NA())</f>
        <v>#N/A</v>
      </c>
      <c r="AH172" s="100" t="e">
        <f ca="true">+IF(AND(ISNUMBER(OFFSET('Sanitation Data'!$F$10,0,10*ROW('Sanitation Data'!F166))),'Data Summary'!CW172="Yes"),OFFSET('Sanitation Data'!$F$10,0,10*ROW('Sanitation Data'!F166)),NA())</f>
        <v>#N/A</v>
      </c>
      <c r="AI172" s="100" t="e">
        <f ca="true">+IF(AND(ISNUMBER(OFFSET('Sanitation Data'!$F$11,0,10*ROW('Sanitation Data'!F166))),'Data Summary'!CX172="Yes"),OFFSET('Sanitation Data'!$F$11,0,10*ROW('Sanitation Data'!F166)),NA())</f>
        <v>#N/A</v>
      </c>
      <c r="AJ172" s="100" t="e">
        <f ca="true">+IF(AND(ISNUMBER(OFFSET('Sanitation Data'!$F$12,0,10*ROW('Sanitation Data'!F166))),'Data Summary'!CY172="Yes"),OFFSET('Sanitation Data'!$F$12,0,10*ROW('Sanitation Data'!F166)),NA())</f>
        <v>#N/A</v>
      </c>
      <c r="AK172" s="100" t="e">
        <f ca="true">+IF(AND(ISNUMBER(OFFSET('Sanitation Data'!$G$4,0,10*ROW('Sanitation Data'!G166))),'Data Summary'!CZ172="Yes"),100-OFFSET('Sanitation Data'!$G$4,0,10*ROW('Sanitation Data'!G166)),NA())</f>
        <v>#N/A</v>
      </c>
      <c r="AL172" s="100" t="e">
        <f ca="true">+IF(AND(ISNUMBER(OFFSET('Sanitation Data'!$G$6,0,10*ROW('Sanitation Data'!G166))),'Data Summary'!DA172="Yes"),OFFSET('Sanitation Data'!$G$6,0,10*ROW('Sanitation Data'!G166)),NA())</f>
        <v>#N/A</v>
      </c>
      <c r="AM172" s="100" t="e">
        <f ca="true">+IF(AND(ISNUMBER(OFFSET('Sanitation Data'!$G$10,0,10*ROW('Sanitation Data'!G166))),'Data Summary'!DB172="Yes"),OFFSET('Sanitation Data'!$G$10,0,10*ROW('Sanitation Data'!G166)),NA())</f>
        <v>#N/A</v>
      </c>
      <c r="AN172" s="100" t="e">
        <f ca="true">+IF(AND(ISNUMBER(OFFSET('Sanitation Data'!$G$11,0,10*ROW('Sanitation Data'!G166))),'Data Summary'!DC172="Yes"),OFFSET('Sanitation Data'!$G$11,0,10*ROW('Sanitation Data'!G166)),NA())</f>
        <v>#N/A</v>
      </c>
      <c r="AO172" s="100" t="e">
        <f ca="true">+IF(AND(ISNUMBER(OFFSET('Sanitation Data'!$G$12,0,10*ROW('Sanitation Data'!G166))),'Data Summary'!DD172="Yes"),OFFSET('Sanitation Data'!$G$12,0,10*ROW('Sanitation Data'!G166)),NA())</f>
        <v>#N/A</v>
      </c>
      <c r="AP172" s="100" t="e">
        <f ca="true">+IF(AND(ISNUMBER(OFFSET('Sanitation Data'!$H$4,0,10*ROW('Sanitation Data'!H166))),'Data Summary'!DE172="Yes"),100-OFFSET('Sanitation Data'!$H$4,0,10*ROW('Sanitation Data'!H166)),NA())</f>
        <v>#N/A</v>
      </c>
      <c r="AQ172" s="100" t="e">
        <f ca="true">+IF(AND(ISNUMBER(OFFSET('Sanitation Data'!$H$6,0,10*ROW('Sanitation Data'!H166))),'Data Summary'!DF172="Yes"),OFFSET('Sanitation Data'!$H$6,0,10*ROW('Sanitation Data'!H166)),NA())</f>
        <v>#N/A</v>
      </c>
      <c r="AR172" s="100" t="e">
        <f ca="true">+IF(AND(ISNUMBER(OFFSET('Sanitation Data'!$H$10,0,10*ROW('Sanitation Data'!H166))),'Data Summary'!DG172="Yes"),OFFSET('Sanitation Data'!$H$10,0,10*ROW('Sanitation Data'!H166)),NA())</f>
        <v>#N/A</v>
      </c>
      <c r="AS172" s="100" t="e">
        <f ca="true">+IF(AND(ISNUMBER(OFFSET('Sanitation Data'!$H$11,0,10*ROW('Sanitation Data'!H166))),'Data Summary'!DH172="Yes"),OFFSET('Sanitation Data'!$H$11,0,10*ROW('Sanitation Data'!H166)),NA())</f>
        <v>#N/A</v>
      </c>
      <c r="AT172" s="100" t="e">
        <f ca="true">+IF(AND(ISNUMBER(OFFSET('Sanitation Data'!$H$12,0,10*ROW('Sanitation Data'!H166))),'Data Summary'!DI172="Yes"),OFFSET('Sanitation Data'!$H$12,0,10*ROW('Sanitation Data'!H166)),NA())</f>
        <v>#N/A</v>
      </c>
      <c r="AU172" s="100" t="e">
        <f ca="true">+IF(AND(ISNUMBER(OFFSET('Sanitation Data'!$I$4,0,10*ROW('Sanitation Data'!I166))),'Data Summary'!DJ172="Yes"),100-OFFSET('Sanitation Data'!$I$4,0,10*ROW('Sanitation Data'!I166)),NA())</f>
        <v>#N/A</v>
      </c>
      <c r="AV172" s="100" t="e">
        <f ca="true">+IF(AND(ISNUMBER(OFFSET('Sanitation Data'!$I$6,0,10*ROW('Sanitation Data'!I166))),'Data Summary'!DK172="Yes"),OFFSET('Sanitation Data'!$I$6,0,10*ROW('Sanitation Data'!I166)),NA())</f>
        <v>#N/A</v>
      </c>
      <c r="AW172" s="100" t="e">
        <f ca="true">+IF(AND(ISNUMBER(OFFSET('Sanitation Data'!$I$10,0,10*ROW('Sanitation Data'!I166))),'Data Summary'!DL172="Yes"),OFFSET('Sanitation Data'!$I$10,0,10*ROW('Sanitation Data'!I166)),NA())</f>
        <v>#N/A</v>
      </c>
      <c r="AX172" s="100" t="e">
        <f ca="true">+IF(AND(ISNUMBER(OFFSET('Sanitation Data'!$I$11,0,10*ROW('Sanitation Data'!I166))),'Data Summary'!DM172="Yes"),OFFSET('Sanitation Data'!$I$11,0,10*ROW('Sanitation Data'!I166)),NA())</f>
        <v>#N/A</v>
      </c>
      <c r="AY172" s="100" t="e">
        <f ca="true">+IF(AND(ISNUMBER(OFFSET('Sanitation Data'!$I$12,0,10*ROW('Sanitation Data'!I166))),'Data Summary'!DN172="Yes"),OFFSET('Sanitation Data'!$I$12,0,10*ROW('Sanitation Data'!I166)),NA())</f>
        <v>#N/A</v>
      </c>
      <c r="AZ172" s="101" t="e">
        <f ca="true">+IF(AND(ISNUMBER(OFFSET('Hygiene Data'!$D$5,0,10*ROW('Hygiene Data'!D166))),'Data Summary'!DO172="Yes"),OFFSET('Hygiene Data'!$D$5,0,10*ROW('Hygiene Data'!D166)),NA())</f>
        <v>#N/A</v>
      </c>
      <c r="BA172" s="101" t="e">
        <f ca="true">+IF(AND(ISNUMBER(OFFSET('Hygiene Data'!$D$7,0,10*ROW('Hygiene Data'!D166))),'Data Summary'!DP172="Yes"),OFFSET('Hygiene Data'!$D$7,0,10*ROW('Hygiene Data'!D166)),NA())</f>
        <v>#N/A</v>
      </c>
      <c r="BB172" s="101" t="e">
        <f ca="true">+IF(AND(ISNUMBER(OFFSET('Hygiene Data'!$D$9,0,10*ROW('Hygiene Data'!D166))),'Data Summary'!DQ172="Yes"),OFFSET('Hygiene Data'!$D$9,0,10*ROW('Hygiene Data'!D166)),NA())</f>
        <v>#N/A</v>
      </c>
      <c r="BC172" s="101" t="e">
        <f ca="true">+IF(AND(ISNUMBER(OFFSET('Hygiene Data'!$E$5,0,10*ROW('Hygiene Data'!E166))),'Data Summary'!DR172="Yes"),OFFSET('Hygiene Data'!$E$5,0,10*ROW('Hygiene Data'!E166)),NA())</f>
        <v>#N/A</v>
      </c>
      <c r="BD172" s="101" t="e">
        <f ca="true">+IF(AND(ISNUMBER(OFFSET('Hygiene Data'!$E$7,0,10*ROW('Hygiene Data'!E166))),'Data Summary'!DS172="Yes"),OFFSET('Hygiene Data'!$E$7,0,10*ROW('Hygiene Data'!E166)),NA())</f>
        <v>#N/A</v>
      </c>
      <c r="BE172" s="101" t="e">
        <f ca="true">+IF(AND(ISNUMBER(OFFSET('Hygiene Data'!$E$9,0,10*ROW('Hygiene Data'!E166))),'Data Summary'!DT172="Yes"),OFFSET('Hygiene Data'!$E$9,0,10*ROW('Hygiene Data'!E166)),NA())</f>
        <v>#N/A</v>
      </c>
      <c r="BF172" s="101" t="e">
        <f ca="true">+IF(AND(ISNUMBER(OFFSET('Hygiene Data'!$F$5,0,10*ROW('Hygiene Data'!F166))),'Data Summary'!DU172="Yes"),OFFSET('Hygiene Data'!$F$5,0,10*ROW('Hygiene Data'!F166)),NA())</f>
        <v>#N/A</v>
      </c>
      <c r="BG172" s="101" t="e">
        <f ca="true">+IF(AND(ISNUMBER(OFFSET('Hygiene Data'!$F$7,0,10*ROW('Hygiene Data'!F166))),'Data Summary'!DV172="Yes"),OFFSET('Hygiene Data'!$F$7,0,10*ROW('Hygiene Data'!F166)),NA())</f>
        <v>#N/A</v>
      </c>
      <c r="BH172" s="101" t="e">
        <f ca="true">+IF(AND(ISNUMBER(OFFSET('Hygiene Data'!$F$9,0,10*ROW('Hygiene Data'!F166))),'Data Summary'!DW172="Yes"),OFFSET('Hygiene Data'!$F$9,0,10*ROW('Hygiene Data'!F166)),NA())</f>
        <v>#N/A</v>
      </c>
      <c r="BI172" s="101" t="e">
        <f ca="true">+IF(AND(ISNUMBER(OFFSET('Hygiene Data'!$G$5,0,10*ROW('Hygiene Data'!G166))),'Data Summary'!DX172="Yes"),OFFSET('Hygiene Data'!$G$5,0,10*ROW('Hygiene Data'!G166)),NA())</f>
        <v>#N/A</v>
      </c>
      <c r="BJ172" s="101" t="e">
        <f ca="true">+IF(AND(ISNUMBER(OFFSET('Hygiene Data'!$G$7,0,10*ROW('Hygiene Data'!G166))),'Data Summary'!DY172="Yes"),OFFSET('Hygiene Data'!$G$7,0,10*ROW('Hygiene Data'!G166)),NA())</f>
        <v>#N/A</v>
      </c>
      <c r="BK172" s="101" t="e">
        <f ca="true">+IF(AND(ISNUMBER(OFFSET('Hygiene Data'!$G$9,0,10*ROW('Hygiene Data'!G166))),'Data Summary'!DZ172="Yes"),OFFSET('Hygiene Data'!$G$9,0,10*ROW('Hygiene Data'!G166)),NA())</f>
        <v>#N/A</v>
      </c>
      <c r="BL172" s="101" t="e">
        <f ca="true">+IF(AND(ISNUMBER(OFFSET('Hygiene Data'!$H$5,0,10*ROW('Hygiene Data'!H166))),'Data Summary'!EA172="Yes"),OFFSET('Hygiene Data'!$H$5,0,10*ROW('Hygiene Data'!H166)),NA())</f>
        <v>#N/A</v>
      </c>
      <c r="BM172" s="101" t="e">
        <f ca="true">+IF(AND(ISNUMBER(OFFSET('Hygiene Data'!$H$7,0,10*ROW('Hygiene Data'!H166))),'Data Summary'!EB172="Yes"),OFFSET('Hygiene Data'!$H$7,0,10*ROW('Hygiene Data'!H166)),NA())</f>
        <v>#N/A</v>
      </c>
      <c r="BN172" s="101" t="e">
        <f ca="true">+IF(AND(ISNUMBER(OFFSET('Hygiene Data'!$H$9,0,10*ROW('Hygiene Data'!H166))),'Data Summary'!EC172="Yes"),OFFSET('Hygiene Data'!$H$9,0,10*ROW('Hygiene Data'!H166)),NA())</f>
        <v>#N/A</v>
      </c>
      <c r="BO172" s="101" t="e">
        <f ca="true">+IF(AND(ISNUMBER(OFFSET('Hygiene Data'!$I$5,0,10*ROW('Hygiene Data'!I166))),'Data Summary'!ED172="Yes"),OFFSET('Hygiene Data'!$I$5,0,10*ROW('Hygiene Data'!I166)),NA())</f>
        <v>#N/A</v>
      </c>
      <c r="BP172" s="101" t="e">
        <f ca="true">+IF(AND(ISNUMBER(OFFSET('Hygiene Data'!$I$7,0,10*ROW('Hygiene Data'!I166))),'Data Summary'!EE172="Yes"),OFFSET('Hygiene Data'!$I$7,0,10*ROW('Hygiene Data'!I166)),NA())</f>
        <v>#N/A</v>
      </c>
      <c r="BQ172" s="101" t="e">
        <f ca="true">+IF(AND(ISNUMBER(OFFSET('Hygiene Data'!$I$9,0,10*ROW('Hygiene Data'!I166))),'Data Summary'!EF172="Yes"),OFFSET('Hygiene Data'!$I$9,0,10*ROW('Hygiene Data'!I166)),NA())</f>
        <v>#N/A</v>
      </c>
    </row>
    <row xmlns:x14ac="http://schemas.microsoft.com/office/spreadsheetml/2009/9/ac" r="173" x14ac:dyDescent="0.2">
      <c r="A173" s="379" t="e">
        <f ca="true">+RIGHT('Data Summary'!A173,LEN('Data Summary'!A173)-9)</f>
        <v>#VALUE!</v>
      </c>
      <c r="B173" s="38" t="str">
        <f ca="true">+IF(ISTEXT('Data Summary'!B173),'Data Summary'!B173,"")</f>
        <v/>
      </c>
      <c r="C173" s="378" t="e">
        <f ca="true">+VALUE('Data Summary'!C173)</f>
        <v>#VALUE!</v>
      </c>
      <c r="D173" s="99" t="e">
        <f ca="true">+IF(AND(ISNUMBER(OFFSET('Water Data'!$D$4,0,10*ROW('Water Data'!D167))),'Data Summary'!BS173="Yes"),100-OFFSET('Water Data'!$D$4,0,10*ROW('Water Data'!D167)),NA())</f>
        <v>#N/A</v>
      </c>
      <c r="E173" s="99" t="e">
        <f ca="true">+IF(AND(ISNUMBER(OFFSET('Water Data'!$D$6,0,10*ROW('Water Data'!D167))),'Data Summary'!BT173="Yes"),OFFSET('Water Data'!$D$6,0,10*ROW('Water Data'!D167)),NA())</f>
        <v>#N/A</v>
      </c>
      <c r="F173" s="99" t="e">
        <f ca="true">+IF(AND(ISNUMBER(OFFSET('Water Data'!$D$9,0,10*ROW('Water Data'!D167))),'Data Summary'!BU173="Yes"),OFFSET('Water Data'!$D$9,0,10*ROW('Water Data'!D167)),NA())</f>
        <v>#N/A</v>
      </c>
      <c r="G173" s="99" t="e">
        <f ca="true">+IF(AND(ISNUMBER(OFFSET('Water Data'!$E$4,0,10*ROW('Water Data'!E167))),'Data Summary'!BV173="Yes"),100-OFFSET('Water Data'!$E$4,0,10*ROW('Water Data'!E167)),NA())</f>
        <v>#N/A</v>
      </c>
      <c r="H173" s="99" t="e">
        <f ca="true">+IF(AND(ISNUMBER(OFFSET('Water Data'!$E$6,0,10*ROW('Water Data'!E167))),'Data Summary'!BW173="Yes"),OFFSET('Water Data'!$E$6,0,10*ROW('Water Data'!E167)),NA())</f>
        <v>#N/A</v>
      </c>
      <c r="I173" s="99" t="e">
        <f ca="true">+IF(AND(ISNUMBER(OFFSET('Water Data'!$E$9,0,10*ROW('Water Data'!E167))),'Data Summary'!BX173="Yes"),OFFSET('Water Data'!$E$9,0,10*ROW('Water Data'!E167)),NA())</f>
        <v>#N/A</v>
      </c>
      <c r="J173" s="99" t="e">
        <f ca="true">+IF(AND(ISNUMBER(OFFSET('Water Data'!$F$4,0,10*ROW('Water Data'!F167))),'Data Summary'!BY173="Yes"),100-OFFSET('Water Data'!$F$4,0,10*ROW('Water Data'!F167)),NA())</f>
        <v>#N/A</v>
      </c>
      <c r="K173" s="99" t="e">
        <f ca="true">+IF(AND(ISNUMBER(OFFSET('Water Data'!$F$6,0,10*ROW('Water Data'!F167))),'Data Summary'!BZ173="Yes"),OFFSET('Water Data'!$F$6,0,10*ROW('Water Data'!F167)),NA())</f>
        <v>#N/A</v>
      </c>
      <c r="L173" s="99" t="e">
        <f ca="true">+IF(AND(ISNUMBER(OFFSET('Water Data'!$F$9,0,10*ROW('Water Data'!F167))),'Data Summary'!CA173="Yes"),OFFSET('Water Data'!$F$9,0,10*ROW('Water Data'!F167)),NA())</f>
        <v>#N/A</v>
      </c>
      <c r="M173" s="99" t="e">
        <f ca="true">+IF(AND(ISNUMBER(OFFSET('Water Data'!$G$4,0,10*ROW('Water Data'!G167))),'Data Summary'!CB173="Yes"),100-OFFSET('Water Data'!$G$4,0,10*ROW('Water Data'!G167)),NA())</f>
        <v>#N/A</v>
      </c>
      <c r="N173" s="99" t="e">
        <f ca="true">+IF(AND(ISNUMBER(OFFSET('Water Data'!$G$6,0,10*ROW('Water Data'!G167))),'Data Summary'!CC173="Yes"),OFFSET('Water Data'!$G$6,0,10*ROW('Water Data'!G167)),NA())</f>
        <v>#N/A</v>
      </c>
      <c r="O173" s="99" t="e">
        <f ca="true">+IF(AND(ISNUMBER(OFFSET('Water Data'!$G$9,0,10*ROW('Water Data'!G167))),'Data Summary'!CD173="Yes"),OFFSET('Water Data'!$G$9,0,10*ROW('Water Data'!G167)),NA())</f>
        <v>#N/A</v>
      </c>
      <c r="P173" s="99" t="e">
        <f ca="true">+IF(AND(ISNUMBER(OFFSET('Water Data'!$H$4,0,10*ROW('Water Data'!H167))),'Data Summary'!CE173="Yes"),100-OFFSET('Water Data'!$H$4,0,10*ROW('Water Data'!H167)),NA())</f>
        <v>#N/A</v>
      </c>
      <c r="Q173" s="99" t="e">
        <f ca="true">+IF(AND(ISNUMBER(OFFSET('Water Data'!$H$6,0,10*ROW('Water Data'!H167))),'Data Summary'!CF173="Yes"),OFFSET('Water Data'!$H$6,0,10*ROW('Water Data'!H167)),NA())</f>
        <v>#N/A</v>
      </c>
      <c r="R173" s="99" t="e">
        <f ca="true">+IF(AND(ISNUMBER(OFFSET('Water Data'!$H$9,0,10*ROW('Water Data'!H167))),'Data Summary'!CG173="Yes"),OFFSET('Water Data'!$H$9,0,10*ROW('Water Data'!H167)),NA())</f>
        <v>#N/A</v>
      </c>
      <c r="S173" s="99" t="e">
        <f ca="true">+IF(AND(ISNUMBER(OFFSET('Water Data'!$I$4,0,10*ROW('Water Data'!I167))),'Data Summary'!CH173="Yes"),100-OFFSET('Water Data'!$I$4,0,10*ROW('Water Data'!I167)),NA())</f>
        <v>#N/A</v>
      </c>
      <c r="T173" s="99" t="e">
        <f ca="true">+IF(AND(ISNUMBER(OFFSET('Water Data'!$I$6,0,10*ROW('Water Data'!I167))),'Data Summary'!CI173="Yes"),OFFSET('Water Data'!$I$6,0,10*ROW('Water Data'!I167)),NA())</f>
        <v>#N/A</v>
      </c>
      <c r="U173" s="99" t="e">
        <f ca="true">+IF(AND(ISNUMBER(OFFSET('Water Data'!$I$9,0,10*ROW('Water Data'!I167))),'Data Summary'!CJ173="Yes"),OFFSET('Water Data'!$I$9,0,10*ROW('Water Data'!I167)),NA())</f>
        <v>#N/A</v>
      </c>
      <c r="V173" s="100" t="e">
        <f ca="true">+IF(AND(ISNUMBER(OFFSET('Sanitation Data'!$D$4,0,10*ROW('Sanitation Data'!D167))),'Data Summary'!CK173="Yes"),100-OFFSET('Sanitation Data'!$D$4,0,10*ROW('Sanitation Data'!D167)),NA())</f>
        <v>#N/A</v>
      </c>
      <c r="W173" s="100" t="e">
        <f ca="true">+IF(AND(ISNUMBER(OFFSET('Sanitation Data'!$D$6,0,10*ROW('Sanitation Data'!D167))),'Data Summary'!CL173="Yes"),OFFSET('Sanitation Data'!$D$6,0,10*ROW('Sanitation Data'!D167)),NA())</f>
        <v>#N/A</v>
      </c>
      <c r="X173" s="100" t="e">
        <f ca="true">+IF(AND(ISNUMBER(OFFSET('Sanitation Data'!$D$10,0,10*ROW('Sanitation Data'!D167))),'Data Summary'!CM173="Yes"),OFFSET('Sanitation Data'!$D$10,0,10*ROW('Sanitation Data'!D167)),NA())</f>
        <v>#N/A</v>
      </c>
      <c r="Y173" s="100" t="e">
        <f ca="true">+IF(AND(ISNUMBER(OFFSET('Sanitation Data'!$D$11,0,10*ROW('Sanitation Data'!D167))),'Data Summary'!CN173="Yes"),OFFSET('Sanitation Data'!$D$11,0,10*ROW('Sanitation Data'!D167)),NA())</f>
        <v>#N/A</v>
      </c>
      <c r="Z173" s="100" t="e">
        <f ca="true">+IF(AND(ISNUMBER(OFFSET('Sanitation Data'!$D$12,0,10*ROW('Sanitation Data'!D167))),'Data Summary'!CO173="Yes"),OFFSET('Sanitation Data'!$D$12,0,10*ROW('Sanitation Data'!D167)),NA())</f>
        <v>#N/A</v>
      </c>
      <c r="AA173" s="100" t="e">
        <f ca="true">+IF(AND(ISNUMBER(OFFSET('Sanitation Data'!$E$4,0,10*ROW('Sanitation Data'!E167))),'Data Summary'!CP173="Yes"),100-OFFSET('Sanitation Data'!$E$4,0,10*ROW('Sanitation Data'!E167)),NA())</f>
        <v>#N/A</v>
      </c>
      <c r="AB173" s="100" t="e">
        <f ca="true">+IF(AND(ISNUMBER(OFFSET('Sanitation Data'!$E$6,0,10*ROW('Sanitation Data'!E167))),'Data Summary'!CQ173="Yes"),OFFSET('Sanitation Data'!$E$6,0,10*ROW('Sanitation Data'!E167)),NA())</f>
        <v>#N/A</v>
      </c>
      <c r="AC173" s="100" t="e">
        <f ca="true">+IF(AND(ISNUMBER(OFFSET('Sanitation Data'!$E$10,0,10*ROW('Sanitation Data'!E167))),'Data Summary'!CR173="Yes"),OFFSET('Sanitation Data'!$E$10,0,10*ROW('Sanitation Data'!E167)),NA())</f>
        <v>#N/A</v>
      </c>
      <c r="AD173" s="100" t="e">
        <f ca="true">+IF(AND(ISNUMBER(OFFSET('Sanitation Data'!$E$11,0,10*ROW('Sanitation Data'!E167))),'Data Summary'!CS173="Yes"),OFFSET('Sanitation Data'!$E$11,0,10*ROW('Sanitation Data'!E167)),NA())</f>
        <v>#N/A</v>
      </c>
      <c r="AE173" s="100" t="e">
        <f ca="true">+IF(AND(ISNUMBER(OFFSET('Sanitation Data'!$E$12,0,10*ROW('Sanitation Data'!E167))),'Data Summary'!CT173="Yes"),OFFSET('Sanitation Data'!$E$12,0,10*ROW('Sanitation Data'!E167)),NA())</f>
        <v>#N/A</v>
      </c>
      <c r="AF173" s="100" t="e">
        <f ca="true">+IF(AND(ISNUMBER(OFFSET('Sanitation Data'!$F$4,0,10*ROW('Sanitation Data'!F167))),'Data Summary'!CU173="Yes"),100-OFFSET('Sanitation Data'!$F$4,0,10*ROW('Sanitation Data'!F167)),NA())</f>
        <v>#N/A</v>
      </c>
      <c r="AG173" s="100" t="e">
        <f ca="true">+IF(AND(ISNUMBER(OFFSET('Sanitation Data'!$F$6,0,10*ROW('Sanitation Data'!F167))),'Data Summary'!CV173="Yes"),OFFSET('Sanitation Data'!$F$6,0,10*ROW('Sanitation Data'!F167)),NA())</f>
        <v>#N/A</v>
      </c>
      <c r="AH173" s="100" t="e">
        <f ca="true">+IF(AND(ISNUMBER(OFFSET('Sanitation Data'!$F$10,0,10*ROW('Sanitation Data'!F167))),'Data Summary'!CW173="Yes"),OFFSET('Sanitation Data'!$F$10,0,10*ROW('Sanitation Data'!F167)),NA())</f>
        <v>#N/A</v>
      </c>
      <c r="AI173" s="100" t="e">
        <f ca="true">+IF(AND(ISNUMBER(OFFSET('Sanitation Data'!$F$11,0,10*ROW('Sanitation Data'!F167))),'Data Summary'!CX173="Yes"),OFFSET('Sanitation Data'!$F$11,0,10*ROW('Sanitation Data'!F167)),NA())</f>
        <v>#N/A</v>
      </c>
      <c r="AJ173" s="100" t="e">
        <f ca="true">+IF(AND(ISNUMBER(OFFSET('Sanitation Data'!$F$12,0,10*ROW('Sanitation Data'!F167))),'Data Summary'!CY173="Yes"),OFFSET('Sanitation Data'!$F$12,0,10*ROW('Sanitation Data'!F167)),NA())</f>
        <v>#N/A</v>
      </c>
      <c r="AK173" s="100" t="e">
        <f ca="true">+IF(AND(ISNUMBER(OFFSET('Sanitation Data'!$G$4,0,10*ROW('Sanitation Data'!G167))),'Data Summary'!CZ173="Yes"),100-OFFSET('Sanitation Data'!$G$4,0,10*ROW('Sanitation Data'!G167)),NA())</f>
        <v>#N/A</v>
      </c>
      <c r="AL173" s="100" t="e">
        <f ca="true">+IF(AND(ISNUMBER(OFFSET('Sanitation Data'!$G$6,0,10*ROW('Sanitation Data'!G167))),'Data Summary'!DA173="Yes"),OFFSET('Sanitation Data'!$G$6,0,10*ROW('Sanitation Data'!G167)),NA())</f>
        <v>#N/A</v>
      </c>
      <c r="AM173" s="100" t="e">
        <f ca="true">+IF(AND(ISNUMBER(OFFSET('Sanitation Data'!$G$10,0,10*ROW('Sanitation Data'!G167))),'Data Summary'!DB173="Yes"),OFFSET('Sanitation Data'!$G$10,0,10*ROW('Sanitation Data'!G167)),NA())</f>
        <v>#N/A</v>
      </c>
      <c r="AN173" s="100" t="e">
        <f ca="true">+IF(AND(ISNUMBER(OFFSET('Sanitation Data'!$G$11,0,10*ROW('Sanitation Data'!G167))),'Data Summary'!DC173="Yes"),OFFSET('Sanitation Data'!$G$11,0,10*ROW('Sanitation Data'!G167)),NA())</f>
        <v>#N/A</v>
      </c>
      <c r="AO173" s="100" t="e">
        <f ca="true">+IF(AND(ISNUMBER(OFFSET('Sanitation Data'!$G$12,0,10*ROW('Sanitation Data'!G167))),'Data Summary'!DD173="Yes"),OFFSET('Sanitation Data'!$G$12,0,10*ROW('Sanitation Data'!G167)),NA())</f>
        <v>#N/A</v>
      </c>
      <c r="AP173" s="100" t="e">
        <f ca="true">+IF(AND(ISNUMBER(OFFSET('Sanitation Data'!$H$4,0,10*ROW('Sanitation Data'!H167))),'Data Summary'!DE173="Yes"),100-OFFSET('Sanitation Data'!$H$4,0,10*ROW('Sanitation Data'!H167)),NA())</f>
        <v>#N/A</v>
      </c>
      <c r="AQ173" s="100" t="e">
        <f ca="true">+IF(AND(ISNUMBER(OFFSET('Sanitation Data'!$H$6,0,10*ROW('Sanitation Data'!H167))),'Data Summary'!DF173="Yes"),OFFSET('Sanitation Data'!$H$6,0,10*ROW('Sanitation Data'!H167)),NA())</f>
        <v>#N/A</v>
      </c>
      <c r="AR173" s="100" t="e">
        <f ca="true">+IF(AND(ISNUMBER(OFFSET('Sanitation Data'!$H$10,0,10*ROW('Sanitation Data'!H167))),'Data Summary'!DG173="Yes"),OFFSET('Sanitation Data'!$H$10,0,10*ROW('Sanitation Data'!H167)),NA())</f>
        <v>#N/A</v>
      </c>
      <c r="AS173" s="100" t="e">
        <f ca="true">+IF(AND(ISNUMBER(OFFSET('Sanitation Data'!$H$11,0,10*ROW('Sanitation Data'!H167))),'Data Summary'!DH173="Yes"),OFFSET('Sanitation Data'!$H$11,0,10*ROW('Sanitation Data'!H167)),NA())</f>
        <v>#N/A</v>
      </c>
      <c r="AT173" s="100" t="e">
        <f ca="true">+IF(AND(ISNUMBER(OFFSET('Sanitation Data'!$H$12,0,10*ROW('Sanitation Data'!H167))),'Data Summary'!DI173="Yes"),OFFSET('Sanitation Data'!$H$12,0,10*ROW('Sanitation Data'!H167)),NA())</f>
        <v>#N/A</v>
      </c>
      <c r="AU173" s="100" t="e">
        <f ca="true">+IF(AND(ISNUMBER(OFFSET('Sanitation Data'!$I$4,0,10*ROW('Sanitation Data'!I167))),'Data Summary'!DJ173="Yes"),100-OFFSET('Sanitation Data'!$I$4,0,10*ROW('Sanitation Data'!I167)),NA())</f>
        <v>#N/A</v>
      </c>
      <c r="AV173" s="100" t="e">
        <f ca="true">+IF(AND(ISNUMBER(OFFSET('Sanitation Data'!$I$6,0,10*ROW('Sanitation Data'!I167))),'Data Summary'!DK173="Yes"),OFFSET('Sanitation Data'!$I$6,0,10*ROW('Sanitation Data'!I167)),NA())</f>
        <v>#N/A</v>
      </c>
      <c r="AW173" s="100" t="e">
        <f ca="true">+IF(AND(ISNUMBER(OFFSET('Sanitation Data'!$I$10,0,10*ROW('Sanitation Data'!I167))),'Data Summary'!DL173="Yes"),OFFSET('Sanitation Data'!$I$10,0,10*ROW('Sanitation Data'!I167)),NA())</f>
        <v>#N/A</v>
      </c>
      <c r="AX173" s="100" t="e">
        <f ca="true">+IF(AND(ISNUMBER(OFFSET('Sanitation Data'!$I$11,0,10*ROW('Sanitation Data'!I167))),'Data Summary'!DM173="Yes"),OFFSET('Sanitation Data'!$I$11,0,10*ROW('Sanitation Data'!I167)),NA())</f>
        <v>#N/A</v>
      </c>
      <c r="AY173" s="100" t="e">
        <f ca="true">+IF(AND(ISNUMBER(OFFSET('Sanitation Data'!$I$12,0,10*ROW('Sanitation Data'!I167))),'Data Summary'!DN173="Yes"),OFFSET('Sanitation Data'!$I$12,0,10*ROW('Sanitation Data'!I167)),NA())</f>
        <v>#N/A</v>
      </c>
      <c r="AZ173" s="101" t="e">
        <f ca="true">+IF(AND(ISNUMBER(OFFSET('Hygiene Data'!$D$5,0,10*ROW('Hygiene Data'!D167))),'Data Summary'!DO173="Yes"),OFFSET('Hygiene Data'!$D$5,0,10*ROW('Hygiene Data'!D167)),NA())</f>
        <v>#N/A</v>
      </c>
      <c r="BA173" s="101" t="e">
        <f ca="true">+IF(AND(ISNUMBER(OFFSET('Hygiene Data'!$D$7,0,10*ROW('Hygiene Data'!D167))),'Data Summary'!DP173="Yes"),OFFSET('Hygiene Data'!$D$7,0,10*ROW('Hygiene Data'!D167)),NA())</f>
        <v>#N/A</v>
      </c>
      <c r="BB173" s="101" t="e">
        <f ca="true">+IF(AND(ISNUMBER(OFFSET('Hygiene Data'!$D$9,0,10*ROW('Hygiene Data'!D167))),'Data Summary'!DQ173="Yes"),OFFSET('Hygiene Data'!$D$9,0,10*ROW('Hygiene Data'!D167)),NA())</f>
        <v>#N/A</v>
      </c>
      <c r="BC173" s="101" t="e">
        <f ca="true">+IF(AND(ISNUMBER(OFFSET('Hygiene Data'!$E$5,0,10*ROW('Hygiene Data'!E167))),'Data Summary'!DR173="Yes"),OFFSET('Hygiene Data'!$E$5,0,10*ROW('Hygiene Data'!E167)),NA())</f>
        <v>#N/A</v>
      </c>
      <c r="BD173" s="101" t="e">
        <f ca="true">+IF(AND(ISNUMBER(OFFSET('Hygiene Data'!$E$7,0,10*ROW('Hygiene Data'!E167))),'Data Summary'!DS173="Yes"),OFFSET('Hygiene Data'!$E$7,0,10*ROW('Hygiene Data'!E167)),NA())</f>
        <v>#N/A</v>
      </c>
      <c r="BE173" s="101" t="e">
        <f ca="true">+IF(AND(ISNUMBER(OFFSET('Hygiene Data'!$E$9,0,10*ROW('Hygiene Data'!E167))),'Data Summary'!DT173="Yes"),OFFSET('Hygiene Data'!$E$9,0,10*ROW('Hygiene Data'!E167)),NA())</f>
        <v>#N/A</v>
      </c>
      <c r="BF173" s="101" t="e">
        <f ca="true">+IF(AND(ISNUMBER(OFFSET('Hygiene Data'!$F$5,0,10*ROW('Hygiene Data'!F167))),'Data Summary'!DU173="Yes"),OFFSET('Hygiene Data'!$F$5,0,10*ROW('Hygiene Data'!F167)),NA())</f>
        <v>#N/A</v>
      </c>
      <c r="BG173" s="101" t="e">
        <f ca="true">+IF(AND(ISNUMBER(OFFSET('Hygiene Data'!$F$7,0,10*ROW('Hygiene Data'!F167))),'Data Summary'!DV173="Yes"),OFFSET('Hygiene Data'!$F$7,0,10*ROW('Hygiene Data'!F167)),NA())</f>
        <v>#N/A</v>
      </c>
      <c r="BH173" s="101" t="e">
        <f ca="true">+IF(AND(ISNUMBER(OFFSET('Hygiene Data'!$F$9,0,10*ROW('Hygiene Data'!F167))),'Data Summary'!DW173="Yes"),OFFSET('Hygiene Data'!$F$9,0,10*ROW('Hygiene Data'!F167)),NA())</f>
        <v>#N/A</v>
      </c>
      <c r="BI173" s="101" t="e">
        <f ca="true">+IF(AND(ISNUMBER(OFFSET('Hygiene Data'!$G$5,0,10*ROW('Hygiene Data'!G167))),'Data Summary'!DX173="Yes"),OFFSET('Hygiene Data'!$G$5,0,10*ROW('Hygiene Data'!G167)),NA())</f>
        <v>#N/A</v>
      </c>
      <c r="BJ173" s="101" t="e">
        <f ca="true">+IF(AND(ISNUMBER(OFFSET('Hygiene Data'!$G$7,0,10*ROW('Hygiene Data'!G167))),'Data Summary'!DY173="Yes"),OFFSET('Hygiene Data'!$G$7,0,10*ROW('Hygiene Data'!G167)),NA())</f>
        <v>#N/A</v>
      </c>
      <c r="BK173" s="101" t="e">
        <f ca="true">+IF(AND(ISNUMBER(OFFSET('Hygiene Data'!$G$9,0,10*ROW('Hygiene Data'!G167))),'Data Summary'!DZ173="Yes"),OFFSET('Hygiene Data'!$G$9,0,10*ROW('Hygiene Data'!G167)),NA())</f>
        <v>#N/A</v>
      </c>
      <c r="BL173" s="101" t="e">
        <f ca="true">+IF(AND(ISNUMBER(OFFSET('Hygiene Data'!$H$5,0,10*ROW('Hygiene Data'!H167))),'Data Summary'!EA173="Yes"),OFFSET('Hygiene Data'!$H$5,0,10*ROW('Hygiene Data'!H167)),NA())</f>
        <v>#N/A</v>
      </c>
      <c r="BM173" s="101" t="e">
        <f ca="true">+IF(AND(ISNUMBER(OFFSET('Hygiene Data'!$H$7,0,10*ROW('Hygiene Data'!H167))),'Data Summary'!EB173="Yes"),OFFSET('Hygiene Data'!$H$7,0,10*ROW('Hygiene Data'!H167)),NA())</f>
        <v>#N/A</v>
      </c>
      <c r="BN173" s="101" t="e">
        <f ca="true">+IF(AND(ISNUMBER(OFFSET('Hygiene Data'!$H$9,0,10*ROW('Hygiene Data'!H167))),'Data Summary'!EC173="Yes"),OFFSET('Hygiene Data'!$H$9,0,10*ROW('Hygiene Data'!H167)),NA())</f>
        <v>#N/A</v>
      </c>
      <c r="BO173" s="101" t="e">
        <f ca="true">+IF(AND(ISNUMBER(OFFSET('Hygiene Data'!$I$5,0,10*ROW('Hygiene Data'!I167))),'Data Summary'!ED173="Yes"),OFFSET('Hygiene Data'!$I$5,0,10*ROW('Hygiene Data'!I167)),NA())</f>
        <v>#N/A</v>
      </c>
      <c r="BP173" s="101" t="e">
        <f ca="true">+IF(AND(ISNUMBER(OFFSET('Hygiene Data'!$I$7,0,10*ROW('Hygiene Data'!I167))),'Data Summary'!EE173="Yes"),OFFSET('Hygiene Data'!$I$7,0,10*ROW('Hygiene Data'!I167)),NA())</f>
        <v>#N/A</v>
      </c>
      <c r="BQ173" s="101" t="e">
        <f ca="true">+IF(AND(ISNUMBER(OFFSET('Hygiene Data'!$I$9,0,10*ROW('Hygiene Data'!I167))),'Data Summary'!EF173="Yes"),OFFSET('Hygiene Data'!$I$9,0,10*ROW('Hygiene Data'!I167)),NA())</f>
        <v>#N/A</v>
      </c>
    </row>
    <row xmlns:x14ac="http://schemas.microsoft.com/office/spreadsheetml/2009/9/ac" r="174" x14ac:dyDescent="0.2">
      <c r="A174" s="379" t="e">
        <f ca="true">+RIGHT('Data Summary'!A174,LEN('Data Summary'!A174)-9)</f>
        <v>#VALUE!</v>
      </c>
      <c r="B174" s="38" t="str">
        <f ca="true">+IF(ISTEXT('Data Summary'!B174),'Data Summary'!B174,"")</f>
        <v/>
      </c>
      <c r="C174" s="378" t="e">
        <f ca="true">+VALUE('Data Summary'!C174)</f>
        <v>#VALUE!</v>
      </c>
      <c r="D174" s="99" t="e">
        <f ca="true">+IF(AND(ISNUMBER(OFFSET('Water Data'!$D$4,0,10*ROW('Water Data'!D168))),'Data Summary'!BS174="Yes"),100-OFFSET('Water Data'!$D$4,0,10*ROW('Water Data'!D168)),NA())</f>
        <v>#N/A</v>
      </c>
      <c r="E174" s="99" t="e">
        <f ca="true">+IF(AND(ISNUMBER(OFFSET('Water Data'!$D$6,0,10*ROW('Water Data'!D168))),'Data Summary'!BT174="Yes"),OFFSET('Water Data'!$D$6,0,10*ROW('Water Data'!D168)),NA())</f>
        <v>#N/A</v>
      </c>
      <c r="F174" s="99" t="e">
        <f ca="true">+IF(AND(ISNUMBER(OFFSET('Water Data'!$D$9,0,10*ROW('Water Data'!D168))),'Data Summary'!BU174="Yes"),OFFSET('Water Data'!$D$9,0,10*ROW('Water Data'!D168)),NA())</f>
        <v>#N/A</v>
      </c>
      <c r="G174" s="99" t="e">
        <f ca="true">+IF(AND(ISNUMBER(OFFSET('Water Data'!$E$4,0,10*ROW('Water Data'!E168))),'Data Summary'!BV174="Yes"),100-OFFSET('Water Data'!$E$4,0,10*ROW('Water Data'!E168)),NA())</f>
        <v>#N/A</v>
      </c>
      <c r="H174" s="99" t="e">
        <f ca="true">+IF(AND(ISNUMBER(OFFSET('Water Data'!$E$6,0,10*ROW('Water Data'!E168))),'Data Summary'!BW174="Yes"),OFFSET('Water Data'!$E$6,0,10*ROW('Water Data'!E168)),NA())</f>
        <v>#N/A</v>
      </c>
      <c r="I174" s="99" t="e">
        <f ca="true">+IF(AND(ISNUMBER(OFFSET('Water Data'!$E$9,0,10*ROW('Water Data'!E168))),'Data Summary'!BX174="Yes"),OFFSET('Water Data'!$E$9,0,10*ROW('Water Data'!E168)),NA())</f>
        <v>#N/A</v>
      </c>
      <c r="J174" s="99" t="e">
        <f ca="true">+IF(AND(ISNUMBER(OFFSET('Water Data'!$F$4,0,10*ROW('Water Data'!F168))),'Data Summary'!BY174="Yes"),100-OFFSET('Water Data'!$F$4,0,10*ROW('Water Data'!F168)),NA())</f>
        <v>#N/A</v>
      </c>
      <c r="K174" s="99" t="e">
        <f ca="true">+IF(AND(ISNUMBER(OFFSET('Water Data'!$F$6,0,10*ROW('Water Data'!F168))),'Data Summary'!BZ174="Yes"),OFFSET('Water Data'!$F$6,0,10*ROW('Water Data'!F168)),NA())</f>
        <v>#N/A</v>
      </c>
      <c r="L174" s="99" t="e">
        <f ca="true">+IF(AND(ISNUMBER(OFFSET('Water Data'!$F$9,0,10*ROW('Water Data'!F168))),'Data Summary'!CA174="Yes"),OFFSET('Water Data'!$F$9,0,10*ROW('Water Data'!F168)),NA())</f>
        <v>#N/A</v>
      </c>
      <c r="M174" s="99" t="e">
        <f ca="true">+IF(AND(ISNUMBER(OFFSET('Water Data'!$G$4,0,10*ROW('Water Data'!G168))),'Data Summary'!CB174="Yes"),100-OFFSET('Water Data'!$G$4,0,10*ROW('Water Data'!G168)),NA())</f>
        <v>#N/A</v>
      </c>
      <c r="N174" s="99" t="e">
        <f ca="true">+IF(AND(ISNUMBER(OFFSET('Water Data'!$G$6,0,10*ROW('Water Data'!G168))),'Data Summary'!CC174="Yes"),OFFSET('Water Data'!$G$6,0,10*ROW('Water Data'!G168)),NA())</f>
        <v>#N/A</v>
      </c>
      <c r="O174" s="99" t="e">
        <f ca="true">+IF(AND(ISNUMBER(OFFSET('Water Data'!$G$9,0,10*ROW('Water Data'!G168))),'Data Summary'!CD174="Yes"),OFFSET('Water Data'!$G$9,0,10*ROW('Water Data'!G168)),NA())</f>
        <v>#N/A</v>
      </c>
      <c r="P174" s="99" t="e">
        <f ca="true">+IF(AND(ISNUMBER(OFFSET('Water Data'!$H$4,0,10*ROW('Water Data'!H168))),'Data Summary'!CE174="Yes"),100-OFFSET('Water Data'!$H$4,0,10*ROW('Water Data'!H168)),NA())</f>
        <v>#N/A</v>
      </c>
      <c r="Q174" s="99" t="e">
        <f ca="true">+IF(AND(ISNUMBER(OFFSET('Water Data'!$H$6,0,10*ROW('Water Data'!H168))),'Data Summary'!CF174="Yes"),OFFSET('Water Data'!$H$6,0,10*ROW('Water Data'!H168)),NA())</f>
        <v>#N/A</v>
      </c>
      <c r="R174" s="99" t="e">
        <f ca="true">+IF(AND(ISNUMBER(OFFSET('Water Data'!$H$9,0,10*ROW('Water Data'!H168))),'Data Summary'!CG174="Yes"),OFFSET('Water Data'!$H$9,0,10*ROW('Water Data'!H168)),NA())</f>
        <v>#N/A</v>
      </c>
      <c r="S174" s="99" t="e">
        <f ca="true">+IF(AND(ISNUMBER(OFFSET('Water Data'!$I$4,0,10*ROW('Water Data'!I168))),'Data Summary'!CH174="Yes"),100-OFFSET('Water Data'!$I$4,0,10*ROW('Water Data'!I168)),NA())</f>
        <v>#N/A</v>
      </c>
      <c r="T174" s="99" t="e">
        <f ca="true">+IF(AND(ISNUMBER(OFFSET('Water Data'!$I$6,0,10*ROW('Water Data'!I168))),'Data Summary'!CI174="Yes"),OFFSET('Water Data'!$I$6,0,10*ROW('Water Data'!I168)),NA())</f>
        <v>#N/A</v>
      </c>
      <c r="U174" s="99" t="e">
        <f ca="true">+IF(AND(ISNUMBER(OFFSET('Water Data'!$I$9,0,10*ROW('Water Data'!I168))),'Data Summary'!CJ174="Yes"),OFFSET('Water Data'!$I$9,0,10*ROW('Water Data'!I168)),NA())</f>
        <v>#N/A</v>
      </c>
      <c r="V174" s="100" t="e">
        <f ca="true">+IF(AND(ISNUMBER(OFFSET('Sanitation Data'!$D$4,0,10*ROW('Sanitation Data'!D168))),'Data Summary'!CK174="Yes"),100-OFFSET('Sanitation Data'!$D$4,0,10*ROW('Sanitation Data'!D168)),NA())</f>
        <v>#N/A</v>
      </c>
      <c r="W174" s="100" t="e">
        <f ca="true">+IF(AND(ISNUMBER(OFFSET('Sanitation Data'!$D$6,0,10*ROW('Sanitation Data'!D168))),'Data Summary'!CL174="Yes"),OFFSET('Sanitation Data'!$D$6,0,10*ROW('Sanitation Data'!D168)),NA())</f>
        <v>#N/A</v>
      </c>
      <c r="X174" s="100" t="e">
        <f ca="true">+IF(AND(ISNUMBER(OFFSET('Sanitation Data'!$D$10,0,10*ROW('Sanitation Data'!D168))),'Data Summary'!CM174="Yes"),OFFSET('Sanitation Data'!$D$10,0,10*ROW('Sanitation Data'!D168)),NA())</f>
        <v>#N/A</v>
      </c>
      <c r="Y174" s="100" t="e">
        <f ca="true">+IF(AND(ISNUMBER(OFFSET('Sanitation Data'!$D$11,0,10*ROW('Sanitation Data'!D168))),'Data Summary'!CN174="Yes"),OFFSET('Sanitation Data'!$D$11,0,10*ROW('Sanitation Data'!D168)),NA())</f>
        <v>#N/A</v>
      </c>
      <c r="Z174" s="100" t="e">
        <f ca="true">+IF(AND(ISNUMBER(OFFSET('Sanitation Data'!$D$12,0,10*ROW('Sanitation Data'!D168))),'Data Summary'!CO174="Yes"),OFFSET('Sanitation Data'!$D$12,0,10*ROW('Sanitation Data'!D168)),NA())</f>
        <v>#N/A</v>
      </c>
      <c r="AA174" s="100" t="e">
        <f ca="true">+IF(AND(ISNUMBER(OFFSET('Sanitation Data'!$E$4,0,10*ROW('Sanitation Data'!E168))),'Data Summary'!CP174="Yes"),100-OFFSET('Sanitation Data'!$E$4,0,10*ROW('Sanitation Data'!E168)),NA())</f>
        <v>#N/A</v>
      </c>
      <c r="AB174" s="100" t="e">
        <f ca="true">+IF(AND(ISNUMBER(OFFSET('Sanitation Data'!$E$6,0,10*ROW('Sanitation Data'!E168))),'Data Summary'!CQ174="Yes"),OFFSET('Sanitation Data'!$E$6,0,10*ROW('Sanitation Data'!E168)),NA())</f>
        <v>#N/A</v>
      </c>
      <c r="AC174" s="100" t="e">
        <f ca="true">+IF(AND(ISNUMBER(OFFSET('Sanitation Data'!$E$10,0,10*ROW('Sanitation Data'!E168))),'Data Summary'!CR174="Yes"),OFFSET('Sanitation Data'!$E$10,0,10*ROW('Sanitation Data'!E168)),NA())</f>
        <v>#N/A</v>
      </c>
      <c r="AD174" s="100" t="e">
        <f ca="true">+IF(AND(ISNUMBER(OFFSET('Sanitation Data'!$E$11,0,10*ROW('Sanitation Data'!E168))),'Data Summary'!CS174="Yes"),OFFSET('Sanitation Data'!$E$11,0,10*ROW('Sanitation Data'!E168)),NA())</f>
        <v>#N/A</v>
      </c>
      <c r="AE174" s="100" t="e">
        <f ca="true">+IF(AND(ISNUMBER(OFFSET('Sanitation Data'!$E$12,0,10*ROW('Sanitation Data'!E168))),'Data Summary'!CT174="Yes"),OFFSET('Sanitation Data'!$E$12,0,10*ROW('Sanitation Data'!E168)),NA())</f>
        <v>#N/A</v>
      </c>
      <c r="AF174" s="100" t="e">
        <f ca="true">+IF(AND(ISNUMBER(OFFSET('Sanitation Data'!$F$4,0,10*ROW('Sanitation Data'!F168))),'Data Summary'!CU174="Yes"),100-OFFSET('Sanitation Data'!$F$4,0,10*ROW('Sanitation Data'!F168)),NA())</f>
        <v>#N/A</v>
      </c>
      <c r="AG174" s="100" t="e">
        <f ca="true">+IF(AND(ISNUMBER(OFFSET('Sanitation Data'!$F$6,0,10*ROW('Sanitation Data'!F168))),'Data Summary'!CV174="Yes"),OFFSET('Sanitation Data'!$F$6,0,10*ROW('Sanitation Data'!F168)),NA())</f>
        <v>#N/A</v>
      </c>
      <c r="AH174" s="100" t="e">
        <f ca="true">+IF(AND(ISNUMBER(OFFSET('Sanitation Data'!$F$10,0,10*ROW('Sanitation Data'!F168))),'Data Summary'!CW174="Yes"),OFFSET('Sanitation Data'!$F$10,0,10*ROW('Sanitation Data'!F168)),NA())</f>
        <v>#N/A</v>
      </c>
      <c r="AI174" s="100" t="e">
        <f ca="true">+IF(AND(ISNUMBER(OFFSET('Sanitation Data'!$F$11,0,10*ROW('Sanitation Data'!F168))),'Data Summary'!CX174="Yes"),OFFSET('Sanitation Data'!$F$11,0,10*ROW('Sanitation Data'!F168)),NA())</f>
        <v>#N/A</v>
      </c>
      <c r="AJ174" s="100" t="e">
        <f ca="true">+IF(AND(ISNUMBER(OFFSET('Sanitation Data'!$F$12,0,10*ROW('Sanitation Data'!F168))),'Data Summary'!CY174="Yes"),OFFSET('Sanitation Data'!$F$12,0,10*ROW('Sanitation Data'!F168)),NA())</f>
        <v>#N/A</v>
      </c>
      <c r="AK174" s="100" t="e">
        <f ca="true">+IF(AND(ISNUMBER(OFFSET('Sanitation Data'!$G$4,0,10*ROW('Sanitation Data'!G168))),'Data Summary'!CZ174="Yes"),100-OFFSET('Sanitation Data'!$G$4,0,10*ROW('Sanitation Data'!G168)),NA())</f>
        <v>#N/A</v>
      </c>
      <c r="AL174" s="100" t="e">
        <f ca="true">+IF(AND(ISNUMBER(OFFSET('Sanitation Data'!$G$6,0,10*ROW('Sanitation Data'!G168))),'Data Summary'!DA174="Yes"),OFFSET('Sanitation Data'!$G$6,0,10*ROW('Sanitation Data'!G168)),NA())</f>
        <v>#N/A</v>
      </c>
      <c r="AM174" s="100" t="e">
        <f ca="true">+IF(AND(ISNUMBER(OFFSET('Sanitation Data'!$G$10,0,10*ROW('Sanitation Data'!G168))),'Data Summary'!DB174="Yes"),OFFSET('Sanitation Data'!$G$10,0,10*ROW('Sanitation Data'!G168)),NA())</f>
        <v>#N/A</v>
      </c>
      <c r="AN174" s="100" t="e">
        <f ca="true">+IF(AND(ISNUMBER(OFFSET('Sanitation Data'!$G$11,0,10*ROW('Sanitation Data'!G168))),'Data Summary'!DC174="Yes"),OFFSET('Sanitation Data'!$G$11,0,10*ROW('Sanitation Data'!G168)),NA())</f>
        <v>#N/A</v>
      </c>
      <c r="AO174" s="100" t="e">
        <f ca="true">+IF(AND(ISNUMBER(OFFSET('Sanitation Data'!$G$12,0,10*ROW('Sanitation Data'!G168))),'Data Summary'!DD174="Yes"),OFFSET('Sanitation Data'!$G$12,0,10*ROW('Sanitation Data'!G168)),NA())</f>
        <v>#N/A</v>
      </c>
      <c r="AP174" s="100" t="e">
        <f ca="true">+IF(AND(ISNUMBER(OFFSET('Sanitation Data'!$H$4,0,10*ROW('Sanitation Data'!H168))),'Data Summary'!DE174="Yes"),100-OFFSET('Sanitation Data'!$H$4,0,10*ROW('Sanitation Data'!H168)),NA())</f>
        <v>#N/A</v>
      </c>
      <c r="AQ174" s="100" t="e">
        <f ca="true">+IF(AND(ISNUMBER(OFFSET('Sanitation Data'!$H$6,0,10*ROW('Sanitation Data'!H168))),'Data Summary'!DF174="Yes"),OFFSET('Sanitation Data'!$H$6,0,10*ROW('Sanitation Data'!H168)),NA())</f>
        <v>#N/A</v>
      </c>
      <c r="AR174" s="100" t="e">
        <f ca="true">+IF(AND(ISNUMBER(OFFSET('Sanitation Data'!$H$10,0,10*ROW('Sanitation Data'!H168))),'Data Summary'!DG174="Yes"),OFFSET('Sanitation Data'!$H$10,0,10*ROW('Sanitation Data'!H168)),NA())</f>
        <v>#N/A</v>
      </c>
      <c r="AS174" s="100" t="e">
        <f ca="true">+IF(AND(ISNUMBER(OFFSET('Sanitation Data'!$H$11,0,10*ROW('Sanitation Data'!H168))),'Data Summary'!DH174="Yes"),OFFSET('Sanitation Data'!$H$11,0,10*ROW('Sanitation Data'!H168)),NA())</f>
        <v>#N/A</v>
      </c>
      <c r="AT174" s="100" t="e">
        <f ca="true">+IF(AND(ISNUMBER(OFFSET('Sanitation Data'!$H$12,0,10*ROW('Sanitation Data'!H168))),'Data Summary'!DI174="Yes"),OFFSET('Sanitation Data'!$H$12,0,10*ROW('Sanitation Data'!H168)),NA())</f>
        <v>#N/A</v>
      </c>
      <c r="AU174" s="100" t="e">
        <f ca="true">+IF(AND(ISNUMBER(OFFSET('Sanitation Data'!$I$4,0,10*ROW('Sanitation Data'!I168))),'Data Summary'!DJ174="Yes"),100-OFFSET('Sanitation Data'!$I$4,0,10*ROW('Sanitation Data'!I168)),NA())</f>
        <v>#N/A</v>
      </c>
      <c r="AV174" s="100" t="e">
        <f ca="true">+IF(AND(ISNUMBER(OFFSET('Sanitation Data'!$I$6,0,10*ROW('Sanitation Data'!I168))),'Data Summary'!DK174="Yes"),OFFSET('Sanitation Data'!$I$6,0,10*ROW('Sanitation Data'!I168)),NA())</f>
        <v>#N/A</v>
      </c>
      <c r="AW174" s="100" t="e">
        <f ca="true">+IF(AND(ISNUMBER(OFFSET('Sanitation Data'!$I$10,0,10*ROW('Sanitation Data'!I168))),'Data Summary'!DL174="Yes"),OFFSET('Sanitation Data'!$I$10,0,10*ROW('Sanitation Data'!I168)),NA())</f>
        <v>#N/A</v>
      </c>
      <c r="AX174" s="100" t="e">
        <f ca="true">+IF(AND(ISNUMBER(OFFSET('Sanitation Data'!$I$11,0,10*ROW('Sanitation Data'!I168))),'Data Summary'!DM174="Yes"),OFFSET('Sanitation Data'!$I$11,0,10*ROW('Sanitation Data'!I168)),NA())</f>
        <v>#N/A</v>
      </c>
      <c r="AY174" s="100" t="e">
        <f ca="true">+IF(AND(ISNUMBER(OFFSET('Sanitation Data'!$I$12,0,10*ROW('Sanitation Data'!I168))),'Data Summary'!DN174="Yes"),OFFSET('Sanitation Data'!$I$12,0,10*ROW('Sanitation Data'!I168)),NA())</f>
        <v>#N/A</v>
      </c>
      <c r="AZ174" s="101" t="e">
        <f ca="true">+IF(AND(ISNUMBER(OFFSET('Hygiene Data'!$D$5,0,10*ROW('Hygiene Data'!D168))),'Data Summary'!DO174="Yes"),OFFSET('Hygiene Data'!$D$5,0,10*ROW('Hygiene Data'!D168)),NA())</f>
        <v>#N/A</v>
      </c>
      <c r="BA174" s="101" t="e">
        <f ca="true">+IF(AND(ISNUMBER(OFFSET('Hygiene Data'!$D$7,0,10*ROW('Hygiene Data'!D168))),'Data Summary'!DP174="Yes"),OFFSET('Hygiene Data'!$D$7,0,10*ROW('Hygiene Data'!D168)),NA())</f>
        <v>#N/A</v>
      </c>
      <c r="BB174" s="101" t="e">
        <f ca="true">+IF(AND(ISNUMBER(OFFSET('Hygiene Data'!$D$9,0,10*ROW('Hygiene Data'!D168))),'Data Summary'!DQ174="Yes"),OFFSET('Hygiene Data'!$D$9,0,10*ROW('Hygiene Data'!D168)),NA())</f>
        <v>#N/A</v>
      </c>
      <c r="BC174" s="101" t="e">
        <f ca="true">+IF(AND(ISNUMBER(OFFSET('Hygiene Data'!$E$5,0,10*ROW('Hygiene Data'!E168))),'Data Summary'!DR174="Yes"),OFFSET('Hygiene Data'!$E$5,0,10*ROW('Hygiene Data'!E168)),NA())</f>
        <v>#N/A</v>
      </c>
      <c r="BD174" s="101" t="e">
        <f ca="true">+IF(AND(ISNUMBER(OFFSET('Hygiene Data'!$E$7,0,10*ROW('Hygiene Data'!E168))),'Data Summary'!DS174="Yes"),OFFSET('Hygiene Data'!$E$7,0,10*ROW('Hygiene Data'!E168)),NA())</f>
        <v>#N/A</v>
      </c>
      <c r="BE174" s="101" t="e">
        <f ca="true">+IF(AND(ISNUMBER(OFFSET('Hygiene Data'!$E$9,0,10*ROW('Hygiene Data'!E168))),'Data Summary'!DT174="Yes"),OFFSET('Hygiene Data'!$E$9,0,10*ROW('Hygiene Data'!E168)),NA())</f>
        <v>#N/A</v>
      </c>
      <c r="BF174" s="101" t="e">
        <f ca="true">+IF(AND(ISNUMBER(OFFSET('Hygiene Data'!$F$5,0,10*ROW('Hygiene Data'!F168))),'Data Summary'!DU174="Yes"),OFFSET('Hygiene Data'!$F$5,0,10*ROW('Hygiene Data'!F168)),NA())</f>
        <v>#N/A</v>
      </c>
      <c r="BG174" s="101" t="e">
        <f ca="true">+IF(AND(ISNUMBER(OFFSET('Hygiene Data'!$F$7,0,10*ROW('Hygiene Data'!F168))),'Data Summary'!DV174="Yes"),OFFSET('Hygiene Data'!$F$7,0,10*ROW('Hygiene Data'!F168)),NA())</f>
        <v>#N/A</v>
      </c>
      <c r="BH174" s="101" t="e">
        <f ca="true">+IF(AND(ISNUMBER(OFFSET('Hygiene Data'!$F$9,0,10*ROW('Hygiene Data'!F168))),'Data Summary'!DW174="Yes"),OFFSET('Hygiene Data'!$F$9,0,10*ROW('Hygiene Data'!F168)),NA())</f>
        <v>#N/A</v>
      </c>
      <c r="BI174" s="101" t="e">
        <f ca="true">+IF(AND(ISNUMBER(OFFSET('Hygiene Data'!$G$5,0,10*ROW('Hygiene Data'!G168))),'Data Summary'!DX174="Yes"),OFFSET('Hygiene Data'!$G$5,0,10*ROW('Hygiene Data'!G168)),NA())</f>
        <v>#N/A</v>
      </c>
      <c r="BJ174" s="101" t="e">
        <f ca="true">+IF(AND(ISNUMBER(OFFSET('Hygiene Data'!$G$7,0,10*ROW('Hygiene Data'!G168))),'Data Summary'!DY174="Yes"),OFFSET('Hygiene Data'!$G$7,0,10*ROW('Hygiene Data'!G168)),NA())</f>
        <v>#N/A</v>
      </c>
      <c r="BK174" s="101" t="e">
        <f ca="true">+IF(AND(ISNUMBER(OFFSET('Hygiene Data'!$G$9,0,10*ROW('Hygiene Data'!G168))),'Data Summary'!DZ174="Yes"),OFFSET('Hygiene Data'!$G$9,0,10*ROW('Hygiene Data'!G168)),NA())</f>
        <v>#N/A</v>
      </c>
      <c r="BL174" s="101" t="e">
        <f ca="true">+IF(AND(ISNUMBER(OFFSET('Hygiene Data'!$H$5,0,10*ROW('Hygiene Data'!H168))),'Data Summary'!EA174="Yes"),OFFSET('Hygiene Data'!$H$5,0,10*ROW('Hygiene Data'!H168)),NA())</f>
        <v>#N/A</v>
      </c>
      <c r="BM174" s="101" t="e">
        <f ca="true">+IF(AND(ISNUMBER(OFFSET('Hygiene Data'!$H$7,0,10*ROW('Hygiene Data'!H168))),'Data Summary'!EB174="Yes"),OFFSET('Hygiene Data'!$H$7,0,10*ROW('Hygiene Data'!H168)),NA())</f>
        <v>#N/A</v>
      </c>
      <c r="BN174" s="101" t="e">
        <f ca="true">+IF(AND(ISNUMBER(OFFSET('Hygiene Data'!$H$9,0,10*ROW('Hygiene Data'!H168))),'Data Summary'!EC174="Yes"),OFFSET('Hygiene Data'!$H$9,0,10*ROW('Hygiene Data'!H168)),NA())</f>
        <v>#N/A</v>
      </c>
      <c r="BO174" s="101" t="e">
        <f ca="true">+IF(AND(ISNUMBER(OFFSET('Hygiene Data'!$I$5,0,10*ROW('Hygiene Data'!I168))),'Data Summary'!ED174="Yes"),OFFSET('Hygiene Data'!$I$5,0,10*ROW('Hygiene Data'!I168)),NA())</f>
        <v>#N/A</v>
      </c>
      <c r="BP174" s="101" t="e">
        <f ca="true">+IF(AND(ISNUMBER(OFFSET('Hygiene Data'!$I$7,0,10*ROW('Hygiene Data'!I168))),'Data Summary'!EE174="Yes"),OFFSET('Hygiene Data'!$I$7,0,10*ROW('Hygiene Data'!I168)),NA())</f>
        <v>#N/A</v>
      </c>
      <c r="BQ174" s="101" t="e">
        <f ca="true">+IF(AND(ISNUMBER(OFFSET('Hygiene Data'!$I$9,0,10*ROW('Hygiene Data'!I168))),'Data Summary'!EF174="Yes"),OFFSET('Hygiene Data'!$I$9,0,10*ROW('Hygiene Data'!I168)),NA())</f>
        <v>#N/A</v>
      </c>
    </row>
    <row xmlns:x14ac="http://schemas.microsoft.com/office/spreadsheetml/2009/9/ac" r="175" x14ac:dyDescent="0.2">
      <c r="A175" s="379" t="e">
        <f ca="true">+RIGHT('Data Summary'!A175,LEN('Data Summary'!A175)-9)</f>
        <v>#VALUE!</v>
      </c>
      <c r="B175" s="38" t="str">
        <f ca="true">+IF(ISTEXT('Data Summary'!B175),'Data Summary'!B175,"")</f>
        <v/>
      </c>
      <c r="C175" s="378" t="e">
        <f ca="true">+VALUE('Data Summary'!C175)</f>
        <v>#VALUE!</v>
      </c>
      <c r="D175" s="99" t="e">
        <f ca="true">+IF(AND(ISNUMBER(OFFSET('Water Data'!$D$4,0,10*ROW('Water Data'!D169))),'Data Summary'!BS175="Yes"),100-OFFSET('Water Data'!$D$4,0,10*ROW('Water Data'!D169)),NA())</f>
        <v>#N/A</v>
      </c>
      <c r="E175" s="99" t="e">
        <f ca="true">+IF(AND(ISNUMBER(OFFSET('Water Data'!$D$6,0,10*ROW('Water Data'!D169))),'Data Summary'!BT175="Yes"),OFFSET('Water Data'!$D$6,0,10*ROW('Water Data'!D169)),NA())</f>
        <v>#N/A</v>
      </c>
      <c r="F175" s="99" t="e">
        <f ca="true">+IF(AND(ISNUMBER(OFFSET('Water Data'!$D$9,0,10*ROW('Water Data'!D169))),'Data Summary'!BU175="Yes"),OFFSET('Water Data'!$D$9,0,10*ROW('Water Data'!D169)),NA())</f>
        <v>#N/A</v>
      </c>
      <c r="G175" s="99" t="e">
        <f ca="true">+IF(AND(ISNUMBER(OFFSET('Water Data'!$E$4,0,10*ROW('Water Data'!E169))),'Data Summary'!BV175="Yes"),100-OFFSET('Water Data'!$E$4,0,10*ROW('Water Data'!E169)),NA())</f>
        <v>#N/A</v>
      </c>
      <c r="H175" s="99" t="e">
        <f ca="true">+IF(AND(ISNUMBER(OFFSET('Water Data'!$E$6,0,10*ROW('Water Data'!E169))),'Data Summary'!BW175="Yes"),OFFSET('Water Data'!$E$6,0,10*ROW('Water Data'!E169)),NA())</f>
        <v>#N/A</v>
      </c>
      <c r="I175" s="99" t="e">
        <f ca="true">+IF(AND(ISNUMBER(OFFSET('Water Data'!$E$9,0,10*ROW('Water Data'!E169))),'Data Summary'!BX175="Yes"),OFFSET('Water Data'!$E$9,0,10*ROW('Water Data'!E169)),NA())</f>
        <v>#N/A</v>
      </c>
      <c r="J175" s="99" t="e">
        <f ca="true">+IF(AND(ISNUMBER(OFFSET('Water Data'!$F$4,0,10*ROW('Water Data'!F169))),'Data Summary'!BY175="Yes"),100-OFFSET('Water Data'!$F$4,0,10*ROW('Water Data'!F169)),NA())</f>
        <v>#N/A</v>
      </c>
      <c r="K175" s="99" t="e">
        <f ca="true">+IF(AND(ISNUMBER(OFFSET('Water Data'!$F$6,0,10*ROW('Water Data'!F169))),'Data Summary'!BZ175="Yes"),OFFSET('Water Data'!$F$6,0,10*ROW('Water Data'!F169)),NA())</f>
        <v>#N/A</v>
      </c>
      <c r="L175" s="99" t="e">
        <f ca="true">+IF(AND(ISNUMBER(OFFSET('Water Data'!$F$9,0,10*ROW('Water Data'!F169))),'Data Summary'!CA175="Yes"),OFFSET('Water Data'!$F$9,0,10*ROW('Water Data'!F169)),NA())</f>
        <v>#N/A</v>
      </c>
      <c r="M175" s="99" t="e">
        <f ca="true">+IF(AND(ISNUMBER(OFFSET('Water Data'!$G$4,0,10*ROW('Water Data'!G169))),'Data Summary'!CB175="Yes"),100-OFFSET('Water Data'!$G$4,0,10*ROW('Water Data'!G169)),NA())</f>
        <v>#N/A</v>
      </c>
      <c r="N175" s="99" t="e">
        <f ca="true">+IF(AND(ISNUMBER(OFFSET('Water Data'!$G$6,0,10*ROW('Water Data'!G169))),'Data Summary'!CC175="Yes"),OFFSET('Water Data'!$G$6,0,10*ROW('Water Data'!G169)),NA())</f>
        <v>#N/A</v>
      </c>
      <c r="O175" s="99" t="e">
        <f ca="true">+IF(AND(ISNUMBER(OFFSET('Water Data'!$G$9,0,10*ROW('Water Data'!G169))),'Data Summary'!CD175="Yes"),OFFSET('Water Data'!$G$9,0,10*ROW('Water Data'!G169)),NA())</f>
        <v>#N/A</v>
      </c>
      <c r="P175" s="99" t="e">
        <f ca="true">+IF(AND(ISNUMBER(OFFSET('Water Data'!$H$4,0,10*ROW('Water Data'!H169))),'Data Summary'!CE175="Yes"),100-OFFSET('Water Data'!$H$4,0,10*ROW('Water Data'!H169)),NA())</f>
        <v>#N/A</v>
      </c>
      <c r="Q175" s="99" t="e">
        <f ca="true">+IF(AND(ISNUMBER(OFFSET('Water Data'!$H$6,0,10*ROW('Water Data'!H169))),'Data Summary'!CF175="Yes"),OFFSET('Water Data'!$H$6,0,10*ROW('Water Data'!H169)),NA())</f>
        <v>#N/A</v>
      </c>
      <c r="R175" s="99" t="e">
        <f ca="true">+IF(AND(ISNUMBER(OFFSET('Water Data'!$H$9,0,10*ROW('Water Data'!H169))),'Data Summary'!CG175="Yes"),OFFSET('Water Data'!$H$9,0,10*ROW('Water Data'!H169)),NA())</f>
        <v>#N/A</v>
      </c>
      <c r="S175" s="99" t="e">
        <f ca="true">+IF(AND(ISNUMBER(OFFSET('Water Data'!$I$4,0,10*ROW('Water Data'!I169))),'Data Summary'!CH175="Yes"),100-OFFSET('Water Data'!$I$4,0,10*ROW('Water Data'!I169)),NA())</f>
        <v>#N/A</v>
      </c>
      <c r="T175" s="99" t="e">
        <f ca="true">+IF(AND(ISNUMBER(OFFSET('Water Data'!$I$6,0,10*ROW('Water Data'!I169))),'Data Summary'!CI175="Yes"),OFFSET('Water Data'!$I$6,0,10*ROW('Water Data'!I169)),NA())</f>
        <v>#N/A</v>
      </c>
      <c r="U175" s="99" t="e">
        <f ca="true">+IF(AND(ISNUMBER(OFFSET('Water Data'!$I$9,0,10*ROW('Water Data'!I169))),'Data Summary'!CJ175="Yes"),OFFSET('Water Data'!$I$9,0,10*ROW('Water Data'!I169)),NA())</f>
        <v>#N/A</v>
      </c>
      <c r="V175" s="100" t="e">
        <f ca="true">+IF(AND(ISNUMBER(OFFSET('Sanitation Data'!$D$4,0,10*ROW('Sanitation Data'!D169))),'Data Summary'!CK175="Yes"),100-OFFSET('Sanitation Data'!$D$4,0,10*ROW('Sanitation Data'!D169)),NA())</f>
        <v>#N/A</v>
      </c>
      <c r="W175" s="100" t="e">
        <f ca="true">+IF(AND(ISNUMBER(OFFSET('Sanitation Data'!$D$6,0,10*ROW('Sanitation Data'!D169))),'Data Summary'!CL175="Yes"),OFFSET('Sanitation Data'!$D$6,0,10*ROW('Sanitation Data'!D169)),NA())</f>
        <v>#N/A</v>
      </c>
      <c r="X175" s="100" t="e">
        <f ca="true">+IF(AND(ISNUMBER(OFFSET('Sanitation Data'!$D$10,0,10*ROW('Sanitation Data'!D169))),'Data Summary'!CM175="Yes"),OFFSET('Sanitation Data'!$D$10,0,10*ROW('Sanitation Data'!D169)),NA())</f>
        <v>#N/A</v>
      </c>
      <c r="Y175" s="100" t="e">
        <f ca="true">+IF(AND(ISNUMBER(OFFSET('Sanitation Data'!$D$11,0,10*ROW('Sanitation Data'!D169))),'Data Summary'!CN175="Yes"),OFFSET('Sanitation Data'!$D$11,0,10*ROW('Sanitation Data'!D169)),NA())</f>
        <v>#N/A</v>
      </c>
      <c r="Z175" s="100" t="e">
        <f ca="true">+IF(AND(ISNUMBER(OFFSET('Sanitation Data'!$D$12,0,10*ROW('Sanitation Data'!D169))),'Data Summary'!CO175="Yes"),OFFSET('Sanitation Data'!$D$12,0,10*ROW('Sanitation Data'!D169)),NA())</f>
        <v>#N/A</v>
      </c>
      <c r="AA175" s="100" t="e">
        <f ca="true">+IF(AND(ISNUMBER(OFFSET('Sanitation Data'!$E$4,0,10*ROW('Sanitation Data'!E169))),'Data Summary'!CP175="Yes"),100-OFFSET('Sanitation Data'!$E$4,0,10*ROW('Sanitation Data'!E169)),NA())</f>
        <v>#N/A</v>
      </c>
      <c r="AB175" s="100" t="e">
        <f ca="true">+IF(AND(ISNUMBER(OFFSET('Sanitation Data'!$E$6,0,10*ROW('Sanitation Data'!E169))),'Data Summary'!CQ175="Yes"),OFFSET('Sanitation Data'!$E$6,0,10*ROW('Sanitation Data'!E169)),NA())</f>
        <v>#N/A</v>
      </c>
      <c r="AC175" s="100" t="e">
        <f ca="true">+IF(AND(ISNUMBER(OFFSET('Sanitation Data'!$E$10,0,10*ROW('Sanitation Data'!E169))),'Data Summary'!CR175="Yes"),OFFSET('Sanitation Data'!$E$10,0,10*ROW('Sanitation Data'!E169)),NA())</f>
        <v>#N/A</v>
      </c>
      <c r="AD175" s="100" t="e">
        <f ca="true">+IF(AND(ISNUMBER(OFFSET('Sanitation Data'!$E$11,0,10*ROW('Sanitation Data'!E169))),'Data Summary'!CS175="Yes"),OFFSET('Sanitation Data'!$E$11,0,10*ROW('Sanitation Data'!E169)),NA())</f>
        <v>#N/A</v>
      </c>
      <c r="AE175" s="100" t="e">
        <f ca="true">+IF(AND(ISNUMBER(OFFSET('Sanitation Data'!$E$12,0,10*ROW('Sanitation Data'!E169))),'Data Summary'!CT175="Yes"),OFFSET('Sanitation Data'!$E$12,0,10*ROW('Sanitation Data'!E169)),NA())</f>
        <v>#N/A</v>
      </c>
      <c r="AF175" s="100" t="e">
        <f ca="true">+IF(AND(ISNUMBER(OFFSET('Sanitation Data'!$F$4,0,10*ROW('Sanitation Data'!F169))),'Data Summary'!CU175="Yes"),100-OFFSET('Sanitation Data'!$F$4,0,10*ROW('Sanitation Data'!F169)),NA())</f>
        <v>#N/A</v>
      </c>
      <c r="AG175" s="100" t="e">
        <f ca="true">+IF(AND(ISNUMBER(OFFSET('Sanitation Data'!$F$6,0,10*ROW('Sanitation Data'!F169))),'Data Summary'!CV175="Yes"),OFFSET('Sanitation Data'!$F$6,0,10*ROW('Sanitation Data'!F169)),NA())</f>
        <v>#N/A</v>
      </c>
      <c r="AH175" s="100" t="e">
        <f ca="true">+IF(AND(ISNUMBER(OFFSET('Sanitation Data'!$F$10,0,10*ROW('Sanitation Data'!F169))),'Data Summary'!CW175="Yes"),OFFSET('Sanitation Data'!$F$10,0,10*ROW('Sanitation Data'!F169)),NA())</f>
        <v>#N/A</v>
      </c>
      <c r="AI175" s="100" t="e">
        <f ca="true">+IF(AND(ISNUMBER(OFFSET('Sanitation Data'!$F$11,0,10*ROW('Sanitation Data'!F169))),'Data Summary'!CX175="Yes"),OFFSET('Sanitation Data'!$F$11,0,10*ROW('Sanitation Data'!F169)),NA())</f>
        <v>#N/A</v>
      </c>
      <c r="AJ175" s="100" t="e">
        <f ca="true">+IF(AND(ISNUMBER(OFFSET('Sanitation Data'!$F$12,0,10*ROW('Sanitation Data'!F169))),'Data Summary'!CY175="Yes"),OFFSET('Sanitation Data'!$F$12,0,10*ROW('Sanitation Data'!F169)),NA())</f>
        <v>#N/A</v>
      </c>
      <c r="AK175" s="100" t="e">
        <f ca="true">+IF(AND(ISNUMBER(OFFSET('Sanitation Data'!$G$4,0,10*ROW('Sanitation Data'!G169))),'Data Summary'!CZ175="Yes"),100-OFFSET('Sanitation Data'!$G$4,0,10*ROW('Sanitation Data'!G169)),NA())</f>
        <v>#N/A</v>
      </c>
      <c r="AL175" s="100" t="e">
        <f ca="true">+IF(AND(ISNUMBER(OFFSET('Sanitation Data'!$G$6,0,10*ROW('Sanitation Data'!G169))),'Data Summary'!DA175="Yes"),OFFSET('Sanitation Data'!$G$6,0,10*ROW('Sanitation Data'!G169)),NA())</f>
        <v>#N/A</v>
      </c>
      <c r="AM175" s="100" t="e">
        <f ca="true">+IF(AND(ISNUMBER(OFFSET('Sanitation Data'!$G$10,0,10*ROW('Sanitation Data'!G169))),'Data Summary'!DB175="Yes"),OFFSET('Sanitation Data'!$G$10,0,10*ROW('Sanitation Data'!G169)),NA())</f>
        <v>#N/A</v>
      </c>
      <c r="AN175" s="100" t="e">
        <f ca="true">+IF(AND(ISNUMBER(OFFSET('Sanitation Data'!$G$11,0,10*ROW('Sanitation Data'!G169))),'Data Summary'!DC175="Yes"),OFFSET('Sanitation Data'!$G$11,0,10*ROW('Sanitation Data'!G169)),NA())</f>
        <v>#N/A</v>
      </c>
      <c r="AO175" s="100" t="e">
        <f ca="true">+IF(AND(ISNUMBER(OFFSET('Sanitation Data'!$G$12,0,10*ROW('Sanitation Data'!G169))),'Data Summary'!DD175="Yes"),OFFSET('Sanitation Data'!$G$12,0,10*ROW('Sanitation Data'!G169)),NA())</f>
        <v>#N/A</v>
      </c>
      <c r="AP175" s="100" t="e">
        <f ca="true">+IF(AND(ISNUMBER(OFFSET('Sanitation Data'!$H$4,0,10*ROW('Sanitation Data'!H169))),'Data Summary'!DE175="Yes"),100-OFFSET('Sanitation Data'!$H$4,0,10*ROW('Sanitation Data'!H169)),NA())</f>
        <v>#N/A</v>
      </c>
      <c r="AQ175" s="100" t="e">
        <f ca="true">+IF(AND(ISNUMBER(OFFSET('Sanitation Data'!$H$6,0,10*ROW('Sanitation Data'!H169))),'Data Summary'!DF175="Yes"),OFFSET('Sanitation Data'!$H$6,0,10*ROW('Sanitation Data'!H169)),NA())</f>
        <v>#N/A</v>
      </c>
      <c r="AR175" s="100" t="e">
        <f ca="true">+IF(AND(ISNUMBER(OFFSET('Sanitation Data'!$H$10,0,10*ROW('Sanitation Data'!H169))),'Data Summary'!DG175="Yes"),OFFSET('Sanitation Data'!$H$10,0,10*ROW('Sanitation Data'!H169)),NA())</f>
        <v>#N/A</v>
      </c>
      <c r="AS175" s="100" t="e">
        <f ca="true">+IF(AND(ISNUMBER(OFFSET('Sanitation Data'!$H$11,0,10*ROW('Sanitation Data'!H169))),'Data Summary'!DH175="Yes"),OFFSET('Sanitation Data'!$H$11,0,10*ROW('Sanitation Data'!H169)),NA())</f>
        <v>#N/A</v>
      </c>
      <c r="AT175" s="100" t="e">
        <f ca="true">+IF(AND(ISNUMBER(OFFSET('Sanitation Data'!$H$12,0,10*ROW('Sanitation Data'!H169))),'Data Summary'!DI175="Yes"),OFFSET('Sanitation Data'!$H$12,0,10*ROW('Sanitation Data'!H169)),NA())</f>
        <v>#N/A</v>
      </c>
      <c r="AU175" s="100" t="e">
        <f ca="true">+IF(AND(ISNUMBER(OFFSET('Sanitation Data'!$I$4,0,10*ROW('Sanitation Data'!I169))),'Data Summary'!DJ175="Yes"),100-OFFSET('Sanitation Data'!$I$4,0,10*ROW('Sanitation Data'!I169)),NA())</f>
        <v>#N/A</v>
      </c>
      <c r="AV175" s="100" t="e">
        <f ca="true">+IF(AND(ISNUMBER(OFFSET('Sanitation Data'!$I$6,0,10*ROW('Sanitation Data'!I169))),'Data Summary'!DK175="Yes"),OFFSET('Sanitation Data'!$I$6,0,10*ROW('Sanitation Data'!I169)),NA())</f>
        <v>#N/A</v>
      </c>
      <c r="AW175" s="100" t="e">
        <f ca="true">+IF(AND(ISNUMBER(OFFSET('Sanitation Data'!$I$10,0,10*ROW('Sanitation Data'!I169))),'Data Summary'!DL175="Yes"),OFFSET('Sanitation Data'!$I$10,0,10*ROW('Sanitation Data'!I169)),NA())</f>
        <v>#N/A</v>
      </c>
      <c r="AX175" s="100" t="e">
        <f ca="true">+IF(AND(ISNUMBER(OFFSET('Sanitation Data'!$I$11,0,10*ROW('Sanitation Data'!I169))),'Data Summary'!DM175="Yes"),OFFSET('Sanitation Data'!$I$11,0,10*ROW('Sanitation Data'!I169)),NA())</f>
        <v>#N/A</v>
      </c>
      <c r="AY175" s="100" t="e">
        <f ca="true">+IF(AND(ISNUMBER(OFFSET('Sanitation Data'!$I$12,0,10*ROW('Sanitation Data'!I169))),'Data Summary'!DN175="Yes"),OFFSET('Sanitation Data'!$I$12,0,10*ROW('Sanitation Data'!I169)),NA())</f>
        <v>#N/A</v>
      </c>
      <c r="AZ175" s="101" t="e">
        <f ca="true">+IF(AND(ISNUMBER(OFFSET('Hygiene Data'!$D$5,0,10*ROW('Hygiene Data'!D169))),'Data Summary'!DO175="Yes"),OFFSET('Hygiene Data'!$D$5,0,10*ROW('Hygiene Data'!D169)),NA())</f>
        <v>#N/A</v>
      </c>
      <c r="BA175" s="101" t="e">
        <f ca="true">+IF(AND(ISNUMBER(OFFSET('Hygiene Data'!$D$7,0,10*ROW('Hygiene Data'!D169))),'Data Summary'!DP175="Yes"),OFFSET('Hygiene Data'!$D$7,0,10*ROW('Hygiene Data'!D169)),NA())</f>
        <v>#N/A</v>
      </c>
      <c r="BB175" s="101" t="e">
        <f ca="true">+IF(AND(ISNUMBER(OFFSET('Hygiene Data'!$D$9,0,10*ROW('Hygiene Data'!D169))),'Data Summary'!DQ175="Yes"),OFFSET('Hygiene Data'!$D$9,0,10*ROW('Hygiene Data'!D169)),NA())</f>
        <v>#N/A</v>
      </c>
      <c r="BC175" s="101" t="e">
        <f ca="true">+IF(AND(ISNUMBER(OFFSET('Hygiene Data'!$E$5,0,10*ROW('Hygiene Data'!E169))),'Data Summary'!DR175="Yes"),OFFSET('Hygiene Data'!$E$5,0,10*ROW('Hygiene Data'!E169)),NA())</f>
        <v>#N/A</v>
      </c>
      <c r="BD175" s="101" t="e">
        <f ca="true">+IF(AND(ISNUMBER(OFFSET('Hygiene Data'!$E$7,0,10*ROW('Hygiene Data'!E169))),'Data Summary'!DS175="Yes"),OFFSET('Hygiene Data'!$E$7,0,10*ROW('Hygiene Data'!E169)),NA())</f>
        <v>#N/A</v>
      </c>
      <c r="BE175" s="101" t="e">
        <f ca="true">+IF(AND(ISNUMBER(OFFSET('Hygiene Data'!$E$9,0,10*ROW('Hygiene Data'!E169))),'Data Summary'!DT175="Yes"),OFFSET('Hygiene Data'!$E$9,0,10*ROW('Hygiene Data'!E169)),NA())</f>
        <v>#N/A</v>
      </c>
      <c r="BF175" s="101" t="e">
        <f ca="true">+IF(AND(ISNUMBER(OFFSET('Hygiene Data'!$F$5,0,10*ROW('Hygiene Data'!F169))),'Data Summary'!DU175="Yes"),OFFSET('Hygiene Data'!$F$5,0,10*ROW('Hygiene Data'!F169)),NA())</f>
        <v>#N/A</v>
      </c>
      <c r="BG175" s="101" t="e">
        <f ca="true">+IF(AND(ISNUMBER(OFFSET('Hygiene Data'!$F$7,0,10*ROW('Hygiene Data'!F169))),'Data Summary'!DV175="Yes"),OFFSET('Hygiene Data'!$F$7,0,10*ROW('Hygiene Data'!F169)),NA())</f>
        <v>#N/A</v>
      </c>
      <c r="BH175" s="101" t="e">
        <f ca="true">+IF(AND(ISNUMBER(OFFSET('Hygiene Data'!$F$9,0,10*ROW('Hygiene Data'!F169))),'Data Summary'!DW175="Yes"),OFFSET('Hygiene Data'!$F$9,0,10*ROW('Hygiene Data'!F169)),NA())</f>
        <v>#N/A</v>
      </c>
      <c r="BI175" s="101" t="e">
        <f ca="true">+IF(AND(ISNUMBER(OFFSET('Hygiene Data'!$G$5,0,10*ROW('Hygiene Data'!G169))),'Data Summary'!DX175="Yes"),OFFSET('Hygiene Data'!$G$5,0,10*ROW('Hygiene Data'!G169)),NA())</f>
        <v>#N/A</v>
      </c>
      <c r="BJ175" s="101" t="e">
        <f ca="true">+IF(AND(ISNUMBER(OFFSET('Hygiene Data'!$G$7,0,10*ROW('Hygiene Data'!G169))),'Data Summary'!DY175="Yes"),OFFSET('Hygiene Data'!$G$7,0,10*ROW('Hygiene Data'!G169)),NA())</f>
        <v>#N/A</v>
      </c>
      <c r="BK175" s="101" t="e">
        <f ca="true">+IF(AND(ISNUMBER(OFFSET('Hygiene Data'!$G$9,0,10*ROW('Hygiene Data'!G169))),'Data Summary'!DZ175="Yes"),OFFSET('Hygiene Data'!$G$9,0,10*ROW('Hygiene Data'!G169)),NA())</f>
        <v>#N/A</v>
      </c>
      <c r="BL175" s="101" t="e">
        <f ca="true">+IF(AND(ISNUMBER(OFFSET('Hygiene Data'!$H$5,0,10*ROW('Hygiene Data'!H169))),'Data Summary'!EA175="Yes"),OFFSET('Hygiene Data'!$H$5,0,10*ROW('Hygiene Data'!H169)),NA())</f>
        <v>#N/A</v>
      </c>
      <c r="BM175" s="101" t="e">
        <f ca="true">+IF(AND(ISNUMBER(OFFSET('Hygiene Data'!$H$7,0,10*ROW('Hygiene Data'!H169))),'Data Summary'!EB175="Yes"),OFFSET('Hygiene Data'!$H$7,0,10*ROW('Hygiene Data'!H169)),NA())</f>
        <v>#N/A</v>
      </c>
      <c r="BN175" s="101" t="e">
        <f ca="true">+IF(AND(ISNUMBER(OFFSET('Hygiene Data'!$H$9,0,10*ROW('Hygiene Data'!H169))),'Data Summary'!EC175="Yes"),OFFSET('Hygiene Data'!$H$9,0,10*ROW('Hygiene Data'!H169)),NA())</f>
        <v>#N/A</v>
      </c>
      <c r="BO175" s="101" t="e">
        <f ca="true">+IF(AND(ISNUMBER(OFFSET('Hygiene Data'!$I$5,0,10*ROW('Hygiene Data'!I169))),'Data Summary'!ED175="Yes"),OFFSET('Hygiene Data'!$I$5,0,10*ROW('Hygiene Data'!I169)),NA())</f>
        <v>#N/A</v>
      </c>
      <c r="BP175" s="101" t="e">
        <f ca="true">+IF(AND(ISNUMBER(OFFSET('Hygiene Data'!$I$7,0,10*ROW('Hygiene Data'!I169))),'Data Summary'!EE175="Yes"),OFFSET('Hygiene Data'!$I$7,0,10*ROW('Hygiene Data'!I169)),NA())</f>
        <v>#N/A</v>
      </c>
      <c r="BQ175" s="101" t="e">
        <f ca="true">+IF(AND(ISNUMBER(OFFSET('Hygiene Data'!$I$9,0,10*ROW('Hygiene Data'!I169))),'Data Summary'!EF175="Yes"),OFFSET('Hygiene Data'!$I$9,0,10*ROW('Hygiene Data'!I169)),NA())</f>
        <v>#N/A</v>
      </c>
    </row>
    <row xmlns:x14ac="http://schemas.microsoft.com/office/spreadsheetml/2009/9/ac" r="176" x14ac:dyDescent="0.2">
      <c r="A176" s="379" t="e">
        <f ca="true">+RIGHT('Data Summary'!A176,LEN('Data Summary'!A176)-9)</f>
        <v>#VALUE!</v>
      </c>
      <c r="B176" s="38" t="str">
        <f ca="true">+IF(ISTEXT('Data Summary'!B176),'Data Summary'!B176,"")</f>
        <v/>
      </c>
      <c r="C176" s="378" t="e">
        <f ca="true">+VALUE('Data Summary'!C176)</f>
        <v>#VALUE!</v>
      </c>
      <c r="D176" s="99" t="e">
        <f ca="true">+IF(AND(ISNUMBER(OFFSET('Water Data'!$D$4,0,10*ROW('Water Data'!D170))),'Data Summary'!BS176="Yes"),100-OFFSET('Water Data'!$D$4,0,10*ROW('Water Data'!D170)),NA())</f>
        <v>#N/A</v>
      </c>
      <c r="E176" s="99" t="e">
        <f ca="true">+IF(AND(ISNUMBER(OFFSET('Water Data'!$D$6,0,10*ROW('Water Data'!D170))),'Data Summary'!BT176="Yes"),OFFSET('Water Data'!$D$6,0,10*ROW('Water Data'!D170)),NA())</f>
        <v>#N/A</v>
      </c>
      <c r="F176" s="99" t="e">
        <f ca="true">+IF(AND(ISNUMBER(OFFSET('Water Data'!$D$9,0,10*ROW('Water Data'!D170))),'Data Summary'!BU176="Yes"),OFFSET('Water Data'!$D$9,0,10*ROW('Water Data'!D170)),NA())</f>
        <v>#N/A</v>
      </c>
      <c r="G176" s="99" t="e">
        <f ca="true">+IF(AND(ISNUMBER(OFFSET('Water Data'!$E$4,0,10*ROW('Water Data'!E170))),'Data Summary'!BV176="Yes"),100-OFFSET('Water Data'!$E$4,0,10*ROW('Water Data'!E170)),NA())</f>
        <v>#N/A</v>
      </c>
      <c r="H176" s="99" t="e">
        <f ca="true">+IF(AND(ISNUMBER(OFFSET('Water Data'!$E$6,0,10*ROW('Water Data'!E170))),'Data Summary'!BW176="Yes"),OFFSET('Water Data'!$E$6,0,10*ROW('Water Data'!E170)),NA())</f>
        <v>#N/A</v>
      </c>
      <c r="I176" s="99" t="e">
        <f ca="true">+IF(AND(ISNUMBER(OFFSET('Water Data'!$E$9,0,10*ROW('Water Data'!E170))),'Data Summary'!BX176="Yes"),OFFSET('Water Data'!$E$9,0,10*ROW('Water Data'!E170)),NA())</f>
        <v>#N/A</v>
      </c>
      <c r="J176" s="99" t="e">
        <f ca="true">+IF(AND(ISNUMBER(OFFSET('Water Data'!$F$4,0,10*ROW('Water Data'!F170))),'Data Summary'!BY176="Yes"),100-OFFSET('Water Data'!$F$4,0,10*ROW('Water Data'!F170)),NA())</f>
        <v>#N/A</v>
      </c>
      <c r="K176" s="99" t="e">
        <f ca="true">+IF(AND(ISNUMBER(OFFSET('Water Data'!$F$6,0,10*ROW('Water Data'!F170))),'Data Summary'!BZ176="Yes"),OFFSET('Water Data'!$F$6,0,10*ROW('Water Data'!F170)),NA())</f>
        <v>#N/A</v>
      </c>
      <c r="L176" s="99" t="e">
        <f ca="true">+IF(AND(ISNUMBER(OFFSET('Water Data'!$F$9,0,10*ROW('Water Data'!F170))),'Data Summary'!CA176="Yes"),OFFSET('Water Data'!$F$9,0,10*ROW('Water Data'!F170)),NA())</f>
        <v>#N/A</v>
      </c>
      <c r="M176" s="99" t="e">
        <f ca="true">+IF(AND(ISNUMBER(OFFSET('Water Data'!$G$4,0,10*ROW('Water Data'!G170))),'Data Summary'!CB176="Yes"),100-OFFSET('Water Data'!$G$4,0,10*ROW('Water Data'!G170)),NA())</f>
        <v>#N/A</v>
      </c>
      <c r="N176" s="99" t="e">
        <f ca="true">+IF(AND(ISNUMBER(OFFSET('Water Data'!$G$6,0,10*ROW('Water Data'!G170))),'Data Summary'!CC176="Yes"),OFFSET('Water Data'!$G$6,0,10*ROW('Water Data'!G170)),NA())</f>
        <v>#N/A</v>
      </c>
      <c r="O176" s="99" t="e">
        <f ca="true">+IF(AND(ISNUMBER(OFFSET('Water Data'!$G$9,0,10*ROW('Water Data'!G170))),'Data Summary'!CD176="Yes"),OFFSET('Water Data'!$G$9,0,10*ROW('Water Data'!G170)),NA())</f>
        <v>#N/A</v>
      </c>
      <c r="P176" s="99" t="e">
        <f ca="true">+IF(AND(ISNUMBER(OFFSET('Water Data'!$H$4,0,10*ROW('Water Data'!H170))),'Data Summary'!CE176="Yes"),100-OFFSET('Water Data'!$H$4,0,10*ROW('Water Data'!H170)),NA())</f>
        <v>#N/A</v>
      </c>
      <c r="Q176" s="99" t="e">
        <f ca="true">+IF(AND(ISNUMBER(OFFSET('Water Data'!$H$6,0,10*ROW('Water Data'!H170))),'Data Summary'!CF176="Yes"),OFFSET('Water Data'!$H$6,0,10*ROW('Water Data'!H170)),NA())</f>
        <v>#N/A</v>
      </c>
      <c r="R176" s="99" t="e">
        <f ca="true">+IF(AND(ISNUMBER(OFFSET('Water Data'!$H$9,0,10*ROW('Water Data'!H170))),'Data Summary'!CG176="Yes"),OFFSET('Water Data'!$H$9,0,10*ROW('Water Data'!H170)),NA())</f>
        <v>#N/A</v>
      </c>
      <c r="S176" s="99" t="e">
        <f ca="true">+IF(AND(ISNUMBER(OFFSET('Water Data'!$I$4,0,10*ROW('Water Data'!I170))),'Data Summary'!CH176="Yes"),100-OFFSET('Water Data'!$I$4,0,10*ROW('Water Data'!I170)),NA())</f>
        <v>#N/A</v>
      </c>
      <c r="T176" s="99" t="e">
        <f ca="true">+IF(AND(ISNUMBER(OFFSET('Water Data'!$I$6,0,10*ROW('Water Data'!I170))),'Data Summary'!CI176="Yes"),OFFSET('Water Data'!$I$6,0,10*ROW('Water Data'!I170)),NA())</f>
        <v>#N/A</v>
      </c>
      <c r="U176" s="99" t="e">
        <f ca="true">+IF(AND(ISNUMBER(OFFSET('Water Data'!$I$9,0,10*ROW('Water Data'!I170))),'Data Summary'!CJ176="Yes"),OFFSET('Water Data'!$I$9,0,10*ROW('Water Data'!I170)),NA())</f>
        <v>#N/A</v>
      </c>
      <c r="V176" s="100" t="e">
        <f ca="true">+IF(AND(ISNUMBER(OFFSET('Sanitation Data'!$D$4,0,10*ROW('Sanitation Data'!D170))),'Data Summary'!CK176="Yes"),100-OFFSET('Sanitation Data'!$D$4,0,10*ROW('Sanitation Data'!D170)),NA())</f>
        <v>#N/A</v>
      </c>
      <c r="W176" s="100" t="e">
        <f ca="true">+IF(AND(ISNUMBER(OFFSET('Sanitation Data'!$D$6,0,10*ROW('Sanitation Data'!D170))),'Data Summary'!CL176="Yes"),OFFSET('Sanitation Data'!$D$6,0,10*ROW('Sanitation Data'!D170)),NA())</f>
        <v>#N/A</v>
      </c>
      <c r="X176" s="100" t="e">
        <f ca="true">+IF(AND(ISNUMBER(OFFSET('Sanitation Data'!$D$10,0,10*ROW('Sanitation Data'!D170))),'Data Summary'!CM176="Yes"),OFFSET('Sanitation Data'!$D$10,0,10*ROW('Sanitation Data'!D170)),NA())</f>
        <v>#N/A</v>
      </c>
      <c r="Y176" s="100" t="e">
        <f ca="true">+IF(AND(ISNUMBER(OFFSET('Sanitation Data'!$D$11,0,10*ROW('Sanitation Data'!D170))),'Data Summary'!CN176="Yes"),OFFSET('Sanitation Data'!$D$11,0,10*ROW('Sanitation Data'!D170)),NA())</f>
        <v>#N/A</v>
      </c>
      <c r="Z176" s="100" t="e">
        <f ca="true">+IF(AND(ISNUMBER(OFFSET('Sanitation Data'!$D$12,0,10*ROW('Sanitation Data'!D170))),'Data Summary'!CO176="Yes"),OFFSET('Sanitation Data'!$D$12,0,10*ROW('Sanitation Data'!D170)),NA())</f>
        <v>#N/A</v>
      </c>
      <c r="AA176" s="100" t="e">
        <f ca="true">+IF(AND(ISNUMBER(OFFSET('Sanitation Data'!$E$4,0,10*ROW('Sanitation Data'!E170))),'Data Summary'!CP176="Yes"),100-OFFSET('Sanitation Data'!$E$4,0,10*ROW('Sanitation Data'!E170)),NA())</f>
        <v>#N/A</v>
      </c>
      <c r="AB176" s="100" t="e">
        <f ca="true">+IF(AND(ISNUMBER(OFFSET('Sanitation Data'!$E$6,0,10*ROW('Sanitation Data'!E170))),'Data Summary'!CQ176="Yes"),OFFSET('Sanitation Data'!$E$6,0,10*ROW('Sanitation Data'!E170)),NA())</f>
        <v>#N/A</v>
      </c>
      <c r="AC176" s="100" t="e">
        <f ca="true">+IF(AND(ISNUMBER(OFFSET('Sanitation Data'!$E$10,0,10*ROW('Sanitation Data'!E170))),'Data Summary'!CR176="Yes"),OFFSET('Sanitation Data'!$E$10,0,10*ROW('Sanitation Data'!E170)),NA())</f>
        <v>#N/A</v>
      </c>
      <c r="AD176" s="100" t="e">
        <f ca="true">+IF(AND(ISNUMBER(OFFSET('Sanitation Data'!$E$11,0,10*ROW('Sanitation Data'!E170))),'Data Summary'!CS176="Yes"),OFFSET('Sanitation Data'!$E$11,0,10*ROW('Sanitation Data'!E170)),NA())</f>
        <v>#N/A</v>
      </c>
      <c r="AE176" s="100" t="e">
        <f ca="true">+IF(AND(ISNUMBER(OFFSET('Sanitation Data'!$E$12,0,10*ROW('Sanitation Data'!E170))),'Data Summary'!CT176="Yes"),OFFSET('Sanitation Data'!$E$12,0,10*ROW('Sanitation Data'!E170)),NA())</f>
        <v>#N/A</v>
      </c>
      <c r="AF176" s="100" t="e">
        <f ca="true">+IF(AND(ISNUMBER(OFFSET('Sanitation Data'!$F$4,0,10*ROW('Sanitation Data'!F170))),'Data Summary'!CU176="Yes"),100-OFFSET('Sanitation Data'!$F$4,0,10*ROW('Sanitation Data'!F170)),NA())</f>
        <v>#N/A</v>
      </c>
      <c r="AG176" s="100" t="e">
        <f ca="true">+IF(AND(ISNUMBER(OFFSET('Sanitation Data'!$F$6,0,10*ROW('Sanitation Data'!F170))),'Data Summary'!CV176="Yes"),OFFSET('Sanitation Data'!$F$6,0,10*ROW('Sanitation Data'!F170)),NA())</f>
        <v>#N/A</v>
      </c>
      <c r="AH176" s="100" t="e">
        <f ca="true">+IF(AND(ISNUMBER(OFFSET('Sanitation Data'!$F$10,0,10*ROW('Sanitation Data'!F170))),'Data Summary'!CW176="Yes"),OFFSET('Sanitation Data'!$F$10,0,10*ROW('Sanitation Data'!F170)),NA())</f>
        <v>#N/A</v>
      </c>
      <c r="AI176" s="100" t="e">
        <f ca="true">+IF(AND(ISNUMBER(OFFSET('Sanitation Data'!$F$11,0,10*ROW('Sanitation Data'!F170))),'Data Summary'!CX176="Yes"),OFFSET('Sanitation Data'!$F$11,0,10*ROW('Sanitation Data'!F170)),NA())</f>
        <v>#N/A</v>
      </c>
      <c r="AJ176" s="100" t="e">
        <f ca="true">+IF(AND(ISNUMBER(OFFSET('Sanitation Data'!$F$12,0,10*ROW('Sanitation Data'!F170))),'Data Summary'!CY176="Yes"),OFFSET('Sanitation Data'!$F$12,0,10*ROW('Sanitation Data'!F170)),NA())</f>
        <v>#N/A</v>
      </c>
      <c r="AK176" s="100" t="e">
        <f ca="true">+IF(AND(ISNUMBER(OFFSET('Sanitation Data'!$G$4,0,10*ROW('Sanitation Data'!G170))),'Data Summary'!CZ176="Yes"),100-OFFSET('Sanitation Data'!$G$4,0,10*ROW('Sanitation Data'!G170)),NA())</f>
        <v>#N/A</v>
      </c>
      <c r="AL176" s="100" t="e">
        <f ca="true">+IF(AND(ISNUMBER(OFFSET('Sanitation Data'!$G$6,0,10*ROW('Sanitation Data'!G170))),'Data Summary'!DA176="Yes"),OFFSET('Sanitation Data'!$G$6,0,10*ROW('Sanitation Data'!G170)),NA())</f>
        <v>#N/A</v>
      </c>
      <c r="AM176" s="100" t="e">
        <f ca="true">+IF(AND(ISNUMBER(OFFSET('Sanitation Data'!$G$10,0,10*ROW('Sanitation Data'!G170))),'Data Summary'!DB176="Yes"),OFFSET('Sanitation Data'!$G$10,0,10*ROW('Sanitation Data'!G170)),NA())</f>
        <v>#N/A</v>
      </c>
      <c r="AN176" s="100" t="e">
        <f ca="true">+IF(AND(ISNUMBER(OFFSET('Sanitation Data'!$G$11,0,10*ROW('Sanitation Data'!G170))),'Data Summary'!DC176="Yes"),OFFSET('Sanitation Data'!$G$11,0,10*ROW('Sanitation Data'!G170)),NA())</f>
        <v>#N/A</v>
      </c>
      <c r="AO176" s="100" t="e">
        <f ca="true">+IF(AND(ISNUMBER(OFFSET('Sanitation Data'!$G$12,0,10*ROW('Sanitation Data'!G170))),'Data Summary'!DD176="Yes"),OFFSET('Sanitation Data'!$G$12,0,10*ROW('Sanitation Data'!G170)),NA())</f>
        <v>#N/A</v>
      </c>
      <c r="AP176" s="100" t="e">
        <f ca="true">+IF(AND(ISNUMBER(OFFSET('Sanitation Data'!$H$4,0,10*ROW('Sanitation Data'!H170))),'Data Summary'!DE176="Yes"),100-OFFSET('Sanitation Data'!$H$4,0,10*ROW('Sanitation Data'!H170)),NA())</f>
        <v>#N/A</v>
      </c>
      <c r="AQ176" s="100" t="e">
        <f ca="true">+IF(AND(ISNUMBER(OFFSET('Sanitation Data'!$H$6,0,10*ROW('Sanitation Data'!H170))),'Data Summary'!DF176="Yes"),OFFSET('Sanitation Data'!$H$6,0,10*ROW('Sanitation Data'!H170)),NA())</f>
        <v>#N/A</v>
      </c>
      <c r="AR176" s="100" t="e">
        <f ca="true">+IF(AND(ISNUMBER(OFFSET('Sanitation Data'!$H$10,0,10*ROW('Sanitation Data'!H170))),'Data Summary'!DG176="Yes"),OFFSET('Sanitation Data'!$H$10,0,10*ROW('Sanitation Data'!H170)),NA())</f>
        <v>#N/A</v>
      </c>
      <c r="AS176" s="100" t="e">
        <f ca="true">+IF(AND(ISNUMBER(OFFSET('Sanitation Data'!$H$11,0,10*ROW('Sanitation Data'!H170))),'Data Summary'!DH176="Yes"),OFFSET('Sanitation Data'!$H$11,0,10*ROW('Sanitation Data'!H170)),NA())</f>
        <v>#N/A</v>
      </c>
      <c r="AT176" s="100" t="e">
        <f ca="true">+IF(AND(ISNUMBER(OFFSET('Sanitation Data'!$H$12,0,10*ROW('Sanitation Data'!H170))),'Data Summary'!DI176="Yes"),OFFSET('Sanitation Data'!$H$12,0,10*ROW('Sanitation Data'!H170)),NA())</f>
        <v>#N/A</v>
      </c>
      <c r="AU176" s="100" t="e">
        <f ca="true">+IF(AND(ISNUMBER(OFFSET('Sanitation Data'!$I$4,0,10*ROW('Sanitation Data'!I170))),'Data Summary'!DJ176="Yes"),100-OFFSET('Sanitation Data'!$I$4,0,10*ROW('Sanitation Data'!I170)),NA())</f>
        <v>#N/A</v>
      </c>
      <c r="AV176" s="100" t="e">
        <f ca="true">+IF(AND(ISNUMBER(OFFSET('Sanitation Data'!$I$6,0,10*ROW('Sanitation Data'!I170))),'Data Summary'!DK176="Yes"),OFFSET('Sanitation Data'!$I$6,0,10*ROW('Sanitation Data'!I170)),NA())</f>
        <v>#N/A</v>
      </c>
      <c r="AW176" s="100" t="e">
        <f ca="true">+IF(AND(ISNUMBER(OFFSET('Sanitation Data'!$I$10,0,10*ROW('Sanitation Data'!I170))),'Data Summary'!DL176="Yes"),OFFSET('Sanitation Data'!$I$10,0,10*ROW('Sanitation Data'!I170)),NA())</f>
        <v>#N/A</v>
      </c>
      <c r="AX176" s="100" t="e">
        <f ca="true">+IF(AND(ISNUMBER(OFFSET('Sanitation Data'!$I$11,0,10*ROW('Sanitation Data'!I170))),'Data Summary'!DM176="Yes"),OFFSET('Sanitation Data'!$I$11,0,10*ROW('Sanitation Data'!I170)),NA())</f>
        <v>#N/A</v>
      </c>
      <c r="AY176" s="100" t="e">
        <f ca="true">+IF(AND(ISNUMBER(OFFSET('Sanitation Data'!$I$12,0,10*ROW('Sanitation Data'!I170))),'Data Summary'!DN176="Yes"),OFFSET('Sanitation Data'!$I$12,0,10*ROW('Sanitation Data'!I170)),NA())</f>
        <v>#N/A</v>
      </c>
      <c r="AZ176" s="101" t="e">
        <f ca="true">+IF(AND(ISNUMBER(OFFSET('Hygiene Data'!$D$5,0,10*ROW('Hygiene Data'!D170))),'Data Summary'!DO176="Yes"),OFFSET('Hygiene Data'!$D$5,0,10*ROW('Hygiene Data'!D170)),NA())</f>
        <v>#N/A</v>
      </c>
      <c r="BA176" s="101" t="e">
        <f ca="true">+IF(AND(ISNUMBER(OFFSET('Hygiene Data'!$D$7,0,10*ROW('Hygiene Data'!D170))),'Data Summary'!DP176="Yes"),OFFSET('Hygiene Data'!$D$7,0,10*ROW('Hygiene Data'!D170)),NA())</f>
        <v>#N/A</v>
      </c>
      <c r="BB176" s="101" t="e">
        <f ca="true">+IF(AND(ISNUMBER(OFFSET('Hygiene Data'!$D$9,0,10*ROW('Hygiene Data'!D170))),'Data Summary'!DQ176="Yes"),OFFSET('Hygiene Data'!$D$9,0,10*ROW('Hygiene Data'!D170)),NA())</f>
        <v>#N/A</v>
      </c>
      <c r="BC176" s="101" t="e">
        <f ca="true">+IF(AND(ISNUMBER(OFFSET('Hygiene Data'!$E$5,0,10*ROW('Hygiene Data'!E170))),'Data Summary'!DR176="Yes"),OFFSET('Hygiene Data'!$E$5,0,10*ROW('Hygiene Data'!E170)),NA())</f>
        <v>#N/A</v>
      </c>
      <c r="BD176" s="101" t="e">
        <f ca="true">+IF(AND(ISNUMBER(OFFSET('Hygiene Data'!$E$7,0,10*ROW('Hygiene Data'!E170))),'Data Summary'!DS176="Yes"),OFFSET('Hygiene Data'!$E$7,0,10*ROW('Hygiene Data'!E170)),NA())</f>
        <v>#N/A</v>
      </c>
      <c r="BE176" s="101" t="e">
        <f ca="true">+IF(AND(ISNUMBER(OFFSET('Hygiene Data'!$E$9,0,10*ROW('Hygiene Data'!E170))),'Data Summary'!DT176="Yes"),OFFSET('Hygiene Data'!$E$9,0,10*ROW('Hygiene Data'!E170)),NA())</f>
        <v>#N/A</v>
      </c>
      <c r="BF176" s="101" t="e">
        <f ca="true">+IF(AND(ISNUMBER(OFFSET('Hygiene Data'!$F$5,0,10*ROW('Hygiene Data'!F170))),'Data Summary'!DU176="Yes"),OFFSET('Hygiene Data'!$F$5,0,10*ROW('Hygiene Data'!F170)),NA())</f>
        <v>#N/A</v>
      </c>
      <c r="BG176" s="101" t="e">
        <f ca="true">+IF(AND(ISNUMBER(OFFSET('Hygiene Data'!$F$7,0,10*ROW('Hygiene Data'!F170))),'Data Summary'!DV176="Yes"),OFFSET('Hygiene Data'!$F$7,0,10*ROW('Hygiene Data'!F170)),NA())</f>
        <v>#N/A</v>
      </c>
      <c r="BH176" s="101" t="e">
        <f ca="true">+IF(AND(ISNUMBER(OFFSET('Hygiene Data'!$F$9,0,10*ROW('Hygiene Data'!F170))),'Data Summary'!DW176="Yes"),OFFSET('Hygiene Data'!$F$9,0,10*ROW('Hygiene Data'!F170)),NA())</f>
        <v>#N/A</v>
      </c>
      <c r="BI176" s="101" t="e">
        <f ca="true">+IF(AND(ISNUMBER(OFFSET('Hygiene Data'!$G$5,0,10*ROW('Hygiene Data'!G170))),'Data Summary'!DX176="Yes"),OFFSET('Hygiene Data'!$G$5,0,10*ROW('Hygiene Data'!G170)),NA())</f>
        <v>#N/A</v>
      </c>
      <c r="BJ176" s="101" t="e">
        <f ca="true">+IF(AND(ISNUMBER(OFFSET('Hygiene Data'!$G$7,0,10*ROW('Hygiene Data'!G170))),'Data Summary'!DY176="Yes"),OFFSET('Hygiene Data'!$G$7,0,10*ROW('Hygiene Data'!G170)),NA())</f>
        <v>#N/A</v>
      </c>
      <c r="BK176" s="101" t="e">
        <f ca="true">+IF(AND(ISNUMBER(OFFSET('Hygiene Data'!$G$9,0,10*ROW('Hygiene Data'!G170))),'Data Summary'!DZ176="Yes"),OFFSET('Hygiene Data'!$G$9,0,10*ROW('Hygiene Data'!G170)),NA())</f>
        <v>#N/A</v>
      </c>
      <c r="BL176" s="101" t="e">
        <f ca="true">+IF(AND(ISNUMBER(OFFSET('Hygiene Data'!$H$5,0,10*ROW('Hygiene Data'!H170))),'Data Summary'!EA176="Yes"),OFFSET('Hygiene Data'!$H$5,0,10*ROW('Hygiene Data'!H170)),NA())</f>
        <v>#N/A</v>
      </c>
      <c r="BM176" s="101" t="e">
        <f ca="true">+IF(AND(ISNUMBER(OFFSET('Hygiene Data'!$H$7,0,10*ROW('Hygiene Data'!H170))),'Data Summary'!EB176="Yes"),OFFSET('Hygiene Data'!$H$7,0,10*ROW('Hygiene Data'!H170)),NA())</f>
        <v>#N/A</v>
      </c>
      <c r="BN176" s="101" t="e">
        <f ca="true">+IF(AND(ISNUMBER(OFFSET('Hygiene Data'!$H$9,0,10*ROW('Hygiene Data'!H170))),'Data Summary'!EC176="Yes"),OFFSET('Hygiene Data'!$H$9,0,10*ROW('Hygiene Data'!H170)),NA())</f>
        <v>#N/A</v>
      </c>
      <c r="BO176" s="101" t="e">
        <f ca="true">+IF(AND(ISNUMBER(OFFSET('Hygiene Data'!$I$5,0,10*ROW('Hygiene Data'!I170))),'Data Summary'!ED176="Yes"),OFFSET('Hygiene Data'!$I$5,0,10*ROW('Hygiene Data'!I170)),NA())</f>
        <v>#N/A</v>
      </c>
      <c r="BP176" s="101" t="e">
        <f ca="true">+IF(AND(ISNUMBER(OFFSET('Hygiene Data'!$I$7,0,10*ROW('Hygiene Data'!I170))),'Data Summary'!EE176="Yes"),OFFSET('Hygiene Data'!$I$7,0,10*ROW('Hygiene Data'!I170)),NA())</f>
        <v>#N/A</v>
      </c>
      <c r="BQ176" s="101" t="e">
        <f ca="true">+IF(AND(ISNUMBER(OFFSET('Hygiene Data'!$I$9,0,10*ROW('Hygiene Data'!I170))),'Data Summary'!EF176="Yes"),OFFSET('Hygiene Data'!$I$9,0,10*ROW('Hygiene Data'!I170)),NA())</f>
        <v>#N/A</v>
      </c>
    </row>
    <row xmlns:x14ac="http://schemas.microsoft.com/office/spreadsheetml/2009/9/ac" r="177" x14ac:dyDescent="0.2">
      <c r="A177" s="379" t="e">
        <f ca="true">+RIGHT('Data Summary'!A177,LEN('Data Summary'!A177)-9)</f>
        <v>#VALUE!</v>
      </c>
      <c r="B177" s="38" t="str">
        <f ca="true">+IF(ISTEXT('Data Summary'!B177),'Data Summary'!B177,"")</f>
        <v/>
      </c>
      <c r="C177" s="378" t="e">
        <f ca="true">+VALUE('Data Summary'!C177)</f>
        <v>#VALUE!</v>
      </c>
      <c r="D177" s="99" t="e">
        <f ca="true">+IF(AND(ISNUMBER(OFFSET('Water Data'!$D$4,0,10*ROW('Water Data'!D171))),'Data Summary'!BS177="Yes"),100-OFFSET('Water Data'!$D$4,0,10*ROW('Water Data'!D171)),NA())</f>
        <v>#N/A</v>
      </c>
      <c r="E177" s="99" t="e">
        <f ca="true">+IF(AND(ISNUMBER(OFFSET('Water Data'!$D$6,0,10*ROW('Water Data'!D171))),'Data Summary'!BT177="Yes"),OFFSET('Water Data'!$D$6,0,10*ROW('Water Data'!D171)),NA())</f>
        <v>#N/A</v>
      </c>
      <c r="F177" s="99" t="e">
        <f ca="true">+IF(AND(ISNUMBER(OFFSET('Water Data'!$D$9,0,10*ROW('Water Data'!D171))),'Data Summary'!BU177="Yes"),OFFSET('Water Data'!$D$9,0,10*ROW('Water Data'!D171)),NA())</f>
        <v>#N/A</v>
      </c>
      <c r="G177" s="99" t="e">
        <f ca="true">+IF(AND(ISNUMBER(OFFSET('Water Data'!$E$4,0,10*ROW('Water Data'!E171))),'Data Summary'!BV177="Yes"),100-OFFSET('Water Data'!$E$4,0,10*ROW('Water Data'!E171)),NA())</f>
        <v>#N/A</v>
      </c>
      <c r="H177" s="99" t="e">
        <f ca="true">+IF(AND(ISNUMBER(OFFSET('Water Data'!$E$6,0,10*ROW('Water Data'!E171))),'Data Summary'!BW177="Yes"),OFFSET('Water Data'!$E$6,0,10*ROW('Water Data'!E171)),NA())</f>
        <v>#N/A</v>
      </c>
      <c r="I177" s="99" t="e">
        <f ca="true">+IF(AND(ISNUMBER(OFFSET('Water Data'!$E$9,0,10*ROW('Water Data'!E171))),'Data Summary'!BX177="Yes"),OFFSET('Water Data'!$E$9,0,10*ROW('Water Data'!E171)),NA())</f>
        <v>#N/A</v>
      </c>
      <c r="J177" s="99" t="e">
        <f ca="true">+IF(AND(ISNUMBER(OFFSET('Water Data'!$F$4,0,10*ROW('Water Data'!F171))),'Data Summary'!BY177="Yes"),100-OFFSET('Water Data'!$F$4,0,10*ROW('Water Data'!F171)),NA())</f>
        <v>#N/A</v>
      </c>
      <c r="K177" s="99" t="e">
        <f ca="true">+IF(AND(ISNUMBER(OFFSET('Water Data'!$F$6,0,10*ROW('Water Data'!F171))),'Data Summary'!BZ177="Yes"),OFFSET('Water Data'!$F$6,0,10*ROW('Water Data'!F171)),NA())</f>
        <v>#N/A</v>
      </c>
      <c r="L177" s="99" t="e">
        <f ca="true">+IF(AND(ISNUMBER(OFFSET('Water Data'!$F$9,0,10*ROW('Water Data'!F171))),'Data Summary'!CA177="Yes"),OFFSET('Water Data'!$F$9,0,10*ROW('Water Data'!F171)),NA())</f>
        <v>#N/A</v>
      </c>
      <c r="M177" s="99" t="e">
        <f ca="true">+IF(AND(ISNUMBER(OFFSET('Water Data'!$G$4,0,10*ROW('Water Data'!G171))),'Data Summary'!CB177="Yes"),100-OFFSET('Water Data'!$G$4,0,10*ROW('Water Data'!G171)),NA())</f>
        <v>#N/A</v>
      </c>
      <c r="N177" s="99" t="e">
        <f ca="true">+IF(AND(ISNUMBER(OFFSET('Water Data'!$G$6,0,10*ROW('Water Data'!G171))),'Data Summary'!CC177="Yes"),OFFSET('Water Data'!$G$6,0,10*ROW('Water Data'!G171)),NA())</f>
        <v>#N/A</v>
      </c>
      <c r="O177" s="99" t="e">
        <f ca="true">+IF(AND(ISNUMBER(OFFSET('Water Data'!$G$9,0,10*ROW('Water Data'!G171))),'Data Summary'!CD177="Yes"),OFFSET('Water Data'!$G$9,0,10*ROW('Water Data'!G171)),NA())</f>
        <v>#N/A</v>
      </c>
      <c r="P177" s="99" t="e">
        <f ca="true">+IF(AND(ISNUMBER(OFFSET('Water Data'!$H$4,0,10*ROW('Water Data'!H171))),'Data Summary'!CE177="Yes"),100-OFFSET('Water Data'!$H$4,0,10*ROW('Water Data'!H171)),NA())</f>
        <v>#N/A</v>
      </c>
      <c r="Q177" s="99" t="e">
        <f ca="true">+IF(AND(ISNUMBER(OFFSET('Water Data'!$H$6,0,10*ROW('Water Data'!H171))),'Data Summary'!CF177="Yes"),OFFSET('Water Data'!$H$6,0,10*ROW('Water Data'!H171)),NA())</f>
        <v>#N/A</v>
      </c>
      <c r="R177" s="99" t="e">
        <f ca="true">+IF(AND(ISNUMBER(OFFSET('Water Data'!$H$9,0,10*ROW('Water Data'!H171))),'Data Summary'!CG177="Yes"),OFFSET('Water Data'!$H$9,0,10*ROW('Water Data'!H171)),NA())</f>
        <v>#N/A</v>
      </c>
      <c r="S177" s="99" t="e">
        <f ca="true">+IF(AND(ISNUMBER(OFFSET('Water Data'!$I$4,0,10*ROW('Water Data'!I171))),'Data Summary'!CH177="Yes"),100-OFFSET('Water Data'!$I$4,0,10*ROW('Water Data'!I171)),NA())</f>
        <v>#N/A</v>
      </c>
      <c r="T177" s="99" t="e">
        <f ca="true">+IF(AND(ISNUMBER(OFFSET('Water Data'!$I$6,0,10*ROW('Water Data'!I171))),'Data Summary'!CI177="Yes"),OFFSET('Water Data'!$I$6,0,10*ROW('Water Data'!I171)),NA())</f>
        <v>#N/A</v>
      </c>
      <c r="U177" s="99" t="e">
        <f ca="true">+IF(AND(ISNUMBER(OFFSET('Water Data'!$I$9,0,10*ROW('Water Data'!I171))),'Data Summary'!CJ177="Yes"),OFFSET('Water Data'!$I$9,0,10*ROW('Water Data'!I171)),NA())</f>
        <v>#N/A</v>
      </c>
      <c r="V177" s="100" t="e">
        <f ca="true">+IF(AND(ISNUMBER(OFFSET('Sanitation Data'!$D$4,0,10*ROW('Sanitation Data'!D171))),'Data Summary'!CK177="Yes"),100-OFFSET('Sanitation Data'!$D$4,0,10*ROW('Sanitation Data'!D171)),NA())</f>
        <v>#N/A</v>
      </c>
      <c r="W177" s="100" t="e">
        <f ca="true">+IF(AND(ISNUMBER(OFFSET('Sanitation Data'!$D$6,0,10*ROW('Sanitation Data'!D171))),'Data Summary'!CL177="Yes"),OFFSET('Sanitation Data'!$D$6,0,10*ROW('Sanitation Data'!D171)),NA())</f>
        <v>#N/A</v>
      </c>
      <c r="X177" s="100" t="e">
        <f ca="true">+IF(AND(ISNUMBER(OFFSET('Sanitation Data'!$D$10,0,10*ROW('Sanitation Data'!D171))),'Data Summary'!CM177="Yes"),OFFSET('Sanitation Data'!$D$10,0,10*ROW('Sanitation Data'!D171)),NA())</f>
        <v>#N/A</v>
      </c>
      <c r="Y177" s="100" t="e">
        <f ca="true">+IF(AND(ISNUMBER(OFFSET('Sanitation Data'!$D$11,0,10*ROW('Sanitation Data'!D171))),'Data Summary'!CN177="Yes"),OFFSET('Sanitation Data'!$D$11,0,10*ROW('Sanitation Data'!D171)),NA())</f>
        <v>#N/A</v>
      </c>
      <c r="Z177" s="100" t="e">
        <f ca="true">+IF(AND(ISNUMBER(OFFSET('Sanitation Data'!$D$12,0,10*ROW('Sanitation Data'!D171))),'Data Summary'!CO177="Yes"),OFFSET('Sanitation Data'!$D$12,0,10*ROW('Sanitation Data'!D171)),NA())</f>
        <v>#N/A</v>
      </c>
      <c r="AA177" s="100" t="e">
        <f ca="true">+IF(AND(ISNUMBER(OFFSET('Sanitation Data'!$E$4,0,10*ROW('Sanitation Data'!E171))),'Data Summary'!CP177="Yes"),100-OFFSET('Sanitation Data'!$E$4,0,10*ROW('Sanitation Data'!E171)),NA())</f>
        <v>#N/A</v>
      </c>
      <c r="AB177" s="100" t="e">
        <f ca="true">+IF(AND(ISNUMBER(OFFSET('Sanitation Data'!$E$6,0,10*ROW('Sanitation Data'!E171))),'Data Summary'!CQ177="Yes"),OFFSET('Sanitation Data'!$E$6,0,10*ROW('Sanitation Data'!E171)),NA())</f>
        <v>#N/A</v>
      </c>
      <c r="AC177" s="100" t="e">
        <f ca="true">+IF(AND(ISNUMBER(OFFSET('Sanitation Data'!$E$10,0,10*ROW('Sanitation Data'!E171))),'Data Summary'!CR177="Yes"),OFFSET('Sanitation Data'!$E$10,0,10*ROW('Sanitation Data'!E171)),NA())</f>
        <v>#N/A</v>
      </c>
      <c r="AD177" s="100" t="e">
        <f ca="true">+IF(AND(ISNUMBER(OFFSET('Sanitation Data'!$E$11,0,10*ROW('Sanitation Data'!E171))),'Data Summary'!CS177="Yes"),OFFSET('Sanitation Data'!$E$11,0,10*ROW('Sanitation Data'!E171)),NA())</f>
        <v>#N/A</v>
      </c>
      <c r="AE177" s="100" t="e">
        <f ca="true">+IF(AND(ISNUMBER(OFFSET('Sanitation Data'!$E$12,0,10*ROW('Sanitation Data'!E171))),'Data Summary'!CT177="Yes"),OFFSET('Sanitation Data'!$E$12,0,10*ROW('Sanitation Data'!E171)),NA())</f>
        <v>#N/A</v>
      </c>
      <c r="AF177" s="100" t="e">
        <f ca="true">+IF(AND(ISNUMBER(OFFSET('Sanitation Data'!$F$4,0,10*ROW('Sanitation Data'!F171))),'Data Summary'!CU177="Yes"),100-OFFSET('Sanitation Data'!$F$4,0,10*ROW('Sanitation Data'!F171)),NA())</f>
        <v>#N/A</v>
      </c>
      <c r="AG177" s="100" t="e">
        <f ca="true">+IF(AND(ISNUMBER(OFFSET('Sanitation Data'!$F$6,0,10*ROW('Sanitation Data'!F171))),'Data Summary'!CV177="Yes"),OFFSET('Sanitation Data'!$F$6,0,10*ROW('Sanitation Data'!F171)),NA())</f>
        <v>#N/A</v>
      </c>
      <c r="AH177" s="100" t="e">
        <f ca="true">+IF(AND(ISNUMBER(OFFSET('Sanitation Data'!$F$10,0,10*ROW('Sanitation Data'!F171))),'Data Summary'!CW177="Yes"),OFFSET('Sanitation Data'!$F$10,0,10*ROW('Sanitation Data'!F171)),NA())</f>
        <v>#N/A</v>
      </c>
      <c r="AI177" s="100" t="e">
        <f ca="true">+IF(AND(ISNUMBER(OFFSET('Sanitation Data'!$F$11,0,10*ROW('Sanitation Data'!F171))),'Data Summary'!CX177="Yes"),OFFSET('Sanitation Data'!$F$11,0,10*ROW('Sanitation Data'!F171)),NA())</f>
        <v>#N/A</v>
      </c>
      <c r="AJ177" s="100" t="e">
        <f ca="true">+IF(AND(ISNUMBER(OFFSET('Sanitation Data'!$F$12,0,10*ROW('Sanitation Data'!F171))),'Data Summary'!CY177="Yes"),OFFSET('Sanitation Data'!$F$12,0,10*ROW('Sanitation Data'!F171)),NA())</f>
        <v>#N/A</v>
      </c>
      <c r="AK177" s="100" t="e">
        <f ca="true">+IF(AND(ISNUMBER(OFFSET('Sanitation Data'!$G$4,0,10*ROW('Sanitation Data'!G171))),'Data Summary'!CZ177="Yes"),100-OFFSET('Sanitation Data'!$G$4,0,10*ROW('Sanitation Data'!G171)),NA())</f>
        <v>#N/A</v>
      </c>
      <c r="AL177" s="100" t="e">
        <f ca="true">+IF(AND(ISNUMBER(OFFSET('Sanitation Data'!$G$6,0,10*ROW('Sanitation Data'!G171))),'Data Summary'!DA177="Yes"),OFFSET('Sanitation Data'!$G$6,0,10*ROW('Sanitation Data'!G171)),NA())</f>
        <v>#N/A</v>
      </c>
      <c r="AM177" s="100" t="e">
        <f ca="true">+IF(AND(ISNUMBER(OFFSET('Sanitation Data'!$G$10,0,10*ROW('Sanitation Data'!G171))),'Data Summary'!DB177="Yes"),OFFSET('Sanitation Data'!$G$10,0,10*ROW('Sanitation Data'!G171)),NA())</f>
        <v>#N/A</v>
      </c>
      <c r="AN177" s="100" t="e">
        <f ca="true">+IF(AND(ISNUMBER(OFFSET('Sanitation Data'!$G$11,0,10*ROW('Sanitation Data'!G171))),'Data Summary'!DC177="Yes"),OFFSET('Sanitation Data'!$G$11,0,10*ROW('Sanitation Data'!G171)),NA())</f>
        <v>#N/A</v>
      </c>
      <c r="AO177" s="100" t="e">
        <f ca="true">+IF(AND(ISNUMBER(OFFSET('Sanitation Data'!$G$12,0,10*ROW('Sanitation Data'!G171))),'Data Summary'!DD177="Yes"),OFFSET('Sanitation Data'!$G$12,0,10*ROW('Sanitation Data'!G171)),NA())</f>
        <v>#N/A</v>
      </c>
      <c r="AP177" s="100" t="e">
        <f ca="true">+IF(AND(ISNUMBER(OFFSET('Sanitation Data'!$H$4,0,10*ROW('Sanitation Data'!H171))),'Data Summary'!DE177="Yes"),100-OFFSET('Sanitation Data'!$H$4,0,10*ROW('Sanitation Data'!H171)),NA())</f>
        <v>#N/A</v>
      </c>
      <c r="AQ177" s="100" t="e">
        <f ca="true">+IF(AND(ISNUMBER(OFFSET('Sanitation Data'!$H$6,0,10*ROW('Sanitation Data'!H171))),'Data Summary'!DF177="Yes"),OFFSET('Sanitation Data'!$H$6,0,10*ROW('Sanitation Data'!H171)),NA())</f>
        <v>#N/A</v>
      </c>
      <c r="AR177" s="100" t="e">
        <f ca="true">+IF(AND(ISNUMBER(OFFSET('Sanitation Data'!$H$10,0,10*ROW('Sanitation Data'!H171))),'Data Summary'!DG177="Yes"),OFFSET('Sanitation Data'!$H$10,0,10*ROW('Sanitation Data'!H171)),NA())</f>
        <v>#N/A</v>
      </c>
      <c r="AS177" s="100" t="e">
        <f ca="true">+IF(AND(ISNUMBER(OFFSET('Sanitation Data'!$H$11,0,10*ROW('Sanitation Data'!H171))),'Data Summary'!DH177="Yes"),OFFSET('Sanitation Data'!$H$11,0,10*ROW('Sanitation Data'!H171)),NA())</f>
        <v>#N/A</v>
      </c>
      <c r="AT177" s="100" t="e">
        <f ca="true">+IF(AND(ISNUMBER(OFFSET('Sanitation Data'!$H$12,0,10*ROW('Sanitation Data'!H171))),'Data Summary'!DI177="Yes"),OFFSET('Sanitation Data'!$H$12,0,10*ROW('Sanitation Data'!H171)),NA())</f>
        <v>#N/A</v>
      </c>
      <c r="AU177" s="100" t="e">
        <f ca="true">+IF(AND(ISNUMBER(OFFSET('Sanitation Data'!$I$4,0,10*ROW('Sanitation Data'!I171))),'Data Summary'!DJ177="Yes"),100-OFFSET('Sanitation Data'!$I$4,0,10*ROW('Sanitation Data'!I171)),NA())</f>
        <v>#N/A</v>
      </c>
      <c r="AV177" s="100" t="e">
        <f ca="true">+IF(AND(ISNUMBER(OFFSET('Sanitation Data'!$I$6,0,10*ROW('Sanitation Data'!I171))),'Data Summary'!DK177="Yes"),OFFSET('Sanitation Data'!$I$6,0,10*ROW('Sanitation Data'!I171)),NA())</f>
        <v>#N/A</v>
      </c>
      <c r="AW177" s="100" t="e">
        <f ca="true">+IF(AND(ISNUMBER(OFFSET('Sanitation Data'!$I$10,0,10*ROW('Sanitation Data'!I171))),'Data Summary'!DL177="Yes"),OFFSET('Sanitation Data'!$I$10,0,10*ROW('Sanitation Data'!I171)),NA())</f>
        <v>#N/A</v>
      </c>
      <c r="AX177" s="100" t="e">
        <f ca="true">+IF(AND(ISNUMBER(OFFSET('Sanitation Data'!$I$11,0,10*ROW('Sanitation Data'!I171))),'Data Summary'!DM177="Yes"),OFFSET('Sanitation Data'!$I$11,0,10*ROW('Sanitation Data'!I171)),NA())</f>
        <v>#N/A</v>
      </c>
      <c r="AY177" s="100" t="e">
        <f ca="true">+IF(AND(ISNUMBER(OFFSET('Sanitation Data'!$I$12,0,10*ROW('Sanitation Data'!I171))),'Data Summary'!DN177="Yes"),OFFSET('Sanitation Data'!$I$12,0,10*ROW('Sanitation Data'!I171)),NA())</f>
        <v>#N/A</v>
      </c>
      <c r="AZ177" s="101" t="e">
        <f ca="true">+IF(AND(ISNUMBER(OFFSET('Hygiene Data'!$D$5,0,10*ROW('Hygiene Data'!D171))),'Data Summary'!DO177="Yes"),OFFSET('Hygiene Data'!$D$5,0,10*ROW('Hygiene Data'!D171)),NA())</f>
        <v>#N/A</v>
      </c>
      <c r="BA177" s="101" t="e">
        <f ca="true">+IF(AND(ISNUMBER(OFFSET('Hygiene Data'!$D$7,0,10*ROW('Hygiene Data'!D171))),'Data Summary'!DP177="Yes"),OFFSET('Hygiene Data'!$D$7,0,10*ROW('Hygiene Data'!D171)),NA())</f>
        <v>#N/A</v>
      </c>
      <c r="BB177" s="101" t="e">
        <f ca="true">+IF(AND(ISNUMBER(OFFSET('Hygiene Data'!$D$9,0,10*ROW('Hygiene Data'!D171))),'Data Summary'!DQ177="Yes"),OFFSET('Hygiene Data'!$D$9,0,10*ROW('Hygiene Data'!D171)),NA())</f>
        <v>#N/A</v>
      </c>
      <c r="BC177" s="101" t="e">
        <f ca="true">+IF(AND(ISNUMBER(OFFSET('Hygiene Data'!$E$5,0,10*ROW('Hygiene Data'!E171))),'Data Summary'!DR177="Yes"),OFFSET('Hygiene Data'!$E$5,0,10*ROW('Hygiene Data'!E171)),NA())</f>
        <v>#N/A</v>
      </c>
      <c r="BD177" s="101" t="e">
        <f ca="true">+IF(AND(ISNUMBER(OFFSET('Hygiene Data'!$E$7,0,10*ROW('Hygiene Data'!E171))),'Data Summary'!DS177="Yes"),OFFSET('Hygiene Data'!$E$7,0,10*ROW('Hygiene Data'!E171)),NA())</f>
        <v>#N/A</v>
      </c>
      <c r="BE177" s="101" t="e">
        <f ca="true">+IF(AND(ISNUMBER(OFFSET('Hygiene Data'!$E$9,0,10*ROW('Hygiene Data'!E171))),'Data Summary'!DT177="Yes"),OFFSET('Hygiene Data'!$E$9,0,10*ROW('Hygiene Data'!E171)),NA())</f>
        <v>#N/A</v>
      </c>
      <c r="BF177" s="101" t="e">
        <f ca="true">+IF(AND(ISNUMBER(OFFSET('Hygiene Data'!$F$5,0,10*ROW('Hygiene Data'!F171))),'Data Summary'!DU177="Yes"),OFFSET('Hygiene Data'!$F$5,0,10*ROW('Hygiene Data'!F171)),NA())</f>
        <v>#N/A</v>
      </c>
      <c r="BG177" s="101" t="e">
        <f ca="true">+IF(AND(ISNUMBER(OFFSET('Hygiene Data'!$F$7,0,10*ROW('Hygiene Data'!F171))),'Data Summary'!DV177="Yes"),OFFSET('Hygiene Data'!$F$7,0,10*ROW('Hygiene Data'!F171)),NA())</f>
        <v>#N/A</v>
      </c>
      <c r="BH177" s="101" t="e">
        <f ca="true">+IF(AND(ISNUMBER(OFFSET('Hygiene Data'!$F$9,0,10*ROW('Hygiene Data'!F171))),'Data Summary'!DW177="Yes"),OFFSET('Hygiene Data'!$F$9,0,10*ROW('Hygiene Data'!F171)),NA())</f>
        <v>#N/A</v>
      </c>
      <c r="BI177" s="101" t="e">
        <f ca="true">+IF(AND(ISNUMBER(OFFSET('Hygiene Data'!$G$5,0,10*ROW('Hygiene Data'!G171))),'Data Summary'!DX177="Yes"),OFFSET('Hygiene Data'!$G$5,0,10*ROW('Hygiene Data'!G171)),NA())</f>
        <v>#N/A</v>
      </c>
      <c r="BJ177" s="101" t="e">
        <f ca="true">+IF(AND(ISNUMBER(OFFSET('Hygiene Data'!$G$7,0,10*ROW('Hygiene Data'!G171))),'Data Summary'!DY177="Yes"),OFFSET('Hygiene Data'!$G$7,0,10*ROW('Hygiene Data'!G171)),NA())</f>
        <v>#N/A</v>
      </c>
      <c r="BK177" s="101" t="e">
        <f ca="true">+IF(AND(ISNUMBER(OFFSET('Hygiene Data'!$G$9,0,10*ROW('Hygiene Data'!G171))),'Data Summary'!DZ177="Yes"),OFFSET('Hygiene Data'!$G$9,0,10*ROW('Hygiene Data'!G171)),NA())</f>
        <v>#N/A</v>
      </c>
      <c r="BL177" s="101" t="e">
        <f ca="true">+IF(AND(ISNUMBER(OFFSET('Hygiene Data'!$H$5,0,10*ROW('Hygiene Data'!H171))),'Data Summary'!EA177="Yes"),OFFSET('Hygiene Data'!$H$5,0,10*ROW('Hygiene Data'!H171)),NA())</f>
        <v>#N/A</v>
      </c>
      <c r="BM177" s="101" t="e">
        <f ca="true">+IF(AND(ISNUMBER(OFFSET('Hygiene Data'!$H$7,0,10*ROW('Hygiene Data'!H171))),'Data Summary'!EB177="Yes"),OFFSET('Hygiene Data'!$H$7,0,10*ROW('Hygiene Data'!H171)),NA())</f>
        <v>#N/A</v>
      </c>
      <c r="BN177" s="101" t="e">
        <f ca="true">+IF(AND(ISNUMBER(OFFSET('Hygiene Data'!$H$9,0,10*ROW('Hygiene Data'!H171))),'Data Summary'!EC177="Yes"),OFFSET('Hygiene Data'!$H$9,0,10*ROW('Hygiene Data'!H171)),NA())</f>
        <v>#N/A</v>
      </c>
      <c r="BO177" s="101" t="e">
        <f ca="true">+IF(AND(ISNUMBER(OFFSET('Hygiene Data'!$I$5,0,10*ROW('Hygiene Data'!I171))),'Data Summary'!ED177="Yes"),OFFSET('Hygiene Data'!$I$5,0,10*ROW('Hygiene Data'!I171)),NA())</f>
        <v>#N/A</v>
      </c>
      <c r="BP177" s="101" t="e">
        <f ca="true">+IF(AND(ISNUMBER(OFFSET('Hygiene Data'!$I$7,0,10*ROW('Hygiene Data'!I171))),'Data Summary'!EE177="Yes"),OFFSET('Hygiene Data'!$I$7,0,10*ROW('Hygiene Data'!I171)),NA())</f>
        <v>#N/A</v>
      </c>
      <c r="BQ177" s="101" t="e">
        <f ca="true">+IF(AND(ISNUMBER(OFFSET('Hygiene Data'!$I$9,0,10*ROW('Hygiene Data'!I171))),'Data Summary'!EF177="Yes"),OFFSET('Hygiene Data'!$I$9,0,10*ROW('Hygiene Data'!I171)),NA())</f>
        <v>#N/A</v>
      </c>
    </row>
    <row xmlns:x14ac="http://schemas.microsoft.com/office/spreadsheetml/2009/9/ac" r="178" x14ac:dyDescent="0.2">
      <c r="A178" s="379" t="e">
        <f ca="true">+RIGHT('Data Summary'!A178,LEN('Data Summary'!A178)-9)</f>
        <v>#VALUE!</v>
      </c>
      <c r="B178" s="38" t="str">
        <f ca="true">+IF(ISTEXT('Data Summary'!B178),'Data Summary'!B178,"")</f>
        <v/>
      </c>
      <c r="C178" s="378" t="e">
        <f ca="true">+VALUE('Data Summary'!C178)</f>
        <v>#VALUE!</v>
      </c>
      <c r="D178" s="99" t="e">
        <f ca="true">+IF(AND(ISNUMBER(OFFSET('Water Data'!$D$4,0,10*ROW('Water Data'!D172))),'Data Summary'!BS178="Yes"),100-OFFSET('Water Data'!$D$4,0,10*ROW('Water Data'!D172)),NA())</f>
        <v>#N/A</v>
      </c>
      <c r="E178" s="99" t="e">
        <f ca="true">+IF(AND(ISNUMBER(OFFSET('Water Data'!$D$6,0,10*ROW('Water Data'!D172))),'Data Summary'!BT178="Yes"),OFFSET('Water Data'!$D$6,0,10*ROW('Water Data'!D172)),NA())</f>
        <v>#N/A</v>
      </c>
      <c r="F178" s="99" t="e">
        <f ca="true">+IF(AND(ISNUMBER(OFFSET('Water Data'!$D$9,0,10*ROW('Water Data'!D172))),'Data Summary'!BU178="Yes"),OFFSET('Water Data'!$D$9,0,10*ROW('Water Data'!D172)),NA())</f>
        <v>#N/A</v>
      </c>
      <c r="G178" s="99" t="e">
        <f ca="true">+IF(AND(ISNUMBER(OFFSET('Water Data'!$E$4,0,10*ROW('Water Data'!E172))),'Data Summary'!BV178="Yes"),100-OFFSET('Water Data'!$E$4,0,10*ROW('Water Data'!E172)),NA())</f>
        <v>#N/A</v>
      </c>
      <c r="H178" s="99" t="e">
        <f ca="true">+IF(AND(ISNUMBER(OFFSET('Water Data'!$E$6,0,10*ROW('Water Data'!E172))),'Data Summary'!BW178="Yes"),OFFSET('Water Data'!$E$6,0,10*ROW('Water Data'!E172)),NA())</f>
        <v>#N/A</v>
      </c>
      <c r="I178" s="99" t="e">
        <f ca="true">+IF(AND(ISNUMBER(OFFSET('Water Data'!$E$9,0,10*ROW('Water Data'!E172))),'Data Summary'!BX178="Yes"),OFFSET('Water Data'!$E$9,0,10*ROW('Water Data'!E172)),NA())</f>
        <v>#N/A</v>
      </c>
      <c r="J178" s="99" t="e">
        <f ca="true">+IF(AND(ISNUMBER(OFFSET('Water Data'!$F$4,0,10*ROW('Water Data'!F172))),'Data Summary'!BY178="Yes"),100-OFFSET('Water Data'!$F$4,0,10*ROW('Water Data'!F172)),NA())</f>
        <v>#N/A</v>
      </c>
      <c r="K178" s="99" t="e">
        <f ca="true">+IF(AND(ISNUMBER(OFFSET('Water Data'!$F$6,0,10*ROW('Water Data'!F172))),'Data Summary'!BZ178="Yes"),OFFSET('Water Data'!$F$6,0,10*ROW('Water Data'!F172)),NA())</f>
        <v>#N/A</v>
      </c>
      <c r="L178" s="99" t="e">
        <f ca="true">+IF(AND(ISNUMBER(OFFSET('Water Data'!$F$9,0,10*ROW('Water Data'!F172))),'Data Summary'!CA178="Yes"),OFFSET('Water Data'!$F$9,0,10*ROW('Water Data'!F172)),NA())</f>
        <v>#N/A</v>
      </c>
      <c r="M178" s="99" t="e">
        <f ca="true">+IF(AND(ISNUMBER(OFFSET('Water Data'!$G$4,0,10*ROW('Water Data'!G172))),'Data Summary'!CB178="Yes"),100-OFFSET('Water Data'!$G$4,0,10*ROW('Water Data'!G172)),NA())</f>
        <v>#N/A</v>
      </c>
      <c r="N178" s="99" t="e">
        <f ca="true">+IF(AND(ISNUMBER(OFFSET('Water Data'!$G$6,0,10*ROW('Water Data'!G172))),'Data Summary'!CC178="Yes"),OFFSET('Water Data'!$G$6,0,10*ROW('Water Data'!G172)),NA())</f>
        <v>#N/A</v>
      </c>
      <c r="O178" s="99" t="e">
        <f ca="true">+IF(AND(ISNUMBER(OFFSET('Water Data'!$G$9,0,10*ROW('Water Data'!G172))),'Data Summary'!CD178="Yes"),OFFSET('Water Data'!$G$9,0,10*ROW('Water Data'!G172)),NA())</f>
        <v>#N/A</v>
      </c>
      <c r="P178" s="99" t="e">
        <f ca="true">+IF(AND(ISNUMBER(OFFSET('Water Data'!$H$4,0,10*ROW('Water Data'!H172))),'Data Summary'!CE178="Yes"),100-OFFSET('Water Data'!$H$4,0,10*ROW('Water Data'!H172)),NA())</f>
        <v>#N/A</v>
      </c>
      <c r="Q178" s="99" t="e">
        <f ca="true">+IF(AND(ISNUMBER(OFFSET('Water Data'!$H$6,0,10*ROW('Water Data'!H172))),'Data Summary'!CF178="Yes"),OFFSET('Water Data'!$H$6,0,10*ROW('Water Data'!H172)),NA())</f>
        <v>#N/A</v>
      </c>
      <c r="R178" s="99" t="e">
        <f ca="true">+IF(AND(ISNUMBER(OFFSET('Water Data'!$H$9,0,10*ROW('Water Data'!H172))),'Data Summary'!CG178="Yes"),OFFSET('Water Data'!$H$9,0,10*ROW('Water Data'!H172)),NA())</f>
        <v>#N/A</v>
      </c>
      <c r="S178" s="99" t="e">
        <f ca="true">+IF(AND(ISNUMBER(OFFSET('Water Data'!$I$4,0,10*ROW('Water Data'!I172))),'Data Summary'!CH178="Yes"),100-OFFSET('Water Data'!$I$4,0,10*ROW('Water Data'!I172)),NA())</f>
        <v>#N/A</v>
      </c>
      <c r="T178" s="99" t="e">
        <f ca="true">+IF(AND(ISNUMBER(OFFSET('Water Data'!$I$6,0,10*ROW('Water Data'!I172))),'Data Summary'!CI178="Yes"),OFFSET('Water Data'!$I$6,0,10*ROW('Water Data'!I172)),NA())</f>
        <v>#N/A</v>
      </c>
      <c r="U178" s="99" t="e">
        <f ca="true">+IF(AND(ISNUMBER(OFFSET('Water Data'!$I$9,0,10*ROW('Water Data'!I172))),'Data Summary'!CJ178="Yes"),OFFSET('Water Data'!$I$9,0,10*ROW('Water Data'!I172)),NA())</f>
        <v>#N/A</v>
      </c>
      <c r="V178" s="100" t="e">
        <f ca="true">+IF(AND(ISNUMBER(OFFSET('Sanitation Data'!$D$4,0,10*ROW('Sanitation Data'!D172))),'Data Summary'!CK178="Yes"),100-OFFSET('Sanitation Data'!$D$4,0,10*ROW('Sanitation Data'!D172)),NA())</f>
        <v>#N/A</v>
      </c>
      <c r="W178" s="100" t="e">
        <f ca="true">+IF(AND(ISNUMBER(OFFSET('Sanitation Data'!$D$6,0,10*ROW('Sanitation Data'!D172))),'Data Summary'!CL178="Yes"),OFFSET('Sanitation Data'!$D$6,0,10*ROW('Sanitation Data'!D172)),NA())</f>
        <v>#N/A</v>
      </c>
      <c r="X178" s="100" t="e">
        <f ca="true">+IF(AND(ISNUMBER(OFFSET('Sanitation Data'!$D$10,0,10*ROW('Sanitation Data'!D172))),'Data Summary'!CM178="Yes"),OFFSET('Sanitation Data'!$D$10,0,10*ROW('Sanitation Data'!D172)),NA())</f>
        <v>#N/A</v>
      </c>
      <c r="Y178" s="100" t="e">
        <f ca="true">+IF(AND(ISNUMBER(OFFSET('Sanitation Data'!$D$11,0,10*ROW('Sanitation Data'!D172))),'Data Summary'!CN178="Yes"),OFFSET('Sanitation Data'!$D$11,0,10*ROW('Sanitation Data'!D172)),NA())</f>
        <v>#N/A</v>
      </c>
      <c r="Z178" s="100" t="e">
        <f ca="true">+IF(AND(ISNUMBER(OFFSET('Sanitation Data'!$D$12,0,10*ROW('Sanitation Data'!D172))),'Data Summary'!CO178="Yes"),OFFSET('Sanitation Data'!$D$12,0,10*ROW('Sanitation Data'!D172)),NA())</f>
        <v>#N/A</v>
      </c>
      <c r="AA178" s="100" t="e">
        <f ca="true">+IF(AND(ISNUMBER(OFFSET('Sanitation Data'!$E$4,0,10*ROW('Sanitation Data'!E172))),'Data Summary'!CP178="Yes"),100-OFFSET('Sanitation Data'!$E$4,0,10*ROW('Sanitation Data'!E172)),NA())</f>
        <v>#N/A</v>
      </c>
      <c r="AB178" s="100" t="e">
        <f ca="true">+IF(AND(ISNUMBER(OFFSET('Sanitation Data'!$E$6,0,10*ROW('Sanitation Data'!E172))),'Data Summary'!CQ178="Yes"),OFFSET('Sanitation Data'!$E$6,0,10*ROW('Sanitation Data'!E172)),NA())</f>
        <v>#N/A</v>
      </c>
      <c r="AC178" s="100" t="e">
        <f ca="true">+IF(AND(ISNUMBER(OFFSET('Sanitation Data'!$E$10,0,10*ROW('Sanitation Data'!E172))),'Data Summary'!CR178="Yes"),OFFSET('Sanitation Data'!$E$10,0,10*ROW('Sanitation Data'!E172)),NA())</f>
        <v>#N/A</v>
      </c>
      <c r="AD178" s="100" t="e">
        <f ca="true">+IF(AND(ISNUMBER(OFFSET('Sanitation Data'!$E$11,0,10*ROW('Sanitation Data'!E172))),'Data Summary'!CS178="Yes"),OFFSET('Sanitation Data'!$E$11,0,10*ROW('Sanitation Data'!E172)),NA())</f>
        <v>#N/A</v>
      </c>
      <c r="AE178" s="100" t="e">
        <f ca="true">+IF(AND(ISNUMBER(OFFSET('Sanitation Data'!$E$12,0,10*ROW('Sanitation Data'!E172))),'Data Summary'!CT178="Yes"),OFFSET('Sanitation Data'!$E$12,0,10*ROW('Sanitation Data'!E172)),NA())</f>
        <v>#N/A</v>
      </c>
      <c r="AF178" s="100" t="e">
        <f ca="true">+IF(AND(ISNUMBER(OFFSET('Sanitation Data'!$F$4,0,10*ROW('Sanitation Data'!F172))),'Data Summary'!CU178="Yes"),100-OFFSET('Sanitation Data'!$F$4,0,10*ROW('Sanitation Data'!F172)),NA())</f>
        <v>#N/A</v>
      </c>
      <c r="AG178" s="100" t="e">
        <f ca="true">+IF(AND(ISNUMBER(OFFSET('Sanitation Data'!$F$6,0,10*ROW('Sanitation Data'!F172))),'Data Summary'!CV178="Yes"),OFFSET('Sanitation Data'!$F$6,0,10*ROW('Sanitation Data'!F172)),NA())</f>
        <v>#N/A</v>
      </c>
      <c r="AH178" s="100" t="e">
        <f ca="true">+IF(AND(ISNUMBER(OFFSET('Sanitation Data'!$F$10,0,10*ROW('Sanitation Data'!F172))),'Data Summary'!CW178="Yes"),OFFSET('Sanitation Data'!$F$10,0,10*ROW('Sanitation Data'!F172)),NA())</f>
        <v>#N/A</v>
      </c>
      <c r="AI178" s="100" t="e">
        <f ca="true">+IF(AND(ISNUMBER(OFFSET('Sanitation Data'!$F$11,0,10*ROW('Sanitation Data'!F172))),'Data Summary'!CX178="Yes"),OFFSET('Sanitation Data'!$F$11,0,10*ROW('Sanitation Data'!F172)),NA())</f>
        <v>#N/A</v>
      </c>
      <c r="AJ178" s="100" t="e">
        <f ca="true">+IF(AND(ISNUMBER(OFFSET('Sanitation Data'!$F$12,0,10*ROW('Sanitation Data'!F172))),'Data Summary'!CY178="Yes"),OFFSET('Sanitation Data'!$F$12,0,10*ROW('Sanitation Data'!F172)),NA())</f>
        <v>#N/A</v>
      </c>
      <c r="AK178" s="100" t="e">
        <f ca="true">+IF(AND(ISNUMBER(OFFSET('Sanitation Data'!$G$4,0,10*ROW('Sanitation Data'!G172))),'Data Summary'!CZ178="Yes"),100-OFFSET('Sanitation Data'!$G$4,0,10*ROW('Sanitation Data'!G172)),NA())</f>
        <v>#N/A</v>
      </c>
      <c r="AL178" s="100" t="e">
        <f ca="true">+IF(AND(ISNUMBER(OFFSET('Sanitation Data'!$G$6,0,10*ROW('Sanitation Data'!G172))),'Data Summary'!DA178="Yes"),OFFSET('Sanitation Data'!$G$6,0,10*ROW('Sanitation Data'!G172)),NA())</f>
        <v>#N/A</v>
      </c>
      <c r="AM178" s="100" t="e">
        <f ca="true">+IF(AND(ISNUMBER(OFFSET('Sanitation Data'!$G$10,0,10*ROW('Sanitation Data'!G172))),'Data Summary'!DB178="Yes"),OFFSET('Sanitation Data'!$G$10,0,10*ROW('Sanitation Data'!G172)),NA())</f>
        <v>#N/A</v>
      </c>
      <c r="AN178" s="100" t="e">
        <f ca="true">+IF(AND(ISNUMBER(OFFSET('Sanitation Data'!$G$11,0,10*ROW('Sanitation Data'!G172))),'Data Summary'!DC178="Yes"),OFFSET('Sanitation Data'!$G$11,0,10*ROW('Sanitation Data'!G172)),NA())</f>
        <v>#N/A</v>
      </c>
      <c r="AO178" s="100" t="e">
        <f ca="true">+IF(AND(ISNUMBER(OFFSET('Sanitation Data'!$G$12,0,10*ROW('Sanitation Data'!G172))),'Data Summary'!DD178="Yes"),OFFSET('Sanitation Data'!$G$12,0,10*ROW('Sanitation Data'!G172)),NA())</f>
        <v>#N/A</v>
      </c>
      <c r="AP178" s="100" t="e">
        <f ca="true">+IF(AND(ISNUMBER(OFFSET('Sanitation Data'!$H$4,0,10*ROW('Sanitation Data'!H172))),'Data Summary'!DE178="Yes"),100-OFFSET('Sanitation Data'!$H$4,0,10*ROW('Sanitation Data'!H172)),NA())</f>
        <v>#N/A</v>
      </c>
      <c r="AQ178" s="100" t="e">
        <f ca="true">+IF(AND(ISNUMBER(OFFSET('Sanitation Data'!$H$6,0,10*ROW('Sanitation Data'!H172))),'Data Summary'!DF178="Yes"),OFFSET('Sanitation Data'!$H$6,0,10*ROW('Sanitation Data'!H172)),NA())</f>
        <v>#N/A</v>
      </c>
      <c r="AR178" s="100" t="e">
        <f ca="true">+IF(AND(ISNUMBER(OFFSET('Sanitation Data'!$H$10,0,10*ROW('Sanitation Data'!H172))),'Data Summary'!DG178="Yes"),OFFSET('Sanitation Data'!$H$10,0,10*ROW('Sanitation Data'!H172)),NA())</f>
        <v>#N/A</v>
      </c>
      <c r="AS178" s="100" t="e">
        <f ca="true">+IF(AND(ISNUMBER(OFFSET('Sanitation Data'!$H$11,0,10*ROW('Sanitation Data'!H172))),'Data Summary'!DH178="Yes"),OFFSET('Sanitation Data'!$H$11,0,10*ROW('Sanitation Data'!H172)),NA())</f>
        <v>#N/A</v>
      </c>
      <c r="AT178" s="100" t="e">
        <f ca="true">+IF(AND(ISNUMBER(OFFSET('Sanitation Data'!$H$12,0,10*ROW('Sanitation Data'!H172))),'Data Summary'!DI178="Yes"),OFFSET('Sanitation Data'!$H$12,0,10*ROW('Sanitation Data'!H172)),NA())</f>
        <v>#N/A</v>
      </c>
      <c r="AU178" s="100" t="e">
        <f ca="true">+IF(AND(ISNUMBER(OFFSET('Sanitation Data'!$I$4,0,10*ROW('Sanitation Data'!I172))),'Data Summary'!DJ178="Yes"),100-OFFSET('Sanitation Data'!$I$4,0,10*ROW('Sanitation Data'!I172)),NA())</f>
        <v>#N/A</v>
      </c>
      <c r="AV178" s="100" t="e">
        <f ca="true">+IF(AND(ISNUMBER(OFFSET('Sanitation Data'!$I$6,0,10*ROW('Sanitation Data'!I172))),'Data Summary'!DK178="Yes"),OFFSET('Sanitation Data'!$I$6,0,10*ROW('Sanitation Data'!I172)),NA())</f>
        <v>#N/A</v>
      </c>
      <c r="AW178" s="100" t="e">
        <f ca="true">+IF(AND(ISNUMBER(OFFSET('Sanitation Data'!$I$10,0,10*ROW('Sanitation Data'!I172))),'Data Summary'!DL178="Yes"),OFFSET('Sanitation Data'!$I$10,0,10*ROW('Sanitation Data'!I172)),NA())</f>
        <v>#N/A</v>
      </c>
      <c r="AX178" s="100" t="e">
        <f ca="true">+IF(AND(ISNUMBER(OFFSET('Sanitation Data'!$I$11,0,10*ROW('Sanitation Data'!I172))),'Data Summary'!DM178="Yes"),OFFSET('Sanitation Data'!$I$11,0,10*ROW('Sanitation Data'!I172)),NA())</f>
        <v>#N/A</v>
      </c>
      <c r="AY178" s="100" t="e">
        <f ca="true">+IF(AND(ISNUMBER(OFFSET('Sanitation Data'!$I$12,0,10*ROW('Sanitation Data'!I172))),'Data Summary'!DN178="Yes"),OFFSET('Sanitation Data'!$I$12,0,10*ROW('Sanitation Data'!I172)),NA())</f>
        <v>#N/A</v>
      </c>
      <c r="AZ178" s="101" t="e">
        <f ca="true">+IF(AND(ISNUMBER(OFFSET('Hygiene Data'!$D$5,0,10*ROW('Hygiene Data'!D172))),'Data Summary'!DO178="Yes"),OFFSET('Hygiene Data'!$D$5,0,10*ROW('Hygiene Data'!D172)),NA())</f>
        <v>#N/A</v>
      </c>
      <c r="BA178" s="101" t="e">
        <f ca="true">+IF(AND(ISNUMBER(OFFSET('Hygiene Data'!$D$7,0,10*ROW('Hygiene Data'!D172))),'Data Summary'!DP178="Yes"),OFFSET('Hygiene Data'!$D$7,0,10*ROW('Hygiene Data'!D172)),NA())</f>
        <v>#N/A</v>
      </c>
      <c r="BB178" s="101" t="e">
        <f ca="true">+IF(AND(ISNUMBER(OFFSET('Hygiene Data'!$D$9,0,10*ROW('Hygiene Data'!D172))),'Data Summary'!DQ178="Yes"),OFFSET('Hygiene Data'!$D$9,0,10*ROW('Hygiene Data'!D172)),NA())</f>
        <v>#N/A</v>
      </c>
      <c r="BC178" s="101" t="e">
        <f ca="true">+IF(AND(ISNUMBER(OFFSET('Hygiene Data'!$E$5,0,10*ROW('Hygiene Data'!E172))),'Data Summary'!DR178="Yes"),OFFSET('Hygiene Data'!$E$5,0,10*ROW('Hygiene Data'!E172)),NA())</f>
        <v>#N/A</v>
      </c>
      <c r="BD178" s="101" t="e">
        <f ca="true">+IF(AND(ISNUMBER(OFFSET('Hygiene Data'!$E$7,0,10*ROW('Hygiene Data'!E172))),'Data Summary'!DS178="Yes"),OFFSET('Hygiene Data'!$E$7,0,10*ROW('Hygiene Data'!E172)),NA())</f>
        <v>#N/A</v>
      </c>
      <c r="BE178" s="101" t="e">
        <f ca="true">+IF(AND(ISNUMBER(OFFSET('Hygiene Data'!$E$9,0,10*ROW('Hygiene Data'!E172))),'Data Summary'!DT178="Yes"),OFFSET('Hygiene Data'!$E$9,0,10*ROW('Hygiene Data'!E172)),NA())</f>
        <v>#N/A</v>
      </c>
      <c r="BF178" s="101" t="e">
        <f ca="true">+IF(AND(ISNUMBER(OFFSET('Hygiene Data'!$F$5,0,10*ROW('Hygiene Data'!F172))),'Data Summary'!DU178="Yes"),OFFSET('Hygiene Data'!$F$5,0,10*ROW('Hygiene Data'!F172)),NA())</f>
        <v>#N/A</v>
      </c>
      <c r="BG178" s="101" t="e">
        <f ca="true">+IF(AND(ISNUMBER(OFFSET('Hygiene Data'!$F$7,0,10*ROW('Hygiene Data'!F172))),'Data Summary'!DV178="Yes"),OFFSET('Hygiene Data'!$F$7,0,10*ROW('Hygiene Data'!F172)),NA())</f>
        <v>#N/A</v>
      </c>
      <c r="BH178" s="101" t="e">
        <f ca="true">+IF(AND(ISNUMBER(OFFSET('Hygiene Data'!$F$9,0,10*ROW('Hygiene Data'!F172))),'Data Summary'!DW178="Yes"),OFFSET('Hygiene Data'!$F$9,0,10*ROW('Hygiene Data'!F172)),NA())</f>
        <v>#N/A</v>
      </c>
      <c r="BI178" s="101" t="e">
        <f ca="true">+IF(AND(ISNUMBER(OFFSET('Hygiene Data'!$G$5,0,10*ROW('Hygiene Data'!G172))),'Data Summary'!DX178="Yes"),OFFSET('Hygiene Data'!$G$5,0,10*ROW('Hygiene Data'!G172)),NA())</f>
        <v>#N/A</v>
      </c>
      <c r="BJ178" s="101" t="e">
        <f ca="true">+IF(AND(ISNUMBER(OFFSET('Hygiene Data'!$G$7,0,10*ROW('Hygiene Data'!G172))),'Data Summary'!DY178="Yes"),OFFSET('Hygiene Data'!$G$7,0,10*ROW('Hygiene Data'!G172)),NA())</f>
        <v>#N/A</v>
      </c>
      <c r="BK178" s="101" t="e">
        <f ca="true">+IF(AND(ISNUMBER(OFFSET('Hygiene Data'!$G$9,0,10*ROW('Hygiene Data'!G172))),'Data Summary'!DZ178="Yes"),OFFSET('Hygiene Data'!$G$9,0,10*ROW('Hygiene Data'!G172)),NA())</f>
        <v>#N/A</v>
      </c>
      <c r="BL178" s="101" t="e">
        <f ca="true">+IF(AND(ISNUMBER(OFFSET('Hygiene Data'!$H$5,0,10*ROW('Hygiene Data'!H172))),'Data Summary'!EA178="Yes"),OFFSET('Hygiene Data'!$H$5,0,10*ROW('Hygiene Data'!H172)),NA())</f>
        <v>#N/A</v>
      </c>
      <c r="BM178" s="101" t="e">
        <f ca="true">+IF(AND(ISNUMBER(OFFSET('Hygiene Data'!$H$7,0,10*ROW('Hygiene Data'!H172))),'Data Summary'!EB178="Yes"),OFFSET('Hygiene Data'!$H$7,0,10*ROW('Hygiene Data'!H172)),NA())</f>
        <v>#N/A</v>
      </c>
      <c r="BN178" s="101" t="e">
        <f ca="true">+IF(AND(ISNUMBER(OFFSET('Hygiene Data'!$H$9,0,10*ROW('Hygiene Data'!H172))),'Data Summary'!EC178="Yes"),OFFSET('Hygiene Data'!$H$9,0,10*ROW('Hygiene Data'!H172)),NA())</f>
        <v>#N/A</v>
      </c>
      <c r="BO178" s="101" t="e">
        <f ca="true">+IF(AND(ISNUMBER(OFFSET('Hygiene Data'!$I$5,0,10*ROW('Hygiene Data'!I172))),'Data Summary'!ED178="Yes"),OFFSET('Hygiene Data'!$I$5,0,10*ROW('Hygiene Data'!I172)),NA())</f>
        <v>#N/A</v>
      </c>
      <c r="BP178" s="101" t="e">
        <f ca="true">+IF(AND(ISNUMBER(OFFSET('Hygiene Data'!$I$7,0,10*ROW('Hygiene Data'!I172))),'Data Summary'!EE178="Yes"),OFFSET('Hygiene Data'!$I$7,0,10*ROW('Hygiene Data'!I172)),NA())</f>
        <v>#N/A</v>
      </c>
      <c r="BQ178" s="101" t="e">
        <f ca="true">+IF(AND(ISNUMBER(OFFSET('Hygiene Data'!$I$9,0,10*ROW('Hygiene Data'!I172))),'Data Summary'!EF178="Yes"),OFFSET('Hygiene Data'!$I$9,0,10*ROW('Hygiene Data'!I172)),NA())</f>
        <v>#N/A</v>
      </c>
    </row>
    <row xmlns:x14ac="http://schemas.microsoft.com/office/spreadsheetml/2009/9/ac" r="179" x14ac:dyDescent="0.2">
      <c r="A179" s="379" t="e">
        <f ca="true">+RIGHT('Data Summary'!A179,LEN('Data Summary'!A179)-9)</f>
        <v>#VALUE!</v>
      </c>
      <c r="B179" s="38" t="str">
        <f ca="true">+IF(ISTEXT('Data Summary'!B179),'Data Summary'!B179,"")</f>
        <v/>
      </c>
      <c r="C179" s="378" t="e">
        <f ca="true">+VALUE('Data Summary'!C179)</f>
        <v>#VALUE!</v>
      </c>
      <c r="D179" s="99" t="e">
        <f ca="true">+IF(AND(ISNUMBER(OFFSET('Water Data'!$D$4,0,10*ROW('Water Data'!D173))),'Data Summary'!BS179="Yes"),100-OFFSET('Water Data'!$D$4,0,10*ROW('Water Data'!D173)),NA())</f>
        <v>#N/A</v>
      </c>
      <c r="E179" s="99" t="e">
        <f ca="true">+IF(AND(ISNUMBER(OFFSET('Water Data'!$D$6,0,10*ROW('Water Data'!D173))),'Data Summary'!BT179="Yes"),OFFSET('Water Data'!$D$6,0,10*ROW('Water Data'!D173)),NA())</f>
        <v>#N/A</v>
      </c>
      <c r="F179" s="99" t="e">
        <f ca="true">+IF(AND(ISNUMBER(OFFSET('Water Data'!$D$9,0,10*ROW('Water Data'!D173))),'Data Summary'!BU179="Yes"),OFFSET('Water Data'!$D$9,0,10*ROW('Water Data'!D173)),NA())</f>
        <v>#N/A</v>
      </c>
      <c r="G179" s="99" t="e">
        <f ca="true">+IF(AND(ISNUMBER(OFFSET('Water Data'!$E$4,0,10*ROW('Water Data'!E173))),'Data Summary'!BV179="Yes"),100-OFFSET('Water Data'!$E$4,0,10*ROW('Water Data'!E173)),NA())</f>
        <v>#N/A</v>
      </c>
      <c r="H179" s="99" t="e">
        <f ca="true">+IF(AND(ISNUMBER(OFFSET('Water Data'!$E$6,0,10*ROW('Water Data'!E173))),'Data Summary'!BW179="Yes"),OFFSET('Water Data'!$E$6,0,10*ROW('Water Data'!E173)),NA())</f>
        <v>#N/A</v>
      </c>
      <c r="I179" s="99" t="e">
        <f ca="true">+IF(AND(ISNUMBER(OFFSET('Water Data'!$E$9,0,10*ROW('Water Data'!E173))),'Data Summary'!BX179="Yes"),OFFSET('Water Data'!$E$9,0,10*ROW('Water Data'!E173)),NA())</f>
        <v>#N/A</v>
      </c>
      <c r="J179" s="99" t="e">
        <f ca="true">+IF(AND(ISNUMBER(OFFSET('Water Data'!$F$4,0,10*ROW('Water Data'!F173))),'Data Summary'!BY179="Yes"),100-OFFSET('Water Data'!$F$4,0,10*ROW('Water Data'!F173)),NA())</f>
        <v>#N/A</v>
      </c>
      <c r="K179" s="99" t="e">
        <f ca="true">+IF(AND(ISNUMBER(OFFSET('Water Data'!$F$6,0,10*ROW('Water Data'!F173))),'Data Summary'!BZ179="Yes"),OFFSET('Water Data'!$F$6,0,10*ROW('Water Data'!F173)),NA())</f>
        <v>#N/A</v>
      </c>
      <c r="L179" s="99" t="e">
        <f ca="true">+IF(AND(ISNUMBER(OFFSET('Water Data'!$F$9,0,10*ROW('Water Data'!F173))),'Data Summary'!CA179="Yes"),OFFSET('Water Data'!$F$9,0,10*ROW('Water Data'!F173)),NA())</f>
        <v>#N/A</v>
      </c>
      <c r="M179" s="99" t="e">
        <f ca="true">+IF(AND(ISNUMBER(OFFSET('Water Data'!$G$4,0,10*ROW('Water Data'!G173))),'Data Summary'!CB179="Yes"),100-OFFSET('Water Data'!$G$4,0,10*ROW('Water Data'!G173)),NA())</f>
        <v>#N/A</v>
      </c>
      <c r="N179" s="99" t="e">
        <f ca="true">+IF(AND(ISNUMBER(OFFSET('Water Data'!$G$6,0,10*ROW('Water Data'!G173))),'Data Summary'!CC179="Yes"),OFFSET('Water Data'!$G$6,0,10*ROW('Water Data'!G173)),NA())</f>
        <v>#N/A</v>
      </c>
      <c r="O179" s="99" t="e">
        <f ca="true">+IF(AND(ISNUMBER(OFFSET('Water Data'!$G$9,0,10*ROW('Water Data'!G173))),'Data Summary'!CD179="Yes"),OFFSET('Water Data'!$G$9,0,10*ROW('Water Data'!G173)),NA())</f>
        <v>#N/A</v>
      </c>
      <c r="P179" s="99" t="e">
        <f ca="true">+IF(AND(ISNUMBER(OFFSET('Water Data'!$H$4,0,10*ROW('Water Data'!H173))),'Data Summary'!CE179="Yes"),100-OFFSET('Water Data'!$H$4,0,10*ROW('Water Data'!H173)),NA())</f>
        <v>#N/A</v>
      </c>
      <c r="Q179" s="99" t="e">
        <f ca="true">+IF(AND(ISNUMBER(OFFSET('Water Data'!$H$6,0,10*ROW('Water Data'!H173))),'Data Summary'!CF179="Yes"),OFFSET('Water Data'!$H$6,0,10*ROW('Water Data'!H173)),NA())</f>
        <v>#N/A</v>
      </c>
      <c r="R179" s="99" t="e">
        <f ca="true">+IF(AND(ISNUMBER(OFFSET('Water Data'!$H$9,0,10*ROW('Water Data'!H173))),'Data Summary'!CG179="Yes"),OFFSET('Water Data'!$H$9,0,10*ROW('Water Data'!H173)),NA())</f>
        <v>#N/A</v>
      </c>
      <c r="S179" s="99" t="e">
        <f ca="true">+IF(AND(ISNUMBER(OFFSET('Water Data'!$I$4,0,10*ROW('Water Data'!I173))),'Data Summary'!CH179="Yes"),100-OFFSET('Water Data'!$I$4,0,10*ROW('Water Data'!I173)),NA())</f>
        <v>#N/A</v>
      </c>
      <c r="T179" s="99" t="e">
        <f ca="true">+IF(AND(ISNUMBER(OFFSET('Water Data'!$I$6,0,10*ROW('Water Data'!I173))),'Data Summary'!CI179="Yes"),OFFSET('Water Data'!$I$6,0,10*ROW('Water Data'!I173)),NA())</f>
        <v>#N/A</v>
      </c>
      <c r="U179" s="99" t="e">
        <f ca="true">+IF(AND(ISNUMBER(OFFSET('Water Data'!$I$9,0,10*ROW('Water Data'!I173))),'Data Summary'!CJ179="Yes"),OFFSET('Water Data'!$I$9,0,10*ROW('Water Data'!I173)),NA())</f>
        <v>#N/A</v>
      </c>
      <c r="V179" s="100" t="e">
        <f ca="true">+IF(AND(ISNUMBER(OFFSET('Sanitation Data'!$D$4,0,10*ROW('Sanitation Data'!D173))),'Data Summary'!CK179="Yes"),100-OFFSET('Sanitation Data'!$D$4,0,10*ROW('Sanitation Data'!D173)),NA())</f>
        <v>#N/A</v>
      </c>
      <c r="W179" s="100" t="e">
        <f ca="true">+IF(AND(ISNUMBER(OFFSET('Sanitation Data'!$D$6,0,10*ROW('Sanitation Data'!D173))),'Data Summary'!CL179="Yes"),OFFSET('Sanitation Data'!$D$6,0,10*ROW('Sanitation Data'!D173)),NA())</f>
        <v>#N/A</v>
      </c>
      <c r="X179" s="100" t="e">
        <f ca="true">+IF(AND(ISNUMBER(OFFSET('Sanitation Data'!$D$10,0,10*ROW('Sanitation Data'!D173))),'Data Summary'!CM179="Yes"),OFFSET('Sanitation Data'!$D$10,0,10*ROW('Sanitation Data'!D173)),NA())</f>
        <v>#N/A</v>
      </c>
      <c r="Y179" s="100" t="e">
        <f ca="true">+IF(AND(ISNUMBER(OFFSET('Sanitation Data'!$D$11,0,10*ROW('Sanitation Data'!D173))),'Data Summary'!CN179="Yes"),OFFSET('Sanitation Data'!$D$11,0,10*ROW('Sanitation Data'!D173)),NA())</f>
        <v>#N/A</v>
      </c>
      <c r="Z179" s="100" t="e">
        <f ca="true">+IF(AND(ISNUMBER(OFFSET('Sanitation Data'!$D$12,0,10*ROW('Sanitation Data'!D173))),'Data Summary'!CO179="Yes"),OFFSET('Sanitation Data'!$D$12,0,10*ROW('Sanitation Data'!D173)),NA())</f>
        <v>#N/A</v>
      </c>
      <c r="AA179" s="100" t="e">
        <f ca="true">+IF(AND(ISNUMBER(OFFSET('Sanitation Data'!$E$4,0,10*ROW('Sanitation Data'!E173))),'Data Summary'!CP179="Yes"),100-OFFSET('Sanitation Data'!$E$4,0,10*ROW('Sanitation Data'!E173)),NA())</f>
        <v>#N/A</v>
      </c>
      <c r="AB179" s="100" t="e">
        <f ca="true">+IF(AND(ISNUMBER(OFFSET('Sanitation Data'!$E$6,0,10*ROW('Sanitation Data'!E173))),'Data Summary'!CQ179="Yes"),OFFSET('Sanitation Data'!$E$6,0,10*ROW('Sanitation Data'!E173)),NA())</f>
        <v>#N/A</v>
      </c>
      <c r="AC179" s="100" t="e">
        <f ca="true">+IF(AND(ISNUMBER(OFFSET('Sanitation Data'!$E$10,0,10*ROW('Sanitation Data'!E173))),'Data Summary'!CR179="Yes"),OFFSET('Sanitation Data'!$E$10,0,10*ROW('Sanitation Data'!E173)),NA())</f>
        <v>#N/A</v>
      </c>
      <c r="AD179" s="100" t="e">
        <f ca="true">+IF(AND(ISNUMBER(OFFSET('Sanitation Data'!$E$11,0,10*ROW('Sanitation Data'!E173))),'Data Summary'!CS179="Yes"),OFFSET('Sanitation Data'!$E$11,0,10*ROW('Sanitation Data'!E173)),NA())</f>
        <v>#N/A</v>
      </c>
      <c r="AE179" s="100" t="e">
        <f ca="true">+IF(AND(ISNUMBER(OFFSET('Sanitation Data'!$E$12,0,10*ROW('Sanitation Data'!E173))),'Data Summary'!CT179="Yes"),OFFSET('Sanitation Data'!$E$12,0,10*ROW('Sanitation Data'!E173)),NA())</f>
        <v>#N/A</v>
      </c>
      <c r="AF179" s="100" t="e">
        <f ca="true">+IF(AND(ISNUMBER(OFFSET('Sanitation Data'!$F$4,0,10*ROW('Sanitation Data'!F173))),'Data Summary'!CU179="Yes"),100-OFFSET('Sanitation Data'!$F$4,0,10*ROW('Sanitation Data'!F173)),NA())</f>
        <v>#N/A</v>
      </c>
      <c r="AG179" s="100" t="e">
        <f ca="true">+IF(AND(ISNUMBER(OFFSET('Sanitation Data'!$F$6,0,10*ROW('Sanitation Data'!F173))),'Data Summary'!CV179="Yes"),OFFSET('Sanitation Data'!$F$6,0,10*ROW('Sanitation Data'!F173)),NA())</f>
        <v>#N/A</v>
      </c>
      <c r="AH179" s="100" t="e">
        <f ca="true">+IF(AND(ISNUMBER(OFFSET('Sanitation Data'!$F$10,0,10*ROW('Sanitation Data'!F173))),'Data Summary'!CW179="Yes"),OFFSET('Sanitation Data'!$F$10,0,10*ROW('Sanitation Data'!F173)),NA())</f>
        <v>#N/A</v>
      </c>
      <c r="AI179" s="100" t="e">
        <f ca="true">+IF(AND(ISNUMBER(OFFSET('Sanitation Data'!$F$11,0,10*ROW('Sanitation Data'!F173))),'Data Summary'!CX179="Yes"),OFFSET('Sanitation Data'!$F$11,0,10*ROW('Sanitation Data'!F173)),NA())</f>
        <v>#N/A</v>
      </c>
      <c r="AJ179" s="100" t="e">
        <f ca="true">+IF(AND(ISNUMBER(OFFSET('Sanitation Data'!$F$12,0,10*ROW('Sanitation Data'!F173))),'Data Summary'!CY179="Yes"),OFFSET('Sanitation Data'!$F$12,0,10*ROW('Sanitation Data'!F173)),NA())</f>
        <v>#N/A</v>
      </c>
      <c r="AK179" s="100" t="e">
        <f ca="true">+IF(AND(ISNUMBER(OFFSET('Sanitation Data'!$G$4,0,10*ROW('Sanitation Data'!G173))),'Data Summary'!CZ179="Yes"),100-OFFSET('Sanitation Data'!$G$4,0,10*ROW('Sanitation Data'!G173)),NA())</f>
        <v>#N/A</v>
      </c>
      <c r="AL179" s="100" t="e">
        <f ca="true">+IF(AND(ISNUMBER(OFFSET('Sanitation Data'!$G$6,0,10*ROW('Sanitation Data'!G173))),'Data Summary'!DA179="Yes"),OFFSET('Sanitation Data'!$G$6,0,10*ROW('Sanitation Data'!G173)),NA())</f>
        <v>#N/A</v>
      </c>
      <c r="AM179" s="100" t="e">
        <f ca="true">+IF(AND(ISNUMBER(OFFSET('Sanitation Data'!$G$10,0,10*ROW('Sanitation Data'!G173))),'Data Summary'!DB179="Yes"),OFFSET('Sanitation Data'!$G$10,0,10*ROW('Sanitation Data'!G173)),NA())</f>
        <v>#N/A</v>
      </c>
      <c r="AN179" s="100" t="e">
        <f ca="true">+IF(AND(ISNUMBER(OFFSET('Sanitation Data'!$G$11,0,10*ROW('Sanitation Data'!G173))),'Data Summary'!DC179="Yes"),OFFSET('Sanitation Data'!$G$11,0,10*ROW('Sanitation Data'!G173)),NA())</f>
        <v>#N/A</v>
      </c>
      <c r="AO179" s="100" t="e">
        <f ca="true">+IF(AND(ISNUMBER(OFFSET('Sanitation Data'!$G$12,0,10*ROW('Sanitation Data'!G173))),'Data Summary'!DD179="Yes"),OFFSET('Sanitation Data'!$G$12,0,10*ROW('Sanitation Data'!G173)),NA())</f>
        <v>#N/A</v>
      </c>
      <c r="AP179" s="100" t="e">
        <f ca="true">+IF(AND(ISNUMBER(OFFSET('Sanitation Data'!$H$4,0,10*ROW('Sanitation Data'!H173))),'Data Summary'!DE179="Yes"),100-OFFSET('Sanitation Data'!$H$4,0,10*ROW('Sanitation Data'!H173)),NA())</f>
        <v>#N/A</v>
      </c>
      <c r="AQ179" s="100" t="e">
        <f ca="true">+IF(AND(ISNUMBER(OFFSET('Sanitation Data'!$H$6,0,10*ROW('Sanitation Data'!H173))),'Data Summary'!DF179="Yes"),OFFSET('Sanitation Data'!$H$6,0,10*ROW('Sanitation Data'!H173)),NA())</f>
        <v>#N/A</v>
      </c>
      <c r="AR179" s="100" t="e">
        <f ca="true">+IF(AND(ISNUMBER(OFFSET('Sanitation Data'!$H$10,0,10*ROW('Sanitation Data'!H173))),'Data Summary'!DG179="Yes"),OFFSET('Sanitation Data'!$H$10,0,10*ROW('Sanitation Data'!H173)),NA())</f>
        <v>#N/A</v>
      </c>
      <c r="AS179" s="100" t="e">
        <f ca="true">+IF(AND(ISNUMBER(OFFSET('Sanitation Data'!$H$11,0,10*ROW('Sanitation Data'!H173))),'Data Summary'!DH179="Yes"),OFFSET('Sanitation Data'!$H$11,0,10*ROW('Sanitation Data'!H173)),NA())</f>
        <v>#N/A</v>
      </c>
      <c r="AT179" s="100" t="e">
        <f ca="true">+IF(AND(ISNUMBER(OFFSET('Sanitation Data'!$H$12,0,10*ROW('Sanitation Data'!H173))),'Data Summary'!DI179="Yes"),OFFSET('Sanitation Data'!$H$12,0,10*ROW('Sanitation Data'!H173)),NA())</f>
        <v>#N/A</v>
      </c>
      <c r="AU179" s="100" t="e">
        <f ca="true">+IF(AND(ISNUMBER(OFFSET('Sanitation Data'!$I$4,0,10*ROW('Sanitation Data'!I173))),'Data Summary'!DJ179="Yes"),100-OFFSET('Sanitation Data'!$I$4,0,10*ROW('Sanitation Data'!I173)),NA())</f>
        <v>#N/A</v>
      </c>
      <c r="AV179" s="100" t="e">
        <f ca="true">+IF(AND(ISNUMBER(OFFSET('Sanitation Data'!$I$6,0,10*ROW('Sanitation Data'!I173))),'Data Summary'!DK179="Yes"),OFFSET('Sanitation Data'!$I$6,0,10*ROW('Sanitation Data'!I173)),NA())</f>
        <v>#N/A</v>
      </c>
      <c r="AW179" s="100" t="e">
        <f ca="true">+IF(AND(ISNUMBER(OFFSET('Sanitation Data'!$I$10,0,10*ROW('Sanitation Data'!I173))),'Data Summary'!DL179="Yes"),OFFSET('Sanitation Data'!$I$10,0,10*ROW('Sanitation Data'!I173)),NA())</f>
        <v>#N/A</v>
      </c>
      <c r="AX179" s="100" t="e">
        <f ca="true">+IF(AND(ISNUMBER(OFFSET('Sanitation Data'!$I$11,0,10*ROW('Sanitation Data'!I173))),'Data Summary'!DM179="Yes"),OFFSET('Sanitation Data'!$I$11,0,10*ROW('Sanitation Data'!I173)),NA())</f>
        <v>#N/A</v>
      </c>
      <c r="AY179" s="100" t="e">
        <f ca="true">+IF(AND(ISNUMBER(OFFSET('Sanitation Data'!$I$12,0,10*ROW('Sanitation Data'!I173))),'Data Summary'!DN179="Yes"),OFFSET('Sanitation Data'!$I$12,0,10*ROW('Sanitation Data'!I173)),NA())</f>
        <v>#N/A</v>
      </c>
      <c r="AZ179" s="101" t="e">
        <f ca="true">+IF(AND(ISNUMBER(OFFSET('Hygiene Data'!$D$5,0,10*ROW('Hygiene Data'!D173))),'Data Summary'!DO179="Yes"),OFFSET('Hygiene Data'!$D$5,0,10*ROW('Hygiene Data'!D173)),NA())</f>
        <v>#N/A</v>
      </c>
      <c r="BA179" s="101" t="e">
        <f ca="true">+IF(AND(ISNUMBER(OFFSET('Hygiene Data'!$D$7,0,10*ROW('Hygiene Data'!D173))),'Data Summary'!DP179="Yes"),OFFSET('Hygiene Data'!$D$7,0,10*ROW('Hygiene Data'!D173)),NA())</f>
        <v>#N/A</v>
      </c>
      <c r="BB179" s="101" t="e">
        <f ca="true">+IF(AND(ISNUMBER(OFFSET('Hygiene Data'!$D$9,0,10*ROW('Hygiene Data'!D173))),'Data Summary'!DQ179="Yes"),OFFSET('Hygiene Data'!$D$9,0,10*ROW('Hygiene Data'!D173)),NA())</f>
        <v>#N/A</v>
      </c>
      <c r="BC179" s="101" t="e">
        <f ca="true">+IF(AND(ISNUMBER(OFFSET('Hygiene Data'!$E$5,0,10*ROW('Hygiene Data'!E173))),'Data Summary'!DR179="Yes"),OFFSET('Hygiene Data'!$E$5,0,10*ROW('Hygiene Data'!E173)),NA())</f>
        <v>#N/A</v>
      </c>
      <c r="BD179" s="101" t="e">
        <f ca="true">+IF(AND(ISNUMBER(OFFSET('Hygiene Data'!$E$7,0,10*ROW('Hygiene Data'!E173))),'Data Summary'!DS179="Yes"),OFFSET('Hygiene Data'!$E$7,0,10*ROW('Hygiene Data'!E173)),NA())</f>
        <v>#N/A</v>
      </c>
      <c r="BE179" s="101" t="e">
        <f ca="true">+IF(AND(ISNUMBER(OFFSET('Hygiene Data'!$E$9,0,10*ROW('Hygiene Data'!E173))),'Data Summary'!DT179="Yes"),OFFSET('Hygiene Data'!$E$9,0,10*ROW('Hygiene Data'!E173)),NA())</f>
        <v>#N/A</v>
      </c>
      <c r="BF179" s="101" t="e">
        <f ca="true">+IF(AND(ISNUMBER(OFFSET('Hygiene Data'!$F$5,0,10*ROW('Hygiene Data'!F173))),'Data Summary'!DU179="Yes"),OFFSET('Hygiene Data'!$F$5,0,10*ROW('Hygiene Data'!F173)),NA())</f>
        <v>#N/A</v>
      </c>
      <c r="BG179" s="101" t="e">
        <f ca="true">+IF(AND(ISNUMBER(OFFSET('Hygiene Data'!$F$7,0,10*ROW('Hygiene Data'!F173))),'Data Summary'!DV179="Yes"),OFFSET('Hygiene Data'!$F$7,0,10*ROW('Hygiene Data'!F173)),NA())</f>
        <v>#N/A</v>
      </c>
      <c r="BH179" s="101" t="e">
        <f ca="true">+IF(AND(ISNUMBER(OFFSET('Hygiene Data'!$F$9,0,10*ROW('Hygiene Data'!F173))),'Data Summary'!DW179="Yes"),OFFSET('Hygiene Data'!$F$9,0,10*ROW('Hygiene Data'!F173)),NA())</f>
        <v>#N/A</v>
      </c>
      <c r="BI179" s="101" t="e">
        <f ca="true">+IF(AND(ISNUMBER(OFFSET('Hygiene Data'!$G$5,0,10*ROW('Hygiene Data'!G173))),'Data Summary'!DX179="Yes"),OFFSET('Hygiene Data'!$G$5,0,10*ROW('Hygiene Data'!G173)),NA())</f>
        <v>#N/A</v>
      </c>
      <c r="BJ179" s="101" t="e">
        <f ca="true">+IF(AND(ISNUMBER(OFFSET('Hygiene Data'!$G$7,0,10*ROW('Hygiene Data'!G173))),'Data Summary'!DY179="Yes"),OFFSET('Hygiene Data'!$G$7,0,10*ROW('Hygiene Data'!G173)),NA())</f>
        <v>#N/A</v>
      </c>
      <c r="BK179" s="101" t="e">
        <f ca="true">+IF(AND(ISNUMBER(OFFSET('Hygiene Data'!$G$9,0,10*ROW('Hygiene Data'!G173))),'Data Summary'!DZ179="Yes"),OFFSET('Hygiene Data'!$G$9,0,10*ROW('Hygiene Data'!G173)),NA())</f>
        <v>#N/A</v>
      </c>
      <c r="BL179" s="101" t="e">
        <f ca="true">+IF(AND(ISNUMBER(OFFSET('Hygiene Data'!$H$5,0,10*ROW('Hygiene Data'!H173))),'Data Summary'!EA179="Yes"),OFFSET('Hygiene Data'!$H$5,0,10*ROW('Hygiene Data'!H173)),NA())</f>
        <v>#N/A</v>
      </c>
      <c r="BM179" s="101" t="e">
        <f ca="true">+IF(AND(ISNUMBER(OFFSET('Hygiene Data'!$H$7,0,10*ROW('Hygiene Data'!H173))),'Data Summary'!EB179="Yes"),OFFSET('Hygiene Data'!$H$7,0,10*ROW('Hygiene Data'!H173)),NA())</f>
        <v>#N/A</v>
      </c>
      <c r="BN179" s="101" t="e">
        <f ca="true">+IF(AND(ISNUMBER(OFFSET('Hygiene Data'!$H$9,0,10*ROW('Hygiene Data'!H173))),'Data Summary'!EC179="Yes"),OFFSET('Hygiene Data'!$H$9,0,10*ROW('Hygiene Data'!H173)),NA())</f>
        <v>#N/A</v>
      </c>
      <c r="BO179" s="101" t="e">
        <f ca="true">+IF(AND(ISNUMBER(OFFSET('Hygiene Data'!$I$5,0,10*ROW('Hygiene Data'!I173))),'Data Summary'!ED179="Yes"),OFFSET('Hygiene Data'!$I$5,0,10*ROW('Hygiene Data'!I173)),NA())</f>
        <v>#N/A</v>
      </c>
      <c r="BP179" s="101" t="e">
        <f ca="true">+IF(AND(ISNUMBER(OFFSET('Hygiene Data'!$I$7,0,10*ROW('Hygiene Data'!I173))),'Data Summary'!EE179="Yes"),OFFSET('Hygiene Data'!$I$7,0,10*ROW('Hygiene Data'!I173)),NA())</f>
        <v>#N/A</v>
      </c>
      <c r="BQ179" s="101" t="e">
        <f ca="true">+IF(AND(ISNUMBER(OFFSET('Hygiene Data'!$I$9,0,10*ROW('Hygiene Data'!I173))),'Data Summary'!EF179="Yes"),OFFSET('Hygiene Data'!$I$9,0,10*ROW('Hygiene Data'!I173)),NA())</f>
        <v>#N/A</v>
      </c>
    </row>
    <row xmlns:x14ac="http://schemas.microsoft.com/office/spreadsheetml/2009/9/ac" r="180" x14ac:dyDescent="0.2">
      <c r="A180" s="379" t="e">
        <f ca="true">+RIGHT('Data Summary'!A180,LEN('Data Summary'!A180)-9)</f>
        <v>#VALUE!</v>
      </c>
      <c r="B180" s="38" t="str">
        <f ca="true">+IF(ISTEXT('Data Summary'!B180),'Data Summary'!B180,"")</f>
        <v/>
      </c>
      <c r="C180" s="378" t="e">
        <f ca="true">+VALUE('Data Summary'!C180)</f>
        <v>#VALUE!</v>
      </c>
      <c r="D180" s="99" t="e">
        <f ca="true">+IF(AND(ISNUMBER(OFFSET('Water Data'!$D$4,0,10*ROW('Water Data'!D174))),'Data Summary'!BS180="Yes"),100-OFFSET('Water Data'!$D$4,0,10*ROW('Water Data'!D174)),NA())</f>
        <v>#N/A</v>
      </c>
      <c r="E180" s="99" t="e">
        <f ca="true">+IF(AND(ISNUMBER(OFFSET('Water Data'!$D$6,0,10*ROW('Water Data'!D174))),'Data Summary'!BT180="Yes"),OFFSET('Water Data'!$D$6,0,10*ROW('Water Data'!D174)),NA())</f>
        <v>#N/A</v>
      </c>
      <c r="F180" s="99" t="e">
        <f ca="true">+IF(AND(ISNUMBER(OFFSET('Water Data'!$D$9,0,10*ROW('Water Data'!D174))),'Data Summary'!BU180="Yes"),OFFSET('Water Data'!$D$9,0,10*ROW('Water Data'!D174)),NA())</f>
        <v>#N/A</v>
      </c>
      <c r="G180" s="99" t="e">
        <f ca="true">+IF(AND(ISNUMBER(OFFSET('Water Data'!$E$4,0,10*ROW('Water Data'!E174))),'Data Summary'!BV180="Yes"),100-OFFSET('Water Data'!$E$4,0,10*ROW('Water Data'!E174)),NA())</f>
        <v>#N/A</v>
      </c>
      <c r="H180" s="99" t="e">
        <f ca="true">+IF(AND(ISNUMBER(OFFSET('Water Data'!$E$6,0,10*ROW('Water Data'!E174))),'Data Summary'!BW180="Yes"),OFFSET('Water Data'!$E$6,0,10*ROW('Water Data'!E174)),NA())</f>
        <v>#N/A</v>
      </c>
      <c r="I180" s="99" t="e">
        <f ca="true">+IF(AND(ISNUMBER(OFFSET('Water Data'!$E$9,0,10*ROW('Water Data'!E174))),'Data Summary'!BX180="Yes"),OFFSET('Water Data'!$E$9,0,10*ROW('Water Data'!E174)),NA())</f>
        <v>#N/A</v>
      </c>
      <c r="J180" s="99" t="e">
        <f ca="true">+IF(AND(ISNUMBER(OFFSET('Water Data'!$F$4,0,10*ROW('Water Data'!F174))),'Data Summary'!BY180="Yes"),100-OFFSET('Water Data'!$F$4,0,10*ROW('Water Data'!F174)),NA())</f>
        <v>#N/A</v>
      </c>
      <c r="K180" s="99" t="e">
        <f ca="true">+IF(AND(ISNUMBER(OFFSET('Water Data'!$F$6,0,10*ROW('Water Data'!F174))),'Data Summary'!BZ180="Yes"),OFFSET('Water Data'!$F$6,0,10*ROW('Water Data'!F174)),NA())</f>
        <v>#N/A</v>
      </c>
      <c r="L180" s="99" t="e">
        <f ca="true">+IF(AND(ISNUMBER(OFFSET('Water Data'!$F$9,0,10*ROW('Water Data'!F174))),'Data Summary'!CA180="Yes"),OFFSET('Water Data'!$F$9,0,10*ROW('Water Data'!F174)),NA())</f>
        <v>#N/A</v>
      </c>
      <c r="M180" s="99" t="e">
        <f ca="true">+IF(AND(ISNUMBER(OFFSET('Water Data'!$G$4,0,10*ROW('Water Data'!G174))),'Data Summary'!CB180="Yes"),100-OFFSET('Water Data'!$G$4,0,10*ROW('Water Data'!G174)),NA())</f>
        <v>#N/A</v>
      </c>
      <c r="N180" s="99" t="e">
        <f ca="true">+IF(AND(ISNUMBER(OFFSET('Water Data'!$G$6,0,10*ROW('Water Data'!G174))),'Data Summary'!CC180="Yes"),OFFSET('Water Data'!$G$6,0,10*ROW('Water Data'!G174)),NA())</f>
        <v>#N/A</v>
      </c>
      <c r="O180" s="99" t="e">
        <f ca="true">+IF(AND(ISNUMBER(OFFSET('Water Data'!$G$9,0,10*ROW('Water Data'!G174))),'Data Summary'!CD180="Yes"),OFFSET('Water Data'!$G$9,0,10*ROW('Water Data'!G174)),NA())</f>
        <v>#N/A</v>
      </c>
      <c r="P180" s="99" t="e">
        <f ca="true">+IF(AND(ISNUMBER(OFFSET('Water Data'!$H$4,0,10*ROW('Water Data'!H174))),'Data Summary'!CE180="Yes"),100-OFFSET('Water Data'!$H$4,0,10*ROW('Water Data'!H174)),NA())</f>
        <v>#N/A</v>
      </c>
      <c r="Q180" s="99" t="e">
        <f ca="true">+IF(AND(ISNUMBER(OFFSET('Water Data'!$H$6,0,10*ROW('Water Data'!H174))),'Data Summary'!CF180="Yes"),OFFSET('Water Data'!$H$6,0,10*ROW('Water Data'!H174)),NA())</f>
        <v>#N/A</v>
      </c>
      <c r="R180" s="99" t="e">
        <f ca="true">+IF(AND(ISNUMBER(OFFSET('Water Data'!$H$9,0,10*ROW('Water Data'!H174))),'Data Summary'!CG180="Yes"),OFFSET('Water Data'!$H$9,0,10*ROW('Water Data'!H174)),NA())</f>
        <v>#N/A</v>
      </c>
      <c r="S180" s="99" t="e">
        <f ca="true">+IF(AND(ISNUMBER(OFFSET('Water Data'!$I$4,0,10*ROW('Water Data'!I174))),'Data Summary'!CH180="Yes"),100-OFFSET('Water Data'!$I$4,0,10*ROW('Water Data'!I174)),NA())</f>
        <v>#N/A</v>
      </c>
      <c r="T180" s="99" t="e">
        <f ca="true">+IF(AND(ISNUMBER(OFFSET('Water Data'!$I$6,0,10*ROW('Water Data'!I174))),'Data Summary'!CI180="Yes"),OFFSET('Water Data'!$I$6,0,10*ROW('Water Data'!I174)),NA())</f>
        <v>#N/A</v>
      </c>
      <c r="U180" s="99" t="e">
        <f ca="true">+IF(AND(ISNUMBER(OFFSET('Water Data'!$I$9,0,10*ROW('Water Data'!I174))),'Data Summary'!CJ180="Yes"),OFFSET('Water Data'!$I$9,0,10*ROW('Water Data'!I174)),NA())</f>
        <v>#N/A</v>
      </c>
      <c r="V180" s="100" t="e">
        <f ca="true">+IF(AND(ISNUMBER(OFFSET('Sanitation Data'!$D$4,0,10*ROW('Sanitation Data'!D174))),'Data Summary'!CK180="Yes"),100-OFFSET('Sanitation Data'!$D$4,0,10*ROW('Sanitation Data'!D174)),NA())</f>
        <v>#N/A</v>
      </c>
      <c r="W180" s="100" t="e">
        <f ca="true">+IF(AND(ISNUMBER(OFFSET('Sanitation Data'!$D$6,0,10*ROW('Sanitation Data'!D174))),'Data Summary'!CL180="Yes"),OFFSET('Sanitation Data'!$D$6,0,10*ROW('Sanitation Data'!D174)),NA())</f>
        <v>#N/A</v>
      </c>
      <c r="X180" s="100" t="e">
        <f ca="true">+IF(AND(ISNUMBER(OFFSET('Sanitation Data'!$D$10,0,10*ROW('Sanitation Data'!D174))),'Data Summary'!CM180="Yes"),OFFSET('Sanitation Data'!$D$10,0,10*ROW('Sanitation Data'!D174)),NA())</f>
        <v>#N/A</v>
      </c>
      <c r="Y180" s="100" t="e">
        <f ca="true">+IF(AND(ISNUMBER(OFFSET('Sanitation Data'!$D$11,0,10*ROW('Sanitation Data'!D174))),'Data Summary'!CN180="Yes"),OFFSET('Sanitation Data'!$D$11,0,10*ROW('Sanitation Data'!D174)),NA())</f>
        <v>#N/A</v>
      </c>
      <c r="Z180" s="100" t="e">
        <f ca="true">+IF(AND(ISNUMBER(OFFSET('Sanitation Data'!$D$12,0,10*ROW('Sanitation Data'!D174))),'Data Summary'!CO180="Yes"),OFFSET('Sanitation Data'!$D$12,0,10*ROW('Sanitation Data'!D174)),NA())</f>
        <v>#N/A</v>
      </c>
      <c r="AA180" s="100" t="e">
        <f ca="true">+IF(AND(ISNUMBER(OFFSET('Sanitation Data'!$E$4,0,10*ROW('Sanitation Data'!E174))),'Data Summary'!CP180="Yes"),100-OFFSET('Sanitation Data'!$E$4,0,10*ROW('Sanitation Data'!E174)),NA())</f>
        <v>#N/A</v>
      </c>
      <c r="AB180" s="100" t="e">
        <f ca="true">+IF(AND(ISNUMBER(OFFSET('Sanitation Data'!$E$6,0,10*ROW('Sanitation Data'!E174))),'Data Summary'!CQ180="Yes"),OFFSET('Sanitation Data'!$E$6,0,10*ROW('Sanitation Data'!E174)),NA())</f>
        <v>#N/A</v>
      </c>
      <c r="AC180" s="100" t="e">
        <f ca="true">+IF(AND(ISNUMBER(OFFSET('Sanitation Data'!$E$10,0,10*ROW('Sanitation Data'!E174))),'Data Summary'!CR180="Yes"),OFFSET('Sanitation Data'!$E$10,0,10*ROW('Sanitation Data'!E174)),NA())</f>
        <v>#N/A</v>
      </c>
      <c r="AD180" s="100" t="e">
        <f ca="true">+IF(AND(ISNUMBER(OFFSET('Sanitation Data'!$E$11,0,10*ROW('Sanitation Data'!E174))),'Data Summary'!CS180="Yes"),OFFSET('Sanitation Data'!$E$11,0,10*ROW('Sanitation Data'!E174)),NA())</f>
        <v>#N/A</v>
      </c>
      <c r="AE180" s="100" t="e">
        <f ca="true">+IF(AND(ISNUMBER(OFFSET('Sanitation Data'!$E$12,0,10*ROW('Sanitation Data'!E174))),'Data Summary'!CT180="Yes"),OFFSET('Sanitation Data'!$E$12,0,10*ROW('Sanitation Data'!E174)),NA())</f>
        <v>#N/A</v>
      </c>
      <c r="AF180" s="100" t="e">
        <f ca="true">+IF(AND(ISNUMBER(OFFSET('Sanitation Data'!$F$4,0,10*ROW('Sanitation Data'!F174))),'Data Summary'!CU180="Yes"),100-OFFSET('Sanitation Data'!$F$4,0,10*ROW('Sanitation Data'!F174)),NA())</f>
        <v>#N/A</v>
      </c>
      <c r="AG180" s="100" t="e">
        <f ca="true">+IF(AND(ISNUMBER(OFFSET('Sanitation Data'!$F$6,0,10*ROW('Sanitation Data'!F174))),'Data Summary'!CV180="Yes"),OFFSET('Sanitation Data'!$F$6,0,10*ROW('Sanitation Data'!F174)),NA())</f>
        <v>#N/A</v>
      </c>
      <c r="AH180" s="100" t="e">
        <f ca="true">+IF(AND(ISNUMBER(OFFSET('Sanitation Data'!$F$10,0,10*ROW('Sanitation Data'!F174))),'Data Summary'!CW180="Yes"),OFFSET('Sanitation Data'!$F$10,0,10*ROW('Sanitation Data'!F174)),NA())</f>
        <v>#N/A</v>
      </c>
      <c r="AI180" s="100" t="e">
        <f ca="true">+IF(AND(ISNUMBER(OFFSET('Sanitation Data'!$F$11,0,10*ROW('Sanitation Data'!F174))),'Data Summary'!CX180="Yes"),OFFSET('Sanitation Data'!$F$11,0,10*ROW('Sanitation Data'!F174)),NA())</f>
        <v>#N/A</v>
      </c>
      <c r="AJ180" s="100" t="e">
        <f ca="true">+IF(AND(ISNUMBER(OFFSET('Sanitation Data'!$F$12,0,10*ROW('Sanitation Data'!F174))),'Data Summary'!CY180="Yes"),OFFSET('Sanitation Data'!$F$12,0,10*ROW('Sanitation Data'!F174)),NA())</f>
        <v>#N/A</v>
      </c>
      <c r="AK180" s="100" t="e">
        <f ca="true">+IF(AND(ISNUMBER(OFFSET('Sanitation Data'!$G$4,0,10*ROW('Sanitation Data'!G174))),'Data Summary'!CZ180="Yes"),100-OFFSET('Sanitation Data'!$G$4,0,10*ROW('Sanitation Data'!G174)),NA())</f>
        <v>#N/A</v>
      </c>
      <c r="AL180" s="100" t="e">
        <f ca="true">+IF(AND(ISNUMBER(OFFSET('Sanitation Data'!$G$6,0,10*ROW('Sanitation Data'!G174))),'Data Summary'!DA180="Yes"),OFFSET('Sanitation Data'!$G$6,0,10*ROW('Sanitation Data'!G174)),NA())</f>
        <v>#N/A</v>
      </c>
      <c r="AM180" s="100" t="e">
        <f ca="true">+IF(AND(ISNUMBER(OFFSET('Sanitation Data'!$G$10,0,10*ROW('Sanitation Data'!G174))),'Data Summary'!DB180="Yes"),OFFSET('Sanitation Data'!$G$10,0,10*ROW('Sanitation Data'!G174)),NA())</f>
        <v>#N/A</v>
      </c>
      <c r="AN180" s="100" t="e">
        <f ca="true">+IF(AND(ISNUMBER(OFFSET('Sanitation Data'!$G$11,0,10*ROW('Sanitation Data'!G174))),'Data Summary'!DC180="Yes"),OFFSET('Sanitation Data'!$G$11,0,10*ROW('Sanitation Data'!G174)),NA())</f>
        <v>#N/A</v>
      </c>
      <c r="AO180" s="100" t="e">
        <f ca="true">+IF(AND(ISNUMBER(OFFSET('Sanitation Data'!$G$12,0,10*ROW('Sanitation Data'!G174))),'Data Summary'!DD180="Yes"),OFFSET('Sanitation Data'!$G$12,0,10*ROW('Sanitation Data'!G174)),NA())</f>
        <v>#N/A</v>
      </c>
      <c r="AP180" s="100" t="e">
        <f ca="true">+IF(AND(ISNUMBER(OFFSET('Sanitation Data'!$H$4,0,10*ROW('Sanitation Data'!H174))),'Data Summary'!DE180="Yes"),100-OFFSET('Sanitation Data'!$H$4,0,10*ROW('Sanitation Data'!H174)),NA())</f>
        <v>#N/A</v>
      </c>
      <c r="AQ180" s="100" t="e">
        <f ca="true">+IF(AND(ISNUMBER(OFFSET('Sanitation Data'!$H$6,0,10*ROW('Sanitation Data'!H174))),'Data Summary'!DF180="Yes"),OFFSET('Sanitation Data'!$H$6,0,10*ROW('Sanitation Data'!H174)),NA())</f>
        <v>#N/A</v>
      </c>
      <c r="AR180" s="100" t="e">
        <f ca="true">+IF(AND(ISNUMBER(OFFSET('Sanitation Data'!$H$10,0,10*ROW('Sanitation Data'!H174))),'Data Summary'!DG180="Yes"),OFFSET('Sanitation Data'!$H$10,0,10*ROW('Sanitation Data'!H174)),NA())</f>
        <v>#N/A</v>
      </c>
      <c r="AS180" s="100" t="e">
        <f ca="true">+IF(AND(ISNUMBER(OFFSET('Sanitation Data'!$H$11,0,10*ROW('Sanitation Data'!H174))),'Data Summary'!DH180="Yes"),OFFSET('Sanitation Data'!$H$11,0,10*ROW('Sanitation Data'!H174)),NA())</f>
        <v>#N/A</v>
      </c>
      <c r="AT180" s="100" t="e">
        <f ca="true">+IF(AND(ISNUMBER(OFFSET('Sanitation Data'!$H$12,0,10*ROW('Sanitation Data'!H174))),'Data Summary'!DI180="Yes"),OFFSET('Sanitation Data'!$H$12,0,10*ROW('Sanitation Data'!H174)),NA())</f>
        <v>#N/A</v>
      </c>
      <c r="AU180" s="100" t="e">
        <f ca="true">+IF(AND(ISNUMBER(OFFSET('Sanitation Data'!$I$4,0,10*ROW('Sanitation Data'!I174))),'Data Summary'!DJ180="Yes"),100-OFFSET('Sanitation Data'!$I$4,0,10*ROW('Sanitation Data'!I174)),NA())</f>
        <v>#N/A</v>
      </c>
      <c r="AV180" s="100" t="e">
        <f ca="true">+IF(AND(ISNUMBER(OFFSET('Sanitation Data'!$I$6,0,10*ROW('Sanitation Data'!I174))),'Data Summary'!DK180="Yes"),OFFSET('Sanitation Data'!$I$6,0,10*ROW('Sanitation Data'!I174)),NA())</f>
        <v>#N/A</v>
      </c>
      <c r="AW180" s="100" t="e">
        <f ca="true">+IF(AND(ISNUMBER(OFFSET('Sanitation Data'!$I$10,0,10*ROW('Sanitation Data'!I174))),'Data Summary'!DL180="Yes"),OFFSET('Sanitation Data'!$I$10,0,10*ROW('Sanitation Data'!I174)),NA())</f>
        <v>#N/A</v>
      </c>
      <c r="AX180" s="100" t="e">
        <f ca="true">+IF(AND(ISNUMBER(OFFSET('Sanitation Data'!$I$11,0,10*ROW('Sanitation Data'!I174))),'Data Summary'!DM180="Yes"),OFFSET('Sanitation Data'!$I$11,0,10*ROW('Sanitation Data'!I174)),NA())</f>
        <v>#N/A</v>
      </c>
      <c r="AY180" s="100" t="e">
        <f ca="true">+IF(AND(ISNUMBER(OFFSET('Sanitation Data'!$I$12,0,10*ROW('Sanitation Data'!I174))),'Data Summary'!DN180="Yes"),OFFSET('Sanitation Data'!$I$12,0,10*ROW('Sanitation Data'!I174)),NA())</f>
        <v>#N/A</v>
      </c>
      <c r="AZ180" s="101" t="e">
        <f ca="true">+IF(AND(ISNUMBER(OFFSET('Hygiene Data'!$D$5,0,10*ROW('Hygiene Data'!D174))),'Data Summary'!DO180="Yes"),OFFSET('Hygiene Data'!$D$5,0,10*ROW('Hygiene Data'!D174)),NA())</f>
        <v>#N/A</v>
      </c>
      <c r="BA180" s="101" t="e">
        <f ca="true">+IF(AND(ISNUMBER(OFFSET('Hygiene Data'!$D$7,0,10*ROW('Hygiene Data'!D174))),'Data Summary'!DP180="Yes"),OFFSET('Hygiene Data'!$D$7,0,10*ROW('Hygiene Data'!D174)),NA())</f>
        <v>#N/A</v>
      </c>
      <c r="BB180" s="101" t="e">
        <f ca="true">+IF(AND(ISNUMBER(OFFSET('Hygiene Data'!$D$9,0,10*ROW('Hygiene Data'!D174))),'Data Summary'!DQ180="Yes"),OFFSET('Hygiene Data'!$D$9,0,10*ROW('Hygiene Data'!D174)),NA())</f>
        <v>#N/A</v>
      </c>
      <c r="BC180" s="101" t="e">
        <f ca="true">+IF(AND(ISNUMBER(OFFSET('Hygiene Data'!$E$5,0,10*ROW('Hygiene Data'!E174))),'Data Summary'!DR180="Yes"),OFFSET('Hygiene Data'!$E$5,0,10*ROW('Hygiene Data'!E174)),NA())</f>
        <v>#N/A</v>
      </c>
      <c r="BD180" s="101" t="e">
        <f ca="true">+IF(AND(ISNUMBER(OFFSET('Hygiene Data'!$E$7,0,10*ROW('Hygiene Data'!E174))),'Data Summary'!DS180="Yes"),OFFSET('Hygiene Data'!$E$7,0,10*ROW('Hygiene Data'!E174)),NA())</f>
        <v>#N/A</v>
      </c>
      <c r="BE180" s="101" t="e">
        <f ca="true">+IF(AND(ISNUMBER(OFFSET('Hygiene Data'!$E$9,0,10*ROW('Hygiene Data'!E174))),'Data Summary'!DT180="Yes"),OFFSET('Hygiene Data'!$E$9,0,10*ROW('Hygiene Data'!E174)),NA())</f>
        <v>#N/A</v>
      </c>
      <c r="BF180" s="101" t="e">
        <f ca="true">+IF(AND(ISNUMBER(OFFSET('Hygiene Data'!$F$5,0,10*ROW('Hygiene Data'!F174))),'Data Summary'!DU180="Yes"),OFFSET('Hygiene Data'!$F$5,0,10*ROW('Hygiene Data'!F174)),NA())</f>
        <v>#N/A</v>
      </c>
      <c r="BG180" s="101" t="e">
        <f ca="true">+IF(AND(ISNUMBER(OFFSET('Hygiene Data'!$F$7,0,10*ROW('Hygiene Data'!F174))),'Data Summary'!DV180="Yes"),OFFSET('Hygiene Data'!$F$7,0,10*ROW('Hygiene Data'!F174)),NA())</f>
        <v>#N/A</v>
      </c>
      <c r="BH180" s="101" t="e">
        <f ca="true">+IF(AND(ISNUMBER(OFFSET('Hygiene Data'!$F$9,0,10*ROW('Hygiene Data'!F174))),'Data Summary'!DW180="Yes"),OFFSET('Hygiene Data'!$F$9,0,10*ROW('Hygiene Data'!F174)),NA())</f>
        <v>#N/A</v>
      </c>
      <c r="BI180" s="101" t="e">
        <f ca="true">+IF(AND(ISNUMBER(OFFSET('Hygiene Data'!$G$5,0,10*ROW('Hygiene Data'!G174))),'Data Summary'!DX180="Yes"),OFFSET('Hygiene Data'!$G$5,0,10*ROW('Hygiene Data'!G174)),NA())</f>
        <v>#N/A</v>
      </c>
      <c r="BJ180" s="101" t="e">
        <f ca="true">+IF(AND(ISNUMBER(OFFSET('Hygiene Data'!$G$7,0,10*ROW('Hygiene Data'!G174))),'Data Summary'!DY180="Yes"),OFFSET('Hygiene Data'!$G$7,0,10*ROW('Hygiene Data'!G174)),NA())</f>
        <v>#N/A</v>
      </c>
      <c r="BK180" s="101" t="e">
        <f ca="true">+IF(AND(ISNUMBER(OFFSET('Hygiene Data'!$G$9,0,10*ROW('Hygiene Data'!G174))),'Data Summary'!DZ180="Yes"),OFFSET('Hygiene Data'!$G$9,0,10*ROW('Hygiene Data'!G174)),NA())</f>
        <v>#N/A</v>
      </c>
      <c r="BL180" s="101" t="e">
        <f ca="true">+IF(AND(ISNUMBER(OFFSET('Hygiene Data'!$H$5,0,10*ROW('Hygiene Data'!H174))),'Data Summary'!EA180="Yes"),OFFSET('Hygiene Data'!$H$5,0,10*ROW('Hygiene Data'!H174)),NA())</f>
        <v>#N/A</v>
      </c>
      <c r="BM180" s="101" t="e">
        <f ca="true">+IF(AND(ISNUMBER(OFFSET('Hygiene Data'!$H$7,0,10*ROW('Hygiene Data'!H174))),'Data Summary'!EB180="Yes"),OFFSET('Hygiene Data'!$H$7,0,10*ROW('Hygiene Data'!H174)),NA())</f>
        <v>#N/A</v>
      </c>
      <c r="BN180" s="101" t="e">
        <f ca="true">+IF(AND(ISNUMBER(OFFSET('Hygiene Data'!$H$9,0,10*ROW('Hygiene Data'!H174))),'Data Summary'!EC180="Yes"),OFFSET('Hygiene Data'!$H$9,0,10*ROW('Hygiene Data'!H174)),NA())</f>
        <v>#N/A</v>
      </c>
      <c r="BO180" s="101" t="e">
        <f ca="true">+IF(AND(ISNUMBER(OFFSET('Hygiene Data'!$I$5,0,10*ROW('Hygiene Data'!I174))),'Data Summary'!ED180="Yes"),OFFSET('Hygiene Data'!$I$5,0,10*ROW('Hygiene Data'!I174)),NA())</f>
        <v>#N/A</v>
      </c>
      <c r="BP180" s="101" t="e">
        <f ca="true">+IF(AND(ISNUMBER(OFFSET('Hygiene Data'!$I$7,0,10*ROW('Hygiene Data'!I174))),'Data Summary'!EE180="Yes"),OFFSET('Hygiene Data'!$I$7,0,10*ROW('Hygiene Data'!I174)),NA())</f>
        <v>#N/A</v>
      </c>
      <c r="BQ180" s="101" t="e">
        <f ca="true">+IF(AND(ISNUMBER(OFFSET('Hygiene Data'!$I$9,0,10*ROW('Hygiene Data'!I174))),'Data Summary'!EF180="Yes"),OFFSET('Hygiene Data'!$I$9,0,10*ROW('Hygiene Data'!I174)),NA())</f>
        <v>#N/A</v>
      </c>
    </row>
    <row xmlns:x14ac="http://schemas.microsoft.com/office/spreadsheetml/2009/9/ac" r="181" x14ac:dyDescent="0.2">
      <c r="A181" s="379" t="e">
        <f ca="true">+RIGHT('Data Summary'!A181,LEN('Data Summary'!A181)-9)</f>
        <v>#VALUE!</v>
      </c>
      <c r="B181" s="38" t="str">
        <f ca="true">+IF(ISTEXT('Data Summary'!B181),'Data Summary'!B181,"")</f>
        <v/>
      </c>
      <c r="C181" s="378" t="e">
        <f ca="true">+VALUE('Data Summary'!C181)</f>
        <v>#VALUE!</v>
      </c>
      <c r="D181" s="99" t="e">
        <f ca="true">+IF(AND(ISNUMBER(OFFSET('Water Data'!$D$4,0,10*ROW('Water Data'!D175))),'Data Summary'!BS181="Yes"),100-OFFSET('Water Data'!$D$4,0,10*ROW('Water Data'!D175)),NA())</f>
        <v>#N/A</v>
      </c>
      <c r="E181" s="99" t="e">
        <f ca="true">+IF(AND(ISNUMBER(OFFSET('Water Data'!$D$6,0,10*ROW('Water Data'!D175))),'Data Summary'!BT181="Yes"),OFFSET('Water Data'!$D$6,0,10*ROW('Water Data'!D175)),NA())</f>
        <v>#N/A</v>
      </c>
      <c r="F181" s="99" t="e">
        <f ca="true">+IF(AND(ISNUMBER(OFFSET('Water Data'!$D$9,0,10*ROW('Water Data'!D175))),'Data Summary'!BU181="Yes"),OFFSET('Water Data'!$D$9,0,10*ROW('Water Data'!D175)),NA())</f>
        <v>#N/A</v>
      </c>
      <c r="G181" s="99" t="e">
        <f ca="true">+IF(AND(ISNUMBER(OFFSET('Water Data'!$E$4,0,10*ROW('Water Data'!E175))),'Data Summary'!BV181="Yes"),100-OFFSET('Water Data'!$E$4,0,10*ROW('Water Data'!E175)),NA())</f>
        <v>#N/A</v>
      </c>
      <c r="H181" s="99" t="e">
        <f ca="true">+IF(AND(ISNUMBER(OFFSET('Water Data'!$E$6,0,10*ROW('Water Data'!E175))),'Data Summary'!BW181="Yes"),OFFSET('Water Data'!$E$6,0,10*ROW('Water Data'!E175)),NA())</f>
        <v>#N/A</v>
      </c>
      <c r="I181" s="99" t="e">
        <f ca="true">+IF(AND(ISNUMBER(OFFSET('Water Data'!$E$9,0,10*ROW('Water Data'!E175))),'Data Summary'!BX181="Yes"),OFFSET('Water Data'!$E$9,0,10*ROW('Water Data'!E175)),NA())</f>
        <v>#N/A</v>
      </c>
      <c r="J181" s="99" t="e">
        <f ca="true">+IF(AND(ISNUMBER(OFFSET('Water Data'!$F$4,0,10*ROW('Water Data'!F175))),'Data Summary'!BY181="Yes"),100-OFFSET('Water Data'!$F$4,0,10*ROW('Water Data'!F175)),NA())</f>
        <v>#N/A</v>
      </c>
      <c r="K181" s="99" t="e">
        <f ca="true">+IF(AND(ISNUMBER(OFFSET('Water Data'!$F$6,0,10*ROW('Water Data'!F175))),'Data Summary'!BZ181="Yes"),OFFSET('Water Data'!$F$6,0,10*ROW('Water Data'!F175)),NA())</f>
        <v>#N/A</v>
      </c>
      <c r="L181" s="99" t="e">
        <f ca="true">+IF(AND(ISNUMBER(OFFSET('Water Data'!$F$9,0,10*ROW('Water Data'!F175))),'Data Summary'!CA181="Yes"),OFFSET('Water Data'!$F$9,0,10*ROW('Water Data'!F175)),NA())</f>
        <v>#N/A</v>
      </c>
      <c r="M181" s="99" t="e">
        <f ca="true">+IF(AND(ISNUMBER(OFFSET('Water Data'!$G$4,0,10*ROW('Water Data'!G175))),'Data Summary'!CB181="Yes"),100-OFFSET('Water Data'!$G$4,0,10*ROW('Water Data'!G175)),NA())</f>
        <v>#N/A</v>
      </c>
      <c r="N181" s="99" t="e">
        <f ca="true">+IF(AND(ISNUMBER(OFFSET('Water Data'!$G$6,0,10*ROW('Water Data'!G175))),'Data Summary'!CC181="Yes"),OFFSET('Water Data'!$G$6,0,10*ROW('Water Data'!G175)),NA())</f>
        <v>#N/A</v>
      </c>
      <c r="O181" s="99" t="e">
        <f ca="true">+IF(AND(ISNUMBER(OFFSET('Water Data'!$G$9,0,10*ROW('Water Data'!G175))),'Data Summary'!CD181="Yes"),OFFSET('Water Data'!$G$9,0,10*ROW('Water Data'!G175)),NA())</f>
        <v>#N/A</v>
      </c>
      <c r="P181" s="99" t="e">
        <f ca="true">+IF(AND(ISNUMBER(OFFSET('Water Data'!$H$4,0,10*ROW('Water Data'!H175))),'Data Summary'!CE181="Yes"),100-OFFSET('Water Data'!$H$4,0,10*ROW('Water Data'!H175)),NA())</f>
        <v>#N/A</v>
      </c>
      <c r="Q181" s="99" t="e">
        <f ca="true">+IF(AND(ISNUMBER(OFFSET('Water Data'!$H$6,0,10*ROW('Water Data'!H175))),'Data Summary'!CF181="Yes"),OFFSET('Water Data'!$H$6,0,10*ROW('Water Data'!H175)),NA())</f>
        <v>#N/A</v>
      </c>
      <c r="R181" s="99" t="e">
        <f ca="true">+IF(AND(ISNUMBER(OFFSET('Water Data'!$H$9,0,10*ROW('Water Data'!H175))),'Data Summary'!CG181="Yes"),OFFSET('Water Data'!$H$9,0,10*ROW('Water Data'!H175)),NA())</f>
        <v>#N/A</v>
      </c>
      <c r="S181" s="99" t="e">
        <f ca="true">+IF(AND(ISNUMBER(OFFSET('Water Data'!$I$4,0,10*ROW('Water Data'!I175))),'Data Summary'!CH181="Yes"),100-OFFSET('Water Data'!$I$4,0,10*ROW('Water Data'!I175)),NA())</f>
        <v>#N/A</v>
      </c>
      <c r="T181" s="99" t="e">
        <f ca="true">+IF(AND(ISNUMBER(OFFSET('Water Data'!$I$6,0,10*ROW('Water Data'!I175))),'Data Summary'!CI181="Yes"),OFFSET('Water Data'!$I$6,0,10*ROW('Water Data'!I175)),NA())</f>
        <v>#N/A</v>
      </c>
      <c r="U181" s="99" t="e">
        <f ca="true">+IF(AND(ISNUMBER(OFFSET('Water Data'!$I$9,0,10*ROW('Water Data'!I175))),'Data Summary'!CJ181="Yes"),OFFSET('Water Data'!$I$9,0,10*ROW('Water Data'!I175)),NA())</f>
        <v>#N/A</v>
      </c>
      <c r="V181" s="100" t="e">
        <f ca="true">+IF(AND(ISNUMBER(OFFSET('Sanitation Data'!$D$4,0,10*ROW('Sanitation Data'!D175))),'Data Summary'!CK181="Yes"),100-OFFSET('Sanitation Data'!$D$4,0,10*ROW('Sanitation Data'!D175)),NA())</f>
        <v>#N/A</v>
      </c>
      <c r="W181" s="100" t="e">
        <f ca="true">+IF(AND(ISNUMBER(OFFSET('Sanitation Data'!$D$6,0,10*ROW('Sanitation Data'!D175))),'Data Summary'!CL181="Yes"),OFFSET('Sanitation Data'!$D$6,0,10*ROW('Sanitation Data'!D175)),NA())</f>
        <v>#N/A</v>
      </c>
      <c r="X181" s="100" t="e">
        <f ca="true">+IF(AND(ISNUMBER(OFFSET('Sanitation Data'!$D$10,0,10*ROW('Sanitation Data'!D175))),'Data Summary'!CM181="Yes"),OFFSET('Sanitation Data'!$D$10,0,10*ROW('Sanitation Data'!D175)),NA())</f>
        <v>#N/A</v>
      </c>
      <c r="Y181" s="100" t="e">
        <f ca="true">+IF(AND(ISNUMBER(OFFSET('Sanitation Data'!$D$11,0,10*ROW('Sanitation Data'!D175))),'Data Summary'!CN181="Yes"),OFFSET('Sanitation Data'!$D$11,0,10*ROW('Sanitation Data'!D175)),NA())</f>
        <v>#N/A</v>
      </c>
      <c r="Z181" s="100" t="e">
        <f ca="true">+IF(AND(ISNUMBER(OFFSET('Sanitation Data'!$D$12,0,10*ROW('Sanitation Data'!D175))),'Data Summary'!CO181="Yes"),OFFSET('Sanitation Data'!$D$12,0,10*ROW('Sanitation Data'!D175)),NA())</f>
        <v>#N/A</v>
      </c>
      <c r="AA181" s="100" t="e">
        <f ca="true">+IF(AND(ISNUMBER(OFFSET('Sanitation Data'!$E$4,0,10*ROW('Sanitation Data'!E175))),'Data Summary'!CP181="Yes"),100-OFFSET('Sanitation Data'!$E$4,0,10*ROW('Sanitation Data'!E175)),NA())</f>
        <v>#N/A</v>
      </c>
      <c r="AB181" s="100" t="e">
        <f ca="true">+IF(AND(ISNUMBER(OFFSET('Sanitation Data'!$E$6,0,10*ROW('Sanitation Data'!E175))),'Data Summary'!CQ181="Yes"),OFFSET('Sanitation Data'!$E$6,0,10*ROW('Sanitation Data'!E175)),NA())</f>
        <v>#N/A</v>
      </c>
      <c r="AC181" s="100" t="e">
        <f ca="true">+IF(AND(ISNUMBER(OFFSET('Sanitation Data'!$E$10,0,10*ROW('Sanitation Data'!E175))),'Data Summary'!CR181="Yes"),OFFSET('Sanitation Data'!$E$10,0,10*ROW('Sanitation Data'!E175)),NA())</f>
        <v>#N/A</v>
      </c>
      <c r="AD181" s="100" t="e">
        <f ca="true">+IF(AND(ISNUMBER(OFFSET('Sanitation Data'!$E$11,0,10*ROW('Sanitation Data'!E175))),'Data Summary'!CS181="Yes"),OFFSET('Sanitation Data'!$E$11,0,10*ROW('Sanitation Data'!E175)),NA())</f>
        <v>#N/A</v>
      </c>
      <c r="AE181" s="100" t="e">
        <f ca="true">+IF(AND(ISNUMBER(OFFSET('Sanitation Data'!$E$12,0,10*ROW('Sanitation Data'!E175))),'Data Summary'!CT181="Yes"),OFFSET('Sanitation Data'!$E$12,0,10*ROW('Sanitation Data'!E175)),NA())</f>
        <v>#N/A</v>
      </c>
      <c r="AF181" s="100" t="e">
        <f ca="true">+IF(AND(ISNUMBER(OFFSET('Sanitation Data'!$F$4,0,10*ROW('Sanitation Data'!F175))),'Data Summary'!CU181="Yes"),100-OFFSET('Sanitation Data'!$F$4,0,10*ROW('Sanitation Data'!F175)),NA())</f>
        <v>#N/A</v>
      </c>
      <c r="AG181" s="100" t="e">
        <f ca="true">+IF(AND(ISNUMBER(OFFSET('Sanitation Data'!$F$6,0,10*ROW('Sanitation Data'!F175))),'Data Summary'!CV181="Yes"),OFFSET('Sanitation Data'!$F$6,0,10*ROW('Sanitation Data'!F175)),NA())</f>
        <v>#N/A</v>
      </c>
      <c r="AH181" s="100" t="e">
        <f ca="true">+IF(AND(ISNUMBER(OFFSET('Sanitation Data'!$F$10,0,10*ROW('Sanitation Data'!F175))),'Data Summary'!CW181="Yes"),OFFSET('Sanitation Data'!$F$10,0,10*ROW('Sanitation Data'!F175)),NA())</f>
        <v>#N/A</v>
      </c>
      <c r="AI181" s="100" t="e">
        <f ca="true">+IF(AND(ISNUMBER(OFFSET('Sanitation Data'!$F$11,0,10*ROW('Sanitation Data'!F175))),'Data Summary'!CX181="Yes"),OFFSET('Sanitation Data'!$F$11,0,10*ROW('Sanitation Data'!F175)),NA())</f>
        <v>#N/A</v>
      </c>
      <c r="AJ181" s="100" t="e">
        <f ca="true">+IF(AND(ISNUMBER(OFFSET('Sanitation Data'!$F$12,0,10*ROW('Sanitation Data'!F175))),'Data Summary'!CY181="Yes"),OFFSET('Sanitation Data'!$F$12,0,10*ROW('Sanitation Data'!F175)),NA())</f>
        <v>#N/A</v>
      </c>
      <c r="AK181" s="100" t="e">
        <f ca="true">+IF(AND(ISNUMBER(OFFSET('Sanitation Data'!$G$4,0,10*ROW('Sanitation Data'!G175))),'Data Summary'!CZ181="Yes"),100-OFFSET('Sanitation Data'!$G$4,0,10*ROW('Sanitation Data'!G175)),NA())</f>
        <v>#N/A</v>
      </c>
      <c r="AL181" s="100" t="e">
        <f ca="true">+IF(AND(ISNUMBER(OFFSET('Sanitation Data'!$G$6,0,10*ROW('Sanitation Data'!G175))),'Data Summary'!DA181="Yes"),OFFSET('Sanitation Data'!$G$6,0,10*ROW('Sanitation Data'!G175)),NA())</f>
        <v>#N/A</v>
      </c>
      <c r="AM181" s="100" t="e">
        <f ca="true">+IF(AND(ISNUMBER(OFFSET('Sanitation Data'!$G$10,0,10*ROW('Sanitation Data'!G175))),'Data Summary'!DB181="Yes"),OFFSET('Sanitation Data'!$G$10,0,10*ROW('Sanitation Data'!G175)),NA())</f>
        <v>#N/A</v>
      </c>
      <c r="AN181" s="100" t="e">
        <f ca="true">+IF(AND(ISNUMBER(OFFSET('Sanitation Data'!$G$11,0,10*ROW('Sanitation Data'!G175))),'Data Summary'!DC181="Yes"),OFFSET('Sanitation Data'!$G$11,0,10*ROW('Sanitation Data'!G175)),NA())</f>
        <v>#N/A</v>
      </c>
      <c r="AO181" s="100" t="e">
        <f ca="true">+IF(AND(ISNUMBER(OFFSET('Sanitation Data'!$G$12,0,10*ROW('Sanitation Data'!G175))),'Data Summary'!DD181="Yes"),OFFSET('Sanitation Data'!$G$12,0,10*ROW('Sanitation Data'!G175)),NA())</f>
        <v>#N/A</v>
      </c>
      <c r="AP181" s="100" t="e">
        <f ca="true">+IF(AND(ISNUMBER(OFFSET('Sanitation Data'!$H$4,0,10*ROW('Sanitation Data'!H175))),'Data Summary'!DE181="Yes"),100-OFFSET('Sanitation Data'!$H$4,0,10*ROW('Sanitation Data'!H175)),NA())</f>
        <v>#N/A</v>
      </c>
      <c r="AQ181" s="100" t="e">
        <f ca="true">+IF(AND(ISNUMBER(OFFSET('Sanitation Data'!$H$6,0,10*ROW('Sanitation Data'!H175))),'Data Summary'!DF181="Yes"),OFFSET('Sanitation Data'!$H$6,0,10*ROW('Sanitation Data'!H175)),NA())</f>
        <v>#N/A</v>
      </c>
      <c r="AR181" s="100" t="e">
        <f ca="true">+IF(AND(ISNUMBER(OFFSET('Sanitation Data'!$H$10,0,10*ROW('Sanitation Data'!H175))),'Data Summary'!DG181="Yes"),OFFSET('Sanitation Data'!$H$10,0,10*ROW('Sanitation Data'!H175)),NA())</f>
        <v>#N/A</v>
      </c>
      <c r="AS181" s="100" t="e">
        <f ca="true">+IF(AND(ISNUMBER(OFFSET('Sanitation Data'!$H$11,0,10*ROW('Sanitation Data'!H175))),'Data Summary'!DH181="Yes"),OFFSET('Sanitation Data'!$H$11,0,10*ROW('Sanitation Data'!H175)),NA())</f>
        <v>#N/A</v>
      </c>
      <c r="AT181" s="100" t="e">
        <f ca="true">+IF(AND(ISNUMBER(OFFSET('Sanitation Data'!$H$12,0,10*ROW('Sanitation Data'!H175))),'Data Summary'!DI181="Yes"),OFFSET('Sanitation Data'!$H$12,0,10*ROW('Sanitation Data'!H175)),NA())</f>
        <v>#N/A</v>
      </c>
      <c r="AU181" s="100" t="e">
        <f ca="true">+IF(AND(ISNUMBER(OFFSET('Sanitation Data'!$I$4,0,10*ROW('Sanitation Data'!I175))),'Data Summary'!DJ181="Yes"),100-OFFSET('Sanitation Data'!$I$4,0,10*ROW('Sanitation Data'!I175)),NA())</f>
        <v>#N/A</v>
      </c>
      <c r="AV181" s="100" t="e">
        <f ca="true">+IF(AND(ISNUMBER(OFFSET('Sanitation Data'!$I$6,0,10*ROW('Sanitation Data'!I175))),'Data Summary'!DK181="Yes"),OFFSET('Sanitation Data'!$I$6,0,10*ROW('Sanitation Data'!I175)),NA())</f>
        <v>#N/A</v>
      </c>
      <c r="AW181" s="100" t="e">
        <f ca="true">+IF(AND(ISNUMBER(OFFSET('Sanitation Data'!$I$10,0,10*ROW('Sanitation Data'!I175))),'Data Summary'!DL181="Yes"),OFFSET('Sanitation Data'!$I$10,0,10*ROW('Sanitation Data'!I175)),NA())</f>
        <v>#N/A</v>
      </c>
      <c r="AX181" s="100" t="e">
        <f ca="true">+IF(AND(ISNUMBER(OFFSET('Sanitation Data'!$I$11,0,10*ROW('Sanitation Data'!I175))),'Data Summary'!DM181="Yes"),OFFSET('Sanitation Data'!$I$11,0,10*ROW('Sanitation Data'!I175)),NA())</f>
        <v>#N/A</v>
      </c>
      <c r="AY181" s="100" t="e">
        <f ca="true">+IF(AND(ISNUMBER(OFFSET('Sanitation Data'!$I$12,0,10*ROW('Sanitation Data'!I175))),'Data Summary'!DN181="Yes"),OFFSET('Sanitation Data'!$I$12,0,10*ROW('Sanitation Data'!I175)),NA())</f>
        <v>#N/A</v>
      </c>
      <c r="AZ181" s="101" t="e">
        <f ca="true">+IF(AND(ISNUMBER(OFFSET('Hygiene Data'!$D$5,0,10*ROW('Hygiene Data'!D175))),'Data Summary'!DO181="Yes"),OFFSET('Hygiene Data'!$D$5,0,10*ROW('Hygiene Data'!D175)),NA())</f>
        <v>#N/A</v>
      </c>
      <c r="BA181" s="101" t="e">
        <f ca="true">+IF(AND(ISNUMBER(OFFSET('Hygiene Data'!$D$7,0,10*ROW('Hygiene Data'!D175))),'Data Summary'!DP181="Yes"),OFFSET('Hygiene Data'!$D$7,0,10*ROW('Hygiene Data'!D175)),NA())</f>
        <v>#N/A</v>
      </c>
      <c r="BB181" s="101" t="e">
        <f ca="true">+IF(AND(ISNUMBER(OFFSET('Hygiene Data'!$D$9,0,10*ROW('Hygiene Data'!D175))),'Data Summary'!DQ181="Yes"),OFFSET('Hygiene Data'!$D$9,0,10*ROW('Hygiene Data'!D175)),NA())</f>
        <v>#N/A</v>
      </c>
      <c r="BC181" s="101" t="e">
        <f ca="true">+IF(AND(ISNUMBER(OFFSET('Hygiene Data'!$E$5,0,10*ROW('Hygiene Data'!E175))),'Data Summary'!DR181="Yes"),OFFSET('Hygiene Data'!$E$5,0,10*ROW('Hygiene Data'!E175)),NA())</f>
        <v>#N/A</v>
      </c>
      <c r="BD181" s="101" t="e">
        <f ca="true">+IF(AND(ISNUMBER(OFFSET('Hygiene Data'!$E$7,0,10*ROW('Hygiene Data'!E175))),'Data Summary'!DS181="Yes"),OFFSET('Hygiene Data'!$E$7,0,10*ROW('Hygiene Data'!E175)),NA())</f>
        <v>#N/A</v>
      </c>
      <c r="BE181" s="101" t="e">
        <f ca="true">+IF(AND(ISNUMBER(OFFSET('Hygiene Data'!$E$9,0,10*ROW('Hygiene Data'!E175))),'Data Summary'!DT181="Yes"),OFFSET('Hygiene Data'!$E$9,0,10*ROW('Hygiene Data'!E175)),NA())</f>
        <v>#N/A</v>
      </c>
      <c r="BF181" s="101" t="e">
        <f ca="true">+IF(AND(ISNUMBER(OFFSET('Hygiene Data'!$F$5,0,10*ROW('Hygiene Data'!F175))),'Data Summary'!DU181="Yes"),OFFSET('Hygiene Data'!$F$5,0,10*ROW('Hygiene Data'!F175)),NA())</f>
        <v>#N/A</v>
      </c>
      <c r="BG181" s="101" t="e">
        <f ca="true">+IF(AND(ISNUMBER(OFFSET('Hygiene Data'!$F$7,0,10*ROW('Hygiene Data'!F175))),'Data Summary'!DV181="Yes"),OFFSET('Hygiene Data'!$F$7,0,10*ROW('Hygiene Data'!F175)),NA())</f>
        <v>#N/A</v>
      </c>
      <c r="BH181" s="101" t="e">
        <f ca="true">+IF(AND(ISNUMBER(OFFSET('Hygiene Data'!$F$9,0,10*ROW('Hygiene Data'!F175))),'Data Summary'!DW181="Yes"),OFFSET('Hygiene Data'!$F$9,0,10*ROW('Hygiene Data'!F175)),NA())</f>
        <v>#N/A</v>
      </c>
      <c r="BI181" s="101" t="e">
        <f ca="true">+IF(AND(ISNUMBER(OFFSET('Hygiene Data'!$G$5,0,10*ROW('Hygiene Data'!G175))),'Data Summary'!DX181="Yes"),OFFSET('Hygiene Data'!$G$5,0,10*ROW('Hygiene Data'!G175)),NA())</f>
        <v>#N/A</v>
      </c>
      <c r="BJ181" s="101" t="e">
        <f ca="true">+IF(AND(ISNUMBER(OFFSET('Hygiene Data'!$G$7,0,10*ROW('Hygiene Data'!G175))),'Data Summary'!DY181="Yes"),OFFSET('Hygiene Data'!$G$7,0,10*ROW('Hygiene Data'!G175)),NA())</f>
        <v>#N/A</v>
      </c>
      <c r="BK181" s="101" t="e">
        <f ca="true">+IF(AND(ISNUMBER(OFFSET('Hygiene Data'!$G$9,0,10*ROW('Hygiene Data'!G175))),'Data Summary'!DZ181="Yes"),OFFSET('Hygiene Data'!$G$9,0,10*ROW('Hygiene Data'!G175)),NA())</f>
        <v>#N/A</v>
      </c>
      <c r="BL181" s="101" t="e">
        <f ca="true">+IF(AND(ISNUMBER(OFFSET('Hygiene Data'!$H$5,0,10*ROW('Hygiene Data'!H175))),'Data Summary'!EA181="Yes"),OFFSET('Hygiene Data'!$H$5,0,10*ROW('Hygiene Data'!H175)),NA())</f>
        <v>#N/A</v>
      </c>
      <c r="BM181" s="101" t="e">
        <f ca="true">+IF(AND(ISNUMBER(OFFSET('Hygiene Data'!$H$7,0,10*ROW('Hygiene Data'!H175))),'Data Summary'!EB181="Yes"),OFFSET('Hygiene Data'!$H$7,0,10*ROW('Hygiene Data'!H175)),NA())</f>
        <v>#N/A</v>
      </c>
      <c r="BN181" s="101" t="e">
        <f ca="true">+IF(AND(ISNUMBER(OFFSET('Hygiene Data'!$H$9,0,10*ROW('Hygiene Data'!H175))),'Data Summary'!EC181="Yes"),OFFSET('Hygiene Data'!$H$9,0,10*ROW('Hygiene Data'!H175)),NA())</f>
        <v>#N/A</v>
      </c>
      <c r="BO181" s="101" t="e">
        <f ca="true">+IF(AND(ISNUMBER(OFFSET('Hygiene Data'!$I$5,0,10*ROW('Hygiene Data'!I175))),'Data Summary'!ED181="Yes"),OFFSET('Hygiene Data'!$I$5,0,10*ROW('Hygiene Data'!I175)),NA())</f>
        <v>#N/A</v>
      </c>
      <c r="BP181" s="101" t="e">
        <f ca="true">+IF(AND(ISNUMBER(OFFSET('Hygiene Data'!$I$7,0,10*ROW('Hygiene Data'!I175))),'Data Summary'!EE181="Yes"),OFFSET('Hygiene Data'!$I$7,0,10*ROW('Hygiene Data'!I175)),NA())</f>
        <v>#N/A</v>
      </c>
      <c r="BQ181" s="101" t="e">
        <f ca="true">+IF(AND(ISNUMBER(OFFSET('Hygiene Data'!$I$9,0,10*ROW('Hygiene Data'!I175))),'Data Summary'!EF181="Yes"),OFFSET('Hygiene Data'!$I$9,0,10*ROW('Hygiene Data'!I175)),NA())</f>
        <v>#N/A</v>
      </c>
    </row>
    <row xmlns:x14ac="http://schemas.microsoft.com/office/spreadsheetml/2009/9/ac" r="182" x14ac:dyDescent="0.2">
      <c r="A182" s="379" t="e">
        <f ca="true">+RIGHT('Data Summary'!A182,LEN('Data Summary'!A182)-9)</f>
        <v>#VALUE!</v>
      </c>
      <c r="B182" s="38" t="str">
        <f ca="true">+IF(ISTEXT('Data Summary'!B182),'Data Summary'!B182,"")</f>
        <v/>
      </c>
      <c r="C182" s="378" t="e">
        <f ca="true">+VALUE('Data Summary'!C182)</f>
        <v>#VALUE!</v>
      </c>
      <c r="D182" s="99" t="e">
        <f ca="true">+IF(AND(ISNUMBER(OFFSET('Water Data'!$D$4,0,10*ROW('Water Data'!D176))),'Data Summary'!BS182="Yes"),100-OFFSET('Water Data'!$D$4,0,10*ROW('Water Data'!D176)),NA())</f>
        <v>#N/A</v>
      </c>
      <c r="E182" s="99" t="e">
        <f ca="true">+IF(AND(ISNUMBER(OFFSET('Water Data'!$D$6,0,10*ROW('Water Data'!D176))),'Data Summary'!BT182="Yes"),OFFSET('Water Data'!$D$6,0,10*ROW('Water Data'!D176)),NA())</f>
        <v>#N/A</v>
      </c>
      <c r="F182" s="99" t="e">
        <f ca="true">+IF(AND(ISNUMBER(OFFSET('Water Data'!$D$9,0,10*ROW('Water Data'!D176))),'Data Summary'!BU182="Yes"),OFFSET('Water Data'!$D$9,0,10*ROW('Water Data'!D176)),NA())</f>
        <v>#N/A</v>
      </c>
      <c r="G182" s="99" t="e">
        <f ca="true">+IF(AND(ISNUMBER(OFFSET('Water Data'!$E$4,0,10*ROW('Water Data'!E176))),'Data Summary'!BV182="Yes"),100-OFFSET('Water Data'!$E$4,0,10*ROW('Water Data'!E176)),NA())</f>
        <v>#N/A</v>
      </c>
      <c r="H182" s="99" t="e">
        <f ca="true">+IF(AND(ISNUMBER(OFFSET('Water Data'!$E$6,0,10*ROW('Water Data'!E176))),'Data Summary'!BW182="Yes"),OFFSET('Water Data'!$E$6,0,10*ROW('Water Data'!E176)),NA())</f>
        <v>#N/A</v>
      </c>
      <c r="I182" s="99" t="e">
        <f ca="true">+IF(AND(ISNUMBER(OFFSET('Water Data'!$E$9,0,10*ROW('Water Data'!E176))),'Data Summary'!BX182="Yes"),OFFSET('Water Data'!$E$9,0,10*ROW('Water Data'!E176)),NA())</f>
        <v>#N/A</v>
      </c>
      <c r="J182" s="99" t="e">
        <f ca="true">+IF(AND(ISNUMBER(OFFSET('Water Data'!$F$4,0,10*ROW('Water Data'!F176))),'Data Summary'!BY182="Yes"),100-OFFSET('Water Data'!$F$4,0,10*ROW('Water Data'!F176)),NA())</f>
        <v>#N/A</v>
      </c>
      <c r="K182" s="99" t="e">
        <f ca="true">+IF(AND(ISNUMBER(OFFSET('Water Data'!$F$6,0,10*ROW('Water Data'!F176))),'Data Summary'!BZ182="Yes"),OFFSET('Water Data'!$F$6,0,10*ROW('Water Data'!F176)),NA())</f>
        <v>#N/A</v>
      </c>
      <c r="L182" s="99" t="e">
        <f ca="true">+IF(AND(ISNUMBER(OFFSET('Water Data'!$F$9,0,10*ROW('Water Data'!F176))),'Data Summary'!CA182="Yes"),OFFSET('Water Data'!$F$9,0,10*ROW('Water Data'!F176)),NA())</f>
        <v>#N/A</v>
      </c>
      <c r="M182" s="99" t="e">
        <f ca="true">+IF(AND(ISNUMBER(OFFSET('Water Data'!$G$4,0,10*ROW('Water Data'!G176))),'Data Summary'!CB182="Yes"),100-OFFSET('Water Data'!$G$4,0,10*ROW('Water Data'!G176)),NA())</f>
        <v>#N/A</v>
      </c>
      <c r="N182" s="99" t="e">
        <f ca="true">+IF(AND(ISNUMBER(OFFSET('Water Data'!$G$6,0,10*ROW('Water Data'!G176))),'Data Summary'!CC182="Yes"),OFFSET('Water Data'!$G$6,0,10*ROW('Water Data'!G176)),NA())</f>
        <v>#N/A</v>
      </c>
      <c r="O182" s="99" t="e">
        <f ca="true">+IF(AND(ISNUMBER(OFFSET('Water Data'!$G$9,0,10*ROW('Water Data'!G176))),'Data Summary'!CD182="Yes"),OFFSET('Water Data'!$G$9,0,10*ROW('Water Data'!G176)),NA())</f>
        <v>#N/A</v>
      </c>
      <c r="P182" s="99" t="e">
        <f ca="true">+IF(AND(ISNUMBER(OFFSET('Water Data'!$H$4,0,10*ROW('Water Data'!H176))),'Data Summary'!CE182="Yes"),100-OFFSET('Water Data'!$H$4,0,10*ROW('Water Data'!H176)),NA())</f>
        <v>#N/A</v>
      </c>
      <c r="Q182" s="99" t="e">
        <f ca="true">+IF(AND(ISNUMBER(OFFSET('Water Data'!$H$6,0,10*ROW('Water Data'!H176))),'Data Summary'!CF182="Yes"),OFFSET('Water Data'!$H$6,0,10*ROW('Water Data'!H176)),NA())</f>
        <v>#N/A</v>
      </c>
      <c r="R182" s="99" t="e">
        <f ca="true">+IF(AND(ISNUMBER(OFFSET('Water Data'!$H$9,0,10*ROW('Water Data'!H176))),'Data Summary'!CG182="Yes"),OFFSET('Water Data'!$H$9,0,10*ROW('Water Data'!H176)),NA())</f>
        <v>#N/A</v>
      </c>
      <c r="S182" s="99" t="e">
        <f ca="true">+IF(AND(ISNUMBER(OFFSET('Water Data'!$I$4,0,10*ROW('Water Data'!I176))),'Data Summary'!CH182="Yes"),100-OFFSET('Water Data'!$I$4,0,10*ROW('Water Data'!I176)),NA())</f>
        <v>#N/A</v>
      </c>
      <c r="T182" s="99" t="e">
        <f ca="true">+IF(AND(ISNUMBER(OFFSET('Water Data'!$I$6,0,10*ROW('Water Data'!I176))),'Data Summary'!CI182="Yes"),OFFSET('Water Data'!$I$6,0,10*ROW('Water Data'!I176)),NA())</f>
        <v>#N/A</v>
      </c>
      <c r="U182" s="99" t="e">
        <f ca="true">+IF(AND(ISNUMBER(OFFSET('Water Data'!$I$9,0,10*ROW('Water Data'!I176))),'Data Summary'!CJ182="Yes"),OFFSET('Water Data'!$I$9,0,10*ROW('Water Data'!I176)),NA())</f>
        <v>#N/A</v>
      </c>
      <c r="V182" s="100" t="e">
        <f ca="true">+IF(AND(ISNUMBER(OFFSET('Sanitation Data'!$D$4,0,10*ROW('Sanitation Data'!D176))),'Data Summary'!CK182="Yes"),100-OFFSET('Sanitation Data'!$D$4,0,10*ROW('Sanitation Data'!D176)),NA())</f>
        <v>#N/A</v>
      </c>
      <c r="W182" s="100" t="e">
        <f ca="true">+IF(AND(ISNUMBER(OFFSET('Sanitation Data'!$D$6,0,10*ROW('Sanitation Data'!D176))),'Data Summary'!CL182="Yes"),OFFSET('Sanitation Data'!$D$6,0,10*ROW('Sanitation Data'!D176)),NA())</f>
        <v>#N/A</v>
      </c>
      <c r="X182" s="100" t="e">
        <f ca="true">+IF(AND(ISNUMBER(OFFSET('Sanitation Data'!$D$10,0,10*ROW('Sanitation Data'!D176))),'Data Summary'!CM182="Yes"),OFFSET('Sanitation Data'!$D$10,0,10*ROW('Sanitation Data'!D176)),NA())</f>
        <v>#N/A</v>
      </c>
      <c r="Y182" s="100" t="e">
        <f ca="true">+IF(AND(ISNUMBER(OFFSET('Sanitation Data'!$D$11,0,10*ROW('Sanitation Data'!D176))),'Data Summary'!CN182="Yes"),OFFSET('Sanitation Data'!$D$11,0,10*ROW('Sanitation Data'!D176)),NA())</f>
        <v>#N/A</v>
      </c>
      <c r="Z182" s="100" t="e">
        <f ca="true">+IF(AND(ISNUMBER(OFFSET('Sanitation Data'!$D$12,0,10*ROW('Sanitation Data'!D176))),'Data Summary'!CO182="Yes"),OFFSET('Sanitation Data'!$D$12,0,10*ROW('Sanitation Data'!D176)),NA())</f>
        <v>#N/A</v>
      </c>
      <c r="AA182" s="100" t="e">
        <f ca="true">+IF(AND(ISNUMBER(OFFSET('Sanitation Data'!$E$4,0,10*ROW('Sanitation Data'!E176))),'Data Summary'!CP182="Yes"),100-OFFSET('Sanitation Data'!$E$4,0,10*ROW('Sanitation Data'!E176)),NA())</f>
        <v>#N/A</v>
      </c>
      <c r="AB182" s="100" t="e">
        <f ca="true">+IF(AND(ISNUMBER(OFFSET('Sanitation Data'!$E$6,0,10*ROW('Sanitation Data'!E176))),'Data Summary'!CQ182="Yes"),OFFSET('Sanitation Data'!$E$6,0,10*ROW('Sanitation Data'!E176)),NA())</f>
        <v>#N/A</v>
      </c>
      <c r="AC182" s="100" t="e">
        <f ca="true">+IF(AND(ISNUMBER(OFFSET('Sanitation Data'!$E$10,0,10*ROW('Sanitation Data'!E176))),'Data Summary'!CR182="Yes"),OFFSET('Sanitation Data'!$E$10,0,10*ROW('Sanitation Data'!E176)),NA())</f>
        <v>#N/A</v>
      </c>
      <c r="AD182" s="100" t="e">
        <f ca="true">+IF(AND(ISNUMBER(OFFSET('Sanitation Data'!$E$11,0,10*ROW('Sanitation Data'!E176))),'Data Summary'!CS182="Yes"),OFFSET('Sanitation Data'!$E$11,0,10*ROW('Sanitation Data'!E176)),NA())</f>
        <v>#N/A</v>
      </c>
      <c r="AE182" s="100" t="e">
        <f ca="true">+IF(AND(ISNUMBER(OFFSET('Sanitation Data'!$E$12,0,10*ROW('Sanitation Data'!E176))),'Data Summary'!CT182="Yes"),OFFSET('Sanitation Data'!$E$12,0,10*ROW('Sanitation Data'!E176)),NA())</f>
        <v>#N/A</v>
      </c>
      <c r="AF182" s="100" t="e">
        <f ca="true">+IF(AND(ISNUMBER(OFFSET('Sanitation Data'!$F$4,0,10*ROW('Sanitation Data'!F176))),'Data Summary'!CU182="Yes"),100-OFFSET('Sanitation Data'!$F$4,0,10*ROW('Sanitation Data'!F176)),NA())</f>
        <v>#N/A</v>
      </c>
      <c r="AG182" s="100" t="e">
        <f ca="true">+IF(AND(ISNUMBER(OFFSET('Sanitation Data'!$F$6,0,10*ROW('Sanitation Data'!F176))),'Data Summary'!CV182="Yes"),OFFSET('Sanitation Data'!$F$6,0,10*ROW('Sanitation Data'!F176)),NA())</f>
        <v>#N/A</v>
      </c>
      <c r="AH182" s="100" t="e">
        <f ca="true">+IF(AND(ISNUMBER(OFFSET('Sanitation Data'!$F$10,0,10*ROW('Sanitation Data'!F176))),'Data Summary'!CW182="Yes"),OFFSET('Sanitation Data'!$F$10,0,10*ROW('Sanitation Data'!F176)),NA())</f>
        <v>#N/A</v>
      </c>
      <c r="AI182" s="100" t="e">
        <f ca="true">+IF(AND(ISNUMBER(OFFSET('Sanitation Data'!$F$11,0,10*ROW('Sanitation Data'!F176))),'Data Summary'!CX182="Yes"),OFFSET('Sanitation Data'!$F$11,0,10*ROW('Sanitation Data'!F176)),NA())</f>
        <v>#N/A</v>
      </c>
      <c r="AJ182" s="100" t="e">
        <f ca="true">+IF(AND(ISNUMBER(OFFSET('Sanitation Data'!$F$12,0,10*ROW('Sanitation Data'!F176))),'Data Summary'!CY182="Yes"),OFFSET('Sanitation Data'!$F$12,0,10*ROW('Sanitation Data'!F176)),NA())</f>
        <v>#N/A</v>
      </c>
      <c r="AK182" s="100" t="e">
        <f ca="true">+IF(AND(ISNUMBER(OFFSET('Sanitation Data'!$G$4,0,10*ROW('Sanitation Data'!G176))),'Data Summary'!CZ182="Yes"),100-OFFSET('Sanitation Data'!$G$4,0,10*ROW('Sanitation Data'!G176)),NA())</f>
        <v>#N/A</v>
      </c>
      <c r="AL182" s="100" t="e">
        <f ca="true">+IF(AND(ISNUMBER(OFFSET('Sanitation Data'!$G$6,0,10*ROW('Sanitation Data'!G176))),'Data Summary'!DA182="Yes"),OFFSET('Sanitation Data'!$G$6,0,10*ROW('Sanitation Data'!G176)),NA())</f>
        <v>#N/A</v>
      </c>
      <c r="AM182" s="100" t="e">
        <f ca="true">+IF(AND(ISNUMBER(OFFSET('Sanitation Data'!$G$10,0,10*ROW('Sanitation Data'!G176))),'Data Summary'!DB182="Yes"),OFFSET('Sanitation Data'!$G$10,0,10*ROW('Sanitation Data'!G176)),NA())</f>
        <v>#N/A</v>
      </c>
      <c r="AN182" s="100" t="e">
        <f ca="true">+IF(AND(ISNUMBER(OFFSET('Sanitation Data'!$G$11,0,10*ROW('Sanitation Data'!G176))),'Data Summary'!DC182="Yes"),OFFSET('Sanitation Data'!$G$11,0,10*ROW('Sanitation Data'!G176)),NA())</f>
        <v>#N/A</v>
      </c>
      <c r="AO182" s="100" t="e">
        <f ca="true">+IF(AND(ISNUMBER(OFFSET('Sanitation Data'!$G$12,0,10*ROW('Sanitation Data'!G176))),'Data Summary'!DD182="Yes"),OFFSET('Sanitation Data'!$G$12,0,10*ROW('Sanitation Data'!G176)),NA())</f>
        <v>#N/A</v>
      </c>
      <c r="AP182" s="100" t="e">
        <f ca="true">+IF(AND(ISNUMBER(OFFSET('Sanitation Data'!$H$4,0,10*ROW('Sanitation Data'!H176))),'Data Summary'!DE182="Yes"),100-OFFSET('Sanitation Data'!$H$4,0,10*ROW('Sanitation Data'!H176)),NA())</f>
        <v>#N/A</v>
      </c>
      <c r="AQ182" s="100" t="e">
        <f ca="true">+IF(AND(ISNUMBER(OFFSET('Sanitation Data'!$H$6,0,10*ROW('Sanitation Data'!H176))),'Data Summary'!DF182="Yes"),OFFSET('Sanitation Data'!$H$6,0,10*ROW('Sanitation Data'!H176)),NA())</f>
        <v>#N/A</v>
      </c>
      <c r="AR182" s="100" t="e">
        <f ca="true">+IF(AND(ISNUMBER(OFFSET('Sanitation Data'!$H$10,0,10*ROW('Sanitation Data'!H176))),'Data Summary'!DG182="Yes"),OFFSET('Sanitation Data'!$H$10,0,10*ROW('Sanitation Data'!H176)),NA())</f>
        <v>#N/A</v>
      </c>
      <c r="AS182" s="100" t="e">
        <f ca="true">+IF(AND(ISNUMBER(OFFSET('Sanitation Data'!$H$11,0,10*ROW('Sanitation Data'!H176))),'Data Summary'!DH182="Yes"),OFFSET('Sanitation Data'!$H$11,0,10*ROW('Sanitation Data'!H176)),NA())</f>
        <v>#N/A</v>
      </c>
      <c r="AT182" s="100" t="e">
        <f ca="true">+IF(AND(ISNUMBER(OFFSET('Sanitation Data'!$H$12,0,10*ROW('Sanitation Data'!H176))),'Data Summary'!DI182="Yes"),OFFSET('Sanitation Data'!$H$12,0,10*ROW('Sanitation Data'!H176)),NA())</f>
        <v>#N/A</v>
      </c>
      <c r="AU182" s="100" t="e">
        <f ca="true">+IF(AND(ISNUMBER(OFFSET('Sanitation Data'!$I$4,0,10*ROW('Sanitation Data'!I176))),'Data Summary'!DJ182="Yes"),100-OFFSET('Sanitation Data'!$I$4,0,10*ROW('Sanitation Data'!I176)),NA())</f>
        <v>#N/A</v>
      </c>
      <c r="AV182" s="100" t="e">
        <f ca="true">+IF(AND(ISNUMBER(OFFSET('Sanitation Data'!$I$6,0,10*ROW('Sanitation Data'!I176))),'Data Summary'!DK182="Yes"),OFFSET('Sanitation Data'!$I$6,0,10*ROW('Sanitation Data'!I176)),NA())</f>
        <v>#N/A</v>
      </c>
      <c r="AW182" s="100" t="e">
        <f ca="true">+IF(AND(ISNUMBER(OFFSET('Sanitation Data'!$I$10,0,10*ROW('Sanitation Data'!I176))),'Data Summary'!DL182="Yes"),OFFSET('Sanitation Data'!$I$10,0,10*ROW('Sanitation Data'!I176)),NA())</f>
        <v>#N/A</v>
      </c>
      <c r="AX182" s="100" t="e">
        <f ca="true">+IF(AND(ISNUMBER(OFFSET('Sanitation Data'!$I$11,0,10*ROW('Sanitation Data'!I176))),'Data Summary'!DM182="Yes"),OFFSET('Sanitation Data'!$I$11,0,10*ROW('Sanitation Data'!I176)),NA())</f>
        <v>#N/A</v>
      </c>
      <c r="AY182" s="100" t="e">
        <f ca="true">+IF(AND(ISNUMBER(OFFSET('Sanitation Data'!$I$12,0,10*ROW('Sanitation Data'!I176))),'Data Summary'!DN182="Yes"),OFFSET('Sanitation Data'!$I$12,0,10*ROW('Sanitation Data'!I176)),NA())</f>
        <v>#N/A</v>
      </c>
      <c r="AZ182" s="101" t="e">
        <f ca="true">+IF(AND(ISNUMBER(OFFSET('Hygiene Data'!$D$5,0,10*ROW('Hygiene Data'!D176))),'Data Summary'!DO182="Yes"),OFFSET('Hygiene Data'!$D$5,0,10*ROW('Hygiene Data'!D176)),NA())</f>
        <v>#N/A</v>
      </c>
      <c r="BA182" s="101" t="e">
        <f ca="true">+IF(AND(ISNUMBER(OFFSET('Hygiene Data'!$D$7,0,10*ROW('Hygiene Data'!D176))),'Data Summary'!DP182="Yes"),OFFSET('Hygiene Data'!$D$7,0,10*ROW('Hygiene Data'!D176)),NA())</f>
        <v>#N/A</v>
      </c>
      <c r="BB182" s="101" t="e">
        <f ca="true">+IF(AND(ISNUMBER(OFFSET('Hygiene Data'!$D$9,0,10*ROW('Hygiene Data'!D176))),'Data Summary'!DQ182="Yes"),OFFSET('Hygiene Data'!$D$9,0,10*ROW('Hygiene Data'!D176)),NA())</f>
        <v>#N/A</v>
      </c>
      <c r="BC182" s="101" t="e">
        <f ca="true">+IF(AND(ISNUMBER(OFFSET('Hygiene Data'!$E$5,0,10*ROW('Hygiene Data'!E176))),'Data Summary'!DR182="Yes"),OFFSET('Hygiene Data'!$E$5,0,10*ROW('Hygiene Data'!E176)),NA())</f>
        <v>#N/A</v>
      </c>
      <c r="BD182" s="101" t="e">
        <f ca="true">+IF(AND(ISNUMBER(OFFSET('Hygiene Data'!$E$7,0,10*ROW('Hygiene Data'!E176))),'Data Summary'!DS182="Yes"),OFFSET('Hygiene Data'!$E$7,0,10*ROW('Hygiene Data'!E176)),NA())</f>
        <v>#N/A</v>
      </c>
      <c r="BE182" s="101" t="e">
        <f ca="true">+IF(AND(ISNUMBER(OFFSET('Hygiene Data'!$E$9,0,10*ROW('Hygiene Data'!E176))),'Data Summary'!DT182="Yes"),OFFSET('Hygiene Data'!$E$9,0,10*ROW('Hygiene Data'!E176)),NA())</f>
        <v>#N/A</v>
      </c>
      <c r="BF182" s="101" t="e">
        <f ca="true">+IF(AND(ISNUMBER(OFFSET('Hygiene Data'!$F$5,0,10*ROW('Hygiene Data'!F176))),'Data Summary'!DU182="Yes"),OFFSET('Hygiene Data'!$F$5,0,10*ROW('Hygiene Data'!F176)),NA())</f>
        <v>#N/A</v>
      </c>
      <c r="BG182" s="101" t="e">
        <f ca="true">+IF(AND(ISNUMBER(OFFSET('Hygiene Data'!$F$7,0,10*ROW('Hygiene Data'!F176))),'Data Summary'!DV182="Yes"),OFFSET('Hygiene Data'!$F$7,0,10*ROW('Hygiene Data'!F176)),NA())</f>
        <v>#N/A</v>
      </c>
      <c r="BH182" s="101" t="e">
        <f ca="true">+IF(AND(ISNUMBER(OFFSET('Hygiene Data'!$F$9,0,10*ROW('Hygiene Data'!F176))),'Data Summary'!DW182="Yes"),OFFSET('Hygiene Data'!$F$9,0,10*ROW('Hygiene Data'!F176)),NA())</f>
        <v>#N/A</v>
      </c>
      <c r="BI182" s="101" t="e">
        <f ca="true">+IF(AND(ISNUMBER(OFFSET('Hygiene Data'!$G$5,0,10*ROW('Hygiene Data'!G176))),'Data Summary'!DX182="Yes"),OFFSET('Hygiene Data'!$G$5,0,10*ROW('Hygiene Data'!G176)),NA())</f>
        <v>#N/A</v>
      </c>
      <c r="BJ182" s="101" t="e">
        <f ca="true">+IF(AND(ISNUMBER(OFFSET('Hygiene Data'!$G$7,0,10*ROW('Hygiene Data'!G176))),'Data Summary'!DY182="Yes"),OFFSET('Hygiene Data'!$G$7,0,10*ROW('Hygiene Data'!G176)),NA())</f>
        <v>#N/A</v>
      </c>
      <c r="BK182" s="101" t="e">
        <f ca="true">+IF(AND(ISNUMBER(OFFSET('Hygiene Data'!$G$9,0,10*ROW('Hygiene Data'!G176))),'Data Summary'!DZ182="Yes"),OFFSET('Hygiene Data'!$G$9,0,10*ROW('Hygiene Data'!G176)),NA())</f>
        <v>#N/A</v>
      </c>
      <c r="BL182" s="101" t="e">
        <f ca="true">+IF(AND(ISNUMBER(OFFSET('Hygiene Data'!$H$5,0,10*ROW('Hygiene Data'!H176))),'Data Summary'!EA182="Yes"),OFFSET('Hygiene Data'!$H$5,0,10*ROW('Hygiene Data'!H176)),NA())</f>
        <v>#N/A</v>
      </c>
      <c r="BM182" s="101" t="e">
        <f ca="true">+IF(AND(ISNUMBER(OFFSET('Hygiene Data'!$H$7,0,10*ROW('Hygiene Data'!H176))),'Data Summary'!EB182="Yes"),OFFSET('Hygiene Data'!$H$7,0,10*ROW('Hygiene Data'!H176)),NA())</f>
        <v>#N/A</v>
      </c>
      <c r="BN182" s="101" t="e">
        <f ca="true">+IF(AND(ISNUMBER(OFFSET('Hygiene Data'!$H$9,0,10*ROW('Hygiene Data'!H176))),'Data Summary'!EC182="Yes"),OFFSET('Hygiene Data'!$H$9,0,10*ROW('Hygiene Data'!H176)),NA())</f>
        <v>#N/A</v>
      </c>
      <c r="BO182" s="101" t="e">
        <f ca="true">+IF(AND(ISNUMBER(OFFSET('Hygiene Data'!$I$5,0,10*ROW('Hygiene Data'!I176))),'Data Summary'!ED182="Yes"),OFFSET('Hygiene Data'!$I$5,0,10*ROW('Hygiene Data'!I176)),NA())</f>
        <v>#N/A</v>
      </c>
      <c r="BP182" s="101" t="e">
        <f ca="true">+IF(AND(ISNUMBER(OFFSET('Hygiene Data'!$I$7,0,10*ROW('Hygiene Data'!I176))),'Data Summary'!EE182="Yes"),OFFSET('Hygiene Data'!$I$7,0,10*ROW('Hygiene Data'!I176)),NA())</f>
        <v>#N/A</v>
      </c>
      <c r="BQ182" s="101" t="e">
        <f ca="true">+IF(AND(ISNUMBER(OFFSET('Hygiene Data'!$I$9,0,10*ROW('Hygiene Data'!I176))),'Data Summary'!EF182="Yes"),OFFSET('Hygiene Data'!$I$9,0,10*ROW('Hygiene Data'!I176)),NA())</f>
        <v>#N/A</v>
      </c>
    </row>
    <row xmlns:x14ac="http://schemas.microsoft.com/office/spreadsheetml/2009/9/ac" r="183" x14ac:dyDescent="0.2">
      <c r="A183" s="379" t="e">
        <f ca="true">+RIGHT('Data Summary'!A183,LEN('Data Summary'!A183)-9)</f>
        <v>#VALUE!</v>
      </c>
      <c r="B183" s="38" t="str">
        <f ca="true">+IF(ISTEXT('Data Summary'!B183),'Data Summary'!B183,"")</f>
        <v/>
      </c>
      <c r="C183" s="378" t="e">
        <f ca="true">+VALUE('Data Summary'!C183)</f>
        <v>#VALUE!</v>
      </c>
      <c r="D183" s="99" t="e">
        <f ca="true">+IF(AND(ISNUMBER(OFFSET('Water Data'!$D$4,0,10*ROW('Water Data'!D177))),'Data Summary'!BS183="Yes"),100-OFFSET('Water Data'!$D$4,0,10*ROW('Water Data'!D177)),NA())</f>
        <v>#N/A</v>
      </c>
      <c r="E183" s="99" t="e">
        <f ca="true">+IF(AND(ISNUMBER(OFFSET('Water Data'!$D$6,0,10*ROW('Water Data'!D177))),'Data Summary'!BT183="Yes"),OFFSET('Water Data'!$D$6,0,10*ROW('Water Data'!D177)),NA())</f>
        <v>#N/A</v>
      </c>
      <c r="F183" s="99" t="e">
        <f ca="true">+IF(AND(ISNUMBER(OFFSET('Water Data'!$D$9,0,10*ROW('Water Data'!D177))),'Data Summary'!BU183="Yes"),OFFSET('Water Data'!$D$9,0,10*ROW('Water Data'!D177)),NA())</f>
        <v>#N/A</v>
      </c>
      <c r="G183" s="99" t="e">
        <f ca="true">+IF(AND(ISNUMBER(OFFSET('Water Data'!$E$4,0,10*ROW('Water Data'!E177))),'Data Summary'!BV183="Yes"),100-OFFSET('Water Data'!$E$4,0,10*ROW('Water Data'!E177)),NA())</f>
        <v>#N/A</v>
      </c>
      <c r="H183" s="99" t="e">
        <f ca="true">+IF(AND(ISNUMBER(OFFSET('Water Data'!$E$6,0,10*ROW('Water Data'!E177))),'Data Summary'!BW183="Yes"),OFFSET('Water Data'!$E$6,0,10*ROW('Water Data'!E177)),NA())</f>
        <v>#N/A</v>
      </c>
      <c r="I183" s="99" t="e">
        <f ca="true">+IF(AND(ISNUMBER(OFFSET('Water Data'!$E$9,0,10*ROW('Water Data'!E177))),'Data Summary'!BX183="Yes"),OFFSET('Water Data'!$E$9,0,10*ROW('Water Data'!E177)),NA())</f>
        <v>#N/A</v>
      </c>
      <c r="J183" s="99" t="e">
        <f ca="true">+IF(AND(ISNUMBER(OFFSET('Water Data'!$F$4,0,10*ROW('Water Data'!F177))),'Data Summary'!BY183="Yes"),100-OFFSET('Water Data'!$F$4,0,10*ROW('Water Data'!F177)),NA())</f>
        <v>#N/A</v>
      </c>
      <c r="K183" s="99" t="e">
        <f ca="true">+IF(AND(ISNUMBER(OFFSET('Water Data'!$F$6,0,10*ROW('Water Data'!F177))),'Data Summary'!BZ183="Yes"),OFFSET('Water Data'!$F$6,0,10*ROW('Water Data'!F177)),NA())</f>
        <v>#N/A</v>
      </c>
      <c r="L183" s="99" t="e">
        <f ca="true">+IF(AND(ISNUMBER(OFFSET('Water Data'!$F$9,0,10*ROW('Water Data'!F177))),'Data Summary'!CA183="Yes"),OFFSET('Water Data'!$F$9,0,10*ROW('Water Data'!F177)),NA())</f>
        <v>#N/A</v>
      </c>
      <c r="M183" s="99" t="e">
        <f ca="true">+IF(AND(ISNUMBER(OFFSET('Water Data'!$G$4,0,10*ROW('Water Data'!G177))),'Data Summary'!CB183="Yes"),100-OFFSET('Water Data'!$G$4,0,10*ROW('Water Data'!G177)),NA())</f>
        <v>#N/A</v>
      </c>
      <c r="N183" s="99" t="e">
        <f ca="true">+IF(AND(ISNUMBER(OFFSET('Water Data'!$G$6,0,10*ROW('Water Data'!G177))),'Data Summary'!CC183="Yes"),OFFSET('Water Data'!$G$6,0,10*ROW('Water Data'!G177)),NA())</f>
        <v>#N/A</v>
      </c>
      <c r="O183" s="99" t="e">
        <f ca="true">+IF(AND(ISNUMBER(OFFSET('Water Data'!$G$9,0,10*ROW('Water Data'!G177))),'Data Summary'!CD183="Yes"),OFFSET('Water Data'!$G$9,0,10*ROW('Water Data'!G177)),NA())</f>
        <v>#N/A</v>
      </c>
      <c r="P183" s="99" t="e">
        <f ca="true">+IF(AND(ISNUMBER(OFFSET('Water Data'!$H$4,0,10*ROW('Water Data'!H177))),'Data Summary'!CE183="Yes"),100-OFFSET('Water Data'!$H$4,0,10*ROW('Water Data'!H177)),NA())</f>
        <v>#N/A</v>
      </c>
      <c r="Q183" s="99" t="e">
        <f ca="true">+IF(AND(ISNUMBER(OFFSET('Water Data'!$H$6,0,10*ROW('Water Data'!H177))),'Data Summary'!CF183="Yes"),OFFSET('Water Data'!$H$6,0,10*ROW('Water Data'!H177)),NA())</f>
        <v>#N/A</v>
      </c>
      <c r="R183" s="99" t="e">
        <f ca="true">+IF(AND(ISNUMBER(OFFSET('Water Data'!$H$9,0,10*ROW('Water Data'!H177))),'Data Summary'!CG183="Yes"),OFFSET('Water Data'!$H$9,0,10*ROW('Water Data'!H177)),NA())</f>
        <v>#N/A</v>
      </c>
      <c r="S183" s="99" t="e">
        <f ca="true">+IF(AND(ISNUMBER(OFFSET('Water Data'!$I$4,0,10*ROW('Water Data'!I177))),'Data Summary'!CH183="Yes"),100-OFFSET('Water Data'!$I$4,0,10*ROW('Water Data'!I177)),NA())</f>
        <v>#N/A</v>
      </c>
      <c r="T183" s="99" t="e">
        <f ca="true">+IF(AND(ISNUMBER(OFFSET('Water Data'!$I$6,0,10*ROW('Water Data'!I177))),'Data Summary'!CI183="Yes"),OFFSET('Water Data'!$I$6,0,10*ROW('Water Data'!I177)),NA())</f>
        <v>#N/A</v>
      </c>
      <c r="U183" s="99" t="e">
        <f ca="true">+IF(AND(ISNUMBER(OFFSET('Water Data'!$I$9,0,10*ROW('Water Data'!I177))),'Data Summary'!CJ183="Yes"),OFFSET('Water Data'!$I$9,0,10*ROW('Water Data'!I177)),NA())</f>
        <v>#N/A</v>
      </c>
      <c r="V183" s="100" t="e">
        <f ca="true">+IF(AND(ISNUMBER(OFFSET('Sanitation Data'!$D$4,0,10*ROW('Sanitation Data'!D177))),'Data Summary'!CK183="Yes"),100-OFFSET('Sanitation Data'!$D$4,0,10*ROW('Sanitation Data'!D177)),NA())</f>
        <v>#N/A</v>
      </c>
      <c r="W183" s="100" t="e">
        <f ca="true">+IF(AND(ISNUMBER(OFFSET('Sanitation Data'!$D$6,0,10*ROW('Sanitation Data'!D177))),'Data Summary'!CL183="Yes"),OFFSET('Sanitation Data'!$D$6,0,10*ROW('Sanitation Data'!D177)),NA())</f>
        <v>#N/A</v>
      </c>
      <c r="X183" s="100" t="e">
        <f ca="true">+IF(AND(ISNUMBER(OFFSET('Sanitation Data'!$D$10,0,10*ROW('Sanitation Data'!D177))),'Data Summary'!CM183="Yes"),OFFSET('Sanitation Data'!$D$10,0,10*ROW('Sanitation Data'!D177)),NA())</f>
        <v>#N/A</v>
      </c>
      <c r="Y183" s="100" t="e">
        <f ca="true">+IF(AND(ISNUMBER(OFFSET('Sanitation Data'!$D$11,0,10*ROW('Sanitation Data'!D177))),'Data Summary'!CN183="Yes"),OFFSET('Sanitation Data'!$D$11,0,10*ROW('Sanitation Data'!D177)),NA())</f>
        <v>#N/A</v>
      </c>
      <c r="Z183" s="100" t="e">
        <f ca="true">+IF(AND(ISNUMBER(OFFSET('Sanitation Data'!$D$12,0,10*ROW('Sanitation Data'!D177))),'Data Summary'!CO183="Yes"),OFFSET('Sanitation Data'!$D$12,0,10*ROW('Sanitation Data'!D177)),NA())</f>
        <v>#N/A</v>
      </c>
      <c r="AA183" s="100" t="e">
        <f ca="true">+IF(AND(ISNUMBER(OFFSET('Sanitation Data'!$E$4,0,10*ROW('Sanitation Data'!E177))),'Data Summary'!CP183="Yes"),100-OFFSET('Sanitation Data'!$E$4,0,10*ROW('Sanitation Data'!E177)),NA())</f>
        <v>#N/A</v>
      </c>
      <c r="AB183" s="100" t="e">
        <f ca="true">+IF(AND(ISNUMBER(OFFSET('Sanitation Data'!$E$6,0,10*ROW('Sanitation Data'!E177))),'Data Summary'!CQ183="Yes"),OFFSET('Sanitation Data'!$E$6,0,10*ROW('Sanitation Data'!E177)),NA())</f>
        <v>#N/A</v>
      </c>
      <c r="AC183" s="100" t="e">
        <f ca="true">+IF(AND(ISNUMBER(OFFSET('Sanitation Data'!$E$10,0,10*ROW('Sanitation Data'!E177))),'Data Summary'!CR183="Yes"),OFFSET('Sanitation Data'!$E$10,0,10*ROW('Sanitation Data'!E177)),NA())</f>
        <v>#N/A</v>
      </c>
      <c r="AD183" s="100" t="e">
        <f ca="true">+IF(AND(ISNUMBER(OFFSET('Sanitation Data'!$E$11,0,10*ROW('Sanitation Data'!E177))),'Data Summary'!CS183="Yes"),OFFSET('Sanitation Data'!$E$11,0,10*ROW('Sanitation Data'!E177)),NA())</f>
        <v>#N/A</v>
      </c>
      <c r="AE183" s="100" t="e">
        <f ca="true">+IF(AND(ISNUMBER(OFFSET('Sanitation Data'!$E$12,0,10*ROW('Sanitation Data'!E177))),'Data Summary'!CT183="Yes"),OFFSET('Sanitation Data'!$E$12,0,10*ROW('Sanitation Data'!E177)),NA())</f>
        <v>#N/A</v>
      </c>
      <c r="AF183" s="100" t="e">
        <f ca="true">+IF(AND(ISNUMBER(OFFSET('Sanitation Data'!$F$4,0,10*ROW('Sanitation Data'!F177))),'Data Summary'!CU183="Yes"),100-OFFSET('Sanitation Data'!$F$4,0,10*ROW('Sanitation Data'!F177)),NA())</f>
        <v>#N/A</v>
      </c>
      <c r="AG183" s="100" t="e">
        <f ca="true">+IF(AND(ISNUMBER(OFFSET('Sanitation Data'!$F$6,0,10*ROW('Sanitation Data'!F177))),'Data Summary'!CV183="Yes"),OFFSET('Sanitation Data'!$F$6,0,10*ROW('Sanitation Data'!F177)),NA())</f>
        <v>#N/A</v>
      </c>
      <c r="AH183" s="100" t="e">
        <f ca="true">+IF(AND(ISNUMBER(OFFSET('Sanitation Data'!$F$10,0,10*ROW('Sanitation Data'!F177))),'Data Summary'!CW183="Yes"),OFFSET('Sanitation Data'!$F$10,0,10*ROW('Sanitation Data'!F177)),NA())</f>
        <v>#N/A</v>
      </c>
      <c r="AI183" s="100" t="e">
        <f ca="true">+IF(AND(ISNUMBER(OFFSET('Sanitation Data'!$F$11,0,10*ROW('Sanitation Data'!F177))),'Data Summary'!CX183="Yes"),OFFSET('Sanitation Data'!$F$11,0,10*ROW('Sanitation Data'!F177)),NA())</f>
        <v>#N/A</v>
      </c>
      <c r="AJ183" s="100" t="e">
        <f ca="true">+IF(AND(ISNUMBER(OFFSET('Sanitation Data'!$F$12,0,10*ROW('Sanitation Data'!F177))),'Data Summary'!CY183="Yes"),OFFSET('Sanitation Data'!$F$12,0,10*ROW('Sanitation Data'!F177)),NA())</f>
        <v>#N/A</v>
      </c>
      <c r="AK183" s="100" t="e">
        <f ca="true">+IF(AND(ISNUMBER(OFFSET('Sanitation Data'!$G$4,0,10*ROW('Sanitation Data'!G177))),'Data Summary'!CZ183="Yes"),100-OFFSET('Sanitation Data'!$G$4,0,10*ROW('Sanitation Data'!G177)),NA())</f>
        <v>#N/A</v>
      </c>
      <c r="AL183" s="100" t="e">
        <f ca="true">+IF(AND(ISNUMBER(OFFSET('Sanitation Data'!$G$6,0,10*ROW('Sanitation Data'!G177))),'Data Summary'!DA183="Yes"),OFFSET('Sanitation Data'!$G$6,0,10*ROW('Sanitation Data'!G177)),NA())</f>
        <v>#N/A</v>
      </c>
      <c r="AM183" s="100" t="e">
        <f ca="true">+IF(AND(ISNUMBER(OFFSET('Sanitation Data'!$G$10,0,10*ROW('Sanitation Data'!G177))),'Data Summary'!DB183="Yes"),OFFSET('Sanitation Data'!$G$10,0,10*ROW('Sanitation Data'!G177)),NA())</f>
        <v>#N/A</v>
      </c>
      <c r="AN183" s="100" t="e">
        <f ca="true">+IF(AND(ISNUMBER(OFFSET('Sanitation Data'!$G$11,0,10*ROW('Sanitation Data'!G177))),'Data Summary'!DC183="Yes"),OFFSET('Sanitation Data'!$G$11,0,10*ROW('Sanitation Data'!G177)),NA())</f>
        <v>#N/A</v>
      </c>
      <c r="AO183" s="100" t="e">
        <f ca="true">+IF(AND(ISNUMBER(OFFSET('Sanitation Data'!$G$12,0,10*ROW('Sanitation Data'!G177))),'Data Summary'!DD183="Yes"),OFFSET('Sanitation Data'!$G$12,0,10*ROW('Sanitation Data'!G177)),NA())</f>
        <v>#N/A</v>
      </c>
      <c r="AP183" s="100" t="e">
        <f ca="true">+IF(AND(ISNUMBER(OFFSET('Sanitation Data'!$H$4,0,10*ROW('Sanitation Data'!H177))),'Data Summary'!DE183="Yes"),100-OFFSET('Sanitation Data'!$H$4,0,10*ROW('Sanitation Data'!H177)),NA())</f>
        <v>#N/A</v>
      </c>
      <c r="AQ183" s="100" t="e">
        <f ca="true">+IF(AND(ISNUMBER(OFFSET('Sanitation Data'!$H$6,0,10*ROW('Sanitation Data'!H177))),'Data Summary'!DF183="Yes"),OFFSET('Sanitation Data'!$H$6,0,10*ROW('Sanitation Data'!H177)),NA())</f>
        <v>#N/A</v>
      </c>
      <c r="AR183" s="100" t="e">
        <f ca="true">+IF(AND(ISNUMBER(OFFSET('Sanitation Data'!$H$10,0,10*ROW('Sanitation Data'!H177))),'Data Summary'!DG183="Yes"),OFFSET('Sanitation Data'!$H$10,0,10*ROW('Sanitation Data'!H177)),NA())</f>
        <v>#N/A</v>
      </c>
      <c r="AS183" s="100" t="e">
        <f ca="true">+IF(AND(ISNUMBER(OFFSET('Sanitation Data'!$H$11,0,10*ROW('Sanitation Data'!H177))),'Data Summary'!DH183="Yes"),OFFSET('Sanitation Data'!$H$11,0,10*ROW('Sanitation Data'!H177)),NA())</f>
        <v>#N/A</v>
      </c>
      <c r="AT183" s="100" t="e">
        <f ca="true">+IF(AND(ISNUMBER(OFFSET('Sanitation Data'!$H$12,0,10*ROW('Sanitation Data'!H177))),'Data Summary'!DI183="Yes"),OFFSET('Sanitation Data'!$H$12,0,10*ROW('Sanitation Data'!H177)),NA())</f>
        <v>#N/A</v>
      </c>
      <c r="AU183" s="100" t="e">
        <f ca="true">+IF(AND(ISNUMBER(OFFSET('Sanitation Data'!$I$4,0,10*ROW('Sanitation Data'!I177))),'Data Summary'!DJ183="Yes"),100-OFFSET('Sanitation Data'!$I$4,0,10*ROW('Sanitation Data'!I177)),NA())</f>
        <v>#N/A</v>
      </c>
      <c r="AV183" s="100" t="e">
        <f ca="true">+IF(AND(ISNUMBER(OFFSET('Sanitation Data'!$I$6,0,10*ROW('Sanitation Data'!I177))),'Data Summary'!DK183="Yes"),OFFSET('Sanitation Data'!$I$6,0,10*ROW('Sanitation Data'!I177)),NA())</f>
        <v>#N/A</v>
      </c>
      <c r="AW183" s="100" t="e">
        <f ca="true">+IF(AND(ISNUMBER(OFFSET('Sanitation Data'!$I$10,0,10*ROW('Sanitation Data'!I177))),'Data Summary'!DL183="Yes"),OFFSET('Sanitation Data'!$I$10,0,10*ROW('Sanitation Data'!I177)),NA())</f>
        <v>#N/A</v>
      </c>
      <c r="AX183" s="100" t="e">
        <f ca="true">+IF(AND(ISNUMBER(OFFSET('Sanitation Data'!$I$11,0,10*ROW('Sanitation Data'!I177))),'Data Summary'!DM183="Yes"),OFFSET('Sanitation Data'!$I$11,0,10*ROW('Sanitation Data'!I177)),NA())</f>
        <v>#N/A</v>
      </c>
      <c r="AY183" s="100" t="e">
        <f ca="true">+IF(AND(ISNUMBER(OFFSET('Sanitation Data'!$I$12,0,10*ROW('Sanitation Data'!I177))),'Data Summary'!DN183="Yes"),OFFSET('Sanitation Data'!$I$12,0,10*ROW('Sanitation Data'!I177)),NA())</f>
        <v>#N/A</v>
      </c>
      <c r="AZ183" s="101" t="e">
        <f ca="true">+IF(AND(ISNUMBER(OFFSET('Hygiene Data'!$D$5,0,10*ROW('Hygiene Data'!D177))),'Data Summary'!DO183="Yes"),OFFSET('Hygiene Data'!$D$5,0,10*ROW('Hygiene Data'!D177)),NA())</f>
        <v>#N/A</v>
      </c>
      <c r="BA183" s="101" t="e">
        <f ca="true">+IF(AND(ISNUMBER(OFFSET('Hygiene Data'!$D$7,0,10*ROW('Hygiene Data'!D177))),'Data Summary'!DP183="Yes"),OFFSET('Hygiene Data'!$D$7,0,10*ROW('Hygiene Data'!D177)),NA())</f>
        <v>#N/A</v>
      </c>
      <c r="BB183" s="101" t="e">
        <f ca="true">+IF(AND(ISNUMBER(OFFSET('Hygiene Data'!$D$9,0,10*ROW('Hygiene Data'!D177))),'Data Summary'!DQ183="Yes"),OFFSET('Hygiene Data'!$D$9,0,10*ROW('Hygiene Data'!D177)),NA())</f>
        <v>#N/A</v>
      </c>
      <c r="BC183" s="101" t="e">
        <f ca="true">+IF(AND(ISNUMBER(OFFSET('Hygiene Data'!$E$5,0,10*ROW('Hygiene Data'!E177))),'Data Summary'!DR183="Yes"),OFFSET('Hygiene Data'!$E$5,0,10*ROW('Hygiene Data'!E177)),NA())</f>
        <v>#N/A</v>
      </c>
      <c r="BD183" s="101" t="e">
        <f ca="true">+IF(AND(ISNUMBER(OFFSET('Hygiene Data'!$E$7,0,10*ROW('Hygiene Data'!E177))),'Data Summary'!DS183="Yes"),OFFSET('Hygiene Data'!$E$7,0,10*ROW('Hygiene Data'!E177)),NA())</f>
        <v>#N/A</v>
      </c>
      <c r="BE183" s="101" t="e">
        <f ca="true">+IF(AND(ISNUMBER(OFFSET('Hygiene Data'!$E$9,0,10*ROW('Hygiene Data'!E177))),'Data Summary'!DT183="Yes"),OFFSET('Hygiene Data'!$E$9,0,10*ROW('Hygiene Data'!E177)),NA())</f>
        <v>#N/A</v>
      </c>
      <c r="BF183" s="101" t="e">
        <f ca="true">+IF(AND(ISNUMBER(OFFSET('Hygiene Data'!$F$5,0,10*ROW('Hygiene Data'!F177))),'Data Summary'!DU183="Yes"),OFFSET('Hygiene Data'!$F$5,0,10*ROW('Hygiene Data'!F177)),NA())</f>
        <v>#N/A</v>
      </c>
      <c r="BG183" s="101" t="e">
        <f ca="true">+IF(AND(ISNUMBER(OFFSET('Hygiene Data'!$F$7,0,10*ROW('Hygiene Data'!F177))),'Data Summary'!DV183="Yes"),OFFSET('Hygiene Data'!$F$7,0,10*ROW('Hygiene Data'!F177)),NA())</f>
        <v>#N/A</v>
      </c>
      <c r="BH183" s="101" t="e">
        <f ca="true">+IF(AND(ISNUMBER(OFFSET('Hygiene Data'!$F$9,0,10*ROW('Hygiene Data'!F177))),'Data Summary'!DW183="Yes"),OFFSET('Hygiene Data'!$F$9,0,10*ROW('Hygiene Data'!F177)),NA())</f>
        <v>#N/A</v>
      </c>
      <c r="BI183" s="101" t="e">
        <f ca="true">+IF(AND(ISNUMBER(OFFSET('Hygiene Data'!$G$5,0,10*ROW('Hygiene Data'!G177))),'Data Summary'!DX183="Yes"),OFFSET('Hygiene Data'!$G$5,0,10*ROW('Hygiene Data'!G177)),NA())</f>
        <v>#N/A</v>
      </c>
      <c r="BJ183" s="101" t="e">
        <f ca="true">+IF(AND(ISNUMBER(OFFSET('Hygiene Data'!$G$7,0,10*ROW('Hygiene Data'!G177))),'Data Summary'!DY183="Yes"),OFFSET('Hygiene Data'!$G$7,0,10*ROW('Hygiene Data'!G177)),NA())</f>
        <v>#N/A</v>
      </c>
      <c r="BK183" s="101" t="e">
        <f ca="true">+IF(AND(ISNUMBER(OFFSET('Hygiene Data'!$G$9,0,10*ROW('Hygiene Data'!G177))),'Data Summary'!DZ183="Yes"),OFFSET('Hygiene Data'!$G$9,0,10*ROW('Hygiene Data'!G177)),NA())</f>
        <v>#N/A</v>
      </c>
      <c r="BL183" s="101" t="e">
        <f ca="true">+IF(AND(ISNUMBER(OFFSET('Hygiene Data'!$H$5,0,10*ROW('Hygiene Data'!H177))),'Data Summary'!EA183="Yes"),OFFSET('Hygiene Data'!$H$5,0,10*ROW('Hygiene Data'!H177)),NA())</f>
        <v>#N/A</v>
      </c>
      <c r="BM183" s="101" t="e">
        <f ca="true">+IF(AND(ISNUMBER(OFFSET('Hygiene Data'!$H$7,0,10*ROW('Hygiene Data'!H177))),'Data Summary'!EB183="Yes"),OFFSET('Hygiene Data'!$H$7,0,10*ROW('Hygiene Data'!H177)),NA())</f>
        <v>#N/A</v>
      </c>
      <c r="BN183" s="101" t="e">
        <f ca="true">+IF(AND(ISNUMBER(OFFSET('Hygiene Data'!$H$9,0,10*ROW('Hygiene Data'!H177))),'Data Summary'!EC183="Yes"),OFFSET('Hygiene Data'!$H$9,0,10*ROW('Hygiene Data'!H177)),NA())</f>
        <v>#N/A</v>
      </c>
      <c r="BO183" s="101" t="e">
        <f ca="true">+IF(AND(ISNUMBER(OFFSET('Hygiene Data'!$I$5,0,10*ROW('Hygiene Data'!I177))),'Data Summary'!ED183="Yes"),OFFSET('Hygiene Data'!$I$5,0,10*ROW('Hygiene Data'!I177)),NA())</f>
        <v>#N/A</v>
      </c>
      <c r="BP183" s="101" t="e">
        <f ca="true">+IF(AND(ISNUMBER(OFFSET('Hygiene Data'!$I$7,0,10*ROW('Hygiene Data'!I177))),'Data Summary'!EE183="Yes"),OFFSET('Hygiene Data'!$I$7,0,10*ROW('Hygiene Data'!I177)),NA())</f>
        <v>#N/A</v>
      </c>
      <c r="BQ183" s="101" t="e">
        <f ca="true">+IF(AND(ISNUMBER(OFFSET('Hygiene Data'!$I$9,0,10*ROW('Hygiene Data'!I177))),'Data Summary'!EF183="Yes"),OFFSET('Hygiene Data'!$I$9,0,10*ROW('Hygiene Data'!I177)),NA())</f>
        <v>#N/A</v>
      </c>
    </row>
    <row xmlns:x14ac="http://schemas.microsoft.com/office/spreadsheetml/2009/9/ac" r="184" x14ac:dyDescent="0.2">
      <c r="A184" s="379" t="e">
        <f ca="true">+RIGHT('Data Summary'!A184,LEN('Data Summary'!A184)-9)</f>
        <v>#VALUE!</v>
      </c>
      <c r="B184" s="38" t="str">
        <f ca="true">+IF(ISTEXT('Data Summary'!B184),'Data Summary'!B184,"")</f>
        <v/>
      </c>
      <c r="C184" s="378" t="e">
        <f ca="true">+VALUE('Data Summary'!C184)</f>
        <v>#VALUE!</v>
      </c>
      <c r="D184" s="99" t="e">
        <f ca="true">+IF(AND(ISNUMBER(OFFSET('Water Data'!$D$4,0,10*ROW('Water Data'!D178))),'Data Summary'!BS184="Yes"),100-OFFSET('Water Data'!$D$4,0,10*ROW('Water Data'!D178)),NA())</f>
        <v>#N/A</v>
      </c>
      <c r="E184" s="99" t="e">
        <f ca="true">+IF(AND(ISNUMBER(OFFSET('Water Data'!$D$6,0,10*ROW('Water Data'!D178))),'Data Summary'!BT184="Yes"),OFFSET('Water Data'!$D$6,0,10*ROW('Water Data'!D178)),NA())</f>
        <v>#N/A</v>
      </c>
      <c r="F184" s="99" t="e">
        <f ca="true">+IF(AND(ISNUMBER(OFFSET('Water Data'!$D$9,0,10*ROW('Water Data'!D178))),'Data Summary'!BU184="Yes"),OFFSET('Water Data'!$D$9,0,10*ROW('Water Data'!D178)),NA())</f>
        <v>#N/A</v>
      </c>
      <c r="G184" s="99" t="e">
        <f ca="true">+IF(AND(ISNUMBER(OFFSET('Water Data'!$E$4,0,10*ROW('Water Data'!E178))),'Data Summary'!BV184="Yes"),100-OFFSET('Water Data'!$E$4,0,10*ROW('Water Data'!E178)),NA())</f>
        <v>#N/A</v>
      </c>
      <c r="H184" s="99" t="e">
        <f ca="true">+IF(AND(ISNUMBER(OFFSET('Water Data'!$E$6,0,10*ROW('Water Data'!E178))),'Data Summary'!BW184="Yes"),OFFSET('Water Data'!$E$6,0,10*ROW('Water Data'!E178)),NA())</f>
        <v>#N/A</v>
      </c>
      <c r="I184" s="99" t="e">
        <f ca="true">+IF(AND(ISNUMBER(OFFSET('Water Data'!$E$9,0,10*ROW('Water Data'!E178))),'Data Summary'!BX184="Yes"),OFFSET('Water Data'!$E$9,0,10*ROW('Water Data'!E178)),NA())</f>
        <v>#N/A</v>
      </c>
      <c r="J184" s="99" t="e">
        <f ca="true">+IF(AND(ISNUMBER(OFFSET('Water Data'!$F$4,0,10*ROW('Water Data'!F178))),'Data Summary'!BY184="Yes"),100-OFFSET('Water Data'!$F$4,0,10*ROW('Water Data'!F178)),NA())</f>
        <v>#N/A</v>
      </c>
      <c r="K184" s="99" t="e">
        <f ca="true">+IF(AND(ISNUMBER(OFFSET('Water Data'!$F$6,0,10*ROW('Water Data'!F178))),'Data Summary'!BZ184="Yes"),OFFSET('Water Data'!$F$6,0,10*ROW('Water Data'!F178)),NA())</f>
        <v>#N/A</v>
      </c>
      <c r="L184" s="99" t="e">
        <f ca="true">+IF(AND(ISNUMBER(OFFSET('Water Data'!$F$9,0,10*ROW('Water Data'!F178))),'Data Summary'!CA184="Yes"),OFFSET('Water Data'!$F$9,0,10*ROW('Water Data'!F178)),NA())</f>
        <v>#N/A</v>
      </c>
      <c r="M184" s="99" t="e">
        <f ca="true">+IF(AND(ISNUMBER(OFFSET('Water Data'!$G$4,0,10*ROW('Water Data'!G178))),'Data Summary'!CB184="Yes"),100-OFFSET('Water Data'!$G$4,0,10*ROW('Water Data'!G178)),NA())</f>
        <v>#N/A</v>
      </c>
      <c r="N184" s="99" t="e">
        <f ca="true">+IF(AND(ISNUMBER(OFFSET('Water Data'!$G$6,0,10*ROW('Water Data'!G178))),'Data Summary'!CC184="Yes"),OFFSET('Water Data'!$G$6,0,10*ROW('Water Data'!G178)),NA())</f>
        <v>#N/A</v>
      </c>
      <c r="O184" s="99" t="e">
        <f ca="true">+IF(AND(ISNUMBER(OFFSET('Water Data'!$G$9,0,10*ROW('Water Data'!G178))),'Data Summary'!CD184="Yes"),OFFSET('Water Data'!$G$9,0,10*ROW('Water Data'!G178)),NA())</f>
        <v>#N/A</v>
      </c>
      <c r="P184" s="99" t="e">
        <f ca="true">+IF(AND(ISNUMBER(OFFSET('Water Data'!$H$4,0,10*ROW('Water Data'!H178))),'Data Summary'!CE184="Yes"),100-OFFSET('Water Data'!$H$4,0,10*ROW('Water Data'!H178)),NA())</f>
        <v>#N/A</v>
      </c>
      <c r="Q184" s="99" t="e">
        <f ca="true">+IF(AND(ISNUMBER(OFFSET('Water Data'!$H$6,0,10*ROW('Water Data'!H178))),'Data Summary'!CF184="Yes"),OFFSET('Water Data'!$H$6,0,10*ROW('Water Data'!H178)),NA())</f>
        <v>#N/A</v>
      </c>
      <c r="R184" s="99" t="e">
        <f ca="true">+IF(AND(ISNUMBER(OFFSET('Water Data'!$H$9,0,10*ROW('Water Data'!H178))),'Data Summary'!CG184="Yes"),OFFSET('Water Data'!$H$9,0,10*ROW('Water Data'!H178)),NA())</f>
        <v>#N/A</v>
      </c>
      <c r="S184" s="99" t="e">
        <f ca="true">+IF(AND(ISNUMBER(OFFSET('Water Data'!$I$4,0,10*ROW('Water Data'!I178))),'Data Summary'!CH184="Yes"),100-OFFSET('Water Data'!$I$4,0,10*ROW('Water Data'!I178)),NA())</f>
        <v>#N/A</v>
      </c>
      <c r="T184" s="99" t="e">
        <f ca="true">+IF(AND(ISNUMBER(OFFSET('Water Data'!$I$6,0,10*ROW('Water Data'!I178))),'Data Summary'!CI184="Yes"),OFFSET('Water Data'!$I$6,0,10*ROW('Water Data'!I178)),NA())</f>
        <v>#N/A</v>
      </c>
      <c r="U184" s="99" t="e">
        <f ca="true">+IF(AND(ISNUMBER(OFFSET('Water Data'!$I$9,0,10*ROW('Water Data'!I178))),'Data Summary'!CJ184="Yes"),OFFSET('Water Data'!$I$9,0,10*ROW('Water Data'!I178)),NA())</f>
        <v>#N/A</v>
      </c>
      <c r="V184" s="100" t="e">
        <f ca="true">+IF(AND(ISNUMBER(OFFSET('Sanitation Data'!$D$4,0,10*ROW('Sanitation Data'!D178))),'Data Summary'!CK184="Yes"),100-OFFSET('Sanitation Data'!$D$4,0,10*ROW('Sanitation Data'!D178)),NA())</f>
        <v>#N/A</v>
      </c>
      <c r="W184" s="100" t="e">
        <f ca="true">+IF(AND(ISNUMBER(OFFSET('Sanitation Data'!$D$6,0,10*ROW('Sanitation Data'!D178))),'Data Summary'!CL184="Yes"),OFFSET('Sanitation Data'!$D$6,0,10*ROW('Sanitation Data'!D178)),NA())</f>
        <v>#N/A</v>
      </c>
      <c r="X184" s="100" t="e">
        <f ca="true">+IF(AND(ISNUMBER(OFFSET('Sanitation Data'!$D$10,0,10*ROW('Sanitation Data'!D178))),'Data Summary'!CM184="Yes"),OFFSET('Sanitation Data'!$D$10,0,10*ROW('Sanitation Data'!D178)),NA())</f>
        <v>#N/A</v>
      </c>
      <c r="Y184" s="100" t="e">
        <f ca="true">+IF(AND(ISNUMBER(OFFSET('Sanitation Data'!$D$11,0,10*ROW('Sanitation Data'!D178))),'Data Summary'!CN184="Yes"),OFFSET('Sanitation Data'!$D$11,0,10*ROW('Sanitation Data'!D178)),NA())</f>
        <v>#N/A</v>
      </c>
      <c r="Z184" s="100" t="e">
        <f ca="true">+IF(AND(ISNUMBER(OFFSET('Sanitation Data'!$D$12,0,10*ROW('Sanitation Data'!D178))),'Data Summary'!CO184="Yes"),OFFSET('Sanitation Data'!$D$12,0,10*ROW('Sanitation Data'!D178)),NA())</f>
        <v>#N/A</v>
      </c>
      <c r="AA184" s="100" t="e">
        <f ca="true">+IF(AND(ISNUMBER(OFFSET('Sanitation Data'!$E$4,0,10*ROW('Sanitation Data'!E178))),'Data Summary'!CP184="Yes"),100-OFFSET('Sanitation Data'!$E$4,0,10*ROW('Sanitation Data'!E178)),NA())</f>
        <v>#N/A</v>
      </c>
      <c r="AB184" s="100" t="e">
        <f ca="true">+IF(AND(ISNUMBER(OFFSET('Sanitation Data'!$E$6,0,10*ROW('Sanitation Data'!E178))),'Data Summary'!CQ184="Yes"),OFFSET('Sanitation Data'!$E$6,0,10*ROW('Sanitation Data'!E178)),NA())</f>
        <v>#N/A</v>
      </c>
      <c r="AC184" s="100" t="e">
        <f ca="true">+IF(AND(ISNUMBER(OFFSET('Sanitation Data'!$E$10,0,10*ROW('Sanitation Data'!E178))),'Data Summary'!CR184="Yes"),OFFSET('Sanitation Data'!$E$10,0,10*ROW('Sanitation Data'!E178)),NA())</f>
        <v>#N/A</v>
      </c>
      <c r="AD184" s="100" t="e">
        <f ca="true">+IF(AND(ISNUMBER(OFFSET('Sanitation Data'!$E$11,0,10*ROW('Sanitation Data'!E178))),'Data Summary'!CS184="Yes"),OFFSET('Sanitation Data'!$E$11,0,10*ROW('Sanitation Data'!E178)),NA())</f>
        <v>#N/A</v>
      </c>
      <c r="AE184" s="100" t="e">
        <f ca="true">+IF(AND(ISNUMBER(OFFSET('Sanitation Data'!$E$12,0,10*ROW('Sanitation Data'!E178))),'Data Summary'!CT184="Yes"),OFFSET('Sanitation Data'!$E$12,0,10*ROW('Sanitation Data'!E178)),NA())</f>
        <v>#N/A</v>
      </c>
      <c r="AF184" s="100" t="e">
        <f ca="true">+IF(AND(ISNUMBER(OFFSET('Sanitation Data'!$F$4,0,10*ROW('Sanitation Data'!F178))),'Data Summary'!CU184="Yes"),100-OFFSET('Sanitation Data'!$F$4,0,10*ROW('Sanitation Data'!F178)),NA())</f>
        <v>#N/A</v>
      </c>
      <c r="AG184" s="100" t="e">
        <f ca="true">+IF(AND(ISNUMBER(OFFSET('Sanitation Data'!$F$6,0,10*ROW('Sanitation Data'!F178))),'Data Summary'!CV184="Yes"),OFFSET('Sanitation Data'!$F$6,0,10*ROW('Sanitation Data'!F178)),NA())</f>
        <v>#N/A</v>
      </c>
      <c r="AH184" s="100" t="e">
        <f ca="true">+IF(AND(ISNUMBER(OFFSET('Sanitation Data'!$F$10,0,10*ROW('Sanitation Data'!F178))),'Data Summary'!CW184="Yes"),OFFSET('Sanitation Data'!$F$10,0,10*ROW('Sanitation Data'!F178)),NA())</f>
        <v>#N/A</v>
      </c>
      <c r="AI184" s="100" t="e">
        <f ca="true">+IF(AND(ISNUMBER(OFFSET('Sanitation Data'!$F$11,0,10*ROW('Sanitation Data'!F178))),'Data Summary'!CX184="Yes"),OFFSET('Sanitation Data'!$F$11,0,10*ROW('Sanitation Data'!F178)),NA())</f>
        <v>#N/A</v>
      </c>
      <c r="AJ184" s="100" t="e">
        <f ca="true">+IF(AND(ISNUMBER(OFFSET('Sanitation Data'!$F$12,0,10*ROW('Sanitation Data'!F178))),'Data Summary'!CY184="Yes"),OFFSET('Sanitation Data'!$F$12,0,10*ROW('Sanitation Data'!F178)),NA())</f>
        <v>#N/A</v>
      </c>
      <c r="AK184" s="100" t="e">
        <f ca="true">+IF(AND(ISNUMBER(OFFSET('Sanitation Data'!$G$4,0,10*ROW('Sanitation Data'!G178))),'Data Summary'!CZ184="Yes"),100-OFFSET('Sanitation Data'!$G$4,0,10*ROW('Sanitation Data'!G178)),NA())</f>
        <v>#N/A</v>
      </c>
      <c r="AL184" s="100" t="e">
        <f ca="true">+IF(AND(ISNUMBER(OFFSET('Sanitation Data'!$G$6,0,10*ROW('Sanitation Data'!G178))),'Data Summary'!DA184="Yes"),OFFSET('Sanitation Data'!$G$6,0,10*ROW('Sanitation Data'!G178)),NA())</f>
        <v>#N/A</v>
      </c>
      <c r="AM184" s="100" t="e">
        <f ca="true">+IF(AND(ISNUMBER(OFFSET('Sanitation Data'!$G$10,0,10*ROW('Sanitation Data'!G178))),'Data Summary'!DB184="Yes"),OFFSET('Sanitation Data'!$G$10,0,10*ROW('Sanitation Data'!G178)),NA())</f>
        <v>#N/A</v>
      </c>
      <c r="AN184" s="100" t="e">
        <f ca="true">+IF(AND(ISNUMBER(OFFSET('Sanitation Data'!$G$11,0,10*ROW('Sanitation Data'!G178))),'Data Summary'!DC184="Yes"),OFFSET('Sanitation Data'!$G$11,0,10*ROW('Sanitation Data'!G178)),NA())</f>
        <v>#N/A</v>
      </c>
      <c r="AO184" s="100" t="e">
        <f ca="true">+IF(AND(ISNUMBER(OFFSET('Sanitation Data'!$G$12,0,10*ROW('Sanitation Data'!G178))),'Data Summary'!DD184="Yes"),OFFSET('Sanitation Data'!$G$12,0,10*ROW('Sanitation Data'!G178)),NA())</f>
        <v>#N/A</v>
      </c>
      <c r="AP184" s="100" t="e">
        <f ca="true">+IF(AND(ISNUMBER(OFFSET('Sanitation Data'!$H$4,0,10*ROW('Sanitation Data'!H178))),'Data Summary'!DE184="Yes"),100-OFFSET('Sanitation Data'!$H$4,0,10*ROW('Sanitation Data'!H178)),NA())</f>
        <v>#N/A</v>
      </c>
      <c r="AQ184" s="100" t="e">
        <f ca="true">+IF(AND(ISNUMBER(OFFSET('Sanitation Data'!$H$6,0,10*ROW('Sanitation Data'!H178))),'Data Summary'!DF184="Yes"),OFFSET('Sanitation Data'!$H$6,0,10*ROW('Sanitation Data'!H178)),NA())</f>
        <v>#N/A</v>
      </c>
      <c r="AR184" s="100" t="e">
        <f ca="true">+IF(AND(ISNUMBER(OFFSET('Sanitation Data'!$H$10,0,10*ROW('Sanitation Data'!H178))),'Data Summary'!DG184="Yes"),OFFSET('Sanitation Data'!$H$10,0,10*ROW('Sanitation Data'!H178)),NA())</f>
        <v>#N/A</v>
      </c>
      <c r="AS184" s="100" t="e">
        <f ca="true">+IF(AND(ISNUMBER(OFFSET('Sanitation Data'!$H$11,0,10*ROW('Sanitation Data'!H178))),'Data Summary'!DH184="Yes"),OFFSET('Sanitation Data'!$H$11,0,10*ROW('Sanitation Data'!H178)),NA())</f>
        <v>#N/A</v>
      </c>
      <c r="AT184" s="100" t="e">
        <f ca="true">+IF(AND(ISNUMBER(OFFSET('Sanitation Data'!$H$12,0,10*ROW('Sanitation Data'!H178))),'Data Summary'!DI184="Yes"),OFFSET('Sanitation Data'!$H$12,0,10*ROW('Sanitation Data'!H178)),NA())</f>
        <v>#N/A</v>
      </c>
      <c r="AU184" s="100" t="e">
        <f ca="true">+IF(AND(ISNUMBER(OFFSET('Sanitation Data'!$I$4,0,10*ROW('Sanitation Data'!I178))),'Data Summary'!DJ184="Yes"),100-OFFSET('Sanitation Data'!$I$4,0,10*ROW('Sanitation Data'!I178)),NA())</f>
        <v>#N/A</v>
      </c>
      <c r="AV184" s="100" t="e">
        <f ca="true">+IF(AND(ISNUMBER(OFFSET('Sanitation Data'!$I$6,0,10*ROW('Sanitation Data'!I178))),'Data Summary'!DK184="Yes"),OFFSET('Sanitation Data'!$I$6,0,10*ROW('Sanitation Data'!I178)),NA())</f>
        <v>#N/A</v>
      </c>
      <c r="AW184" s="100" t="e">
        <f ca="true">+IF(AND(ISNUMBER(OFFSET('Sanitation Data'!$I$10,0,10*ROW('Sanitation Data'!I178))),'Data Summary'!DL184="Yes"),OFFSET('Sanitation Data'!$I$10,0,10*ROW('Sanitation Data'!I178)),NA())</f>
        <v>#N/A</v>
      </c>
      <c r="AX184" s="100" t="e">
        <f ca="true">+IF(AND(ISNUMBER(OFFSET('Sanitation Data'!$I$11,0,10*ROW('Sanitation Data'!I178))),'Data Summary'!DM184="Yes"),OFFSET('Sanitation Data'!$I$11,0,10*ROW('Sanitation Data'!I178)),NA())</f>
        <v>#N/A</v>
      </c>
      <c r="AY184" s="100" t="e">
        <f ca="true">+IF(AND(ISNUMBER(OFFSET('Sanitation Data'!$I$12,0,10*ROW('Sanitation Data'!I178))),'Data Summary'!DN184="Yes"),OFFSET('Sanitation Data'!$I$12,0,10*ROW('Sanitation Data'!I178)),NA())</f>
        <v>#N/A</v>
      </c>
      <c r="AZ184" s="101" t="e">
        <f ca="true">+IF(AND(ISNUMBER(OFFSET('Hygiene Data'!$D$5,0,10*ROW('Hygiene Data'!D178))),'Data Summary'!DO184="Yes"),OFFSET('Hygiene Data'!$D$5,0,10*ROW('Hygiene Data'!D178)),NA())</f>
        <v>#N/A</v>
      </c>
      <c r="BA184" s="101" t="e">
        <f ca="true">+IF(AND(ISNUMBER(OFFSET('Hygiene Data'!$D$7,0,10*ROW('Hygiene Data'!D178))),'Data Summary'!DP184="Yes"),OFFSET('Hygiene Data'!$D$7,0,10*ROW('Hygiene Data'!D178)),NA())</f>
        <v>#N/A</v>
      </c>
      <c r="BB184" s="101" t="e">
        <f ca="true">+IF(AND(ISNUMBER(OFFSET('Hygiene Data'!$D$9,0,10*ROW('Hygiene Data'!D178))),'Data Summary'!DQ184="Yes"),OFFSET('Hygiene Data'!$D$9,0,10*ROW('Hygiene Data'!D178)),NA())</f>
        <v>#N/A</v>
      </c>
      <c r="BC184" s="101" t="e">
        <f ca="true">+IF(AND(ISNUMBER(OFFSET('Hygiene Data'!$E$5,0,10*ROW('Hygiene Data'!E178))),'Data Summary'!DR184="Yes"),OFFSET('Hygiene Data'!$E$5,0,10*ROW('Hygiene Data'!E178)),NA())</f>
        <v>#N/A</v>
      </c>
      <c r="BD184" s="101" t="e">
        <f ca="true">+IF(AND(ISNUMBER(OFFSET('Hygiene Data'!$E$7,0,10*ROW('Hygiene Data'!E178))),'Data Summary'!DS184="Yes"),OFFSET('Hygiene Data'!$E$7,0,10*ROW('Hygiene Data'!E178)),NA())</f>
        <v>#N/A</v>
      </c>
      <c r="BE184" s="101" t="e">
        <f ca="true">+IF(AND(ISNUMBER(OFFSET('Hygiene Data'!$E$9,0,10*ROW('Hygiene Data'!E178))),'Data Summary'!DT184="Yes"),OFFSET('Hygiene Data'!$E$9,0,10*ROW('Hygiene Data'!E178)),NA())</f>
        <v>#N/A</v>
      </c>
      <c r="BF184" s="101" t="e">
        <f ca="true">+IF(AND(ISNUMBER(OFFSET('Hygiene Data'!$F$5,0,10*ROW('Hygiene Data'!F178))),'Data Summary'!DU184="Yes"),OFFSET('Hygiene Data'!$F$5,0,10*ROW('Hygiene Data'!F178)),NA())</f>
        <v>#N/A</v>
      </c>
      <c r="BG184" s="101" t="e">
        <f ca="true">+IF(AND(ISNUMBER(OFFSET('Hygiene Data'!$F$7,0,10*ROW('Hygiene Data'!F178))),'Data Summary'!DV184="Yes"),OFFSET('Hygiene Data'!$F$7,0,10*ROW('Hygiene Data'!F178)),NA())</f>
        <v>#N/A</v>
      </c>
      <c r="BH184" s="101" t="e">
        <f ca="true">+IF(AND(ISNUMBER(OFFSET('Hygiene Data'!$F$9,0,10*ROW('Hygiene Data'!F178))),'Data Summary'!DW184="Yes"),OFFSET('Hygiene Data'!$F$9,0,10*ROW('Hygiene Data'!F178)),NA())</f>
        <v>#N/A</v>
      </c>
      <c r="BI184" s="101" t="e">
        <f ca="true">+IF(AND(ISNUMBER(OFFSET('Hygiene Data'!$G$5,0,10*ROW('Hygiene Data'!G178))),'Data Summary'!DX184="Yes"),OFFSET('Hygiene Data'!$G$5,0,10*ROW('Hygiene Data'!G178)),NA())</f>
        <v>#N/A</v>
      </c>
      <c r="BJ184" s="101" t="e">
        <f ca="true">+IF(AND(ISNUMBER(OFFSET('Hygiene Data'!$G$7,0,10*ROW('Hygiene Data'!G178))),'Data Summary'!DY184="Yes"),OFFSET('Hygiene Data'!$G$7,0,10*ROW('Hygiene Data'!G178)),NA())</f>
        <v>#N/A</v>
      </c>
      <c r="BK184" s="101" t="e">
        <f ca="true">+IF(AND(ISNUMBER(OFFSET('Hygiene Data'!$G$9,0,10*ROW('Hygiene Data'!G178))),'Data Summary'!DZ184="Yes"),OFFSET('Hygiene Data'!$G$9,0,10*ROW('Hygiene Data'!G178)),NA())</f>
        <v>#N/A</v>
      </c>
      <c r="BL184" s="101" t="e">
        <f ca="true">+IF(AND(ISNUMBER(OFFSET('Hygiene Data'!$H$5,0,10*ROW('Hygiene Data'!H178))),'Data Summary'!EA184="Yes"),OFFSET('Hygiene Data'!$H$5,0,10*ROW('Hygiene Data'!H178)),NA())</f>
        <v>#N/A</v>
      </c>
      <c r="BM184" s="101" t="e">
        <f ca="true">+IF(AND(ISNUMBER(OFFSET('Hygiene Data'!$H$7,0,10*ROW('Hygiene Data'!H178))),'Data Summary'!EB184="Yes"),OFFSET('Hygiene Data'!$H$7,0,10*ROW('Hygiene Data'!H178)),NA())</f>
        <v>#N/A</v>
      </c>
      <c r="BN184" s="101" t="e">
        <f ca="true">+IF(AND(ISNUMBER(OFFSET('Hygiene Data'!$H$9,0,10*ROW('Hygiene Data'!H178))),'Data Summary'!EC184="Yes"),OFFSET('Hygiene Data'!$H$9,0,10*ROW('Hygiene Data'!H178)),NA())</f>
        <v>#N/A</v>
      </c>
      <c r="BO184" s="101" t="e">
        <f ca="true">+IF(AND(ISNUMBER(OFFSET('Hygiene Data'!$I$5,0,10*ROW('Hygiene Data'!I178))),'Data Summary'!ED184="Yes"),OFFSET('Hygiene Data'!$I$5,0,10*ROW('Hygiene Data'!I178)),NA())</f>
        <v>#N/A</v>
      </c>
      <c r="BP184" s="101" t="e">
        <f ca="true">+IF(AND(ISNUMBER(OFFSET('Hygiene Data'!$I$7,0,10*ROW('Hygiene Data'!I178))),'Data Summary'!EE184="Yes"),OFFSET('Hygiene Data'!$I$7,0,10*ROW('Hygiene Data'!I178)),NA())</f>
        <v>#N/A</v>
      </c>
      <c r="BQ184" s="101" t="e">
        <f ca="true">+IF(AND(ISNUMBER(OFFSET('Hygiene Data'!$I$9,0,10*ROW('Hygiene Data'!I178))),'Data Summary'!EF184="Yes"),OFFSET('Hygiene Data'!$I$9,0,10*ROW('Hygiene Data'!I178)),NA())</f>
        <v>#N/A</v>
      </c>
    </row>
    <row xmlns:x14ac="http://schemas.microsoft.com/office/spreadsheetml/2009/9/ac" r="185" x14ac:dyDescent="0.2">
      <c r="A185" s="379" t="e">
        <f ca="true">+RIGHT('Data Summary'!A185,LEN('Data Summary'!A185)-9)</f>
        <v>#VALUE!</v>
      </c>
      <c r="B185" s="38" t="str">
        <f ca="true">+IF(ISTEXT('Data Summary'!B185),'Data Summary'!B185,"")</f>
        <v/>
      </c>
      <c r="C185" s="378" t="e">
        <f ca="true">+VALUE('Data Summary'!C185)</f>
        <v>#VALUE!</v>
      </c>
      <c r="D185" s="99" t="e">
        <f ca="true">+IF(AND(ISNUMBER(OFFSET('Water Data'!$D$4,0,10*ROW('Water Data'!D179))),'Data Summary'!BS185="Yes"),100-OFFSET('Water Data'!$D$4,0,10*ROW('Water Data'!D179)),NA())</f>
        <v>#N/A</v>
      </c>
      <c r="E185" s="99" t="e">
        <f ca="true">+IF(AND(ISNUMBER(OFFSET('Water Data'!$D$6,0,10*ROW('Water Data'!D179))),'Data Summary'!BT185="Yes"),OFFSET('Water Data'!$D$6,0,10*ROW('Water Data'!D179)),NA())</f>
        <v>#N/A</v>
      </c>
      <c r="F185" s="99" t="e">
        <f ca="true">+IF(AND(ISNUMBER(OFFSET('Water Data'!$D$9,0,10*ROW('Water Data'!D179))),'Data Summary'!BU185="Yes"),OFFSET('Water Data'!$D$9,0,10*ROW('Water Data'!D179)),NA())</f>
        <v>#N/A</v>
      </c>
      <c r="G185" s="99" t="e">
        <f ca="true">+IF(AND(ISNUMBER(OFFSET('Water Data'!$E$4,0,10*ROW('Water Data'!E179))),'Data Summary'!BV185="Yes"),100-OFFSET('Water Data'!$E$4,0,10*ROW('Water Data'!E179)),NA())</f>
        <v>#N/A</v>
      </c>
      <c r="H185" s="99" t="e">
        <f ca="true">+IF(AND(ISNUMBER(OFFSET('Water Data'!$E$6,0,10*ROW('Water Data'!E179))),'Data Summary'!BW185="Yes"),OFFSET('Water Data'!$E$6,0,10*ROW('Water Data'!E179)),NA())</f>
        <v>#N/A</v>
      </c>
      <c r="I185" s="99" t="e">
        <f ca="true">+IF(AND(ISNUMBER(OFFSET('Water Data'!$E$9,0,10*ROW('Water Data'!E179))),'Data Summary'!BX185="Yes"),OFFSET('Water Data'!$E$9,0,10*ROW('Water Data'!E179)),NA())</f>
        <v>#N/A</v>
      </c>
      <c r="J185" s="99" t="e">
        <f ca="true">+IF(AND(ISNUMBER(OFFSET('Water Data'!$F$4,0,10*ROW('Water Data'!F179))),'Data Summary'!BY185="Yes"),100-OFFSET('Water Data'!$F$4,0,10*ROW('Water Data'!F179)),NA())</f>
        <v>#N/A</v>
      </c>
      <c r="K185" s="99" t="e">
        <f ca="true">+IF(AND(ISNUMBER(OFFSET('Water Data'!$F$6,0,10*ROW('Water Data'!F179))),'Data Summary'!BZ185="Yes"),OFFSET('Water Data'!$F$6,0,10*ROW('Water Data'!F179)),NA())</f>
        <v>#N/A</v>
      </c>
      <c r="L185" s="99" t="e">
        <f ca="true">+IF(AND(ISNUMBER(OFFSET('Water Data'!$F$9,0,10*ROW('Water Data'!F179))),'Data Summary'!CA185="Yes"),OFFSET('Water Data'!$F$9,0,10*ROW('Water Data'!F179)),NA())</f>
        <v>#N/A</v>
      </c>
      <c r="M185" s="99" t="e">
        <f ca="true">+IF(AND(ISNUMBER(OFFSET('Water Data'!$G$4,0,10*ROW('Water Data'!G179))),'Data Summary'!CB185="Yes"),100-OFFSET('Water Data'!$G$4,0,10*ROW('Water Data'!G179)),NA())</f>
        <v>#N/A</v>
      </c>
      <c r="N185" s="99" t="e">
        <f ca="true">+IF(AND(ISNUMBER(OFFSET('Water Data'!$G$6,0,10*ROW('Water Data'!G179))),'Data Summary'!CC185="Yes"),OFFSET('Water Data'!$G$6,0,10*ROW('Water Data'!G179)),NA())</f>
        <v>#N/A</v>
      </c>
      <c r="O185" s="99" t="e">
        <f ca="true">+IF(AND(ISNUMBER(OFFSET('Water Data'!$G$9,0,10*ROW('Water Data'!G179))),'Data Summary'!CD185="Yes"),OFFSET('Water Data'!$G$9,0,10*ROW('Water Data'!G179)),NA())</f>
        <v>#N/A</v>
      </c>
      <c r="P185" s="99" t="e">
        <f ca="true">+IF(AND(ISNUMBER(OFFSET('Water Data'!$H$4,0,10*ROW('Water Data'!H179))),'Data Summary'!CE185="Yes"),100-OFFSET('Water Data'!$H$4,0,10*ROW('Water Data'!H179)),NA())</f>
        <v>#N/A</v>
      </c>
      <c r="Q185" s="99" t="e">
        <f ca="true">+IF(AND(ISNUMBER(OFFSET('Water Data'!$H$6,0,10*ROW('Water Data'!H179))),'Data Summary'!CF185="Yes"),OFFSET('Water Data'!$H$6,0,10*ROW('Water Data'!H179)),NA())</f>
        <v>#N/A</v>
      </c>
      <c r="R185" s="99" t="e">
        <f ca="true">+IF(AND(ISNUMBER(OFFSET('Water Data'!$H$9,0,10*ROW('Water Data'!H179))),'Data Summary'!CG185="Yes"),OFFSET('Water Data'!$H$9,0,10*ROW('Water Data'!H179)),NA())</f>
        <v>#N/A</v>
      </c>
      <c r="S185" s="99" t="e">
        <f ca="true">+IF(AND(ISNUMBER(OFFSET('Water Data'!$I$4,0,10*ROW('Water Data'!I179))),'Data Summary'!CH185="Yes"),100-OFFSET('Water Data'!$I$4,0,10*ROW('Water Data'!I179)),NA())</f>
        <v>#N/A</v>
      </c>
      <c r="T185" s="99" t="e">
        <f ca="true">+IF(AND(ISNUMBER(OFFSET('Water Data'!$I$6,0,10*ROW('Water Data'!I179))),'Data Summary'!CI185="Yes"),OFFSET('Water Data'!$I$6,0,10*ROW('Water Data'!I179)),NA())</f>
        <v>#N/A</v>
      </c>
      <c r="U185" s="99" t="e">
        <f ca="true">+IF(AND(ISNUMBER(OFFSET('Water Data'!$I$9,0,10*ROW('Water Data'!I179))),'Data Summary'!CJ185="Yes"),OFFSET('Water Data'!$I$9,0,10*ROW('Water Data'!I179)),NA())</f>
        <v>#N/A</v>
      </c>
      <c r="V185" s="100" t="e">
        <f ca="true">+IF(AND(ISNUMBER(OFFSET('Sanitation Data'!$D$4,0,10*ROW('Sanitation Data'!D179))),'Data Summary'!CK185="Yes"),100-OFFSET('Sanitation Data'!$D$4,0,10*ROW('Sanitation Data'!D179)),NA())</f>
        <v>#N/A</v>
      </c>
      <c r="W185" s="100" t="e">
        <f ca="true">+IF(AND(ISNUMBER(OFFSET('Sanitation Data'!$D$6,0,10*ROW('Sanitation Data'!D179))),'Data Summary'!CL185="Yes"),OFFSET('Sanitation Data'!$D$6,0,10*ROW('Sanitation Data'!D179)),NA())</f>
        <v>#N/A</v>
      </c>
      <c r="X185" s="100" t="e">
        <f ca="true">+IF(AND(ISNUMBER(OFFSET('Sanitation Data'!$D$10,0,10*ROW('Sanitation Data'!D179))),'Data Summary'!CM185="Yes"),OFFSET('Sanitation Data'!$D$10,0,10*ROW('Sanitation Data'!D179)),NA())</f>
        <v>#N/A</v>
      </c>
      <c r="Y185" s="100" t="e">
        <f ca="true">+IF(AND(ISNUMBER(OFFSET('Sanitation Data'!$D$11,0,10*ROW('Sanitation Data'!D179))),'Data Summary'!CN185="Yes"),OFFSET('Sanitation Data'!$D$11,0,10*ROW('Sanitation Data'!D179)),NA())</f>
        <v>#N/A</v>
      </c>
      <c r="Z185" s="100" t="e">
        <f ca="true">+IF(AND(ISNUMBER(OFFSET('Sanitation Data'!$D$12,0,10*ROW('Sanitation Data'!D179))),'Data Summary'!CO185="Yes"),OFFSET('Sanitation Data'!$D$12,0,10*ROW('Sanitation Data'!D179)),NA())</f>
        <v>#N/A</v>
      </c>
      <c r="AA185" s="100" t="e">
        <f ca="true">+IF(AND(ISNUMBER(OFFSET('Sanitation Data'!$E$4,0,10*ROW('Sanitation Data'!E179))),'Data Summary'!CP185="Yes"),100-OFFSET('Sanitation Data'!$E$4,0,10*ROW('Sanitation Data'!E179)),NA())</f>
        <v>#N/A</v>
      </c>
      <c r="AB185" s="100" t="e">
        <f ca="true">+IF(AND(ISNUMBER(OFFSET('Sanitation Data'!$E$6,0,10*ROW('Sanitation Data'!E179))),'Data Summary'!CQ185="Yes"),OFFSET('Sanitation Data'!$E$6,0,10*ROW('Sanitation Data'!E179)),NA())</f>
        <v>#N/A</v>
      </c>
      <c r="AC185" s="100" t="e">
        <f ca="true">+IF(AND(ISNUMBER(OFFSET('Sanitation Data'!$E$10,0,10*ROW('Sanitation Data'!E179))),'Data Summary'!CR185="Yes"),OFFSET('Sanitation Data'!$E$10,0,10*ROW('Sanitation Data'!E179)),NA())</f>
        <v>#N/A</v>
      </c>
      <c r="AD185" s="100" t="e">
        <f ca="true">+IF(AND(ISNUMBER(OFFSET('Sanitation Data'!$E$11,0,10*ROW('Sanitation Data'!E179))),'Data Summary'!CS185="Yes"),OFFSET('Sanitation Data'!$E$11,0,10*ROW('Sanitation Data'!E179)),NA())</f>
        <v>#N/A</v>
      </c>
      <c r="AE185" s="100" t="e">
        <f ca="true">+IF(AND(ISNUMBER(OFFSET('Sanitation Data'!$E$12,0,10*ROW('Sanitation Data'!E179))),'Data Summary'!CT185="Yes"),OFFSET('Sanitation Data'!$E$12,0,10*ROW('Sanitation Data'!E179)),NA())</f>
        <v>#N/A</v>
      </c>
      <c r="AF185" s="100" t="e">
        <f ca="true">+IF(AND(ISNUMBER(OFFSET('Sanitation Data'!$F$4,0,10*ROW('Sanitation Data'!F179))),'Data Summary'!CU185="Yes"),100-OFFSET('Sanitation Data'!$F$4,0,10*ROW('Sanitation Data'!F179)),NA())</f>
        <v>#N/A</v>
      </c>
      <c r="AG185" s="100" t="e">
        <f ca="true">+IF(AND(ISNUMBER(OFFSET('Sanitation Data'!$F$6,0,10*ROW('Sanitation Data'!F179))),'Data Summary'!CV185="Yes"),OFFSET('Sanitation Data'!$F$6,0,10*ROW('Sanitation Data'!F179)),NA())</f>
        <v>#N/A</v>
      </c>
      <c r="AH185" s="100" t="e">
        <f ca="true">+IF(AND(ISNUMBER(OFFSET('Sanitation Data'!$F$10,0,10*ROW('Sanitation Data'!F179))),'Data Summary'!CW185="Yes"),OFFSET('Sanitation Data'!$F$10,0,10*ROW('Sanitation Data'!F179)),NA())</f>
        <v>#N/A</v>
      </c>
      <c r="AI185" s="100" t="e">
        <f ca="true">+IF(AND(ISNUMBER(OFFSET('Sanitation Data'!$F$11,0,10*ROW('Sanitation Data'!F179))),'Data Summary'!CX185="Yes"),OFFSET('Sanitation Data'!$F$11,0,10*ROW('Sanitation Data'!F179)),NA())</f>
        <v>#N/A</v>
      </c>
      <c r="AJ185" s="100" t="e">
        <f ca="true">+IF(AND(ISNUMBER(OFFSET('Sanitation Data'!$F$12,0,10*ROW('Sanitation Data'!F179))),'Data Summary'!CY185="Yes"),OFFSET('Sanitation Data'!$F$12,0,10*ROW('Sanitation Data'!F179)),NA())</f>
        <v>#N/A</v>
      </c>
      <c r="AK185" s="100" t="e">
        <f ca="true">+IF(AND(ISNUMBER(OFFSET('Sanitation Data'!$G$4,0,10*ROW('Sanitation Data'!G179))),'Data Summary'!CZ185="Yes"),100-OFFSET('Sanitation Data'!$G$4,0,10*ROW('Sanitation Data'!G179)),NA())</f>
        <v>#N/A</v>
      </c>
      <c r="AL185" s="100" t="e">
        <f ca="true">+IF(AND(ISNUMBER(OFFSET('Sanitation Data'!$G$6,0,10*ROW('Sanitation Data'!G179))),'Data Summary'!DA185="Yes"),OFFSET('Sanitation Data'!$G$6,0,10*ROW('Sanitation Data'!G179)),NA())</f>
        <v>#N/A</v>
      </c>
      <c r="AM185" s="100" t="e">
        <f ca="true">+IF(AND(ISNUMBER(OFFSET('Sanitation Data'!$G$10,0,10*ROW('Sanitation Data'!G179))),'Data Summary'!DB185="Yes"),OFFSET('Sanitation Data'!$G$10,0,10*ROW('Sanitation Data'!G179)),NA())</f>
        <v>#N/A</v>
      </c>
      <c r="AN185" s="100" t="e">
        <f ca="true">+IF(AND(ISNUMBER(OFFSET('Sanitation Data'!$G$11,0,10*ROW('Sanitation Data'!G179))),'Data Summary'!DC185="Yes"),OFFSET('Sanitation Data'!$G$11,0,10*ROW('Sanitation Data'!G179)),NA())</f>
        <v>#N/A</v>
      </c>
      <c r="AO185" s="100" t="e">
        <f ca="true">+IF(AND(ISNUMBER(OFFSET('Sanitation Data'!$G$12,0,10*ROW('Sanitation Data'!G179))),'Data Summary'!DD185="Yes"),OFFSET('Sanitation Data'!$G$12,0,10*ROW('Sanitation Data'!G179)),NA())</f>
        <v>#N/A</v>
      </c>
      <c r="AP185" s="100" t="e">
        <f ca="true">+IF(AND(ISNUMBER(OFFSET('Sanitation Data'!$H$4,0,10*ROW('Sanitation Data'!H179))),'Data Summary'!DE185="Yes"),100-OFFSET('Sanitation Data'!$H$4,0,10*ROW('Sanitation Data'!H179)),NA())</f>
        <v>#N/A</v>
      </c>
      <c r="AQ185" s="100" t="e">
        <f ca="true">+IF(AND(ISNUMBER(OFFSET('Sanitation Data'!$H$6,0,10*ROW('Sanitation Data'!H179))),'Data Summary'!DF185="Yes"),OFFSET('Sanitation Data'!$H$6,0,10*ROW('Sanitation Data'!H179)),NA())</f>
        <v>#N/A</v>
      </c>
      <c r="AR185" s="100" t="e">
        <f ca="true">+IF(AND(ISNUMBER(OFFSET('Sanitation Data'!$H$10,0,10*ROW('Sanitation Data'!H179))),'Data Summary'!DG185="Yes"),OFFSET('Sanitation Data'!$H$10,0,10*ROW('Sanitation Data'!H179)),NA())</f>
        <v>#N/A</v>
      </c>
      <c r="AS185" s="100" t="e">
        <f ca="true">+IF(AND(ISNUMBER(OFFSET('Sanitation Data'!$H$11,0,10*ROW('Sanitation Data'!H179))),'Data Summary'!DH185="Yes"),OFFSET('Sanitation Data'!$H$11,0,10*ROW('Sanitation Data'!H179)),NA())</f>
        <v>#N/A</v>
      </c>
      <c r="AT185" s="100" t="e">
        <f ca="true">+IF(AND(ISNUMBER(OFFSET('Sanitation Data'!$H$12,0,10*ROW('Sanitation Data'!H179))),'Data Summary'!DI185="Yes"),OFFSET('Sanitation Data'!$H$12,0,10*ROW('Sanitation Data'!H179)),NA())</f>
        <v>#N/A</v>
      </c>
      <c r="AU185" s="100" t="e">
        <f ca="true">+IF(AND(ISNUMBER(OFFSET('Sanitation Data'!$I$4,0,10*ROW('Sanitation Data'!I179))),'Data Summary'!DJ185="Yes"),100-OFFSET('Sanitation Data'!$I$4,0,10*ROW('Sanitation Data'!I179)),NA())</f>
        <v>#N/A</v>
      </c>
      <c r="AV185" s="100" t="e">
        <f ca="true">+IF(AND(ISNUMBER(OFFSET('Sanitation Data'!$I$6,0,10*ROW('Sanitation Data'!I179))),'Data Summary'!DK185="Yes"),OFFSET('Sanitation Data'!$I$6,0,10*ROW('Sanitation Data'!I179)),NA())</f>
        <v>#N/A</v>
      </c>
      <c r="AW185" s="100" t="e">
        <f ca="true">+IF(AND(ISNUMBER(OFFSET('Sanitation Data'!$I$10,0,10*ROW('Sanitation Data'!I179))),'Data Summary'!DL185="Yes"),OFFSET('Sanitation Data'!$I$10,0,10*ROW('Sanitation Data'!I179)),NA())</f>
        <v>#N/A</v>
      </c>
      <c r="AX185" s="100" t="e">
        <f ca="true">+IF(AND(ISNUMBER(OFFSET('Sanitation Data'!$I$11,0,10*ROW('Sanitation Data'!I179))),'Data Summary'!DM185="Yes"),OFFSET('Sanitation Data'!$I$11,0,10*ROW('Sanitation Data'!I179)),NA())</f>
        <v>#N/A</v>
      </c>
      <c r="AY185" s="100" t="e">
        <f ca="true">+IF(AND(ISNUMBER(OFFSET('Sanitation Data'!$I$12,0,10*ROW('Sanitation Data'!I179))),'Data Summary'!DN185="Yes"),OFFSET('Sanitation Data'!$I$12,0,10*ROW('Sanitation Data'!I179)),NA())</f>
        <v>#N/A</v>
      </c>
      <c r="AZ185" s="101" t="e">
        <f ca="true">+IF(AND(ISNUMBER(OFFSET('Hygiene Data'!$D$5,0,10*ROW('Hygiene Data'!D179))),'Data Summary'!DO185="Yes"),OFFSET('Hygiene Data'!$D$5,0,10*ROW('Hygiene Data'!D179)),NA())</f>
        <v>#N/A</v>
      </c>
      <c r="BA185" s="101" t="e">
        <f ca="true">+IF(AND(ISNUMBER(OFFSET('Hygiene Data'!$D$7,0,10*ROW('Hygiene Data'!D179))),'Data Summary'!DP185="Yes"),OFFSET('Hygiene Data'!$D$7,0,10*ROW('Hygiene Data'!D179)),NA())</f>
        <v>#N/A</v>
      </c>
      <c r="BB185" s="101" t="e">
        <f ca="true">+IF(AND(ISNUMBER(OFFSET('Hygiene Data'!$D$9,0,10*ROW('Hygiene Data'!D179))),'Data Summary'!DQ185="Yes"),OFFSET('Hygiene Data'!$D$9,0,10*ROW('Hygiene Data'!D179)),NA())</f>
        <v>#N/A</v>
      </c>
      <c r="BC185" s="101" t="e">
        <f ca="true">+IF(AND(ISNUMBER(OFFSET('Hygiene Data'!$E$5,0,10*ROW('Hygiene Data'!E179))),'Data Summary'!DR185="Yes"),OFFSET('Hygiene Data'!$E$5,0,10*ROW('Hygiene Data'!E179)),NA())</f>
        <v>#N/A</v>
      </c>
      <c r="BD185" s="101" t="e">
        <f ca="true">+IF(AND(ISNUMBER(OFFSET('Hygiene Data'!$E$7,0,10*ROW('Hygiene Data'!E179))),'Data Summary'!DS185="Yes"),OFFSET('Hygiene Data'!$E$7,0,10*ROW('Hygiene Data'!E179)),NA())</f>
        <v>#N/A</v>
      </c>
      <c r="BE185" s="101" t="e">
        <f ca="true">+IF(AND(ISNUMBER(OFFSET('Hygiene Data'!$E$9,0,10*ROW('Hygiene Data'!E179))),'Data Summary'!DT185="Yes"),OFFSET('Hygiene Data'!$E$9,0,10*ROW('Hygiene Data'!E179)),NA())</f>
        <v>#N/A</v>
      </c>
      <c r="BF185" s="101" t="e">
        <f ca="true">+IF(AND(ISNUMBER(OFFSET('Hygiene Data'!$F$5,0,10*ROW('Hygiene Data'!F179))),'Data Summary'!DU185="Yes"),OFFSET('Hygiene Data'!$F$5,0,10*ROW('Hygiene Data'!F179)),NA())</f>
        <v>#N/A</v>
      </c>
      <c r="BG185" s="101" t="e">
        <f ca="true">+IF(AND(ISNUMBER(OFFSET('Hygiene Data'!$F$7,0,10*ROW('Hygiene Data'!F179))),'Data Summary'!DV185="Yes"),OFFSET('Hygiene Data'!$F$7,0,10*ROW('Hygiene Data'!F179)),NA())</f>
        <v>#N/A</v>
      </c>
      <c r="BH185" s="101" t="e">
        <f ca="true">+IF(AND(ISNUMBER(OFFSET('Hygiene Data'!$F$9,0,10*ROW('Hygiene Data'!F179))),'Data Summary'!DW185="Yes"),OFFSET('Hygiene Data'!$F$9,0,10*ROW('Hygiene Data'!F179)),NA())</f>
        <v>#N/A</v>
      </c>
      <c r="BI185" s="101" t="e">
        <f ca="true">+IF(AND(ISNUMBER(OFFSET('Hygiene Data'!$G$5,0,10*ROW('Hygiene Data'!G179))),'Data Summary'!DX185="Yes"),OFFSET('Hygiene Data'!$G$5,0,10*ROW('Hygiene Data'!G179)),NA())</f>
        <v>#N/A</v>
      </c>
      <c r="BJ185" s="101" t="e">
        <f ca="true">+IF(AND(ISNUMBER(OFFSET('Hygiene Data'!$G$7,0,10*ROW('Hygiene Data'!G179))),'Data Summary'!DY185="Yes"),OFFSET('Hygiene Data'!$G$7,0,10*ROW('Hygiene Data'!G179)),NA())</f>
        <v>#N/A</v>
      </c>
      <c r="BK185" s="101" t="e">
        <f ca="true">+IF(AND(ISNUMBER(OFFSET('Hygiene Data'!$G$9,0,10*ROW('Hygiene Data'!G179))),'Data Summary'!DZ185="Yes"),OFFSET('Hygiene Data'!$G$9,0,10*ROW('Hygiene Data'!G179)),NA())</f>
        <v>#N/A</v>
      </c>
      <c r="BL185" s="101" t="e">
        <f ca="true">+IF(AND(ISNUMBER(OFFSET('Hygiene Data'!$H$5,0,10*ROW('Hygiene Data'!H179))),'Data Summary'!EA185="Yes"),OFFSET('Hygiene Data'!$H$5,0,10*ROW('Hygiene Data'!H179)),NA())</f>
        <v>#N/A</v>
      </c>
      <c r="BM185" s="101" t="e">
        <f ca="true">+IF(AND(ISNUMBER(OFFSET('Hygiene Data'!$H$7,0,10*ROW('Hygiene Data'!H179))),'Data Summary'!EB185="Yes"),OFFSET('Hygiene Data'!$H$7,0,10*ROW('Hygiene Data'!H179)),NA())</f>
        <v>#N/A</v>
      </c>
      <c r="BN185" s="101" t="e">
        <f ca="true">+IF(AND(ISNUMBER(OFFSET('Hygiene Data'!$H$9,0,10*ROW('Hygiene Data'!H179))),'Data Summary'!EC185="Yes"),OFFSET('Hygiene Data'!$H$9,0,10*ROW('Hygiene Data'!H179)),NA())</f>
        <v>#N/A</v>
      </c>
      <c r="BO185" s="101" t="e">
        <f ca="true">+IF(AND(ISNUMBER(OFFSET('Hygiene Data'!$I$5,0,10*ROW('Hygiene Data'!I179))),'Data Summary'!ED185="Yes"),OFFSET('Hygiene Data'!$I$5,0,10*ROW('Hygiene Data'!I179)),NA())</f>
        <v>#N/A</v>
      </c>
      <c r="BP185" s="101" t="e">
        <f ca="true">+IF(AND(ISNUMBER(OFFSET('Hygiene Data'!$I$7,0,10*ROW('Hygiene Data'!I179))),'Data Summary'!EE185="Yes"),OFFSET('Hygiene Data'!$I$7,0,10*ROW('Hygiene Data'!I179)),NA())</f>
        <v>#N/A</v>
      </c>
      <c r="BQ185" s="101" t="e">
        <f ca="true">+IF(AND(ISNUMBER(OFFSET('Hygiene Data'!$I$9,0,10*ROW('Hygiene Data'!I179))),'Data Summary'!EF185="Yes"),OFFSET('Hygiene Data'!$I$9,0,10*ROW('Hygiene Data'!I179)),NA())</f>
        <v>#N/A</v>
      </c>
    </row>
    <row xmlns:x14ac="http://schemas.microsoft.com/office/spreadsheetml/2009/9/ac" r="186" x14ac:dyDescent="0.2">
      <c r="A186" s="379" t="e">
        <f ca="true">+RIGHT('Data Summary'!A186,LEN('Data Summary'!A186)-9)</f>
        <v>#VALUE!</v>
      </c>
      <c r="B186" s="38" t="str">
        <f ca="true">+IF(ISTEXT('Data Summary'!B186),'Data Summary'!B186,"")</f>
        <v/>
      </c>
      <c r="C186" s="378" t="e">
        <f ca="true">+VALUE('Data Summary'!C186)</f>
        <v>#VALUE!</v>
      </c>
      <c r="D186" s="99" t="e">
        <f ca="true">+IF(AND(ISNUMBER(OFFSET('Water Data'!$D$4,0,10*ROW('Water Data'!D180))),'Data Summary'!BS186="Yes"),100-OFFSET('Water Data'!$D$4,0,10*ROW('Water Data'!D180)),NA())</f>
        <v>#N/A</v>
      </c>
      <c r="E186" s="99" t="e">
        <f ca="true">+IF(AND(ISNUMBER(OFFSET('Water Data'!$D$6,0,10*ROW('Water Data'!D180))),'Data Summary'!BT186="Yes"),OFFSET('Water Data'!$D$6,0,10*ROW('Water Data'!D180)),NA())</f>
        <v>#N/A</v>
      </c>
      <c r="F186" s="99" t="e">
        <f ca="true">+IF(AND(ISNUMBER(OFFSET('Water Data'!$D$9,0,10*ROW('Water Data'!D180))),'Data Summary'!BU186="Yes"),OFFSET('Water Data'!$D$9,0,10*ROW('Water Data'!D180)),NA())</f>
        <v>#N/A</v>
      </c>
      <c r="G186" s="99" t="e">
        <f ca="true">+IF(AND(ISNUMBER(OFFSET('Water Data'!$E$4,0,10*ROW('Water Data'!E180))),'Data Summary'!BV186="Yes"),100-OFFSET('Water Data'!$E$4,0,10*ROW('Water Data'!E180)),NA())</f>
        <v>#N/A</v>
      </c>
      <c r="H186" s="99" t="e">
        <f ca="true">+IF(AND(ISNUMBER(OFFSET('Water Data'!$E$6,0,10*ROW('Water Data'!E180))),'Data Summary'!BW186="Yes"),OFFSET('Water Data'!$E$6,0,10*ROW('Water Data'!E180)),NA())</f>
        <v>#N/A</v>
      </c>
      <c r="I186" s="99" t="e">
        <f ca="true">+IF(AND(ISNUMBER(OFFSET('Water Data'!$E$9,0,10*ROW('Water Data'!E180))),'Data Summary'!BX186="Yes"),OFFSET('Water Data'!$E$9,0,10*ROW('Water Data'!E180)),NA())</f>
        <v>#N/A</v>
      </c>
      <c r="J186" s="99" t="e">
        <f ca="true">+IF(AND(ISNUMBER(OFFSET('Water Data'!$F$4,0,10*ROW('Water Data'!F180))),'Data Summary'!BY186="Yes"),100-OFFSET('Water Data'!$F$4,0,10*ROW('Water Data'!F180)),NA())</f>
        <v>#N/A</v>
      </c>
      <c r="K186" s="99" t="e">
        <f ca="true">+IF(AND(ISNUMBER(OFFSET('Water Data'!$F$6,0,10*ROW('Water Data'!F180))),'Data Summary'!BZ186="Yes"),OFFSET('Water Data'!$F$6,0,10*ROW('Water Data'!F180)),NA())</f>
        <v>#N/A</v>
      </c>
      <c r="L186" s="99" t="e">
        <f ca="true">+IF(AND(ISNUMBER(OFFSET('Water Data'!$F$9,0,10*ROW('Water Data'!F180))),'Data Summary'!CA186="Yes"),OFFSET('Water Data'!$F$9,0,10*ROW('Water Data'!F180)),NA())</f>
        <v>#N/A</v>
      </c>
      <c r="M186" s="99" t="e">
        <f ca="true">+IF(AND(ISNUMBER(OFFSET('Water Data'!$G$4,0,10*ROW('Water Data'!G180))),'Data Summary'!CB186="Yes"),100-OFFSET('Water Data'!$G$4,0,10*ROW('Water Data'!G180)),NA())</f>
        <v>#N/A</v>
      </c>
      <c r="N186" s="99" t="e">
        <f ca="true">+IF(AND(ISNUMBER(OFFSET('Water Data'!$G$6,0,10*ROW('Water Data'!G180))),'Data Summary'!CC186="Yes"),OFFSET('Water Data'!$G$6,0,10*ROW('Water Data'!G180)),NA())</f>
        <v>#N/A</v>
      </c>
      <c r="O186" s="99" t="e">
        <f ca="true">+IF(AND(ISNUMBER(OFFSET('Water Data'!$G$9,0,10*ROW('Water Data'!G180))),'Data Summary'!CD186="Yes"),OFFSET('Water Data'!$G$9,0,10*ROW('Water Data'!G180)),NA())</f>
        <v>#N/A</v>
      </c>
      <c r="P186" s="99" t="e">
        <f ca="true">+IF(AND(ISNUMBER(OFFSET('Water Data'!$H$4,0,10*ROW('Water Data'!H180))),'Data Summary'!CE186="Yes"),100-OFFSET('Water Data'!$H$4,0,10*ROW('Water Data'!H180)),NA())</f>
        <v>#N/A</v>
      </c>
      <c r="Q186" s="99" t="e">
        <f ca="true">+IF(AND(ISNUMBER(OFFSET('Water Data'!$H$6,0,10*ROW('Water Data'!H180))),'Data Summary'!CF186="Yes"),OFFSET('Water Data'!$H$6,0,10*ROW('Water Data'!H180)),NA())</f>
        <v>#N/A</v>
      </c>
      <c r="R186" s="99" t="e">
        <f ca="true">+IF(AND(ISNUMBER(OFFSET('Water Data'!$H$9,0,10*ROW('Water Data'!H180))),'Data Summary'!CG186="Yes"),OFFSET('Water Data'!$H$9,0,10*ROW('Water Data'!H180)),NA())</f>
        <v>#N/A</v>
      </c>
      <c r="S186" s="99" t="e">
        <f ca="true">+IF(AND(ISNUMBER(OFFSET('Water Data'!$I$4,0,10*ROW('Water Data'!I180))),'Data Summary'!CH186="Yes"),100-OFFSET('Water Data'!$I$4,0,10*ROW('Water Data'!I180)),NA())</f>
        <v>#N/A</v>
      </c>
      <c r="T186" s="99" t="e">
        <f ca="true">+IF(AND(ISNUMBER(OFFSET('Water Data'!$I$6,0,10*ROW('Water Data'!I180))),'Data Summary'!CI186="Yes"),OFFSET('Water Data'!$I$6,0,10*ROW('Water Data'!I180)),NA())</f>
        <v>#N/A</v>
      </c>
      <c r="U186" s="99" t="e">
        <f ca="true">+IF(AND(ISNUMBER(OFFSET('Water Data'!$I$9,0,10*ROW('Water Data'!I180))),'Data Summary'!CJ186="Yes"),OFFSET('Water Data'!$I$9,0,10*ROW('Water Data'!I180)),NA())</f>
        <v>#N/A</v>
      </c>
      <c r="V186" s="100" t="e">
        <f ca="true">+IF(AND(ISNUMBER(OFFSET('Sanitation Data'!$D$4,0,10*ROW('Sanitation Data'!D180))),'Data Summary'!CK186="Yes"),100-OFFSET('Sanitation Data'!$D$4,0,10*ROW('Sanitation Data'!D180)),NA())</f>
        <v>#N/A</v>
      </c>
      <c r="W186" s="100" t="e">
        <f ca="true">+IF(AND(ISNUMBER(OFFSET('Sanitation Data'!$D$6,0,10*ROW('Sanitation Data'!D180))),'Data Summary'!CL186="Yes"),OFFSET('Sanitation Data'!$D$6,0,10*ROW('Sanitation Data'!D180)),NA())</f>
        <v>#N/A</v>
      </c>
      <c r="X186" s="100" t="e">
        <f ca="true">+IF(AND(ISNUMBER(OFFSET('Sanitation Data'!$D$10,0,10*ROW('Sanitation Data'!D180))),'Data Summary'!CM186="Yes"),OFFSET('Sanitation Data'!$D$10,0,10*ROW('Sanitation Data'!D180)),NA())</f>
        <v>#N/A</v>
      </c>
      <c r="Y186" s="100" t="e">
        <f ca="true">+IF(AND(ISNUMBER(OFFSET('Sanitation Data'!$D$11,0,10*ROW('Sanitation Data'!D180))),'Data Summary'!CN186="Yes"),OFFSET('Sanitation Data'!$D$11,0,10*ROW('Sanitation Data'!D180)),NA())</f>
        <v>#N/A</v>
      </c>
      <c r="Z186" s="100" t="e">
        <f ca="true">+IF(AND(ISNUMBER(OFFSET('Sanitation Data'!$D$12,0,10*ROW('Sanitation Data'!D180))),'Data Summary'!CO186="Yes"),OFFSET('Sanitation Data'!$D$12,0,10*ROW('Sanitation Data'!D180)),NA())</f>
        <v>#N/A</v>
      </c>
      <c r="AA186" s="100" t="e">
        <f ca="true">+IF(AND(ISNUMBER(OFFSET('Sanitation Data'!$E$4,0,10*ROW('Sanitation Data'!E180))),'Data Summary'!CP186="Yes"),100-OFFSET('Sanitation Data'!$E$4,0,10*ROW('Sanitation Data'!E180)),NA())</f>
        <v>#N/A</v>
      </c>
      <c r="AB186" s="100" t="e">
        <f ca="true">+IF(AND(ISNUMBER(OFFSET('Sanitation Data'!$E$6,0,10*ROW('Sanitation Data'!E180))),'Data Summary'!CQ186="Yes"),OFFSET('Sanitation Data'!$E$6,0,10*ROW('Sanitation Data'!E180)),NA())</f>
        <v>#N/A</v>
      </c>
      <c r="AC186" s="100" t="e">
        <f ca="true">+IF(AND(ISNUMBER(OFFSET('Sanitation Data'!$E$10,0,10*ROW('Sanitation Data'!E180))),'Data Summary'!CR186="Yes"),OFFSET('Sanitation Data'!$E$10,0,10*ROW('Sanitation Data'!E180)),NA())</f>
        <v>#N/A</v>
      </c>
      <c r="AD186" s="100" t="e">
        <f ca="true">+IF(AND(ISNUMBER(OFFSET('Sanitation Data'!$E$11,0,10*ROW('Sanitation Data'!E180))),'Data Summary'!CS186="Yes"),OFFSET('Sanitation Data'!$E$11,0,10*ROW('Sanitation Data'!E180)),NA())</f>
        <v>#N/A</v>
      </c>
      <c r="AE186" s="100" t="e">
        <f ca="true">+IF(AND(ISNUMBER(OFFSET('Sanitation Data'!$E$12,0,10*ROW('Sanitation Data'!E180))),'Data Summary'!CT186="Yes"),OFFSET('Sanitation Data'!$E$12,0,10*ROW('Sanitation Data'!E180)),NA())</f>
        <v>#N/A</v>
      </c>
      <c r="AF186" s="100" t="e">
        <f ca="true">+IF(AND(ISNUMBER(OFFSET('Sanitation Data'!$F$4,0,10*ROW('Sanitation Data'!F180))),'Data Summary'!CU186="Yes"),100-OFFSET('Sanitation Data'!$F$4,0,10*ROW('Sanitation Data'!F180)),NA())</f>
        <v>#N/A</v>
      </c>
      <c r="AG186" s="100" t="e">
        <f ca="true">+IF(AND(ISNUMBER(OFFSET('Sanitation Data'!$F$6,0,10*ROW('Sanitation Data'!F180))),'Data Summary'!CV186="Yes"),OFFSET('Sanitation Data'!$F$6,0,10*ROW('Sanitation Data'!F180)),NA())</f>
        <v>#N/A</v>
      </c>
      <c r="AH186" s="100" t="e">
        <f ca="true">+IF(AND(ISNUMBER(OFFSET('Sanitation Data'!$F$10,0,10*ROW('Sanitation Data'!F180))),'Data Summary'!CW186="Yes"),OFFSET('Sanitation Data'!$F$10,0,10*ROW('Sanitation Data'!F180)),NA())</f>
        <v>#N/A</v>
      </c>
      <c r="AI186" s="100" t="e">
        <f ca="true">+IF(AND(ISNUMBER(OFFSET('Sanitation Data'!$F$11,0,10*ROW('Sanitation Data'!F180))),'Data Summary'!CX186="Yes"),OFFSET('Sanitation Data'!$F$11,0,10*ROW('Sanitation Data'!F180)),NA())</f>
        <v>#N/A</v>
      </c>
      <c r="AJ186" s="100" t="e">
        <f ca="true">+IF(AND(ISNUMBER(OFFSET('Sanitation Data'!$F$12,0,10*ROW('Sanitation Data'!F180))),'Data Summary'!CY186="Yes"),OFFSET('Sanitation Data'!$F$12,0,10*ROW('Sanitation Data'!F180)),NA())</f>
        <v>#N/A</v>
      </c>
      <c r="AK186" s="100" t="e">
        <f ca="true">+IF(AND(ISNUMBER(OFFSET('Sanitation Data'!$G$4,0,10*ROW('Sanitation Data'!G180))),'Data Summary'!CZ186="Yes"),100-OFFSET('Sanitation Data'!$G$4,0,10*ROW('Sanitation Data'!G180)),NA())</f>
        <v>#N/A</v>
      </c>
      <c r="AL186" s="100" t="e">
        <f ca="true">+IF(AND(ISNUMBER(OFFSET('Sanitation Data'!$G$6,0,10*ROW('Sanitation Data'!G180))),'Data Summary'!DA186="Yes"),OFFSET('Sanitation Data'!$G$6,0,10*ROW('Sanitation Data'!G180)),NA())</f>
        <v>#N/A</v>
      </c>
      <c r="AM186" s="100" t="e">
        <f ca="true">+IF(AND(ISNUMBER(OFFSET('Sanitation Data'!$G$10,0,10*ROW('Sanitation Data'!G180))),'Data Summary'!DB186="Yes"),OFFSET('Sanitation Data'!$G$10,0,10*ROW('Sanitation Data'!G180)),NA())</f>
        <v>#N/A</v>
      </c>
      <c r="AN186" s="100" t="e">
        <f ca="true">+IF(AND(ISNUMBER(OFFSET('Sanitation Data'!$G$11,0,10*ROW('Sanitation Data'!G180))),'Data Summary'!DC186="Yes"),OFFSET('Sanitation Data'!$G$11,0,10*ROW('Sanitation Data'!G180)),NA())</f>
        <v>#N/A</v>
      </c>
      <c r="AO186" s="100" t="e">
        <f ca="true">+IF(AND(ISNUMBER(OFFSET('Sanitation Data'!$G$12,0,10*ROW('Sanitation Data'!G180))),'Data Summary'!DD186="Yes"),OFFSET('Sanitation Data'!$G$12,0,10*ROW('Sanitation Data'!G180)),NA())</f>
        <v>#N/A</v>
      </c>
      <c r="AP186" s="100" t="e">
        <f ca="true">+IF(AND(ISNUMBER(OFFSET('Sanitation Data'!$H$4,0,10*ROW('Sanitation Data'!H180))),'Data Summary'!DE186="Yes"),100-OFFSET('Sanitation Data'!$H$4,0,10*ROW('Sanitation Data'!H180)),NA())</f>
        <v>#N/A</v>
      </c>
      <c r="AQ186" s="100" t="e">
        <f ca="true">+IF(AND(ISNUMBER(OFFSET('Sanitation Data'!$H$6,0,10*ROW('Sanitation Data'!H180))),'Data Summary'!DF186="Yes"),OFFSET('Sanitation Data'!$H$6,0,10*ROW('Sanitation Data'!H180)),NA())</f>
        <v>#N/A</v>
      </c>
      <c r="AR186" s="100" t="e">
        <f ca="true">+IF(AND(ISNUMBER(OFFSET('Sanitation Data'!$H$10,0,10*ROW('Sanitation Data'!H180))),'Data Summary'!DG186="Yes"),OFFSET('Sanitation Data'!$H$10,0,10*ROW('Sanitation Data'!H180)),NA())</f>
        <v>#N/A</v>
      </c>
      <c r="AS186" s="100" t="e">
        <f ca="true">+IF(AND(ISNUMBER(OFFSET('Sanitation Data'!$H$11,0,10*ROW('Sanitation Data'!H180))),'Data Summary'!DH186="Yes"),OFFSET('Sanitation Data'!$H$11,0,10*ROW('Sanitation Data'!H180)),NA())</f>
        <v>#N/A</v>
      </c>
      <c r="AT186" s="100" t="e">
        <f ca="true">+IF(AND(ISNUMBER(OFFSET('Sanitation Data'!$H$12,0,10*ROW('Sanitation Data'!H180))),'Data Summary'!DI186="Yes"),OFFSET('Sanitation Data'!$H$12,0,10*ROW('Sanitation Data'!H180)),NA())</f>
        <v>#N/A</v>
      </c>
      <c r="AU186" s="100" t="e">
        <f ca="true">+IF(AND(ISNUMBER(OFFSET('Sanitation Data'!$I$4,0,10*ROW('Sanitation Data'!I180))),'Data Summary'!DJ186="Yes"),100-OFFSET('Sanitation Data'!$I$4,0,10*ROW('Sanitation Data'!I180)),NA())</f>
        <v>#N/A</v>
      </c>
      <c r="AV186" s="100" t="e">
        <f ca="true">+IF(AND(ISNUMBER(OFFSET('Sanitation Data'!$I$6,0,10*ROW('Sanitation Data'!I180))),'Data Summary'!DK186="Yes"),OFFSET('Sanitation Data'!$I$6,0,10*ROW('Sanitation Data'!I180)),NA())</f>
        <v>#N/A</v>
      </c>
      <c r="AW186" s="100" t="e">
        <f ca="true">+IF(AND(ISNUMBER(OFFSET('Sanitation Data'!$I$10,0,10*ROW('Sanitation Data'!I180))),'Data Summary'!DL186="Yes"),OFFSET('Sanitation Data'!$I$10,0,10*ROW('Sanitation Data'!I180)),NA())</f>
        <v>#N/A</v>
      </c>
      <c r="AX186" s="100" t="e">
        <f ca="true">+IF(AND(ISNUMBER(OFFSET('Sanitation Data'!$I$11,0,10*ROW('Sanitation Data'!I180))),'Data Summary'!DM186="Yes"),OFFSET('Sanitation Data'!$I$11,0,10*ROW('Sanitation Data'!I180)),NA())</f>
        <v>#N/A</v>
      </c>
      <c r="AY186" s="100" t="e">
        <f ca="true">+IF(AND(ISNUMBER(OFFSET('Sanitation Data'!$I$12,0,10*ROW('Sanitation Data'!I180))),'Data Summary'!DN186="Yes"),OFFSET('Sanitation Data'!$I$12,0,10*ROW('Sanitation Data'!I180)),NA())</f>
        <v>#N/A</v>
      </c>
      <c r="AZ186" s="101" t="e">
        <f ca="true">+IF(AND(ISNUMBER(OFFSET('Hygiene Data'!$D$5,0,10*ROW('Hygiene Data'!D180))),'Data Summary'!DO186="Yes"),OFFSET('Hygiene Data'!$D$5,0,10*ROW('Hygiene Data'!D180)),NA())</f>
        <v>#N/A</v>
      </c>
      <c r="BA186" s="101" t="e">
        <f ca="true">+IF(AND(ISNUMBER(OFFSET('Hygiene Data'!$D$7,0,10*ROW('Hygiene Data'!D180))),'Data Summary'!DP186="Yes"),OFFSET('Hygiene Data'!$D$7,0,10*ROW('Hygiene Data'!D180)),NA())</f>
        <v>#N/A</v>
      </c>
      <c r="BB186" s="101" t="e">
        <f ca="true">+IF(AND(ISNUMBER(OFFSET('Hygiene Data'!$D$9,0,10*ROW('Hygiene Data'!D180))),'Data Summary'!DQ186="Yes"),OFFSET('Hygiene Data'!$D$9,0,10*ROW('Hygiene Data'!D180)),NA())</f>
        <v>#N/A</v>
      </c>
      <c r="BC186" s="101" t="e">
        <f ca="true">+IF(AND(ISNUMBER(OFFSET('Hygiene Data'!$E$5,0,10*ROW('Hygiene Data'!E180))),'Data Summary'!DR186="Yes"),OFFSET('Hygiene Data'!$E$5,0,10*ROW('Hygiene Data'!E180)),NA())</f>
        <v>#N/A</v>
      </c>
      <c r="BD186" s="101" t="e">
        <f ca="true">+IF(AND(ISNUMBER(OFFSET('Hygiene Data'!$E$7,0,10*ROW('Hygiene Data'!E180))),'Data Summary'!DS186="Yes"),OFFSET('Hygiene Data'!$E$7,0,10*ROW('Hygiene Data'!E180)),NA())</f>
        <v>#N/A</v>
      </c>
      <c r="BE186" s="101" t="e">
        <f ca="true">+IF(AND(ISNUMBER(OFFSET('Hygiene Data'!$E$9,0,10*ROW('Hygiene Data'!E180))),'Data Summary'!DT186="Yes"),OFFSET('Hygiene Data'!$E$9,0,10*ROW('Hygiene Data'!E180)),NA())</f>
        <v>#N/A</v>
      </c>
      <c r="BF186" s="101" t="e">
        <f ca="true">+IF(AND(ISNUMBER(OFFSET('Hygiene Data'!$F$5,0,10*ROW('Hygiene Data'!F180))),'Data Summary'!DU186="Yes"),OFFSET('Hygiene Data'!$F$5,0,10*ROW('Hygiene Data'!F180)),NA())</f>
        <v>#N/A</v>
      </c>
      <c r="BG186" s="101" t="e">
        <f ca="true">+IF(AND(ISNUMBER(OFFSET('Hygiene Data'!$F$7,0,10*ROW('Hygiene Data'!F180))),'Data Summary'!DV186="Yes"),OFFSET('Hygiene Data'!$F$7,0,10*ROW('Hygiene Data'!F180)),NA())</f>
        <v>#N/A</v>
      </c>
      <c r="BH186" s="101" t="e">
        <f ca="true">+IF(AND(ISNUMBER(OFFSET('Hygiene Data'!$F$9,0,10*ROW('Hygiene Data'!F180))),'Data Summary'!DW186="Yes"),OFFSET('Hygiene Data'!$F$9,0,10*ROW('Hygiene Data'!F180)),NA())</f>
        <v>#N/A</v>
      </c>
      <c r="BI186" s="101" t="e">
        <f ca="true">+IF(AND(ISNUMBER(OFFSET('Hygiene Data'!$G$5,0,10*ROW('Hygiene Data'!G180))),'Data Summary'!DX186="Yes"),OFFSET('Hygiene Data'!$G$5,0,10*ROW('Hygiene Data'!G180)),NA())</f>
        <v>#N/A</v>
      </c>
      <c r="BJ186" s="101" t="e">
        <f ca="true">+IF(AND(ISNUMBER(OFFSET('Hygiene Data'!$G$7,0,10*ROW('Hygiene Data'!G180))),'Data Summary'!DY186="Yes"),OFFSET('Hygiene Data'!$G$7,0,10*ROW('Hygiene Data'!G180)),NA())</f>
        <v>#N/A</v>
      </c>
      <c r="BK186" s="101" t="e">
        <f ca="true">+IF(AND(ISNUMBER(OFFSET('Hygiene Data'!$G$9,0,10*ROW('Hygiene Data'!G180))),'Data Summary'!DZ186="Yes"),OFFSET('Hygiene Data'!$G$9,0,10*ROW('Hygiene Data'!G180)),NA())</f>
        <v>#N/A</v>
      </c>
      <c r="BL186" s="101" t="e">
        <f ca="true">+IF(AND(ISNUMBER(OFFSET('Hygiene Data'!$H$5,0,10*ROW('Hygiene Data'!H180))),'Data Summary'!EA186="Yes"),OFFSET('Hygiene Data'!$H$5,0,10*ROW('Hygiene Data'!H180)),NA())</f>
        <v>#N/A</v>
      </c>
      <c r="BM186" s="101" t="e">
        <f ca="true">+IF(AND(ISNUMBER(OFFSET('Hygiene Data'!$H$7,0,10*ROW('Hygiene Data'!H180))),'Data Summary'!EB186="Yes"),OFFSET('Hygiene Data'!$H$7,0,10*ROW('Hygiene Data'!H180)),NA())</f>
        <v>#N/A</v>
      </c>
      <c r="BN186" s="101" t="e">
        <f ca="true">+IF(AND(ISNUMBER(OFFSET('Hygiene Data'!$H$9,0,10*ROW('Hygiene Data'!H180))),'Data Summary'!EC186="Yes"),OFFSET('Hygiene Data'!$H$9,0,10*ROW('Hygiene Data'!H180)),NA())</f>
        <v>#N/A</v>
      </c>
      <c r="BO186" s="101" t="e">
        <f ca="true">+IF(AND(ISNUMBER(OFFSET('Hygiene Data'!$I$5,0,10*ROW('Hygiene Data'!I180))),'Data Summary'!ED186="Yes"),OFFSET('Hygiene Data'!$I$5,0,10*ROW('Hygiene Data'!I180)),NA())</f>
        <v>#N/A</v>
      </c>
      <c r="BP186" s="101" t="e">
        <f ca="true">+IF(AND(ISNUMBER(OFFSET('Hygiene Data'!$I$7,0,10*ROW('Hygiene Data'!I180))),'Data Summary'!EE186="Yes"),OFFSET('Hygiene Data'!$I$7,0,10*ROW('Hygiene Data'!I180)),NA())</f>
        <v>#N/A</v>
      </c>
      <c r="BQ186" s="101" t="e">
        <f ca="true">+IF(AND(ISNUMBER(OFFSET('Hygiene Data'!$I$9,0,10*ROW('Hygiene Data'!I180))),'Data Summary'!EF186="Yes"),OFFSET('Hygiene Data'!$I$9,0,10*ROW('Hygiene Data'!I180)),NA())</f>
        <v>#N/A</v>
      </c>
    </row>
    <row xmlns:x14ac="http://schemas.microsoft.com/office/spreadsheetml/2009/9/ac" r="187" x14ac:dyDescent="0.2">
      <c r="A187" s="379" t="e">
        <f ca="true">+RIGHT('Data Summary'!A187,LEN('Data Summary'!A187)-9)</f>
        <v>#VALUE!</v>
      </c>
      <c r="B187" s="38" t="str">
        <f ca="true">+IF(ISTEXT('Data Summary'!B187),'Data Summary'!B187,"")</f>
        <v/>
      </c>
      <c r="C187" s="378" t="e">
        <f ca="true">+VALUE('Data Summary'!C187)</f>
        <v>#VALUE!</v>
      </c>
      <c r="D187" s="99" t="e">
        <f ca="true">+IF(AND(ISNUMBER(OFFSET('Water Data'!$D$4,0,10*ROW('Water Data'!D181))),'Data Summary'!BS187="Yes"),100-OFFSET('Water Data'!$D$4,0,10*ROW('Water Data'!D181)),NA())</f>
        <v>#N/A</v>
      </c>
      <c r="E187" s="99" t="e">
        <f ca="true">+IF(AND(ISNUMBER(OFFSET('Water Data'!$D$6,0,10*ROW('Water Data'!D181))),'Data Summary'!BT187="Yes"),OFFSET('Water Data'!$D$6,0,10*ROW('Water Data'!D181)),NA())</f>
        <v>#N/A</v>
      </c>
      <c r="F187" s="99" t="e">
        <f ca="true">+IF(AND(ISNUMBER(OFFSET('Water Data'!$D$9,0,10*ROW('Water Data'!D181))),'Data Summary'!BU187="Yes"),OFFSET('Water Data'!$D$9,0,10*ROW('Water Data'!D181)),NA())</f>
        <v>#N/A</v>
      </c>
      <c r="G187" s="99" t="e">
        <f ca="true">+IF(AND(ISNUMBER(OFFSET('Water Data'!$E$4,0,10*ROW('Water Data'!E181))),'Data Summary'!BV187="Yes"),100-OFFSET('Water Data'!$E$4,0,10*ROW('Water Data'!E181)),NA())</f>
        <v>#N/A</v>
      </c>
      <c r="H187" s="99" t="e">
        <f ca="true">+IF(AND(ISNUMBER(OFFSET('Water Data'!$E$6,0,10*ROW('Water Data'!E181))),'Data Summary'!BW187="Yes"),OFFSET('Water Data'!$E$6,0,10*ROW('Water Data'!E181)),NA())</f>
        <v>#N/A</v>
      </c>
      <c r="I187" s="99" t="e">
        <f ca="true">+IF(AND(ISNUMBER(OFFSET('Water Data'!$E$9,0,10*ROW('Water Data'!E181))),'Data Summary'!BX187="Yes"),OFFSET('Water Data'!$E$9,0,10*ROW('Water Data'!E181)),NA())</f>
        <v>#N/A</v>
      </c>
      <c r="J187" s="99" t="e">
        <f ca="true">+IF(AND(ISNUMBER(OFFSET('Water Data'!$F$4,0,10*ROW('Water Data'!F181))),'Data Summary'!BY187="Yes"),100-OFFSET('Water Data'!$F$4,0,10*ROW('Water Data'!F181)),NA())</f>
        <v>#N/A</v>
      </c>
      <c r="K187" s="99" t="e">
        <f ca="true">+IF(AND(ISNUMBER(OFFSET('Water Data'!$F$6,0,10*ROW('Water Data'!F181))),'Data Summary'!BZ187="Yes"),OFFSET('Water Data'!$F$6,0,10*ROW('Water Data'!F181)),NA())</f>
        <v>#N/A</v>
      </c>
      <c r="L187" s="99" t="e">
        <f ca="true">+IF(AND(ISNUMBER(OFFSET('Water Data'!$F$9,0,10*ROW('Water Data'!F181))),'Data Summary'!CA187="Yes"),OFFSET('Water Data'!$F$9,0,10*ROW('Water Data'!F181)),NA())</f>
        <v>#N/A</v>
      </c>
      <c r="M187" s="99" t="e">
        <f ca="true">+IF(AND(ISNUMBER(OFFSET('Water Data'!$G$4,0,10*ROW('Water Data'!G181))),'Data Summary'!CB187="Yes"),100-OFFSET('Water Data'!$G$4,0,10*ROW('Water Data'!G181)),NA())</f>
        <v>#N/A</v>
      </c>
      <c r="N187" s="99" t="e">
        <f ca="true">+IF(AND(ISNUMBER(OFFSET('Water Data'!$G$6,0,10*ROW('Water Data'!G181))),'Data Summary'!CC187="Yes"),OFFSET('Water Data'!$G$6,0,10*ROW('Water Data'!G181)),NA())</f>
        <v>#N/A</v>
      </c>
      <c r="O187" s="99" t="e">
        <f ca="true">+IF(AND(ISNUMBER(OFFSET('Water Data'!$G$9,0,10*ROW('Water Data'!G181))),'Data Summary'!CD187="Yes"),OFFSET('Water Data'!$G$9,0,10*ROW('Water Data'!G181)),NA())</f>
        <v>#N/A</v>
      </c>
      <c r="P187" s="99" t="e">
        <f ca="true">+IF(AND(ISNUMBER(OFFSET('Water Data'!$H$4,0,10*ROW('Water Data'!H181))),'Data Summary'!CE187="Yes"),100-OFFSET('Water Data'!$H$4,0,10*ROW('Water Data'!H181)),NA())</f>
        <v>#N/A</v>
      </c>
      <c r="Q187" s="99" t="e">
        <f ca="true">+IF(AND(ISNUMBER(OFFSET('Water Data'!$H$6,0,10*ROW('Water Data'!H181))),'Data Summary'!CF187="Yes"),OFFSET('Water Data'!$H$6,0,10*ROW('Water Data'!H181)),NA())</f>
        <v>#N/A</v>
      </c>
      <c r="R187" s="99" t="e">
        <f ca="true">+IF(AND(ISNUMBER(OFFSET('Water Data'!$H$9,0,10*ROW('Water Data'!H181))),'Data Summary'!CG187="Yes"),OFFSET('Water Data'!$H$9,0,10*ROW('Water Data'!H181)),NA())</f>
        <v>#N/A</v>
      </c>
      <c r="S187" s="99" t="e">
        <f ca="true">+IF(AND(ISNUMBER(OFFSET('Water Data'!$I$4,0,10*ROW('Water Data'!I181))),'Data Summary'!CH187="Yes"),100-OFFSET('Water Data'!$I$4,0,10*ROW('Water Data'!I181)),NA())</f>
        <v>#N/A</v>
      </c>
      <c r="T187" s="99" t="e">
        <f ca="true">+IF(AND(ISNUMBER(OFFSET('Water Data'!$I$6,0,10*ROW('Water Data'!I181))),'Data Summary'!CI187="Yes"),OFFSET('Water Data'!$I$6,0,10*ROW('Water Data'!I181)),NA())</f>
        <v>#N/A</v>
      </c>
      <c r="U187" s="99" t="e">
        <f ca="true">+IF(AND(ISNUMBER(OFFSET('Water Data'!$I$9,0,10*ROW('Water Data'!I181))),'Data Summary'!CJ187="Yes"),OFFSET('Water Data'!$I$9,0,10*ROW('Water Data'!I181)),NA())</f>
        <v>#N/A</v>
      </c>
      <c r="V187" s="100" t="e">
        <f ca="true">+IF(AND(ISNUMBER(OFFSET('Sanitation Data'!$D$4,0,10*ROW('Sanitation Data'!D181))),'Data Summary'!CK187="Yes"),100-OFFSET('Sanitation Data'!$D$4,0,10*ROW('Sanitation Data'!D181)),NA())</f>
        <v>#N/A</v>
      </c>
      <c r="W187" s="100" t="e">
        <f ca="true">+IF(AND(ISNUMBER(OFFSET('Sanitation Data'!$D$6,0,10*ROW('Sanitation Data'!D181))),'Data Summary'!CL187="Yes"),OFFSET('Sanitation Data'!$D$6,0,10*ROW('Sanitation Data'!D181)),NA())</f>
        <v>#N/A</v>
      </c>
      <c r="X187" s="100" t="e">
        <f ca="true">+IF(AND(ISNUMBER(OFFSET('Sanitation Data'!$D$10,0,10*ROW('Sanitation Data'!D181))),'Data Summary'!CM187="Yes"),OFFSET('Sanitation Data'!$D$10,0,10*ROW('Sanitation Data'!D181)),NA())</f>
        <v>#N/A</v>
      </c>
      <c r="Y187" s="100" t="e">
        <f ca="true">+IF(AND(ISNUMBER(OFFSET('Sanitation Data'!$D$11,0,10*ROW('Sanitation Data'!D181))),'Data Summary'!CN187="Yes"),OFFSET('Sanitation Data'!$D$11,0,10*ROW('Sanitation Data'!D181)),NA())</f>
        <v>#N/A</v>
      </c>
      <c r="Z187" s="100" t="e">
        <f ca="true">+IF(AND(ISNUMBER(OFFSET('Sanitation Data'!$D$12,0,10*ROW('Sanitation Data'!D181))),'Data Summary'!CO187="Yes"),OFFSET('Sanitation Data'!$D$12,0,10*ROW('Sanitation Data'!D181)),NA())</f>
        <v>#N/A</v>
      </c>
      <c r="AA187" s="100" t="e">
        <f ca="true">+IF(AND(ISNUMBER(OFFSET('Sanitation Data'!$E$4,0,10*ROW('Sanitation Data'!E181))),'Data Summary'!CP187="Yes"),100-OFFSET('Sanitation Data'!$E$4,0,10*ROW('Sanitation Data'!E181)),NA())</f>
        <v>#N/A</v>
      </c>
      <c r="AB187" s="100" t="e">
        <f ca="true">+IF(AND(ISNUMBER(OFFSET('Sanitation Data'!$E$6,0,10*ROW('Sanitation Data'!E181))),'Data Summary'!CQ187="Yes"),OFFSET('Sanitation Data'!$E$6,0,10*ROW('Sanitation Data'!E181)),NA())</f>
        <v>#N/A</v>
      </c>
      <c r="AC187" s="100" t="e">
        <f ca="true">+IF(AND(ISNUMBER(OFFSET('Sanitation Data'!$E$10,0,10*ROW('Sanitation Data'!E181))),'Data Summary'!CR187="Yes"),OFFSET('Sanitation Data'!$E$10,0,10*ROW('Sanitation Data'!E181)),NA())</f>
        <v>#N/A</v>
      </c>
      <c r="AD187" s="100" t="e">
        <f ca="true">+IF(AND(ISNUMBER(OFFSET('Sanitation Data'!$E$11,0,10*ROW('Sanitation Data'!E181))),'Data Summary'!CS187="Yes"),OFFSET('Sanitation Data'!$E$11,0,10*ROW('Sanitation Data'!E181)),NA())</f>
        <v>#N/A</v>
      </c>
      <c r="AE187" s="100" t="e">
        <f ca="true">+IF(AND(ISNUMBER(OFFSET('Sanitation Data'!$E$12,0,10*ROW('Sanitation Data'!E181))),'Data Summary'!CT187="Yes"),OFFSET('Sanitation Data'!$E$12,0,10*ROW('Sanitation Data'!E181)),NA())</f>
        <v>#N/A</v>
      </c>
      <c r="AF187" s="100" t="e">
        <f ca="true">+IF(AND(ISNUMBER(OFFSET('Sanitation Data'!$F$4,0,10*ROW('Sanitation Data'!F181))),'Data Summary'!CU187="Yes"),100-OFFSET('Sanitation Data'!$F$4,0,10*ROW('Sanitation Data'!F181)),NA())</f>
        <v>#N/A</v>
      </c>
      <c r="AG187" s="100" t="e">
        <f ca="true">+IF(AND(ISNUMBER(OFFSET('Sanitation Data'!$F$6,0,10*ROW('Sanitation Data'!F181))),'Data Summary'!CV187="Yes"),OFFSET('Sanitation Data'!$F$6,0,10*ROW('Sanitation Data'!F181)),NA())</f>
        <v>#N/A</v>
      </c>
      <c r="AH187" s="100" t="e">
        <f ca="true">+IF(AND(ISNUMBER(OFFSET('Sanitation Data'!$F$10,0,10*ROW('Sanitation Data'!F181))),'Data Summary'!CW187="Yes"),OFFSET('Sanitation Data'!$F$10,0,10*ROW('Sanitation Data'!F181)),NA())</f>
        <v>#N/A</v>
      </c>
      <c r="AI187" s="100" t="e">
        <f ca="true">+IF(AND(ISNUMBER(OFFSET('Sanitation Data'!$F$11,0,10*ROW('Sanitation Data'!F181))),'Data Summary'!CX187="Yes"),OFFSET('Sanitation Data'!$F$11,0,10*ROW('Sanitation Data'!F181)),NA())</f>
        <v>#N/A</v>
      </c>
      <c r="AJ187" s="100" t="e">
        <f ca="true">+IF(AND(ISNUMBER(OFFSET('Sanitation Data'!$F$12,0,10*ROW('Sanitation Data'!F181))),'Data Summary'!CY187="Yes"),OFFSET('Sanitation Data'!$F$12,0,10*ROW('Sanitation Data'!F181)),NA())</f>
        <v>#N/A</v>
      </c>
      <c r="AK187" s="100" t="e">
        <f ca="true">+IF(AND(ISNUMBER(OFFSET('Sanitation Data'!$G$4,0,10*ROW('Sanitation Data'!G181))),'Data Summary'!CZ187="Yes"),100-OFFSET('Sanitation Data'!$G$4,0,10*ROW('Sanitation Data'!G181)),NA())</f>
        <v>#N/A</v>
      </c>
      <c r="AL187" s="100" t="e">
        <f ca="true">+IF(AND(ISNUMBER(OFFSET('Sanitation Data'!$G$6,0,10*ROW('Sanitation Data'!G181))),'Data Summary'!DA187="Yes"),OFFSET('Sanitation Data'!$G$6,0,10*ROW('Sanitation Data'!G181)),NA())</f>
        <v>#N/A</v>
      </c>
      <c r="AM187" s="100" t="e">
        <f ca="true">+IF(AND(ISNUMBER(OFFSET('Sanitation Data'!$G$10,0,10*ROW('Sanitation Data'!G181))),'Data Summary'!DB187="Yes"),OFFSET('Sanitation Data'!$G$10,0,10*ROW('Sanitation Data'!G181)),NA())</f>
        <v>#N/A</v>
      </c>
      <c r="AN187" s="100" t="e">
        <f ca="true">+IF(AND(ISNUMBER(OFFSET('Sanitation Data'!$G$11,0,10*ROW('Sanitation Data'!G181))),'Data Summary'!DC187="Yes"),OFFSET('Sanitation Data'!$G$11,0,10*ROW('Sanitation Data'!G181)),NA())</f>
        <v>#N/A</v>
      </c>
      <c r="AO187" s="100" t="e">
        <f ca="true">+IF(AND(ISNUMBER(OFFSET('Sanitation Data'!$G$12,0,10*ROW('Sanitation Data'!G181))),'Data Summary'!DD187="Yes"),OFFSET('Sanitation Data'!$G$12,0,10*ROW('Sanitation Data'!G181)),NA())</f>
        <v>#N/A</v>
      </c>
      <c r="AP187" s="100" t="e">
        <f ca="true">+IF(AND(ISNUMBER(OFFSET('Sanitation Data'!$H$4,0,10*ROW('Sanitation Data'!H181))),'Data Summary'!DE187="Yes"),100-OFFSET('Sanitation Data'!$H$4,0,10*ROW('Sanitation Data'!H181)),NA())</f>
        <v>#N/A</v>
      </c>
      <c r="AQ187" s="100" t="e">
        <f ca="true">+IF(AND(ISNUMBER(OFFSET('Sanitation Data'!$H$6,0,10*ROW('Sanitation Data'!H181))),'Data Summary'!DF187="Yes"),OFFSET('Sanitation Data'!$H$6,0,10*ROW('Sanitation Data'!H181)),NA())</f>
        <v>#N/A</v>
      </c>
      <c r="AR187" s="100" t="e">
        <f ca="true">+IF(AND(ISNUMBER(OFFSET('Sanitation Data'!$H$10,0,10*ROW('Sanitation Data'!H181))),'Data Summary'!DG187="Yes"),OFFSET('Sanitation Data'!$H$10,0,10*ROW('Sanitation Data'!H181)),NA())</f>
        <v>#N/A</v>
      </c>
      <c r="AS187" s="100" t="e">
        <f ca="true">+IF(AND(ISNUMBER(OFFSET('Sanitation Data'!$H$11,0,10*ROW('Sanitation Data'!H181))),'Data Summary'!DH187="Yes"),OFFSET('Sanitation Data'!$H$11,0,10*ROW('Sanitation Data'!H181)),NA())</f>
        <v>#N/A</v>
      </c>
      <c r="AT187" s="100" t="e">
        <f ca="true">+IF(AND(ISNUMBER(OFFSET('Sanitation Data'!$H$12,0,10*ROW('Sanitation Data'!H181))),'Data Summary'!DI187="Yes"),OFFSET('Sanitation Data'!$H$12,0,10*ROW('Sanitation Data'!H181)),NA())</f>
        <v>#N/A</v>
      </c>
      <c r="AU187" s="100" t="e">
        <f ca="true">+IF(AND(ISNUMBER(OFFSET('Sanitation Data'!$I$4,0,10*ROW('Sanitation Data'!I181))),'Data Summary'!DJ187="Yes"),100-OFFSET('Sanitation Data'!$I$4,0,10*ROW('Sanitation Data'!I181)),NA())</f>
        <v>#N/A</v>
      </c>
      <c r="AV187" s="100" t="e">
        <f ca="true">+IF(AND(ISNUMBER(OFFSET('Sanitation Data'!$I$6,0,10*ROW('Sanitation Data'!I181))),'Data Summary'!DK187="Yes"),OFFSET('Sanitation Data'!$I$6,0,10*ROW('Sanitation Data'!I181)),NA())</f>
        <v>#N/A</v>
      </c>
      <c r="AW187" s="100" t="e">
        <f ca="true">+IF(AND(ISNUMBER(OFFSET('Sanitation Data'!$I$10,0,10*ROW('Sanitation Data'!I181))),'Data Summary'!DL187="Yes"),OFFSET('Sanitation Data'!$I$10,0,10*ROW('Sanitation Data'!I181)),NA())</f>
        <v>#N/A</v>
      </c>
      <c r="AX187" s="100" t="e">
        <f ca="true">+IF(AND(ISNUMBER(OFFSET('Sanitation Data'!$I$11,0,10*ROW('Sanitation Data'!I181))),'Data Summary'!DM187="Yes"),OFFSET('Sanitation Data'!$I$11,0,10*ROW('Sanitation Data'!I181)),NA())</f>
        <v>#N/A</v>
      </c>
      <c r="AY187" s="100" t="e">
        <f ca="true">+IF(AND(ISNUMBER(OFFSET('Sanitation Data'!$I$12,0,10*ROW('Sanitation Data'!I181))),'Data Summary'!DN187="Yes"),OFFSET('Sanitation Data'!$I$12,0,10*ROW('Sanitation Data'!I181)),NA())</f>
        <v>#N/A</v>
      </c>
      <c r="AZ187" s="101" t="e">
        <f ca="true">+IF(AND(ISNUMBER(OFFSET('Hygiene Data'!$D$5,0,10*ROW('Hygiene Data'!D181))),'Data Summary'!DO187="Yes"),OFFSET('Hygiene Data'!$D$5,0,10*ROW('Hygiene Data'!D181)),NA())</f>
        <v>#N/A</v>
      </c>
      <c r="BA187" s="101" t="e">
        <f ca="true">+IF(AND(ISNUMBER(OFFSET('Hygiene Data'!$D$7,0,10*ROW('Hygiene Data'!D181))),'Data Summary'!DP187="Yes"),OFFSET('Hygiene Data'!$D$7,0,10*ROW('Hygiene Data'!D181)),NA())</f>
        <v>#N/A</v>
      </c>
      <c r="BB187" s="101" t="e">
        <f ca="true">+IF(AND(ISNUMBER(OFFSET('Hygiene Data'!$D$9,0,10*ROW('Hygiene Data'!D181))),'Data Summary'!DQ187="Yes"),OFFSET('Hygiene Data'!$D$9,0,10*ROW('Hygiene Data'!D181)),NA())</f>
        <v>#N/A</v>
      </c>
      <c r="BC187" s="101" t="e">
        <f ca="true">+IF(AND(ISNUMBER(OFFSET('Hygiene Data'!$E$5,0,10*ROW('Hygiene Data'!E181))),'Data Summary'!DR187="Yes"),OFFSET('Hygiene Data'!$E$5,0,10*ROW('Hygiene Data'!E181)),NA())</f>
        <v>#N/A</v>
      </c>
      <c r="BD187" s="101" t="e">
        <f ca="true">+IF(AND(ISNUMBER(OFFSET('Hygiene Data'!$E$7,0,10*ROW('Hygiene Data'!E181))),'Data Summary'!DS187="Yes"),OFFSET('Hygiene Data'!$E$7,0,10*ROW('Hygiene Data'!E181)),NA())</f>
        <v>#N/A</v>
      </c>
      <c r="BE187" s="101" t="e">
        <f ca="true">+IF(AND(ISNUMBER(OFFSET('Hygiene Data'!$E$9,0,10*ROW('Hygiene Data'!E181))),'Data Summary'!DT187="Yes"),OFFSET('Hygiene Data'!$E$9,0,10*ROW('Hygiene Data'!E181)),NA())</f>
        <v>#N/A</v>
      </c>
      <c r="BF187" s="101" t="e">
        <f ca="true">+IF(AND(ISNUMBER(OFFSET('Hygiene Data'!$F$5,0,10*ROW('Hygiene Data'!F181))),'Data Summary'!DU187="Yes"),OFFSET('Hygiene Data'!$F$5,0,10*ROW('Hygiene Data'!F181)),NA())</f>
        <v>#N/A</v>
      </c>
      <c r="BG187" s="101" t="e">
        <f ca="true">+IF(AND(ISNUMBER(OFFSET('Hygiene Data'!$F$7,0,10*ROW('Hygiene Data'!F181))),'Data Summary'!DV187="Yes"),OFFSET('Hygiene Data'!$F$7,0,10*ROW('Hygiene Data'!F181)),NA())</f>
        <v>#N/A</v>
      </c>
      <c r="BH187" s="101" t="e">
        <f ca="true">+IF(AND(ISNUMBER(OFFSET('Hygiene Data'!$F$9,0,10*ROW('Hygiene Data'!F181))),'Data Summary'!DW187="Yes"),OFFSET('Hygiene Data'!$F$9,0,10*ROW('Hygiene Data'!F181)),NA())</f>
        <v>#N/A</v>
      </c>
      <c r="BI187" s="101" t="e">
        <f ca="true">+IF(AND(ISNUMBER(OFFSET('Hygiene Data'!$G$5,0,10*ROW('Hygiene Data'!G181))),'Data Summary'!DX187="Yes"),OFFSET('Hygiene Data'!$G$5,0,10*ROW('Hygiene Data'!G181)),NA())</f>
        <v>#N/A</v>
      </c>
      <c r="BJ187" s="101" t="e">
        <f ca="true">+IF(AND(ISNUMBER(OFFSET('Hygiene Data'!$G$7,0,10*ROW('Hygiene Data'!G181))),'Data Summary'!DY187="Yes"),OFFSET('Hygiene Data'!$G$7,0,10*ROW('Hygiene Data'!G181)),NA())</f>
        <v>#N/A</v>
      </c>
      <c r="BK187" s="101" t="e">
        <f ca="true">+IF(AND(ISNUMBER(OFFSET('Hygiene Data'!$G$9,0,10*ROW('Hygiene Data'!G181))),'Data Summary'!DZ187="Yes"),OFFSET('Hygiene Data'!$G$9,0,10*ROW('Hygiene Data'!G181)),NA())</f>
        <v>#N/A</v>
      </c>
      <c r="BL187" s="101" t="e">
        <f ca="true">+IF(AND(ISNUMBER(OFFSET('Hygiene Data'!$H$5,0,10*ROW('Hygiene Data'!H181))),'Data Summary'!EA187="Yes"),OFFSET('Hygiene Data'!$H$5,0,10*ROW('Hygiene Data'!H181)),NA())</f>
        <v>#N/A</v>
      </c>
      <c r="BM187" s="101" t="e">
        <f ca="true">+IF(AND(ISNUMBER(OFFSET('Hygiene Data'!$H$7,0,10*ROW('Hygiene Data'!H181))),'Data Summary'!EB187="Yes"),OFFSET('Hygiene Data'!$H$7,0,10*ROW('Hygiene Data'!H181)),NA())</f>
        <v>#N/A</v>
      </c>
      <c r="BN187" s="101" t="e">
        <f ca="true">+IF(AND(ISNUMBER(OFFSET('Hygiene Data'!$H$9,0,10*ROW('Hygiene Data'!H181))),'Data Summary'!EC187="Yes"),OFFSET('Hygiene Data'!$H$9,0,10*ROW('Hygiene Data'!H181)),NA())</f>
        <v>#N/A</v>
      </c>
      <c r="BO187" s="101" t="e">
        <f ca="true">+IF(AND(ISNUMBER(OFFSET('Hygiene Data'!$I$5,0,10*ROW('Hygiene Data'!I181))),'Data Summary'!ED187="Yes"),OFFSET('Hygiene Data'!$I$5,0,10*ROW('Hygiene Data'!I181)),NA())</f>
        <v>#N/A</v>
      </c>
      <c r="BP187" s="101" t="e">
        <f ca="true">+IF(AND(ISNUMBER(OFFSET('Hygiene Data'!$I$7,0,10*ROW('Hygiene Data'!I181))),'Data Summary'!EE187="Yes"),OFFSET('Hygiene Data'!$I$7,0,10*ROW('Hygiene Data'!I181)),NA())</f>
        <v>#N/A</v>
      </c>
      <c r="BQ187" s="101" t="e">
        <f ca="true">+IF(AND(ISNUMBER(OFFSET('Hygiene Data'!$I$9,0,10*ROW('Hygiene Data'!I181))),'Data Summary'!EF187="Yes"),OFFSET('Hygiene Data'!$I$9,0,10*ROW('Hygiene Data'!I181)),NA())</f>
        <v>#N/A</v>
      </c>
    </row>
    <row xmlns:x14ac="http://schemas.microsoft.com/office/spreadsheetml/2009/9/ac" r="188" x14ac:dyDescent="0.2">
      <c r="A188" s="379" t="e">
        <f ca="true">+RIGHT('Data Summary'!A188,LEN('Data Summary'!A188)-9)</f>
        <v>#VALUE!</v>
      </c>
      <c r="B188" s="38" t="str">
        <f ca="true">+IF(ISTEXT('Data Summary'!B188),'Data Summary'!B188,"")</f>
        <v/>
      </c>
      <c r="C188" s="378" t="e">
        <f ca="true">+VALUE('Data Summary'!C188)</f>
        <v>#VALUE!</v>
      </c>
      <c r="D188" s="99" t="e">
        <f ca="true">+IF(AND(ISNUMBER(OFFSET('Water Data'!$D$4,0,10*ROW('Water Data'!D182))),'Data Summary'!BS188="Yes"),100-OFFSET('Water Data'!$D$4,0,10*ROW('Water Data'!D182)),NA())</f>
        <v>#N/A</v>
      </c>
      <c r="E188" s="99" t="e">
        <f ca="true">+IF(AND(ISNUMBER(OFFSET('Water Data'!$D$6,0,10*ROW('Water Data'!D182))),'Data Summary'!BT188="Yes"),OFFSET('Water Data'!$D$6,0,10*ROW('Water Data'!D182)),NA())</f>
        <v>#N/A</v>
      </c>
      <c r="F188" s="99" t="e">
        <f ca="true">+IF(AND(ISNUMBER(OFFSET('Water Data'!$D$9,0,10*ROW('Water Data'!D182))),'Data Summary'!BU188="Yes"),OFFSET('Water Data'!$D$9,0,10*ROW('Water Data'!D182)),NA())</f>
        <v>#N/A</v>
      </c>
      <c r="G188" s="99" t="e">
        <f ca="true">+IF(AND(ISNUMBER(OFFSET('Water Data'!$E$4,0,10*ROW('Water Data'!E182))),'Data Summary'!BV188="Yes"),100-OFFSET('Water Data'!$E$4,0,10*ROW('Water Data'!E182)),NA())</f>
        <v>#N/A</v>
      </c>
      <c r="H188" s="99" t="e">
        <f ca="true">+IF(AND(ISNUMBER(OFFSET('Water Data'!$E$6,0,10*ROW('Water Data'!E182))),'Data Summary'!BW188="Yes"),OFFSET('Water Data'!$E$6,0,10*ROW('Water Data'!E182)),NA())</f>
        <v>#N/A</v>
      </c>
      <c r="I188" s="99" t="e">
        <f ca="true">+IF(AND(ISNUMBER(OFFSET('Water Data'!$E$9,0,10*ROW('Water Data'!E182))),'Data Summary'!BX188="Yes"),OFFSET('Water Data'!$E$9,0,10*ROW('Water Data'!E182)),NA())</f>
        <v>#N/A</v>
      </c>
      <c r="J188" s="99" t="e">
        <f ca="true">+IF(AND(ISNUMBER(OFFSET('Water Data'!$F$4,0,10*ROW('Water Data'!F182))),'Data Summary'!BY188="Yes"),100-OFFSET('Water Data'!$F$4,0,10*ROW('Water Data'!F182)),NA())</f>
        <v>#N/A</v>
      </c>
      <c r="K188" s="99" t="e">
        <f ca="true">+IF(AND(ISNUMBER(OFFSET('Water Data'!$F$6,0,10*ROW('Water Data'!F182))),'Data Summary'!BZ188="Yes"),OFFSET('Water Data'!$F$6,0,10*ROW('Water Data'!F182)),NA())</f>
        <v>#N/A</v>
      </c>
      <c r="L188" s="99" t="e">
        <f ca="true">+IF(AND(ISNUMBER(OFFSET('Water Data'!$F$9,0,10*ROW('Water Data'!F182))),'Data Summary'!CA188="Yes"),OFFSET('Water Data'!$F$9,0,10*ROW('Water Data'!F182)),NA())</f>
        <v>#N/A</v>
      </c>
      <c r="M188" s="99" t="e">
        <f ca="true">+IF(AND(ISNUMBER(OFFSET('Water Data'!$G$4,0,10*ROW('Water Data'!G182))),'Data Summary'!CB188="Yes"),100-OFFSET('Water Data'!$G$4,0,10*ROW('Water Data'!G182)),NA())</f>
        <v>#N/A</v>
      </c>
      <c r="N188" s="99" t="e">
        <f ca="true">+IF(AND(ISNUMBER(OFFSET('Water Data'!$G$6,0,10*ROW('Water Data'!G182))),'Data Summary'!CC188="Yes"),OFFSET('Water Data'!$G$6,0,10*ROW('Water Data'!G182)),NA())</f>
        <v>#N/A</v>
      </c>
      <c r="O188" s="99" t="e">
        <f ca="true">+IF(AND(ISNUMBER(OFFSET('Water Data'!$G$9,0,10*ROW('Water Data'!G182))),'Data Summary'!CD188="Yes"),OFFSET('Water Data'!$G$9,0,10*ROW('Water Data'!G182)),NA())</f>
        <v>#N/A</v>
      </c>
      <c r="P188" s="99" t="e">
        <f ca="true">+IF(AND(ISNUMBER(OFFSET('Water Data'!$H$4,0,10*ROW('Water Data'!H182))),'Data Summary'!CE188="Yes"),100-OFFSET('Water Data'!$H$4,0,10*ROW('Water Data'!H182)),NA())</f>
        <v>#N/A</v>
      </c>
      <c r="Q188" s="99" t="e">
        <f ca="true">+IF(AND(ISNUMBER(OFFSET('Water Data'!$H$6,0,10*ROW('Water Data'!H182))),'Data Summary'!CF188="Yes"),OFFSET('Water Data'!$H$6,0,10*ROW('Water Data'!H182)),NA())</f>
        <v>#N/A</v>
      </c>
      <c r="R188" s="99" t="e">
        <f ca="true">+IF(AND(ISNUMBER(OFFSET('Water Data'!$H$9,0,10*ROW('Water Data'!H182))),'Data Summary'!CG188="Yes"),OFFSET('Water Data'!$H$9,0,10*ROW('Water Data'!H182)),NA())</f>
        <v>#N/A</v>
      </c>
      <c r="S188" s="99" t="e">
        <f ca="true">+IF(AND(ISNUMBER(OFFSET('Water Data'!$I$4,0,10*ROW('Water Data'!I182))),'Data Summary'!CH188="Yes"),100-OFFSET('Water Data'!$I$4,0,10*ROW('Water Data'!I182)),NA())</f>
        <v>#N/A</v>
      </c>
      <c r="T188" s="99" t="e">
        <f ca="true">+IF(AND(ISNUMBER(OFFSET('Water Data'!$I$6,0,10*ROW('Water Data'!I182))),'Data Summary'!CI188="Yes"),OFFSET('Water Data'!$I$6,0,10*ROW('Water Data'!I182)),NA())</f>
        <v>#N/A</v>
      </c>
      <c r="U188" s="99" t="e">
        <f ca="true">+IF(AND(ISNUMBER(OFFSET('Water Data'!$I$9,0,10*ROW('Water Data'!I182))),'Data Summary'!CJ188="Yes"),OFFSET('Water Data'!$I$9,0,10*ROW('Water Data'!I182)),NA())</f>
        <v>#N/A</v>
      </c>
      <c r="V188" s="100" t="e">
        <f ca="true">+IF(AND(ISNUMBER(OFFSET('Sanitation Data'!$D$4,0,10*ROW('Sanitation Data'!D182))),'Data Summary'!CK188="Yes"),100-OFFSET('Sanitation Data'!$D$4,0,10*ROW('Sanitation Data'!D182)),NA())</f>
        <v>#N/A</v>
      </c>
      <c r="W188" s="100" t="e">
        <f ca="true">+IF(AND(ISNUMBER(OFFSET('Sanitation Data'!$D$6,0,10*ROW('Sanitation Data'!D182))),'Data Summary'!CL188="Yes"),OFFSET('Sanitation Data'!$D$6,0,10*ROW('Sanitation Data'!D182)),NA())</f>
        <v>#N/A</v>
      </c>
      <c r="X188" s="100" t="e">
        <f ca="true">+IF(AND(ISNUMBER(OFFSET('Sanitation Data'!$D$10,0,10*ROW('Sanitation Data'!D182))),'Data Summary'!CM188="Yes"),OFFSET('Sanitation Data'!$D$10,0,10*ROW('Sanitation Data'!D182)),NA())</f>
        <v>#N/A</v>
      </c>
      <c r="Y188" s="100" t="e">
        <f ca="true">+IF(AND(ISNUMBER(OFFSET('Sanitation Data'!$D$11,0,10*ROW('Sanitation Data'!D182))),'Data Summary'!CN188="Yes"),OFFSET('Sanitation Data'!$D$11,0,10*ROW('Sanitation Data'!D182)),NA())</f>
        <v>#N/A</v>
      </c>
      <c r="Z188" s="100" t="e">
        <f ca="true">+IF(AND(ISNUMBER(OFFSET('Sanitation Data'!$D$12,0,10*ROW('Sanitation Data'!D182))),'Data Summary'!CO188="Yes"),OFFSET('Sanitation Data'!$D$12,0,10*ROW('Sanitation Data'!D182)),NA())</f>
        <v>#N/A</v>
      </c>
      <c r="AA188" s="100" t="e">
        <f ca="true">+IF(AND(ISNUMBER(OFFSET('Sanitation Data'!$E$4,0,10*ROW('Sanitation Data'!E182))),'Data Summary'!CP188="Yes"),100-OFFSET('Sanitation Data'!$E$4,0,10*ROW('Sanitation Data'!E182)),NA())</f>
        <v>#N/A</v>
      </c>
      <c r="AB188" s="100" t="e">
        <f ca="true">+IF(AND(ISNUMBER(OFFSET('Sanitation Data'!$E$6,0,10*ROW('Sanitation Data'!E182))),'Data Summary'!CQ188="Yes"),OFFSET('Sanitation Data'!$E$6,0,10*ROW('Sanitation Data'!E182)),NA())</f>
        <v>#N/A</v>
      </c>
      <c r="AC188" s="100" t="e">
        <f ca="true">+IF(AND(ISNUMBER(OFFSET('Sanitation Data'!$E$10,0,10*ROW('Sanitation Data'!E182))),'Data Summary'!CR188="Yes"),OFFSET('Sanitation Data'!$E$10,0,10*ROW('Sanitation Data'!E182)),NA())</f>
        <v>#N/A</v>
      </c>
      <c r="AD188" s="100" t="e">
        <f ca="true">+IF(AND(ISNUMBER(OFFSET('Sanitation Data'!$E$11,0,10*ROW('Sanitation Data'!E182))),'Data Summary'!CS188="Yes"),OFFSET('Sanitation Data'!$E$11,0,10*ROW('Sanitation Data'!E182)),NA())</f>
        <v>#N/A</v>
      </c>
      <c r="AE188" s="100" t="e">
        <f ca="true">+IF(AND(ISNUMBER(OFFSET('Sanitation Data'!$E$12,0,10*ROW('Sanitation Data'!E182))),'Data Summary'!CT188="Yes"),OFFSET('Sanitation Data'!$E$12,0,10*ROW('Sanitation Data'!E182)),NA())</f>
        <v>#N/A</v>
      </c>
      <c r="AF188" s="100" t="e">
        <f ca="true">+IF(AND(ISNUMBER(OFFSET('Sanitation Data'!$F$4,0,10*ROW('Sanitation Data'!F182))),'Data Summary'!CU188="Yes"),100-OFFSET('Sanitation Data'!$F$4,0,10*ROW('Sanitation Data'!F182)),NA())</f>
        <v>#N/A</v>
      </c>
      <c r="AG188" s="100" t="e">
        <f ca="true">+IF(AND(ISNUMBER(OFFSET('Sanitation Data'!$F$6,0,10*ROW('Sanitation Data'!F182))),'Data Summary'!CV188="Yes"),OFFSET('Sanitation Data'!$F$6,0,10*ROW('Sanitation Data'!F182)),NA())</f>
        <v>#N/A</v>
      </c>
      <c r="AH188" s="100" t="e">
        <f ca="true">+IF(AND(ISNUMBER(OFFSET('Sanitation Data'!$F$10,0,10*ROW('Sanitation Data'!F182))),'Data Summary'!CW188="Yes"),OFFSET('Sanitation Data'!$F$10,0,10*ROW('Sanitation Data'!F182)),NA())</f>
        <v>#N/A</v>
      </c>
      <c r="AI188" s="100" t="e">
        <f ca="true">+IF(AND(ISNUMBER(OFFSET('Sanitation Data'!$F$11,0,10*ROW('Sanitation Data'!F182))),'Data Summary'!CX188="Yes"),OFFSET('Sanitation Data'!$F$11,0,10*ROW('Sanitation Data'!F182)),NA())</f>
        <v>#N/A</v>
      </c>
      <c r="AJ188" s="100" t="e">
        <f ca="true">+IF(AND(ISNUMBER(OFFSET('Sanitation Data'!$F$12,0,10*ROW('Sanitation Data'!F182))),'Data Summary'!CY188="Yes"),OFFSET('Sanitation Data'!$F$12,0,10*ROW('Sanitation Data'!F182)),NA())</f>
        <v>#N/A</v>
      </c>
      <c r="AK188" s="100" t="e">
        <f ca="true">+IF(AND(ISNUMBER(OFFSET('Sanitation Data'!$G$4,0,10*ROW('Sanitation Data'!G182))),'Data Summary'!CZ188="Yes"),100-OFFSET('Sanitation Data'!$G$4,0,10*ROW('Sanitation Data'!G182)),NA())</f>
        <v>#N/A</v>
      </c>
      <c r="AL188" s="100" t="e">
        <f ca="true">+IF(AND(ISNUMBER(OFFSET('Sanitation Data'!$G$6,0,10*ROW('Sanitation Data'!G182))),'Data Summary'!DA188="Yes"),OFFSET('Sanitation Data'!$G$6,0,10*ROW('Sanitation Data'!G182)),NA())</f>
        <v>#N/A</v>
      </c>
      <c r="AM188" s="100" t="e">
        <f ca="true">+IF(AND(ISNUMBER(OFFSET('Sanitation Data'!$G$10,0,10*ROW('Sanitation Data'!G182))),'Data Summary'!DB188="Yes"),OFFSET('Sanitation Data'!$G$10,0,10*ROW('Sanitation Data'!G182)),NA())</f>
        <v>#N/A</v>
      </c>
      <c r="AN188" s="100" t="e">
        <f ca="true">+IF(AND(ISNUMBER(OFFSET('Sanitation Data'!$G$11,0,10*ROW('Sanitation Data'!G182))),'Data Summary'!DC188="Yes"),OFFSET('Sanitation Data'!$G$11,0,10*ROW('Sanitation Data'!G182)),NA())</f>
        <v>#N/A</v>
      </c>
      <c r="AO188" s="100" t="e">
        <f ca="true">+IF(AND(ISNUMBER(OFFSET('Sanitation Data'!$G$12,0,10*ROW('Sanitation Data'!G182))),'Data Summary'!DD188="Yes"),OFFSET('Sanitation Data'!$G$12,0,10*ROW('Sanitation Data'!G182)),NA())</f>
        <v>#N/A</v>
      </c>
      <c r="AP188" s="100" t="e">
        <f ca="true">+IF(AND(ISNUMBER(OFFSET('Sanitation Data'!$H$4,0,10*ROW('Sanitation Data'!H182))),'Data Summary'!DE188="Yes"),100-OFFSET('Sanitation Data'!$H$4,0,10*ROW('Sanitation Data'!H182)),NA())</f>
        <v>#N/A</v>
      </c>
      <c r="AQ188" s="100" t="e">
        <f ca="true">+IF(AND(ISNUMBER(OFFSET('Sanitation Data'!$H$6,0,10*ROW('Sanitation Data'!H182))),'Data Summary'!DF188="Yes"),OFFSET('Sanitation Data'!$H$6,0,10*ROW('Sanitation Data'!H182)),NA())</f>
        <v>#N/A</v>
      </c>
      <c r="AR188" s="100" t="e">
        <f ca="true">+IF(AND(ISNUMBER(OFFSET('Sanitation Data'!$H$10,0,10*ROW('Sanitation Data'!H182))),'Data Summary'!DG188="Yes"),OFFSET('Sanitation Data'!$H$10,0,10*ROW('Sanitation Data'!H182)),NA())</f>
        <v>#N/A</v>
      </c>
      <c r="AS188" s="100" t="e">
        <f ca="true">+IF(AND(ISNUMBER(OFFSET('Sanitation Data'!$H$11,0,10*ROW('Sanitation Data'!H182))),'Data Summary'!DH188="Yes"),OFFSET('Sanitation Data'!$H$11,0,10*ROW('Sanitation Data'!H182)),NA())</f>
        <v>#N/A</v>
      </c>
      <c r="AT188" s="100" t="e">
        <f ca="true">+IF(AND(ISNUMBER(OFFSET('Sanitation Data'!$H$12,0,10*ROW('Sanitation Data'!H182))),'Data Summary'!DI188="Yes"),OFFSET('Sanitation Data'!$H$12,0,10*ROW('Sanitation Data'!H182)),NA())</f>
        <v>#N/A</v>
      </c>
      <c r="AU188" s="100" t="e">
        <f ca="true">+IF(AND(ISNUMBER(OFFSET('Sanitation Data'!$I$4,0,10*ROW('Sanitation Data'!I182))),'Data Summary'!DJ188="Yes"),100-OFFSET('Sanitation Data'!$I$4,0,10*ROW('Sanitation Data'!I182)),NA())</f>
        <v>#N/A</v>
      </c>
      <c r="AV188" s="100" t="e">
        <f ca="true">+IF(AND(ISNUMBER(OFFSET('Sanitation Data'!$I$6,0,10*ROW('Sanitation Data'!I182))),'Data Summary'!DK188="Yes"),OFFSET('Sanitation Data'!$I$6,0,10*ROW('Sanitation Data'!I182)),NA())</f>
        <v>#N/A</v>
      </c>
      <c r="AW188" s="100" t="e">
        <f ca="true">+IF(AND(ISNUMBER(OFFSET('Sanitation Data'!$I$10,0,10*ROW('Sanitation Data'!I182))),'Data Summary'!DL188="Yes"),OFFSET('Sanitation Data'!$I$10,0,10*ROW('Sanitation Data'!I182)),NA())</f>
        <v>#N/A</v>
      </c>
      <c r="AX188" s="100" t="e">
        <f ca="true">+IF(AND(ISNUMBER(OFFSET('Sanitation Data'!$I$11,0,10*ROW('Sanitation Data'!I182))),'Data Summary'!DM188="Yes"),OFFSET('Sanitation Data'!$I$11,0,10*ROW('Sanitation Data'!I182)),NA())</f>
        <v>#N/A</v>
      </c>
      <c r="AY188" s="100" t="e">
        <f ca="true">+IF(AND(ISNUMBER(OFFSET('Sanitation Data'!$I$12,0,10*ROW('Sanitation Data'!I182))),'Data Summary'!DN188="Yes"),OFFSET('Sanitation Data'!$I$12,0,10*ROW('Sanitation Data'!I182)),NA())</f>
        <v>#N/A</v>
      </c>
      <c r="AZ188" s="101" t="e">
        <f ca="true">+IF(AND(ISNUMBER(OFFSET('Hygiene Data'!$D$5,0,10*ROW('Hygiene Data'!D182))),'Data Summary'!DO188="Yes"),OFFSET('Hygiene Data'!$D$5,0,10*ROW('Hygiene Data'!D182)),NA())</f>
        <v>#N/A</v>
      </c>
      <c r="BA188" s="101" t="e">
        <f ca="true">+IF(AND(ISNUMBER(OFFSET('Hygiene Data'!$D$7,0,10*ROW('Hygiene Data'!D182))),'Data Summary'!DP188="Yes"),OFFSET('Hygiene Data'!$D$7,0,10*ROW('Hygiene Data'!D182)),NA())</f>
        <v>#N/A</v>
      </c>
      <c r="BB188" s="101" t="e">
        <f ca="true">+IF(AND(ISNUMBER(OFFSET('Hygiene Data'!$D$9,0,10*ROW('Hygiene Data'!D182))),'Data Summary'!DQ188="Yes"),OFFSET('Hygiene Data'!$D$9,0,10*ROW('Hygiene Data'!D182)),NA())</f>
        <v>#N/A</v>
      </c>
      <c r="BC188" s="101" t="e">
        <f ca="true">+IF(AND(ISNUMBER(OFFSET('Hygiene Data'!$E$5,0,10*ROW('Hygiene Data'!E182))),'Data Summary'!DR188="Yes"),OFFSET('Hygiene Data'!$E$5,0,10*ROW('Hygiene Data'!E182)),NA())</f>
        <v>#N/A</v>
      </c>
      <c r="BD188" s="101" t="e">
        <f ca="true">+IF(AND(ISNUMBER(OFFSET('Hygiene Data'!$E$7,0,10*ROW('Hygiene Data'!E182))),'Data Summary'!DS188="Yes"),OFFSET('Hygiene Data'!$E$7,0,10*ROW('Hygiene Data'!E182)),NA())</f>
        <v>#N/A</v>
      </c>
      <c r="BE188" s="101" t="e">
        <f ca="true">+IF(AND(ISNUMBER(OFFSET('Hygiene Data'!$E$9,0,10*ROW('Hygiene Data'!E182))),'Data Summary'!DT188="Yes"),OFFSET('Hygiene Data'!$E$9,0,10*ROW('Hygiene Data'!E182)),NA())</f>
        <v>#N/A</v>
      </c>
      <c r="BF188" s="101" t="e">
        <f ca="true">+IF(AND(ISNUMBER(OFFSET('Hygiene Data'!$F$5,0,10*ROW('Hygiene Data'!F182))),'Data Summary'!DU188="Yes"),OFFSET('Hygiene Data'!$F$5,0,10*ROW('Hygiene Data'!F182)),NA())</f>
        <v>#N/A</v>
      </c>
      <c r="BG188" s="101" t="e">
        <f ca="true">+IF(AND(ISNUMBER(OFFSET('Hygiene Data'!$F$7,0,10*ROW('Hygiene Data'!F182))),'Data Summary'!DV188="Yes"),OFFSET('Hygiene Data'!$F$7,0,10*ROW('Hygiene Data'!F182)),NA())</f>
        <v>#N/A</v>
      </c>
      <c r="BH188" s="101" t="e">
        <f ca="true">+IF(AND(ISNUMBER(OFFSET('Hygiene Data'!$F$9,0,10*ROW('Hygiene Data'!F182))),'Data Summary'!DW188="Yes"),OFFSET('Hygiene Data'!$F$9,0,10*ROW('Hygiene Data'!F182)),NA())</f>
        <v>#N/A</v>
      </c>
      <c r="BI188" s="101" t="e">
        <f ca="true">+IF(AND(ISNUMBER(OFFSET('Hygiene Data'!$G$5,0,10*ROW('Hygiene Data'!G182))),'Data Summary'!DX188="Yes"),OFFSET('Hygiene Data'!$G$5,0,10*ROW('Hygiene Data'!G182)),NA())</f>
        <v>#N/A</v>
      </c>
      <c r="BJ188" s="101" t="e">
        <f ca="true">+IF(AND(ISNUMBER(OFFSET('Hygiene Data'!$G$7,0,10*ROW('Hygiene Data'!G182))),'Data Summary'!DY188="Yes"),OFFSET('Hygiene Data'!$G$7,0,10*ROW('Hygiene Data'!G182)),NA())</f>
        <v>#N/A</v>
      </c>
      <c r="BK188" s="101" t="e">
        <f ca="true">+IF(AND(ISNUMBER(OFFSET('Hygiene Data'!$G$9,0,10*ROW('Hygiene Data'!G182))),'Data Summary'!DZ188="Yes"),OFFSET('Hygiene Data'!$G$9,0,10*ROW('Hygiene Data'!G182)),NA())</f>
        <v>#N/A</v>
      </c>
      <c r="BL188" s="101" t="e">
        <f ca="true">+IF(AND(ISNUMBER(OFFSET('Hygiene Data'!$H$5,0,10*ROW('Hygiene Data'!H182))),'Data Summary'!EA188="Yes"),OFFSET('Hygiene Data'!$H$5,0,10*ROW('Hygiene Data'!H182)),NA())</f>
        <v>#N/A</v>
      </c>
      <c r="BM188" s="101" t="e">
        <f ca="true">+IF(AND(ISNUMBER(OFFSET('Hygiene Data'!$H$7,0,10*ROW('Hygiene Data'!H182))),'Data Summary'!EB188="Yes"),OFFSET('Hygiene Data'!$H$7,0,10*ROW('Hygiene Data'!H182)),NA())</f>
        <v>#N/A</v>
      </c>
      <c r="BN188" s="101" t="e">
        <f ca="true">+IF(AND(ISNUMBER(OFFSET('Hygiene Data'!$H$9,0,10*ROW('Hygiene Data'!H182))),'Data Summary'!EC188="Yes"),OFFSET('Hygiene Data'!$H$9,0,10*ROW('Hygiene Data'!H182)),NA())</f>
        <v>#N/A</v>
      </c>
      <c r="BO188" s="101" t="e">
        <f ca="true">+IF(AND(ISNUMBER(OFFSET('Hygiene Data'!$I$5,0,10*ROW('Hygiene Data'!I182))),'Data Summary'!ED188="Yes"),OFFSET('Hygiene Data'!$I$5,0,10*ROW('Hygiene Data'!I182)),NA())</f>
        <v>#N/A</v>
      </c>
      <c r="BP188" s="101" t="e">
        <f ca="true">+IF(AND(ISNUMBER(OFFSET('Hygiene Data'!$I$7,0,10*ROW('Hygiene Data'!I182))),'Data Summary'!EE188="Yes"),OFFSET('Hygiene Data'!$I$7,0,10*ROW('Hygiene Data'!I182)),NA())</f>
        <v>#N/A</v>
      </c>
      <c r="BQ188" s="101" t="e">
        <f ca="true">+IF(AND(ISNUMBER(OFFSET('Hygiene Data'!$I$9,0,10*ROW('Hygiene Data'!I182))),'Data Summary'!EF188="Yes"),OFFSET('Hygiene Data'!$I$9,0,10*ROW('Hygiene Data'!I182)),NA())</f>
        <v>#N/A</v>
      </c>
    </row>
    <row xmlns:x14ac="http://schemas.microsoft.com/office/spreadsheetml/2009/9/ac" r="189" x14ac:dyDescent="0.2">
      <c r="A189" s="379" t="e">
        <f ca="true">+RIGHT('Data Summary'!A189,LEN('Data Summary'!A189)-9)</f>
        <v>#VALUE!</v>
      </c>
      <c r="B189" s="38" t="str">
        <f ca="true">+IF(ISTEXT('Data Summary'!B189),'Data Summary'!B189,"")</f>
        <v/>
      </c>
      <c r="C189" s="378" t="e">
        <f ca="true">+VALUE('Data Summary'!C189)</f>
        <v>#VALUE!</v>
      </c>
      <c r="D189" s="99" t="e">
        <f ca="true">+IF(AND(ISNUMBER(OFFSET('Water Data'!$D$4,0,10*ROW('Water Data'!D183))),'Data Summary'!BS189="Yes"),100-OFFSET('Water Data'!$D$4,0,10*ROW('Water Data'!D183)),NA())</f>
        <v>#N/A</v>
      </c>
      <c r="E189" s="99" t="e">
        <f ca="true">+IF(AND(ISNUMBER(OFFSET('Water Data'!$D$6,0,10*ROW('Water Data'!D183))),'Data Summary'!BT189="Yes"),OFFSET('Water Data'!$D$6,0,10*ROW('Water Data'!D183)),NA())</f>
        <v>#N/A</v>
      </c>
      <c r="F189" s="99" t="e">
        <f ca="true">+IF(AND(ISNUMBER(OFFSET('Water Data'!$D$9,0,10*ROW('Water Data'!D183))),'Data Summary'!BU189="Yes"),OFFSET('Water Data'!$D$9,0,10*ROW('Water Data'!D183)),NA())</f>
        <v>#N/A</v>
      </c>
      <c r="G189" s="99" t="e">
        <f ca="true">+IF(AND(ISNUMBER(OFFSET('Water Data'!$E$4,0,10*ROW('Water Data'!E183))),'Data Summary'!BV189="Yes"),100-OFFSET('Water Data'!$E$4,0,10*ROW('Water Data'!E183)),NA())</f>
        <v>#N/A</v>
      </c>
      <c r="H189" s="99" t="e">
        <f ca="true">+IF(AND(ISNUMBER(OFFSET('Water Data'!$E$6,0,10*ROW('Water Data'!E183))),'Data Summary'!BW189="Yes"),OFFSET('Water Data'!$E$6,0,10*ROW('Water Data'!E183)),NA())</f>
        <v>#N/A</v>
      </c>
      <c r="I189" s="99" t="e">
        <f ca="true">+IF(AND(ISNUMBER(OFFSET('Water Data'!$E$9,0,10*ROW('Water Data'!E183))),'Data Summary'!BX189="Yes"),OFFSET('Water Data'!$E$9,0,10*ROW('Water Data'!E183)),NA())</f>
        <v>#N/A</v>
      </c>
      <c r="J189" s="99" t="e">
        <f ca="true">+IF(AND(ISNUMBER(OFFSET('Water Data'!$F$4,0,10*ROW('Water Data'!F183))),'Data Summary'!BY189="Yes"),100-OFFSET('Water Data'!$F$4,0,10*ROW('Water Data'!F183)),NA())</f>
        <v>#N/A</v>
      </c>
      <c r="K189" s="99" t="e">
        <f ca="true">+IF(AND(ISNUMBER(OFFSET('Water Data'!$F$6,0,10*ROW('Water Data'!F183))),'Data Summary'!BZ189="Yes"),OFFSET('Water Data'!$F$6,0,10*ROW('Water Data'!F183)),NA())</f>
        <v>#N/A</v>
      </c>
      <c r="L189" s="99" t="e">
        <f ca="true">+IF(AND(ISNUMBER(OFFSET('Water Data'!$F$9,0,10*ROW('Water Data'!F183))),'Data Summary'!CA189="Yes"),OFFSET('Water Data'!$F$9,0,10*ROW('Water Data'!F183)),NA())</f>
        <v>#N/A</v>
      </c>
      <c r="M189" s="99" t="e">
        <f ca="true">+IF(AND(ISNUMBER(OFFSET('Water Data'!$G$4,0,10*ROW('Water Data'!G183))),'Data Summary'!CB189="Yes"),100-OFFSET('Water Data'!$G$4,0,10*ROW('Water Data'!G183)),NA())</f>
        <v>#N/A</v>
      </c>
      <c r="N189" s="99" t="e">
        <f ca="true">+IF(AND(ISNUMBER(OFFSET('Water Data'!$G$6,0,10*ROW('Water Data'!G183))),'Data Summary'!CC189="Yes"),OFFSET('Water Data'!$G$6,0,10*ROW('Water Data'!G183)),NA())</f>
        <v>#N/A</v>
      </c>
      <c r="O189" s="99" t="e">
        <f ca="true">+IF(AND(ISNUMBER(OFFSET('Water Data'!$G$9,0,10*ROW('Water Data'!G183))),'Data Summary'!CD189="Yes"),OFFSET('Water Data'!$G$9,0,10*ROW('Water Data'!G183)),NA())</f>
        <v>#N/A</v>
      </c>
      <c r="P189" s="99" t="e">
        <f ca="true">+IF(AND(ISNUMBER(OFFSET('Water Data'!$H$4,0,10*ROW('Water Data'!H183))),'Data Summary'!CE189="Yes"),100-OFFSET('Water Data'!$H$4,0,10*ROW('Water Data'!H183)),NA())</f>
        <v>#N/A</v>
      </c>
      <c r="Q189" s="99" t="e">
        <f ca="true">+IF(AND(ISNUMBER(OFFSET('Water Data'!$H$6,0,10*ROW('Water Data'!H183))),'Data Summary'!CF189="Yes"),OFFSET('Water Data'!$H$6,0,10*ROW('Water Data'!H183)),NA())</f>
        <v>#N/A</v>
      </c>
      <c r="R189" s="99" t="e">
        <f ca="true">+IF(AND(ISNUMBER(OFFSET('Water Data'!$H$9,0,10*ROW('Water Data'!H183))),'Data Summary'!CG189="Yes"),OFFSET('Water Data'!$H$9,0,10*ROW('Water Data'!H183)),NA())</f>
        <v>#N/A</v>
      </c>
      <c r="S189" s="99" t="e">
        <f ca="true">+IF(AND(ISNUMBER(OFFSET('Water Data'!$I$4,0,10*ROW('Water Data'!I183))),'Data Summary'!CH189="Yes"),100-OFFSET('Water Data'!$I$4,0,10*ROW('Water Data'!I183)),NA())</f>
        <v>#N/A</v>
      </c>
      <c r="T189" s="99" t="e">
        <f ca="true">+IF(AND(ISNUMBER(OFFSET('Water Data'!$I$6,0,10*ROW('Water Data'!I183))),'Data Summary'!CI189="Yes"),OFFSET('Water Data'!$I$6,0,10*ROW('Water Data'!I183)),NA())</f>
        <v>#N/A</v>
      </c>
      <c r="U189" s="99" t="e">
        <f ca="true">+IF(AND(ISNUMBER(OFFSET('Water Data'!$I$9,0,10*ROW('Water Data'!I183))),'Data Summary'!CJ189="Yes"),OFFSET('Water Data'!$I$9,0,10*ROW('Water Data'!I183)),NA())</f>
        <v>#N/A</v>
      </c>
      <c r="V189" s="100" t="e">
        <f ca="true">+IF(AND(ISNUMBER(OFFSET('Sanitation Data'!$D$4,0,10*ROW('Sanitation Data'!D183))),'Data Summary'!CK189="Yes"),100-OFFSET('Sanitation Data'!$D$4,0,10*ROW('Sanitation Data'!D183)),NA())</f>
        <v>#N/A</v>
      </c>
      <c r="W189" s="100" t="e">
        <f ca="true">+IF(AND(ISNUMBER(OFFSET('Sanitation Data'!$D$6,0,10*ROW('Sanitation Data'!D183))),'Data Summary'!CL189="Yes"),OFFSET('Sanitation Data'!$D$6,0,10*ROW('Sanitation Data'!D183)),NA())</f>
        <v>#N/A</v>
      </c>
      <c r="X189" s="100" t="e">
        <f ca="true">+IF(AND(ISNUMBER(OFFSET('Sanitation Data'!$D$10,0,10*ROW('Sanitation Data'!D183))),'Data Summary'!CM189="Yes"),OFFSET('Sanitation Data'!$D$10,0,10*ROW('Sanitation Data'!D183)),NA())</f>
        <v>#N/A</v>
      </c>
      <c r="Y189" s="100" t="e">
        <f ca="true">+IF(AND(ISNUMBER(OFFSET('Sanitation Data'!$D$11,0,10*ROW('Sanitation Data'!D183))),'Data Summary'!CN189="Yes"),OFFSET('Sanitation Data'!$D$11,0,10*ROW('Sanitation Data'!D183)),NA())</f>
        <v>#N/A</v>
      </c>
      <c r="Z189" s="100" t="e">
        <f ca="true">+IF(AND(ISNUMBER(OFFSET('Sanitation Data'!$D$12,0,10*ROW('Sanitation Data'!D183))),'Data Summary'!CO189="Yes"),OFFSET('Sanitation Data'!$D$12,0,10*ROW('Sanitation Data'!D183)),NA())</f>
        <v>#N/A</v>
      </c>
      <c r="AA189" s="100" t="e">
        <f ca="true">+IF(AND(ISNUMBER(OFFSET('Sanitation Data'!$E$4,0,10*ROW('Sanitation Data'!E183))),'Data Summary'!CP189="Yes"),100-OFFSET('Sanitation Data'!$E$4,0,10*ROW('Sanitation Data'!E183)),NA())</f>
        <v>#N/A</v>
      </c>
      <c r="AB189" s="100" t="e">
        <f ca="true">+IF(AND(ISNUMBER(OFFSET('Sanitation Data'!$E$6,0,10*ROW('Sanitation Data'!E183))),'Data Summary'!CQ189="Yes"),OFFSET('Sanitation Data'!$E$6,0,10*ROW('Sanitation Data'!E183)),NA())</f>
        <v>#N/A</v>
      </c>
      <c r="AC189" s="100" t="e">
        <f ca="true">+IF(AND(ISNUMBER(OFFSET('Sanitation Data'!$E$10,0,10*ROW('Sanitation Data'!E183))),'Data Summary'!CR189="Yes"),OFFSET('Sanitation Data'!$E$10,0,10*ROW('Sanitation Data'!E183)),NA())</f>
        <v>#N/A</v>
      </c>
      <c r="AD189" s="100" t="e">
        <f ca="true">+IF(AND(ISNUMBER(OFFSET('Sanitation Data'!$E$11,0,10*ROW('Sanitation Data'!E183))),'Data Summary'!CS189="Yes"),OFFSET('Sanitation Data'!$E$11,0,10*ROW('Sanitation Data'!E183)),NA())</f>
        <v>#N/A</v>
      </c>
      <c r="AE189" s="100" t="e">
        <f ca="true">+IF(AND(ISNUMBER(OFFSET('Sanitation Data'!$E$12,0,10*ROW('Sanitation Data'!E183))),'Data Summary'!CT189="Yes"),OFFSET('Sanitation Data'!$E$12,0,10*ROW('Sanitation Data'!E183)),NA())</f>
        <v>#N/A</v>
      </c>
      <c r="AF189" s="100" t="e">
        <f ca="true">+IF(AND(ISNUMBER(OFFSET('Sanitation Data'!$F$4,0,10*ROW('Sanitation Data'!F183))),'Data Summary'!CU189="Yes"),100-OFFSET('Sanitation Data'!$F$4,0,10*ROW('Sanitation Data'!F183)),NA())</f>
        <v>#N/A</v>
      </c>
      <c r="AG189" s="100" t="e">
        <f ca="true">+IF(AND(ISNUMBER(OFFSET('Sanitation Data'!$F$6,0,10*ROW('Sanitation Data'!F183))),'Data Summary'!CV189="Yes"),OFFSET('Sanitation Data'!$F$6,0,10*ROW('Sanitation Data'!F183)),NA())</f>
        <v>#N/A</v>
      </c>
      <c r="AH189" s="100" t="e">
        <f ca="true">+IF(AND(ISNUMBER(OFFSET('Sanitation Data'!$F$10,0,10*ROW('Sanitation Data'!F183))),'Data Summary'!CW189="Yes"),OFFSET('Sanitation Data'!$F$10,0,10*ROW('Sanitation Data'!F183)),NA())</f>
        <v>#N/A</v>
      </c>
      <c r="AI189" s="100" t="e">
        <f ca="true">+IF(AND(ISNUMBER(OFFSET('Sanitation Data'!$F$11,0,10*ROW('Sanitation Data'!F183))),'Data Summary'!CX189="Yes"),OFFSET('Sanitation Data'!$F$11,0,10*ROW('Sanitation Data'!F183)),NA())</f>
        <v>#N/A</v>
      </c>
      <c r="AJ189" s="100" t="e">
        <f ca="true">+IF(AND(ISNUMBER(OFFSET('Sanitation Data'!$F$12,0,10*ROW('Sanitation Data'!F183))),'Data Summary'!CY189="Yes"),OFFSET('Sanitation Data'!$F$12,0,10*ROW('Sanitation Data'!F183)),NA())</f>
        <v>#N/A</v>
      </c>
      <c r="AK189" s="100" t="e">
        <f ca="true">+IF(AND(ISNUMBER(OFFSET('Sanitation Data'!$G$4,0,10*ROW('Sanitation Data'!G183))),'Data Summary'!CZ189="Yes"),100-OFFSET('Sanitation Data'!$G$4,0,10*ROW('Sanitation Data'!G183)),NA())</f>
        <v>#N/A</v>
      </c>
      <c r="AL189" s="100" t="e">
        <f ca="true">+IF(AND(ISNUMBER(OFFSET('Sanitation Data'!$G$6,0,10*ROW('Sanitation Data'!G183))),'Data Summary'!DA189="Yes"),OFFSET('Sanitation Data'!$G$6,0,10*ROW('Sanitation Data'!G183)),NA())</f>
        <v>#N/A</v>
      </c>
      <c r="AM189" s="100" t="e">
        <f ca="true">+IF(AND(ISNUMBER(OFFSET('Sanitation Data'!$G$10,0,10*ROW('Sanitation Data'!G183))),'Data Summary'!DB189="Yes"),OFFSET('Sanitation Data'!$G$10,0,10*ROW('Sanitation Data'!G183)),NA())</f>
        <v>#N/A</v>
      </c>
      <c r="AN189" s="100" t="e">
        <f ca="true">+IF(AND(ISNUMBER(OFFSET('Sanitation Data'!$G$11,0,10*ROW('Sanitation Data'!G183))),'Data Summary'!DC189="Yes"),OFFSET('Sanitation Data'!$G$11,0,10*ROW('Sanitation Data'!G183)),NA())</f>
        <v>#N/A</v>
      </c>
      <c r="AO189" s="100" t="e">
        <f ca="true">+IF(AND(ISNUMBER(OFFSET('Sanitation Data'!$G$12,0,10*ROW('Sanitation Data'!G183))),'Data Summary'!DD189="Yes"),OFFSET('Sanitation Data'!$G$12,0,10*ROW('Sanitation Data'!G183)),NA())</f>
        <v>#N/A</v>
      </c>
      <c r="AP189" s="100" t="e">
        <f ca="true">+IF(AND(ISNUMBER(OFFSET('Sanitation Data'!$H$4,0,10*ROW('Sanitation Data'!H183))),'Data Summary'!DE189="Yes"),100-OFFSET('Sanitation Data'!$H$4,0,10*ROW('Sanitation Data'!H183)),NA())</f>
        <v>#N/A</v>
      </c>
      <c r="AQ189" s="100" t="e">
        <f ca="true">+IF(AND(ISNUMBER(OFFSET('Sanitation Data'!$H$6,0,10*ROW('Sanitation Data'!H183))),'Data Summary'!DF189="Yes"),OFFSET('Sanitation Data'!$H$6,0,10*ROW('Sanitation Data'!H183)),NA())</f>
        <v>#N/A</v>
      </c>
      <c r="AR189" s="100" t="e">
        <f ca="true">+IF(AND(ISNUMBER(OFFSET('Sanitation Data'!$H$10,0,10*ROW('Sanitation Data'!H183))),'Data Summary'!DG189="Yes"),OFFSET('Sanitation Data'!$H$10,0,10*ROW('Sanitation Data'!H183)),NA())</f>
        <v>#N/A</v>
      </c>
      <c r="AS189" s="100" t="e">
        <f ca="true">+IF(AND(ISNUMBER(OFFSET('Sanitation Data'!$H$11,0,10*ROW('Sanitation Data'!H183))),'Data Summary'!DH189="Yes"),OFFSET('Sanitation Data'!$H$11,0,10*ROW('Sanitation Data'!H183)),NA())</f>
        <v>#N/A</v>
      </c>
      <c r="AT189" s="100" t="e">
        <f ca="true">+IF(AND(ISNUMBER(OFFSET('Sanitation Data'!$H$12,0,10*ROW('Sanitation Data'!H183))),'Data Summary'!DI189="Yes"),OFFSET('Sanitation Data'!$H$12,0,10*ROW('Sanitation Data'!H183)),NA())</f>
        <v>#N/A</v>
      </c>
      <c r="AU189" s="100" t="e">
        <f ca="true">+IF(AND(ISNUMBER(OFFSET('Sanitation Data'!$I$4,0,10*ROW('Sanitation Data'!I183))),'Data Summary'!DJ189="Yes"),100-OFFSET('Sanitation Data'!$I$4,0,10*ROW('Sanitation Data'!I183)),NA())</f>
        <v>#N/A</v>
      </c>
      <c r="AV189" s="100" t="e">
        <f ca="true">+IF(AND(ISNUMBER(OFFSET('Sanitation Data'!$I$6,0,10*ROW('Sanitation Data'!I183))),'Data Summary'!DK189="Yes"),OFFSET('Sanitation Data'!$I$6,0,10*ROW('Sanitation Data'!I183)),NA())</f>
        <v>#N/A</v>
      </c>
      <c r="AW189" s="100" t="e">
        <f ca="true">+IF(AND(ISNUMBER(OFFSET('Sanitation Data'!$I$10,0,10*ROW('Sanitation Data'!I183))),'Data Summary'!DL189="Yes"),OFFSET('Sanitation Data'!$I$10,0,10*ROW('Sanitation Data'!I183)),NA())</f>
        <v>#N/A</v>
      </c>
      <c r="AX189" s="100" t="e">
        <f ca="true">+IF(AND(ISNUMBER(OFFSET('Sanitation Data'!$I$11,0,10*ROW('Sanitation Data'!I183))),'Data Summary'!DM189="Yes"),OFFSET('Sanitation Data'!$I$11,0,10*ROW('Sanitation Data'!I183)),NA())</f>
        <v>#N/A</v>
      </c>
      <c r="AY189" s="100" t="e">
        <f ca="true">+IF(AND(ISNUMBER(OFFSET('Sanitation Data'!$I$12,0,10*ROW('Sanitation Data'!I183))),'Data Summary'!DN189="Yes"),OFFSET('Sanitation Data'!$I$12,0,10*ROW('Sanitation Data'!I183)),NA())</f>
        <v>#N/A</v>
      </c>
      <c r="AZ189" s="101" t="e">
        <f ca="true">+IF(AND(ISNUMBER(OFFSET('Hygiene Data'!$D$5,0,10*ROW('Hygiene Data'!D183))),'Data Summary'!DO189="Yes"),OFFSET('Hygiene Data'!$D$5,0,10*ROW('Hygiene Data'!D183)),NA())</f>
        <v>#N/A</v>
      </c>
      <c r="BA189" s="101" t="e">
        <f ca="true">+IF(AND(ISNUMBER(OFFSET('Hygiene Data'!$D$7,0,10*ROW('Hygiene Data'!D183))),'Data Summary'!DP189="Yes"),OFFSET('Hygiene Data'!$D$7,0,10*ROW('Hygiene Data'!D183)),NA())</f>
        <v>#N/A</v>
      </c>
      <c r="BB189" s="101" t="e">
        <f ca="true">+IF(AND(ISNUMBER(OFFSET('Hygiene Data'!$D$9,0,10*ROW('Hygiene Data'!D183))),'Data Summary'!DQ189="Yes"),OFFSET('Hygiene Data'!$D$9,0,10*ROW('Hygiene Data'!D183)),NA())</f>
        <v>#N/A</v>
      </c>
      <c r="BC189" s="101" t="e">
        <f ca="true">+IF(AND(ISNUMBER(OFFSET('Hygiene Data'!$E$5,0,10*ROW('Hygiene Data'!E183))),'Data Summary'!DR189="Yes"),OFFSET('Hygiene Data'!$E$5,0,10*ROW('Hygiene Data'!E183)),NA())</f>
        <v>#N/A</v>
      </c>
      <c r="BD189" s="101" t="e">
        <f ca="true">+IF(AND(ISNUMBER(OFFSET('Hygiene Data'!$E$7,0,10*ROW('Hygiene Data'!E183))),'Data Summary'!DS189="Yes"),OFFSET('Hygiene Data'!$E$7,0,10*ROW('Hygiene Data'!E183)),NA())</f>
        <v>#N/A</v>
      </c>
      <c r="BE189" s="101" t="e">
        <f ca="true">+IF(AND(ISNUMBER(OFFSET('Hygiene Data'!$E$9,0,10*ROW('Hygiene Data'!E183))),'Data Summary'!DT189="Yes"),OFFSET('Hygiene Data'!$E$9,0,10*ROW('Hygiene Data'!E183)),NA())</f>
        <v>#N/A</v>
      </c>
      <c r="BF189" s="101" t="e">
        <f ca="true">+IF(AND(ISNUMBER(OFFSET('Hygiene Data'!$F$5,0,10*ROW('Hygiene Data'!F183))),'Data Summary'!DU189="Yes"),OFFSET('Hygiene Data'!$F$5,0,10*ROW('Hygiene Data'!F183)),NA())</f>
        <v>#N/A</v>
      </c>
      <c r="BG189" s="101" t="e">
        <f ca="true">+IF(AND(ISNUMBER(OFFSET('Hygiene Data'!$F$7,0,10*ROW('Hygiene Data'!F183))),'Data Summary'!DV189="Yes"),OFFSET('Hygiene Data'!$F$7,0,10*ROW('Hygiene Data'!F183)),NA())</f>
        <v>#N/A</v>
      </c>
      <c r="BH189" s="101" t="e">
        <f ca="true">+IF(AND(ISNUMBER(OFFSET('Hygiene Data'!$F$9,0,10*ROW('Hygiene Data'!F183))),'Data Summary'!DW189="Yes"),OFFSET('Hygiene Data'!$F$9,0,10*ROW('Hygiene Data'!F183)),NA())</f>
        <v>#N/A</v>
      </c>
      <c r="BI189" s="101" t="e">
        <f ca="true">+IF(AND(ISNUMBER(OFFSET('Hygiene Data'!$G$5,0,10*ROW('Hygiene Data'!G183))),'Data Summary'!DX189="Yes"),OFFSET('Hygiene Data'!$G$5,0,10*ROW('Hygiene Data'!G183)),NA())</f>
        <v>#N/A</v>
      </c>
      <c r="BJ189" s="101" t="e">
        <f ca="true">+IF(AND(ISNUMBER(OFFSET('Hygiene Data'!$G$7,0,10*ROW('Hygiene Data'!G183))),'Data Summary'!DY189="Yes"),OFFSET('Hygiene Data'!$G$7,0,10*ROW('Hygiene Data'!G183)),NA())</f>
        <v>#N/A</v>
      </c>
      <c r="BK189" s="101" t="e">
        <f ca="true">+IF(AND(ISNUMBER(OFFSET('Hygiene Data'!$G$9,0,10*ROW('Hygiene Data'!G183))),'Data Summary'!DZ189="Yes"),OFFSET('Hygiene Data'!$G$9,0,10*ROW('Hygiene Data'!G183)),NA())</f>
        <v>#N/A</v>
      </c>
      <c r="BL189" s="101" t="e">
        <f ca="true">+IF(AND(ISNUMBER(OFFSET('Hygiene Data'!$H$5,0,10*ROW('Hygiene Data'!H183))),'Data Summary'!EA189="Yes"),OFFSET('Hygiene Data'!$H$5,0,10*ROW('Hygiene Data'!H183)),NA())</f>
        <v>#N/A</v>
      </c>
      <c r="BM189" s="101" t="e">
        <f ca="true">+IF(AND(ISNUMBER(OFFSET('Hygiene Data'!$H$7,0,10*ROW('Hygiene Data'!H183))),'Data Summary'!EB189="Yes"),OFFSET('Hygiene Data'!$H$7,0,10*ROW('Hygiene Data'!H183)),NA())</f>
        <v>#N/A</v>
      </c>
      <c r="BN189" s="101" t="e">
        <f ca="true">+IF(AND(ISNUMBER(OFFSET('Hygiene Data'!$H$9,0,10*ROW('Hygiene Data'!H183))),'Data Summary'!EC189="Yes"),OFFSET('Hygiene Data'!$H$9,0,10*ROW('Hygiene Data'!H183)),NA())</f>
        <v>#N/A</v>
      </c>
      <c r="BO189" s="101" t="e">
        <f ca="true">+IF(AND(ISNUMBER(OFFSET('Hygiene Data'!$I$5,0,10*ROW('Hygiene Data'!I183))),'Data Summary'!ED189="Yes"),OFFSET('Hygiene Data'!$I$5,0,10*ROW('Hygiene Data'!I183)),NA())</f>
        <v>#N/A</v>
      </c>
      <c r="BP189" s="101" t="e">
        <f ca="true">+IF(AND(ISNUMBER(OFFSET('Hygiene Data'!$I$7,0,10*ROW('Hygiene Data'!I183))),'Data Summary'!EE189="Yes"),OFFSET('Hygiene Data'!$I$7,0,10*ROW('Hygiene Data'!I183)),NA())</f>
        <v>#N/A</v>
      </c>
      <c r="BQ189" s="101" t="e">
        <f ca="true">+IF(AND(ISNUMBER(OFFSET('Hygiene Data'!$I$9,0,10*ROW('Hygiene Data'!I183))),'Data Summary'!EF189="Yes"),OFFSET('Hygiene Data'!$I$9,0,10*ROW('Hygiene Data'!I183)),NA())</f>
        <v>#N/A</v>
      </c>
    </row>
    <row xmlns:x14ac="http://schemas.microsoft.com/office/spreadsheetml/2009/9/ac" r="190" x14ac:dyDescent="0.2">
      <c r="A190" s="379" t="e">
        <f ca="true">+RIGHT('Data Summary'!A190,LEN('Data Summary'!A190)-9)</f>
        <v>#VALUE!</v>
      </c>
      <c r="B190" s="38" t="str">
        <f ca="true">+IF(ISTEXT('Data Summary'!B190),'Data Summary'!B190,"")</f>
        <v/>
      </c>
      <c r="C190" s="378" t="e">
        <f ca="true">+VALUE('Data Summary'!C190)</f>
        <v>#VALUE!</v>
      </c>
      <c r="D190" s="99" t="e">
        <f ca="true">+IF(AND(ISNUMBER(OFFSET('Water Data'!$D$4,0,10*ROW('Water Data'!D184))),'Data Summary'!BS190="Yes"),100-OFFSET('Water Data'!$D$4,0,10*ROW('Water Data'!D184)),NA())</f>
        <v>#N/A</v>
      </c>
      <c r="E190" s="99" t="e">
        <f ca="true">+IF(AND(ISNUMBER(OFFSET('Water Data'!$D$6,0,10*ROW('Water Data'!D184))),'Data Summary'!BT190="Yes"),OFFSET('Water Data'!$D$6,0,10*ROW('Water Data'!D184)),NA())</f>
        <v>#N/A</v>
      </c>
      <c r="F190" s="99" t="e">
        <f ca="true">+IF(AND(ISNUMBER(OFFSET('Water Data'!$D$9,0,10*ROW('Water Data'!D184))),'Data Summary'!BU190="Yes"),OFFSET('Water Data'!$D$9,0,10*ROW('Water Data'!D184)),NA())</f>
        <v>#N/A</v>
      </c>
      <c r="G190" s="99" t="e">
        <f ca="true">+IF(AND(ISNUMBER(OFFSET('Water Data'!$E$4,0,10*ROW('Water Data'!E184))),'Data Summary'!BV190="Yes"),100-OFFSET('Water Data'!$E$4,0,10*ROW('Water Data'!E184)),NA())</f>
        <v>#N/A</v>
      </c>
      <c r="H190" s="99" t="e">
        <f ca="true">+IF(AND(ISNUMBER(OFFSET('Water Data'!$E$6,0,10*ROW('Water Data'!E184))),'Data Summary'!BW190="Yes"),OFFSET('Water Data'!$E$6,0,10*ROW('Water Data'!E184)),NA())</f>
        <v>#N/A</v>
      </c>
      <c r="I190" s="99" t="e">
        <f ca="true">+IF(AND(ISNUMBER(OFFSET('Water Data'!$E$9,0,10*ROW('Water Data'!E184))),'Data Summary'!BX190="Yes"),OFFSET('Water Data'!$E$9,0,10*ROW('Water Data'!E184)),NA())</f>
        <v>#N/A</v>
      </c>
      <c r="J190" s="99" t="e">
        <f ca="true">+IF(AND(ISNUMBER(OFFSET('Water Data'!$F$4,0,10*ROW('Water Data'!F184))),'Data Summary'!BY190="Yes"),100-OFFSET('Water Data'!$F$4,0,10*ROW('Water Data'!F184)),NA())</f>
        <v>#N/A</v>
      </c>
      <c r="K190" s="99" t="e">
        <f ca="true">+IF(AND(ISNUMBER(OFFSET('Water Data'!$F$6,0,10*ROW('Water Data'!F184))),'Data Summary'!BZ190="Yes"),OFFSET('Water Data'!$F$6,0,10*ROW('Water Data'!F184)),NA())</f>
        <v>#N/A</v>
      </c>
      <c r="L190" s="99" t="e">
        <f ca="true">+IF(AND(ISNUMBER(OFFSET('Water Data'!$F$9,0,10*ROW('Water Data'!F184))),'Data Summary'!CA190="Yes"),OFFSET('Water Data'!$F$9,0,10*ROW('Water Data'!F184)),NA())</f>
        <v>#N/A</v>
      </c>
      <c r="M190" s="99" t="e">
        <f ca="true">+IF(AND(ISNUMBER(OFFSET('Water Data'!$G$4,0,10*ROW('Water Data'!G184))),'Data Summary'!CB190="Yes"),100-OFFSET('Water Data'!$G$4,0,10*ROW('Water Data'!G184)),NA())</f>
        <v>#N/A</v>
      </c>
      <c r="N190" s="99" t="e">
        <f ca="true">+IF(AND(ISNUMBER(OFFSET('Water Data'!$G$6,0,10*ROW('Water Data'!G184))),'Data Summary'!CC190="Yes"),OFFSET('Water Data'!$G$6,0,10*ROW('Water Data'!G184)),NA())</f>
        <v>#N/A</v>
      </c>
      <c r="O190" s="99" t="e">
        <f ca="true">+IF(AND(ISNUMBER(OFFSET('Water Data'!$G$9,0,10*ROW('Water Data'!G184))),'Data Summary'!CD190="Yes"),OFFSET('Water Data'!$G$9,0,10*ROW('Water Data'!G184)),NA())</f>
        <v>#N/A</v>
      </c>
      <c r="P190" s="99" t="e">
        <f ca="true">+IF(AND(ISNUMBER(OFFSET('Water Data'!$H$4,0,10*ROW('Water Data'!H184))),'Data Summary'!CE190="Yes"),100-OFFSET('Water Data'!$H$4,0,10*ROW('Water Data'!H184)),NA())</f>
        <v>#N/A</v>
      </c>
      <c r="Q190" s="99" t="e">
        <f ca="true">+IF(AND(ISNUMBER(OFFSET('Water Data'!$H$6,0,10*ROW('Water Data'!H184))),'Data Summary'!CF190="Yes"),OFFSET('Water Data'!$H$6,0,10*ROW('Water Data'!H184)),NA())</f>
        <v>#N/A</v>
      </c>
      <c r="R190" s="99" t="e">
        <f ca="true">+IF(AND(ISNUMBER(OFFSET('Water Data'!$H$9,0,10*ROW('Water Data'!H184))),'Data Summary'!CG190="Yes"),OFFSET('Water Data'!$H$9,0,10*ROW('Water Data'!H184)),NA())</f>
        <v>#N/A</v>
      </c>
      <c r="S190" s="99" t="e">
        <f ca="true">+IF(AND(ISNUMBER(OFFSET('Water Data'!$I$4,0,10*ROW('Water Data'!I184))),'Data Summary'!CH190="Yes"),100-OFFSET('Water Data'!$I$4,0,10*ROW('Water Data'!I184)),NA())</f>
        <v>#N/A</v>
      </c>
      <c r="T190" s="99" t="e">
        <f ca="true">+IF(AND(ISNUMBER(OFFSET('Water Data'!$I$6,0,10*ROW('Water Data'!I184))),'Data Summary'!CI190="Yes"),OFFSET('Water Data'!$I$6,0,10*ROW('Water Data'!I184)),NA())</f>
        <v>#N/A</v>
      </c>
      <c r="U190" s="99" t="e">
        <f ca="true">+IF(AND(ISNUMBER(OFFSET('Water Data'!$I$9,0,10*ROW('Water Data'!I184))),'Data Summary'!CJ190="Yes"),OFFSET('Water Data'!$I$9,0,10*ROW('Water Data'!I184)),NA())</f>
        <v>#N/A</v>
      </c>
      <c r="V190" s="100" t="e">
        <f ca="true">+IF(AND(ISNUMBER(OFFSET('Sanitation Data'!$D$4,0,10*ROW('Sanitation Data'!D184))),'Data Summary'!CK190="Yes"),100-OFFSET('Sanitation Data'!$D$4,0,10*ROW('Sanitation Data'!D184)),NA())</f>
        <v>#N/A</v>
      </c>
      <c r="W190" s="100" t="e">
        <f ca="true">+IF(AND(ISNUMBER(OFFSET('Sanitation Data'!$D$6,0,10*ROW('Sanitation Data'!D184))),'Data Summary'!CL190="Yes"),OFFSET('Sanitation Data'!$D$6,0,10*ROW('Sanitation Data'!D184)),NA())</f>
        <v>#N/A</v>
      </c>
      <c r="X190" s="100" t="e">
        <f ca="true">+IF(AND(ISNUMBER(OFFSET('Sanitation Data'!$D$10,0,10*ROW('Sanitation Data'!D184))),'Data Summary'!CM190="Yes"),OFFSET('Sanitation Data'!$D$10,0,10*ROW('Sanitation Data'!D184)),NA())</f>
        <v>#N/A</v>
      </c>
      <c r="Y190" s="100" t="e">
        <f ca="true">+IF(AND(ISNUMBER(OFFSET('Sanitation Data'!$D$11,0,10*ROW('Sanitation Data'!D184))),'Data Summary'!CN190="Yes"),OFFSET('Sanitation Data'!$D$11,0,10*ROW('Sanitation Data'!D184)),NA())</f>
        <v>#N/A</v>
      </c>
      <c r="Z190" s="100" t="e">
        <f ca="true">+IF(AND(ISNUMBER(OFFSET('Sanitation Data'!$D$12,0,10*ROW('Sanitation Data'!D184))),'Data Summary'!CO190="Yes"),OFFSET('Sanitation Data'!$D$12,0,10*ROW('Sanitation Data'!D184)),NA())</f>
        <v>#N/A</v>
      </c>
      <c r="AA190" s="100" t="e">
        <f ca="true">+IF(AND(ISNUMBER(OFFSET('Sanitation Data'!$E$4,0,10*ROW('Sanitation Data'!E184))),'Data Summary'!CP190="Yes"),100-OFFSET('Sanitation Data'!$E$4,0,10*ROW('Sanitation Data'!E184)),NA())</f>
        <v>#N/A</v>
      </c>
      <c r="AB190" s="100" t="e">
        <f ca="true">+IF(AND(ISNUMBER(OFFSET('Sanitation Data'!$E$6,0,10*ROW('Sanitation Data'!E184))),'Data Summary'!CQ190="Yes"),OFFSET('Sanitation Data'!$E$6,0,10*ROW('Sanitation Data'!E184)),NA())</f>
        <v>#N/A</v>
      </c>
      <c r="AC190" s="100" t="e">
        <f ca="true">+IF(AND(ISNUMBER(OFFSET('Sanitation Data'!$E$10,0,10*ROW('Sanitation Data'!E184))),'Data Summary'!CR190="Yes"),OFFSET('Sanitation Data'!$E$10,0,10*ROW('Sanitation Data'!E184)),NA())</f>
        <v>#N/A</v>
      </c>
      <c r="AD190" s="100" t="e">
        <f ca="true">+IF(AND(ISNUMBER(OFFSET('Sanitation Data'!$E$11,0,10*ROW('Sanitation Data'!E184))),'Data Summary'!CS190="Yes"),OFFSET('Sanitation Data'!$E$11,0,10*ROW('Sanitation Data'!E184)),NA())</f>
        <v>#N/A</v>
      </c>
      <c r="AE190" s="100" t="e">
        <f ca="true">+IF(AND(ISNUMBER(OFFSET('Sanitation Data'!$E$12,0,10*ROW('Sanitation Data'!E184))),'Data Summary'!CT190="Yes"),OFFSET('Sanitation Data'!$E$12,0,10*ROW('Sanitation Data'!E184)),NA())</f>
        <v>#N/A</v>
      </c>
      <c r="AF190" s="100" t="e">
        <f ca="true">+IF(AND(ISNUMBER(OFFSET('Sanitation Data'!$F$4,0,10*ROW('Sanitation Data'!F184))),'Data Summary'!CU190="Yes"),100-OFFSET('Sanitation Data'!$F$4,0,10*ROW('Sanitation Data'!F184)),NA())</f>
        <v>#N/A</v>
      </c>
      <c r="AG190" s="100" t="e">
        <f ca="true">+IF(AND(ISNUMBER(OFFSET('Sanitation Data'!$F$6,0,10*ROW('Sanitation Data'!F184))),'Data Summary'!CV190="Yes"),OFFSET('Sanitation Data'!$F$6,0,10*ROW('Sanitation Data'!F184)),NA())</f>
        <v>#N/A</v>
      </c>
      <c r="AH190" s="100" t="e">
        <f ca="true">+IF(AND(ISNUMBER(OFFSET('Sanitation Data'!$F$10,0,10*ROW('Sanitation Data'!F184))),'Data Summary'!CW190="Yes"),OFFSET('Sanitation Data'!$F$10,0,10*ROW('Sanitation Data'!F184)),NA())</f>
        <v>#N/A</v>
      </c>
      <c r="AI190" s="100" t="e">
        <f ca="true">+IF(AND(ISNUMBER(OFFSET('Sanitation Data'!$F$11,0,10*ROW('Sanitation Data'!F184))),'Data Summary'!CX190="Yes"),OFFSET('Sanitation Data'!$F$11,0,10*ROW('Sanitation Data'!F184)),NA())</f>
        <v>#N/A</v>
      </c>
      <c r="AJ190" s="100" t="e">
        <f ca="true">+IF(AND(ISNUMBER(OFFSET('Sanitation Data'!$F$12,0,10*ROW('Sanitation Data'!F184))),'Data Summary'!CY190="Yes"),OFFSET('Sanitation Data'!$F$12,0,10*ROW('Sanitation Data'!F184)),NA())</f>
        <v>#N/A</v>
      </c>
      <c r="AK190" s="100" t="e">
        <f ca="true">+IF(AND(ISNUMBER(OFFSET('Sanitation Data'!$G$4,0,10*ROW('Sanitation Data'!G184))),'Data Summary'!CZ190="Yes"),100-OFFSET('Sanitation Data'!$G$4,0,10*ROW('Sanitation Data'!G184)),NA())</f>
        <v>#N/A</v>
      </c>
      <c r="AL190" s="100" t="e">
        <f ca="true">+IF(AND(ISNUMBER(OFFSET('Sanitation Data'!$G$6,0,10*ROW('Sanitation Data'!G184))),'Data Summary'!DA190="Yes"),OFFSET('Sanitation Data'!$G$6,0,10*ROW('Sanitation Data'!G184)),NA())</f>
        <v>#N/A</v>
      </c>
      <c r="AM190" s="100" t="e">
        <f ca="true">+IF(AND(ISNUMBER(OFFSET('Sanitation Data'!$G$10,0,10*ROW('Sanitation Data'!G184))),'Data Summary'!DB190="Yes"),OFFSET('Sanitation Data'!$G$10,0,10*ROW('Sanitation Data'!G184)),NA())</f>
        <v>#N/A</v>
      </c>
      <c r="AN190" s="100" t="e">
        <f ca="true">+IF(AND(ISNUMBER(OFFSET('Sanitation Data'!$G$11,0,10*ROW('Sanitation Data'!G184))),'Data Summary'!DC190="Yes"),OFFSET('Sanitation Data'!$G$11,0,10*ROW('Sanitation Data'!G184)),NA())</f>
        <v>#N/A</v>
      </c>
      <c r="AO190" s="100" t="e">
        <f ca="true">+IF(AND(ISNUMBER(OFFSET('Sanitation Data'!$G$12,0,10*ROW('Sanitation Data'!G184))),'Data Summary'!DD190="Yes"),OFFSET('Sanitation Data'!$G$12,0,10*ROW('Sanitation Data'!G184)),NA())</f>
        <v>#N/A</v>
      </c>
      <c r="AP190" s="100" t="e">
        <f ca="true">+IF(AND(ISNUMBER(OFFSET('Sanitation Data'!$H$4,0,10*ROW('Sanitation Data'!H184))),'Data Summary'!DE190="Yes"),100-OFFSET('Sanitation Data'!$H$4,0,10*ROW('Sanitation Data'!H184)),NA())</f>
        <v>#N/A</v>
      </c>
      <c r="AQ190" s="100" t="e">
        <f ca="true">+IF(AND(ISNUMBER(OFFSET('Sanitation Data'!$H$6,0,10*ROW('Sanitation Data'!H184))),'Data Summary'!DF190="Yes"),OFFSET('Sanitation Data'!$H$6,0,10*ROW('Sanitation Data'!H184)),NA())</f>
        <v>#N/A</v>
      </c>
      <c r="AR190" s="100" t="e">
        <f ca="true">+IF(AND(ISNUMBER(OFFSET('Sanitation Data'!$H$10,0,10*ROW('Sanitation Data'!H184))),'Data Summary'!DG190="Yes"),OFFSET('Sanitation Data'!$H$10,0,10*ROW('Sanitation Data'!H184)),NA())</f>
        <v>#N/A</v>
      </c>
      <c r="AS190" s="100" t="e">
        <f ca="true">+IF(AND(ISNUMBER(OFFSET('Sanitation Data'!$H$11,0,10*ROW('Sanitation Data'!H184))),'Data Summary'!DH190="Yes"),OFFSET('Sanitation Data'!$H$11,0,10*ROW('Sanitation Data'!H184)),NA())</f>
        <v>#N/A</v>
      </c>
      <c r="AT190" s="100" t="e">
        <f ca="true">+IF(AND(ISNUMBER(OFFSET('Sanitation Data'!$H$12,0,10*ROW('Sanitation Data'!H184))),'Data Summary'!DI190="Yes"),OFFSET('Sanitation Data'!$H$12,0,10*ROW('Sanitation Data'!H184)),NA())</f>
        <v>#N/A</v>
      </c>
      <c r="AU190" s="100" t="e">
        <f ca="true">+IF(AND(ISNUMBER(OFFSET('Sanitation Data'!$I$4,0,10*ROW('Sanitation Data'!I184))),'Data Summary'!DJ190="Yes"),100-OFFSET('Sanitation Data'!$I$4,0,10*ROW('Sanitation Data'!I184)),NA())</f>
        <v>#N/A</v>
      </c>
      <c r="AV190" s="100" t="e">
        <f ca="true">+IF(AND(ISNUMBER(OFFSET('Sanitation Data'!$I$6,0,10*ROW('Sanitation Data'!I184))),'Data Summary'!DK190="Yes"),OFFSET('Sanitation Data'!$I$6,0,10*ROW('Sanitation Data'!I184)),NA())</f>
        <v>#N/A</v>
      </c>
      <c r="AW190" s="100" t="e">
        <f ca="true">+IF(AND(ISNUMBER(OFFSET('Sanitation Data'!$I$10,0,10*ROW('Sanitation Data'!I184))),'Data Summary'!DL190="Yes"),OFFSET('Sanitation Data'!$I$10,0,10*ROW('Sanitation Data'!I184)),NA())</f>
        <v>#N/A</v>
      </c>
      <c r="AX190" s="100" t="e">
        <f ca="true">+IF(AND(ISNUMBER(OFFSET('Sanitation Data'!$I$11,0,10*ROW('Sanitation Data'!I184))),'Data Summary'!DM190="Yes"),OFFSET('Sanitation Data'!$I$11,0,10*ROW('Sanitation Data'!I184)),NA())</f>
        <v>#N/A</v>
      </c>
      <c r="AY190" s="100" t="e">
        <f ca="true">+IF(AND(ISNUMBER(OFFSET('Sanitation Data'!$I$12,0,10*ROW('Sanitation Data'!I184))),'Data Summary'!DN190="Yes"),OFFSET('Sanitation Data'!$I$12,0,10*ROW('Sanitation Data'!I184)),NA())</f>
        <v>#N/A</v>
      </c>
      <c r="AZ190" s="101" t="e">
        <f ca="true">+IF(AND(ISNUMBER(OFFSET('Hygiene Data'!$D$5,0,10*ROW('Hygiene Data'!D184))),'Data Summary'!DO190="Yes"),OFFSET('Hygiene Data'!$D$5,0,10*ROW('Hygiene Data'!D184)),NA())</f>
        <v>#N/A</v>
      </c>
      <c r="BA190" s="101" t="e">
        <f ca="true">+IF(AND(ISNUMBER(OFFSET('Hygiene Data'!$D$7,0,10*ROW('Hygiene Data'!D184))),'Data Summary'!DP190="Yes"),OFFSET('Hygiene Data'!$D$7,0,10*ROW('Hygiene Data'!D184)),NA())</f>
        <v>#N/A</v>
      </c>
      <c r="BB190" s="101" t="e">
        <f ca="true">+IF(AND(ISNUMBER(OFFSET('Hygiene Data'!$D$9,0,10*ROW('Hygiene Data'!D184))),'Data Summary'!DQ190="Yes"),OFFSET('Hygiene Data'!$D$9,0,10*ROW('Hygiene Data'!D184)),NA())</f>
        <v>#N/A</v>
      </c>
      <c r="BC190" s="101" t="e">
        <f ca="true">+IF(AND(ISNUMBER(OFFSET('Hygiene Data'!$E$5,0,10*ROW('Hygiene Data'!E184))),'Data Summary'!DR190="Yes"),OFFSET('Hygiene Data'!$E$5,0,10*ROW('Hygiene Data'!E184)),NA())</f>
        <v>#N/A</v>
      </c>
      <c r="BD190" s="101" t="e">
        <f ca="true">+IF(AND(ISNUMBER(OFFSET('Hygiene Data'!$E$7,0,10*ROW('Hygiene Data'!E184))),'Data Summary'!DS190="Yes"),OFFSET('Hygiene Data'!$E$7,0,10*ROW('Hygiene Data'!E184)),NA())</f>
        <v>#N/A</v>
      </c>
      <c r="BE190" s="101" t="e">
        <f ca="true">+IF(AND(ISNUMBER(OFFSET('Hygiene Data'!$E$9,0,10*ROW('Hygiene Data'!E184))),'Data Summary'!DT190="Yes"),OFFSET('Hygiene Data'!$E$9,0,10*ROW('Hygiene Data'!E184)),NA())</f>
        <v>#N/A</v>
      </c>
      <c r="BF190" s="101" t="e">
        <f ca="true">+IF(AND(ISNUMBER(OFFSET('Hygiene Data'!$F$5,0,10*ROW('Hygiene Data'!F184))),'Data Summary'!DU190="Yes"),OFFSET('Hygiene Data'!$F$5,0,10*ROW('Hygiene Data'!F184)),NA())</f>
        <v>#N/A</v>
      </c>
      <c r="BG190" s="101" t="e">
        <f ca="true">+IF(AND(ISNUMBER(OFFSET('Hygiene Data'!$F$7,0,10*ROW('Hygiene Data'!F184))),'Data Summary'!DV190="Yes"),OFFSET('Hygiene Data'!$F$7,0,10*ROW('Hygiene Data'!F184)),NA())</f>
        <v>#N/A</v>
      </c>
      <c r="BH190" s="101" t="e">
        <f ca="true">+IF(AND(ISNUMBER(OFFSET('Hygiene Data'!$F$9,0,10*ROW('Hygiene Data'!F184))),'Data Summary'!DW190="Yes"),OFFSET('Hygiene Data'!$F$9,0,10*ROW('Hygiene Data'!F184)),NA())</f>
        <v>#N/A</v>
      </c>
      <c r="BI190" s="101" t="e">
        <f ca="true">+IF(AND(ISNUMBER(OFFSET('Hygiene Data'!$G$5,0,10*ROW('Hygiene Data'!G184))),'Data Summary'!DX190="Yes"),OFFSET('Hygiene Data'!$G$5,0,10*ROW('Hygiene Data'!G184)),NA())</f>
        <v>#N/A</v>
      </c>
      <c r="BJ190" s="101" t="e">
        <f ca="true">+IF(AND(ISNUMBER(OFFSET('Hygiene Data'!$G$7,0,10*ROW('Hygiene Data'!G184))),'Data Summary'!DY190="Yes"),OFFSET('Hygiene Data'!$G$7,0,10*ROW('Hygiene Data'!G184)),NA())</f>
        <v>#N/A</v>
      </c>
      <c r="BK190" s="101" t="e">
        <f ca="true">+IF(AND(ISNUMBER(OFFSET('Hygiene Data'!$G$9,0,10*ROW('Hygiene Data'!G184))),'Data Summary'!DZ190="Yes"),OFFSET('Hygiene Data'!$G$9,0,10*ROW('Hygiene Data'!G184)),NA())</f>
        <v>#N/A</v>
      </c>
      <c r="BL190" s="101" t="e">
        <f ca="true">+IF(AND(ISNUMBER(OFFSET('Hygiene Data'!$H$5,0,10*ROW('Hygiene Data'!H184))),'Data Summary'!EA190="Yes"),OFFSET('Hygiene Data'!$H$5,0,10*ROW('Hygiene Data'!H184)),NA())</f>
        <v>#N/A</v>
      </c>
      <c r="BM190" s="101" t="e">
        <f ca="true">+IF(AND(ISNUMBER(OFFSET('Hygiene Data'!$H$7,0,10*ROW('Hygiene Data'!H184))),'Data Summary'!EB190="Yes"),OFFSET('Hygiene Data'!$H$7,0,10*ROW('Hygiene Data'!H184)),NA())</f>
        <v>#N/A</v>
      </c>
      <c r="BN190" s="101" t="e">
        <f ca="true">+IF(AND(ISNUMBER(OFFSET('Hygiene Data'!$H$9,0,10*ROW('Hygiene Data'!H184))),'Data Summary'!EC190="Yes"),OFFSET('Hygiene Data'!$H$9,0,10*ROW('Hygiene Data'!H184)),NA())</f>
        <v>#N/A</v>
      </c>
      <c r="BO190" s="101" t="e">
        <f ca="true">+IF(AND(ISNUMBER(OFFSET('Hygiene Data'!$I$5,0,10*ROW('Hygiene Data'!I184))),'Data Summary'!ED190="Yes"),OFFSET('Hygiene Data'!$I$5,0,10*ROW('Hygiene Data'!I184)),NA())</f>
        <v>#N/A</v>
      </c>
      <c r="BP190" s="101" t="e">
        <f ca="true">+IF(AND(ISNUMBER(OFFSET('Hygiene Data'!$I$7,0,10*ROW('Hygiene Data'!I184))),'Data Summary'!EE190="Yes"),OFFSET('Hygiene Data'!$I$7,0,10*ROW('Hygiene Data'!I184)),NA())</f>
        <v>#N/A</v>
      </c>
      <c r="BQ190" s="101" t="e">
        <f ca="true">+IF(AND(ISNUMBER(OFFSET('Hygiene Data'!$I$9,0,10*ROW('Hygiene Data'!I184))),'Data Summary'!EF190="Yes"),OFFSET('Hygiene Data'!$I$9,0,10*ROW('Hygiene Data'!I184)),NA())</f>
        <v>#N/A</v>
      </c>
    </row>
    <row xmlns:x14ac="http://schemas.microsoft.com/office/spreadsheetml/2009/9/ac" r="191" x14ac:dyDescent="0.2">
      <c r="A191" s="379" t="e">
        <f ca="true">+RIGHT('Data Summary'!A191,LEN('Data Summary'!A191)-9)</f>
        <v>#VALUE!</v>
      </c>
      <c r="B191" s="38" t="str">
        <f ca="true">+IF(ISTEXT('Data Summary'!B191),'Data Summary'!B191,"")</f>
        <v/>
      </c>
      <c r="C191" s="378" t="e">
        <f ca="true">+VALUE('Data Summary'!C191)</f>
        <v>#VALUE!</v>
      </c>
      <c r="D191" s="99" t="e">
        <f ca="true">+IF(AND(ISNUMBER(OFFSET('Water Data'!$D$4,0,10*ROW('Water Data'!D185))),'Data Summary'!BS191="Yes"),100-OFFSET('Water Data'!$D$4,0,10*ROW('Water Data'!D185)),NA())</f>
        <v>#N/A</v>
      </c>
      <c r="E191" s="99" t="e">
        <f ca="true">+IF(AND(ISNUMBER(OFFSET('Water Data'!$D$6,0,10*ROW('Water Data'!D185))),'Data Summary'!BT191="Yes"),OFFSET('Water Data'!$D$6,0,10*ROW('Water Data'!D185)),NA())</f>
        <v>#N/A</v>
      </c>
      <c r="F191" s="99" t="e">
        <f ca="true">+IF(AND(ISNUMBER(OFFSET('Water Data'!$D$9,0,10*ROW('Water Data'!D185))),'Data Summary'!BU191="Yes"),OFFSET('Water Data'!$D$9,0,10*ROW('Water Data'!D185)),NA())</f>
        <v>#N/A</v>
      </c>
      <c r="G191" s="99" t="e">
        <f ca="true">+IF(AND(ISNUMBER(OFFSET('Water Data'!$E$4,0,10*ROW('Water Data'!E185))),'Data Summary'!BV191="Yes"),100-OFFSET('Water Data'!$E$4,0,10*ROW('Water Data'!E185)),NA())</f>
        <v>#N/A</v>
      </c>
      <c r="H191" s="99" t="e">
        <f ca="true">+IF(AND(ISNUMBER(OFFSET('Water Data'!$E$6,0,10*ROW('Water Data'!E185))),'Data Summary'!BW191="Yes"),OFFSET('Water Data'!$E$6,0,10*ROW('Water Data'!E185)),NA())</f>
        <v>#N/A</v>
      </c>
      <c r="I191" s="99" t="e">
        <f ca="true">+IF(AND(ISNUMBER(OFFSET('Water Data'!$E$9,0,10*ROW('Water Data'!E185))),'Data Summary'!BX191="Yes"),OFFSET('Water Data'!$E$9,0,10*ROW('Water Data'!E185)),NA())</f>
        <v>#N/A</v>
      </c>
      <c r="J191" s="99" t="e">
        <f ca="true">+IF(AND(ISNUMBER(OFFSET('Water Data'!$F$4,0,10*ROW('Water Data'!F185))),'Data Summary'!BY191="Yes"),100-OFFSET('Water Data'!$F$4,0,10*ROW('Water Data'!F185)),NA())</f>
        <v>#N/A</v>
      </c>
      <c r="K191" s="99" t="e">
        <f ca="true">+IF(AND(ISNUMBER(OFFSET('Water Data'!$F$6,0,10*ROW('Water Data'!F185))),'Data Summary'!BZ191="Yes"),OFFSET('Water Data'!$F$6,0,10*ROW('Water Data'!F185)),NA())</f>
        <v>#N/A</v>
      </c>
      <c r="L191" s="99" t="e">
        <f ca="true">+IF(AND(ISNUMBER(OFFSET('Water Data'!$F$9,0,10*ROW('Water Data'!F185))),'Data Summary'!CA191="Yes"),OFFSET('Water Data'!$F$9,0,10*ROW('Water Data'!F185)),NA())</f>
        <v>#N/A</v>
      </c>
      <c r="M191" s="99" t="e">
        <f ca="true">+IF(AND(ISNUMBER(OFFSET('Water Data'!$G$4,0,10*ROW('Water Data'!G185))),'Data Summary'!CB191="Yes"),100-OFFSET('Water Data'!$G$4,0,10*ROW('Water Data'!G185)),NA())</f>
        <v>#N/A</v>
      </c>
      <c r="N191" s="99" t="e">
        <f ca="true">+IF(AND(ISNUMBER(OFFSET('Water Data'!$G$6,0,10*ROW('Water Data'!G185))),'Data Summary'!CC191="Yes"),OFFSET('Water Data'!$G$6,0,10*ROW('Water Data'!G185)),NA())</f>
        <v>#N/A</v>
      </c>
      <c r="O191" s="99" t="e">
        <f ca="true">+IF(AND(ISNUMBER(OFFSET('Water Data'!$G$9,0,10*ROW('Water Data'!G185))),'Data Summary'!CD191="Yes"),OFFSET('Water Data'!$G$9,0,10*ROW('Water Data'!G185)),NA())</f>
        <v>#N/A</v>
      </c>
      <c r="P191" s="99" t="e">
        <f ca="true">+IF(AND(ISNUMBER(OFFSET('Water Data'!$H$4,0,10*ROW('Water Data'!H185))),'Data Summary'!CE191="Yes"),100-OFFSET('Water Data'!$H$4,0,10*ROW('Water Data'!H185)),NA())</f>
        <v>#N/A</v>
      </c>
      <c r="Q191" s="99" t="e">
        <f ca="true">+IF(AND(ISNUMBER(OFFSET('Water Data'!$H$6,0,10*ROW('Water Data'!H185))),'Data Summary'!CF191="Yes"),OFFSET('Water Data'!$H$6,0,10*ROW('Water Data'!H185)),NA())</f>
        <v>#N/A</v>
      </c>
      <c r="R191" s="99" t="e">
        <f ca="true">+IF(AND(ISNUMBER(OFFSET('Water Data'!$H$9,0,10*ROW('Water Data'!H185))),'Data Summary'!CG191="Yes"),OFFSET('Water Data'!$H$9,0,10*ROW('Water Data'!H185)),NA())</f>
        <v>#N/A</v>
      </c>
      <c r="S191" s="99" t="e">
        <f ca="true">+IF(AND(ISNUMBER(OFFSET('Water Data'!$I$4,0,10*ROW('Water Data'!I185))),'Data Summary'!CH191="Yes"),100-OFFSET('Water Data'!$I$4,0,10*ROW('Water Data'!I185)),NA())</f>
        <v>#N/A</v>
      </c>
      <c r="T191" s="99" t="e">
        <f ca="true">+IF(AND(ISNUMBER(OFFSET('Water Data'!$I$6,0,10*ROW('Water Data'!I185))),'Data Summary'!CI191="Yes"),OFFSET('Water Data'!$I$6,0,10*ROW('Water Data'!I185)),NA())</f>
        <v>#N/A</v>
      </c>
      <c r="U191" s="99" t="e">
        <f ca="true">+IF(AND(ISNUMBER(OFFSET('Water Data'!$I$9,0,10*ROW('Water Data'!I185))),'Data Summary'!CJ191="Yes"),OFFSET('Water Data'!$I$9,0,10*ROW('Water Data'!I185)),NA())</f>
        <v>#N/A</v>
      </c>
      <c r="V191" s="100" t="e">
        <f ca="true">+IF(AND(ISNUMBER(OFFSET('Sanitation Data'!$D$4,0,10*ROW('Sanitation Data'!D185))),'Data Summary'!CK191="Yes"),100-OFFSET('Sanitation Data'!$D$4,0,10*ROW('Sanitation Data'!D185)),NA())</f>
        <v>#N/A</v>
      </c>
      <c r="W191" s="100" t="e">
        <f ca="true">+IF(AND(ISNUMBER(OFFSET('Sanitation Data'!$D$6,0,10*ROW('Sanitation Data'!D185))),'Data Summary'!CL191="Yes"),OFFSET('Sanitation Data'!$D$6,0,10*ROW('Sanitation Data'!D185)),NA())</f>
        <v>#N/A</v>
      </c>
      <c r="X191" s="100" t="e">
        <f ca="true">+IF(AND(ISNUMBER(OFFSET('Sanitation Data'!$D$10,0,10*ROW('Sanitation Data'!D185))),'Data Summary'!CM191="Yes"),OFFSET('Sanitation Data'!$D$10,0,10*ROW('Sanitation Data'!D185)),NA())</f>
        <v>#N/A</v>
      </c>
      <c r="Y191" s="100" t="e">
        <f ca="true">+IF(AND(ISNUMBER(OFFSET('Sanitation Data'!$D$11,0,10*ROW('Sanitation Data'!D185))),'Data Summary'!CN191="Yes"),OFFSET('Sanitation Data'!$D$11,0,10*ROW('Sanitation Data'!D185)),NA())</f>
        <v>#N/A</v>
      </c>
      <c r="Z191" s="100" t="e">
        <f ca="true">+IF(AND(ISNUMBER(OFFSET('Sanitation Data'!$D$12,0,10*ROW('Sanitation Data'!D185))),'Data Summary'!CO191="Yes"),OFFSET('Sanitation Data'!$D$12,0,10*ROW('Sanitation Data'!D185)),NA())</f>
        <v>#N/A</v>
      </c>
      <c r="AA191" s="100" t="e">
        <f ca="true">+IF(AND(ISNUMBER(OFFSET('Sanitation Data'!$E$4,0,10*ROW('Sanitation Data'!E185))),'Data Summary'!CP191="Yes"),100-OFFSET('Sanitation Data'!$E$4,0,10*ROW('Sanitation Data'!E185)),NA())</f>
        <v>#N/A</v>
      </c>
      <c r="AB191" s="100" t="e">
        <f ca="true">+IF(AND(ISNUMBER(OFFSET('Sanitation Data'!$E$6,0,10*ROW('Sanitation Data'!E185))),'Data Summary'!CQ191="Yes"),OFFSET('Sanitation Data'!$E$6,0,10*ROW('Sanitation Data'!E185)),NA())</f>
        <v>#N/A</v>
      </c>
      <c r="AC191" s="100" t="e">
        <f ca="true">+IF(AND(ISNUMBER(OFFSET('Sanitation Data'!$E$10,0,10*ROW('Sanitation Data'!E185))),'Data Summary'!CR191="Yes"),OFFSET('Sanitation Data'!$E$10,0,10*ROW('Sanitation Data'!E185)),NA())</f>
        <v>#N/A</v>
      </c>
      <c r="AD191" s="100" t="e">
        <f ca="true">+IF(AND(ISNUMBER(OFFSET('Sanitation Data'!$E$11,0,10*ROW('Sanitation Data'!E185))),'Data Summary'!CS191="Yes"),OFFSET('Sanitation Data'!$E$11,0,10*ROW('Sanitation Data'!E185)),NA())</f>
        <v>#N/A</v>
      </c>
      <c r="AE191" s="100" t="e">
        <f ca="true">+IF(AND(ISNUMBER(OFFSET('Sanitation Data'!$E$12,0,10*ROW('Sanitation Data'!E185))),'Data Summary'!CT191="Yes"),OFFSET('Sanitation Data'!$E$12,0,10*ROW('Sanitation Data'!E185)),NA())</f>
        <v>#N/A</v>
      </c>
      <c r="AF191" s="100" t="e">
        <f ca="true">+IF(AND(ISNUMBER(OFFSET('Sanitation Data'!$F$4,0,10*ROW('Sanitation Data'!F185))),'Data Summary'!CU191="Yes"),100-OFFSET('Sanitation Data'!$F$4,0,10*ROW('Sanitation Data'!F185)),NA())</f>
        <v>#N/A</v>
      </c>
      <c r="AG191" s="100" t="e">
        <f ca="true">+IF(AND(ISNUMBER(OFFSET('Sanitation Data'!$F$6,0,10*ROW('Sanitation Data'!F185))),'Data Summary'!CV191="Yes"),OFFSET('Sanitation Data'!$F$6,0,10*ROW('Sanitation Data'!F185)),NA())</f>
        <v>#N/A</v>
      </c>
      <c r="AH191" s="100" t="e">
        <f ca="true">+IF(AND(ISNUMBER(OFFSET('Sanitation Data'!$F$10,0,10*ROW('Sanitation Data'!F185))),'Data Summary'!CW191="Yes"),OFFSET('Sanitation Data'!$F$10,0,10*ROW('Sanitation Data'!F185)),NA())</f>
        <v>#N/A</v>
      </c>
      <c r="AI191" s="100" t="e">
        <f ca="true">+IF(AND(ISNUMBER(OFFSET('Sanitation Data'!$F$11,0,10*ROW('Sanitation Data'!F185))),'Data Summary'!CX191="Yes"),OFFSET('Sanitation Data'!$F$11,0,10*ROW('Sanitation Data'!F185)),NA())</f>
        <v>#N/A</v>
      </c>
      <c r="AJ191" s="100" t="e">
        <f ca="true">+IF(AND(ISNUMBER(OFFSET('Sanitation Data'!$F$12,0,10*ROW('Sanitation Data'!F185))),'Data Summary'!CY191="Yes"),OFFSET('Sanitation Data'!$F$12,0,10*ROW('Sanitation Data'!F185)),NA())</f>
        <v>#N/A</v>
      </c>
      <c r="AK191" s="100" t="e">
        <f ca="true">+IF(AND(ISNUMBER(OFFSET('Sanitation Data'!$G$4,0,10*ROW('Sanitation Data'!G185))),'Data Summary'!CZ191="Yes"),100-OFFSET('Sanitation Data'!$G$4,0,10*ROW('Sanitation Data'!G185)),NA())</f>
        <v>#N/A</v>
      </c>
      <c r="AL191" s="100" t="e">
        <f ca="true">+IF(AND(ISNUMBER(OFFSET('Sanitation Data'!$G$6,0,10*ROW('Sanitation Data'!G185))),'Data Summary'!DA191="Yes"),OFFSET('Sanitation Data'!$G$6,0,10*ROW('Sanitation Data'!G185)),NA())</f>
        <v>#N/A</v>
      </c>
      <c r="AM191" s="100" t="e">
        <f ca="true">+IF(AND(ISNUMBER(OFFSET('Sanitation Data'!$G$10,0,10*ROW('Sanitation Data'!G185))),'Data Summary'!DB191="Yes"),OFFSET('Sanitation Data'!$G$10,0,10*ROW('Sanitation Data'!G185)),NA())</f>
        <v>#N/A</v>
      </c>
      <c r="AN191" s="100" t="e">
        <f ca="true">+IF(AND(ISNUMBER(OFFSET('Sanitation Data'!$G$11,0,10*ROW('Sanitation Data'!G185))),'Data Summary'!DC191="Yes"),OFFSET('Sanitation Data'!$G$11,0,10*ROW('Sanitation Data'!G185)),NA())</f>
        <v>#N/A</v>
      </c>
      <c r="AO191" s="100" t="e">
        <f ca="true">+IF(AND(ISNUMBER(OFFSET('Sanitation Data'!$G$12,0,10*ROW('Sanitation Data'!G185))),'Data Summary'!DD191="Yes"),OFFSET('Sanitation Data'!$G$12,0,10*ROW('Sanitation Data'!G185)),NA())</f>
        <v>#N/A</v>
      </c>
      <c r="AP191" s="100" t="e">
        <f ca="true">+IF(AND(ISNUMBER(OFFSET('Sanitation Data'!$H$4,0,10*ROW('Sanitation Data'!H185))),'Data Summary'!DE191="Yes"),100-OFFSET('Sanitation Data'!$H$4,0,10*ROW('Sanitation Data'!H185)),NA())</f>
        <v>#N/A</v>
      </c>
      <c r="AQ191" s="100" t="e">
        <f ca="true">+IF(AND(ISNUMBER(OFFSET('Sanitation Data'!$H$6,0,10*ROW('Sanitation Data'!H185))),'Data Summary'!DF191="Yes"),OFFSET('Sanitation Data'!$H$6,0,10*ROW('Sanitation Data'!H185)),NA())</f>
        <v>#N/A</v>
      </c>
      <c r="AR191" s="100" t="e">
        <f ca="true">+IF(AND(ISNUMBER(OFFSET('Sanitation Data'!$H$10,0,10*ROW('Sanitation Data'!H185))),'Data Summary'!DG191="Yes"),OFFSET('Sanitation Data'!$H$10,0,10*ROW('Sanitation Data'!H185)),NA())</f>
        <v>#N/A</v>
      </c>
      <c r="AS191" s="100" t="e">
        <f ca="true">+IF(AND(ISNUMBER(OFFSET('Sanitation Data'!$H$11,0,10*ROW('Sanitation Data'!H185))),'Data Summary'!DH191="Yes"),OFFSET('Sanitation Data'!$H$11,0,10*ROW('Sanitation Data'!H185)),NA())</f>
        <v>#N/A</v>
      </c>
      <c r="AT191" s="100" t="e">
        <f ca="true">+IF(AND(ISNUMBER(OFFSET('Sanitation Data'!$H$12,0,10*ROW('Sanitation Data'!H185))),'Data Summary'!DI191="Yes"),OFFSET('Sanitation Data'!$H$12,0,10*ROW('Sanitation Data'!H185)),NA())</f>
        <v>#N/A</v>
      </c>
      <c r="AU191" s="100" t="e">
        <f ca="true">+IF(AND(ISNUMBER(OFFSET('Sanitation Data'!$I$4,0,10*ROW('Sanitation Data'!I185))),'Data Summary'!DJ191="Yes"),100-OFFSET('Sanitation Data'!$I$4,0,10*ROW('Sanitation Data'!I185)),NA())</f>
        <v>#N/A</v>
      </c>
      <c r="AV191" s="100" t="e">
        <f ca="true">+IF(AND(ISNUMBER(OFFSET('Sanitation Data'!$I$6,0,10*ROW('Sanitation Data'!I185))),'Data Summary'!DK191="Yes"),OFFSET('Sanitation Data'!$I$6,0,10*ROW('Sanitation Data'!I185)),NA())</f>
        <v>#N/A</v>
      </c>
      <c r="AW191" s="100" t="e">
        <f ca="true">+IF(AND(ISNUMBER(OFFSET('Sanitation Data'!$I$10,0,10*ROW('Sanitation Data'!I185))),'Data Summary'!DL191="Yes"),OFFSET('Sanitation Data'!$I$10,0,10*ROW('Sanitation Data'!I185)),NA())</f>
        <v>#N/A</v>
      </c>
      <c r="AX191" s="100" t="e">
        <f ca="true">+IF(AND(ISNUMBER(OFFSET('Sanitation Data'!$I$11,0,10*ROW('Sanitation Data'!I185))),'Data Summary'!DM191="Yes"),OFFSET('Sanitation Data'!$I$11,0,10*ROW('Sanitation Data'!I185)),NA())</f>
        <v>#N/A</v>
      </c>
      <c r="AY191" s="100" t="e">
        <f ca="true">+IF(AND(ISNUMBER(OFFSET('Sanitation Data'!$I$12,0,10*ROW('Sanitation Data'!I185))),'Data Summary'!DN191="Yes"),OFFSET('Sanitation Data'!$I$12,0,10*ROW('Sanitation Data'!I185)),NA())</f>
        <v>#N/A</v>
      </c>
      <c r="AZ191" s="101" t="e">
        <f ca="true">+IF(AND(ISNUMBER(OFFSET('Hygiene Data'!$D$5,0,10*ROW('Hygiene Data'!D185))),'Data Summary'!DO191="Yes"),OFFSET('Hygiene Data'!$D$5,0,10*ROW('Hygiene Data'!D185)),NA())</f>
        <v>#N/A</v>
      </c>
      <c r="BA191" s="101" t="e">
        <f ca="true">+IF(AND(ISNUMBER(OFFSET('Hygiene Data'!$D$7,0,10*ROW('Hygiene Data'!D185))),'Data Summary'!DP191="Yes"),OFFSET('Hygiene Data'!$D$7,0,10*ROW('Hygiene Data'!D185)),NA())</f>
        <v>#N/A</v>
      </c>
      <c r="BB191" s="101" t="e">
        <f ca="true">+IF(AND(ISNUMBER(OFFSET('Hygiene Data'!$D$9,0,10*ROW('Hygiene Data'!D185))),'Data Summary'!DQ191="Yes"),OFFSET('Hygiene Data'!$D$9,0,10*ROW('Hygiene Data'!D185)),NA())</f>
        <v>#N/A</v>
      </c>
      <c r="BC191" s="101" t="e">
        <f ca="true">+IF(AND(ISNUMBER(OFFSET('Hygiene Data'!$E$5,0,10*ROW('Hygiene Data'!E185))),'Data Summary'!DR191="Yes"),OFFSET('Hygiene Data'!$E$5,0,10*ROW('Hygiene Data'!E185)),NA())</f>
        <v>#N/A</v>
      </c>
      <c r="BD191" s="101" t="e">
        <f ca="true">+IF(AND(ISNUMBER(OFFSET('Hygiene Data'!$E$7,0,10*ROW('Hygiene Data'!E185))),'Data Summary'!DS191="Yes"),OFFSET('Hygiene Data'!$E$7,0,10*ROW('Hygiene Data'!E185)),NA())</f>
        <v>#N/A</v>
      </c>
      <c r="BE191" s="101" t="e">
        <f ca="true">+IF(AND(ISNUMBER(OFFSET('Hygiene Data'!$E$9,0,10*ROW('Hygiene Data'!E185))),'Data Summary'!DT191="Yes"),OFFSET('Hygiene Data'!$E$9,0,10*ROW('Hygiene Data'!E185)),NA())</f>
        <v>#N/A</v>
      </c>
      <c r="BF191" s="101" t="e">
        <f ca="true">+IF(AND(ISNUMBER(OFFSET('Hygiene Data'!$F$5,0,10*ROW('Hygiene Data'!F185))),'Data Summary'!DU191="Yes"),OFFSET('Hygiene Data'!$F$5,0,10*ROW('Hygiene Data'!F185)),NA())</f>
        <v>#N/A</v>
      </c>
      <c r="BG191" s="101" t="e">
        <f ca="true">+IF(AND(ISNUMBER(OFFSET('Hygiene Data'!$F$7,0,10*ROW('Hygiene Data'!F185))),'Data Summary'!DV191="Yes"),OFFSET('Hygiene Data'!$F$7,0,10*ROW('Hygiene Data'!F185)),NA())</f>
        <v>#N/A</v>
      </c>
      <c r="BH191" s="101" t="e">
        <f ca="true">+IF(AND(ISNUMBER(OFFSET('Hygiene Data'!$F$9,0,10*ROW('Hygiene Data'!F185))),'Data Summary'!DW191="Yes"),OFFSET('Hygiene Data'!$F$9,0,10*ROW('Hygiene Data'!F185)),NA())</f>
        <v>#N/A</v>
      </c>
      <c r="BI191" s="101" t="e">
        <f ca="true">+IF(AND(ISNUMBER(OFFSET('Hygiene Data'!$G$5,0,10*ROW('Hygiene Data'!G185))),'Data Summary'!DX191="Yes"),OFFSET('Hygiene Data'!$G$5,0,10*ROW('Hygiene Data'!G185)),NA())</f>
        <v>#N/A</v>
      </c>
      <c r="BJ191" s="101" t="e">
        <f ca="true">+IF(AND(ISNUMBER(OFFSET('Hygiene Data'!$G$7,0,10*ROW('Hygiene Data'!G185))),'Data Summary'!DY191="Yes"),OFFSET('Hygiene Data'!$G$7,0,10*ROW('Hygiene Data'!G185)),NA())</f>
        <v>#N/A</v>
      </c>
      <c r="BK191" s="101" t="e">
        <f ca="true">+IF(AND(ISNUMBER(OFFSET('Hygiene Data'!$G$9,0,10*ROW('Hygiene Data'!G185))),'Data Summary'!DZ191="Yes"),OFFSET('Hygiene Data'!$G$9,0,10*ROW('Hygiene Data'!G185)),NA())</f>
        <v>#N/A</v>
      </c>
      <c r="BL191" s="101" t="e">
        <f ca="true">+IF(AND(ISNUMBER(OFFSET('Hygiene Data'!$H$5,0,10*ROW('Hygiene Data'!H185))),'Data Summary'!EA191="Yes"),OFFSET('Hygiene Data'!$H$5,0,10*ROW('Hygiene Data'!H185)),NA())</f>
        <v>#N/A</v>
      </c>
      <c r="BM191" s="101" t="e">
        <f ca="true">+IF(AND(ISNUMBER(OFFSET('Hygiene Data'!$H$7,0,10*ROW('Hygiene Data'!H185))),'Data Summary'!EB191="Yes"),OFFSET('Hygiene Data'!$H$7,0,10*ROW('Hygiene Data'!H185)),NA())</f>
        <v>#N/A</v>
      </c>
      <c r="BN191" s="101" t="e">
        <f ca="true">+IF(AND(ISNUMBER(OFFSET('Hygiene Data'!$H$9,0,10*ROW('Hygiene Data'!H185))),'Data Summary'!EC191="Yes"),OFFSET('Hygiene Data'!$H$9,0,10*ROW('Hygiene Data'!H185)),NA())</f>
        <v>#N/A</v>
      </c>
      <c r="BO191" s="101" t="e">
        <f ca="true">+IF(AND(ISNUMBER(OFFSET('Hygiene Data'!$I$5,0,10*ROW('Hygiene Data'!I185))),'Data Summary'!ED191="Yes"),OFFSET('Hygiene Data'!$I$5,0,10*ROW('Hygiene Data'!I185)),NA())</f>
        <v>#N/A</v>
      </c>
      <c r="BP191" s="101" t="e">
        <f ca="true">+IF(AND(ISNUMBER(OFFSET('Hygiene Data'!$I$7,0,10*ROW('Hygiene Data'!I185))),'Data Summary'!EE191="Yes"),OFFSET('Hygiene Data'!$I$7,0,10*ROW('Hygiene Data'!I185)),NA())</f>
        <v>#N/A</v>
      </c>
      <c r="BQ191" s="101" t="e">
        <f ca="true">+IF(AND(ISNUMBER(OFFSET('Hygiene Data'!$I$9,0,10*ROW('Hygiene Data'!I185))),'Data Summary'!EF191="Yes"),OFFSET('Hygiene Data'!$I$9,0,10*ROW('Hygiene Data'!I185)),NA())</f>
        <v>#N/A</v>
      </c>
    </row>
    <row xmlns:x14ac="http://schemas.microsoft.com/office/spreadsheetml/2009/9/ac" r="192" x14ac:dyDescent="0.2">
      <c r="A192" s="379" t="e">
        <f ca="true">+RIGHT('Data Summary'!A192,LEN('Data Summary'!A192)-9)</f>
        <v>#VALUE!</v>
      </c>
      <c r="B192" s="38" t="str">
        <f ca="true">+IF(ISTEXT('Data Summary'!B192),'Data Summary'!B192,"")</f>
        <v/>
      </c>
      <c r="C192" s="378" t="e">
        <f ca="true">+VALUE('Data Summary'!C192)</f>
        <v>#VALUE!</v>
      </c>
      <c r="D192" s="99" t="e">
        <f ca="true">+IF(AND(ISNUMBER(OFFSET('Water Data'!$D$4,0,10*ROW('Water Data'!D186))),'Data Summary'!BS192="Yes"),100-OFFSET('Water Data'!$D$4,0,10*ROW('Water Data'!D186)),NA())</f>
        <v>#N/A</v>
      </c>
      <c r="E192" s="99" t="e">
        <f ca="true">+IF(AND(ISNUMBER(OFFSET('Water Data'!$D$6,0,10*ROW('Water Data'!D186))),'Data Summary'!BT192="Yes"),OFFSET('Water Data'!$D$6,0,10*ROW('Water Data'!D186)),NA())</f>
        <v>#N/A</v>
      </c>
      <c r="F192" s="99" t="e">
        <f ca="true">+IF(AND(ISNUMBER(OFFSET('Water Data'!$D$9,0,10*ROW('Water Data'!D186))),'Data Summary'!BU192="Yes"),OFFSET('Water Data'!$D$9,0,10*ROW('Water Data'!D186)),NA())</f>
        <v>#N/A</v>
      </c>
      <c r="G192" s="99" t="e">
        <f ca="true">+IF(AND(ISNUMBER(OFFSET('Water Data'!$E$4,0,10*ROW('Water Data'!E186))),'Data Summary'!BV192="Yes"),100-OFFSET('Water Data'!$E$4,0,10*ROW('Water Data'!E186)),NA())</f>
        <v>#N/A</v>
      </c>
      <c r="H192" s="99" t="e">
        <f ca="true">+IF(AND(ISNUMBER(OFFSET('Water Data'!$E$6,0,10*ROW('Water Data'!E186))),'Data Summary'!BW192="Yes"),OFFSET('Water Data'!$E$6,0,10*ROW('Water Data'!E186)),NA())</f>
        <v>#N/A</v>
      </c>
      <c r="I192" s="99" t="e">
        <f ca="true">+IF(AND(ISNUMBER(OFFSET('Water Data'!$E$9,0,10*ROW('Water Data'!E186))),'Data Summary'!BX192="Yes"),OFFSET('Water Data'!$E$9,0,10*ROW('Water Data'!E186)),NA())</f>
        <v>#N/A</v>
      </c>
      <c r="J192" s="99" t="e">
        <f ca="true">+IF(AND(ISNUMBER(OFFSET('Water Data'!$F$4,0,10*ROW('Water Data'!F186))),'Data Summary'!BY192="Yes"),100-OFFSET('Water Data'!$F$4,0,10*ROW('Water Data'!F186)),NA())</f>
        <v>#N/A</v>
      </c>
      <c r="K192" s="99" t="e">
        <f ca="true">+IF(AND(ISNUMBER(OFFSET('Water Data'!$F$6,0,10*ROW('Water Data'!F186))),'Data Summary'!BZ192="Yes"),OFFSET('Water Data'!$F$6,0,10*ROW('Water Data'!F186)),NA())</f>
        <v>#N/A</v>
      </c>
      <c r="L192" s="99" t="e">
        <f ca="true">+IF(AND(ISNUMBER(OFFSET('Water Data'!$F$9,0,10*ROW('Water Data'!F186))),'Data Summary'!CA192="Yes"),OFFSET('Water Data'!$F$9,0,10*ROW('Water Data'!F186)),NA())</f>
        <v>#N/A</v>
      </c>
      <c r="M192" s="99" t="e">
        <f ca="true">+IF(AND(ISNUMBER(OFFSET('Water Data'!$G$4,0,10*ROW('Water Data'!G186))),'Data Summary'!CB192="Yes"),100-OFFSET('Water Data'!$G$4,0,10*ROW('Water Data'!G186)),NA())</f>
        <v>#N/A</v>
      </c>
      <c r="N192" s="99" t="e">
        <f ca="true">+IF(AND(ISNUMBER(OFFSET('Water Data'!$G$6,0,10*ROW('Water Data'!G186))),'Data Summary'!CC192="Yes"),OFFSET('Water Data'!$G$6,0,10*ROW('Water Data'!G186)),NA())</f>
        <v>#N/A</v>
      </c>
      <c r="O192" s="99" t="e">
        <f ca="true">+IF(AND(ISNUMBER(OFFSET('Water Data'!$G$9,0,10*ROW('Water Data'!G186))),'Data Summary'!CD192="Yes"),OFFSET('Water Data'!$G$9,0,10*ROW('Water Data'!G186)),NA())</f>
        <v>#N/A</v>
      </c>
      <c r="P192" s="99" t="e">
        <f ca="true">+IF(AND(ISNUMBER(OFFSET('Water Data'!$H$4,0,10*ROW('Water Data'!H186))),'Data Summary'!CE192="Yes"),100-OFFSET('Water Data'!$H$4,0,10*ROW('Water Data'!H186)),NA())</f>
        <v>#N/A</v>
      </c>
      <c r="Q192" s="99" t="e">
        <f ca="true">+IF(AND(ISNUMBER(OFFSET('Water Data'!$H$6,0,10*ROW('Water Data'!H186))),'Data Summary'!CF192="Yes"),OFFSET('Water Data'!$H$6,0,10*ROW('Water Data'!H186)),NA())</f>
        <v>#N/A</v>
      </c>
      <c r="R192" s="99" t="e">
        <f ca="true">+IF(AND(ISNUMBER(OFFSET('Water Data'!$H$9,0,10*ROW('Water Data'!H186))),'Data Summary'!CG192="Yes"),OFFSET('Water Data'!$H$9,0,10*ROW('Water Data'!H186)),NA())</f>
        <v>#N/A</v>
      </c>
      <c r="S192" s="99" t="e">
        <f ca="true">+IF(AND(ISNUMBER(OFFSET('Water Data'!$I$4,0,10*ROW('Water Data'!I186))),'Data Summary'!CH192="Yes"),100-OFFSET('Water Data'!$I$4,0,10*ROW('Water Data'!I186)),NA())</f>
        <v>#N/A</v>
      </c>
      <c r="T192" s="99" t="e">
        <f ca="true">+IF(AND(ISNUMBER(OFFSET('Water Data'!$I$6,0,10*ROW('Water Data'!I186))),'Data Summary'!CI192="Yes"),OFFSET('Water Data'!$I$6,0,10*ROW('Water Data'!I186)),NA())</f>
        <v>#N/A</v>
      </c>
      <c r="U192" s="99" t="e">
        <f ca="true">+IF(AND(ISNUMBER(OFFSET('Water Data'!$I$9,0,10*ROW('Water Data'!I186))),'Data Summary'!CJ192="Yes"),OFFSET('Water Data'!$I$9,0,10*ROW('Water Data'!I186)),NA())</f>
        <v>#N/A</v>
      </c>
      <c r="V192" s="100" t="e">
        <f ca="true">+IF(AND(ISNUMBER(OFFSET('Sanitation Data'!$D$4,0,10*ROW('Sanitation Data'!D186))),'Data Summary'!CK192="Yes"),100-OFFSET('Sanitation Data'!$D$4,0,10*ROW('Sanitation Data'!D186)),NA())</f>
        <v>#N/A</v>
      </c>
      <c r="W192" s="100" t="e">
        <f ca="true">+IF(AND(ISNUMBER(OFFSET('Sanitation Data'!$D$6,0,10*ROW('Sanitation Data'!D186))),'Data Summary'!CL192="Yes"),OFFSET('Sanitation Data'!$D$6,0,10*ROW('Sanitation Data'!D186)),NA())</f>
        <v>#N/A</v>
      </c>
      <c r="X192" s="100" t="e">
        <f ca="true">+IF(AND(ISNUMBER(OFFSET('Sanitation Data'!$D$10,0,10*ROW('Sanitation Data'!D186))),'Data Summary'!CM192="Yes"),OFFSET('Sanitation Data'!$D$10,0,10*ROW('Sanitation Data'!D186)),NA())</f>
        <v>#N/A</v>
      </c>
      <c r="Y192" s="100" t="e">
        <f ca="true">+IF(AND(ISNUMBER(OFFSET('Sanitation Data'!$D$11,0,10*ROW('Sanitation Data'!D186))),'Data Summary'!CN192="Yes"),OFFSET('Sanitation Data'!$D$11,0,10*ROW('Sanitation Data'!D186)),NA())</f>
        <v>#N/A</v>
      </c>
      <c r="Z192" s="100" t="e">
        <f ca="true">+IF(AND(ISNUMBER(OFFSET('Sanitation Data'!$D$12,0,10*ROW('Sanitation Data'!D186))),'Data Summary'!CO192="Yes"),OFFSET('Sanitation Data'!$D$12,0,10*ROW('Sanitation Data'!D186)),NA())</f>
        <v>#N/A</v>
      </c>
      <c r="AA192" s="100" t="e">
        <f ca="true">+IF(AND(ISNUMBER(OFFSET('Sanitation Data'!$E$4,0,10*ROW('Sanitation Data'!E186))),'Data Summary'!CP192="Yes"),100-OFFSET('Sanitation Data'!$E$4,0,10*ROW('Sanitation Data'!E186)),NA())</f>
        <v>#N/A</v>
      </c>
      <c r="AB192" s="100" t="e">
        <f ca="true">+IF(AND(ISNUMBER(OFFSET('Sanitation Data'!$E$6,0,10*ROW('Sanitation Data'!E186))),'Data Summary'!CQ192="Yes"),OFFSET('Sanitation Data'!$E$6,0,10*ROW('Sanitation Data'!E186)),NA())</f>
        <v>#N/A</v>
      </c>
      <c r="AC192" s="100" t="e">
        <f ca="true">+IF(AND(ISNUMBER(OFFSET('Sanitation Data'!$E$10,0,10*ROW('Sanitation Data'!E186))),'Data Summary'!CR192="Yes"),OFFSET('Sanitation Data'!$E$10,0,10*ROW('Sanitation Data'!E186)),NA())</f>
        <v>#N/A</v>
      </c>
      <c r="AD192" s="100" t="e">
        <f ca="true">+IF(AND(ISNUMBER(OFFSET('Sanitation Data'!$E$11,0,10*ROW('Sanitation Data'!E186))),'Data Summary'!CS192="Yes"),OFFSET('Sanitation Data'!$E$11,0,10*ROW('Sanitation Data'!E186)),NA())</f>
        <v>#N/A</v>
      </c>
      <c r="AE192" s="100" t="e">
        <f ca="true">+IF(AND(ISNUMBER(OFFSET('Sanitation Data'!$E$12,0,10*ROW('Sanitation Data'!E186))),'Data Summary'!CT192="Yes"),OFFSET('Sanitation Data'!$E$12,0,10*ROW('Sanitation Data'!E186)),NA())</f>
        <v>#N/A</v>
      </c>
      <c r="AF192" s="100" t="e">
        <f ca="true">+IF(AND(ISNUMBER(OFFSET('Sanitation Data'!$F$4,0,10*ROW('Sanitation Data'!F186))),'Data Summary'!CU192="Yes"),100-OFFSET('Sanitation Data'!$F$4,0,10*ROW('Sanitation Data'!F186)),NA())</f>
        <v>#N/A</v>
      </c>
      <c r="AG192" s="100" t="e">
        <f ca="true">+IF(AND(ISNUMBER(OFFSET('Sanitation Data'!$F$6,0,10*ROW('Sanitation Data'!F186))),'Data Summary'!CV192="Yes"),OFFSET('Sanitation Data'!$F$6,0,10*ROW('Sanitation Data'!F186)),NA())</f>
        <v>#N/A</v>
      </c>
      <c r="AH192" s="100" t="e">
        <f ca="true">+IF(AND(ISNUMBER(OFFSET('Sanitation Data'!$F$10,0,10*ROW('Sanitation Data'!F186))),'Data Summary'!CW192="Yes"),OFFSET('Sanitation Data'!$F$10,0,10*ROW('Sanitation Data'!F186)),NA())</f>
        <v>#N/A</v>
      </c>
      <c r="AI192" s="100" t="e">
        <f ca="true">+IF(AND(ISNUMBER(OFFSET('Sanitation Data'!$F$11,0,10*ROW('Sanitation Data'!F186))),'Data Summary'!CX192="Yes"),OFFSET('Sanitation Data'!$F$11,0,10*ROW('Sanitation Data'!F186)),NA())</f>
        <v>#N/A</v>
      </c>
      <c r="AJ192" s="100" t="e">
        <f ca="true">+IF(AND(ISNUMBER(OFFSET('Sanitation Data'!$F$12,0,10*ROW('Sanitation Data'!F186))),'Data Summary'!CY192="Yes"),OFFSET('Sanitation Data'!$F$12,0,10*ROW('Sanitation Data'!F186)),NA())</f>
        <v>#N/A</v>
      </c>
      <c r="AK192" s="100" t="e">
        <f ca="true">+IF(AND(ISNUMBER(OFFSET('Sanitation Data'!$G$4,0,10*ROW('Sanitation Data'!G186))),'Data Summary'!CZ192="Yes"),100-OFFSET('Sanitation Data'!$G$4,0,10*ROW('Sanitation Data'!G186)),NA())</f>
        <v>#N/A</v>
      </c>
      <c r="AL192" s="100" t="e">
        <f ca="true">+IF(AND(ISNUMBER(OFFSET('Sanitation Data'!$G$6,0,10*ROW('Sanitation Data'!G186))),'Data Summary'!DA192="Yes"),OFFSET('Sanitation Data'!$G$6,0,10*ROW('Sanitation Data'!G186)),NA())</f>
        <v>#N/A</v>
      </c>
      <c r="AM192" s="100" t="e">
        <f ca="true">+IF(AND(ISNUMBER(OFFSET('Sanitation Data'!$G$10,0,10*ROW('Sanitation Data'!G186))),'Data Summary'!DB192="Yes"),OFFSET('Sanitation Data'!$G$10,0,10*ROW('Sanitation Data'!G186)),NA())</f>
        <v>#N/A</v>
      </c>
      <c r="AN192" s="100" t="e">
        <f ca="true">+IF(AND(ISNUMBER(OFFSET('Sanitation Data'!$G$11,0,10*ROW('Sanitation Data'!G186))),'Data Summary'!DC192="Yes"),OFFSET('Sanitation Data'!$G$11,0,10*ROW('Sanitation Data'!G186)),NA())</f>
        <v>#N/A</v>
      </c>
      <c r="AO192" s="100" t="e">
        <f ca="true">+IF(AND(ISNUMBER(OFFSET('Sanitation Data'!$G$12,0,10*ROW('Sanitation Data'!G186))),'Data Summary'!DD192="Yes"),OFFSET('Sanitation Data'!$G$12,0,10*ROW('Sanitation Data'!G186)),NA())</f>
        <v>#N/A</v>
      </c>
      <c r="AP192" s="100" t="e">
        <f ca="true">+IF(AND(ISNUMBER(OFFSET('Sanitation Data'!$H$4,0,10*ROW('Sanitation Data'!H186))),'Data Summary'!DE192="Yes"),100-OFFSET('Sanitation Data'!$H$4,0,10*ROW('Sanitation Data'!H186)),NA())</f>
        <v>#N/A</v>
      </c>
      <c r="AQ192" s="100" t="e">
        <f ca="true">+IF(AND(ISNUMBER(OFFSET('Sanitation Data'!$H$6,0,10*ROW('Sanitation Data'!H186))),'Data Summary'!DF192="Yes"),OFFSET('Sanitation Data'!$H$6,0,10*ROW('Sanitation Data'!H186)),NA())</f>
        <v>#N/A</v>
      </c>
      <c r="AR192" s="100" t="e">
        <f ca="true">+IF(AND(ISNUMBER(OFFSET('Sanitation Data'!$H$10,0,10*ROW('Sanitation Data'!H186))),'Data Summary'!DG192="Yes"),OFFSET('Sanitation Data'!$H$10,0,10*ROW('Sanitation Data'!H186)),NA())</f>
        <v>#N/A</v>
      </c>
      <c r="AS192" s="100" t="e">
        <f ca="true">+IF(AND(ISNUMBER(OFFSET('Sanitation Data'!$H$11,0,10*ROW('Sanitation Data'!H186))),'Data Summary'!DH192="Yes"),OFFSET('Sanitation Data'!$H$11,0,10*ROW('Sanitation Data'!H186)),NA())</f>
        <v>#N/A</v>
      </c>
      <c r="AT192" s="100" t="e">
        <f ca="true">+IF(AND(ISNUMBER(OFFSET('Sanitation Data'!$H$12,0,10*ROW('Sanitation Data'!H186))),'Data Summary'!DI192="Yes"),OFFSET('Sanitation Data'!$H$12,0,10*ROW('Sanitation Data'!H186)),NA())</f>
        <v>#N/A</v>
      </c>
      <c r="AU192" s="100" t="e">
        <f ca="true">+IF(AND(ISNUMBER(OFFSET('Sanitation Data'!$I$4,0,10*ROW('Sanitation Data'!I186))),'Data Summary'!DJ192="Yes"),100-OFFSET('Sanitation Data'!$I$4,0,10*ROW('Sanitation Data'!I186)),NA())</f>
        <v>#N/A</v>
      </c>
      <c r="AV192" s="100" t="e">
        <f ca="true">+IF(AND(ISNUMBER(OFFSET('Sanitation Data'!$I$6,0,10*ROW('Sanitation Data'!I186))),'Data Summary'!DK192="Yes"),OFFSET('Sanitation Data'!$I$6,0,10*ROW('Sanitation Data'!I186)),NA())</f>
        <v>#N/A</v>
      </c>
      <c r="AW192" s="100" t="e">
        <f ca="true">+IF(AND(ISNUMBER(OFFSET('Sanitation Data'!$I$10,0,10*ROW('Sanitation Data'!I186))),'Data Summary'!DL192="Yes"),OFFSET('Sanitation Data'!$I$10,0,10*ROW('Sanitation Data'!I186)),NA())</f>
        <v>#N/A</v>
      </c>
      <c r="AX192" s="100" t="e">
        <f ca="true">+IF(AND(ISNUMBER(OFFSET('Sanitation Data'!$I$11,0,10*ROW('Sanitation Data'!I186))),'Data Summary'!DM192="Yes"),OFFSET('Sanitation Data'!$I$11,0,10*ROW('Sanitation Data'!I186)),NA())</f>
        <v>#N/A</v>
      </c>
      <c r="AY192" s="100" t="e">
        <f ca="true">+IF(AND(ISNUMBER(OFFSET('Sanitation Data'!$I$12,0,10*ROW('Sanitation Data'!I186))),'Data Summary'!DN192="Yes"),OFFSET('Sanitation Data'!$I$12,0,10*ROW('Sanitation Data'!I186)),NA())</f>
        <v>#N/A</v>
      </c>
      <c r="AZ192" s="101" t="e">
        <f ca="true">+IF(AND(ISNUMBER(OFFSET('Hygiene Data'!$D$5,0,10*ROW('Hygiene Data'!D186))),'Data Summary'!DO192="Yes"),OFFSET('Hygiene Data'!$D$5,0,10*ROW('Hygiene Data'!D186)),NA())</f>
        <v>#N/A</v>
      </c>
      <c r="BA192" s="101" t="e">
        <f ca="true">+IF(AND(ISNUMBER(OFFSET('Hygiene Data'!$D$7,0,10*ROW('Hygiene Data'!D186))),'Data Summary'!DP192="Yes"),OFFSET('Hygiene Data'!$D$7,0,10*ROW('Hygiene Data'!D186)),NA())</f>
        <v>#N/A</v>
      </c>
      <c r="BB192" s="101" t="e">
        <f ca="true">+IF(AND(ISNUMBER(OFFSET('Hygiene Data'!$D$9,0,10*ROW('Hygiene Data'!D186))),'Data Summary'!DQ192="Yes"),OFFSET('Hygiene Data'!$D$9,0,10*ROW('Hygiene Data'!D186)),NA())</f>
        <v>#N/A</v>
      </c>
      <c r="BC192" s="101" t="e">
        <f ca="true">+IF(AND(ISNUMBER(OFFSET('Hygiene Data'!$E$5,0,10*ROW('Hygiene Data'!E186))),'Data Summary'!DR192="Yes"),OFFSET('Hygiene Data'!$E$5,0,10*ROW('Hygiene Data'!E186)),NA())</f>
        <v>#N/A</v>
      </c>
      <c r="BD192" s="101" t="e">
        <f ca="true">+IF(AND(ISNUMBER(OFFSET('Hygiene Data'!$E$7,0,10*ROW('Hygiene Data'!E186))),'Data Summary'!DS192="Yes"),OFFSET('Hygiene Data'!$E$7,0,10*ROW('Hygiene Data'!E186)),NA())</f>
        <v>#N/A</v>
      </c>
      <c r="BE192" s="101" t="e">
        <f ca="true">+IF(AND(ISNUMBER(OFFSET('Hygiene Data'!$E$9,0,10*ROW('Hygiene Data'!E186))),'Data Summary'!DT192="Yes"),OFFSET('Hygiene Data'!$E$9,0,10*ROW('Hygiene Data'!E186)),NA())</f>
        <v>#N/A</v>
      </c>
      <c r="BF192" s="101" t="e">
        <f ca="true">+IF(AND(ISNUMBER(OFFSET('Hygiene Data'!$F$5,0,10*ROW('Hygiene Data'!F186))),'Data Summary'!DU192="Yes"),OFFSET('Hygiene Data'!$F$5,0,10*ROW('Hygiene Data'!F186)),NA())</f>
        <v>#N/A</v>
      </c>
      <c r="BG192" s="101" t="e">
        <f ca="true">+IF(AND(ISNUMBER(OFFSET('Hygiene Data'!$F$7,0,10*ROW('Hygiene Data'!F186))),'Data Summary'!DV192="Yes"),OFFSET('Hygiene Data'!$F$7,0,10*ROW('Hygiene Data'!F186)),NA())</f>
        <v>#N/A</v>
      </c>
      <c r="BH192" s="101" t="e">
        <f ca="true">+IF(AND(ISNUMBER(OFFSET('Hygiene Data'!$F$9,0,10*ROW('Hygiene Data'!F186))),'Data Summary'!DW192="Yes"),OFFSET('Hygiene Data'!$F$9,0,10*ROW('Hygiene Data'!F186)),NA())</f>
        <v>#N/A</v>
      </c>
      <c r="BI192" s="101" t="e">
        <f ca="true">+IF(AND(ISNUMBER(OFFSET('Hygiene Data'!$G$5,0,10*ROW('Hygiene Data'!G186))),'Data Summary'!DX192="Yes"),OFFSET('Hygiene Data'!$G$5,0,10*ROW('Hygiene Data'!G186)),NA())</f>
        <v>#N/A</v>
      </c>
      <c r="BJ192" s="101" t="e">
        <f ca="true">+IF(AND(ISNUMBER(OFFSET('Hygiene Data'!$G$7,0,10*ROW('Hygiene Data'!G186))),'Data Summary'!DY192="Yes"),OFFSET('Hygiene Data'!$G$7,0,10*ROW('Hygiene Data'!G186)),NA())</f>
        <v>#N/A</v>
      </c>
      <c r="BK192" s="101" t="e">
        <f ca="true">+IF(AND(ISNUMBER(OFFSET('Hygiene Data'!$G$9,0,10*ROW('Hygiene Data'!G186))),'Data Summary'!DZ192="Yes"),OFFSET('Hygiene Data'!$G$9,0,10*ROW('Hygiene Data'!G186)),NA())</f>
        <v>#N/A</v>
      </c>
      <c r="BL192" s="101" t="e">
        <f ca="true">+IF(AND(ISNUMBER(OFFSET('Hygiene Data'!$H$5,0,10*ROW('Hygiene Data'!H186))),'Data Summary'!EA192="Yes"),OFFSET('Hygiene Data'!$H$5,0,10*ROW('Hygiene Data'!H186)),NA())</f>
        <v>#N/A</v>
      </c>
      <c r="BM192" s="101" t="e">
        <f ca="true">+IF(AND(ISNUMBER(OFFSET('Hygiene Data'!$H$7,0,10*ROW('Hygiene Data'!H186))),'Data Summary'!EB192="Yes"),OFFSET('Hygiene Data'!$H$7,0,10*ROW('Hygiene Data'!H186)),NA())</f>
        <v>#N/A</v>
      </c>
      <c r="BN192" s="101" t="e">
        <f ca="true">+IF(AND(ISNUMBER(OFFSET('Hygiene Data'!$H$9,0,10*ROW('Hygiene Data'!H186))),'Data Summary'!EC192="Yes"),OFFSET('Hygiene Data'!$H$9,0,10*ROW('Hygiene Data'!H186)),NA())</f>
        <v>#N/A</v>
      </c>
      <c r="BO192" s="101" t="e">
        <f ca="true">+IF(AND(ISNUMBER(OFFSET('Hygiene Data'!$I$5,0,10*ROW('Hygiene Data'!I186))),'Data Summary'!ED192="Yes"),OFFSET('Hygiene Data'!$I$5,0,10*ROW('Hygiene Data'!I186)),NA())</f>
        <v>#N/A</v>
      </c>
      <c r="BP192" s="101" t="e">
        <f ca="true">+IF(AND(ISNUMBER(OFFSET('Hygiene Data'!$I$7,0,10*ROW('Hygiene Data'!I186))),'Data Summary'!EE192="Yes"),OFFSET('Hygiene Data'!$I$7,0,10*ROW('Hygiene Data'!I186)),NA())</f>
        <v>#N/A</v>
      </c>
      <c r="BQ192" s="101" t="e">
        <f ca="true">+IF(AND(ISNUMBER(OFFSET('Hygiene Data'!$I$9,0,10*ROW('Hygiene Data'!I186))),'Data Summary'!EF192="Yes"),OFFSET('Hygiene Data'!$I$9,0,10*ROW('Hygiene Data'!I186)),NA())</f>
        <v>#N/A</v>
      </c>
    </row>
    <row xmlns:x14ac="http://schemas.microsoft.com/office/spreadsheetml/2009/9/ac" r="193" x14ac:dyDescent="0.2">
      <c r="A193" s="379" t="e">
        <f ca="true">+RIGHT('Data Summary'!A193,LEN('Data Summary'!A193)-9)</f>
        <v>#VALUE!</v>
      </c>
      <c r="B193" s="38" t="str">
        <f ca="true">+IF(ISTEXT('Data Summary'!B193),'Data Summary'!B193,"")</f>
        <v/>
      </c>
      <c r="C193" s="378" t="e">
        <f ca="true">+VALUE('Data Summary'!C193)</f>
        <v>#VALUE!</v>
      </c>
      <c r="D193" s="99" t="e">
        <f ca="true">+IF(AND(ISNUMBER(OFFSET('Water Data'!$D$4,0,10*ROW('Water Data'!D187))),'Data Summary'!BS193="Yes"),100-OFFSET('Water Data'!$D$4,0,10*ROW('Water Data'!D187)),NA())</f>
        <v>#N/A</v>
      </c>
      <c r="E193" s="99" t="e">
        <f ca="true">+IF(AND(ISNUMBER(OFFSET('Water Data'!$D$6,0,10*ROW('Water Data'!D187))),'Data Summary'!BT193="Yes"),OFFSET('Water Data'!$D$6,0,10*ROW('Water Data'!D187)),NA())</f>
        <v>#N/A</v>
      </c>
      <c r="F193" s="99" t="e">
        <f ca="true">+IF(AND(ISNUMBER(OFFSET('Water Data'!$D$9,0,10*ROW('Water Data'!D187))),'Data Summary'!BU193="Yes"),OFFSET('Water Data'!$D$9,0,10*ROW('Water Data'!D187)),NA())</f>
        <v>#N/A</v>
      </c>
      <c r="G193" s="99" t="e">
        <f ca="true">+IF(AND(ISNUMBER(OFFSET('Water Data'!$E$4,0,10*ROW('Water Data'!E187))),'Data Summary'!BV193="Yes"),100-OFFSET('Water Data'!$E$4,0,10*ROW('Water Data'!E187)),NA())</f>
        <v>#N/A</v>
      </c>
      <c r="H193" s="99" t="e">
        <f ca="true">+IF(AND(ISNUMBER(OFFSET('Water Data'!$E$6,0,10*ROW('Water Data'!E187))),'Data Summary'!BW193="Yes"),OFFSET('Water Data'!$E$6,0,10*ROW('Water Data'!E187)),NA())</f>
        <v>#N/A</v>
      </c>
      <c r="I193" s="99" t="e">
        <f ca="true">+IF(AND(ISNUMBER(OFFSET('Water Data'!$E$9,0,10*ROW('Water Data'!E187))),'Data Summary'!BX193="Yes"),OFFSET('Water Data'!$E$9,0,10*ROW('Water Data'!E187)),NA())</f>
        <v>#N/A</v>
      </c>
      <c r="J193" s="99" t="e">
        <f ca="true">+IF(AND(ISNUMBER(OFFSET('Water Data'!$F$4,0,10*ROW('Water Data'!F187))),'Data Summary'!BY193="Yes"),100-OFFSET('Water Data'!$F$4,0,10*ROW('Water Data'!F187)),NA())</f>
        <v>#N/A</v>
      </c>
      <c r="K193" s="99" t="e">
        <f ca="true">+IF(AND(ISNUMBER(OFFSET('Water Data'!$F$6,0,10*ROW('Water Data'!F187))),'Data Summary'!BZ193="Yes"),OFFSET('Water Data'!$F$6,0,10*ROW('Water Data'!F187)),NA())</f>
        <v>#N/A</v>
      </c>
      <c r="L193" s="99" t="e">
        <f ca="true">+IF(AND(ISNUMBER(OFFSET('Water Data'!$F$9,0,10*ROW('Water Data'!F187))),'Data Summary'!CA193="Yes"),OFFSET('Water Data'!$F$9,0,10*ROW('Water Data'!F187)),NA())</f>
        <v>#N/A</v>
      </c>
      <c r="M193" s="99" t="e">
        <f ca="true">+IF(AND(ISNUMBER(OFFSET('Water Data'!$G$4,0,10*ROW('Water Data'!G187))),'Data Summary'!CB193="Yes"),100-OFFSET('Water Data'!$G$4,0,10*ROW('Water Data'!G187)),NA())</f>
        <v>#N/A</v>
      </c>
      <c r="N193" s="99" t="e">
        <f ca="true">+IF(AND(ISNUMBER(OFFSET('Water Data'!$G$6,0,10*ROW('Water Data'!G187))),'Data Summary'!CC193="Yes"),OFFSET('Water Data'!$G$6,0,10*ROW('Water Data'!G187)),NA())</f>
        <v>#N/A</v>
      </c>
      <c r="O193" s="99" t="e">
        <f ca="true">+IF(AND(ISNUMBER(OFFSET('Water Data'!$G$9,0,10*ROW('Water Data'!G187))),'Data Summary'!CD193="Yes"),OFFSET('Water Data'!$G$9,0,10*ROW('Water Data'!G187)),NA())</f>
        <v>#N/A</v>
      </c>
      <c r="P193" s="99" t="e">
        <f ca="true">+IF(AND(ISNUMBER(OFFSET('Water Data'!$H$4,0,10*ROW('Water Data'!H187))),'Data Summary'!CE193="Yes"),100-OFFSET('Water Data'!$H$4,0,10*ROW('Water Data'!H187)),NA())</f>
        <v>#N/A</v>
      </c>
      <c r="Q193" s="99" t="e">
        <f ca="true">+IF(AND(ISNUMBER(OFFSET('Water Data'!$H$6,0,10*ROW('Water Data'!H187))),'Data Summary'!CF193="Yes"),OFFSET('Water Data'!$H$6,0,10*ROW('Water Data'!H187)),NA())</f>
        <v>#N/A</v>
      </c>
      <c r="R193" s="99" t="e">
        <f ca="true">+IF(AND(ISNUMBER(OFFSET('Water Data'!$H$9,0,10*ROW('Water Data'!H187))),'Data Summary'!CG193="Yes"),OFFSET('Water Data'!$H$9,0,10*ROW('Water Data'!H187)),NA())</f>
        <v>#N/A</v>
      </c>
      <c r="S193" s="99" t="e">
        <f ca="true">+IF(AND(ISNUMBER(OFFSET('Water Data'!$I$4,0,10*ROW('Water Data'!I187))),'Data Summary'!CH193="Yes"),100-OFFSET('Water Data'!$I$4,0,10*ROW('Water Data'!I187)),NA())</f>
        <v>#N/A</v>
      </c>
      <c r="T193" s="99" t="e">
        <f ca="true">+IF(AND(ISNUMBER(OFFSET('Water Data'!$I$6,0,10*ROW('Water Data'!I187))),'Data Summary'!CI193="Yes"),OFFSET('Water Data'!$I$6,0,10*ROW('Water Data'!I187)),NA())</f>
        <v>#N/A</v>
      </c>
      <c r="U193" s="99" t="e">
        <f ca="true">+IF(AND(ISNUMBER(OFFSET('Water Data'!$I$9,0,10*ROW('Water Data'!I187))),'Data Summary'!CJ193="Yes"),OFFSET('Water Data'!$I$9,0,10*ROW('Water Data'!I187)),NA())</f>
        <v>#N/A</v>
      </c>
      <c r="V193" s="100" t="e">
        <f ca="true">+IF(AND(ISNUMBER(OFFSET('Sanitation Data'!$D$4,0,10*ROW('Sanitation Data'!D187))),'Data Summary'!CK193="Yes"),100-OFFSET('Sanitation Data'!$D$4,0,10*ROW('Sanitation Data'!D187)),NA())</f>
        <v>#N/A</v>
      </c>
      <c r="W193" s="100" t="e">
        <f ca="true">+IF(AND(ISNUMBER(OFFSET('Sanitation Data'!$D$6,0,10*ROW('Sanitation Data'!D187))),'Data Summary'!CL193="Yes"),OFFSET('Sanitation Data'!$D$6,0,10*ROW('Sanitation Data'!D187)),NA())</f>
        <v>#N/A</v>
      </c>
      <c r="X193" s="100" t="e">
        <f ca="true">+IF(AND(ISNUMBER(OFFSET('Sanitation Data'!$D$10,0,10*ROW('Sanitation Data'!D187))),'Data Summary'!CM193="Yes"),OFFSET('Sanitation Data'!$D$10,0,10*ROW('Sanitation Data'!D187)),NA())</f>
        <v>#N/A</v>
      </c>
      <c r="Y193" s="100" t="e">
        <f ca="true">+IF(AND(ISNUMBER(OFFSET('Sanitation Data'!$D$11,0,10*ROW('Sanitation Data'!D187))),'Data Summary'!CN193="Yes"),OFFSET('Sanitation Data'!$D$11,0,10*ROW('Sanitation Data'!D187)),NA())</f>
        <v>#N/A</v>
      </c>
      <c r="Z193" s="100" t="e">
        <f ca="true">+IF(AND(ISNUMBER(OFFSET('Sanitation Data'!$D$12,0,10*ROW('Sanitation Data'!D187))),'Data Summary'!CO193="Yes"),OFFSET('Sanitation Data'!$D$12,0,10*ROW('Sanitation Data'!D187)),NA())</f>
        <v>#N/A</v>
      </c>
      <c r="AA193" s="100" t="e">
        <f ca="true">+IF(AND(ISNUMBER(OFFSET('Sanitation Data'!$E$4,0,10*ROW('Sanitation Data'!E187))),'Data Summary'!CP193="Yes"),100-OFFSET('Sanitation Data'!$E$4,0,10*ROW('Sanitation Data'!E187)),NA())</f>
        <v>#N/A</v>
      </c>
      <c r="AB193" s="100" t="e">
        <f ca="true">+IF(AND(ISNUMBER(OFFSET('Sanitation Data'!$E$6,0,10*ROW('Sanitation Data'!E187))),'Data Summary'!CQ193="Yes"),OFFSET('Sanitation Data'!$E$6,0,10*ROW('Sanitation Data'!E187)),NA())</f>
        <v>#N/A</v>
      </c>
      <c r="AC193" s="100" t="e">
        <f ca="true">+IF(AND(ISNUMBER(OFFSET('Sanitation Data'!$E$10,0,10*ROW('Sanitation Data'!E187))),'Data Summary'!CR193="Yes"),OFFSET('Sanitation Data'!$E$10,0,10*ROW('Sanitation Data'!E187)),NA())</f>
        <v>#N/A</v>
      </c>
      <c r="AD193" s="100" t="e">
        <f ca="true">+IF(AND(ISNUMBER(OFFSET('Sanitation Data'!$E$11,0,10*ROW('Sanitation Data'!E187))),'Data Summary'!CS193="Yes"),OFFSET('Sanitation Data'!$E$11,0,10*ROW('Sanitation Data'!E187)),NA())</f>
        <v>#N/A</v>
      </c>
      <c r="AE193" s="100" t="e">
        <f ca="true">+IF(AND(ISNUMBER(OFFSET('Sanitation Data'!$E$12,0,10*ROW('Sanitation Data'!E187))),'Data Summary'!CT193="Yes"),OFFSET('Sanitation Data'!$E$12,0,10*ROW('Sanitation Data'!E187)),NA())</f>
        <v>#N/A</v>
      </c>
      <c r="AF193" s="100" t="e">
        <f ca="true">+IF(AND(ISNUMBER(OFFSET('Sanitation Data'!$F$4,0,10*ROW('Sanitation Data'!F187))),'Data Summary'!CU193="Yes"),100-OFFSET('Sanitation Data'!$F$4,0,10*ROW('Sanitation Data'!F187)),NA())</f>
        <v>#N/A</v>
      </c>
      <c r="AG193" s="100" t="e">
        <f ca="true">+IF(AND(ISNUMBER(OFFSET('Sanitation Data'!$F$6,0,10*ROW('Sanitation Data'!F187))),'Data Summary'!CV193="Yes"),OFFSET('Sanitation Data'!$F$6,0,10*ROW('Sanitation Data'!F187)),NA())</f>
        <v>#N/A</v>
      </c>
      <c r="AH193" s="100" t="e">
        <f ca="true">+IF(AND(ISNUMBER(OFFSET('Sanitation Data'!$F$10,0,10*ROW('Sanitation Data'!F187))),'Data Summary'!CW193="Yes"),OFFSET('Sanitation Data'!$F$10,0,10*ROW('Sanitation Data'!F187)),NA())</f>
        <v>#N/A</v>
      </c>
      <c r="AI193" s="100" t="e">
        <f ca="true">+IF(AND(ISNUMBER(OFFSET('Sanitation Data'!$F$11,0,10*ROW('Sanitation Data'!F187))),'Data Summary'!CX193="Yes"),OFFSET('Sanitation Data'!$F$11,0,10*ROW('Sanitation Data'!F187)),NA())</f>
        <v>#N/A</v>
      </c>
      <c r="AJ193" s="100" t="e">
        <f ca="true">+IF(AND(ISNUMBER(OFFSET('Sanitation Data'!$F$12,0,10*ROW('Sanitation Data'!F187))),'Data Summary'!CY193="Yes"),OFFSET('Sanitation Data'!$F$12,0,10*ROW('Sanitation Data'!F187)),NA())</f>
        <v>#N/A</v>
      </c>
      <c r="AK193" s="100" t="e">
        <f ca="true">+IF(AND(ISNUMBER(OFFSET('Sanitation Data'!$G$4,0,10*ROW('Sanitation Data'!G187))),'Data Summary'!CZ193="Yes"),100-OFFSET('Sanitation Data'!$G$4,0,10*ROW('Sanitation Data'!G187)),NA())</f>
        <v>#N/A</v>
      </c>
      <c r="AL193" s="100" t="e">
        <f ca="true">+IF(AND(ISNUMBER(OFFSET('Sanitation Data'!$G$6,0,10*ROW('Sanitation Data'!G187))),'Data Summary'!DA193="Yes"),OFFSET('Sanitation Data'!$G$6,0,10*ROW('Sanitation Data'!G187)),NA())</f>
        <v>#N/A</v>
      </c>
      <c r="AM193" s="100" t="e">
        <f ca="true">+IF(AND(ISNUMBER(OFFSET('Sanitation Data'!$G$10,0,10*ROW('Sanitation Data'!G187))),'Data Summary'!DB193="Yes"),OFFSET('Sanitation Data'!$G$10,0,10*ROW('Sanitation Data'!G187)),NA())</f>
        <v>#N/A</v>
      </c>
      <c r="AN193" s="100" t="e">
        <f ca="true">+IF(AND(ISNUMBER(OFFSET('Sanitation Data'!$G$11,0,10*ROW('Sanitation Data'!G187))),'Data Summary'!DC193="Yes"),OFFSET('Sanitation Data'!$G$11,0,10*ROW('Sanitation Data'!G187)),NA())</f>
        <v>#N/A</v>
      </c>
      <c r="AO193" s="100" t="e">
        <f ca="true">+IF(AND(ISNUMBER(OFFSET('Sanitation Data'!$G$12,0,10*ROW('Sanitation Data'!G187))),'Data Summary'!DD193="Yes"),OFFSET('Sanitation Data'!$G$12,0,10*ROW('Sanitation Data'!G187)),NA())</f>
        <v>#N/A</v>
      </c>
      <c r="AP193" s="100" t="e">
        <f ca="true">+IF(AND(ISNUMBER(OFFSET('Sanitation Data'!$H$4,0,10*ROW('Sanitation Data'!H187))),'Data Summary'!DE193="Yes"),100-OFFSET('Sanitation Data'!$H$4,0,10*ROW('Sanitation Data'!H187)),NA())</f>
        <v>#N/A</v>
      </c>
      <c r="AQ193" s="100" t="e">
        <f ca="true">+IF(AND(ISNUMBER(OFFSET('Sanitation Data'!$H$6,0,10*ROW('Sanitation Data'!H187))),'Data Summary'!DF193="Yes"),OFFSET('Sanitation Data'!$H$6,0,10*ROW('Sanitation Data'!H187)),NA())</f>
        <v>#N/A</v>
      </c>
      <c r="AR193" s="100" t="e">
        <f ca="true">+IF(AND(ISNUMBER(OFFSET('Sanitation Data'!$H$10,0,10*ROW('Sanitation Data'!H187))),'Data Summary'!DG193="Yes"),OFFSET('Sanitation Data'!$H$10,0,10*ROW('Sanitation Data'!H187)),NA())</f>
        <v>#N/A</v>
      </c>
      <c r="AS193" s="100" t="e">
        <f ca="true">+IF(AND(ISNUMBER(OFFSET('Sanitation Data'!$H$11,0,10*ROW('Sanitation Data'!H187))),'Data Summary'!DH193="Yes"),OFFSET('Sanitation Data'!$H$11,0,10*ROW('Sanitation Data'!H187)),NA())</f>
        <v>#N/A</v>
      </c>
      <c r="AT193" s="100" t="e">
        <f ca="true">+IF(AND(ISNUMBER(OFFSET('Sanitation Data'!$H$12,0,10*ROW('Sanitation Data'!H187))),'Data Summary'!DI193="Yes"),OFFSET('Sanitation Data'!$H$12,0,10*ROW('Sanitation Data'!H187)),NA())</f>
        <v>#N/A</v>
      </c>
      <c r="AU193" s="100" t="e">
        <f ca="true">+IF(AND(ISNUMBER(OFFSET('Sanitation Data'!$I$4,0,10*ROW('Sanitation Data'!I187))),'Data Summary'!DJ193="Yes"),100-OFFSET('Sanitation Data'!$I$4,0,10*ROW('Sanitation Data'!I187)),NA())</f>
        <v>#N/A</v>
      </c>
      <c r="AV193" s="100" t="e">
        <f ca="true">+IF(AND(ISNUMBER(OFFSET('Sanitation Data'!$I$6,0,10*ROW('Sanitation Data'!I187))),'Data Summary'!DK193="Yes"),OFFSET('Sanitation Data'!$I$6,0,10*ROW('Sanitation Data'!I187)),NA())</f>
        <v>#N/A</v>
      </c>
      <c r="AW193" s="100" t="e">
        <f ca="true">+IF(AND(ISNUMBER(OFFSET('Sanitation Data'!$I$10,0,10*ROW('Sanitation Data'!I187))),'Data Summary'!DL193="Yes"),OFFSET('Sanitation Data'!$I$10,0,10*ROW('Sanitation Data'!I187)),NA())</f>
        <v>#N/A</v>
      </c>
      <c r="AX193" s="100" t="e">
        <f ca="true">+IF(AND(ISNUMBER(OFFSET('Sanitation Data'!$I$11,0,10*ROW('Sanitation Data'!I187))),'Data Summary'!DM193="Yes"),OFFSET('Sanitation Data'!$I$11,0,10*ROW('Sanitation Data'!I187)),NA())</f>
        <v>#N/A</v>
      </c>
      <c r="AY193" s="100" t="e">
        <f ca="true">+IF(AND(ISNUMBER(OFFSET('Sanitation Data'!$I$12,0,10*ROW('Sanitation Data'!I187))),'Data Summary'!DN193="Yes"),OFFSET('Sanitation Data'!$I$12,0,10*ROW('Sanitation Data'!I187)),NA())</f>
        <v>#N/A</v>
      </c>
      <c r="AZ193" s="101" t="e">
        <f ca="true">+IF(AND(ISNUMBER(OFFSET('Hygiene Data'!$D$5,0,10*ROW('Hygiene Data'!D187))),'Data Summary'!DO193="Yes"),OFFSET('Hygiene Data'!$D$5,0,10*ROW('Hygiene Data'!D187)),NA())</f>
        <v>#N/A</v>
      </c>
      <c r="BA193" s="101" t="e">
        <f ca="true">+IF(AND(ISNUMBER(OFFSET('Hygiene Data'!$D$7,0,10*ROW('Hygiene Data'!D187))),'Data Summary'!DP193="Yes"),OFFSET('Hygiene Data'!$D$7,0,10*ROW('Hygiene Data'!D187)),NA())</f>
        <v>#N/A</v>
      </c>
      <c r="BB193" s="101" t="e">
        <f ca="true">+IF(AND(ISNUMBER(OFFSET('Hygiene Data'!$D$9,0,10*ROW('Hygiene Data'!D187))),'Data Summary'!DQ193="Yes"),OFFSET('Hygiene Data'!$D$9,0,10*ROW('Hygiene Data'!D187)),NA())</f>
        <v>#N/A</v>
      </c>
      <c r="BC193" s="101" t="e">
        <f ca="true">+IF(AND(ISNUMBER(OFFSET('Hygiene Data'!$E$5,0,10*ROW('Hygiene Data'!E187))),'Data Summary'!DR193="Yes"),OFFSET('Hygiene Data'!$E$5,0,10*ROW('Hygiene Data'!E187)),NA())</f>
        <v>#N/A</v>
      </c>
      <c r="BD193" s="101" t="e">
        <f ca="true">+IF(AND(ISNUMBER(OFFSET('Hygiene Data'!$E$7,0,10*ROW('Hygiene Data'!E187))),'Data Summary'!DS193="Yes"),OFFSET('Hygiene Data'!$E$7,0,10*ROW('Hygiene Data'!E187)),NA())</f>
        <v>#N/A</v>
      </c>
      <c r="BE193" s="101" t="e">
        <f ca="true">+IF(AND(ISNUMBER(OFFSET('Hygiene Data'!$E$9,0,10*ROW('Hygiene Data'!E187))),'Data Summary'!DT193="Yes"),OFFSET('Hygiene Data'!$E$9,0,10*ROW('Hygiene Data'!E187)),NA())</f>
        <v>#N/A</v>
      </c>
      <c r="BF193" s="101" t="e">
        <f ca="true">+IF(AND(ISNUMBER(OFFSET('Hygiene Data'!$F$5,0,10*ROW('Hygiene Data'!F187))),'Data Summary'!DU193="Yes"),OFFSET('Hygiene Data'!$F$5,0,10*ROW('Hygiene Data'!F187)),NA())</f>
        <v>#N/A</v>
      </c>
      <c r="BG193" s="101" t="e">
        <f ca="true">+IF(AND(ISNUMBER(OFFSET('Hygiene Data'!$F$7,0,10*ROW('Hygiene Data'!F187))),'Data Summary'!DV193="Yes"),OFFSET('Hygiene Data'!$F$7,0,10*ROW('Hygiene Data'!F187)),NA())</f>
        <v>#N/A</v>
      </c>
      <c r="BH193" s="101" t="e">
        <f ca="true">+IF(AND(ISNUMBER(OFFSET('Hygiene Data'!$F$9,0,10*ROW('Hygiene Data'!F187))),'Data Summary'!DW193="Yes"),OFFSET('Hygiene Data'!$F$9,0,10*ROW('Hygiene Data'!F187)),NA())</f>
        <v>#N/A</v>
      </c>
      <c r="BI193" s="101" t="e">
        <f ca="true">+IF(AND(ISNUMBER(OFFSET('Hygiene Data'!$G$5,0,10*ROW('Hygiene Data'!G187))),'Data Summary'!DX193="Yes"),OFFSET('Hygiene Data'!$G$5,0,10*ROW('Hygiene Data'!G187)),NA())</f>
        <v>#N/A</v>
      </c>
      <c r="BJ193" s="101" t="e">
        <f ca="true">+IF(AND(ISNUMBER(OFFSET('Hygiene Data'!$G$7,0,10*ROW('Hygiene Data'!G187))),'Data Summary'!DY193="Yes"),OFFSET('Hygiene Data'!$G$7,0,10*ROW('Hygiene Data'!G187)),NA())</f>
        <v>#N/A</v>
      </c>
      <c r="BK193" s="101" t="e">
        <f ca="true">+IF(AND(ISNUMBER(OFFSET('Hygiene Data'!$G$9,0,10*ROW('Hygiene Data'!G187))),'Data Summary'!DZ193="Yes"),OFFSET('Hygiene Data'!$G$9,0,10*ROW('Hygiene Data'!G187)),NA())</f>
        <v>#N/A</v>
      </c>
      <c r="BL193" s="101" t="e">
        <f ca="true">+IF(AND(ISNUMBER(OFFSET('Hygiene Data'!$H$5,0,10*ROW('Hygiene Data'!H187))),'Data Summary'!EA193="Yes"),OFFSET('Hygiene Data'!$H$5,0,10*ROW('Hygiene Data'!H187)),NA())</f>
        <v>#N/A</v>
      </c>
      <c r="BM193" s="101" t="e">
        <f ca="true">+IF(AND(ISNUMBER(OFFSET('Hygiene Data'!$H$7,0,10*ROW('Hygiene Data'!H187))),'Data Summary'!EB193="Yes"),OFFSET('Hygiene Data'!$H$7,0,10*ROW('Hygiene Data'!H187)),NA())</f>
        <v>#N/A</v>
      </c>
      <c r="BN193" s="101" t="e">
        <f ca="true">+IF(AND(ISNUMBER(OFFSET('Hygiene Data'!$H$9,0,10*ROW('Hygiene Data'!H187))),'Data Summary'!EC193="Yes"),OFFSET('Hygiene Data'!$H$9,0,10*ROW('Hygiene Data'!H187)),NA())</f>
        <v>#N/A</v>
      </c>
      <c r="BO193" s="101" t="e">
        <f ca="true">+IF(AND(ISNUMBER(OFFSET('Hygiene Data'!$I$5,0,10*ROW('Hygiene Data'!I187))),'Data Summary'!ED193="Yes"),OFFSET('Hygiene Data'!$I$5,0,10*ROW('Hygiene Data'!I187)),NA())</f>
        <v>#N/A</v>
      </c>
      <c r="BP193" s="101" t="e">
        <f ca="true">+IF(AND(ISNUMBER(OFFSET('Hygiene Data'!$I$7,0,10*ROW('Hygiene Data'!I187))),'Data Summary'!EE193="Yes"),OFFSET('Hygiene Data'!$I$7,0,10*ROW('Hygiene Data'!I187)),NA())</f>
        <v>#N/A</v>
      </c>
      <c r="BQ193" s="101" t="e">
        <f ca="true">+IF(AND(ISNUMBER(OFFSET('Hygiene Data'!$I$9,0,10*ROW('Hygiene Data'!I187))),'Data Summary'!EF193="Yes"),OFFSET('Hygiene Data'!$I$9,0,10*ROW('Hygiene Data'!I187)),NA())</f>
        <v>#N/A</v>
      </c>
    </row>
    <row xmlns:x14ac="http://schemas.microsoft.com/office/spreadsheetml/2009/9/ac" r="194" x14ac:dyDescent="0.2">
      <c r="A194" s="379" t="e">
        <f ca="true">+RIGHT('Data Summary'!A194,LEN('Data Summary'!A194)-9)</f>
        <v>#VALUE!</v>
      </c>
      <c r="B194" s="38" t="str">
        <f ca="true">+IF(ISTEXT('Data Summary'!B194),'Data Summary'!B194,"")</f>
        <v/>
      </c>
      <c r="C194" s="378" t="e">
        <f ca="true">+VALUE('Data Summary'!C194)</f>
        <v>#VALUE!</v>
      </c>
      <c r="D194" s="99" t="e">
        <f ca="true">+IF(AND(ISNUMBER(OFFSET('Water Data'!$D$4,0,10*ROW('Water Data'!D188))),'Data Summary'!BS194="Yes"),100-OFFSET('Water Data'!$D$4,0,10*ROW('Water Data'!D188)),NA())</f>
        <v>#N/A</v>
      </c>
      <c r="E194" s="99" t="e">
        <f ca="true">+IF(AND(ISNUMBER(OFFSET('Water Data'!$D$6,0,10*ROW('Water Data'!D188))),'Data Summary'!BT194="Yes"),OFFSET('Water Data'!$D$6,0,10*ROW('Water Data'!D188)),NA())</f>
        <v>#N/A</v>
      </c>
      <c r="F194" s="99" t="e">
        <f ca="true">+IF(AND(ISNUMBER(OFFSET('Water Data'!$D$9,0,10*ROW('Water Data'!D188))),'Data Summary'!BU194="Yes"),OFFSET('Water Data'!$D$9,0,10*ROW('Water Data'!D188)),NA())</f>
        <v>#N/A</v>
      </c>
      <c r="G194" s="99" t="e">
        <f ca="true">+IF(AND(ISNUMBER(OFFSET('Water Data'!$E$4,0,10*ROW('Water Data'!E188))),'Data Summary'!BV194="Yes"),100-OFFSET('Water Data'!$E$4,0,10*ROW('Water Data'!E188)),NA())</f>
        <v>#N/A</v>
      </c>
      <c r="H194" s="99" t="e">
        <f ca="true">+IF(AND(ISNUMBER(OFFSET('Water Data'!$E$6,0,10*ROW('Water Data'!E188))),'Data Summary'!BW194="Yes"),OFFSET('Water Data'!$E$6,0,10*ROW('Water Data'!E188)),NA())</f>
        <v>#N/A</v>
      </c>
      <c r="I194" s="99" t="e">
        <f ca="true">+IF(AND(ISNUMBER(OFFSET('Water Data'!$E$9,0,10*ROW('Water Data'!E188))),'Data Summary'!BX194="Yes"),OFFSET('Water Data'!$E$9,0,10*ROW('Water Data'!E188)),NA())</f>
        <v>#N/A</v>
      </c>
      <c r="J194" s="99" t="e">
        <f ca="true">+IF(AND(ISNUMBER(OFFSET('Water Data'!$F$4,0,10*ROW('Water Data'!F188))),'Data Summary'!BY194="Yes"),100-OFFSET('Water Data'!$F$4,0,10*ROW('Water Data'!F188)),NA())</f>
        <v>#N/A</v>
      </c>
      <c r="K194" s="99" t="e">
        <f ca="true">+IF(AND(ISNUMBER(OFFSET('Water Data'!$F$6,0,10*ROW('Water Data'!F188))),'Data Summary'!BZ194="Yes"),OFFSET('Water Data'!$F$6,0,10*ROW('Water Data'!F188)),NA())</f>
        <v>#N/A</v>
      </c>
      <c r="L194" s="99" t="e">
        <f ca="true">+IF(AND(ISNUMBER(OFFSET('Water Data'!$F$9,0,10*ROW('Water Data'!F188))),'Data Summary'!CA194="Yes"),OFFSET('Water Data'!$F$9,0,10*ROW('Water Data'!F188)),NA())</f>
        <v>#N/A</v>
      </c>
      <c r="M194" s="99" t="e">
        <f ca="true">+IF(AND(ISNUMBER(OFFSET('Water Data'!$G$4,0,10*ROW('Water Data'!G188))),'Data Summary'!CB194="Yes"),100-OFFSET('Water Data'!$G$4,0,10*ROW('Water Data'!G188)),NA())</f>
        <v>#N/A</v>
      </c>
      <c r="N194" s="99" t="e">
        <f ca="true">+IF(AND(ISNUMBER(OFFSET('Water Data'!$G$6,0,10*ROW('Water Data'!G188))),'Data Summary'!CC194="Yes"),OFFSET('Water Data'!$G$6,0,10*ROW('Water Data'!G188)),NA())</f>
        <v>#N/A</v>
      </c>
      <c r="O194" s="99" t="e">
        <f ca="true">+IF(AND(ISNUMBER(OFFSET('Water Data'!$G$9,0,10*ROW('Water Data'!G188))),'Data Summary'!CD194="Yes"),OFFSET('Water Data'!$G$9,0,10*ROW('Water Data'!G188)),NA())</f>
        <v>#N/A</v>
      </c>
      <c r="P194" s="99" t="e">
        <f ca="true">+IF(AND(ISNUMBER(OFFSET('Water Data'!$H$4,0,10*ROW('Water Data'!H188))),'Data Summary'!CE194="Yes"),100-OFFSET('Water Data'!$H$4,0,10*ROW('Water Data'!H188)),NA())</f>
        <v>#N/A</v>
      </c>
      <c r="Q194" s="99" t="e">
        <f ca="true">+IF(AND(ISNUMBER(OFFSET('Water Data'!$H$6,0,10*ROW('Water Data'!H188))),'Data Summary'!CF194="Yes"),OFFSET('Water Data'!$H$6,0,10*ROW('Water Data'!H188)),NA())</f>
        <v>#N/A</v>
      </c>
      <c r="R194" s="99" t="e">
        <f ca="true">+IF(AND(ISNUMBER(OFFSET('Water Data'!$H$9,0,10*ROW('Water Data'!H188))),'Data Summary'!CG194="Yes"),OFFSET('Water Data'!$H$9,0,10*ROW('Water Data'!H188)),NA())</f>
        <v>#N/A</v>
      </c>
      <c r="S194" s="99" t="e">
        <f ca="true">+IF(AND(ISNUMBER(OFFSET('Water Data'!$I$4,0,10*ROW('Water Data'!I188))),'Data Summary'!CH194="Yes"),100-OFFSET('Water Data'!$I$4,0,10*ROW('Water Data'!I188)),NA())</f>
        <v>#N/A</v>
      </c>
      <c r="T194" s="99" t="e">
        <f ca="true">+IF(AND(ISNUMBER(OFFSET('Water Data'!$I$6,0,10*ROW('Water Data'!I188))),'Data Summary'!CI194="Yes"),OFFSET('Water Data'!$I$6,0,10*ROW('Water Data'!I188)),NA())</f>
        <v>#N/A</v>
      </c>
      <c r="U194" s="99" t="e">
        <f ca="true">+IF(AND(ISNUMBER(OFFSET('Water Data'!$I$9,0,10*ROW('Water Data'!I188))),'Data Summary'!CJ194="Yes"),OFFSET('Water Data'!$I$9,0,10*ROW('Water Data'!I188)),NA())</f>
        <v>#N/A</v>
      </c>
      <c r="V194" s="100" t="e">
        <f ca="true">+IF(AND(ISNUMBER(OFFSET('Sanitation Data'!$D$4,0,10*ROW('Sanitation Data'!D188))),'Data Summary'!CK194="Yes"),100-OFFSET('Sanitation Data'!$D$4,0,10*ROW('Sanitation Data'!D188)),NA())</f>
        <v>#N/A</v>
      </c>
      <c r="W194" s="100" t="e">
        <f ca="true">+IF(AND(ISNUMBER(OFFSET('Sanitation Data'!$D$6,0,10*ROW('Sanitation Data'!D188))),'Data Summary'!CL194="Yes"),OFFSET('Sanitation Data'!$D$6,0,10*ROW('Sanitation Data'!D188)),NA())</f>
        <v>#N/A</v>
      </c>
      <c r="X194" s="100" t="e">
        <f ca="true">+IF(AND(ISNUMBER(OFFSET('Sanitation Data'!$D$10,0,10*ROW('Sanitation Data'!D188))),'Data Summary'!CM194="Yes"),OFFSET('Sanitation Data'!$D$10,0,10*ROW('Sanitation Data'!D188)),NA())</f>
        <v>#N/A</v>
      </c>
      <c r="Y194" s="100" t="e">
        <f ca="true">+IF(AND(ISNUMBER(OFFSET('Sanitation Data'!$D$11,0,10*ROW('Sanitation Data'!D188))),'Data Summary'!CN194="Yes"),OFFSET('Sanitation Data'!$D$11,0,10*ROW('Sanitation Data'!D188)),NA())</f>
        <v>#N/A</v>
      </c>
      <c r="Z194" s="100" t="e">
        <f ca="true">+IF(AND(ISNUMBER(OFFSET('Sanitation Data'!$D$12,0,10*ROW('Sanitation Data'!D188))),'Data Summary'!CO194="Yes"),OFFSET('Sanitation Data'!$D$12,0,10*ROW('Sanitation Data'!D188)),NA())</f>
        <v>#N/A</v>
      </c>
      <c r="AA194" s="100" t="e">
        <f ca="true">+IF(AND(ISNUMBER(OFFSET('Sanitation Data'!$E$4,0,10*ROW('Sanitation Data'!E188))),'Data Summary'!CP194="Yes"),100-OFFSET('Sanitation Data'!$E$4,0,10*ROW('Sanitation Data'!E188)),NA())</f>
        <v>#N/A</v>
      </c>
      <c r="AB194" s="100" t="e">
        <f ca="true">+IF(AND(ISNUMBER(OFFSET('Sanitation Data'!$E$6,0,10*ROW('Sanitation Data'!E188))),'Data Summary'!CQ194="Yes"),OFFSET('Sanitation Data'!$E$6,0,10*ROW('Sanitation Data'!E188)),NA())</f>
        <v>#N/A</v>
      </c>
      <c r="AC194" s="100" t="e">
        <f ca="true">+IF(AND(ISNUMBER(OFFSET('Sanitation Data'!$E$10,0,10*ROW('Sanitation Data'!E188))),'Data Summary'!CR194="Yes"),OFFSET('Sanitation Data'!$E$10,0,10*ROW('Sanitation Data'!E188)),NA())</f>
        <v>#N/A</v>
      </c>
      <c r="AD194" s="100" t="e">
        <f ca="true">+IF(AND(ISNUMBER(OFFSET('Sanitation Data'!$E$11,0,10*ROW('Sanitation Data'!E188))),'Data Summary'!CS194="Yes"),OFFSET('Sanitation Data'!$E$11,0,10*ROW('Sanitation Data'!E188)),NA())</f>
        <v>#N/A</v>
      </c>
      <c r="AE194" s="100" t="e">
        <f ca="true">+IF(AND(ISNUMBER(OFFSET('Sanitation Data'!$E$12,0,10*ROW('Sanitation Data'!E188))),'Data Summary'!CT194="Yes"),OFFSET('Sanitation Data'!$E$12,0,10*ROW('Sanitation Data'!E188)),NA())</f>
        <v>#N/A</v>
      </c>
      <c r="AF194" s="100" t="e">
        <f ca="true">+IF(AND(ISNUMBER(OFFSET('Sanitation Data'!$F$4,0,10*ROW('Sanitation Data'!F188))),'Data Summary'!CU194="Yes"),100-OFFSET('Sanitation Data'!$F$4,0,10*ROW('Sanitation Data'!F188)),NA())</f>
        <v>#N/A</v>
      </c>
      <c r="AG194" s="100" t="e">
        <f ca="true">+IF(AND(ISNUMBER(OFFSET('Sanitation Data'!$F$6,0,10*ROW('Sanitation Data'!F188))),'Data Summary'!CV194="Yes"),OFFSET('Sanitation Data'!$F$6,0,10*ROW('Sanitation Data'!F188)),NA())</f>
        <v>#N/A</v>
      </c>
      <c r="AH194" s="100" t="e">
        <f ca="true">+IF(AND(ISNUMBER(OFFSET('Sanitation Data'!$F$10,0,10*ROW('Sanitation Data'!F188))),'Data Summary'!CW194="Yes"),OFFSET('Sanitation Data'!$F$10,0,10*ROW('Sanitation Data'!F188)),NA())</f>
        <v>#N/A</v>
      </c>
      <c r="AI194" s="100" t="e">
        <f ca="true">+IF(AND(ISNUMBER(OFFSET('Sanitation Data'!$F$11,0,10*ROW('Sanitation Data'!F188))),'Data Summary'!CX194="Yes"),OFFSET('Sanitation Data'!$F$11,0,10*ROW('Sanitation Data'!F188)),NA())</f>
        <v>#N/A</v>
      </c>
      <c r="AJ194" s="100" t="e">
        <f ca="true">+IF(AND(ISNUMBER(OFFSET('Sanitation Data'!$F$12,0,10*ROW('Sanitation Data'!F188))),'Data Summary'!CY194="Yes"),OFFSET('Sanitation Data'!$F$12,0,10*ROW('Sanitation Data'!F188)),NA())</f>
        <v>#N/A</v>
      </c>
      <c r="AK194" s="100" t="e">
        <f ca="true">+IF(AND(ISNUMBER(OFFSET('Sanitation Data'!$G$4,0,10*ROW('Sanitation Data'!G188))),'Data Summary'!CZ194="Yes"),100-OFFSET('Sanitation Data'!$G$4,0,10*ROW('Sanitation Data'!G188)),NA())</f>
        <v>#N/A</v>
      </c>
      <c r="AL194" s="100" t="e">
        <f ca="true">+IF(AND(ISNUMBER(OFFSET('Sanitation Data'!$G$6,0,10*ROW('Sanitation Data'!G188))),'Data Summary'!DA194="Yes"),OFFSET('Sanitation Data'!$G$6,0,10*ROW('Sanitation Data'!G188)),NA())</f>
        <v>#N/A</v>
      </c>
      <c r="AM194" s="100" t="e">
        <f ca="true">+IF(AND(ISNUMBER(OFFSET('Sanitation Data'!$G$10,0,10*ROW('Sanitation Data'!G188))),'Data Summary'!DB194="Yes"),OFFSET('Sanitation Data'!$G$10,0,10*ROW('Sanitation Data'!G188)),NA())</f>
        <v>#N/A</v>
      </c>
      <c r="AN194" s="100" t="e">
        <f ca="true">+IF(AND(ISNUMBER(OFFSET('Sanitation Data'!$G$11,0,10*ROW('Sanitation Data'!G188))),'Data Summary'!DC194="Yes"),OFFSET('Sanitation Data'!$G$11,0,10*ROW('Sanitation Data'!G188)),NA())</f>
        <v>#N/A</v>
      </c>
      <c r="AO194" s="100" t="e">
        <f ca="true">+IF(AND(ISNUMBER(OFFSET('Sanitation Data'!$G$12,0,10*ROW('Sanitation Data'!G188))),'Data Summary'!DD194="Yes"),OFFSET('Sanitation Data'!$G$12,0,10*ROW('Sanitation Data'!G188)),NA())</f>
        <v>#N/A</v>
      </c>
      <c r="AP194" s="100" t="e">
        <f ca="true">+IF(AND(ISNUMBER(OFFSET('Sanitation Data'!$H$4,0,10*ROW('Sanitation Data'!H188))),'Data Summary'!DE194="Yes"),100-OFFSET('Sanitation Data'!$H$4,0,10*ROW('Sanitation Data'!H188)),NA())</f>
        <v>#N/A</v>
      </c>
      <c r="AQ194" s="100" t="e">
        <f ca="true">+IF(AND(ISNUMBER(OFFSET('Sanitation Data'!$H$6,0,10*ROW('Sanitation Data'!H188))),'Data Summary'!DF194="Yes"),OFFSET('Sanitation Data'!$H$6,0,10*ROW('Sanitation Data'!H188)),NA())</f>
        <v>#N/A</v>
      </c>
      <c r="AR194" s="100" t="e">
        <f ca="true">+IF(AND(ISNUMBER(OFFSET('Sanitation Data'!$H$10,0,10*ROW('Sanitation Data'!H188))),'Data Summary'!DG194="Yes"),OFFSET('Sanitation Data'!$H$10,0,10*ROW('Sanitation Data'!H188)),NA())</f>
        <v>#N/A</v>
      </c>
      <c r="AS194" s="100" t="e">
        <f ca="true">+IF(AND(ISNUMBER(OFFSET('Sanitation Data'!$H$11,0,10*ROW('Sanitation Data'!H188))),'Data Summary'!DH194="Yes"),OFFSET('Sanitation Data'!$H$11,0,10*ROW('Sanitation Data'!H188)),NA())</f>
        <v>#N/A</v>
      </c>
      <c r="AT194" s="100" t="e">
        <f ca="true">+IF(AND(ISNUMBER(OFFSET('Sanitation Data'!$H$12,0,10*ROW('Sanitation Data'!H188))),'Data Summary'!DI194="Yes"),OFFSET('Sanitation Data'!$H$12,0,10*ROW('Sanitation Data'!H188)),NA())</f>
        <v>#N/A</v>
      </c>
      <c r="AU194" s="100" t="e">
        <f ca="true">+IF(AND(ISNUMBER(OFFSET('Sanitation Data'!$I$4,0,10*ROW('Sanitation Data'!I188))),'Data Summary'!DJ194="Yes"),100-OFFSET('Sanitation Data'!$I$4,0,10*ROW('Sanitation Data'!I188)),NA())</f>
        <v>#N/A</v>
      </c>
      <c r="AV194" s="100" t="e">
        <f ca="true">+IF(AND(ISNUMBER(OFFSET('Sanitation Data'!$I$6,0,10*ROW('Sanitation Data'!I188))),'Data Summary'!DK194="Yes"),OFFSET('Sanitation Data'!$I$6,0,10*ROW('Sanitation Data'!I188)),NA())</f>
        <v>#N/A</v>
      </c>
      <c r="AW194" s="100" t="e">
        <f ca="true">+IF(AND(ISNUMBER(OFFSET('Sanitation Data'!$I$10,0,10*ROW('Sanitation Data'!I188))),'Data Summary'!DL194="Yes"),OFFSET('Sanitation Data'!$I$10,0,10*ROW('Sanitation Data'!I188)),NA())</f>
        <v>#N/A</v>
      </c>
      <c r="AX194" s="100" t="e">
        <f ca="true">+IF(AND(ISNUMBER(OFFSET('Sanitation Data'!$I$11,0,10*ROW('Sanitation Data'!I188))),'Data Summary'!DM194="Yes"),OFFSET('Sanitation Data'!$I$11,0,10*ROW('Sanitation Data'!I188)),NA())</f>
        <v>#N/A</v>
      </c>
      <c r="AY194" s="100" t="e">
        <f ca="true">+IF(AND(ISNUMBER(OFFSET('Sanitation Data'!$I$12,0,10*ROW('Sanitation Data'!I188))),'Data Summary'!DN194="Yes"),OFFSET('Sanitation Data'!$I$12,0,10*ROW('Sanitation Data'!I188)),NA())</f>
        <v>#N/A</v>
      </c>
      <c r="AZ194" s="101" t="e">
        <f ca="true">+IF(AND(ISNUMBER(OFFSET('Hygiene Data'!$D$5,0,10*ROW('Hygiene Data'!D188))),'Data Summary'!DO194="Yes"),OFFSET('Hygiene Data'!$D$5,0,10*ROW('Hygiene Data'!D188)),NA())</f>
        <v>#N/A</v>
      </c>
      <c r="BA194" s="101" t="e">
        <f ca="true">+IF(AND(ISNUMBER(OFFSET('Hygiene Data'!$D$7,0,10*ROW('Hygiene Data'!D188))),'Data Summary'!DP194="Yes"),OFFSET('Hygiene Data'!$D$7,0,10*ROW('Hygiene Data'!D188)),NA())</f>
        <v>#N/A</v>
      </c>
      <c r="BB194" s="101" t="e">
        <f ca="true">+IF(AND(ISNUMBER(OFFSET('Hygiene Data'!$D$9,0,10*ROW('Hygiene Data'!D188))),'Data Summary'!DQ194="Yes"),OFFSET('Hygiene Data'!$D$9,0,10*ROW('Hygiene Data'!D188)),NA())</f>
        <v>#N/A</v>
      </c>
      <c r="BC194" s="101" t="e">
        <f ca="true">+IF(AND(ISNUMBER(OFFSET('Hygiene Data'!$E$5,0,10*ROW('Hygiene Data'!E188))),'Data Summary'!DR194="Yes"),OFFSET('Hygiene Data'!$E$5,0,10*ROW('Hygiene Data'!E188)),NA())</f>
        <v>#N/A</v>
      </c>
      <c r="BD194" s="101" t="e">
        <f ca="true">+IF(AND(ISNUMBER(OFFSET('Hygiene Data'!$E$7,0,10*ROW('Hygiene Data'!E188))),'Data Summary'!DS194="Yes"),OFFSET('Hygiene Data'!$E$7,0,10*ROW('Hygiene Data'!E188)),NA())</f>
        <v>#N/A</v>
      </c>
      <c r="BE194" s="101" t="e">
        <f ca="true">+IF(AND(ISNUMBER(OFFSET('Hygiene Data'!$E$9,0,10*ROW('Hygiene Data'!E188))),'Data Summary'!DT194="Yes"),OFFSET('Hygiene Data'!$E$9,0,10*ROW('Hygiene Data'!E188)),NA())</f>
        <v>#N/A</v>
      </c>
      <c r="BF194" s="101" t="e">
        <f ca="true">+IF(AND(ISNUMBER(OFFSET('Hygiene Data'!$F$5,0,10*ROW('Hygiene Data'!F188))),'Data Summary'!DU194="Yes"),OFFSET('Hygiene Data'!$F$5,0,10*ROW('Hygiene Data'!F188)),NA())</f>
        <v>#N/A</v>
      </c>
      <c r="BG194" s="101" t="e">
        <f ca="true">+IF(AND(ISNUMBER(OFFSET('Hygiene Data'!$F$7,0,10*ROW('Hygiene Data'!F188))),'Data Summary'!DV194="Yes"),OFFSET('Hygiene Data'!$F$7,0,10*ROW('Hygiene Data'!F188)),NA())</f>
        <v>#N/A</v>
      </c>
      <c r="BH194" s="101" t="e">
        <f ca="true">+IF(AND(ISNUMBER(OFFSET('Hygiene Data'!$F$9,0,10*ROW('Hygiene Data'!F188))),'Data Summary'!DW194="Yes"),OFFSET('Hygiene Data'!$F$9,0,10*ROW('Hygiene Data'!F188)),NA())</f>
        <v>#N/A</v>
      </c>
      <c r="BI194" s="101" t="e">
        <f ca="true">+IF(AND(ISNUMBER(OFFSET('Hygiene Data'!$G$5,0,10*ROW('Hygiene Data'!G188))),'Data Summary'!DX194="Yes"),OFFSET('Hygiene Data'!$G$5,0,10*ROW('Hygiene Data'!G188)),NA())</f>
        <v>#N/A</v>
      </c>
      <c r="BJ194" s="101" t="e">
        <f ca="true">+IF(AND(ISNUMBER(OFFSET('Hygiene Data'!$G$7,0,10*ROW('Hygiene Data'!G188))),'Data Summary'!DY194="Yes"),OFFSET('Hygiene Data'!$G$7,0,10*ROW('Hygiene Data'!G188)),NA())</f>
        <v>#N/A</v>
      </c>
      <c r="BK194" s="101" t="e">
        <f ca="true">+IF(AND(ISNUMBER(OFFSET('Hygiene Data'!$G$9,0,10*ROW('Hygiene Data'!G188))),'Data Summary'!DZ194="Yes"),OFFSET('Hygiene Data'!$G$9,0,10*ROW('Hygiene Data'!G188)),NA())</f>
        <v>#N/A</v>
      </c>
      <c r="BL194" s="101" t="e">
        <f ca="true">+IF(AND(ISNUMBER(OFFSET('Hygiene Data'!$H$5,0,10*ROW('Hygiene Data'!H188))),'Data Summary'!EA194="Yes"),OFFSET('Hygiene Data'!$H$5,0,10*ROW('Hygiene Data'!H188)),NA())</f>
        <v>#N/A</v>
      </c>
      <c r="BM194" s="101" t="e">
        <f ca="true">+IF(AND(ISNUMBER(OFFSET('Hygiene Data'!$H$7,0,10*ROW('Hygiene Data'!H188))),'Data Summary'!EB194="Yes"),OFFSET('Hygiene Data'!$H$7,0,10*ROW('Hygiene Data'!H188)),NA())</f>
        <v>#N/A</v>
      </c>
      <c r="BN194" s="101" t="e">
        <f ca="true">+IF(AND(ISNUMBER(OFFSET('Hygiene Data'!$H$9,0,10*ROW('Hygiene Data'!H188))),'Data Summary'!EC194="Yes"),OFFSET('Hygiene Data'!$H$9,0,10*ROW('Hygiene Data'!H188)),NA())</f>
        <v>#N/A</v>
      </c>
      <c r="BO194" s="101" t="e">
        <f ca="true">+IF(AND(ISNUMBER(OFFSET('Hygiene Data'!$I$5,0,10*ROW('Hygiene Data'!I188))),'Data Summary'!ED194="Yes"),OFFSET('Hygiene Data'!$I$5,0,10*ROW('Hygiene Data'!I188)),NA())</f>
        <v>#N/A</v>
      </c>
      <c r="BP194" s="101" t="e">
        <f ca="true">+IF(AND(ISNUMBER(OFFSET('Hygiene Data'!$I$7,0,10*ROW('Hygiene Data'!I188))),'Data Summary'!EE194="Yes"),OFFSET('Hygiene Data'!$I$7,0,10*ROW('Hygiene Data'!I188)),NA())</f>
        <v>#N/A</v>
      </c>
      <c r="BQ194" s="101" t="e">
        <f ca="true">+IF(AND(ISNUMBER(OFFSET('Hygiene Data'!$I$9,0,10*ROW('Hygiene Data'!I188))),'Data Summary'!EF194="Yes"),OFFSET('Hygiene Data'!$I$9,0,10*ROW('Hygiene Data'!I188)),NA())</f>
        <v>#N/A</v>
      </c>
    </row>
    <row xmlns:x14ac="http://schemas.microsoft.com/office/spreadsheetml/2009/9/ac" r="195" x14ac:dyDescent="0.2">
      <c r="A195" s="379" t="e">
        <f ca="true">+RIGHT('Data Summary'!A195,LEN('Data Summary'!A195)-9)</f>
        <v>#VALUE!</v>
      </c>
      <c r="B195" s="38" t="str">
        <f ca="true">+IF(ISTEXT('Data Summary'!B195),'Data Summary'!B195,"")</f>
        <v/>
      </c>
      <c r="C195" s="378" t="e">
        <f ca="true">+VALUE('Data Summary'!C195)</f>
        <v>#VALUE!</v>
      </c>
      <c r="D195" s="99" t="e">
        <f ca="true">+IF(AND(ISNUMBER(OFFSET('Water Data'!$D$4,0,10*ROW('Water Data'!D189))),'Data Summary'!BS195="Yes"),100-OFFSET('Water Data'!$D$4,0,10*ROW('Water Data'!D189)),NA())</f>
        <v>#N/A</v>
      </c>
      <c r="E195" s="99" t="e">
        <f ca="true">+IF(AND(ISNUMBER(OFFSET('Water Data'!$D$6,0,10*ROW('Water Data'!D189))),'Data Summary'!BT195="Yes"),OFFSET('Water Data'!$D$6,0,10*ROW('Water Data'!D189)),NA())</f>
        <v>#N/A</v>
      </c>
      <c r="F195" s="99" t="e">
        <f ca="true">+IF(AND(ISNUMBER(OFFSET('Water Data'!$D$9,0,10*ROW('Water Data'!D189))),'Data Summary'!BU195="Yes"),OFFSET('Water Data'!$D$9,0,10*ROW('Water Data'!D189)),NA())</f>
        <v>#N/A</v>
      </c>
      <c r="G195" s="99" t="e">
        <f ca="true">+IF(AND(ISNUMBER(OFFSET('Water Data'!$E$4,0,10*ROW('Water Data'!E189))),'Data Summary'!BV195="Yes"),100-OFFSET('Water Data'!$E$4,0,10*ROW('Water Data'!E189)),NA())</f>
        <v>#N/A</v>
      </c>
      <c r="H195" s="99" t="e">
        <f ca="true">+IF(AND(ISNUMBER(OFFSET('Water Data'!$E$6,0,10*ROW('Water Data'!E189))),'Data Summary'!BW195="Yes"),OFFSET('Water Data'!$E$6,0,10*ROW('Water Data'!E189)),NA())</f>
        <v>#N/A</v>
      </c>
      <c r="I195" s="99" t="e">
        <f ca="true">+IF(AND(ISNUMBER(OFFSET('Water Data'!$E$9,0,10*ROW('Water Data'!E189))),'Data Summary'!BX195="Yes"),OFFSET('Water Data'!$E$9,0,10*ROW('Water Data'!E189)),NA())</f>
        <v>#N/A</v>
      </c>
      <c r="J195" s="99" t="e">
        <f ca="true">+IF(AND(ISNUMBER(OFFSET('Water Data'!$F$4,0,10*ROW('Water Data'!F189))),'Data Summary'!BY195="Yes"),100-OFFSET('Water Data'!$F$4,0,10*ROW('Water Data'!F189)),NA())</f>
        <v>#N/A</v>
      </c>
      <c r="K195" s="99" t="e">
        <f ca="true">+IF(AND(ISNUMBER(OFFSET('Water Data'!$F$6,0,10*ROW('Water Data'!F189))),'Data Summary'!BZ195="Yes"),OFFSET('Water Data'!$F$6,0,10*ROW('Water Data'!F189)),NA())</f>
        <v>#N/A</v>
      </c>
      <c r="L195" s="99" t="e">
        <f ca="true">+IF(AND(ISNUMBER(OFFSET('Water Data'!$F$9,0,10*ROW('Water Data'!F189))),'Data Summary'!CA195="Yes"),OFFSET('Water Data'!$F$9,0,10*ROW('Water Data'!F189)),NA())</f>
        <v>#N/A</v>
      </c>
      <c r="M195" s="99" t="e">
        <f ca="true">+IF(AND(ISNUMBER(OFFSET('Water Data'!$G$4,0,10*ROW('Water Data'!G189))),'Data Summary'!CB195="Yes"),100-OFFSET('Water Data'!$G$4,0,10*ROW('Water Data'!G189)),NA())</f>
        <v>#N/A</v>
      </c>
      <c r="N195" s="99" t="e">
        <f ca="true">+IF(AND(ISNUMBER(OFFSET('Water Data'!$G$6,0,10*ROW('Water Data'!G189))),'Data Summary'!CC195="Yes"),OFFSET('Water Data'!$G$6,0,10*ROW('Water Data'!G189)),NA())</f>
        <v>#N/A</v>
      </c>
      <c r="O195" s="99" t="e">
        <f ca="true">+IF(AND(ISNUMBER(OFFSET('Water Data'!$G$9,0,10*ROW('Water Data'!G189))),'Data Summary'!CD195="Yes"),OFFSET('Water Data'!$G$9,0,10*ROW('Water Data'!G189)),NA())</f>
        <v>#N/A</v>
      </c>
      <c r="P195" s="99" t="e">
        <f ca="true">+IF(AND(ISNUMBER(OFFSET('Water Data'!$H$4,0,10*ROW('Water Data'!H189))),'Data Summary'!CE195="Yes"),100-OFFSET('Water Data'!$H$4,0,10*ROW('Water Data'!H189)),NA())</f>
        <v>#N/A</v>
      </c>
      <c r="Q195" s="99" t="e">
        <f ca="true">+IF(AND(ISNUMBER(OFFSET('Water Data'!$H$6,0,10*ROW('Water Data'!H189))),'Data Summary'!CF195="Yes"),OFFSET('Water Data'!$H$6,0,10*ROW('Water Data'!H189)),NA())</f>
        <v>#N/A</v>
      </c>
      <c r="R195" s="99" t="e">
        <f ca="true">+IF(AND(ISNUMBER(OFFSET('Water Data'!$H$9,0,10*ROW('Water Data'!H189))),'Data Summary'!CG195="Yes"),OFFSET('Water Data'!$H$9,0,10*ROW('Water Data'!H189)),NA())</f>
        <v>#N/A</v>
      </c>
      <c r="S195" s="99" t="e">
        <f ca="true">+IF(AND(ISNUMBER(OFFSET('Water Data'!$I$4,0,10*ROW('Water Data'!I189))),'Data Summary'!CH195="Yes"),100-OFFSET('Water Data'!$I$4,0,10*ROW('Water Data'!I189)),NA())</f>
        <v>#N/A</v>
      </c>
      <c r="T195" s="99" t="e">
        <f ca="true">+IF(AND(ISNUMBER(OFFSET('Water Data'!$I$6,0,10*ROW('Water Data'!I189))),'Data Summary'!CI195="Yes"),OFFSET('Water Data'!$I$6,0,10*ROW('Water Data'!I189)),NA())</f>
        <v>#N/A</v>
      </c>
      <c r="U195" s="99" t="e">
        <f ca="true">+IF(AND(ISNUMBER(OFFSET('Water Data'!$I$9,0,10*ROW('Water Data'!I189))),'Data Summary'!CJ195="Yes"),OFFSET('Water Data'!$I$9,0,10*ROW('Water Data'!I189)),NA())</f>
        <v>#N/A</v>
      </c>
      <c r="V195" s="100" t="e">
        <f ca="true">+IF(AND(ISNUMBER(OFFSET('Sanitation Data'!$D$4,0,10*ROW('Sanitation Data'!D189))),'Data Summary'!CK195="Yes"),100-OFFSET('Sanitation Data'!$D$4,0,10*ROW('Sanitation Data'!D189)),NA())</f>
        <v>#N/A</v>
      </c>
      <c r="W195" s="100" t="e">
        <f ca="true">+IF(AND(ISNUMBER(OFFSET('Sanitation Data'!$D$6,0,10*ROW('Sanitation Data'!D189))),'Data Summary'!CL195="Yes"),OFFSET('Sanitation Data'!$D$6,0,10*ROW('Sanitation Data'!D189)),NA())</f>
        <v>#N/A</v>
      </c>
      <c r="X195" s="100" t="e">
        <f ca="true">+IF(AND(ISNUMBER(OFFSET('Sanitation Data'!$D$10,0,10*ROW('Sanitation Data'!D189))),'Data Summary'!CM195="Yes"),OFFSET('Sanitation Data'!$D$10,0,10*ROW('Sanitation Data'!D189)),NA())</f>
        <v>#N/A</v>
      </c>
      <c r="Y195" s="100" t="e">
        <f ca="true">+IF(AND(ISNUMBER(OFFSET('Sanitation Data'!$D$11,0,10*ROW('Sanitation Data'!D189))),'Data Summary'!CN195="Yes"),OFFSET('Sanitation Data'!$D$11,0,10*ROW('Sanitation Data'!D189)),NA())</f>
        <v>#N/A</v>
      </c>
      <c r="Z195" s="100" t="e">
        <f ca="true">+IF(AND(ISNUMBER(OFFSET('Sanitation Data'!$D$12,0,10*ROW('Sanitation Data'!D189))),'Data Summary'!CO195="Yes"),OFFSET('Sanitation Data'!$D$12,0,10*ROW('Sanitation Data'!D189)),NA())</f>
        <v>#N/A</v>
      </c>
      <c r="AA195" s="100" t="e">
        <f ca="true">+IF(AND(ISNUMBER(OFFSET('Sanitation Data'!$E$4,0,10*ROW('Sanitation Data'!E189))),'Data Summary'!CP195="Yes"),100-OFFSET('Sanitation Data'!$E$4,0,10*ROW('Sanitation Data'!E189)),NA())</f>
        <v>#N/A</v>
      </c>
      <c r="AB195" s="100" t="e">
        <f ca="true">+IF(AND(ISNUMBER(OFFSET('Sanitation Data'!$E$6,0,10*ROW('Sanitation Data'!E189))),'Data Summary'!CQ195="Yes"),OFFSET('Sanitation Data'!$E$6,0,10*ROW('Sanitation Data'!E189)),NA())</f>
        <v>#N/A</v>
      </c>
      <c r="AC195" s="100" t="e">
        <f ca="true">+IF(AND(ISNUMBER(OFFSET('Sanitation Data'!$E$10,0,10*ROW('Sanitation Data'!E189))),'Data Summary'!CR195="Yes"),OFFSET('Sanitation Data'!$E$10,0,10*ROW('Sanitation Data'!E189)),NA())</f>
        <v>#N/A</v>
      </c>
      <c r="AD195" s="100" t="e">
        <f ca="true">+IF(AND(ISNUMBER(OFFSET('Sanitation Data'!$E$11,0,10*ROW('Sanitation Data'!E189))),'Data Summary'!CS195="Yes"),OFFSET('Sanitation Data'!$E$11,0,10*ROW('Sanitation Data'!E189)),NA())</f>
        <v>#N/A</v>
      </c>
      <c r="AE195" s="100" t="e">
        <f ca="true">+IF(AND(ISNUMBER(OFFSET('Sanitation Data'!$E$12,0,10*ROW('Sanitation Data'!E189))),'Data Summary'!CT195="Yes"),OFFSET('Sanitation Data'!$E$12,0,10*ROW('Sanitation Data'!E189)),NA())</f>
        <v>#N/A</v>
      </c>
      <c r="AF195" s="100" t="e">
        <f ca="true">+IF(AND(ISNUMBER(OFFSET('Sanitation Data'!$F$4,0,10*ROW('Sanitation Data'!F189))),'Data Summary'!CU195="Yes"),100-OFFSET('Sanitation Data'!$F$4,0,10*ROW('Sanitation Data'!F189)),NA())</f>
        <v>#N/A</v>
      </c>
      <c r="AG195" s="100" t="e">
        <f ca="true">+IF(AND(ISNUMBER(OFFSET('Sanitation Data'!$F$6,0,10*ROW('Sanitation Data'!F189))),'Data Summary'!CV195="Yes"),OFFSET('Sanitation Data'!$F$6,0,10*ROW('Sanitation Data'!F189)),NA())</f>
        <v>#N/A</v>
      </c>
      <c r="AH195" s="100" t="e">
        <f ca="true">+IF(AND(ISNUMBER(OFFSET('Sanitation Data'!$F$10,0,10*ROW('Sanitation Data'!F189))),'Data Summary'!CW195="Yes"),OFFSET('Sanitation Data'!$F$10,0,10*ROW('Sanitation Data'!F189)),NA())</f>
        <v>#N/A</v>
      </c>
      <c r="AI195" s="100" t="e">
        <f ca="true">+IF(AND(ISNUMBER(OFFSET('Sanitation Data'!$F$11,0,10*ROW('Sanitation Data'!F189))),'Data Summary'!CX195="Yes"),OFFSET('Sanitation Data'!$F$11,0,10*ROW('Sanitation Data'!F189)),NA())</f>
        <v>#N/A</v>
      </c>
      <c r="AJ195" s="100" t="e">
        <f ca="true">+IF(AND(ISNUMBER(OFFSET('Sanitation Data'!$F$12,0,10*ROW('Sanitation Data'!F189))),'Data Summary'!CY195="Yes"),OFFSET('Sanitation Data'!$F$12,0,10*ROW('Sanitation Data'!F189)),NA())</f>
        <v>#N/A</v>
      </c>
      <c r="AK195" s="100" t="e">
        <f ca="true">+IF(AND(ISNUMBER(OFFSET('Sanitation Data'!$G$4,0,10*ROW('Sanitation Data'!G189))),'Data Summary'!CZ195="Yes"),100-OFFSET('Sanitation Data'!$G$4,0,10*ROW('Sanitation Data'!G189)),NA())</f>
        <v>#N/A</v>
      </c>
      <c r="AL195" s="100" t="e">
        <f ca="true">+IF(AND(ISNUMBER(OFFSET('Sanitation Data'!$G$6,0,10*ROW('Sanitation Data'!G189))),'Data Summary'!DA195="Yes"),OFFSET('Sanitation Data'!$G$6,0,10*ROW('Sanitation Data'!G189)),NA())</f>
        <v>#N/A</v>
      </c>
      <c r="AM195" s="100" t="e">
        <f ca="true">+IF(AND(ISNUMBER(OFFSET('Sanitation Data'!$G$10,0,10*ROW('Sanitation Data'!G189))),'Data Summary'!DB195="Yes"),OFFSET('Sanitation Data'!$G$10,0,10*ROW('Sanitation Data'!G189)),NA())</f>
        <v>#N/A</v>
      </c>
      <c r="AN195" s="100" t="e">
        <f ca="true">+IF(AND(ISNUMBER(OFFSET('Sanitation Data'!$G$11,0,10*ROW('Sanitation Data'!G189))),'Data Summary'!DC195="Yes"),OFFSET('Sanitation Data'!$G$11,0,10*ROW('Sanitation Data'!G189)),NA())</f>
        <v>#N/A</v>
      </c>
      <c r="AO195" s="100" t="e">
        <f ca="true">+IF(AND(ISNUMBER(OFFSET('Sanitation Data'!$G$12,0,10*ROW('Sanitation Data'!G189))),'Data Summary'!DD195="Yes"),OFFSET('Sanitation Data'!$G$12,0,10*ROW('Sanitation Data'!G189)),NA())</f>
        <v>#N/A</v>
      </c>
      <c r="AP195" s="100" t="e">
        <f ca="true">+IF(AND(ISNUMBER(OFFSET('Sanitation Data'!$H$4,0,10*ROW('Sanitation Data'!H189))),'Data Summary'!DE195="Yes"),100-OFFSET('Sanitation Data'!$H$4,0,10*ROW('Sanitation Data'!H189)),NA())</f>
        <v>#N/A</v>
      </c>
      <c r="AQ195" s="100" t="e">
        <f ca="true">+IF(AND(ISNUMBER(OFFSET('Sanitation Data'!$H$6,0,10*ROW('Sanitation Data'!H189))),'Data Summary'!DF195="Yes"),OFFSET('Sanitation Data'!$H$6,0,10*ROW('Sanitation Data'!H189)),NA())</f>
        <v>#N/A</v>
      </c>
      <c r="AR195" s="100" t="e">
        <f ca="true">+IF(AND(ISNUMBER(OFFSET('Sanitation Data'!$H$10,0,10*ROW('Sanitation Data'!H189))),'Data Summary'!DG195="Yes"),OFFSET('Sanitation Data'!$H$10,0,10*ROW('Sanitation Data'!H189)),NA())</f>
        <v>#N/A</v>
      </c>
      <c r="AS195" s="100" t="e">
        <f ca="true">+IF(AND(ISNUMBER(OFFSET('Sanitation Data'!$H$11,0,10*ROW('Sanitation Data'!H189))),'Data Summary'!DH195="Yes"),OFFSET('Sanitation Data'!$H$11,0,10*ROW('Sanitation Data'!H189)),NA())</f>
        <v>#N/A</v>
      </c>
      <c r="AT195" s="100" t="e">
        <f ca="true">+IF(AND(ISNUMBER(OFFSET('Sanitation Data'!$H$12,0,10*ROW('Sanitation Data'!H189))),'Data Summary'!DI195="Yes"),OFFSET('Sanitation Data'!$H$12,0,10*ROW('Sanitation Data'!H189)),NA())</f>
        <v>#N/A</v>
      </c>
      <c r="AU195" s="100" t="e">
        <f ca="true">+IF(AND(ISNUMBER(OFFSET('Sanitation Data'!$I$4,0,10*ROW('Sanitation Data'!I189))),'Data Summary'!DJ195="Yes"),100-OFFSET('Sanitation Data'!$I$4,0,10*ROW('Sanitation Data'!I189)),NA())</f>
        <v>#N/A</v>
      </c>
      <c r="AV195" s="100" t="e">
        <f ca="true">+IF(AND(ISNUMBER(OFFSET('Sanitation Data'!$I$6,0,10*ROW('Sanitation Data'!I189))),'Data Summary'!DK195="Yes"),OFFSET('Sanitation Data'!$I$6,0,10*ROW('Sanitation Data'!I189)),NA())</f>
        <v>#N/A</v>
      </c>
      <c r="AW195" s="100" t="e">
        <f ca="true">+IF(AND(ISNUMBER(OFFSET('Sanitation Data'!$I$10,0,10*ROW('Sanitation Data'!I189))),'Data Summary'!DL195="Yes"),OFFSET('Sanitation Data'!$I$10,0,10*ROW('Sanitation Data'!I189)),NA())</f>
        <v>#N/A</v>
      </c>
      <c r="AX195" s="100" t="e">
        <f ca="true">+IF(AND(ISNUMBER(OFFSET('Sanitation Data'!$I$11,0,10*ROW('Sanitation Data'!I189))),'Data Summary'!DM195="Yes"),OFFSET('Sanitation Data'!$I$11,0,10*ROW('Sanitation Data'!I189)),NA())</f>
        <v>#N/A</v>
      </c>
      <c r="AY195" s="100" t="e">
        <f ca="true">+IF(AND(ISNUMBER(OFFSET('Sanitation Data'!$I$12,0,10*ROW('Sanitation Data'!I189))),'Data Summary'!DN195="Yes"),OFFSET('Sanitation Data'!$I$12,0,10*ROW('Sanitation Data'!I189)),NA())</f>
        <v>#N/A</v>
      </c>
      <c r="AZ195" s="101" t="e">
        <f ca="true">+IF(AND(ISNUMBER(OFFSET('Hygiene Data'!$D$5,0,10*ROW('Hygiene Data'!D189))),'Data Summary'!DO195="Yes"),OFFSET('Hygiene Data'!$D$5,0,10*ROW('Hygiene Data'!D189)),NA())</f>
        <v>#N/A</v>
      </c>
      <c r="BA195" s="101" t="e">
        <f ca="true">+IF(AND(ISNUMBER(OFFSET('Hygiene Data'!$D$7,0,10*ROW('Hygiene Data'!D189))),'Data Summary'!DP195="Yes"),OFFSET('Hygiene Data'!$D$7,0,10*ROW('Hygiene Data'!D189)),NA())</f>
        <v>#N/A</v>
      </c>
      <c r="BB195" s="101" t="e">
        <f ca="true">+IF(AND(ISNUMBER(OFFSET('Hygiene Data'!$D$9,0,10*ROW('Hygiene Data'!D189))),'Data Summary'!DQ195="Yes"),OFFSET('Hygiene Data'!$D$9,0,10*ROW('Hygiene Data'!D189)),NA())</f>
        <v>#N/A</v>
      </c>
      <c r="BC195" s="101" t="e">
        <f ca="true">+IF(AND(ISNUMBER(OFFSET('Hygiene Data'!$E$5,0,10*ROW('Hygiene Data'!E189))),'Data Summary'!DR195="Yes"),OFFSET('Hygiene Data'!$E$5,0,10*ROW('Hygiene Data'!E189)),NA())</f>
        <v>#N/A</v>
      </c>
      <c r="BD195" s="101" t="e">
        <f ca="true">+IF(AND(ISNUMBER(OFFSET('Hygiene Data'!$E$7,0,10*ROW('Hygiene Data'!E189))),'Data Summary'!DS195="Yes"),OFFSET('Hygiene Data'!$E$7,0,10*ROW('Hygiene Data'!E189)),NA())</f>
        <v>#N/A</v>
      </c>
      <c r="BE195" s="101" t="e">
        <f ca="true">+IF(AND(ISNUMBER(OFFSET('Hygiene Data'!$E$9,0,10*ROW('Hygiene Data'!E189))),'Data Summary'!DT195="Yes"),OFFSET('Hygiene Data'!$E$9,0,10*ROW('Hygiene Data'!E189)),NA())</f>
        <v>#N/A</v>
      </c>
      <c r="BF195" s="101" t="e">
        <f ca="true">+IF(AND(ISNUMBER(OFFSET('Hygiene Data'!$F$5,0,10*ROW('Hygiene Data'!F189))),'Data Summary'!DU195="Yes"),OFFSET('Hygiene Data'!$F$5,0,10*ROW('Hygiene Data'!F189)),NA())</f>
        <v>#N/A</v>
      </c>
      <c r="BG195" s="101" t="e">
        <f ca="true">+IF(AND(ISNUMBER(OFFSET('Hygiene Data'!$F$7,0,10*ROW('Hygiene Data'!F189))),'Data Summary'!DV195="Yes"),OFFSET('Hygiene Data'!$F$7,0,10*ROW('Hygiene Data'!F189)),NA())</f>
        <v>#N/A</v>
      </c>
      <c r="BH195" s="101" t="e">
        <f ca="true">+IF(AND(ISNUMBER(OFFSET('Hygiene Data'!$F$9,0,10*ROW('Hygiene Data'!F189))),'Data Summary'!DW195="Yes"),OFFSET('Hygiene Data'!$F$9,0,10*ROW('Hygiene Data'!F189)),NA())</f>
        <v>#N/A</v>
      </c>
      <c r="BI195" s="101" t="e">
        <f ca="true">+IF(AND(ISNUMBER(OFFSET('Hygiene Data'!$G$5,0,10*ROW('Hygiene Data'!G189))),'Data Summary'!DX195="Yes"),OFFSET('Hygiene Data'!$G$5,0,10*ROW('Hygiene Data'!G189)),NA())</f>
        <v>#N/A</v>
      </c>
      <c r="BJ195" s="101" t="e">
        <f ca="true">+IF(AND(ISNUMBER(OFFSET('Hygiene Data'!$G$7,0,10*ROW('Hygiene Data'!G189))),'Data Summary'!DY195="Yes"),OFFSET('Hygiene Data'!$G$7,0,10*ROW('Hygiene Data'!G189)),NA())</f>
        <v>#N/A</v>
      </c>
      <c r="BK195" s="101" t="e">
        <f ca="true">+IF(AND(ISNUMBER(OFFSET('Hygiene Data'!$G$9,0,10*ROW('Hygiene Data'!G189))),'Data Summary'!DZ195="Yes"),OFFSET('Hygiene Data'!$G$9,0,10*ROW('Hygiene Data'!G189)),NA())</f>
        <v>#N/A</v>
      </c>
      <c r="BL195" s="101" t="e">
        <f ca="true">+IF(AND(ISNUMBER(OFFSET('Hygiene Data'!$H$5,0,10*ROW('Hygiene Data'!H189))),'Data Summary'!EA195="Yes"),OFFSET('Hygiene Data'!$H$5,0,10*ROW('Hygiene Data'!H189)),NA())</f>
        <v>#N/A</v>
      </c>
      <c r="BM195" s="101" t="e">
        <f ca="true">+IF(AND(ISNUMBER(OFFSET('Hygiene Data'!$H$7,0,10*ROW('Hygiene Data'!H189))),'Data Summary'!EB195="Yes"),OFFSET('Hygiene Data'!$H$7,0,10*ROW('Hygiene Data'!H189)),NA())</f>
        <v>#N/A</v>
      </c>
      <c r="BN195" s="101" t="e">
        <f ca="true">+IF(AND(ISNUMBER(OFFSET('Hygiene Data'!$H$9,0,10*ROW('Hygiene Data'!H189))),'Data Summary'!EC195="Yes"),OFFSET('Hygiene Data'!$H$9,0,10*ROW('Hygiene Data'!H189)),NA())</f>
        <v>#N/A</v>
      </c>
      <c r="BO195" s="101" t="e">
        <f ca="true">+IF(AND(ISNUMBER(OFFSET('Hygiene Data'!$I$5,0,10*ROW('Hygiene Data'!I189))),'Data Summary'!ED195="Yes"),OFFSET('Hygiene Data'!$I$5,0,10*ROW('Hygiene Data'!I189)),NA())</f>
        <v>#N/A</v>
      </c>
      <c r="BP195" s="101" t="e">
        <f ca="true">+IF(AND(ISNUMBER(OFFSET('Hygiene Data'!$I$7,0,10*ROW('Hygiene Data'!I189))),'Data Summary'!EE195="Yes"),OFFSET('Hygiene Data'!$I$7,0,10*ROW('Hygiene Data'!I189)),NA())</f>
        <v>#N/A</v>
      </c>
      <c r="BQ195" s="101" t="e">
        <f ca="true">+IF(AND(ISNUMBER(OFFSET('Hygiene Data'!$I$9,0,10*ROW('Hygiene Data'!I189))),'Data Summary'!EF195="Yes"),OFFSET('Hygiene Data'!$I$9,0,10*ROW('Hygiene Data'!I189)),NA())</f>
        <v>#N/A</v>
      </c>
    </row>
    <row xmlns:x14ac="http://schemas.microsoft.com/office/spreadsheetml/2009/9/ac" r="196" x14ac:dyDescent="0.2">
      <c r="A196" s="379" t="e">
        <f ca="true">+RIGHT('Data Summary'!A196,LEN('Data Summary'!A196)-9)</f>
        <v>#VALUE!</v>
      </c>
      <c r="B196" s="38" t="str">
        <f ca="true">+IF(ISTEXT('Data Summary'!B196),'Data Summary'!B196,"")</f>
        <v/>
      </c>
      <c r="C196" s="378" t="e">
        <f ca="true">+VALUE('Data Summary'!C196)</f>
        <v>#VALUE!</v>
      </c>
      <c r="D196" s="99" t="e">
        <f ca="true">+IF(AND(ISNUMBER(OFFSET('Water Data'!$D$4,0,10*ROW('Water Data'!D190))),'Data Summary'!BS196="Yes"),100-OFFSET('Water Data'!$D$4,0,10*ROW('Water Data'!D190)),NA())</f>
        <v>#N/A</v>
      </c>
      <c r="E196" s="99" t="e">
        <f ca="true">+IF(AND(ISNUMBER(OFFSET('Water Data'!$D$6,0,10*ROW('Water Data'!D190))),'Data Summary'!BT196="Yes"),OFFSET('Water Data'!$D$6,0,10*ROW('Water Data'!D190)),NA())</f>
        <v>#N/A</v>
      </c>
      <c r="F196" s="99" t="e">
        <f ca="true">+IF(AND(ISNUMBER(OFFSET('Water Data'!$D$9,0,10*ROW('Water Data'!D190))),'Data Summary'!BU196="Yes"),OFFSET('Water Data'!$D$9,0,10*ROW('Water Data'!D190)),NA())</f>
        <v>#N/A</v>
      </c>
      <c r="G196" s="99" t="e">
        <f ca="true">+IF(AND(ISNUMBER(OFFSET('Water Data'!$E$4,0,10*ROW('Water Data'!E190))),'Data Summary'!BV196="Yes"),100-OFFSET('Water Data'!$E$4,0,10*ROW('Water Data'!E190)),NA())</f>
        <v>#N/A</v>
      </c>
      <c r="H196" s="99" t="e">
        <f ca="true">+IF(AND(ISNUMBER(OFFSET('Water Data'!$E$6,0,10*ROW('Water Data'!E190))),'Data Summary'!BW196="Yes"),OFFSET('Water Data'!$E$6,0,10*ROW('Water Data'!E190)),NA())</f>
        <v>#N/A</v>
      </c>
      <c r="I196" s="99" t="e">
        <f ca="true">+IF(AND(ISNUMBER(OFFSET('Water Data'!$E$9,0,10*ROW('Water Data'!E190))),'Data Summary'!BX196="Yes"),OFFSET('Water Data'!$E$9,0,10*ROW('Water Data'!E190)),NA())</f>
        <v>#N/A</v>
      </c>
      <c r="J196" s="99" t="e">
        <f ca="true">+IF(AND(ISNUMBER(OFFSET('Water Data'!$F$4,0,10*ROW('Water Data'!F190))),'Data Summary'!BY196="Yes"),100-OFFSET('Water Data'!$F$4,0,10*ROW('Water Data'!F190)),NA())</f>
        <v>#N/A</v>
      </c>
      <c r="K196" s="99" t="e">
        <f ca="true">+IF(AND(ISNUMBER(OFFSET('Water Data'!$F$6,0,10*ROW('Water Data'!F190))),'Data Summary'!BZ196="Yes"),OFFSET('Water Data'!$F$6,0,10*ROW('Water Data'!F190)),NA())</f>
        <v>#N/A</v>
      </c>
      <c r="L196" s="99" t="e">
        <f ca="true">+IF(AND(ISNUMBER(OFFSET('Water Data'!$F$9,0,10*ROW('Water Data'!F190))),'Data Summary'!CA196="Yes"),OFFSET('Water Data'!$F$9,0,10*ROW('Water Data'!F190)),NA())</f>
        <v>#N/A</v>
      </c>
      <c r="M196" s="99" t="e">
        <f ca="true">+IF(AND(ISNUMBER(OFFSET('Water Data'!$G$4,0,10*ROW('Water Data'!G190))),'Data Summary'!CB196="Yes"),100-OFFSET('Water Data'!$G$4,0,10*ROW('Water Data'!G190)),NA())</f>
        <v>#N/A</v>
      </c>
      <c r="N196" s="99" t="e">
        <f ca="true">+IF(AND(ISNUMBER(OFFSET('Water Data'!$G$6,0,10*ROW('Water Data'!G190))),'Data Summary'!CC196="Yes"),OFFSET('Water Data'!$G$6,0,10*ROW('Water Data'!G190)),NA())</f>
        <v>#N/A</v>
      </c>
      <c r="O196" s="99" t="e">
        <f ca="true">+IF(AND(ISNUMBER(OFFSET('Water Data'!$G$9,0,10*ROW('Water Data'!G190))),'Data Summary'!CD196="Yes"),OFFSET('Water Data'!$G$9,0,10*ROW('Water Data'!G190)),NA())</f>
        <v>#N/A</v>
      </c>
      <c r="P196" s="99" t="e">
        <f ca="true">+IF(AND(ISNUMBER(OFFSET('Water Data'!$H$4,0,10*ROW('Water Data'!H190))),'Data Summary'!CE196="Yes"),100-OFFSET('Water Data'!$H$4,0,10*ROW('Water Data'!H190)),NA())</f>
        <v>#N/A</v>
      </c>
      <c r="Q196" s="99" t="e">
        <f ca="true">+IF(AND(ISNUMBER(OFFSET('Water Data'!$H$6,0,10*ROW('Water Data'!H190))),'Data Summary'!CF196="Yes"),OFFSET('Water Data'!$H$6,0,10*ROW('Water Data'!H190)),NA())</f>
        <v>#N/A</v>
      </c>
      <c r="R196" s="99" t="e">
        <f ca="true">+IF(AND(ISNUMBER(OFFSET('Water Data'!$H$9,0,10*ROW('Water Data'!H190))),'Data Summary'!CG196="Yes"),OFFSET('Water Data'!$H$9,0,10*ROW('Water Data'!H190)),NA())</f>
        <v>#N/A</v>
      </c>
      <c r="S196" s="99" t="e">
        <f ca="true">+IF(AND(ISNUMBER(OFFSET('Water Data'!$I$4,0,10*ROW('Water Data'!I190))),'Data Summary'!CH196="Yes"),100-OFFSET('Water Data'!$I$4,0,10*ROW('Water Data'!I190)),NA())</f>
        <v>#N/A</v>
      </c>
      <c r="T196" s="99" t="e">
        <f ca="true">+IF(AND(ISNUMBER(OFFSET('Water Data'!$I$6,0,10*ROW('Water Data'!I190))),'Data Summary'!CI196="Yes"),OFFSET('Water Data'!$I$6,0,10*ROW('Water Data'!I190)),NA())</f>
        <v>#N/A</v>
      </c>
      <c r="U196" s="99" t="e">
        <f ca="true">+IF(AND(ISNUMBER(OFFSET('Water Data'!$I$9,0,10*ROW('Water Data'!I190))),'Data Summary'!CJ196="Yes"),OFFSET('Water Data'!$I$9,0,10*ROW('Water Data'!I190)),NA())</f>
        <v>#N/A</v>
      </c>
      <c r="V196" s="100" t="e">
        <f ca="true">+IF(AND(ISNUMBER(OFFSET('Sanitation Data'!$D$4,0,10*ROW('Sanitation Data'!D190))),'Data Summary'!CK196="Yes"),100-OFFSET('Sanitation Data'!$D$4,0,10*ROW('Sanitation Data'!D190)),NA())</f>
        <v>#N/A</v>
      </c>
      <c r="W196" s="100" t="e">
        <f ca="true">+IF(AND(ISNUMBER(OFFSET('Sanitation Data'!$D$6,0,10*ROW('Sanitation Data'!D190))),'Data Summary'!CL196="Yes"),OFFSET('Sanitation Data'!$D$6,0,10*ROW('Sanitation Data'!D190)),NA())</f>
        <v>#N/A</v>
      </c>
      <c r="X196" s="100" t="e">
        <f ca="true">+IF(AND(ISNUMBER(OFFSET('Sanitation Data'!$D$10,0,10*ROW('Sanitation Data'!D190))),'Data Summary'!CM196="Yes"),OFFSET('Sanitation Data'!$D$10,0,10*ROW('Sanitation Data'!D190)),NA())</f>
        <v>#N/A</v>
      </c>
      <c r="Y196" s="100" t="e">
        <f ca="true">+IF(AND(ISNUMBER(OFFSET('Sanitation Data'!$D$11,0,10*ROW('Sanitation Data'!D190))),'Data Summary'!CN196="Yes"),OFFSET('Sanitation Data'!$D$11,0,10*ROW('Sanitation Data'!D190)),NA())</f>
        <v>#N/A</v>
      </c>
      <c r="Z196" s="100" t="e">
        <f ca="true">+IF(AND(ISNUMBER(OFFSET('Sanitation Data'!$D$12,0,10*ROW('Sanitation Data'!D190))),'Data Summary'!CO196="Yes"),OFFSET('Sanitation Data'!$D$12,0,10*ROW('Sanitation Data'!D190)),NA())</f>
        <v>#N/A</v>
      </c>
      <c r="AA196" s="100" t="e">
        <f ca="true">+IF(AND(ISNUMBER(OFFSET('Sanitation Data'!$E$4,0,10*ROW('Sanitation Data'!E190))),'Data Summary'!CP196="Yes"),100-OFFSET('Sanitation Data'!$E$4,0,10*ROW('Sanitation Data'!E190)),NA())</f>
        <v>#N/A</v>
      </c>
      <c r="AB196" s="100" t="e">
        <f ca="true">+IF(AND(ISNUMBER(OFFSET('Sanitation Data'!$E$6,0,10*ROW('Sanitation Data'!E190))),'Data Summary'!CQ196="Yes"),OFFSET('Sanitation Data'!$E$6,0,10*ROW('Sanitation Data'!E190)),NA())</f>
        <v>#N/A</v>
      </c>
      <c r="AC196" s="100" t="e">
        <f ca="true">+IF(AND(ISNUMBER(OFFSET('Sanitation Data'!$E$10,0,10*ROW('Sanitation Data'!E190))),'Data Summary'!CR196="Yes"),OFFSET('Sanitation Data'!$E$10,0,10*ROW('Sanitation Data'!E190)),NA())</f>
        <v>#N/A</v>
      </c>
      <c r="AD196" s="100" t="e">
        <f ca="true">+IF(AND(ISNUMBER(OFFSET('Sanitation Data'!$E$11,0,10*ROW('Sanitation Data'!E190))),'Data Summary'!CS196="Yes"),OFFSET('Sanitation Data'!$E$11,0,10*ROW('Sanitation Data'!E190)),NA())</f>
        <v>#N/A</v>
      </c>
      <c r="AE196" s="100" t="e">
        <f ca="true">+IF(AND(ISNUMBER(OFFSET('Sanitation Data'!$E$12,0,10*ROW('Sanitation Data'!E190))),'Data Summary'!CT196="Yes"),OFFSET('Sanitation Data'!$E$12,0,10*ROW('Sanitation Data'!E190)),NA())</f>
        <v>#N/A</v>
      </c>
      <c r="AF196" s="100" t="e">
        <f ca="true">+IF(AND(ISNUMBER(OFFSET('Sanitation Data'!$F$4,0,10*ROW('Sanitation Data'!F190))),'Data Summary'!CU196="Yes"),100-OFFSET('Sanitation Data'!$F$4,0,10*ROW('Sanitation Data'!F190)),NA())</f>
        <v>#N/A</v>
      </c>
      <c r="AG196" s="100" t="e">
        <f ca="true">+IF(AND(ISNUMBER(OFFSET('Sanitation Data'!$F$6,0,10*ROW('Sanitation Data'!F190))),'Data Summary'!CV196="Yes"),OFFSET('Sanitation Data'!$F$6,0,10*ROW('Sanitation Data'!F190)),NA())</f>
        <v>#N/A</v>
      </c>
      <c r="AH196" s="100" t="e">
        <f ca="true">+IF(AND(ISNUMBER(OFFSET('Sanitation Data'!$F$10,0,10*ROW('Sanitation Data'!F190))),'Data Summary'!CW196="Yes"),OFFSET('Sanitation Data'!$F$10,0,10*ROW('Sanitation Data'!F190)),NA())</f>
        <v>#N/A</v>
      </c>
      <c r="AI196" s="100" t="e">
        <f ca="true">+IF(AND(ISNUMBER(OFFSET('Sanitation Data'!$F$11,0,10*ROW('Sanitation Data'!F190))),'Data Summary'!CX196="Yes"),OFFSET('Sanitation Data'!$F$11,0,10*ROW('Sanitation Data'!F190)),NA())</f>
        <v>#N/A</v>
      </c>
      <c r="AJ196" s="100" t="e">
        <f ca="true">+IF(AND(ISNUMBER(OFFSET('Sanitation Data'!$F$12,0,10*ROW('Sanitation Data'!F190))),'Data Summary'!CY196="Yes"),OFFSET('Sanitation Data'!$F$12,0,10*ROW('Sanitation Data'!F190)),NA())</f>
        <v>#N/A</v>
      </c>
      <c r="AK196" s="100" t="e">
        <f ca="true">+IF(AND(ISNUMBER(OFFSET('Sanitation Data'!$G$4,0,10*ROW('Sanitation Data'!G190))),'Data Summary'!CZ196="Yes"),100-OFFSET('Sanitation Data'!$G$4,0,10*ROW('Sanitation Data'!G190)),NA())</f>
        <v>#N/A</v>
      </c>
      <c r="AL196" s="100" t="e">
        <f ca="true">+IF(AND(ISNUMBER(OFFSET('Sanitation Data'!$G$6,0,10*ROW('Sanitation Data'!G190))),'Data Summary'!DA196="Yes"),OFFSET('Sanitation Data'!$G$6,0,10*ROW('Sanitation Data'!G190)),NA())</f>
        <v>#N/A</v>
      </c>
      <c r="AM196" s="100" t="e">
        <f ca="true">+IF(AND(ISNUMBER(OFFSET('Sanitation Data'!$G$10,0,10*ROW('Sanitation Data'!G190))),'Data Summary'!DB196="Yes"),OFFSET('Sanitation Data'!$G$10,0,10*ROW('Sanitation Data'!G190)),NA())</f>
        <v>#N/A</v>
      </c>
      <c r="AN196" s="100" t="e">
        <f ca="true">+IF(AND(ISNUMBER(OFFSET('Sanitation Data'!$G$11,0,10*ROW('Sanitation Data'!G190))),'Data Summary'!DC196="Yes"),OFFSET('Sanitation Data'!$G$11,0,10*ROW('Sanitation Data'!G190)),NA())</f>
        <v>#N/A</v>
      </c>
      <c r="AO196" s="100" t="e">
        <f ca="true">+IF(AND(ISNUMBER(OFFSET('Sanitation Data'!$G$12,0,10*ROW('Sanitation Data'!G190))),'Data Summary'!DD196="Yes"),OFFSET('Sanitation Data'!$G$12,0,10*ROW('Sanitation Data'!G190)),NA())</f>
        <v>#N/A</v>
      </c>
      <c r="AP196" s="100" t="e">
        <f ca="true">+IF(AND(ISNUMBER(OFFSET('Sanitation Data'!$H$4,0,10*ROW('Sanitation Data'!H190))),'Data Summary'!DE196="Yes"),100-OFFSET('Sanitation Data'!$H$4,0,10*ROW('Sanitation Data'!H190)),NA())</f>
        <v>#N/A</v>
      </c>
      <c r="AQ196" s="100" t="e">
        <f ca="true">+IF(AND(ISNUMBER(OFFSET('Sanitation Data'!$H$6,0,10*ROW('Sanitation Data'!H190))),'Data Summary'!DF196="Yes"),OFFSET('Sanitation Data'!$H$6,0,10*ROW('Sanitation Data'!H190)),NA())</f>
        <v>#N/A</v>
      </c>
      <c r="AR196" s="100" t="e">
        <f ca="true">+IF(AND(ISNUMBER(OFFSET('Sanitation Data'!$H$10,0,10*ROW('Sanitation Data'!H190))),'Data Summary'!DG196="Yes"),OFFSET('Sanitation Data'!$H$10,0,10*ROW('Sanitation Data'!H190)),NA())</f>
        <v>#N/A</v>
      </c>
      <c r="AS196" s="100" t="e">
        <f ca="true">+IF(AND(ISNUMBER(OFFSET('Sanitation Data'!$H$11,0,10*ROW('Sanitation Data'!H190))),'Data Summary'!DH196="Yes"),OFFSET('Sanitation Data'!$H$11,0,10*ROW('Sanitation Data'!H190)),NA())</f>
        <v>#N/A</v>
      </c>
      <c r="AT196" s="100" t="e">
        <f ca="true">+IF(AND(ISNUMBER(OFFSET('Sanitation Data'!$H$12,0,10*ROW('Sanitation Data'!H190))),'Data Summary'!DI196="Yes"),OFFSET('Sanitation Data'!$H$12,0,10*ROW('Sanitation Data'!H190)),NA())</f>
        <v>#N/A</v>
      </c>
      <c r="AU196" s="100" t="e">
        <f ca="true">+IF(AND(ISNUMBER(OFFSET('Sanitation Data'!$I$4,0,10*ROW('Sanitation Data'!I190))),'Data Summary'!DJ196="Yes"),100-OFFSET('Sanitation Data'!$I$4,0,10*ROW('Sanitation Data'!I190)),NA())</f>
        <v>#N/A</v>
      </c>
      <c r="AV196" s="100" t="e">
        <f ca="true">+IF(AND(ISNUMBER(OFFSET('Sanitation Data'!$I$6,0,10*ROW('Sanitation Data'!I190))),'Data Summary'!DK196="Yes"),OFFSET('Sanitation Data'!$I$6,0,10*ROW('Sanitation Data'!I190)),NA())</f>
        <v>#N/A</v>
      </c>
      <c r="AW196" s="100" t="e">
        <f ca="true">+IF(AND(ISNUMBER(OFFSET('Sanitation Data'!$I$10,0,10*ROW('Sanitation Data'!I190))),'Data Summary'!DL196="Yes"),OFFSET('Sanitation Data'!$I$10,0,10*ROW('Sanitation Data'!I190)),NA())</f>
        <v>#N/A</v>
      </c>
      <c r="AX196" s="100" t="e">
        <f ca="true">+IF(AND(ISNUMBER(OFFSET('Sanitation Data'!$I$11,0,10*ROW('Sanitation Data'!I190))),'Data Summary'!DM196="Yes"),OFFSET('Sanitation Data'!$I$11,0,10*ROW('Sanitation Data'!I190)),NA())</f>
        <v>#N/A</v>
      </c>
      <c r="AY196" s="100" t="e">
        <f ca="true">+IF(AND(ISNUMBER(OFFSET('Sanitation Data'!$I$12,0,10*ROW('Sanitation Data'!I190))),'Data Summary'!DN196="Yes"),OFFSET('Sanitation Data'!$I$12,0,10*ROW('Sanitation Data'!I190)),NA())</f>
        <v>#N/A</v>
      </c>
      <c r="AZ196" s="101" t="e">
        <f ca="true">+IF(AND(ISNUMBER(OFFSET('Hygiene Data'!$D$5,0,10*ROW('Hygiene Data'!D190))),'Data Summary'!DO196="Yes"),OFFSET('Hygiene Data'!$D$5,0,10*ROW('Hygiene Data'!D190)),NA())</f>
        <v>#N/A</v>
      </c>
      <c r="BA196" s="101" t="e">
        <f ca="true">+IF(AND(ISNUMBER(OFFSET('Hygiene Data'!$D$7,0,10*ROW('Hygiene Data'!D190))),'Data Summary'!DP196="Yes"),OFFSET('Hygiene Data'!$D$7,0,10*ROW('Hygiene Data'!D190)),NA())</f>
        <v>#N/A</v>
      </c>
      <c r="BB196" s="101" t="e">
        <f ca="true">+IF(AND(ISNUMBER(OFFSET('Hygiene Data'!$D$9,0,10*ROW('Hygiene Data'!D190))),'Data Summary'!DQ196="Yes"),OFFSET('Hygiene Data'!$D$9,0,10*ROW('Hygiene Data'!D190)),NA())</f>
        <v>#N/A</v>
      </c>
      <c r="BC196" s="101" t="e">
        <f ca="true">+IF(AND(ISNUMBER(OFFSET('Hygiene Data'!$E$5,0,10*ROW('Hygiene Data'!E190))),'Data Summary'!DR196="Yes"),OFFSET('Hygiene Data'!$E$5,0,10*ROW('Hygiene Data'!E190)),NA())</f>
        <v>#N/A</v>
      </c>
      <c r="BD196" s="101" t="e">
        <f ca="true">+IF(AND(ISNUMBER(OFFSET('Hygiene Data'!$E$7,0,10*ROW('Hygiene Data'!E190))),'Data Summary'!DS196="Yes"),OFFSET('Hygiene Data'!$E$7,0,10*ROW('Hygiene Data'!E190)),NA())</f>
        <v>#N/A</v>
      </c>
      <c r="BE196" s="101" t="e">
        <f ca="true">+IF(AND(ISNUMBER(OFFSET('Hygiene Data'!$E$9,0,10*ROW('Hygiene Data'!E190))),'Data Summary'!DT196="Yes"),OFFSET('Hygiene Data'!$E$9,0,10*ROW('Hygiene Data'!E190)),NA())</f>
        <v>#N/A</v>
      </c>
      <c r="BF196" s="101" t="e">
        <f ca="true">+IF(AND(ISNUMBER(OFFSET('Hygiene Data'!$F$5,0,10*ROW('Hygiene Data'!F190))),'Data Summary'!DU196="Yes"),OFFSET('Hygiene Data'!$F$5,0,10*ROW('Hygiene Data'!F190)),NA())</f>
        <v>#N/A</v>
      </c>
      <c r="BG196" s="101" t="e">
        <f ca="true">+IF(AND(ISNUMBER(OFFSET('Hygiene Data'!$F$7,0,10*ROW('Hygiene Data'!F190))),'Data Summary'!DV196="Yes"),OFFSET('Hygiene Data'!$F$7,0,10*ROW('Hygiene Data'!F190)),NA())</f>
        <v>#N/A</v>
      </c>
      <c r="BH196" s="101" t="e">
        <f ca="true">+IF(AND(ISNUMBER(OFFSET('Hygiene Data'!$F$9,0,10*ROW('Hygiene Data'!F190))),'Data Summary'!DW196="Yes"),OFFSET('Hygiene Data'!$F$9,0,10*ROW('Hygiene Data'!F190)),NA())</f>
        <v>#N/A</v>
      </c>
      <c r="BI196" s="101" t="e">
        <f ca="true">+IF(AND(ISNUMBER(OFFSET('Hygiene Data'!$G$5,0,10*ROW('Hygiene Data'!G190))),'Data Summary'!DX196="Yes"),OFFSET('Hygiene Data'!$G$5,0,10*ROW('Hygiene Data'!G190)),NA())</f>
        <v>#N/A</v>
      </c>
      <c r="BJ196" s="101" t="e">
        <f ca="true">+IF(AND(ISNUMBER(OFFSET('Hygiene Data'!$G$7,0,10*ROW('Hygiene Data'!G190))),'Data Summary'!DY196="Yes"),OFFSET('Hygiene Data'!$G$7,0,10*ROW('Hygiene Data'!G190)),NA())</f>
        <v>#N/A</v>
      </c>
      <c r="BK196" s="101" t="e">
        <f ca="true">+IF(AND(ISNUMBER(OFFSET('Hygiene Data'!$G$9,0,10*ROW('Hygiene Data'!G190))),'Data Summary'!DZ196="Yes"),OFFSET('Hygiene Data'!$G$9,0,10*ROW('Hygiene Data'!G190)),NA())</f>
        <v>#N/A</v>
      </c>
      <c r="BL196" s="101" t="e">
        <f ca="true">+IF(AND(ISNUMBER(OFFSET('Hygiene Data'!$H$5,0,10*ROW('Hygiene Data'!H190))),'Data Summary'!EA196="Yes"),OFFSET('Hygiene Data'!$H$5,0,10*ROW('Hygiene Data'!H190)),NA())</f>
        <v>#N/A</v>
      </c>
      <c r="BM196" s="101" t="e">
        <f ca="true">+IF(AND(ISNUMBER(OFFSET('Hygiene Data'!$H$7,0,10*ROW('Hygiene Data'!H190))),'Data Summary'!EB196="Yes"),OFFSET('Hygiene Data'!$H$7,0,10*ROW('Hygiene Data'!H190)),NA())</f>
        <v>#N/A</v>
      </c>
      <c r="BN196" s="101" t="e">
        <f ca="true">+IF(AND(ISNUMBER(OFFSET('Hygiene Data'!$H$9,0,10*ROW('Hygiene Data'!H190))),'Data Summary'!EC196="Yes"),OFFSET('Hygiene Data'!$H$9,0,10*ROW('Hygiene Data'!H190)),NA())</f>
        <v>#N/A</v>
      </c>
      <c r="BO196" s="101" t="e">
        <f ca="true">+IF(AND(ISNUMBER(OFFSET('Hygiene Data'!$I$5,0,10*ROW('Hygiene Data'!I190))),'Data Summary'!ED196="Yes"),OFFSET('Hygiene Data'!$I$5,0,10*ROW('Hygiene Data'!I190)),NA())</f>
        <v>#N/A</v>
      </c>
      <c r="BP196" s="101" t="e">
        <f ca="true">+IF(AND(ISNUMBER(OFFSET('Hygiene Data'!$I$7,0,10*ROW('Hygiene Data'!I190))),'Data Summary'!EE196="Yes"),OFFSET('Hygiene Data'!$I$7,0,10*ROW('Hygiene Data'!I190)),NA())</f>
        <v>#N/A</v>
      </c>
      <c r="BQ196" s="101" t="e">
        <f ca="true">+IF(AND(ISNUMBER(OFFSET('Hygiene Data'!$I$9,0,10*ROW('Hygiene Data'!I190))),'Data Summary'!EF196="Yes"),OFFSET('Hygiene Data'!$I$9,0,10*ROW('Hygiene Data'!I190)),NA())</f>
        <v>#N/A</v>
      </c>
    </row>
    <row xmlns:x14ac="http://schemas.microsoft.com/office/spreadsheetml/2009/9/ac" r="197" x14ac:dyDescent="0.2">
      <c r="A197" s="379" t="e">
        <f ca="true">+RIGHT('Data Summary'!A197,LEN('Data Summary'!A197)-9)</f>
        <v>#VALUE!</v>
      </c>
      <c r="B197" s="38" t="str">
        <f ca="true">+IF(ISTEXT('Data Summary'!B197),'Data Summary'!B197,"")</f>
        <v/>
      </c>
      <c r="C197" s="378" t="e">
        <f ca="true">+VALUE('Data Summary'!C197)</f>
        <v>#VALUE!</v>
      </c>
      <c r="D197" s="99" t="e">
        <f ca="true">+IF(AND(ISNUMBER(OFFSET('Water Data'!$D$4,0,10*ROW('Water Data'!D191))),'Data Summary'!BS197="Yes"),100-OFFSET('Water Data'!$D$4,0,10*ROW('Water Data'!D191)),NA())</f>
        <v>#N/A</v>
      </c>
      <c r="E197" s="99" t="e">
        <f ca="true">+IF(AND(ISNUMBER(OFFSET('Water Data'!$D$6,0,10*ROW('Water Data'!D191))),'Data Summary'!BT197="Yes"),OFFSET('Water Data'!$D$6,0,10*ROW('Water Data'!D191)),NA())</f>
        <v>#N/A</v>
      </c>
      <c r="F197" s="99" t="e">
        <f ca="true">+IF(AND(ISNUMBER(OFFSET('Water Data'!$D$9,0,10*ROW('Water Data'!D191))),'Data Summary'!BU197="Yes"),OFFSET('Water Data'!$D$9,0,10*ROW('Water Data'!D191)),NA())</f>
        <v>#N/A</v>
      </c>
      <c r="G197" s="99" t="e">
        <f ca="true">+IF(AND(ISNUMBER(OFFSET('Water Data'!$E$4,0,10*ROW('Water Data'!E191))),'Data Summary'!BV197="Yes"),100-OFFSET('Water Data'!$E$4,0,10*ROW('Water Data'!E191)),NA())</f>
        <v>#N/A</v>
      </c>
      <c r="H197" s="99" t="e">
        <f ca="true">+IF(AND(ISNUMBER(OFFSET('Water Data'!$E$6,0,10*ROW('Water Data'!E191))),'Data Summary'!BW197="Yes"),OFFSET('Water Data'!$E$6,0,10*ROW('Water Data'!E191)),NA())</f>
        <v>#N/A</v>
      </c>
      <c r="I197" s="99" t="e">
        <f ca="true">+IF(AND(ISNUMBER(OFFSET('Water Data'!$E$9,0,10*ROW('Water Data'!E191))),'Data Summary'!BX197="Yes"),OFFSET('Water Data'!$E$9,0,10*ROW('Water Data'!E191)),NA())</f>
        <v>#N/A</v>
      </c>
      <c r="J197" s="99" t="e">
        <f ca="true">+IF(AND(ISNUMBER(OFFSET('Water Data'!$F$4,0,10*ROW('Water Data'!F191))),'Data Summary'!BY197="Yes"),100-OFFSET('Water Data'!$F$4,0,10*ROW('Water Data'!F191)),NA())</f>
        <v>#N/A</v>
      </c>
      <c r="K197" s="99" t="e">
        <f ca="true">+IF(AND(ISNUMBER(OFFSET('Water Data'!$F$6,0,10*ROW('Water Data'!F191))),'Data Summary'!BZ197="Yes"),OFFSET('Water Data'!$F$6,0,10*ROW('Water Data'!F191)),NA())</f>
        <v>#N/A</v>
      </c>
      <c r="L197" s="99" t="e">
        <f ca="true">+IF(AND(ISNUMBER(OFFSET('Water Data'!$F$9,0,10*ROW('Water Data'!F191))),'Data Summary'!CA197="Yes"),OFFSET('Water Data'!$F$9,0,10*ROW('Water Data'!F191)),NA())</f>
        <v>#N/A</v>
      </c>
      <c r="M197" s="99" t="e">
        <f ca="true">+IF(AND(ISNUMBER(OFFSET('Water Data'!$G$4,0,10*ROW('Water Data'!G191))),'Data Summary'!CB197="Yes"),100-OFFSET('Water Data'!$G$4,0,10*ROW('Water Data'!G191)),NA())</f>
        <v>#N/A</v>
      </c>
      <c r="N197" s="99" t="e">
        <f ca="true">+IF(AND(ISNUMBER(OFFSET('Water Data'!$G$6,0,10*ROW('Water Data'!G191))),'Data Summary'!CC197="Yes"),OFFSET('Water Data'!$G$6,0,10*ROW('Water Data'!G191)),NA())</f>
        <v>#N/A</v>
      </c>
      <c r="O197" s="99" t="e">
        <f ca="true">+IF(AND(ISNUMBER(OFFSET('Water Data'!$G$9,0,10*ROW('Water Data'!G191))),'Data Summary'!CD197="Yes"),OFFSET('Water Data'!$G$9,0,10*ROW('Water Data'!G191)),NA())</f>
        <v>#N/A</v>
      </c>
      <c r="P197" s="99" t="e">
        <f ca="true">+IF(AND(ISNUMBER(OFFSET('Water Data'!$H$4,0,10*ROW('Water Data'!H191))),'Data Summary'!CE197="Yes"),100-OFFSET('Water Data'!$H$4,0,10*ROW('Water Data'!H191)),NA())</f>
        <v>#N/A</v>
      </c>
      <c r="Q197" s="99" t="e">
        <f ca="true">+IF(AND(ISNUMBER(OFFSET('Water Data'!$H$6,0,10*ROW('Water Data'!H191))),'Data Summary'!CF197="Yes"),OFFSET('Water Data'!$H$6,0,10*ROW('Water Data'!H191)),NA())</f>
        <v>#N/A</v>
      </c>
      <c r="R197" s="99" t="e">
        <f ca="true">+IF(AND(ISNUMBER(OFFSET('Water Data'!$H$9,0,10*ROW('Water Data'!H191))),'Data Summary'!CG197="Yes"),OFFSET('Water Data'!$H$9,0,10*ROW('Water Data'!H191)),NA())</f>
        <v>#N/A</v>
      </c>
      <c r="S197" s="99" t="e">
        <f ca="true">+IF(AND(ISNUMBER(OFFSET('Water Data'!$I$4,0,10*ROW('Water Data'!I191))),'Data Summary'!CH197="Yes"),100-OFFSET('Water Data'!$I$4,0,10*ROW('Water Data'!I191)),NA())</f>
        <v>#N/A</v>
      </c>
      <c r="T197" s="99" t="e">
        <f ca="true">+IF(AND(ISNUMBER(OFFSET('Water Data'!$I$6,0,10*ROW('Water Data'!I191))),'Data Summary'!CI197="Yes"),OFFSET('Water Data'!$I$6,0,10*ROW('Water Data'!I191)),NA())</f>
        <v>#N/A</v>
      </c>
      <c r="U197" s="99" t="e">
        <f ca="true">+IF(AND(ISNUMBER(OFFSET('Water Data'!$I$9,0,10*ROW('Water Data'!I191))),'Data Summary'!CJ197="Yes"),OFFSET('Water Data'!$I$9,0,10*ROW('Water Data'!I191)),NA())</f>
        <v>#N/A</v>
      </c>
      <c r="V197" s="100" t="e">
        <f ca="true">+IF(AND(ISNUMBER(OFFSET('Sanitation Data'!$D$4,0,10*ROW('Sanitation Data'!D191))),'Data Summary'!CK197="Yes"),100-OFFSET('Sanitation Data'!$D$4,0,10*ROW('Sanitation Data'!D191)),NA())</f>
        <v>#N/A</v>
      </c>
      <c r="W197" s="100" t="e">
        <f ca="true">+IF(AND(ISNUMBER(OFFSET('Sanitation Data'!$D$6,0,10*ROW('Sanitation Data'!D191))),'Data Summary'!CL197="Yes"),OFFSET('Sanitation Data'!$D$6,0,10*ROW('Sanitation Data'!D191)),NA())</f>
        <v>#N/A</v>
      </c>
      <c r="X197" s="100" t="e">
        <f ca="true">+IF(AND(ISNUMBER(OFFSET('Sanitation Data'!$D$10,0,10*ROW('Sanitation Data'!D191))),'Data Summary'!CM197="Yes"),OFFSET('Sanitation Data'!$D$10,0,10*ROW('Sanitation Data'!D191)),NA())</f>
        <v>#N/A</v>
      </c>
      <c r="Y197" s="100" t="e">
        <f ca="true">+IF(AND(ISNUMBER(OFFSET('Sanitation Data'!$D$11,0,10*ROW('Sanitation Data'!D191))),'Data Summary'!CN197="Yes"),OFFSET('Sanitation Data'!$D$11,0,10*ROW('Sanitation Data'!D191)),NA())</f>
        <v>#N/A</v>
      </c>
      <c r="Z197" s="100" t="e">
        <f ca="true">+IF(AND(ISNUMBER(OFFSET('Sanitation Data'!$D$12,0,10*ROW('Sanitation Data'!D191))),'Data Summary'!CO197="Yes"),OFFSET('Sanitation Data'!$D$12,0,10*ROW('Sanitation Data'!D191)),NA())</f>
        <v>#N/A</v>
      </c>
      <c r="AA197" s="100" t="e">
        <f ca="true">+IF(AND(ISNUMBER(OFFSET('Sanitation Data'!$E$4,0,10*ROW('Sanitation Data'!E191))),'Data Summary'!CP197="Yes"),100-OFFSET('Sanitation Data'!$E$4,0,10*ROW('Sanitation Data'!E191)),NA())</f>
        <v>#N/A</v>
      </c>
      <c r="AB197" s="100" t="e">
        <f ca="true">+IF(AND(ISNUMBER(OFFSET('Sanitation Data'!$E$6,0,10*ROW('Sanitation Data'!E191))),'Data Summary'!CQ197="Yes"),OFFSET('Sanitation Data'!$E$6,0,10*ROW('Sanitation Data'!E191)),NA())</f>
        <v>#N/A</v>
      </c>
      <c r="AC197" s="100" t="e">
        <f ca="true">+IF(AND(ISNUMBER(OFFSET('Sanitation Data'!$E$10,0,10*ROW('Sanitation Data'!E191))),'Data Summary'!CR197="Yes"),OFFSET('Sanitation Data'!$E$10,0,10*ROW('Sanitation Data'!E191)),NA())</f>
        <v>#N/A</v>
      </c>
      <c r="AD197" s="100" t="e">
        <f ca="true">+IF(AND(ISNUMBER(OFFSET('Sanitation Data'!$E$11,0,10*ROW('Sanitation Data'!E191))),'Data Summary'!CS197="Yes"),OFFSET('Sanitation Data'!$E$11,0,10*ROW('Sanitation Data'!E191)),NA())</f>
        <v>#N/A</v>
      </c>
      <c r="AE197" s="100" t="e">
        <f ca="true">+IF(AND(ISNUMBER(OFFSET('Sanitation Data'!$E$12,0,10*ROW('Sanitation Data'!E191))),'Data Summary'!CT197="Yes"),OFFSET('Sanitation Data'!$E$12,0,10*ROW('Sanitation Data'!E191)),NA())</f>
        <v>#N/A</v>
      </c>
      <c r="AF197" s="100" t="e">
        <f ca="true">+IF(AND(ISNUMBER(OFFSET('Sanitation Data'!$F$4,0,10*ROW('Sanitation Data'!F191))),'Data Summary'!CU197="Yes"),100-OFFSET('Sanitation Data'!$F$4,0,10*ROW('Sanitation Data'!F191)),NA())</f>
        <v>#N/A</v>
      </c>
      <c r="AG197" s="100" t="e">
        <f ca="true">+IF(AND(ISNUMBER(OFFSET('Sanitation Data'!$F$6,0,10*ROW('Sanitation Data'!F191))),'Data Summary'!CV197="Yes"),OFFSET('Sanitation Data'!$F$6,0,10*ROW('Sanitation Data'!F191)),NA())</f>
        <v>#N/A</v>
      </c>
      <c r="AH197" s="100" t="e">
        <f ca="true">+IF(AND(ISNUMBER(OFFSET('Sanitation Data'!$F$10,0,10*ROW('Sanitation Data'!F191))),'Data Summary'!CW197="Yes"),OFFSET('Sanitation Data'!$F$10,0,10*ROW('Sanitation Data'!F191)),NA())</f>
        <v>#N/A</v>
      </c>
      <c r="AI197" s="100" t="e">
        <f ca="true">+IF(AND(ISNUMBER(OFFSET('Sanitation Data'!$F$11,0,10*ROW('Sanitation Data'!F191))),'Data Summary'!CX197="Yes"),OFFSET('Sanitation Data'!$F$11,0,10*ROW('Sanitation Data'!F191)),NA())</f>
        <v>#N/A</v>
      </c>
      <c r="AJ197" s="100" t="e">
        <f ca="true">+IF(AND(ISNUMBER(OFFSET('Sanitation Data'!$F$12,0,10*ROW('Sanitation Data'!F191))),'Data Summary'!CY197="Yes"),OFFSET('Sanitation Data'!$F$12,0,10*ROW('Sanitation Data'!F191)),NA())</f>
        <v>#N/A</v>
      </c>
      <c r="AK197" s="100" t="e">
        <f ca="true">+IF(AND(ISNUMBER(OFFSET('Sanitation Data'!$G$4,0,10*ROW('Sanitation Data'!G191))),'Data Summary'!CZ197="Yes"),100-OFFSET('Sanitation Data'!$G$4,0,10*ROW('Sanitation Data'!G191)),NA())</f>
        <v>#N/A</v>
      </c>
      <c r="AL197" s="100" t="e">
        <f ca="true">+IF(AND(ISNUMBER(OFFSET('Sanitation Data'!$G$6,0,10*ROW('Sanitation Data'!G191))),'Data Summary'!DA197="Yes"),OFFSET('Sanitation Data'!$G$6,0,10*ROW('Sanitation Data'!G191)),NA())</f>
        <v>#N/A</v>
      </c>
      <c r="AM197" s="100" t="e">
        <f ca="true">+IF(AND(ISNUMBER(OFFSET('Sanitation Data'!$G$10,0,10*ROW('Sanitation Data'!G191))),'Data Summary'!DB197="Yes"),OFFSET('Sanitation Data'!$G$10,0,10*ROW('Sanitation Data'!G191)),NA())</f>
        <v>#N/A</v>
      </c>
      <c r="AN197" s="100" t="e">
        <f ca="true">+IF(AND(ISNUMBER(OFFSET('Sanitation Data'!$G$11,0,10*ROW('Sanitation Data'!G191))),'Data Summary'!DC197="Yes"),OFFSET('Sanitation Data'!$G$11,0,10*ROW('Sanitation Data'!G191)),NA())</f>
        <v>#N/A</v>
      </c>
      <c r="AO197" s="100" t="e">
        <f ca="true">+IF(AND(ISNUMBER(OFFSET('Sanitation Data'!$G$12,0,10*ROW('Sanitation Data'!G191))),'Data Summary'!DD197="Yes"),OFFSET('Sanitation Data'!$G$12,0,10*ROW('Sanitation Data'!G191)),NA())</f>
        <v>#N/A</v>
      </c>
      <c r="AP197" s="100" t="e">
        <f ca="true">+IF(AND(ISNUMBER(OFFSET('Sanitation Data'!$H$4,0,10*ROW('Sanitation Data'!H191))),'Data Summary'!DE197="Yes"),100-OFFSET('Sanitation Data'!$H$4,0,10*ROW('Sanitation Data'!H191)),NA())</f>
        <v>#N/A</v>
      </c>
      <c r="AQ197" s="100" t="e">
        <f ca="true">+IF(AND(ISNUMBER(OFFSET('Sanitation Data'!$H$6,0,10*ROW('Sanitation Data'!H191))),'Data Summary'!DF197="Yes"),OFFSET('Sanitation Data'!$H$6,0,10*ROW('Sanitation Data'!H191)),NA())</f>
        <v>#N/A</v>
      </c>
      <c r="AR197" s="100" t="e">
        <f ca="true">+IF(AND(ISNUMBER(OFFSET('Sanitation Data'!$H$10,0,10*ROW('Sanitation Data'!H191))),'Data Summary'!DG197="Yes"),OFFSET('Sanitation Data'!$H$10,0,10*ROW('Sanitation Data'!H191)),NA())</f>
        <v>#N/A</v>
      </c>
      <c r="AS197" s="100" t="e">
        <f ca="true">+IF(AND(ISNUMBER(OFFSET('Sanitation Data'!$H$11,0,10*ROW('Sanitation Data'!H191))),'Data Summary'!DH197="Yes"),OFFSET('Sanitation Data'!$H$11,0,10*ROW('Sanitation Data'!H191)),NA())</f>
        <v>#N/A</v>
      </c>
      <c r="AT197" s="100" t="e">
        <f ca="true">+IF(AND(ISNUMBER(OFFSET('Sanitation Data'!$H$12,0,10*ROW('Sanitation Data'!H191))),'Data Summary'!DI197="Yes"),OFFSET('Sanitation Data'!$H$12,0,10*ROW('Sanitation Data'!H191)),NA())</f>
        <v>#N/A</v>
      </c>
      <c r="AU197" s="100" t="e">
        <f ca="true">+IF(AND(ISNUMBER(OFFSET('Sanitation Data'!$I$4,0,10*ROW('Sanitation Data'!I191))),'Data Summary'!DJ197="Yes"),100-OFFSET('Sanitation Data'!$I$4,0,10*ROW('Sanitation Data'!I191)),NA())</f>
        <v>#N/A</v>
      </c>
      <c r="AV197" s="100" t="e">
        <f ca="true">+IF(AND(ISNUMBER(OFFSET('Sanitation Data'!$I$6,0,10*ROW('Sanitation Data'!I191))),'Data Summary'!DK197="Yes"),OFFSET('Sanitation Data'!$I$6,0,10*ROW('Sanitation Data'!I191)),NA())</f>
        <v>#N/A</v>
      </c>
      <c r="AW197" s="100" t="e">
        <f ca="true">+IF(AND(ISNUMBER(OFFSET('Sanitation Data'!$I$10,0,10*ROW('Sanitation Data'!I191))),'Data Summary'!DL197="Yes"),OFFSET('Sanitation Data'!$I$10,0,10*ROW('Sanitation Data'!I191)),NA())</f>
        <v>#N/A</v>
      </c>
      <c r="AX197" s="100" t="e">
        <f ca="true">+IF(AND(ISNUMBER(OFFSET('Sanitation Data'!$I$11,0,10*ROW('Sanitation Data'!I191))),'Data Summary'!DM197="Yes"),OFFSET('Sanitation Data'!$I$11,0,10*ROW('Sanitation Data'!I191)),NA())</f>
        <v>#N/A</v>
      </c>
      <c r="AY197" s="100" t="e">
        <f ca="true">+IF(AND(ISNUMBER(OFFSET('Sanitation Data'!$I$12,0,10*ROW('Sanitation Data'!I191))),'Data Summary'!DN197="Yes"),OFFSET('Sanitation Data'!$I$12,0,10*ROW('Sanitation Data'!I191)),NA())</f>
        <v>#N/A</v>
      </c>
      <c r="AZ197" s="101" t="e">
        <f ca="true">+IF(AND(ISNUMBER(OFFSET('Hygiene Data'!$D$5,0,10*ROW('Hygiene Data'!D191))),'Data Summary'!DO197="Yes"),OFFSET('Hygiene Data'!$D$5,0,10*ROW('Hygiene Data'!D191)),NA())</f>
        <v>#N/A</v>
      </c>
      <c r="BA197" s="101" t="e">
        <f ca="true">+IF(AND(ISNUMBER(OFFSET('Hygiene Data'!$D$7,0,10*ROW('Hygiene Data'!D191))),'Data Summary'!DP197="Yes"),OFFSET('Hygiene Data'!$D$7,0,10*ROW('Hygiene Data'!D191)),NA())</f>
        <v>#N/A</v>
      </c>
      <c r="BB197" s="101" t="e">
        <f ca="true">+IF(AND(ISNUMBER(OFFSET('Hygiene Data'!$D$9,0,10*ROW('Hygiene Data'!D191))),'Data Summary'!DQ197="Yes"),OFFSET('Hygiene Data'!$D$9,0,10*ROW('Hygiene Data'!D191)),NA())</f>
        <v>#N/A</v>
      </c>
      <c r="BC197" s="101" t="e">
        <f ca="true">+IF(AND(ISNUMBER(OFFSET('Hygiene Data'!$E$5,0,10*ROW('Hygiene Data'!E191))),'Data Summary'!DR197="Yes"),OFFSET('Hygiene Data'!$E$5,0,10*ROW('Hygiene Data'!E191)),NA())</f>
        <v>#N/A</v>
      </c>
      <c r="BD197" s="101" t="e">
        <f ca="true">+IF(AND(ISNUMBER(OFFSET('Hygiene Data'!$E$7,0,10*ROW('Hygiene Data'!E191))),'Data Summary'!DS197="Yes"),OFFSET('Hygiene Data'!$E$7,0,10*ROW('Hygiene Data'!E191)),NA())</f>
        <v>#N/A</v>
      </c>
      <c r="BE197" s="101" t="e">
        <f ca="true">+IF(AND(ISNUMBER(OFFSET('Hygiene Data'!$E$9,0,10*ROW('Hygiene Data'!E191))),'Data Summary'!DT197="Yes"),OFFSET('Hygiene Data'!$E$9,0,10*ROW('Hygiene Data'!E191)),NA())</f>
        <v>#N/A</v>
      </c>
      <c r="BF197" s="101" t="e">
        <f ca="true">+IF(AND(ISNUMBER(OFFSET('Hygiene Data'!$F$5,0,10*ROW('Hygiene Data'!F191))),'Data Summary'!DU197="Yes"),OFFSET('Hygiene Data'!$F$5,0,10*ROW('Hygiene Data'!F191)),NA())</f>
        <v>#N/A</v>
      </c>
      <c r="BG197" s="101" t="e">
        <f ca="true">+IF(AND(ISNUMBER(OFFSET('Hygiene Data'!$F$7,0,10*ROW('Hygiene Data'!F191))),'Data Summary'!DV197="Yes"),OFFSET('Hygiene Data'!$F$7,0,10*ROW('Hygiene Data'!F191)),NA())</f>
        <v>#N/A</v>
      </c>
      <c r="BH197" s="101" t="e">
        <f ca="true">+IF(AND(ISNUMBER(OFFSET('Hygiene Data'!$F$9,0,10*ROW('Hygiene Data'!F191))),'Data Summary'!DW197="Yes"),OFFSET('Hygiene Data'!$F$9,0,10*ROW('Hygiene Data'!F191)),NA())</f>
        <v>#N/A</v>
      </c>
      <c r="BI197" s="101" t="e">
        <f ca="true">+IF(AND(ISNUMBER(OFFSET('Hygiene Data'!$G$5,0,10*ROW('Hygiene Data'!G191))),'Data Summary'!DX197="Yes"),OFFSET('Hygiene Data'!$G$5,0,10*ROW('Hygiene Data'!G191)),NA())</f>
        <v>#N/A</v>
      </c>
      <c r="BJ197" s="101" t="e">
        <f ca="true">+IF(AND(ISNUMBER(OFFSET('Hygiene Data'!$G$7,0,10*ROW('Hygiene Data'!G191))),'Data Summary'!DY197="Yes"),OFFSET('Hygiene Data'!$G$7,0,10*ROW('Hygiene Data'!G191)),NA())</f>
        <v>#N/A</v>
      </c>
      <c r="BK197" s="101" t="e">
        <f ca="true">+IF(AND(ISNUMBER(OFFSET('Hygiene Data'!$G$9,0,10*ROW('Hygiene Data'!G191))),'Data Summary'!DZ197="Yes"),OFFSET('Hygiene Data'!$G$9,0,10*ROW('Hygiene Data'!G191)),NA())</f>
        <v>#N/A</v>
      </c>
      <c r="BL197" s="101" t="e">
        <f ca="true">+IF(AND(ISNUMBER(OFFSET('Hygiene Data'!$H$5,0,10*ROW('Hygiene Data'!H191))),'Data Summary'!EA197="Yes"),OFFSET('Hygiene Data'!$H$5,0,10*ROW('Hygiene Data'!H191)),NA())</f>
        <v>#N/A</v>
      </c>
      <c r="BM197" s="101" t="e">
        <f ca="true">+IF(AND(ISNUMBER(OFFSET('Hygiene Data'!$H$7,0,10*ROW('Hygiene Data'!H191))),'Data Summary'!EB197="Yes"),OFFSET('Hygiene Data'!$H$7,0,10*ROW('Hygiene Data'!H191)),NA())</f>
        <v>#N/A</v>
      </c>
      <c r="BN197" s="101" t="e">
        <f ca="true">+IF(AND(ISNUMBER(OFFSET('Hygiene Data'!$H$9,0,10*ROW('Hygiene Data'!H191))),'Data Summary'!EC197="Yes"),OFFSET('Hygiene Data'!$H$9,0,10*ROW('Hygiene Data'!H191)),NA())</f>
        <v>#N/A</v>
      </c>
      <c r="BO197" s="101" t="e">
        <f ca="true">+IF(AND(ISNUMBER(OFFSET('Hygiene Data'!$I$5,0,10*ROW('Hygiene Data'!I191))),'Data Summary'!ED197="Yes"),OFFSET('Hygiene Data'!$I$5,0,10*ROW('Hygiene Data'!I191)),NA())</f>
        <v>#N/A</v>
      </c>
      <c r="BP197" s="101" t="e">
        <f ca="true">+IF(AND(ISNUMBER(OFFSET('Hygiene Data'!$I$7,0,10*ROW('Hygiene Data'!I191))),'Data Summary'!EE197="Yes"),OFFSET('Hygiene Data'!$I$7,0,10*ROW('Hygiene Data'!I191)),NA())</f>
        <v>#N/A</v>
      </c>
      <c r="BQ197" s="101" t="e">
        <f ca="true">+IF(AND(ISNUMBER(OFFSET('Hygiene Data'!$I$9,0,10*ROW('Hygiene Data'!I191))),'Data Summary'!EF197="Yes"),OFFSET('Hygiene Data'!$I$9,0,10*ROW('Hygiene Data'!I191)),NA())</f>
        <v>#N/A</v>
      </c>
    </row>
    <row xmlns:x14ac="http://schemas.microsoft.com/office/spreadsheetml/2009/9/ac" r="198" x14ac:dyDescent="0.2">
      <c r="A198" s="379" t="e">
        <f ca="true">+RIGHT('Data Summary'!A198,LEN('Data Summary'!A198)-9)</f>
        <v>#VALUE!</v>
      </c>
      <c r="B198" s="38" t="str">
        <f ca="true">+IF(ISTEXT('Data Summary'!B198),'Data Summary'!B198,"")</f>
        <v/>
      </c>
      <c r="C198" s="378" t="e">
        <f ca="true">+VALUE('Data Summary'!C198)</f>
        <v>#VALUE!</v>
      </c>
      <c r="D198" s="99" t="e">
        <f ca="true">+IF(AND(ISNUMBER(OFFSET('Water Data'!$D$4,0,10*ROW('Water Data'!D192))),'Data Summary'!BS198="Yes"),100-OFFSET('Water Data'!$D$4,0,10*ROW('Water Data'!D192)),NA())</f>
        <v>#N/A</v>
      </c>
      <c r="E198" s="99" t="e">
        <f ca="true">+IF(AND(ISNUMBER(OFFSET('Water Data'!$D$6,0,10*ROW('Water Data'!D192))),'Data Summary'!BT198="Yes"),OFFSET('Water Data'!$D$6,0,10*ROW('Water Data'!D192)),NA())</f>
        <v>#N/A</v>
      </c>
      <c r="F198" s="99" t="e">
        <f ca="true">+IF(AND(ISNUMBER(OFFSET('Water Data'!$D$9,0,10*ROW('Water Data'!D192))),'Data Summary'!BU198="Yes"),OFFSET('Water Data'!$D$9,0,10*ROW('Water Data'!D192)),NA())</f>
        <v>#N/A</v>
      </c>
      <c r="G198" s="99" t="e">
        <f ca="true">+IF(AND(ISNUMBER(OFFSET('Water Data'!$E$4,0,10*ROW('Water Data'!E192))),'Data Summary'!BV198="Yes"),100-OFFSET('Water Data'!$E$4,0,10*ROW('Water Data'!E192)),NA())</f>
        <v>#N/A</v>
      </c>
      <c r="H198" s="99" t="e">
        <f ca="true">+IF(AND(ISNUMBER(OFFSET('Water Data'!$E$6,0,10*ROW('Water Data'!E192))),'Data Summary'!BW198="Yes"),OFFSET('Water Data'!$E$6,0,10*ROW('Water Data'!E192)),NA())</f>
        <v>#N/A</v>
      </c>
      <c r="I198" s="99" t="e">
        <f ca="true">+IF(AND(ISNUMBER(OFFSET('Water Data'!$E$9,0,10*ROW('Water Data'!E192))),'Data Summary'!BX198="Yes"),OFFSET('Water Data'!$E$9,0,10*ROW('Water Data'!E192)),NA())</f>
        <v>#N/A</v>
      </c>
      <c r="J198" s="99" t="e">
        <f ca="true">+IF(AND(ISNUMBER(OFFSET('Water Data'!$F$4,0,10*ROW('Water Data'!F192))),'Data Summary'!BY198="Yes"),100-OFFSET('Water Data'!$F$4,0,10*ROW('Water Data'!F192)),NA())</f>
        <v>#N/A</v>
      </c>
      <c r="K198" s="99" t="e">
        <f ca="true">+IF(AND(ISNUMBER(OFFSET('Water Data'!$F$6,0,10*ROW('Water Data'!F192))),'Data Summary'!BZ198="Yes"),OFFSET('Water Data'!$F$6,0,10*ROW('Water Data'!F192)),NA())</f>
        <v>#N/A</v>
      </c>
      <c r="L198" s="99" t="e">
        <f ca="true">+IF(AND(ISNUMBER(OFFSET('Water Data'!$F$9,0,10*ROW('Water Data'!F192))),'Data Summary'!CA198="Yes"),OFFSET('Water Data'!$F$9,0,10*ROW('Water Data'!F192)),NA())</f>
        <v>#N/A</v>
      </c>
      <c r="M198" s="99" t="e">
        <f ca="true">+IF(AND(ISNUMBER(OFFSET('Water Data'!$G$4,0,10*ROW('Water Data'!G192))),'Data Summary'!CB198="Yes"),100-OFFSET('Water Data'!$G$4,0,10*ROW('Water Data'!G192)),NA())</f>
        <v>#N/A</v>
      </c>
      <c r="N198" s="99" t="e">
        <f ca="true">+IF(AND(ISNUMBER(OFFSET('Water Data'!$G$6,0,10*ROW('Water Data'!G192))),'Data Summary'!CC198="Yes"),OFFSET('Water Data'!$G$6,0,10*ROW('Water Data'!G192)),NA())</f>
        <v>#N/A</v>
      </c>
      <c r="O198" s="99" t="e">
        <f ca="true">+IF(AND(ISNUMBER(OFFSET('Water Data'!$G$9,0,10*ROW('Water Data'!G192))),'Data Summary'!CD198="Yes"),OFFSET('Water Data'!$G$9,0,10*ROW('Water Data'!G192)),NA())</f>
        <v>#N/A</v>
      </c>
      <c r="P198" s="99" t="e">
        <f ca="true">+IF(AND(ISNUMBER(OFFSET('Water Data'!$H$4,0,10*ROW('Water Data'!H192))),'Data Summary'!CE198="Yes"),100-OFFSET('Water Data'!$H$4,0,10*ROW('Water Data'!H192)),NA())</f>
        <v>#N/A</v>
      </c>
      <c r="Q198" s="99" t="e">
        <f ca="true">+IF(AND(ISNUMBER(OFFSET('Water Data'!$H$6,0,10*ROW('Water Data'!H192))),'Data Summary'!CF198="Yes"),OFFSET('Water Data'!$H$6,0,10*ROW('Water Data'!H192)),NA())</f>
        <v>#N/A</v>
      </c>
      <c r="R198" s="99" t="e">
        <f ca="true">+IF(AND(ISNUMBER(OFFSET('Water Data'!$H$9,0,10*ROW('Water Data'!H192))),'Data Summary'!CG198="Yes"),OFFSET('Water Data'!$H$9,0,10*ROW('Water Data'!H192)),NA())</f>
        <v>#N/A</v>
      </c>
      <c r="S198" s="99" t="e">
        <f ca="true">+IF(AND(ISNUMBER(OFFSET('Water Data'!$I$4,0,10*ROW('Water Data'!I192))),'Data Summary'!CH198="Yes"),100-OFFSET('Water Data'!$I$4,0,10*ROW('Water Data'!I192)),NA())</f>
        <v>#N/A</v>
      </c>
      <c r="T198" s="99" t="e">
        <f ca="true">+IF(AND(ISNUMBER(OFFSET('Water Data'!$I$6,0,10*ROW('Water Data'!I192))),'Data Summary'!CI198="Yes"),OFFSET('Water Data'!$I$6,0,10*ROW('Water Data'!I192)),NA())</f>
        <v>#N/A</v>
      </c>
      <c r="U198" s="99" t="e">
        <f ca="true">+IF(AND(ISNUMBER(OFFSET('Water Data'!$I$9,0,10*ROW('Water Data'!I192))),'Data Summary'!CJ198="Yes"),OFFSET('Water Data'!$I$9,0,10*ROW('Water Data'!I192)),NA())</f>
        <v>#N/A</v>
      </c>
      <c r="V198" s="100" t="e">
        <f ca="true">+IF(AND(ISNUMBER(OFFSET('Sanitation Data'!$D$4,0,10*ROW('Sanitation Data'!D192))),'Data Summary'!CK198="Yes"),100-OFFSET('Sanitation Data'!$D$4,0,10*ROW('Sanitation Data'!D192)),NA())</f>
        <v>#N/A</v>
      </c>
      <c r="W198" s="100" t="e">
        <f ca="true">+IF(AND(ISNUMBER(OFFSET('Sanitation Data'!$D$6,0,10*ROW('Sanitation Data'!D192))),'Data Summary'!CL198="Yes"),OFFSET('Sanitation Data'!$D$6,0,10*ROW('Sanitation Data'!D192)),NA())</f>
        <v>#N/A</v>
      </c>
      <c r="X198" s="100" t="e">
        <f ca="true">+IF(AND(ISNUMBER(OFFSET('Sanitation Data'!$D$10,0,10*ROW('Sanitation Data'!D192))),'Data Summary'!CM198="Yes"),OFFSET('Sanitation Data'!$D$10,0,10*ROW('Sanitation Data'!D192)),NA())</f>
        <v>#N/A</v>
      </c>
      <c r="Y198" s="100" t="e">
        <f ca="true">+IF(AND(ISNUMBER(OFFSET('Sanitation Data'!$D$11,0,10*ROW('Sanitation Data'!D192))),'Data Summary'!CN198="Yes"),OFFSET('Sanitation Data'!$D$11,0,10*ROW('Sanitation Data'!D192)),NA())</f>
        <v>#N/A</v>
      </c>
      <c r="Z198" s="100" t="e">
        <f ca="true">+IF(AND(ISNUMBER(OFFSET('Sanitation Data'!$D$12,0,10*ROW('Sanitation Data'!D192))),'Data Summary'!CO198="Yes"),OFFSET('Sanitation Data'!$D$12,0,10*ROW('Sanitation Data'!D192)),NA())</f>
        <v>#N/A</v>
      </c>
      <c r="AA198" s="100" t="e">
        <f ca="true">+IF(AND(ISNUMBER(OFFSET('Sanitation Data'!$E$4,0,10*ROW('Sanitation Data'!E192))),'Data Summary'!CP198="Yes"),100-OFFSET('Sanitation Data'!$E$4,0,10*ROW('Sanitation Data'!E192)),NA())</f>
        <v>#N/A</v>
      </c>
      <c r="AB198" s="100" t="e">
        <f ca="true">+IF(AND(ISNUMBER(OFFSET('Sanitation Data'!$E$6,0,10*ROW('Sanitation Data'!E192))),'Data Summary'!CQ198="Yes"),OFFSET('Sanitation Data'!$E$6,0,10*ROW('Sanitation Data'!E192)),NA())</f>
        <v>#N/A</v>
      </c>
      <c r="AC198" s="100" t="e">
        <f ca="true">+IF(AND(ISNUMBER(OFFSET('Sanitation Data'!$E$10,0,10*ROW('Sanitation Data'!E192))),'Data Summary'!CR198="Yes"),OFFSET('Sanitation Data'!$E$10,0,10*ROW('Sanitation Data'!E192)),NA())</f>
        <v>#N/A</v>
      </c>
      <c r="AD198" s="100" t="e">
        <f ca="true">+IF(AND(ISNUMBER(OFFSET('Sanitation Data'!$E$11,0,10*ROW('Sanitation Data'!E192))),'Data Summary'!CS198="Yes"),OFFSET('Sanitation Data'!$E$11,0,10*ROW('Sanitation Data'!E192)),NA())</f>
        <v>#N/A</v>
      </c>
      <c r="AE198" s="100" t="e">
        <f ca="true">+IF(AND(ISNUMBER(OFFSET('Sanitation Data'!$E$12,0,10*ROW('Sanitation Data'!E192))),'Data Summary'!CT198="Yes"),OFFSET('Sanitation Data'!$E$12,0,10*ROW('Sanitation Data'!E192)),NA())</f>
        <v>#N/A</v>
      </c>
      <c r="AF198" s="100" t="e">
        <f ca="true">+IF(AND(ISNUMBER(OFFSET('Sanitation Data'!$F$4,0,10*ROW('Sanitation Data'!F192))),'Data Summary'!CU198="Yes"),100-OFFSET('Sanitation Data'!$F$4,0,10*ROW('Sanitation Data'!F192)),NA())</f>
        <v>#N/A</v>
      </c>
      <c r="AG198" s="100" t="e">
        <f ca="true">+IF(AND(ISNUMBER(OFFSET('Sanitation Data'!$F$6,0,10*ROW('Sanitation Data'!F192))),'Data Summary'!CV198="Yes"),OFFSET('Sanitation Data'!$F$6,0,10*ROW('Sanitation Data'!F192)),NA())</f>
        <v>#N/A</v>
      </c>
      <c r="AH198" s="100" t="e">
        <f ca="true">+IF(AND(ISNUMBER(OFFSET('Sanitation Data'!$F$10,0,10*ROW('Sanitation Data'!F192))),'Data Summary'!CW198="Yes"),OFFSET('Sanitation Data'!$F$10,0,10*ROW('Sanitation Data'!F192)),NA())</f>
        <v>#N/A</v>
      </c>
      <c r="AI198" s="100" t="e">
        <f ca="true">+IF(AND(ISNUMBER(OFFSET('Sanitation Data'!$F$11,0,10*ROW('Sanitation Data'!F192))),'Data Summary'!CX198="Yes"),OFFSET('Sanitation Data'!$F$11,0,10*ROW('Sanitation Data'!F192)),NA())</f>
        <v>#N/A</v>
      </c>
      <c r="AJ198" s="100" t="e">
        <f ca="true">+IF(AND(ISNUMBER(OFFSET('Sanitation Data'!$F$12,0,10*ROW('Sanitation Data'!F192))),'Data Summary'!CY198="Yes"),OFFSET('Sanitation Data'!$F$12,0,10*ROW('Sanitation Data'!F192)),NA())</f>
        <v>#N/A</v>
      </c>
      <c r="AK198" s="100" t="e">
        <f ca="true">+IF(AND(ISNUMBER(OFFSET('Sanitation Data'!$G$4,0,10*ROW('Sanitation Data'!G192))),'Data Summary'!CZ198="Yes"),100-OFFSET('Sanitation Data'!$G$4,0,10*ROW('Sanitation Data'!G192)),NA())</f>
        <v>#N/A</v>
      </c>
      <c r="AL198" s="100" t="e">
        <f ca="true">+IF(AND(ISNUMBER(OFFSET('Sanitation Data'!$G$6,0,10*ROW('Sanitation Data'!G192))),'Data Summary'!DA198="Yes"),OFFSET('Sanitation Data'!$G$6,0,10*ROW('Sanitation Data'!G192)),NA())</f>
        <v>#N/A</v>
      </c>
      <c r="AM198" s="100" t="e">
        <f ca="true">+IF(AND(ISNUMBER(OFFSET('Sanitation Data'!$G$10,0,10*ROW('Sanitation Data'!G192))),'Data Summary'!DB198="Yes"),OFFSET('Sanitation Data'!$G$10,0,10*ROW('Sanitation Data'!G192)),NA())</f>
        <v>#N/A</v>
      </c>
      <c r="AN198" s="100" t="e">
        <f ca="true">+IF(AND(ISNUMBER(OFFSET('Sanitation Data'!$G$11,0,10*ROW('Sanitation Data'!G192))),'Data Summary'!DC198="Yes"),OFFSET('Sanitation Data'!$G$11,0,10*ROW('Sanitation Data'!G192)),NA())</f>
        <v>#N/A</v>
      </c>
      <c r="AO198" s="100" t="e">
        <f ca="true">+IF(AND(ISNUMBER(OFFSET('Sanitation Data'!$G$12,0,10*ROW('Sanitation Data'!G192))),'Data Summary'!DD198="Yes"),OFFSET('Sanitation Data'!$G$12,0,10*ROW('Sanitation Data'!G192)),NA())</f>
        <v>#N/A</v>
      </c>
      <c r="AP198" s="100" t="e">
        <f ca="true">+IF(AND(ISNUMBER(OFFSET('Sanitation Data'!$H$4,0,10*ROW('Sanitation Data'!H192))),'Data Summary'!DE198="Yes"),100-OFFSET('Sanitation Data'!$H$4,0,10*ROW('Sanitation Data'!H192)),NA())</f>
        <v>#N/A</v>
      </c>
      <c r="AQ198" s="100" t="e">
        <f ca="true">+IF(AND(ISNUMBER(OFFSET('Sanitation Data'!$H$6,0,10*ROW('Sanitation Data'!H192))),'Data Summary'!DF198="Yes"),OFFSET('Sanitation Data'!$H$6,0,10*ROW('Sanitation Data'!H192)),NA())</f>
        <v>#N/A</v>
      </c>
      <c r="AR198" s="100" t="e">
        <f ca="true">+IF(AND(ISNUMBER(OFFSET('Sanitation Data'!$H$10,0,10*ROW('Sanitation Data'!H192))),'Data Summary'!DG198="Yes"),OFFSET('Sanitation Data'!$H$10,0,10*ROW('Sanitation Data'!H192)),NA())</f>
        <v>#N/A</v>
      </c>
      <c r="AS198" s="100" t="e">
        <f ca="true">+IF(AND(ISNUMBER(OFFSET('Sanitation Data'!$H$11,0,10*ROW('Sanitation Data'!H192))),'Data Summary'!DH198="Yes"),OFFSET('Sanitation Data'!$H$11,0,10*ROW('Sanitation Data'!H192)),NA())</f>
        <v>#N/A</v>
      </c>
      <c r="AT198" s="100" t="e">
        <f ca="true">+IF(AND(ISNUMBER(OFFSET('Sanitation Data'!$H$12,0,10*ROW('Sanitation Data'!H192))),'Data Summary'!DI198="Yes"),OFFSET('Sanitation Data'!$H$12,0,10*ROW('Sanitation Data'!H192)),NA())</f>
        <v>#N/A</v>
      </c>
      <c r="AU198" s="100" t="e">
        <f ca="true">+IF(AND(ISNUMBER(OFFSET('Sanitation Data'!$I$4,0,10*ROW('Sanitation Data'!I192))),'Data Summary'!DJ198="Yes"),100-OFFSET('Sanitation Data'!$I$4,0,10*ROW('Sanitation Data'!I192)),NA())</f>
        <v>#N/A</v>
      </c>
      <c r="AV198" s="100" t="e">
        <f ca="true">+IF(AND(ISNUMBER(OFFSET('Sanitation Data'!$I$6,0,10*ROW('Sanitation Data'!I192))),'Data Summary'!DK198="Yes"),OFFSET('Sanitation Data'!$I$6,0,10*ROW('Sanitation Data'!I192)),NA())</f>
        <v>#N/A</v>
      </c>
      <c r="AW198" s="100" t="e">
        <f ca="true">+IF(AND(ISNUMBER(OFFSET('Sanitation Data'!$I$10,0,10*ROW('Sanitation Data'!I192))),'Data Summary'!DL198="Yes"),OFFSET('Sanitation Data'!$I$10,0,10*ROW('Sanitation Data'!I192)),NA())</f>
        <v>#N/A</v>
      </c>
      <c r="AX198" s="100" t="e">
        <f ca="true">+IF(AND(ISNUMBER(OFFSET('Sanitation Data'!$I$11,0,10*ROW('Sanitation Data'!I192))),'Data Summary'!DM198="Yes"),OFFSET('Sanitation Data'!$I$11,0,10*ROW('Sanitation Data'!I192)),NA())</f>
        <v>#N/A</v>
      </c>
      <c r="AY198" s="100" t="e">
        <f ca="true">+IF(AND(ISNUMBER(OFFSET('Sanitation Data'!$I$12,0,10*ROW('Sanitation Data'!I192))),'Data Summary'!DN198="Yes"),OFFSET('Sanitation Data'!$I$12,0,10*ROW('Sanitation Data'!I192)),NA())</f>
        <v>#N/A</v>
      </c>
      <c r="AZ198" s="101" t="e">
        <f ca="true">+IF(AND(ISNUMBER(OFFSET('Hygiene Data'!$D$5,0,10*ROW('Hygiene Data'!D192))),'Data Summary'!DO198="Yes"),OFFSET('Hygiene Data'!$D$5,0,10*ROW('Hygiene Data'!D192)),NA())</f>
        <v>#N/A</v>
      </c>
      <c r="BA198" s="101" t="e">
        <f ca="true">+IF(AND(ISNUMBER(OFFSET('Hygiene Data'!$D$7,0,10*ROW('Hygiene Data'!D192))),'Data Summary'!DP198="Yes"),OFFSET('Hygiene Data'!$D$7,0,10*ROW('Hygiene Data'!D192)),NA())</f>
        <v>#N/A</v>
      </c>
      <c r="BB198" s="101" t="e">
        <f ca="true">+IF(AND(ISNUMBER(OFFSET('Hygiene Data'!$D$9,0,10*ROW('Hygiene Data'!D192))),'Data Summary'!DQ198="Yes"),OFFSET('Hygiene Data'!$D$9,0,10*ROW('Hygiene Data'!D192)),NA())</f>
        <v>#N/A</v>
      </c>
      <c r="BC198" s="101" t="e">
        <f ca="true">+IF(AND(ISNUMBER(OFFSET('Hygiene Data'!$E$5,0,10*ROW('Hygiene Data'!E192))),'Data Summary'!DR198="Yes"),OFFSET('Hygiene Data'!$E$5,0,10*ROW('Hygiene Data'!E192)),NA())</f>
        <v>#N/A</v>
      </c>
      <c r="BD198" s="101" t="e">
        <f ca="true">+IF(AND(ISNUMBER(OFFSET('Hygiene Data'!$E$7,0,10*ROW('Hygiene Data'!E192))),'Data Summary'!DS198="Yes"),OFFSET('Hygiene Data'!$E$7,0,10*ROW('Hygiene Data'!E192)),NA())</f>
        <v>#N/A</v>
      </c>
      <c r="BE198" s="101" t="e">
        <f ca="true">+IF(AND(ISNUMBER(OFFSET('Hygiene Data'!$E$9,0,10*ROW('Hygiene Data'!E192))),'Data Summary'!DT198="Yes"),OFFSET('Hygiene Data'!$E$9,0,10*ROW('Hygiene Data'!E192)),NA())</f>
        <v>#N/A</v>
      </c>
      <c r="BF198" s="101" t="e">
        <f ca="true">+IF(AND(ISNUMBER(OFFSET('Hygiene Data'!$F$5,0,10*ROW('Hygiene Data'!F192))),'Data Summary'!DU198="Yes"),OFFSET('Hygiene Data'!$F$5,0,10*ROW('Hygiene Data'!F192)),NA())</f>
        <v>#N/A</v>
      </c>
      <c r="BG198" s="101" t="e">
        <f ca="true">+IF(AND(ISNUMBER(OFFSET('Hygiene Data'!$F$7,0,10*ROW('Hygiene Data'!F192))),'Data Summary'!DV198="Yes"),OFFSET('Hygiene Data'!$F$7,0,10*ROW('Hygiene Data'!F192)),NA())</f>
        <v>#N/A</v>
      </c>
      <c r="BH198" s="101" t="e">
        <f ca="true">+IF(AND(ISNUMBER(OFFSET('Hygiene Data'!$F$9,0,10*ROW('Hygiene Data'!F192))),'Data Summary'!DW198="Yes"),OFFSET('Hygiene Data'!$F$9,0,10*ROW('Hygiene Data'!F192)),NA())</f>
        <v>#N/A</v>
      </c>
      <c r="BI198" s="101" t="e">
        <f ca="true">+IF(AND(ISNUMBER(OFFSET('Hygiene Data'!$G$5,0,10*ROW('Hygiene Data'!G192))),'Data Summary'!DX198="Yes"),OFFSET('Hygiene Data'!$G$5,0,10*ROW('Hygiene Data'!G192)),NA())</f>
        <v>#N/A</v>
      </c>
      <c r="BJ198" s="101" t="e">
        <f ca="true">+IF(AND(ISNUMBER(OFFSET('Hygiene Data'!$G$7,0,10*ROW('Hygiene Data'!G192))),'Data Summary'!DY198="Yes"),OFFSET('Hygiene Data'!$G$7,0,10*ROW('Hygiene Data'!G192)),NA())</f>
        <v>#N/A</v>
      </c>
      <c r="BK198" s="101" t="e">
        <f ca="true">+IF(AND(ISNUMBER(OFFSET('Hygiene Data'!$G$9,0,10*ROW('Hygiene Data'!G192))),'Data Summary'!DZ198="Yes"),OFFSET('Hygiene Data'!$G$9,0,10*ROW('Hygiene Data'!G192)),NA())</f>
        <v>#N/A</v>
      </c>
      <c r="BL198" s="101" t="e">
        <f ca="true">+IF(AND(ISNUMBER(OFFSET('Hygiene Data'!$H$5,0,10*ROW('Hygiene Data'!H192))),'Data Summary'!EA198="Yes"),OFFSET('Hygiene Data'!$H$5,0,10*ROW('Hygiene Data'!H192)),NA())</f>
        <v>#N/A</v>
      </c>
      <c r="BM198" s="101" t="e">
        <f ca="true">+IF(AND(ISNUMBER(OFFSET('Hygiene Data'!$H$7,0,10*ROW('Hygiene Data'!H192))),'Data Summary'!EB198="Yes"),OFFSET('Hygiene Data'!$H$7,0,10*ROW('Hygiene Data'!H192)),NA())</f>
        <v>#N/A</v>
      </c>
      <c r="BN198" s="101" t="e">
        <f ca="true">+IF(AND(ISNUMBER(OFFSET('Hygiene Data'!$H$9,0,10*ROW('Hygiene Data'!H192))),'Data Summary'!EC198="Yes"),OFFSET('Hygiene Data'!$H$9,0,10*ROW('Hygiene Data'!H192)),NA())</f>
        <v>#N/A</v>
      </c>
      <c r="BO198" s="101" t="e">
        <f ca="true">+IF(AND(ISNUMBER(OFFSET('Hygiene Data'!$I$5,0,10*ROW('Hygiene Data'!I192))),'Data Summary'!ED198="Yes"),OFFSET('Hygiene Data'!$I$5,0,10*ROW('Hygiene Data'!I192)),NA())</f>
        <v>#N/A</v>
      </c>
      <c r="BP198" s="101" t="e">
        <f ca="true">+IF(AND(ISNUMBER(OFFSET('Hygiene Data'!$I$7,0,10*ROW('Hygiene Data'!I192))),'Data Summary'!EE198="Yes"),OFFSET('Hygiene Data'!$I$7,0,10*ROW('Hygiene Data'!I192)),NA())</f>
        <v>#N/A</v>
      </c>
      <c r="BQ198" s="101" t="e">
        <f ca="true">+IF(AND(ISNUMBER(OFFSET('Hygiene Data'!$I$9,0,10*ROW('Hygiene Data'!I192))),'Data Summary'!EF198="Yes"),OFFSET('Hygiene Data'!$I$9,0,10*ROW('Hygiene Data'!I192)),NA())</f>
        <v>#N/A</v>
      </c>
    </row>
    <row xmlns:x14ac="http://schemas.microsoft.com/office/spreadsheetml/2009/9/ac" r="199" x14ac:dyDescent="0.2">
      <c r="A199" s="379" t="e">
        <f ca="true">+RIGHT('Data Summary'!A199,LEN('Data Summary'!A199)-9)</f>
        <v>#VALUE!</v>
      </c>
      <c r="B199" s="38" t="str">
        <f ca="true">+IF(ISTEXT('Data Summary'!B199),'Data Summary'!B199,"")</f>
        <v/>
      </c>
      <c r="C199" s="378" t="e">
        <f ca="true">+VALUE('Data Summary'!C199)</f>
        <v>#VALUE!</v>
      </c>
      <c r="D199" s="99" t="e">
        <f ca="true">+IF(AND(ISNUMBER(OFFSET('Water Data'!$D$4,0,10*ROW('Water Data'!D193))),'Data Summary'!BS199="Yes"),100-OFFSET('Water Data'!$D$4,0,10*ROW('Water Data'!D193)),NA())</f>
        <v>#N/A</v>
      </c>
      <c r="E199" s="99" t="e">
        <f ca="true">+IF(AND(ISNUMBER(OFFSET('Water Data'!$D$6,0,10*ROW('Water Data'!D193))),'Data Summary'!BT199="Yes"),OFFSET('Water Data'!$D$6,0,10*ROW('Water Data'!D193)),NA())</f>
        <v>#N/A</v>
      </c>
      <c r="F199" s="99" t="e">
        <f ca="true">+IF(AND(ISNUMBER(OFFSET('Water Data'!$D$9,0,10*ROW('Water Data'!D193))),'Data Summary'!BU199="Yes"),OFFSET('Water Data'!$D$9,0,10*ROW('Water Data'!D193)),NA())</f>
        <v>#N/A</v>
      </c>
      <c r="G199" s="99" t="e">
        <f ca="true">+IF(AND(ISNUMBER(OFFSET('Water Data'!$E$4,0,10*ROW('Water Data'!E193))),'Data Summary'!BV199="Yes"),100-OFFSET('Water Data'!$E$4,0,10*ROW('Water Data'!E193)),NA())</f>
        <v>#N/A</v>
      </c>
      <c r="H199" s="99" t="e">
        <f ca="true">+IF(AND(ISNUMBER(OFFSET('Water Data'!$E$6,0,10*ROW('Water Data'!E193))),'Data Summary'!BW199="Yes"),OFFSET('Water Data'!$E$6,0,10*ROW('Water Data'!E193)),NA())</f>
        <v>#N/A</v>
      </c>
      <c r="I199" s="99" t="e">
        <f ca="true">+IF(AND(ISNUMBER(OFFSET('Water Data'!$E$9,0,10*ROW('Water Data'!E193))),'Data Summary'!BX199="Yes"),OFFSET('Water Data'!$E$9,0,10*ROW('Water Data'!E193)),NA())</f>
        <v>#N/A</v>
      </c>
      <c r="J199" s="99" t="e">
        <f ca="true">+IF(AND(ISNUMBER(OFFSET('Water Data'!$F$4,0,10*ROW('Water Data'!F193))),'Data Summary'!BY199="Yes"),100-OFFSET('Water Data'!$F$4,0,10*ROW('Water Data'!F193)),NA())</f>
        <v>#N/A</v>
      </c>
      <c r="K199" s="99" t="e">
        <f ca="true">+IF(AND(ISNUMBER(OFFSET('Water Data'!$F$6,0,10*ROW('Water Data'!F193))),'Data Summary'!BZ199="Yes"),OFFSET('Water Data'!$F$6,0,10*ROW('Water Data'!F193)),NA())</f>
        <v>#N/A</v>
      </c>
      <c r="L199" s="99" t="e">
        <f ca="true">+IF(AND(ISNUMBER(OFFSET('Water Data'!$F$9,0,10*ROW('Water Data'!F193))),'Data Summary'!CA199="Yes"),OFFSET('Water Data'!$F$9,0,10*ROW('Water Data'!F193)),NA())</f>
        <v>#N/A</v>
      </c>
      <c r="M199" s="99" t="e">
        <f ca="true">+IF(AND(ISNUMBER(OFFSET('Water Data'!$G$4,0,10*ROW('Water Data'!G193))),'Data Summary'!CB199="Yes"),100-OFFSET('Water Data'!$G$4,0,10*ROW('Water Data'!G193)),NA())</f>
        <v>#N/A</v>
      </c>
      <c r="N199" s="99" t="e">
        <f ca="true">+IF(AND(ISNUMBER(OFFSET('Water Data'!$G$6,0,10*ROW('Water Data'!G193))),'Data Summary'!CC199="Yes"),OFFSET('Water Data'!$G$6,0,10*ROW('Water Data'!G193)),NA())</f>
        <v>#N/A</v>
      </c>
      <c r="O199" s="99" t="e">
        <f ca="true">+IF(AND(ISNUMBER(OFFSET('Water Data'!$G$9,0,10*ROW('Water Data'!G193))),'Data Summary'!CD199="Yes"),OFFSET('Water Data'!$G$9,0,10*ROW('Water Data'!G193)),NA())</f>
        <v>#N/A</v>
      </c>
      <c r="P199" s="99" t="e">
        <f ca="true">+IF(AND(ISNUMBER(OFFSET('Water Data'!$H$4,0,10*ROW('Water Data'!H193))),'Data Summary'!CE199="Yes"),100-OFFSET('Water Data'!$H$4,0,10*ROW('Water Data'!H193)),NA())</f>
        <v>#N/A</v>
      </c>
      <c r="Q199" s="99" t="e">
        <f ca="true">+IF(AND(ISNUMBER(OFFSET('Water Data'!$H$6,0,10*ROW('Water Data'!H193))),'Data Summary'!CF199="Yes"),OFFSET('Water Data'!$H$6,0,10*ROW('Water Data'!H193)),NA())</f>
        <v>#N/A</v>
      </c>
      <c r="R199" s="99" t="e">
        <f ca="true">+IF(AND(ISNUMBER(OFFSET('Water Data'!$H$9,0,10*ROW('Water Data'!H193))),'Data Summary'!CG199="Yes"),OFFSET('Water Data'!$H$9,0,10*ROW('Water Data'!H193)),NA())</f>
        <v>#N/A</v>
      </c>
      <c r="S199" s="99" t="e">
        <f ca="true">+IF(AND(ISNUMBER(OFFSET('Water Data'!$I$4,0,10*ROW('Water Data'!I193))),'Data Summary'!CH199="Yes"),100-OFFSET('Water Data'!$I$4,0,10*ROW('Water Data'!I193)),NA())</f>
        <v>#N/A</v>
      </c>
      <c r="T199" s="99" t="e">
        <f ca="true">+IF(AND(ISNUMBER(OFFSET('Water Data'!$I$6,0,10*ROW('Water Data'!I193))),'Data Summary'!CI199="Yes"),OFFSET('Water Data'!$I$6,0,10*ROW('Water Data'!I193)),NA())</f>
        <v>#N/A</v>
      </c>
      <c r="U199" s="99" t="e">
        <f ca="true">+IF(AND(ISNUMBER(OFFSET('Water Data'!$I$9,0,10*ROW('Water Data'!I193))),'Data Summary'!CJ199="Yes"),OFFSET('Water Data'!$I$9,0,10*ROW('Water Data'!I193)),NA())</f>
        <v>#N/A</v>
      </c>
      <c r="V199" s="100" t="e">
        <f ca="true">+IF(AND(ISNUMBER(OFFSET('Sanitation Data'!$D$4,0,10*ROW('Sanitation Data'!D193))),'Data Summary'!CK199="Yes"),100-OFFSET('Sanitation Data'!$D$4,0,10*ROW('Sanitation Data'!D193)),NA())</f>
        <v>#N/A</v>
      </c>
      <c r="W199" s="100" t="e">
        <f ca="true">+IF(AND(ISNUMBER(OFFSET('Sanitation Data'!$D$6,0,10*ROW('Sanitation Data'!D193))),'Data Summary'!CL199="Yes"),OFFSET('Sanitation Data'!$D$6,0,10*ROW('Sanitation Data'!D193)),NA())</f>
        <v>#N/A</v>
      </c>
      <c r="X199" s="100" t="e">
        <f ca="true">+IF(AND(ISNUMBER(OFFSET('Sanitation Data'!$D$10,0,10*ROW('Sanitation Data'!D193))),'Data Summary'!CM199="Yes"),OFFSET('Sanitation Data'!$D$10,0,10*ROW('Sanitation Data'!D193)),NA())</f>
        <v>#N/A</v>
      </c>
      <c r="Y199" s="100" t="e">
        <f ca="true">+IF(AND(ISNUMBER(OFFSET('Sanitation Data'!$D$11,0,10*ROW('Sanitation Data'!D193))),'Data Summary'!CN199="Yes"),OFFSET('Sanitation Data'!$D$11,0,10*ROW('Sanitation Data'!D193)),NA())</f>
        <v>#N/A</v>
      </c>
      <c r="Z199" s="100" t="e">
        <f ca="true">+IF(AND(ISNUMBER(OFFSET('Sanitation Data'!$D$12,0,10*ROW('Sanitation Data'!D193))),'Data Summary'!CO199="Yes"),OFFSET('Sanitation Data'!$D$12,0,10*ROW('Sanitation Data'!D193)),NA())</f>
        <v>#N/A</v>
      </c>
      <c r="AA199" s="100" t="e">
        <f ca="true">+IF(AND(ISNUMBER(OFFSET('Sanitation Data'!$E$4,0,10*ROW('Sanitation Data'!E193))),'Data Summary'!CP199="Yes"),100-OFFSET('Sanitation Data'!$E$4,0,10*ROW('Sanitation Data'!E193)),NA())</f>
        <v>#N/A</v>
      </c>
      <c r="AB199" s="100" t="e">
        <f ca="true">+IF(AND(ISNUMBER(OFFSET('Sanitation Data'!$E$6,0,10*ROW('Sanitation Data'!E193))),'Data Summary'!CQ199="Yes"),OFFSET('Sanitation Data'!$E$6,0,10*ROW('Sanitation Data'!E193)),NA())</f>
        <v>#N/A</v>
      </c>
      <c r="AC199" s="100" t="e">
        <f ca="true">+IF(AND(ISNUMBER(OFFSET('Sanitation Data'!$E$10,0,10*ROW('Sanitation Data'!E193))),'Data Summary'!CR199="Yes"),OFFSET('Sanitation Data'!$E$10,0,10*ROW('Sanitation Data'!E193)),NA())</f>
        <v>#N/A</v>
      </c>
      <c r="AD199" s="100" t="e">
        <f ca="true">+IF(AND(ISNUMBER(OFFSET('Sanitation Data'!$E$11,0,10*ROW('Sanitation Data'!E193))),'Data Summary'!CS199="Yes"),OFFSET('Sanitation Data'!$E$11,0,10*ROW('Sanitation Data'!E193)),NA())</f>
        <v>#N/A</v>
      </c>
      <c r="AE199" s="100" t="e">
        <f ca="true">+IF(AND(ISNUMBER(OFFSET('Sanitation Data'!$E$12,0,10*ROW('Sanitation Data'!E193))),'Data Summary'!CT199="Yes"),OFFSET('Sanitation Data'!$E$12,0,10*ROW('Sanitation Data'!E193)),NA())</f>
        <v>#N/A</v>
      </c>
      <c r="AF199" s="100" t="e">
        <f ca="true">+IF(AND(ISNUMBER(OFFSET('Sanitation Data'!$F$4,0,10*ROW('Sanitation Data'!F193))),'Data Summary'!CU199="Yes"),100-OFFSET('Sanitation Data'!$F$4,0,10*ROW('Sanitation Data'!F193)),NA())</f>
        <v>#N/A</v>
      </c>
      <c r="AG199" s="100" t="e">
        <f ca="true">+IF(AND(ISNUMBER(OFFSET('Sanitation Data'!$F$6,0,10*ROW('Sanitation Data'!F193))),'Data Summary'!CV199="Yes"),OFFSET('Sanitation Data'!$F$6,0,10*ROW('Sanitation Data'!F193)),NA())</f>
        <v>#N/A</v>
      </c>
      <c r="AH199" s="100" t="e">
        <f ca="true">+IF(AND(ISNUMBER(OFFSET('Sanitation Data'!$F$10,0,10*ROW('Sanitation Data'!F193))),'Data Summary'!CW199="Yes"),OFFSET('Sanitation Data'!$F$10,0,10*ROW('Sanitation Data'!F193)),NA())</f>
        <v>#N/A</v>
      </c>
      <c r="AI199" s="100" t="e">
        <f ca="true">+IF(AND(ISNUMBER(OFFSET('Sanitation Data'!$F$11,0,10*ROW('Sanitation Data'!F193))),'Data Summary'!CX199="Yes"),OFFSET('Sanitation Data'!$F$11,0,10*ROW('Sanitation Data'!F193)),NA())</f>
        <v>#N/A</v>
      </c>
      <c r="AJ199" s="100" t="e">
        <f ca="true">+IF(AND(ISNUMBER(OFFSET('Sanitation Data'!$F$12,0,10*ROW('Sanitation Data'!F193))),'Data Summary'!CY199="Yes"),OFFSET('Sanitation Data'!$F$12,0,10*ROW('Sanitation Data'!F193)),NA())</f>
        <v>#N/A</v>
      </c>
      <c r="AK199" s="100" t="e">
        <f ca="true">+IF(AND(ISNUMBER(OFFSET('Sanitation Data'!$G$4,0,10*ROW('Sanitation Data'!G193))),'Data Summary'!CZ199="Yes"),100-OFFSET('Sanitation Data'!$G$4,0,10*ROW('Sanitation Data'!G193)),NA())</f>
        <v>#N/A</v>
      </c>
      <c r="AL199" s="100" t="e">
        <f ca="true">+IF(AND(ISNUMBER(OFFSET('Sanitation Data'!$G$6,0,10*ROW('Sanitation Data'!G193))),'Data Summary'!DA199="Yes"),OFFSET('Sanitation Data'!$G$6,0,10*ROW('Sanitation Data'!G193)),NA())</f>
        <v>#N/A</v>
      </c>
      <c r="AM199" s="100" t="e">
        <f ca="true">+IF(AND(ISNUMBER(OFFSET('Sanitation Data'!$G$10,0,10*ROW('Sanitation Data'!G193))),'Data Summary'!DB199="Yes"),OFFSET('Sanitation Data'!$G$10,0,10*ROW('Sanitation Data'!G193)),NA())</f>
        <v>#N/A</v>
      </c>
      <c r="AN199" s="100" t="e">
        <f ca="true">+IF(AND(ISNUMBER(OFFSET('Sanitation Data'!$G$11,0,10*ROW('Sanitation Data'!G193))),'Data Summary'!DC199="Yes"),OFFSET('Sanitation Data'!$G$11,0,10*ROW('Sanitation Data'!G193)),NA())</f>
        <v>#N/A</v>
      </c>
      <c r="AO199" s="100" t="e">
        <f ca="true">+IF(AND(ISNUMBER(OFFSET('Sanitation Data'!$G$12,0,10*ROW('Sanitation Data'!G193))),'Data Summary'!DD199="Yes"),OFFSET('Sanitation Data'!$G$12,0,10*ROW('Sanitation Data'!G193)),NA())</f>
        <v>#N/A</v>
      </c>
      <c r="AP199" s="100" t="e">
        <f ca="true">+IF(AND(ISNUMBER(OFFSET('Sanitation Data'!$H$4,0,10*ROW('Sanitation Data'!H193))),'Data Summary'!DE199="Yes"),100-OFFSET('Sanitation Data'!$H$4,0,10*ROW('Sanitation Data'!H193)),NA())</f>
        <v>#N/A</v>
      </c>
      <c r="AQ199" s="100" t="e">
        <f ca="true">+IF(AND(ISNUMBER(OFFSET('Sanitation Data'!$H$6,0,10*ROW('Sanitation Data'!H193))),'Data Summary'!DF199="Yes"),OFFSET('Sanitation Data'!$H$6,0,10*ROW('Sanitation Data'!H193)),NA())</f>
        <v>#N/A</v>
      </c>
      <c r="AR199" s="100" t="e">
        <f ca="true">+IF(AND(ISNUMBER(OFFSET('Sanitation Data'!$H$10,0,10*ROW('Sanitation Data'!H193))),'Data Summary'!DG199="Yes"),OFFSET('Sanitation Data'!$H$10,0,10*ROW('Sanitation Data'!H193)),NA())</f>
        <v>#N/A</v>
      </c>
      <c r="AS199" s="100" t="e">
        <f ca="true">+IF(AND(ISNUMBER(OFFSET('Sanitation Data'!$H$11,0,10*ROW('Sanitation Data'!H193))),'Data Summary'!DH199="Yes"),OFFSET('Sanitation Data'!$H$11,0,10*ROW('Sanitation Data'!H193)),NA())</f>
        <v>#N/A</v>
      </c>
      <c r="AT199" s="100" t="e">
        <f ca="true">+IF(AND(ISNUMBER(OFFSET('Sanitation Data'!$H$12,0,10*ROW('Sanitation Data'!H193))),'Data Summary'!DI199="Yes"),OFFSET('Sanitation Data'!$H$12,0,10*ROW('Sanitation Data'!H193)),NA())</f>
        <v>#N/A</v>
      </c>
      <c r="AU199" s="100" t="e">
        <f ca="true">+IF(AND(ISNUMBER(OFFSET('Sanitation Data'!$I$4,0,10*ROW('Sanitation Data'!I193))),'Data Summary'!DJ199="Yes"),100-OFFSET('Sanitation Data'!$I$4,0,10*ROW('Sanitation Data'!I193)),NA())</f>
        <v>#N/A</v>
      </c>
      <c r="AV199" s="100" t="e">
        <f ca="true">+IF(AND(ISNUMBER(OFFSET('Sanitation Data'!$I$6,0,10*ROW('Sanitation Data'!I193))),'Data Summary'!DK199="Yes"),OFFSET('Sanitation Data'!$I$6,0,10*ROW('Sanitation Data'!I193)),NA())</f>
        <v>#N/A</v>
      </c>
      <c r="AW199" s="100" t="e">
        <f ca="true">+IF(AND(ISNUMBER(OFFSET('Sanitation Data'!$I$10,0,10*ROW('Sanitation Data'!I193))),'Data Summary'!DL199="Yes"),OFFSET('Sanitation Data'!$I$10,0,10*ROW('Sanitation Data'!I193)),NA())</f>
        <v>#N/A</v>
      </c>
      <c r="AX199" s="100" t="e">
        <f ca="true">+IF(AND(ISNUMBER(OFFSET('Sanitation Data'!$I$11,0,10*ROW('Sanitation Data'!I193))),'Data Summary'!DM199="Yes"),OFFSET('Sanitation Data'!$I$11,0,10*ROW('Sanitation Data'!I193)),NA())</f>
        <v>#N/A</v>
      </c>
      <c r="AY199" s="100" t="e">
        <f ca="true">+IF(AND(ISNUMBER(OFFSET('Sanitation Data'!$I$12,0,10*ROW('Sanitation Data'!I193))),'Data Summary'!DN199="Yes"),OFFSET('Sanitation Data'!$I$12,0,10*ROW('Sanitation Data'!I193)),NA())</f>
        <v>#N/A</v>
      </c>
      <c r="AZ199" s="101" t="e">
        <f ca="true">+IF(AND(ISNUMBER(OFFSET('Hygiene Data'!$D$5,0,10*ROW('Hygiene Data'!D193))),'Data Summary'!DO199="Yes"),OFFSET('Hygiene Data'!$D$5,0,10*ROW('Hygiene Data'!D193)),NA())</f>
        <v>#N/A</v>
      </c>
      <c r="BA199" s="101" t="e">
        <f ca="true">+IF(AND(ISNUMBER(OFFSET('Hygiene Data'!$D$7,0,10*ROW('Hygiene Data'!D193))),'Data Summary'!DP199="Yes"),OFFSET('Hygiene Data'!$D$7,0,10*ROW('Hygiene Data'!D193)),NA())</f>
        <v>#N/A</v>
      </c>
      <c r="BB199" s="101" t="e">
        <f ca="true">+IF(AND(ISNUMBER(OFFSET('Hygiene Data'!$D$9,0,10*ROW('Hygiene Data'!D193))),'Data Summary'!DQ199="Yes"),OFFSET('Hygiene Data'!$D$9,0,10*ROW('Hygiene Data'!D193)),NA())</f>
        <v>#N/A</v>
      </c>
      <c r="BC199" s="101" t="e">
        <f ca="true">+IF(AND(ISNUMBER(OFFSET('Hygiene Data'!$E$5,0,10*ROW('Hygiene Data'!E193))),'Data Summary'!DR199="Yes"),OFFSET('Hygiene Data'!$E$5,0,10*ROW('Hygiene Data'!E193)),NA())</f>
        <v>#N/A</v>
      </c>
      <c r="BD199" s="101" t="e">
        <f ca="true">+IF(AND(ISNUMBER(OFFSET('Hygiene Data'!$E$7,0,10*ROW('Hygiene Data'!E193))),'Data Summary'!DS199="Yes"),OFFSET('Hygiene Data'!$E$7,0,10*ROW('Hygiene Data'!E193)),NA())</f>
        <v>#N/A</v>
      </c>
      <c r="BE199" s="101" t="e">
        <f ca="true">+IF(AND(ISNUMBER(OFFSET('Hygiene Data'!$E$9,0,10*ROW('Hygiene Data'!E193))),'Data Summary'!DT199="Yes"),OFFSET('Hygiene Data'!$E$9,0,10*ROW('Hygiene Data'!E193)),NA())</f>
        <v>#N/A</v>
      </c>
      <c r="BF199" s="101" t="e">
        <f ca="true">+IF(AND(ISNUMBER(OFFSET('Hygiene Data'!$F$5,0,10*ROW('Hygiene Data'!F193))),'Data Summary'!DU199="Yes"),OFFSET('Hygiene Data'!$F$5,0,10*ROW('Hygiene Data'!F193)),NA())</f>
        <v>#N/A</v>
      </c>
      <c r="BG199" s="101" t="e">
        <f ca="true">+IF(AND(ISNUMBER(OFFSET('Hygiene Data'!$F$7,0,10*ROW('Hygiene Data'!F193))),'Data Summary'!DV199="Yes"),OFFSET('Hygiene Data'!$F$7,0,10*ROW('Hygiene Data'!F193)),NA())</f>
        <v>#N/A</v>
      </c>
      <c r="BH199" s="101" t="e">
        <f ca="true">+IF(AND(ISNUMBER(OFFSET('Hygiene Data'!$F$9,0,10*ROW('Hygiene Data'!F193))),'Data Summary'!DW199="Yes"),OFFSET('Hygiene Data'!$F$9,0,10*ROW('Hygiene Data'!F193)),NA())</f>
        <v>#N/A</v>
      </c>
      <c r="BI199" s="101" t="e">
        <f ca="true">+IF(AND(ISNUMBER(OFFSET('Hygiene Data'!$G$5,0,10*ROW('Hygiene Data'!G193))),'Data Summary'!DX199="Yes"),OFFSET('Hygiene Data'!$G$5,0,10*ROW('Hygiene Data'!G193)),NA())</f>
        <v>#N/A</v>
      </c>
      <c r="BJ199" s="101" t="e">
        <f ca="true">+IF(AND(ISNUMBER(OFFSET('Hygiene Data'!$G$7,0,10*ROW('Hygiene Data'!G193))),'Data Summary'!DY199="Yes"),OFFSET('Hygiene Data'!$G$7,0,10*ROW('Hygiene Data'!G193)),NA())</f>
        <v>#N/A</v>
      </c>
      <c r="BK199" s="101" t="e">
        <f ca="true">+IF(AND(ISNUMBER(OFFSET('Hygiene Data'!$G$9,0,10*ROW('Hygiene Data'!G193))),'Data Summary'!DZ199="Yes"),OFFSET('Hygiene Data'!$G$9,0,10*ROW('Hygiene Data'!G193)),NA())</f>
        <v>#N/A</v>
      </c>
      <c r="BL199" s="101" t="e">
        <f ca="true">+IF(AND(ISNUMBER(OFFSET('Hygiene Data'!$H$5,0,10*ROW('Hygiene Data'!H193))),'Data Summary'!EA199="Yes"),OFFSET('Hygiene Data'!$H$5,0,10*ROW('Hygiene Data'!H193)),NA())</f>
        <v>#N/A</v>
      </c>
      <c r="BM199" s="101" t="e">
        <f ca="true">+IF(AND(ISNUMBER(OFFSET('Hygiene Data'!$H$7,0,10*ROW('Hygiene Data'!H193))),'Data Summary'!EB199="Yes"),OFFSET('Hygiene Data'!$H$7,0,10*ROW('Hygiene Data'!H193)),NA())</f>
        <v>#N/A</v>
      </c>
      <c r="BN199" s="101" t="e">
        <f ca="true">+IF(AND(ISNUMBER(OFFSET('Hygiene Data'!$H$9,0,10*ROW('Hygiene Data'!H193))),'Data Summary'!EC199="Yes"),OFFSET('Hygiene Data'!$H$9,0,10*ROW('Hygiene Data'!H193)),NA())</f>
        <v>#N/A</v>
      </c>
      <c r="BO199" s="101" t="e">
        <f ca="true">+IF(AND(ISNUMBER(OFFSET('Hygiene Data'!$I$5,0,10*ROW('Hygiene Data'!I193))),'Data Summary'!ED199="Yes"),OFFSET('Hygiene Data'!$I$5,0,10*ROW('Hygiene Data'!I193)),NA())</f>
        <v>#N/A</v>
      </c>
      <c r="BP199" s="101" t="e">
        <f ca="true">+IF(AND(ISNUMBER(OFFSET('Hygiene Data'!$I$7,0,10*ROW('Hygiene Data'!I193))),'Data Summary'!EE199="Yes"),OFFSET('Hygiene Data'!$I$7,0,10*ROW('Hygiene Data'!I193)),NA())</f>
        <v>#N/A</v>
      </c>
      <c r="BQ199" s="101" t="e">
        <f ca="true">+IF(AND(ISNUMBER(OFFSET('Hygiene Data'!$I$9,0,10*ROW('Hygiene Data'!I193))),'Data Summary'!EF199="Yes"),OFFSET('Hygiene Data'!$I$9,0,10*ROW('Hygiene Data'!I193)),NA())</f>
        <v>#N/A</v>
      </c>
    </row>
    <row xmlns:x14ac="http://schemas.microsoft.com/office/spreadsheetml/2009/9/ac" r="200" x14ac:dyDescent="0.2">
      <c r="A200" s="379" t="e">
        <f ca="true">+RIGHT('Data Summary'!A200,LEN('Data Summary'!A200)-9)</f>
        <v>#VALUE!</v>
      </c>
      <c r="B200" s="38" t="str">
        <f ca="true">+IF(ISTEXT('Data Summary'!B200),'Data Summary'!B200,"")</f>
        <v/>
      </c>
      <c r="C200" s="378" t="e">
        <f ca="true">+VALUE('Data Summary'!C200)</f>
        <v>#VALUE!</v>
      </c>
      <c r="D200" s="99" t="e">
        <f ca="true">+IF(AND(ISNUMBER(OFFSET('Water Data'!$D$4,0,10*ROW('Water Data'!D194))),'Data Summary'!BS200="Yes"),100-OFFSET('Water Data'!$D$4,0,10*ROW('Water Data'!D194)),NA())</f>
        <v>#N/A</v>
      </c>
      <c r="E200" s="99" t="e">
        <f ca="true">+IF(AND(ISNUMBER(OFFSET('Water Data'!$D$6,0,10*ROW('Water Data'!D194))),'Data Summary'!BT200="Yes"),OFFSET('Water Data'!$D$6,0,10*ROW('Water Data'!D194)),NA())</f>
        <v>#N/A</v>
      </c>
      <c r="F200" s="99" t="e">
        <f ca="true">+IF(AND(ISNUMBER(OFFSET('Water Data'!$D$9,0,10*ROW('Water Data'!D194))),'Data Summary'!BU200="Yes"),OFFSET('Water Data'!$D$9,0,10*ROW('Water Data'!D194)),NA())</f>
        <v>#N/A</v>
      </c>
      <c r="G200" s="99" t="e">
        <f ca="true">+IF(AND(ISNUMBER(OFFSET('Water Data'!$E$4,0,10*ROW('Water Data'!E194))),'Data Summary'!BV200="Yes"),100-OFFSET('Water Data'!$E$4,0,10*ROW('Water Data'!E194)),NA())</f>
        <v>#N/A</v>
      </c>
      <c r="H200" s="99" t="e">
        <f ca="true">+IF(AND(ISNUMBER(OFFSET('Water Data'!$E$6,0,10*ROW('Water Data'!E194))),'Data Summary'!BW200="Yes"),OFFSET('Water Data'!$E$6,0,10*ROW('Water Data'!E194)),NA())</f>
        <v>#N/A</v>
      </c>
      <c r="I200" s="99" t="e">
        <f ca="true">+IF(AND(ISNUMBER(OFFSET('Water Data'!$E$9,0,10*ROW('Water Data'!E194))),'Data Summary'!BX200="Yes"),OFFSET('Water Data'!$E$9,0,10*ROW('Water Data'!E194)),NA())</f>
        <v>#N/A</v>
      </c>
      <c r="J200" s="99" t="e">
        <f ca="true">+IF(AND(ISNUMBER(OFFSET('Water Data'!$F$4,0,10*ROW('Water Data'!F194))),'Data Summary'!BY200="Yes"),100-OFFSET('Water Data'!$F$4,0,10*ROW('Water Data'!F194)),NA())</f>
        <v>#N/A</v>
      </c>
      <c r="K200" s="99" t="e">
        <f ca="true">+IF(AND(ISNUMBER(OFFSET('Water Data'!$F$6,0,10*ROW('Water Data'!F194))),'Data Summary'!BZ200="Yes"),OFFSET('Water Data'!$F$6,0,10*ROW('Water Data'!F194)),NA())</f>
        <v>#N/A</v>
      </c>
      <c r="L200" s="99" t="e">
        <f ca="true">+IF(AND(ISNUMBER(OFFSET('Water Data'!$F$9,0,10*ROW('Water Data'!F194))),'Data Summary'!CA200="Yes"),OFFSET('Water Data'!$F$9,0,10*ROW('Water Data'!F194)),NA())</f>
        <v>#N/A</v>
      </c>
      <c r="M200" s="99" t="e">
        <f ca="true">+IF(AND(ISNUMBER(OFFSET('Water Data'!$G$4,0,10*ROW('Water Data'!G194))),'Data Summary'!CB200="Yes"),100-OFFSET('Water Data'!$G$4,0,10*ROW('Water Data'!G194)),NA())</f>
        <v>#N/A</v>
      </c>
      <c r="N200" s="99" t="e">
        <f ca="true">+IF(AND(ISNUMBER(OFFSET('Water Data'!$G$6,0,10*ROW('Water Data'!G194))),'Data Summary'!CC200="Yes"),OFFSET('Water Data'!$G$6,0,10*ROW('Water Data'!G194)),NA())</f>
        <v>#N/A</v>
      </c>
      <c r="O200" s="99" t="e">
        <f ca="true">+IF(AND(ISNUMBER(OFFSET('Water Data'!$G$9,0,10*ROW('Water Data'!G194))),'Data Summary'!CD200="Yes"),OFFSET('Water Data'!$G$9,0,10*ROW('Water Data'!G194)),NA())</f>
        <v>#N/A</v>
      </c>
      <c r="P200" s="99" t="e">
        <f ca="true">+IF(AND(ISNUMBER(OFFSET('Water Data'!$H$4,0,10*ROW('Water Data'!H194))),'Data Summary'!CE200="Yes"),100-OFFSET('Water Data'!$H$4,0,10*ROW('Water Data'!H194)),NA())</f>
        <v>#N/A</v>
      </c>
      <c r="Q200" s="99" t="e">
        <f ca="true">+IF(AND(ISNUMBER(OFFSET('Water Data'!$H$6,0,10*ROW('Water Data'!H194))),'Data Summary'!CF200="Yes"),OFFSET('Water Data'!$H$6,0,10*ROW('Water Data'!H194)),NA())</f>
        <v>#N/A</v>
      </c>
      <c r="R200" s="99" t="e">
        <f ca="true">+IF(AND(ISNUMBER(OFFSET('Water Data'!$H$9,0,10*ROW('Water Data'!H194))),'Data Summary'!CG200="Yes"),OFFSET('Water Data'!$H$9,0,10*ROW('Water Data'!H194)),NA())</f>
        <v>#N/A</v>
      </c>
      <c r="S200" s="99" t="e">
        <f ca="true">+IF(AND(ISNUMBER(OFFSET('Water Data'!$I$4,0,10*ROW('Water Data'!I194))),'Data Summary'!CH200="Yes"),100-OFFSET('Water Data'!$I$4,0,10*ROW('Water Data'!I194)),NA())</f>
        <v>#N/A</v>
      </c>
      <c r="T200" s="99" t="e">
        <f ca="true">+IF(AND(ISNUMBER(OFFSET('Water Data'!$I$6,0,10*ROW('Water Data'!I194))),'Data Summary'!CI200="Yes"),OFFSET('Water Data'!$I$6,0,10*ROW('Water Data'!I194)),NA())</f>
        <v>#N/A</v>
      </c>
      <c r="U200" s="99" t="e">
        <f ca="true">+IF(AND(ISNUMBER(OFFSET('Water Data'!$I$9,0,10*ROW('Water Data'!I194))),'Data Summary'!CJ200="Yes"),OFFSET('Water Data'!$I$9,0,10*ROW('Water Data'!I194)),NA())</f>
        <v>#N/A</v>
      </c>
      <c r="V200" s="100" t="e">
        <f ca="true">+IF(AND(ISNUMBER(OFFSET('Sanitation Data'!$D$4,0,10*ROW('Sanitation Data'!D194))),'Data Summary'!CK200="Yes"),100-OFFSET('Sanitation Data'!$D$4,0,10*ROW('Sanitation Data'!D194)),NA())</f>
        <v>#N/A</v>
      </c>
      <c r="W200" s="100" t="e">
        <f ca="true">+IF(AND(ISNUMBER(OFFSET('Sanitation Data'!$D$6,0,10*ROW('Sanitation Data'!D194))),'Data Summary'!CL200="Yes"),OFFSET('Sanitation Data'!$D$6,0,10*ROW('Sanitation Data'!D194)),NA())</f>
        <v>#N/A</v>
      </c>
      <c r="X200" s="100" t="e">
        <f ca="true">+IF(AND(ISNUMBER(OFFSET('Sanitation Data'!$D$10,0,10*ROW('Sanitation Data'!D194))),'Data Summary'!CM200="Yes"),OFFSET('Sanitation Data'!$D$10,0,10*ROW('Sanitation Data'!D194)),NA())</f>
        <v>#N/A</v>
      </c>
      <c r="Y200" s="100" t="e">
        <f ca="true">+IF(AND(ISNUMBER(OFFSET('Sanitation Data'!$D$11,0,10*ROW('Sanitation Data'!D194))),'Data Summary'!CN200="Yes"),OFFSET('Sanitation Data'!$D$11,0,10*ROW('Sanitation Data'!D194)),NA())</f>
        <v>#N/A</v>
      </c>
      <c r="Z200" s="100" t="e">
        <f ca="true">+IF(AND(ISNUMBER(OFFSET('Sanitation Data'!$D$12,0,10*ROW('Sanitation Data'!D194))),'Data Summary'!CO200="Yes"),OFFSET('Sanitation Data'!$D$12,0,10*ROW('Sanitation Data'!D194)),NA())</f>
        <v>#N/A</v>
      </c>
      <c r="AA200" s="100" t="e">
        <f ca="true">+IF(AND(ISNUMBER(OFFSET('Sanitation Data'!$E$4,0,10*ROW('Sanitation Data'!E194))),'Data Summary'!CP200="Yes"),100-OFFSET('Sanitation Data'!$E$4,0,10*ROW('Sanitation Data'!E194)),NA())</f>
        <v>#N/A</v>
      </c>
      <c r="AB200" s="100" t="e">
        <f ca="true">+IF(AND(ISNUMBER(OFFSET('Sanitation Data'!$E$6,0,10*ROW('Sanitation Data'!E194))),'Data Summary'!CQ200="Yes"),OFFSET('Sanitation Data'!$E$6,0,10*ROW('Sanitation Data'!E194)),NA())</f>
        <v>#N/A</v>
      </c>
      <c r="AC200" s="100" t="e">
        <f ca="true">+IF(AND(ISNUMBER(OFFSET('Sanitation Data'!$E$10,0,10*ROW('Sanitation Data'!E194))),'Data Summary'!CR200="Yes"),OFFSET('Sanitation Data'!$E$10,0,10*ROW('Sanitation Data'!E194)),NA())</f>
        <v>#N/A</v>
      </c>
      <c r="AD200" s="100" t="e">
        <f ca="true">+IF(AND(ISNUMBER(OFFSET('Sanitation Data'!$E$11,0,10*ROW('Sanitation Data'!E194))),'Data Summary'!CS200="Yes"),OFFSET('Sanitation Data'!$E$11,0,10*ROW('Sanitation Data'!E194)),NA())</f>
        <v>#N/A</v>
      </c>
      <c r="AE200" s="100" t="e">
        <f ca="true">+IF(AND(ISNUMBER(OFFSET('Sanitation Data'!$E$12,0,10*ROW('Sanitation Data'!E194))),'Data Summary'!CT200="Yes"),OFFSET('Sanitation Data'!$E$12,0,10*ROW('Sanitation Data'!E194)),NA())</f>
        <v>#N/A</v>
      </c>
      <c r="AF200" s="100" t="e">
        <f ca="true">+IF(AND(ISNUMBER(OFFSET('Sanitation Data'!$F$4,0,10*ROW('Sanitation Data'!F194))),'Data Summary'!CU200="Yes"),100-OFFSET('Sanitation Data'!$F$4,0,10*ROW('Sanitation Data'!F194)),NA())</f>
        <v>#N/A</v>
      </c>
      <c r="AG200" s="100" t="e">
        <f ca="true">+IF(AND(ISNUMBER(OFFSET('Sanitation Data'!$F$6,0,10*ROW('Sanitation Data'!F194))),'Data Summary'!CV200="Yes"),OFFSET('Sanitation Data'!$F$6,0,10*ROW('Sanitation Data'!F194)),NA())</f>
        <v>#N/A</v>
      </c>
      <c r="AH200" s="100" t="e">
        <f ca="true">+IF(AND(ISNUMBER(OFFSET('Sanitation Data'!$F$10,0,10*ROW('Sanitation Data'!F194))),'Data Summary'!CW200="Yes"),OFFSET('Sanitation Data'!$F$10,0,10*ROW('Sanitation Data'!F194)),NA())</f>
        <v>#N/A</v>
      </c>
      <c r="AI200" s="100" t="e">
        <f ca="true">+IF(AND(ISNUMBER(OFFSET('Sanitation Data'!$F$11,0,10*ROW('Sanitation Data'!F194))),'Data Summary'!CX200="Yes"),OFFSET('Sanitation Data'!$F$11,0,10*ROW('Sanitation Data'!F194)),NA())</f>
        <v>#N/A</v>
      </c>
      <c r="AJ200" s="100" t="e">
        <f ca="true">+IF(AND(ISNUMBER(OFFSET('Sanitation Data'!$F$12,0,10*ROW('Sanitation Data'!F194))),'Data Summary'!CY200="Yes"),OFFSET('Sanitation Data'!$F$12,0,10*ROW('Sanitation Data'!F194)),NA())</f>
        <v>#N/A</v>
      </c>
      <c r="AK200" s="100" t="e">
        <f ca="true">+IF(AND(ISNUMBER(OFFSET('Sanitation Data'!$G$4,0,10*ROW('Sanitation Data'!G194))),'Data Summary'!CZ200="Yes"),100-OFFSET('Sanitation Data'!$G$4,0,10*ROW('Sanitation Data'!G194)),NA())</f>
        <v>#N/A</v>
      </c>
      <c r="AL200" s="100" t="e">
        <f ca="true">+IF(AND(ISNUMBER(OFFSET('Sanitation Data'!$G$6,0,10*ROW('Sanitation Data'!G194))),'Data Summary'!DA200="Yes"),OFFSET('Sanitation Data'!$G$6,0,10*ROW('Sanitation Data'!G194)),NA())</f>
        <v>#N/A</v>
      </c>
      <c r="AM200" s="100" t="e">
        <f ca="true">+IF(AND(ISNUMBER(OFFSET('Sanitation Data'!$G$10,0,10*ROW('Sanitation Data'!G194))),'Data Summary'!DB200="Yes"),OFFSET('Sanitation Data'!$G$10,0,10*ROW('Sanitation Data'!G194)),NA())</f>
        <v>#N/A</v>
      </c>
      <c r="AN200" s="100" t="e">
        <f ca="true">+IF(AND(ISNUMBER(OFFSET('Sanitation Data'!$G$11,0,10*ROW('Sanitation Data'!G194))),'Data Summary'!DC200="Yes"),OFFSET('Sanitation Data'!$G$11,0,10*ROW('Sanitation Data'!G194)),NA())</f>
        <v>#N/A</v>
      </c>
      <c r="AO200" s="100" t="e">
        <f ca="true">+IF(AND(ISNUMBER(OFFSET('Sanitation Data'!$G$12,0,10*ROW('Sanitation Data'!G194))),'Data Summary'!DD200="Yes"),OFFSET('Sanitation Data'!$G$12,0,10*ROW('Sanitation Data'!G194)),NA())</f>
        <v>#N/A</v>
      </c>
      <c r="AP200" s="100" t="e">
        <f ca="true">+IF(AND(ISNUMBER(OFFSET('Sanitation Data'!$H$4,0,10*ROW('Sanitation Data'!H194))),'Data Summary'!DE200="Yes"),100-OFFSET('Sanitation Data'!$H$4,0,10*ROW('Sanitation Data'!H194)),NA())</f>
        <v>#N/A</v>
      </c>
      <c r="AQ200" s="100" t="e">
        <f ca="true">+IF(AND(ISNUMBER(OFFSET('Sanitation Data'!$H$6,0,10*ROW('Sanitation Data'!H194))),'Data Summary'!DF200="Yes"),OFFSET('Sanitation Data'!$H$6,0,10*ROW('Sanitation Data'!H194)),NA())</f>
        <v>#N/A</v>
      </c>
      <c r="AR200" s="100" t="e">
        <f ca="true">+IF(AND(ISNUMBER(OFFSET('Sanitation Data'!$H$10,0,10*ROW('Sanitation Data'!H194))),'Data Summary'!DG200="Yes"),OFFSET('Sanitation Data'!$H$10,0,10*ROW('Sanitation Data'!H194)),NA())</f>
        <v>#N/A</v>
      </c>
      <c r="AS200" s="100" t="e">
        <f ca="true">+IF(AND(ISNUMBER(OFFSET('Sanitation Data'!$H$11,0,10*ROW('Sanitation Data'!H194))),'Data Summary'!DH200="Yes"),OFFSET('Sanitation Data'!$H$11,0,10*ROW('Sanitation Data'!H194)),NA())</f>
        <v>#N/A</v>
      </c>
      <c r="AT200" s="100" t="e">
        <f ca="true">+IF(AND(ISNUMBER(OFFSET('Sanitation Data'!$H$12,0,10*ROW('Sanitation Data'!H194))),'Data Summary'!DI200="Yes"),OFFSET('Sanitation Data'!$H$12,0,10*ROW('Sanitation Data'!H194)),NA())</f>
        <v>#N/A</v>
      </c>
      <c r="AU200" s="100" t="e">
        <f ca="true">+IF(AND(ISNUMBER(OFFSET('Sanitation Data'!$I$4,0,10*ROW('Sanitation Data'!I194))),'Data Summary'!DJ200="Yes"),100-OFFSET('Sanitation Data'!$I$4,0,10*ROW('Sanitation Data'!I194)),NA())</f>
        <v>#N/A</v>
      </c>
      <c r="AV200" s="100" t="e">
        <f ca="true">+IF(AND(ISNUMBER(OFFSET('Sanitation Data'!$I$6,0,10*ROW('Sanitation Data'!I194))),'Data Summary'!DK200="Yes"),OFFSET('Sanitation Data'!$I$6,0,10*ROW('Sanitation Data'!I194)),NA())</f>
        <v>#N/A</v>
      </c>
      <c r="AW200" s="100" t="e">
        <f ca="true">+IF(AND(ISNUMBER(OFFSET('Sanitation Data'!$I$10,0,10*ROW('Sanitation Data'!I194))),'Data Summary'!DL200="Yes"),OFFSET('Sanitation Data'!$I$10,0,10*ROW('Sanitation Data'!I194)),NA())</f>
        <v>#N/A</v>
      </c>
      <c r="AX200" s="100" t="e">
        <f ca="true">+IF(AND(ISNUMBER(OFFSET('Sanitation Data'!$I$11,0,10*ROW('Sanitation Data'!I194))),'Data Summary'!DM200="Yes"),OFFSET('Sanitation Data'!$I$11,0,10*ROW('Sanitation Data'!I194)),NA())</f>
        <v>#N/A</v>
      </c>
      <c r="AY200" s="100" t="e">
        <f ca="true">+IF(AND(ISNUMBER(OFFSET('Sanitation Data'!$I$12,0,10*ROW('Sanitation Data'!I194))),'Data Summary'!DN200="Yes"),OFFSET('Sanitation Data'!$I$12,0,10*ROW('Sanitation Data'!I194)),NA())</f>
        <v>#N/A</v>
      </c>
      <c r="AZ200" s="101" t="e">
        <f ca="true">+IF(AND(ISNUMBER(OFFSET('Hygiene Data'!$D$5,0,10*ROW('Hygiene Data'!D194))),'Data Summary'!DO200="Yes"),OFFSET('Hygiene Data'!$D$5,0,10*ROW('Hygiene Data'!D194)),NA())</f>
        <v>#N/A</v>
      </c>
      <c r="BA200" s="101" t="e">
        <f ca="true">+IF(AND(ISNUMBER(OFFSET('Hygiene Data'!$D$7,0,10*ROW('Hygiene Data'!D194))),'Data Summary'!DP200="Yes"),OFFSET('Hygiene Data'!$D$7,0,10*ROW('Hygiene Data'!D194)),NA())</f>
        <v>#N/A</v>
      </c>
      <c r="BB200" s="101" t="e">
        <f ca="true">+IF(AND(ISNUMBER(OFFSET('Hygiene Data'!$D$9,0,10*ROW('Hygiene Data'!D194))),'Data Summary'!DQ200="Yes"),OFFSET('Hygiene Data'!$D$9,0,10*ROW('Hygiene Data'!D194)),NA())</f>
        <v>#N/A</v>
      </c>
      <c r="BC200" s="101" t="e">
        <f ca="true">+IF(AND(ISNUMBER(OFFSET('Hygiene Data'!$E$5,0,10*ROW('Hygiene Data'!E194))),'Data Summary'!DR200="Yes"),OFFSET('Hygiene Data'!$E$5,0,10*ROW('Hygiene Data'!E194)),NA())</f>
        <v>#N/A</v>
      </c>
      <c r="BD200" s="101" t="e">
        <f ca="true">+IF(AND(ISNUMBER(OFFSET('Hygiene Data'!$E$7,0,10*ROW('Hygiene Data'!E194))),'Data Summary'!DS200="Yes"),OFFSET('Hygiene Data'!$E$7,0,10*ROW('Hygiene Data'!E194)),NA())</f>
        <v>#N/A</v>
      </c>
      <c r="BE200" s="101" t="e">
        <f ca="true">+IF(AND(ISNUMBER(OFFSET('Hygiene Data'!$E$9,0,10*ROW('Hygiene Data'!E194))),'Data Summary'!DT200="Yes"),OFFSET('Hygiene Data'!$E$9,0,10*ROW('Hygiene Data'!E194)),NA())</f>
        <v>#N/A</v>
      </c>
      <c r="BF200" s="101" t="e">
        <f ca="true">+IF(AND(ISNUMBER(OFFSET('Hygiene Data'!$F$5,0,10*ROW('Hygiene Data'!F194))),'Data Summary'!DU200="Yes"),OFFSET('Hygiene Data'!$F$5,0,10*ROW('Hygiene Data'!F194)),NA())</f>
        <v>#N/A</v>
      </c>
      <c r="BG200" s="101" t="e">
        <f ca="true">+IF(AND(ISNUMBER(OFFSET('Hygiene Data'!$F$7,0,10*ROW('Hygiene Data'!F194))),'Data Summary'!DV200="Yes"),OFFSET('Hygiene Data'!$F$7,0,10*ROW('Hygiene Data'!F194)),NA())</f>
        <v>#N/A</v>
      </c>
      <c r="BH200" s="101" t="e">
        <f ca="true">+IF(AND(ISNUMBER(OFFSET('Hygiene Data'!$F$9,0,10*ROW('Hygiene Data'!F194))),'Data Summary'!DW200="Yes"),OFFSET('Hygiene Data'!$F$9,0,10*ROW('Hygiene Data'!F194)),NA())</f>
        <v>#N/A</v>
      </c>
      <c r="BI200" s="101" t="e">
        <f ca="true">+IF(AND(ISNUMBER(OFFSET('Hygiene Data'!$G$5,0,10*ROW('Hygiene Data'!G194))),'Data Summary'!DX200="Yes"),OFFSET('Hygiene Data'!$G$5,0,10*ROW('Hygiene Data'!G194)),NA())</f>
        <v>#N/A</v>
      </c>
      <c r="BJ200" s="101" t="e">
        <f ca="true">+IF(AND(ISNUMBER(OFFSET('Hygiene Data'!$G$7,0,10*ROW('Hygiene Data'!G194))),'Data Summary'!DY200="Yes"),OFFSET('Hygiene Data'!$G$7,0,10*ROW('Hygiene Data'!G194)),NA())</f>
        <v>#N/A</v>
      </c>
      <c r="BK200" s="101" t="e">
        <f ca="true">+IF(AND(ISNUMBER(OFFSET('Hygiene Data'!$G$9,0,10*ROW('Hygiene Data'!G194))),'Data Summary'!DZ200="Yes"),OFFSET('Hygiene Data'!$G$9,0,10*ROW('Hygiene Data'!G194)),NA())</f>
        <v>#N/A</v>
      </c>
      <c r="BL200" s="101" t="e">
        <f ca="true">+IF(AND(ISNUMBER(OFFSET('Hygiene Data'!$H$5,0,10*ROW('Hygiene Data'!H194))),'Data Summary'!EA200="Yes"),OFFSET('Hygiene Data'!$H$5,0,10*ROW('Hygiene Data'!H194)),NA())</f>
        <v>#N/A</v>
      </c>
      <c r="BM200" s="101" t="e">
        <f ca="true">+IF(AND(ISNUMBER(OFFSET('Hygiene Data'!$H$7,0,10*ROW('Hygiene Data'!H194))),'Data Summary'!EB200="Yes"),OFFSET('Hygiene Data'!$H$7,0,10*ROW('Hygiene Data'!H194)),NA())</f>
        <v>#N/A</v>
      </c>
      <c r="BN200" s="101" t="e">
        <f ca="true">+IF(AND(ISNUMBER(OFFSET('Hygiene Data'!$H$9,0,10*ROW('Hygiene Data'!H194))),'Data Summary'!EC200="Yes"),OFFSET('Hygiene Data'!$H$9,0,10*ROW('Hygiene Data'!H194)),NA())</f>
        <v>#N/A</v>
      </c>
      <c r="BO200" s="101" t="e">
        <f ca="true">+IF(AND(ISNUMBER(OFFSET('Hygiene Data'!$I$5,0,10*ROW('Hygiene Data'!I194))),'Data Summary'!ED200="Yes"),OFFSET('Hygiene Data'!$I$5,0,10*ROW('Hygiene Data'!I194)),NA())</f>
        <v>#N/A</v>
      </c>
      <c r="BP200" s="101" t="e">
        <f ca="true">+IF(AND(ISNUMBER(OFFSET('Hygiene Data'!$I$7,0,10*ROW('Hygiene Data'!I194))),'Data Summary'!EE200="Yes"),OFFSET('Hygiene Data'!$I$7,0,10*ROW('Hygiene Data'!I194)),NA())</f>
        <v>#N/A</v>
      </c>
      <c r="BQ200" s="101" t="e">
        <f ca="true">+IF(AND(ISNUMBER(OFFSET('Hygiene Data'!$I$9,0,10*ROW('Hygiene Data'!I194))),'Data Summary'!EF200="Yes"),OFFSET('Hygiene Data'!$I$9,0,10*ROW('Hygiene Data'!I194)),NA())</f>
        <v>#N/A</v>
      </c>
    </row>
    <row xmlns:x14ac="http://schemas.microsoft.com/office/spreadsheetml/2009/9/ac" r="201" x14ac:dyDescent="0.2">
      <c r="A201" s="379" t="e">
        <f ca="true">+RIGHT('Data Summary'!A201,LEN('Data Summary'!A201)-9)</f>
        <v>#VALUE!</v>
      </c>
      <c r="B201" s="38" t="str">
        <f ca="true">+IF(ISTEXT('Data Summary'!B201),'Data Summary'!B201,"")</f>
        <v/>
      </c>
      <c r="C201" s="378" t="e">
        <f ca="true">+VALUE('Data Summary'!C201)</f>
        <v>#VALUE!</v>
      </c>
      <c r="D201" s="99" t="e">
        <f ca="true">+IF(AND(ISNUMBER(OFFSET('Water Data'!$D$4,0,10*ROW('Water Data'!D195))),'Data Summary'!BS201="Yes"),100-OFFSET('Water Data'!$D$4,0,10*ROW('Water Data'!D195)),NA())</f>
        <v>#N/A</v>
      </c>
      <c r="E201" s="99" t="e">
        <f ca="true">+IF(AND(ISNUMBER(OFFSET('Water Data'!$D$6,0,10*ROW('Water Data'!D195))),'Data Summary'!BT201="Yes"),OFFSET('Water Data'!$D$6,0,10*ROW('Water Data'!D195)),NA())</f>
        <v>#N/A</v>
      </c>
      <c r="F201" s="99" t="e">
        <f ca="true">+IF(AND(ISNUMBER(OFFSET('Water Data'!$D$9,0,10*ROW('Water Data'!D195))),'Data Summary'!BU201="Yes"),OFFSET('Water Data'!$D$9,0,10*ROW('Water Data'!D195)),NA())</f>
        <v>#N/A</v>
      </c>
      <c r="G201" s="99" t="e">
        <f ca="true">+IF(AND(ISNUMBER(OFFSET('Water Data'!$E$4,0,10*ROW('Water Data'!E195))),'Data Summary'!BV201="Yes"),100-OFFSET('Water Data'!$E$4,0,10*ROW('Water Data'!E195)),NA())</f>
        <v>#N/A</v>
      </c>
      <c r="H201" s="99" t="e">
        <f ca="true">+IF(AND(ISNUMBER(OFFSET('Water Data'!$E$6,0,10*ROW('Water Data'!E195))),'Data Summary'!BW201="Yes"),OFFSET('Water Data'!$E$6,0,10*ROW('Water Data'!E195)),NA())</f>
        <v>#N/A</v>
      </c>
      <c r="I201" s="99" t="e">
        <f ca="true">+IF(AND(ISNUMBER(OFFSET('Water Data'!$E$9,0,10*ROW('Water Data'!E195))),'Data Summary'!BX201="Yes"),OFFSET('Water Data'!$E$9,0,10*ROW('Water Data'!E195)),NA())</f>
        <v>#N/A</v>
      </c>
      <c r="J201" s="99" t="e">
        <f ca="true">+IF(AND(ISNUMBER(OFFSET('Water Data'!$F$4,0,10*ROW('Water Data'!F195))),'Data Summary'!BY201="Yes"),100-OFFSET('Water Data'!$F$4,0,10*ROW('Water Data'!F195)),NA())</f>
        <v>#N/A</v>
      </c>
      <c r="K201" s="99" t="e">
        <f ca="true">+IF(AND(ISNUMBER(OFFSET('Water Data'!$F$6,0,10*ROW('Water Data'!F195))),'Data Summary'!BZ201="Yes"),OFFSET('Water Data'!$F$6,0,10*ROW('Water Data'!F195)),NA())</f>
        <v>#N/A</v>
      </c>
      <c r="L201" s="99" t="e">
        <f ca="true">+IF(AND(ISNUMBER(OFFSET('Water Data'!$F$9,0,10*ROW('Water Data'!F195))),'Data Summary'!CA201="Yes"),OFFSET('Water Data'!$F$9,0,10*ROW('Water Data'!F195)),NA())</f>
        <v>#N/A</v>
      </c>
      <c r="M201" s="99" t="e">
        <f ca="true">+IF(AND(ISNUMBER(OFFSET('Water Data'!$G$4,0,10*ROW('Water Data'!G195))),'Data Summary'!CB201="Yes"),100-OFFSET('Water Data'!$G$4,0,10*ROW('Water Data'!G195)),NA())</f>
        <v>#N/A</v>
      </c>
      <c r="N201" s="99" t="e">
        <f ca="true">+IF(AND(ISNUMBER(OFFSET('Water Data'!$G$6,0,10*ROW('Water Data'!G195))),'Data Summary'!CC201="Yes"),OFFSET('Water Data'!$G$6,0,10*ROW('Water Data'!G195)),NA())</f>
        <v>#N/A</v>
      </c>
      <c r="O201" s="99" t="e">
        <f ca="true">+IF(AND(ISNUMBER(OFFSET('Water Data'!$G$9,0,10*ROW('Water Data'!G195))),'Data Summary'!CD201="Yes"),OFFSET('Water Data'!$G$9,0,10*ROW('Water Data'!G195)),NA())</f>
        <v>#N/A</v>
      </c>
      <c r="P201" s="99" t="e">
        <f ca="true">+IF(AND(ISNUMBER(OFFSET('Water Data'!$H$4,0,10*ROW('Water Data'!H195))),'Data Summary'!CE201="Yes"),100-OFFSET('Water Data'!$H$4,0,10*ROW('Water Data'!H195)),NA())</f>
        <v>#N/A</v>
      </c>
      <c r="Q201" s="99" t="e">
        <f ca="true">+IF(AND(ISNUMBER(OFFSET('Water Data'!$H$6,0,10*ROW('Water Data'!H195))),'Data Summary'!CF201="Yes"),OFFSET('Water Data'!$H$6,0,10*ROW('Water Data'!H195)),NA())</f>
        <v>#N/A</v>
      </c>
      <c r="R201" s="99" t="e">
        <f ca="true">+IF(AND(ISNUMBER(OFFSET('Water Data'!$H$9,0,10*ROW('Water Data'!H195))),'Data Summary'!CG201="Yes"),OFFSET('Water Data'!$H$9,0,10*ROW('Water Data'!H195)),NA())</f>
        <v>#N/A</v>
      </c>
      <c r="S201" s="99" t="e">
        <f ca="true">+IF(AND(ISNUMBER(OFFSET('Water Data'!$I$4,0,10*ROW('Water Data'!I195))),'Data Summary'!CH201="Yes"),100-OFFSET('Water Data'!$I$4,0,10*ROW('Water Data'!I195)),NA())</f>
        <v>#N/A</v>
      </c>
      <c r="T201" s="99" t="e">
        <f ca="true">+IF(AND(ISNUMBER(OFFSET('Water Data'!$I$6,0,10*ROW('Water Data'!I195))),'Data Summary'!CI201="Yes"),OFFSET('Water Data'!$I$6,0,10*ROW('Water Data'!I195)),NA())</f>
        <v>#N/A</v>
      </c>
      <c r="U201" s="99" t="e">
        <f ca="true">+IF(AND(ISNUMBER(OFFSET('Water Data'!$I$9,0,10*ROW('Water Data'!I195))),'Data Summary'!CJ201="Yes"),OFFSET('Water Data'!$I$9,0,10*ROW('Water Data'!I195)),NA())</f>
        <v>#N/A</v>
      </c>
      <c r="V201" s="100" t="e">
        <f ca="true">+IF(AND(ISNUMBER(OFFSET('Sanitation Data'!$D$4,0,10*ROW('Sanitation Data'!D195))),'Data Summary'!CK201="Yes"),100-OFFSET('Sanitation Data'!$D$4,0,10*ROW('Sanitation Data'!D195)),NA())</f>
        <v>#N/A</v>
      </c>
      <c r="W201" s="100" t="e">
        <f ca="true">+IF(AND(ISNUMBER(OFFSET('Sanitation Data'!$D$6,0,10*ROW('Sanitation Data'!D195))),'Data Summary'!CL201="Yes"),OFFSET('Sanitation Data'!$D$6,0,10*ROW('Sanitation Data'!D195)),NA())</f>
        <v>#N/A</v>
      </c>
      <c r="X201" s="100" t="e">
        <f ca="true">+IF(AND(ISNUMBER(OFFSET('Sanitation Data'!$D$10,0,10*ROW('Sanitation Data'!D195))),'Data Summary'!CM201="Yes"),OFFSET('Sanitation Data'!$D$10,0,10*ROW('Sanitation Data'!D195)),NA())</f>
        <v>#N/A</v>
      </c>
      <c r="Y201" s="100" t="e">
        <f ca="true">+IF(AND(ISNUMBER(OFFSET('Sanitation Data'!$D$11,0,10*ROW('Sanitation Data'!D195))),'Data Summary'!CN201="Yes"),OFFSET('Sanitation Data'!$D$11,0,10*ROW('Sanitation Data'!D195)),NA())</f>
        <v>#N/A</v>
      </c>
      <c r="Z201" s="100" t="e">
        <f ca="true">+IF(AND(ISNUMBER(OFFSET('Sanitation Data'!$D$12,0,10*ROW('Sanitation Data'!D195))),'Data Summary'!CO201="Yes"),OFFSET('Sanitation Data'!$D$12,0,10*ROW('Sanitation Data'!D195)),NA())</f>
        <v>#N/A</v>
      </c>
      <c r="AA201" s="100" t="e">
        <f ca="true">+IF(AND(ISNUMBER(OFFSET('Sanitation Data'!$E$4,0,10*ROW('Sanitation Data'!E195))),'Data Summary'!CP201="Yes"),100-OFFSET('Sanitation Data'!$E$4,0,10*ROW('Sanitation Data'!E195)),NA())</f>
        <v>#N/A</v>
      </c>
      <c r="AB201" s="100" t="e">
        <f ca="true">+IF(AND(ISNUMBER(OFFSET('Sanitation Data'!$E$6,0,10*ROW('Sanitation Data'!E195))),'Data Summary'!CQ201="Yes"),OFFSET('Sanitation Data'!$E$6,0,10*ROW('Sanitation Data'!E195)),NA())</f>
        <v>#N/A</v>
      </c>
      <c r="AC201" s="100" t="e">
        <f ca="true">+IF(AND(ISNUMBER(OFFSET('Sanitation Data'!$E$10,0,10*ROW('Sanitation Data'!E195))),'Data Summary'!CR201="Yes"),OFFSET('Sanitation Data'!$E$10,0,10*ROW('Sanitation Data'!E195)),NA())</f>
        <v>#N/A</v>
      </c>
      <c r="AD201" s="100" t="e">
        <f ca="true">+IF(AND(ISNUMBER(OFFSET('Sanitation Data'!$E$11,0,10*ROW('Sanitation Data'!E195))),'Data Summary'!CS201="Yes"),OFFSET('Sanitation Data'!$E$11,0,10*ROW('Sanitation Data'!E195)),NA())</f>
        <v>#N/A</v>
      </c>
      <c r="AE201" s="100" t="e">
        <f ca="true">+IF(AND(ISNUMBER(OFFSET('Sanitation Data'!$E$12,0,10*ROW('Sanitation Data'!E195))),'Data Summary'!CT201="Yes"),OFFSET('Sanitation Data'!$E$12,0,10*ROW('Sanitation Data'!E195)),NA())</f>
        <v>#N/A</v>
      </c>
      <c r="AF201" s="100" t="e">
        <f ca="true">+IF(AND(ISNUMBER(OFFSET('Sanitation Data'!$F$4,0,10*ROW('Sanitation Data'!F195))),'Data Summary'!CU201="Yes"),100-OFFSET('Sanitation Data'!$F$4,0,10*ROW('Sanitation Data'!F195)),NA())</f>
        <v>#N/A</v>
      </c>
      <c r="AG201" s="100" t="e">
        <f ca="true">+IF(AND(ISNUMBER(OFFSET('Sanitation Data'!$F$6,0,10*ROW('Sanitation Data'!F195))),'Data Summary'!CV201="Yes"),OFFSET('Sanitation Data'!$F$6,0,10*ROW('Sanitation Data'!F195)),NA())</f>
        <v>#N/A</v>
      </c>
      <c r="AH201" s="100" t="e">
        <f ca="true">+IF(AND(ISNUMBER(OFFSET('Sanitation Data'!$F$10,0,10*ROW('Sanitation Data'!F195))),'Data Summary'!CW201="Yes"),OFFSET('Sanitation Data'!$F$10,0,10*ROW('Sanitation Data'!F195)),NA())</f>
        <v>#N/A</v>
      </c>
      <c r="AI201" s="100" t="e">
        <f ca="true">+IF(AND(ISNUMBER(OFFSET('Sanitation Data'!$F$11,0,10*ROW('Sanitation Data'!F195))),'Data Summary'!CX201="Yes"),OFFSET('Sanitation Data'!$F$11,0,10*ROW('Sanitation Data'!F195)),NA())</f>
        <v>#N/A</v>
      </c>
      <c r="AJ201" s="100" t="e">
        <f ca="true">+IF(AND(ISNUMBER(OFFSET('Sanitation Data'!$F$12,0,10*ROW('Sanitation Data'!F195))),'Data Summary'!CY201="Yes"),OFFSET('Sanitation Data'!$F$12,0,10*ROW('Sanitation Data'!F195)),NA())</f>
        <v>#N/A</v>
      </c>
      <c r="AK201" s="100" t="e">
        <f ca="true">+IF(AND(ISNUMBER(OFFSET('Sanitation Data'!$G$4,0,10*ROW('Sanitation Data'!G195))),'Data Summary'!CZ201="Yes"),100-OFFSET('Sanitation Data'!$G$4,0,10*ROW('Sanitation Data'!G195)),NA())</f>
        <v>#N/A</v>
      </c>
      <c r="AL201" s="100" t="e">
        <f ca="true">+IF(AND(ISNUMBER(OFFSET('Sanitation Data'!$G$6,0,10*ROW('Sanitation Data'!G195))),'Data Summary'!DA201="Yes"),OFFSET('Sanitation Data'!$G$6,0,10*ROW('Sanitation Data'!G195)),NA())</f>
        <v>#N/A</v>
      </c>
      <c r="AM201" s="100" t="e">
        <f ca="true">+IF(AND(ISNUMBER(OFFSET('Sanitation Data'!$G$10,0,10*ROW('Sanitation Data'!G195))),'Data Summary'!DB201="Yes"),OFFSET('Sanitation Data'!$G$10,0,10*ROW('Sanitation Data'!G195)),NA())</f>
        <v>#N/A</v>
      </c>
      <c r="AN201" s="100" t="e">
        <f ca="true">+IF(AND(ISNUMBER(OFFSET('Sanitation Data'!$G$11,0,10*ROW('Sanitation Data'!G195))),'Data Summary'!DC201="Yes"),OFFSET('Sanitation Data'!$G$11,0,10*ROW('Sanitation Data'!G195)),NA())</f>
        <v>#N/A</v>
      </c>
      <c r="AO201" s="100" t="e">
        <f ca="true">+IF(AND(ISNUMBER(OFFSET('Sanitation Data'!$G$12,0,10*ROW('Sanitation Data'!G195))),'Data Summary'!DD201="Yes"),OFFSET('Sanitation Data'!$G$12,0,10*ROW('Sanitation Data'!G195)),NA())</f>
        <v>#N/A</v>
      </c>
      <c r="AP201" s="100" t="e">
        <f ca="true">+IF(AND(ISNUMBER(OFFSET('Sanitation Data'!$H$4,0,10*ROW('Sanitation Data'!H195))),'Data Summary'!DE201="Yes"),100-OFFSET('Sanitation Data'!$H$4,0,10*ROW('Sanitation Data'!H195)),NA())</f>
        <v>#N/A</v>
      </c>
      <c r="AQ201" s="100" t="e">
        <f ca="true">+IF(AND(ISNUMBER(OFFSET('Sanitation Data'!$H$6,0,10*ROW('Sanitation Data'!H195))),'Data Summary'!DF201="Yes"),OFFSET('Sanitation Data'!$H$6,0,10*ROW('Sanitation Data'!H195)),NA())</f>
        <v>#N/A</v>
      </c>
      <c r="AR201" s="100" t="e">
        <f ca="true">+IF(AND(ISNUMBER(OFFSET('Sanitation Data'!$H$10,0,10*ROW('Sanitation Data'!H195))),'Data Summary'!DG201="Yes"),OFFSET('Sanitation Data'!$H$10,0,10*ROW('Sanitation Data'!H195)),NA())</f>
        <v>#N/A</v>
      </c>
      <c r="AS201" s="100" t="e">
        <f ca="true">+IF(AND(ISNUMBER(OFFSET('Sanitation Data'!$H$11,0,10*ROW('Sanitation Data'!H195))),'Data Summary'!DH201="Yes"),OFFSET('Sanitation Data'!$H$11,0,10*ROW('Sanitation Data'!H195)),NA())</f>
        <v>#N/A</v>
      </c>
      <c r="AT201" s="100" t="e">
        <f ca="true">+IF(AND(ISNUMBER(OFFSET('Sanitation Data'!$H$12,0,10*ROW('Sanitation Data'!H195))),'Data Summary'!DI201="Yes"),OFFSET('Sanitation Data'!$H$12,0,10*ROW('Sanitation Data'!H195)),NA())</f>
        <v>#N/A</v>
      </c>
      <c r="AU201" s="100" t="e">
        <f ca="true">+IF(AND(ISNUMBER(OFFSET('Sanitation Data'!$I$4,0,10*ROW('Sanitation Data'!I195))),'Data Summary'!DJ201="Yes"),100-OFFSET('Sanitation Data'!$I$4,0,10*ROW('Sanitation Data'!I195)),NA())</f>
        <v>#N/A</v>
      </c>
      <c r="AV201" s="100" t="e">
        <f ca="true">+IF(AND(ISNUMBER(OFFSET('Sanitation Data'!$I$6,0,10*ROW('Sanitation Data'!I195))),'Data Summary'!DK201="Yes"),OFFSET('Sanitation Data'!$I$6,0,10*ROW('Sanitation Data'!I195)),NA())</f>
        <v>#N/A</v>
      </c>
      <c r="AW201" s="100" t="e">
        <f ca="true">+IF(AND(ISNUMBER(OFFSET('Sanitation Data'!$I$10,0,10*ROW('Sanitation Data'!I195))),'Data Summary'!DL201="Yes"),OFFSET('Sanitation Data'!$I$10,0,10*ROW('Sanitation Data'!I195)),NA())</f>
        <v>#N/A</v>
      </c>
      <c r="AX201" s="100" t="e">
        <f ca="true">+IF(AND(ISNUMBER(OFFSET('Sanitation Data'!$I$11,0,10*ROW('Sanitation Data'!I195))),'Data Summary'!DM201="Yes"),OFFSET('Sanitation Data'!$I$11,0,10*ROW('Sanitation Data'!I195)),NA())</f>
        <v>#N/A</v>
      </c>
      <c r="AY201" s="100" t="e">
        <f ca="true">+IF(AND(ISNUMBER(OFFSET('Sanitation Data'!$I$12,0,10*ROW('Sanitation Data'!I195))),'Data Summary'!DN201="Yes"),OFFSET('Sanitation Data'!$I$12,0,10*ROW('Sanitation Data'!I195)),NA())</f>
        <v>#N/A</v>
      </c>
      <c r="AZ201" s="101" t="e">
        <f ca="true">+IF(AND(ISNUMBER(OFFSET('Hygiene Data'!$D$5,0,10*ROW('Hygiene Data'!D195))),'Data Summary'!DO201="Yes"),OFFSET('Hygiene Data'!$D$5,0,10*ROW('Hygiene Data'!D195)),NA())</f>
        <v>#N/A</v>
      </c>
      <c r="BA201" s="101" t="e">
        <f ca="true">+IF(AND(ISNUMBER(OFFSET('Hygiene Data'!$D$7,0,10*ROW('Hygiene Data'!D195))),'Data Summary'!DP201="Yes"),OFFSET('Hygiene Data'!$D$7,0,10*ROW('Hygiene Data'!D195)),NA())</f>
        <v>#N/A</v>
      </c>
      <c r="BB201" s="101" t="e">
        <f ca="true">+IF(AND(ISNUMBER(OFFSET('Hygiene Data'!$D$9,0,10*ROW('Hygiene Data'!D195))),'Data Summary'!DQ201="Yes"),OFFSET('Hygiene Data'!$D$9,0,10*ROW('Hygiene Data'!D195)),NA())</f>
        <v>#N/A</v>
      </c>
      <c r="BC201" s="101" t="e">
        <f ca="true">+IF(AND(ISNUMBER(OFFSET('Hygiene Data'!$E$5,0,10*ROW('Hygiene Data'!E195))),'Data Summary'!DR201="Yes"),OFFSET('Hygiene Data'!$E$5,0,10*ROW('Hygiene Data'!E195)),NA())</f>
        <v>#N/A</v>
      </c>
      <c r="BD201" s="101" t="e">
        <f ca="true">+IF(AND(ISNUMBER(OFFSET('Hygiene Data'!$E$7,0,10*ROW('Hygiene Data'!E195))),'Data Summary'!DS201="Yes"),OFFSET('Hygiene Data'!$E$7,0,10*ROW('Hygiene Data'!E195)),NA())</f>
        <v>#N/A</v>
      </c>
      <c r="BE201" s="101" t="e">
        <f ca="true">+IF(AND(ISNUMBER(OFFSET('Hygiene Data'!$E$9,0,10*ROW('Hygiene Data'!E195))),'Data Summary'!DT201="Yes"),OFFSET('Hygiene Data'!$E$9,0,10*ROW('Hygiene Data'!E195)),NA())</f>
        <v>#N/A</v>
      </c>
      <c r="BF201" s="101" t="e">
        <f ca="true">+IF(AND(ISNUMBER(OFFSET('Hygiene Data'!$F$5,0,10*ROW('Hygiene Data'!F195))),'Data Summary'!DU201="Yes"),OFFSET('Hygiene Data'!$F$5,0,10*ROW('Hygiene Data'!F195)),NA())</f>
        <v>#N/A</v>
      </c>
      <c r="BG201" s="101" t="e">
        <f ca="true">+IF(AND(ISNUMBER(OFFSET('Hygiene Data'!$F$7,0,10*ROW('Hygiene Data'!F195))),'Data Summary'!DV201="Yes"),OFFSET('Hygiene Data'!$F$7,0,10*ROW('Hygiene Data'!F195)),NA())</f>
        <v>#N/A</v>
      </c>
      <c r="BH201" s="101" t="e">
        <f ca="true">+IF(AND(ISNUMBER(OFFSET('Hygiene Data'!$F$9,0,10*ROW('Hygiene Data'!F195))),'Data Summary'!DW201="Yes"),OFFSET('Hygiene Data'!$F$9,0,10*ROW('Hygiene Data'!F195)),NA())</f>
        <v>#N/A</v>
      </c>
      <c r="BI201" s="101" t="e">
        <f ca="true">+IF(AND(ISNUMBER(OFFSET('Hygiene Data'!$G$5,0,10*ROW('Hygiene Data'!G195))),'Data Summary'!DX201="Yes"),OFFSET('Hygiene Data'!$G$5,0,10*ROW('Hygiene Data'!G195)),NA())</f>
        <v>#N/A</v>
      </c>
      <c r="BJ201" s="101" t="e">
        <f ca="true">+IF(AND(ISNUMBER(OFFSET('Hygiene Data'!$G$7,0,10*ROW('Hygiene Data'!G195))),'Data Summary'!DY201="Yes"),OFFSET('Hygiene Data'!$G$7,0,10*ROW('Hygiene Data'!G195)),NA())</f>
        <v>#N/A</v>
      </c>
      <c r="BK201" s="101" t="e">
        <f ca="true">+IF(AND(ISNUMBER(OFFSET('Hygiene Data'!$G$9,0,10*ROW('Hygiene Data'!G195))),'Data Summary'!DZ201="Yes"),OFFSET('Hygiene Data'!$G$9,0,10*ROW('Hygiene Data'!G195)),NA())</f>
        <v>#N/A</v>
      </c>
      <c r="BL201" s="101" t="e">
        <f ca="true">+IF(AND(ISNUMBER(OFFSET('Hygiene Data'!$H$5,0,10*ROW('Hygiene Data'!H195))),'Data Summary'!EA201="Yes"),OFFSET('Hygiene Data'!$H$5,0,10*ROW('Hygiene Data'!H195)),NA())</f>
        <v>#N/A</v>
      </c>
      <c r="BM201" s="101" t="e">
        <f ca="true">+IF(AND(ISNUMBER(OFFSET('Hygiene Data'!$H$7,0,10*ROW('Hygiene Data'!H195))),'Data Summary'!EB201="Yes"),OFFSET('Hygiene Data'!$H$7,0,10*ROW('Hygiene Data'!H195)),NA())</f>
        <v>#N/A</v>
      </c>
      <c r="BN201" s="101" t="e">
        <f ca="true">+IF(AND(ISNUMBER(OFFSET('Hygiene Data'!$H$9,0,10*ROW('Hygiene Data'!H195))),'Data Summary'!EC201="Yes"),OFFSET('Hygiene Data'!$H$9,0,10*ROW('Hygiene Data'!H195)),NA())</f>
        <v>#N/A</v>
      </c>
      <c r="BO201" s="101" t="e">
        <f ca="true">+IF(AND(ISNUMBER(OFFSET('Hygiene Data'!$I$5,0,10*ROW('Hygiene Data'!I195))),'Data Summary'!ED201="Yes"),OFFSET('Hygiene Data'!$I$5,0,10*ROW('Hygiene Data'!I195)),NA())</f>
        <v>#N/A</v>
      </c>
      <c r="BP201" s="101" t="e">
        <f ca="true">+IF(AND(ISNUMBER(OFFSET('Hygiene Data'!$I$7,0,10*ROW('Hygiene Data'!I195))),'Data Summary'!EE201="Yes"),OFFSET('Hygiene Data'!$I$7,0,10*ROW('Hygiene Data'!I195)),NA())</f>
        <v>#N/A</v>
      </c>
      <c r="BQ201" s="101" t="e">
        <f ca="true">+IF(AND(ISNUMBER(OFFSET('Hygiene Data'!$I$9,0,10*ROW('Hygiene Data'!I195))),'Data Summary'!EF201="Yes"),OFFSET('Hygiene Data'!$I$9,0,10*ROW('Hygiene Data'!I195)),NA())</f>
        <v>#N/A</v>
      </c>
    </row>
    <row xmlns:x14ac="http://schemas.microsoft.com/office/spreadsheetml/2009/9/ac" r="202" x14ac:dyDescent="0.2">
      <c r="A202" s="379" t="e">
        <f ca="true">+RIGHT('Data Summary'!A202,LEN('Data Summary'!A202)-9)</f>
        <v>#VALUE!</v>
      </c>
      <c r="B202" s="38" t="str">
        <f ca="true">+IF(ISTEXT('Data Summary'!B202),'Data Summary'!B202,"")</f>
        <v/>
      </c>
      <c r="C202" s="378" t="e">
        <f ca="true">+VALUE('Data Summary'!C202)</f>
        <v>#VALUE!</v>
      </c>
      <c r="D202" s="99" t="e">
        <f ca="true">+IF(AND(ISNUMBER(OFFSET('Water Data'!$D$4,0,10*ROW('Water Data'!D196))),'Data Summary'!BS202="Yes"),100-OFFSET('Water Data'!$D$4,0,10*ROW('Water Data'!D196)),NA())</f>
        <v>#N/A</v>
      </c>
      <c r="E202" s="99" t="e">
        <f ca="true">+IF(AND(ISNUMBER(OFFSET('Water Data'!$D$6,0,10*ROW('Water Data'!D196))),'Data Summary'!BT202="Yes"),OFFSET('Water Data'!$D$6,0,10*ROW('Water Data'!D196)),NA())</f>
        <v>#N/A</v>
      </c>
      <c r="F202" s="99" t="e">
        <f ca="true">+IF(AND(ISNUMBER(OFFSET('Water Data'!$D$9,0,10*ROW('Water Data'!D196))),'Data Summary'!BU202="Yes"),OFFSET('Water Data'!$D$9,0,10*ROW('Water Data'!D196)),NA())</f>
        <v>#N/A</v>
      </c>
      <c r="G202" s="99" t="e">
        <f ca="true">+IF(AND(ISNUMBER(OFFSET('Water Data'!$E$4,0,10*ROW('Water Data'!E196))),'Data Summary'!BV202="Yes"),100-OFFSET('Water Data'!$E$4,0,10*ROW('Water Data'!E196)),NA())</f>
        <v>#N/A</v>
      </c>
      <c r="H202" s="99" t="e">
        <f ca="true">+IF(AND(ISNUMBER(OFFSET('Water Data'!$E$6,0,10*ROW('Water Data'!E196))),'Data Summary'!BW202="Yes"),OFFSET('Water Data'!$E$6,0,10*ROW('Water Data'!E196)),NA())</f>
        <v>#N/A</v>
      </c>
      <c r="I202" s="99" t="e">
        <f ca="true">+IF(AND(ISNUMBER(OFFSET('Water Data'!$E$9,0,10*ROW('Water Data'!E196))),'Data Summary'!BX202="Yes"),OFFSET('Water Data'!$E$9,0,10*ROW('Water Data'!E196)),NA())</f>
        <v>#N/A</v>
      </c>
      <c r="J202" s="99" t="e">
        <f ca="true">+IF(AND(ISNUMBER(OFFSET('Water Data'!$F$4,0,10*ROW('Water Data'!F196))),'Data Summary'!BY202="Yes"),100-OFFSET('Water Data'!$F$4,0,10*ROW('Water Data'!F196)),NA())</f>
        <v>#N/A</v>
      </c>
      <c r="K202" s="99" t="e">
        <f ca="true">+IF(AND(ISNUMBER(OFFSET('Water Data'!$F$6,0,10*ROW('Water Data'!F196))),'Data Summary'!BZ202="Yes"),OFFSET('Water Data'!$F$6,0,10*ROW('Water Data'!F196)),NA())</f>
        <v>#N/A</v>
      </c>
      <c r="L202" s="99" t="e">
        <f ca="true">+IF(AND(ISNUMBER(OFFSET('Water Data'!$F$9,0,10*ROW('Water Data'!F196))),'Data Summary'!CA202="Yes"),OFFSET('Water Data'!$F$9,0,10*ROW('Water Data'!F196)),NA())</f>
        <v>#N/A</v>
      </c>
      <c r="M202" s="99" t="e">
        <f ca="true">+IF(AND(ISNUMBER(OFFSET('Water Data'!$G$4,0,10*ROW('Water Data'!G196))),'Data Summary'!CB202="Yes"),100-OFFSET('Water Data'!$G$4,0,10*ROW('Water Data'!G196)),NA())</f>
        <v>#N/A</v>
      </c>
      <c r="N202" s="99" t="e">
        <f ca="true">+IF(AND(ISNUMBER(OFFSET('Water Data'!$G$6,0,10*ROW('Water Data'!G196))),'Data Summary'!CC202="Yes"),OFFSET('Water Data'!$G$6,0,10*ROW('Water Data'!G196)),NA())</f>
        <v>#N/A</v>
      </c>
      <c r="O202" s="99" t="e">
        <f ca="true">+IF(AND(ISNUMBER(OFFSET('Water Data'!$G$9,0,10*ROW('Water Data'!G196))),'Data Summary'!CD202="Yes"),OFFSET('Water Data'!$G$9,0,10*ROW('Water Data'!G196)),NA())</f>
        <v>#N/A</v>
      </c>
      <c r="P202" s="99" t="e">
        <f ca="true">+IF(AND(ISNUMBER(OFFSET('Water Data'!$H$4,0,10*ROW('Water Data'!H196))),'Data Summary'!CE202="Yes"),100-OFFSET('Water Data'!$H$4,0,10*ROW('Water Data'!H196)),NA())</f>
        <v>#N/A</v>
      </c>
      <c r="Q202" s="99" t="e">
        <f ca="true">+IF(AND(ISNUMBER(OFFSET('Water Data'!$H$6,0,10*ROW('Water Data'!H196))),'Data Summary'!CF202="Yes"),OFFSET('Water Data'!$H$6,0,10*ROW('Water Data'!H196)),NA())</f>
        <v>#N/A</v>
      </c>
      <c r="R202" s="99" t="e">
        <f ca="true">+IF(AND(ISNUMBER(OFFSET('Water Data'!$H$9,0,10*ROW('Water Data'!H196))),'Data Summary'!CG202="Yes"),OFFSET('Water Data'!$H$9,0,10*ROW('Water Data'!H196)),NA())</f>
        <v>#N/A</v>
      </c>
      <c r="S202" s="99" t="e">
        <f ca="true">+IF(AND(ISNUMBER(OFFSET('Water Data'!$I$4,0,10*ROW('Water Data'!I196))),'Data Summary'!CH202="Yes"),100-OFFSET('Water Data'!$I$4,0,10*ROW('Water Data'!I196)),NA())</f>
        <v>#N/A</v>
      </c>
      <c r="T202" s="99" t="e">
        <f ca="true">+IF(AND(ISNUMBER(OFFSET('Water Data'!$I$6,0,10*ROW('Water Data'!I196))),'Data Summary'!CI202="Yes"),OFFSET('Water Data'!$I$6,0,10*ROW('Water Data'!I196)),NA())</f>
        <v>#N/A</v>
      </c>
      <c r="U202" s="99" t="e">
        <f ca="true">+IF(AND(ISNUMBER(OFFSET('Water Data'!$I$9,0,10*ROW('Water Data'!I196))),'Data Summary'!CJ202="Yes"),OFFSET('Water Data'!$I$9,0,10*ROW('Water Data'!I196)),NA())</f>
        <v>#N/A</v>
      </c>
      <c r="V202" s="100" t="e">
        <f ca="true">+IF(AND(ISNUMBER(OFFSET('Sanitation Data'!$D$4,0,10*ROW('Sanitation Data'!D196))),'Data Summary'!CK202="Yes"),100-OFFSET('Sanitation Data'!$D$4,0,10*ROW('Sanitation Data'!D196)),NA())</f>
        <v>#N/A</v>
      </c>
      <c r="W202" s="100" t="e">
        <f ca="true">+IF(AND(ISNUMBER(OFFSET('Sanitation Data'!$D$6,0,10*ROW('Sanitation Data'!D196))),'Data Summary'!CL202="Yes"),OFFSET('Sanitation Data'!$D$6,0,10*ROW('Sanitation Data'!D196)),NA())</f>
        <v>#N/A</v>
      </c>
      <c r="X202" s="100" t="e">
        <f ca="true">+IF(AND(ISNUMBER(OFFSET('Sanitation Data'!$D$10,0,10*ROW('Sanitation Data'!D196))),'Data Summary'!CM202="Yes"),OFFSET('Sanitation Data'!$D$10,0,10*ROW('Sanitation Data'!D196)),NA())</f>
        <v>#N/A</v>
      </c>
      <c r="Y202" s="100" t="e">
        <f ca="true">+IF(AND(ISNUMBER(OFFSET('Sanitation Data'!$D$11,0,10*ROW('Sanitation Data'!D196))),'Data Summary'!CN202="Yes"),OFFSET('Sanitation Data'!$D$11,0,10*ROW('Sanitation Data'!D196)),NA())</f>
        <v>#N/A</v>
      </c>
      <c r="Z202" s="100" t="e">
        <f ca="true">+IF(AND(ISNUMBER(OFFSET('Sanitation Data'!$D$12,0,10*ROW('Sanitation Data'!D196))),'Data Summary'!CO202="Yes"),OFFSET('Sanitation Data'!$D$12,0,10*ROW('Sanitation Data'!D196)),NA())</f>
        <v>#N/A</v>
      </c>
      <c r="AA202" s="100" t="e">
        <f ca="true">+IF(AND(ISNUMBER(OFFSET('Sanitation Data'!$E$4,0,10*ROW('Sanitation Data'!E196))),'Data Summary'!CP202="Yes"),100-OFFSET('Sanitation Data'!$E$4,0,10*ROW('Sanitation Data'!E196)),NA())</f>
        <v>#N/A</v>
      </c>
      <c r="AB202" s="100" t="e">
        <f ca="true">+IF(AND(ISNUMBER(OFFSET('Sanitation Data'!$E$6,0,10*ROW('Sanitation Data'!E196))),'Data Summary'!CQ202="Yes"),OFFSET('Sanitation Data'!$E$6,0,10*ROW('Sanitation Data'!E196)),NA())</f>
        <v>#N/A</v>
      </c>
      <c r="AC202" s="100" t="e">
        <f ca="true">+IF(AND(ISNUMBER(OFFSET('Sanitation Data'!$E$10,0,10*ROW('Sanitation Data'!E196))),'Data Summary'!CR202="Yes"),OFFSET('Sanitation Data'!$E$10,0,10*ROW('Sanitation Data'!E196)),NA())</f>
        <v>#N/A</v>
      </c>
      <c r="AD202" s="100" t="e">
        <f ca="true">+IF(AND(ISNUMBER(OFFSET('Sanitation Data'!$E$11,0,10*ROW('Sanitation Data'!E196))),'Data Summary'!CS202="Yes"),OFFSET('Sanitation Data'!$E$11,0,10*ROW('Sanitation Data'!E196)),NA())</f>
        <v>#N/A</v>
      </c>
      <c r="AE202" s="100" t="e">
        <f ca="true">+IF(AND(ISNUMBER(OFFSET('Sanitation Data'!$E$12,0,10*ROW('Sanitation Data'!E196))),'Data Summary'!CT202="Yes"),OFFSET('Sanitation Data'!$E$12,0,10*ROW('Sanitation Data'!E196)),NA())</f>
        <v>#N/A</v>
      </c>
      <c r="AF202" s="100" t="e">
        <f ca="true">+IF(AND(ISNUMBER(OFFSET('Sanitation Data'!$F$4,0,10*ROW('Sanitation Data'!F196))),'Data Summary'!CU202="Yes"),100-OFFSET('Sanitation Data'!$F$4,0,10*ROW('Sanitation Data'!F196)),NA())</f>
        <v>#N/A</v>
      </c>
      <c r="AG202" s="100" t="e">
        <f ca="true">+IF(AND(ISNUMBER(OFFSET('Sanitation Data'!$F$6,0,10*ROW('Sanitation Data'!F196))),'Data Summary'!CV202="Yes"),OFFSET('Sanitation Data'!$F$6,0,10*ROW('Sanitation Data'!F196)),NA())</f>
        <v>#N/A</v>
      </c>
      <c r="AH202" s="100" t="e">
        <f ca="true">+IF(AND(ISNUMBER(OFFSET('Sanitation Data'!$F$10,0,10*ROW('Sanitation Data'!F196))),'Data Summary'!CW202="Yes"),OFFSET('Sanitation Data'!$F$10,0,10*ROW('Sanitation Data'!F196)),NA())</f>
        <v>#N/A</v>
      </c>
      <c r="AI202" s="100" t="e">
        <f ca="true">+IF(AND(ISNUMBER(OFFSET('Sanitation Data'!$F$11,0,10*ROW('Sanitation Data'!F196))),'Data Summary'!CX202="Yes"),OFFSET('Sanitation Data'!$F$11,0,10*ROW('Sanitation Data'!F196)),NA())</f>
        <v>#N/A</v>
      </c>
      <c r="AJ202" s="100" t="e">
        <f ca="true">+IF(AND(ISNUMBER(OFFSET('Sanitation Data'!$F$12,0,10*ROW('Sanitation Data'!F196))),'Data Summary'!CY202="Yes"),OFFSET('Sanitation Data'!$F$12,0,10*ROW('Sanitation Data'!F196)),NA())</f>
        <v>#N/A</v>
      </c>
      <c r="AK202" s="100" t="e">
        <f ca="true">+IF(AND(ISNUMBER(OFFSET('Sanitation Data'!$G$4,0,10*ROW('Sanitation Data'!G196))),'Data Summary'!CZ202="Yes"),100-OFFSET('Sanitation Data'!$G$4,0,10*ROW('Sanitation Data'!G196)),NA())</f>
        <v>#N/A</v>
      </c>
      <c r="AL202" s="100" t="e">
        <f ca="true">+IF(AND(ISNUMBER(OFFSET('Sanitation Data'!$G$6,0,10*ROW('Sanitation Data'!G196))),'Data Summary'!DA202="Yes"),OFFSET('Sanitation Data'!$G$6,0,10*ROW('Sanitation Data'!G196)),NA())</f>
        <v>#N/A</v>
      </c>
      <c r="AM202" s="100" t="e">
        <f ca="true">+IF(AND(ISNUMBER(OFFSET('Sanitation Data'!$G$10,0,10*ROW('Sanitation Data'!G196))),'Data Summary'!DB202="Yes"),OFFSET('Sanitation Data'!$G$10,0,10*ROW('Sanitation Data'!G196)),NA())</f>
        <v>#N/A</v>
      </c>
      <c r="AN202" s="100" t="e">
        <f ca="true">+IF(AND(ISNUMBER(OFFSET('Sanitation Data'!$G$11,0,10*ROW('Sanitation Data'!G196))),'Data Summary'!DC202="Yes"),OFFSET('Sanitation Data'!$G$11,0,10*ROW('Sanitation Data'!G196)),NA())</f>
        <v>#N/A</v>
      </c>
      <c r="AO202" s="100" t="e">
        <f ca="true">+IF(AND(ISNUMBER(OFFSET('Sanitation Data'!$G$12,0,10*ROW('Sanitation Data'!G196))),'Data Summary'!DD202="Yes"),OFFSET('Sanitation Data'!$G$12,0,10*ROW('Sanitation Data'!G196)),NA())</f>
        <v>#N/A</v>
      </c>
      <c r="AP202" s="100" t="e">
        <f ca="true">+IF(AND(ISNUMBER(OFFSET('Sanitation Data'!$H$4,0,10*ROW('Sanitation Data'!H196))),'Data Summary'!DE202="Yes"),100-OFFSET('Sanitation Data'!$H$4,0,10*ROW('Sanitation Data'!H196)),NA())</f>
        <v>#N/A</v>
      </c>
      <c r="AQ202" s="100" t="e">
        <f ca="true">+IF(AND(ISNUMBER(OFFSET('Sanitation Data'!$H$6,0,10*ROW('Sanitation Data'!H196))),'Data Summary'!DF202="Yes"),OFFSET('Sanitation Data'!$H$6,0,10*ROW('Sanitation Data'!H196)),NA())</f>
        <v>#N/A</v>
      </c>
      <c r="AR202" s="100" t="e">
        <f ca="true">+IF(AND(ISNUMBER(OFFSET('Sanitation Data'!$H$10,0,10*ROW('Sanitation Data'!H196))),'Data Summary'!DG202="Yes"),OFFSET('Sanitation Data'!$H$10,0,10*ROW('Sanitation Data'!H196)),NA())</f>
        <v>#N/A</v>
      </c>
      <c r="AS202" s="100" t="e">
        <f ca="true">+IF(AND(ISNUMBER(OFFSET('Sanitation Data'!$H$11,0,10*ROW('Sanitation Data'!H196))),'Data Summary'!DH202="Yes"),OFFSET('Sanitation Data'!$H$11,0,10*ROW('Sanitation Data'!H196)),NA())</f>
        <v>#N/A</v>
      </c>
      <c r="AT202" s="100" t="e">
        <f ca="true">+IF(AND(ISNUMBER(OFFSET('Sanitation Data'!$H$12,0,10*ROW('Sanitation Data'!H196))),'Data Summary'!DI202="Yes"),OFFSET('Sanitation Data'!$H$12,0,10*ROW('Sanitation Data'!H196)),NA())</f>
        <v>#N/A</v>
      </c>
      <c r="AU202" s="100" t="e">
        <f ca="true">+IF(AND(ISNUMBER(OFFSET('Sanitation Data'!$I$4,0,10*ROW('Sanitation Data'!I196))),'Data Summary'!DJ202="Yes"),100-OFFSET('Sanitation Data'!$I$4,0,10*ROW('Sanitation Data'!I196)),NA())</f>
        <v>#N/A</v>
      </c>
      <c r="AV202" s="100" t="e">
        <f ca="true">+IF(AND(ISNUMBER(OFFSET('Sanitation Data'!$I$6,0,10*ROW('Sanitation Data'!I196))),'Data Summary'!DK202="Yes"),OFFSET('Sanitation Data'!$I$6,0,10*ROW('Sanitation Data'!I196)),NA())</f>
        <v>#N/A</v>
      </c>
      <c r="AW202" s="100" t="e">
        <f ca="true">+IF(AND(ISNUMBER(OFFSET('Sanitation Data'!$I$10,0,10*ROW('Sanitation Data'!I196))),'Data Summary'!DL202="Yes"),OFFSET('Sanitation Data'!$I$10,0,10*ROW('Sanitation Data'!I196)),NA())</f>
        <v>#N/A</v>
      </c>
      <c r="AX202" s="100" t="e">
        <f ca="true">+IF(AND(ISNUMBER(OFFSET('Sanitation Data'!$I$11,0,10*ROW('Sanitation Data'!I196))),'Data Summary'!DM202="Yes"),OFFSET('Sanitation Data'!$I$11,0,10*ROW('Sanitation Data'!I196)),NA())</f>
        <v>#N/A</v>
      </c>
      <c r="AY202" s="100" t="e">
        <f ca="true">+IF(AND(ISNUMBER(OFFSET('Sanitation Data'!$I$12,0,10*ROW('Sanitation Data'!I196))),'Data Summary'!DN202="Yes"),OFFSET('Sanitation Data'!$I$12,0,10*ROW('Sanitation Data'!I196)),NA())</f>
        <v>#N/A</v>
      </c>
      <c r="AZ202" s="101" t="e">
        <f ca="true">+IF(AND(ISNUMBER(OFFSET('Hygiene Data'!$D$5,0,10*ROW('Hygiene Data'!D196))),'Data Summary'!DO202="Yes"),OFFSET('Hygiene Data'!$D$5,0,10*ROW('Hygiene Data'!D196)),NA())</f>
        <v>#N/A</v>
      </c>
      <c r="BA202" s="101" t="e">
        <f ca="true">+IF(AND(ISNUMBER(OFFSET('Hygiene Data'!$D$7,0,10*ROW('Hygiene Data'!D196))),'Data Summary'!DP202="Yes"),OFFSET('Hygiene Data'!$D$7,0,10*ROW('Hygiene Data'!D196)),NA())</f>
        <v>#N/A</v>
      </c>
      <c r="BB202" s="101" t="e">
        <f ca="true">+IF(AND(ISNUMBER(OFFSET('Hygiene Data'!$D$9,0,10*ROW('Hygiene Data'!D196))),'Data Summary'!DQ202="Yes"),OFFSET('Hygiene Data'!$D$9,0,10*ROW('Hygiene Data'!D196)),NA())</f>
        <v>#N/A</v>
      </c>
      <c r="BC202" s="101" t="e">
        <f ca="true">+IF(AND(ISNUMBER(OFFSET('Hygiene Data'!$E$5,0,10*ROW('Hygiene Data'!E196))),'Data Summary'!DR202="Yes"),OFFSET('Hygiene Data'!$E$5,0,10*ROW('Hygiene Data'!E196)),NA())</f>
        <v>#N/A</v>
      </c>
      <c r="BD202" s="101" t="e">
        <f ca="true">+IF(AND(ISNUMBER(OFFSET('Hygiene Data'!$E$7,0,10*ROW('Hygiene Data'!E196))),'Data Summary'!DS202="Yes"),OFFSET('Hygiene Data'!$E$7,0,10*ROW('Hygiene Data'!E196)),NA())</f>
        <v>#N/A</v>
      </c>
      <c r="BE202" s="101" t="e">
        <f ca="true">+IF(AND(ISNUMBER(OFFSET('Hygiene Data'!$E$9,0,10*ROW('Hygiene Data'!E196))),'Data Summary'!DT202="Yes"),OFFSET('Hygiene Data'!$E$9,0,10*ROW('Hygiene Data'!E196)),NA())</f>
        <v>#N/A</v>
      </c>
      <c r="BF202" s="101" t="e">
        <f ca="true">+IF(AND(ISNUMBER(OFFSET('Hygiene Data'!$F$5,0,10*ROW('Hygiene Data'!F196))),'Data Summary'!DU202="Yes"),OFFSET('Hygiene Data'!$F$5,0,10*ROW('Hygiene Data'!F196)),NA())</f>
        <v>#N/A</v>
      </c>
      <c r="BG202" s="101" t="e">
        <f ca="true">+IF(AND(ISNUMBER(OFFSET('Hygiene Data'!$F$7,0,10*ROW('Hygiene Data'!F196))),'Data Summary'!DV202="Yes"),OFFSET('Hygiene Data'!$F$7,0,10*ROW('Hygiene Data'!F196)),NA())</f>
        <v>#N/A</v>
      </c>
      <c r="BH202" s="101" t="e">
        <f ca="true">+IF(AND(ISNUMBER(OFFSET('Hygiene Data'!$F$9,0,10*ROW('Hygiene Data'!F196))),'Data Summary'!DW202="Yes"),OFFSET('Hygiene Data'!$F$9,0,10*ROW('Hygiene Data'!F196)),NA())</f>
        <v>#N/A</v>
      </c>
      <c r="BI202" s="101" t="e">
        <f ca="true">+IF(AND(ISNUMBER(OFFSET('Hygiene Data'!$G$5,0,10*ROW('Hygiene Data'!G196))),'Data Summary'!DX202="Yes"),OFFSET('Hygiene Data'!$G$5,0,10*ROW('Hygiene Data'!G196)),NA())</f>
        <v>#N/A</v>
      </c>
      <c r="BJ202" s="101" t="e">
        <f ca="true">+IF(AND(ISNUMBER(OFFSET('Hygiene Data'!$G$7,0,10*ROW('Hygiene Data'!G196))),'Data Summary'!DY202="Yes"),OFFSET('Hygiene Data'!$G$7,0,10*ROW('Hygiene Data'!G196)),NA())</f>
        <v>#N/A</v>
      </c>
      <c r="BK202" s="101" t="e">
        <f ca="true">+IF(AND(ISNUMBER(OFFSET('Hygiene Data'!$G$9,0,10*ROW('Hygiene Data'!G196))),'Data Summary'!DZ202="Yes"),OFFSET('Hygiene Data'!$G$9,0,10*ROW('Hygiene Data'!G196)),NA())</f>
        <v>#N/A</v>
      </c>
      <c r="BL202" s="101" t="e">
        <f ca="true">+IF(AND(ISNUMBER(OFFSET('Hygiene Data'!$H$5,0,10*ROW('Hygiene Data'!H196))),'Data Summary'!EA202="Yes"),OFFSET('Hygiene Data'!$H$5,0,10*ROW('Hygiene Data'!H196)),NA())</f>
        <v>#N/A</v>
      </c>
      <c r="BM202" s="101" t="e">
        <f ca="true">+IF(AND(ISNUMBER(OFFSET('Hygiene Data'!$H$7,0,10*ROW('Hygiene Data'!H196))),'Data Summary'!EB202="Yes"),OFFSET('Hygiene Data'!$H$7,0,10*ROW('Hygiene Data'!H196)),NA())</f>
        <v>#N/A</v>
      </c>
      <c r="BN202" s="101" t="e">
        <f ca="true">+IF(AND(ISNUMBER(OFFSET('Hygiene Data'!$H$9,0,10*ROW('Hygiene Data'!H196))),'Data Summary'!EC202="Yes"),OFFSET('Hygiene Data'!$H$9,0,10*ROW('Hygiene Data'!H196)),NA())</f>
        <v>#N/A</v>
      </c>
      <c r="BO202" s="101" t="e">
        <f ca="true">+IF(AND(ISNUMBER(OFFSET('Hygiene Data'!$I$5,0,10*ROW('Hygiene Data'!I196))),'Data Summary'!ED202="Yes"),OFFSET('Hygiene Data'!$I$5,0,10*ROW('Hygiene Data'!I196)),NA())</f>
        <v>#N/A</v>
      </c>
      <c r="BP202" s="101" t="e">
        <f ca="true">+IF(AND(ISNUMBER(OFFSET('Hygiene Data'!$I$7,0,10*ROW('Hygiene Data'!I196))),'Data Summary'!EE202="Yes"),OFFSET('Hygiene Data'!$I$7,0,10*ROW('Hygiene Data'!I196)),NA())</f>
        <v>#N/A</v>
      </c>
      <c r="BQ202" s="101" t="e">
        <f ca="true">+IF(AND(ISNUMBER(OFFSET('Hygiene Data'!$I$9,0,10*ROW('Hygiene Data'!I196))),'Data Summary'!EF202="Yes"),OFFSET('Hygiene Data'!$I$9,0,10*ROW('Hygiene Data'!I196)),NA())</f>
        <v>#N/A</v>
      </c>
    </row>
    <row xmlns:x14ac="http://schemas.microsoft.com/office/spreadsheetml/2009/9/ac" r="203" x14ac:dyDescent="0.2">
      <c r="A203" s="379" t="e">
        <f ca="true">+RIGHT('Data Summary'!A203,LEN('Data Summary'!A203)-9)</f>
        <v>#VALUE!</v>
      </c>
      <c r="B203" s="38" t="str">
        <f ca="true">+IF(ISTEXT('Data Summary'!B203),'Data Summary'!B203,"")</f>
        <v/>
      </c>
      <c r="C203" s="378" t="e">
        <f ca="true">+VALUE('Data Summary'!C203)</f>
        <v>#VALUE!</v>
      </c>
      <c r="D203" s="99" t="e">
        <f ca="true">+IF(AND(ISNUMBER(OFFSET('Water Data'!$D$4,0,10*ROW('Water Data'!D197))),'Data Summary'!BS203="Yes"),100-OFFSET('Water Data'!$D$4,0,10*ROW('Water Data'!D197)),NA())</f>
        <v>#N/A</v>
      </c>
      <c r="E203" s="99" t="e">
        <f ca="true">+IF(AND(ISNUMBER(OFFSET('Water Data'!$D$6,0,10*ROW('Water Data'!D197))),'Data Summary'!BT203="Yes"),OFFSET('Water Data'!$D$6,0,10*ROW('Water Data'!D197)),NA())</f>
        <v>#N/A</v>
      </c>
      <c r="F203" s="99" t="e">
        <f ca="true">+IF(AND(ISNUMBER(OFFSET('Water Data'!$D$9,0,10*ROW('Water Data'!D197))),'Data Summary'!BU203="Yes"),OFFSET('Water Data'!$D$9,0,10*ROW('Water Data'!D197)),NA())</f>
        <v>#N/A</v>
      </c>
      <c r="G203" s="99" t="e">
        <f ca="true">+IF(AND(ISNUMBER(OFFSET('Water Data'!$E$4,0,10*ROW('Water Data'!E197))),'Data Summary'!BV203="Yes"),100-OFFSET('Water Data'!$E$4,0,10*ROW('Water Data'!E197)),NA())</f>
        <v>#N/A</v>
      </c>
      <c r="H203" s="99" t="e">
        <f ca="true">+IF(AND(ISNUMBER(OFFSET('Water Data'!$E$6,0,10*ROW('Water Data'!E197))),'Data Summary'!BW203="Yes"),OFFSET('Water Data'!$E$6,0,10*ROW('Water Data'!E197)),NA())</f>
        <v>#N/A</v>
      </c>
      <c r="I203" s="99" t="e">
        <f ca="true">+IF(AND(ISNUMBER(OFFSET('Water Data'!$E$9,0,10*ROW('Water Data'!E197))),'Data Summary'!BX203="Yes"),OFFSET('Water Data'!$E$9,0,10*ROW('Water Data'!E197)),NA())</f>
        <v>#N/A</v>
      </c>
      <c r="J203" s="99" t="e">
        <f ca="true">+IF(AND(ISNUMBER(OFFSET('Water Data'!$F$4,0,10*ROW('Water Data'!F197))),'Data Summary'!BY203="Yes"),100-OFFSET('Water Data'!$F$4,0,10*ROW('Water Data'!F197)),NA())</f>
        <v>#N/A</v>
      </c>
      <c r="K203" s="99" t="e">
        <f ca="true">+IF(AND(ISNUMBER(OFFSET('Water Data'!$F$6,0,10*ROW('Water Data'!F197))),'Data Summary'!BZ203="Yes"),OFFSET('Water Data'!$F$6,0,10*ROW('Water Data'!F197)),NA())</f>
        <v>#N/A</v>
      </c>
      <c r="L203" s="99" t="e">
        <f ca="true">+IF(AND(ISNUMBER(OFFSET('Water Data'!$F$9,0,10*ROW('Water Data'!F197))),'Data Summary'!CA203="Yes"),OFFSET('Water Data'!$F$9,0,10*ROW('Water Data'!F197)),NA())</f>
        <v>#N/A</v>
      </c>
      <c r="M203" s="99" t="e">
        <f ca="true">+IF(AND(ISNUMBER(OFFSET('Water Data'!$G$4,0,10*ROW('Water Data'!G197))),'Data Summary'!CB203="Yes"),100-OFFSET('Water Data'!$G$4,0,10*ROW('Water Data'!G197)),NA())</f>
        <v>#N/A</v>
      </c>
      <c r="N203" s="99" t="e">
        <f ca="true">+IF(AND(ISNUMBER(OFFSET('Water Data'!$G$6,0,10*ROW('Water Data'!G197))),'Data Summary'!CC203="Yes"),OFFSET('Water Data'!$G$6,0,10*ROW('Water Data'!G197)),NA())</f>
        <v>#N/A</v>
      </c>
      <c r="O203" s="99" t="e">
        <f ca="true">+IF(AND(ISNUMBER(OFFSET('Water Data'!$G$9,0,10*ROW('Water Data'!G197))),'Data Summary'!CD203="Yes"),OFFSET('Water Data'!$G$9,0,10*ROW('Water Data'!G197)),NA())</f>
        <v>#N/A</v>
      </c>
      <c r="P203" s="99" t="e">
        <f ca="true">+IF(AND(ISNUMBER(OFFSET('Water Data'!$H$4,0,10*ROW('Water Data'!H197))),'Data Summary'!CE203="Yes"),100-OFFSET('Water Data'!$H$4,0,10*ROW('Water Data'!H197)),NA())</f>
        <v>#N/A</v>
      </c>
      <c r="Q203" s="99" t="e">
        <f ca="true">+IF(AND(ISNUMBER(OFFSET('Water Data'!$H$6,0,10*ROW('Water Data'!H197))),'Data Summary'!CF203="Yes"),OFFSET('Water Data'!$H$6,0,10*ROW('Water Data'!H197)),NA())</f>
        <v>#N/A</v>
      </c>
      <c r="R203" s="99" t="e">
        <f ca="true">+IF(AND(ISNUMBER(OFFSET('Water Data'!$H$9,0,10*ROW('Water Data'!H197))),'Data Summary'!CG203="Yes"),OFFSET('Water Data'!$H$9,0,10*ROW('Water Data'!H197)),NA())</f>
        <v>#N/A</v>
      </c>
      <c r="S203" s="99" t="e">
        <f ca="true">+IF(AND(ISNUMBER(OFFSET('Water Data'!$I$4,0,10*ROW('Water Data'!I197))),'Data Summary'!CH203="Yes"),100-OFFSET('Water Data'!$I$4,0,10*ROW('Water Data'!I197)),NA())</f>
        <v>#N/A</v>
      </c>
      <c r="T203" s="99" t="e">
        <f ca="true">+IF(AND(ISNUMBER(OFFSET('Water Data'!$I$6,0,10*ROW('Water Data'!I197))),'Data Summary'!CI203="Yes"),OFFSET('Water Data'!$I$6,0,10*ROW('Water Data'!I197)),NA())</f>
        <v>#N/A</v>
      </c>
      <c r="U203" s="99" t="e">
        <f ca="true">+IF(AND(ISNUMBER(OFFSET('Water Data'!$I$9,0,10*ROW('Water Data'!I197))),'Data Summary'!CJ203="Yes"),OFFSET('Water Data'!$I$9,0,10*ROW('Water Data'!I197)),NA())</f>
        <v>#N/A</v>
      </c>
      <c r="V203" s="100" t="e">
        <f ca="true">+IF(AND(ISNUMBER(OFFSET('Sanitation Data'!$D$4,0,10*ROW('Sanitation Data'!D197))),'Data Summary'!CK203="Yes"),100-OFFSET('Sanitation Data'!$D$4,0,10*ROW('Sanitation Data'!D197)),NA())</f>
        <v>#N/A</v>
      </c>
      <c r="W203" s="100" t="e">
        <f ca="true">+IF(AND(ISNUMBER(OFFSET('Sanitation Data'!$D$6,0,10*ROW('Sanitation Data'!D197))),'Data Summary'!CL203="Yes"),OFFSET('Sanitation Data'!$D$6,0,10*ROW('Sanitation Data'!D197)),NA())</f>
        <v>#N/A</v>
      </c>
      <c r="X203" s="100" t="e">
        <f ca="true">+IF(AND(ISNUMBER(OFFSET('Sanitation Data'!$D$10,0,10*ROW('Sanitation Data'!D197))),'Data Summary'!CM203="Yes"),OFFSET('Sanitation Data'!$D$10,0,10*ROW('Sanitation Data'!D197)),NA())</f>
        <v>#N/A</v>
      </c>
      <c r="Y203" s="100" t="e">
        <f ca="true">+IF(AND(ISNUMBER(OFFSET('Sanitation Data'!$D$11,0,10*ROW('Sanitation Data'!D197))),'Data Summary'!CN203="Yes"),OFFSET('Sanitation Data'!$D$11,0,10*ROW('Sanitation Data'!D197)),NA())</f>
        <v>#N/A</v>
      </c>
      <c r="Z203" s="100" t="e">
        <f ca="true">+IF(AND(ISNUMBER(OFFSET('Sanitation Data'!$D$12,0,10*ROW('Sanitation Data'!D197))),'Data Summary'!CO203="Yes"),OFFSET('Sanitation Data'!$D$12,0,10*ROW('Sanitation Data'!D197)),NA())</f>
        <v>#N/A</v>
      </c>
      <c r="AA203" s="100" t="e">
        <f ca="true">+IF(AND(ISNUMBER(OFFSET('Sanitation Data'!$E$4,0,10*ROW('Sanitation Data'!E197))),'Data Summary'!CP203="Yes"),100-OFFSET('Sanitation Data'!$E$4,0,10*ROW('Sanitation Data'!E197)),NA())</f>
        <v>#N/A</v>
      </c>
      <c r="AB203" s="100" t="e">
        <f ca="true">+IF(AND(ISNUMBER(OFFSET('Sanitation Data'!$E$6,0,10*ROW('Sanitation Data'!E197))),'Data Summary'!CQ203="Yes"),OFFSET('Sanitation Data'!$E$6,0,10*ROW('Sanitation Data'!E197)),NA())</f>
        <v>#N/A</v>
      </c>
      <c r="AC203" s="100" t="e">
        <f ca="true">+IF(AND(ISNUMBER(OFFSET('Sanitation Data'!$E$10,0,10*ROW('Sanitation Data'!E197))),'Data Summary'!CR203="Yes"),OFFSET('Sanitation Data'!$E$10,0,10*ROW('Sanitation Data'!E197)),NA())</f>
        <v>#N/A</v>
      </c>
      <c r="AD203" s="100" t="e">
        <f ca="true">+IF(AND(ISNUMBER(OFFSET('Sanitation Data'!$E$11,0,10*ROW('Sanitation Data'!E197))),'Data Summary'!CS203="Yes"),OFFSET('Sanitation Data'!$E$11,0,10*ROW('Sanitation Data'!E197)),NA())</f>
        <v>#N/A</v>
      </c>
      <c r="AE203" s="100" t="e">
        <f ca="true">+IF(AND(ISNUMBER(OFFSET('Sanitation Data'!$E$12,0,10*ROW('Sanitation Data'!E197))),'Data Summary'!CT203="Yes"),OFFSET('Sanitation Data'!$E$12,0,10*ROW('Sanitation Data'!E197)),NA())</f>
        <v>#N/A</v>
      </c>
      <c r="AF203" s="100" t="e">
        <f ca="true">+IF(AND(ISNUMBER(OFFSET('Sanitation Data'!$F$4,0,10*ROW('Sanitation Data'!F197))),'Data Summary'!CU203="Yes"),100-OFFSET('Sanitation Data'!$F$4,0,10*ROW('Sanitation Data'!F197)),NA())</f>
        <v>#N/A</v>
      </c>
      <c r="AG203" s="100" t="e">
        <f ca="true">+IF(AND(ISNUMBER(OFFSET('Sanitation Data'!$F$6,0,10*ROW('Sanitation Data'!F197))),'Data Summary'!CV203="Yes"),OFFSET('Sanitation Data'!$F$6,0,10*ROW('Sanitation Data'!F197)),NA())</f>
        <v>#N/A</v>
      </c>
      <c r="AH203" s="100" t="e">
        <f ca="true">+IF(AND(ISNUMBER(OFFSET('Sanitation Data'!$F$10,0,10*ROW('Sanitation Data'!F197))),'Data Summary'!CW203="Yes"),OFFSET('Sanitation Data'!$F$10,0,10*ROW('Sanitation Data'!F197)),NA())</f>
        <v>#N/A</v>
      </c>
      <c r="AI203" s="100" t="e">
        <f ca="true">+IF(AND(ISNUMBER(OFFSET('Sanitation Data'!$F$11,0,10*ROW('Sanitation Data'!F197))),'Data Summary'!CX203="Yes"),OFFSET('Sanitation Data'!$F$11,0,10*ROW('Sanitation Data'!F197)),NA())</f>
        <v>#N/A</v>
      </c>
      <c r="AJ203" s="100" t="e">
        <f ca="true">+IF(AND(ISNUMBER(OFFSET('Sanitation Data'!$F$12,0,10*ROW('Sanitation Data'!F197))),'Data Summary'!CY203="Yes"),OFFSET('Sanitation Data'!$F$12,0,10*ROW('Sanitation Data'!F197)),NA())</f>
        <v>#N/A</v>
      </c>
      <c r="AK203" s="100" t="e">
        <f ca="true">+IF(AND(ISNUMBER(OFFSET('Sanitation Data'!$G$4,0,10*ROW('Sanitation Data'!G197))),'Data Summary'!CZ203="Yes"),100-OFFSET('Sanitation Data'!$G$4,0,10*ROW('Sanitation Data'!G197)),NA())</f>
        <v>#N/A</v>
      </c>
      <c r="AL203" s="100" t="e">
        <f ca="true">+IF(AND(ISNUMBER(OFFSET('Sanitation Data'!$G$6,0,10*ROW('Sanitation Data'!G197))),'Data Summary'!DA203="Yes"),OFFSET('Sanitation Data'!$G$6,0,10*ROW('Sanitation Data'!G197)),NA())</f>
        <v>#N/A</v>
      </c>
      <c r="AM203" s="100" t="e">
        <f ca="true">+IF(AND(ISNUMBER(OFFSET('Sanitation Data'!$G$10,0,10*ROW('Sanitation Data'!G197))),'Data Summary'!DB203="Yes"),OFFSET('Sanitation Data'!$G$10,0,10*ROW('Sanitation Data'!G197)),NA())</f>
        <v>#N/A</v>
      </c>
      <c r="AN203" s="100" t="e">
        <f ca="true">+IF(AND(ISNUMBER(OFFSET('Sanitation Data'!$G$11,0,10*ROW('Sanitation Data'!G197))),'Data Summary'!DC203="Yes"),OFFSET('Sanitation Data'!$G$11,0,10*ROW('Sanitation Data'!G197)),NA())</f>
        <v>#N/A</v>
      </c>
      <c r="AO203" s="100" t="e">
        <f ca="true">+IF(AND(ISNUMBER(OFFSET('Sanitation Data'!$G$12,0,10*ROW('Sanitation Data'!G197))),'Data Summary'!DD203="Yes"),OFFSET('Sanitation Data'!$G$12,0,10*ROW('Sanitation Data'!G197)),NA())</f>
        <v>#N/A</v>
      </c>
      <c r="AP203" s="100" t="e">
        <f ca="true">+IF(AND(ISNUMBER(OFFSET('Sanitation Data'!$H$4,0,10*ROW('Sanitation Data'!H197))),'Data Summary'!DE203="Yes"),100-OFFSET('Sanitation Data'!$H$4,0,10*ROW('Sanitation Data'!H197)),NA())</f>
        <v>#N/A</v>
      </c>
      <c r="AQ203" s="100" t="e">
        <f ca="true">+IF(AND(ISNUMBER(OFFSET('Sanitation Data'!$H$6,0,10*ROW('Sanitation Data'!H197))),'Data Summary'!DF203="Yes"),OFFSET('Sanitation Data'!$H$6,0,10*ROW('Sanitation Data'!H197)),NA())</f>
        <v>#N/A</v>
      </c>
      <c r="AR203" s="100" t="e">
        <f ca="true">+IF(AND(ISNUMBER(OFFSET('Sanitation Data'!$H$10,0,10*ROW('Sanitation Data'!H197))),'Data Summary'!DG203="Yes"),OFFSET('Sanitation Data'!$H$10,0,10*ROW('Sanitation Data'!H197)),NA())</f>
        <v>#N/A</v>
      </c>
      <c r="AS203" s="100" t="e">
        <f ca="true">+IF(AND(ISNUMBER(OFFSET('Sanitation Data'!$H$11,0,10*ROW('Sanitation Data'!H197))),'Data Summary'!DH203="Yes"),OFFSET('Sanitation Data'!$H$11,0,10*ROW('Sanitation Data'!H197)),NA())</f>
        <v>#N/A</v>
      </c>
      <c r="AT203" s="100" t="e">
        <f ca="true">+IF(AND(ISNUMBER(OFFSET('Sanitation Data'!$H$12,0,10*ROW('Sanitation Data'!H197))),'Data Summary'!DI203="Yes"),OFFSET('Sanitation Data'!$H$12,0,10*ROW('Sanitation Data'!H197)),NA())</f>
        <v>#N/A</v>
      </c>
      <c r="AU203" s="100" t="e">
        <f ca="true">+IF(AND(ISNUMBER(OFFSET('Sanitation Data'!$I$4,0,10*ROW('Sanitation Data'!I197))),'Data Summary'!DJ203="Yes"),100-OFFSET('Sanitation Data'!$I$4,0,10*ROW('Sanitation Data'!I197)),NA())</f>
        <v>#N/A</v>
      </c>
      <c r="AV203" s="100" t="e">
        <f ca="true">+IF(AND(ISNUMBER(OFFSET('Sanitation Data'!$I$6,0,10*ROW('Sanitation Data'!I197))),'Data Summary'!DK203="Yes"),OFFSET('Sanitation Data'!$I$6,0,10*ROW('Sanitation Data'!I197)),NA())</f>
        <v>#N/A</v>
      </c>
      <c r="AW203" s="100" t="e">
        <f ca="true">+IF(AND(ISNUMBER(OFFSET('Sanitation Data'!$I$10,0,10*ROW('Sanitation Data'!I197))),'Data Summary'!DL203="Yes"),OFFSET('Sanitation Data'!$I$10,0,10*ROW('Sanitation Data'!I197)),NA())</f>
        <v>#N/A</v>
      </c>
      <c r="AX203" s="100" t="e">
        <f ca="true">+IF(AND(ISNUMBER(OFFSET('Sanitation Data'!$I$11,0,10*ROW('Sanitation Data'!I197))),'Data Summary'!DM203="Yes"),OFFSET('Sanitation Data'!$I$11,0,10*ROW('Sanitation Data'!I197)),NA())</f>
        <v>#N/A</v>
      </c>
      <c r="AY203" s="100" t="e">
        <f ca="true">+IF(AND(ISNUMBER(OFFSET('Sanitation Data'!$I$12,0,10*ROW('Sanitation Data'!I197))),'Data Summary'!DN203="Yes"),OFFSET('Sanitation Data'!$I$12,0,10*ROW('Sanitation Data'!I197)),NA())</f>
        <v>#N/A</v>
      </c>
      <c r="AZ203" s="101" t="e">
        <f ca="true">+IF(AND(ISNUMBER(OFFSET('Hygiene Data'!$D$5,0,10*ROW('Hygiene Data'!D197))),'Data Summary'!DO203="Yes"),OFFSET('Hygiene Data'!$D$5,0,10*ROW('Hygiene Data'!D197)),NA())</f>
        <v>#N/A</v>
      </c>
      <c r="BA203" s="101" t="e">
        <f ca="true">+IF(AND(ISNUMBER(OFFSET('Hygiene Data'!$D$7,0,10*ROW('Hygiene Data'!D197))),'Data Summary'!DP203="Yes"),OFFSET('Hygiene Data'!$D$7,0,10*ROW('Hygiene Data'!D197)),NA())</f>
        <v>#N/A</v>
      </c>
      <c r="BB203" s="101" t="e">
        <f ca="true">+IF(AND(ISNUMBER(OFFSET('Hygiene Data'!$D$9,0,10*ROW('Hygiene Data'!D197))),'Data Summary'!DQ203="Yes"),OFFSET('Hygiene Data'!$D$9,0,10*ROW('Hygiene Data'!D197)),NA())</f>
        <v>#N/A</v>
      </c>
      <c r="BC203" s="101" t="e">
        <f ca="true">+IF(AND(ISNUMBER(OFFSET('Hygiene Data'!$E$5,0,10*ROW('Hygiene Data'!E197))),'Data Summary'!DR203="Yes"),OFFSET('Hygiene Data'!$E$5,0,10*ROW('Hygiene Data'!E197)),NA())</f>
        <v>#N/A</v>
      </c>
      <c r="BD203" s="101" t="e">
        <f ca="true">+IF(AND(ISNUMBER(OFFSET('Hygiene Data'!$E$7,0,10*ROW('Hygiene Data'!E197))),'Data Summary'!DS203="Yes"),OFFSET('Hygiene Data'!$E$7,0,10*ROW('Hygiene Data'!E197)),NA())</f>
        <v>#N/A</v>
      </c>
      <c r="BE203" s="101" t="e">
        <f ca="true">+IF(AND(ISNUMBER(OFFSET('Hygiene Data'!$E$9,0,10*ROW('Hygiene Data'!E197))),'Data Summary'!DT203="Yes"),OFFSET('Hygiene Data'!$E$9,0,10*ROW('Hygiene Data'!E197)),NA())</f>
        <v>#N/A</v>
      </c>
      <c r="BF203" s="101" t="e">
        <f ca="true">+IF(AND(ISNUMBER(OFFSET('Hygiene Data'!$F$5,0,10*ROW('Hygiene Data'!F197))),'Data Summary'!DU203="Yes"),OFFSET('Hygiene Data'!$F$5,0,10*ROW('Hygiene Data'!F197)),NA())</f>
        <v>#N/A</v>
      </c>
      <c r="BG203" s="101" t="e">
        <f ca="true">+IF(AND(ISNUMBER(OFFSET('Hygiene Data'!$F$7,0,10*ROW('Hygiene Data'!F197))),'Data Summary'!DV203="Yes"),OFFSET('Hygiene Data'!$F$7,0,10*ROW('Hygiene Data'!F197)),NA())</f>
        <v>#N/A</v>
      </c>
      <c r="BH203" s="101" t="e">
        <f ca="true">+IF(AND(ISNUMBER(OFFSET('Hygiene Data'!$F$9,0,10*ROW('Hygiene Data'!F197))),'Data Summary'!DW203="Yes"),OFFSET('Hygiene Data'!$F$9,0,10*ROW('Hygiene Data'!F197)),NA())</f>
        <v>#N/A</v>
      </c>
      <c r="BI203" s="101" t="e">
        <f ca="true">+IF(AND(ISNUMBER(OFFSET('Hygiene Data'!$G$5,0,10*ROW('Hygiene Data'!G197))),'Data Summary'!DX203="Yes"),OFFSET('Hygiene Data'!$G$5,0,10*ROW('Hygiene Data'!G197)),NA())</f>
        <v>#N/A</v>
      </c>
      <c r="BJ203" s="101" t="e">
        <f ca="true">+IF(AND(ISNUMBER(OFFSET('Hygiene Data'!$G$7,0,10*ROW('Hygiene Data'!G197))),'Data Summary'!DY203="Yes"),OFFSET('Hygiene Data'!$G$7,0,10*ROW('Hygiene Data'!G197)),NA())</f>
        <v>#N/A</v>
      </c>
      <c r="BK203" s="101" t="e">
        <f ca="true">+IF(AND(ISNUMBER(OFFSET('Hygiene Data'!$G$9,0,10*ROW('Hygiene Data'!G197))),'Data Summary'!DZ203="Yes"),OFFSET('Hygiene Data'!$G$9,0,10*ROW('Hygiene Data'!G197)),NA())</f>
        <v>#N/A</v>
      </c>
      <c r="BL203" s="101" t="e">
        <f ca="true">+IF(AND(ISNUMBER(OFFSET('Hygiene Data'!$H$5,0,10*ROW('Hygiene Data'!H197))),'Data Summary'!EA203="Yes"),OFFSET('Hygiene Data'!$H$5,0,10*ROW('Hygiene Data'!H197)),NA())</f>
        <v>#N/A</v>
      </c>
      <c r="BM203" s="101" t="e">
        <f ca="true">+IF(AND(ISNUMBER(OFFSET('Hygiene Data'!$H$7,0,10*ROW('Hygiene Data'!H197))),'Data Summary'!EB203="Yes"),OFFSET('Hygiene Data'!$H$7,0,10*ROW('Hygiene Data'!H197)),NA())</f>
        <v>#N/A</v>
      </c>
      <c r="BN203" s="101" t="e">
        <f ca="true">+IF(AND(ISNUMBER(OFFSET('Hygiene Data'!$H$9,0,10*ROW('Hygiene Data'!H197))),'Data Summary'!EC203="Yes"),OFFSET('Hygiene Data'!$H$9,0,10*ROW('Hygiene Data'!H197)),NA())</f>
        <v>#N/A</v>
      </c>
      <c r="BO203" s="101" t="e">
        <f ca="true">+IF(AND(ISNUMBER(OFFSET('Hygiene Data'!$I$5,0,10*ROW('Hygiene Data'!I197))),'Data Summary'!ED203="Yes"),OFFSET('Hygiene Data'!$I$5,0,10*ROW('Hygiene Data'!I197)),NA())</f>
        <v>#N/A</v>
      </c>
      <c r="BP203" s="101" t="e">
        <f ca="true">+IF(AND(ISNUMBER(OFFSET('Hygiene Data'!$I$7,0,10*ROW('Hygiene Data'!I197))),'Data Summary'!EE203="Yes"),OFFSET('Hygiene Data'!$I$7,0,10*ROW('Hygiene Data'!I197)),NA())</f>
        <v>#N/A</v>
      </c>
      <c r="BQ203" s="101" t="e">
        <f ca="true">+IF(AND(ISNUMBER(OFFSET('Hygiene Data'!$I$9,0,10*ROW('Hygiene Data'!I197))),'Data Summary'!EF203="Yes"),OFFSET('Hygiene Data'!$I$9,0,10*ROW('Hygiene Data'!I197)),NA())</f>
        <v>#N/A</v>
      </c>
    </row>
    <row xmlns:x14ac="http://schemas.microsoft.com/office/spreadsheetml/2009/9/ac" r="204" x14ac:dyDescent="0.2">
      <c r="A204" s="379" t="e">
        <f ca="true">+RIGHT('Data Summary'!A204,LEN('Data Summary'!A204)-9)</f>
        <v>#VALUE!</v>
      </c>
      <c r="B204" s="38" t="str">
        <f ca="true">+IF(ISTEXT('Data Summary'!B204),'Data Summary'!B204,"")</f>
        <v/>
      </c>
      <c r="C204" s="378" t="e">
        <f ca="true">+VALUE('Data Summary'!C204)</f>
        <v>#VALUE!</v>
      </c>
      <c r="D204" s="99" t="e">
        <f ca="true">+IF(AND(ISNUMBER(OFFSET('Water Data'!$D$4,0,10*ROW('Water Data'!D198))),'Data Summary'!BS204="Yes"),100-OFFSET('Water Data'!$D$4,0,10*ROW('Water Data'!D198)),NA())</f>
        <v>#N/A</v>
      </c>
      <c r="E204" s="99" t="e">
        <f ca="true">+IF(AND(ISNUMBER(OFFSET('Water Data'!$D$6,0,10*ROW('Water Data'!D198))),'Data Summary'!BT204="Yes"),OFFSET('Water Data'!$D$6,0,10*ROW('Water Data'!D198)),NA())</f>
        <v>#N/A</v>
      </c>
      <c r="F204" s="99" t="e">
        <f ca="true">+IF(AND(ISNUMBER(OFFSET('Water Data'!$D$9,0,10*ROW('Water Data'!D198))),'Data Summary'!BU204="Yes"),OFFSET('Water Data'!$D$9,0,10*ROW('Water Data'!D198)),NA())</f>
        <v>#N/A</v>
      </c>
      <c r="G204" s="99" t="e">
        <f ca="true">+IF(AND(ISNUMBER(OFFSET('Water Data'!$E$4,0,10*ROW('Water Data'!E198))),'Data Summary'!BV204="Yes"),100-OFFSET('Water Data'!$E$4,0,10*ROW('Water Data'!E198)),NA())</f>
        <v>#N/A</v>
      </c>
      <c r="H204" s="99" t="e">
        <f ca="true">+IF(AND(ISNUMBER(OFFSET('Water Data'!$E$6,0,10*ROW('Water Data'!E198))),'Data Summary'!BW204="Yes"),OFFSET('Water Data'!$E$6,0,10*ROW('Water Data'!E198)),NA())</f>
        <v>#N/A</v>
      </c>
      <c r="I204" s="99" t="e">
        <f ca="true">+IF(AND(ISNUMBER(OFFSET('Water Data'!$E$9,0,10*ROW('Water Data'!E198))),'Data Summary'!BX204="Yes"),OFFSET('Water Data'!$E$9,0,10*ROW('Water Data'!E198)),NA())</f>
        <v>#N/A</v>
      </c>
      <c r="J204" s="99" t="e">
        <f ca="true">+IF(AND(ISNUMBER(OFFSET('Water Data'!$F$4,0,10*ROW('Water Data'!F198))),'Data Summary'!BY204="Yes"),100-OFFSET('Water Data'!$F$4,0,10*ROW('Water Data'!F198)),NA())</f>
        <v>#N/A</v>
      </c>
      <c r="K204" s="99" t="e">
        <f ca="true">+IF(AND(ISNUMBER(OFFSET('Water Data'!$F$6,0,10*ROW('Water Data'!F198))),'Data Summary'!BZ204="Yes"),OFFSET('Water Data'!$F$6,0,10*ROW('Water Data'!F198)),NA())</f>
        <v>#N/A</v>
      </c>
      <c r="L204" s="99" t="e">
        <f ca="true">+IF(AND(ISNUMBER(OFFSET('Water Data'!$F$9,0,10*ROW('Water Data'!F198))),'Data Summary'!CA204="Yes"),OFFSET('Water Data'!$F$9,0,10*ROW('Water Data'!F198)),NA())</f>
        <v>#N/A</v>
      </c>
      <c r="M204" s="99" t="e">
        <f ca="true">+IF(AND(ISNUMBER(OFFSET('Water Data'!$G$4,0,10*ROW('Water Data'!G198))),'Data Summary'!CB204="Yes"),100-OFFSET('Water Data'!$G$4,0,10*ROW('Water Data'!G198)),NA())</f>
        <v>#N/A</v>
      </c>
      <c r="N204" s="99" t="e">
        <f ca="true">+IF(AND(ISNUMBER(OFFSET('Water Data'!$G$6,0,10*ROW('Water Data'!G198))),'Data Summary'!CC204="Yes"),OFFSET('Water Data'!$G$6,0,10*ROW('Water Data'!G198)),NA())</f>
        <v>#N/A</v>
      </c>
      <c r="O204" s="99" t="e">
        <f ca="true">+IF(AND(ISNUMBER(OFFSET('Water Data'!$G$9,0,10*ROW('Water Data'!G198))),'Data Summary'!CD204="Yes"),OFFSET('Water Data'!$G$9,0,10*ROW('Water Data'!G198)),NA())</f>
        <v>#N/A</v>
      </c>
      <c r="P204" s="99" t="e">
        <f ca="true">+IF(AND(ISNUMBER(OFFSET('Water Data'!$H$4,0,10*ROW('Water Data'!H198))),'Data Summary'!CE204="Yes"),100-OFFSET('Water Data'!$H$4,0,10*ROW('Water Data'!H198)),NA())</f>
        <v>#N/A</v>
      </c>
      <c r="Q204" s="99" t="e">
        <f ca="true">+IF(AND(ISNUMBER(OFFSET('Water Data'!$H$6,0,10*ROW('Water Data'!H198))),'Data Summary'!CF204="Yes"),OFFSET('Water Data'!$H$6,0,10*ROW('Water Data'!H198)),NA())</f>
        <v>#N/A</v>
      </c>
      <c r="R204" s="99" t="e">
        <f ca="true">+IF(AND(ISNUMBER(OFFSET('Water Data'!$H$9,0,10*ROW('Water Data'!H198))),'Data Summary'!CG204="Yes"),OFFSET('Water Data'!$H$9,0,10*ROW('Water Data'!H198)),NA())</f>
        <v>#N/A</v>
      </c>
      <c r="S204" s="99" t="e">
        <f ca="true">+IF(AND(ISNUMBER(OFFSET('Water Data'!$I$4,0,10*ROW('Water Data'!I198))),'Data Summary'!CH204="Yes"),100-OFFSET('Water Data'!$I$4,0,10*ROW('Water Data'!I198)),NA())</f>
        <v>#N/A</v>
      </c>
      <c r="T204" s="99" t="e">
        <f ca="true">+IF(AND(ISNUMBER(OFFSET('Water Data'!$I$6,0,10*ROW('Water Data'!I198))),'Data Summary'!CI204="Yes"),OFFSET('Water Data'!$I$6,0,10*ROW('Water Data'!I198)),NA())</f>
        <v>#N/A</v>
      </c>
      <c r="U204" s="99" t="e">
        <f ca="true">+IF(AND(ISNUMBER(OFFSET('Water Data'!$I$9,0,10*ROW('Water Data'!I198))),'Data Summary'!CJ204="Yes"),OFFSET('Water Data'!$I$9,0,10*ROW('Water Data'!I198)),NA())</f>
        <v>#N/A</v>
      </c>
      <c r="V204" s="100" t="e">
        <f ca="true">+IF(AND(ISNUMBER(OFFSET('Sanitation Data'!$D$4,0,10*ROW('Sanitation Data'!D198))),'Data Summary'!CK204="Yes"),100-OFFSET('Sanitation Data'!$D$4,0,10*ROW('Sanitation Data'!D198)),NA())</f>
        <v>#N/A</v>
      </c>
      <c r="W204" s="100" t="e">
        <f ca="true">+IF(AND(ISNUMBER(OFFSET('Sanitation Data'!$D$6,0,10*ROW('Sanitation Data'!D198))),'Data Summary'!CL204="Yes"),OFFSET('Sanitation Data'!$D$6,0,10*ROW('Sanitation Data'!D198)),NA())</f>
        <v>#N/A</v>
      </c>
      <c r="X204" s="100" t="e">
        <f ca="true">+IF(AND(ISNUMBER(OFFSET('Sanitation Data'!$D$10,0,10*ROW('Sanitation Data'!D198))),'Data Summary'!CM204="Yes"),OFFSET('Sanitation Data'!$D$10,0,10*ROW('Sanitation Data'!D198)),NA())</f>
        <v>#N/A</v>
      </c>
      <c r="Y204" s="100" t="e">
        <f ca="true">+IF(AND(ISNUMBER(OFFSET('Sanitation Data'!$D$11,0,10*ROW('Sanitation Data'!D198))),'Data Summary'!CN204="Yes"),OFFSET('Sanitation Data'!$D$11,0,10*ROW('Sanitation Data'!D198)),NA())</f>
        <v>#N/A</v>
      </c>
      <c r="Z204" s="100" t="e">
        <f ca="true">+IF(AND(ISNUMBER(OFFSET('Sanitation Data'!$D$12,0,10*ROW('Sanitation Data'!D198))),'Data Summary'!CO204="Yes"),OFFSET('Sanitation Data'!$D$12,0,10*ROW('Sanitation Data'!D198)),NA())</f>
        <v>#N/A</v>
      </c>
      <c r="AA204" s="100" t="e">
        <f ca="true">+IF(AND(ISNUMBER(OFFSET('Sanitation Data'!$E$4,0,10*ROW('Sanitation Data'!E198))),'Data Summary'!CP204="Yes"),100-OFFSET('Sanitation Data'!$E$4,0,10*ROW('Sanitation Data'!E198)),NA())</f>
        <v>#N/A</v>
      </c>
      <c r="AB204" s="100" t="e">
        <f ca="true">+IF(AND(ISNUMBER(OFFSET('Sanitation Data'!$E$6,0,10*ROW('Sanitation Data'!E198))),'Data Summary'!CQ204="Yes"),OFFSET('Sanitation Data'!$E$6,0,10*ROW('Sanitation Data'!E198)),NA())</f>
        <v>#N/A</v>
      </c>
      <c r="AC204" s="100" t="e">
        <f ca="true">+IF(AND(ISNUMBER(OFFSET('Sanitation Data'!$E$10,0,10*ROW('Sanitation Data'!E198))),'Data Summary'!CR204="Yes"),OFFSET('Sanitation Data'!$E$10,0,10*ROW('Sanitation Data'!E198)),NA())</f>
        <v>#N/A</v>
      </c>
      <c r="AD204" s="100" t="e">
        <f ca="true">+IF(AND(ISNUMBER(OFFSET('Sanitation Data'!$E$11,0,10*ROW('Sanitation Data'!E198))),'Data Summary'!CS204="Yes"),OFFSET('Sanitation Data'!$E$11,0,10*ROW('Sanitation Data'!E198)),NA())</f>
        <v>#N/A</v>
      </c>
      <c r="AE204" s="100" t="e">
        <f ca="true">+IF(AND(ISNUMBER(OFFSET('Sanitation Data'!$E$12,0,10*ROW('Sanitation Data'!E198))),'Data Summary'!CT204="Yes"),OFFSET('Sanitation Data'!$E$12,0,10*ROW('Sanitation Data'!E198)),NA())</f>
        <v>#N/A</v>
      </c>
      <c r="AF204" s="100" t="e">
        <f ca="true">+IF(AND(ISNUMBER(OFFSET('Sanitation Data'!$F$4,0,10*ROW('Sanitation Data'!F198))),'Data Summary'!CU204="Yes"),100-OFFSET('Sanitation Data'!$F$4,0,10*ROW('Sanitation Data'!F198)),NA())</f>
        <v>#N/A</v>
      </c>
      <c r="AG204" s="100" t="e">
        <f ca="true">+IF(AND(ISNUMBER(OFFSET('Sanitation Data'!$F$6,0,10*ROW('Sanitation Data'!F198))),'Data Summary'!CV204="Yes"),OFFSET('Sanitation Data'!$F$6,0,10*ROW('Sanitation Data'!F198)),NA())</f>
        <v>#N/A</v>
      </c>
      <c r="AH204" s="100" t="e">
        <f ca="true">+IF(AND(ISNUMBER(OFFSET('Sanitation Data'!$F$10,0,10*ROW('Sanitation Data'!F198))),'Data Summary'!CW204="Yes"),OFFSET('Sanitation Data'!$F$10,0,10*ROW('Sanitation Data'!F198)),NA())</f>
        <v>#N/A</v>
      </c>
      <c r="AI204" s="100" t="e">
        <f ca="true">+IF(AND(ISNUMBER(OFFSET('Sanitation Data'!$F$11,0,10*ROW('Sanitation Data'!F198))),'Data Summary'!CX204="Yes"),OFFSET('Sanitation Data'!$F$11,0,10*ROW('Sanitation Data'!F198)),NA())</f>
        <v>#N/A</v>
      </c>
      <c r="AJ204" s="100" t="e">
        <f ca="true">+IF(AND(ISNUMBER(OFFSET('Sanitation Data'!$F$12,0,10*ROW('Sanitation Data'!F198))),'Data Summary'!CY204="Yes"),OFFSET('Sanitation Data'!$F$12,0,10*ROW('Sanitation Data'!F198)),NA())</f>
        <v>#N/A</v>
      </c>
      <c r="AK204" s="100" t="e">
        <f ca="true">+IF(AND(ISNUMBER(OFFSET('Sanitation Data'!$G$4,0,10*ROW('Sanitation Data'!G198))),'Data Summary'!CZ204="Yes"),100-OFFSET('Sanitation Data'!$G$4,0,10*ROW('Sanitation Data'!G198)),NA())</f>
        <v>#N/A</v>
      </c>
      <c r="AL204" s="100" t="e">
        <f ca="true">+IF(AND(ISNUMBER(OFFSET('Sanitation Data'!$G$6,0,10*ROW('Sanitation Data'!G198))),'Data Summary'!DA204="Yes"),OFFSET('Sanitation Data'!$G$6,0,10*ROW('Sanitation Data'!G198)),NA())</f>
        <v>#N/A</v>
      </c>
      <c r="AM204" s="100" t="e">
        <f ca="true">+IF(AND(ISNUMBER(OFFSET('Sanitation Data'!$G$10,0,10*ROW('Sanitation Data'!G198))),'Data Summary'!DB204="Yes"),OFFSET('Sanitation Data'!$G$10,0,10*ROW('Sanitation Data'!G198)),NA())</f>
        <v>#N/A</v>
      </c>
      <c r="AN204" s="100" t="e">
        <f ca="true">+IF(AND(ISNUMBER(OFFSET('Sanitation Data'!$G$11,0,10*ROW('Sanitation Data'!G198))),'Data Summary'!DC204="Yes"),OFFSET('Sanitation Data'!$G$11,0,10*ROW('Sanitation Data'!G198)),NA())</f>
        <v>#N/A</v>
      </c>
      <c r="AO204" s="100" t="e">
        <f ca="true">+IF(AND(ISNUMBER(OFFSET('Sanitation Data'!$G$12,0,10*ROW('Sanitation Data'!G198))),'Data Summary'!DD204="Yes"),OFFSET('Sanitation Data'!$G$12,0,10*ROW('Sanitation Data'!G198)),NA())</f>
        <v>#N/A</v>
      </c>
      <c r="AP204" s="100" t="e">
        <f ca="true">+IF(AND(ISNUMBER(OFFSET('Sanitation Data'!$H$4,0,10*ROW('Sanitation Data'!H198))),'Data Summary'!DE204="Yes"),100-OFFSET('Sanitation Data'!$H$4,0,10*ROW('Sanitation Data'!H198)),NA())</f>
        <v>#N/A</v>
      </c>
      <c r="AQ204" s="100" t="e">
        <f ca="true">+IF(AND(ISNUMBER(OFFSET('Sanitation Data'!$H$6,0,10*ROW('Sanitation Data'!H198))),'Data Summary'!DF204="Yes"),OFFSET('Sanitation Data'!$H$6,0,10*ROW('Sanitation Data'!H198)),NA())</f>
        <v>#N/A</v>
      </c>
      <c r="AR204" s="100" t="e">
        <f ca="true">+IF(AND(ISNUMBER(OFFSET('Sanitation Data'!$H$10,0,10*ROW('Sanitation Data'!H198))),'Data Summary'!DG204="Yes"),OFFSET('Sanitation Data'!$H$10,0,10*ROW('Sanitation Data'!H198)),NA())</f>
        <v>#N/A</v>
      </c>
      <c r="AS204" s="100" t="e">
        <f ca="true">+IF(AND(ISNUMBER(OFFSET('Sanitation Data'!$H$11,0,10*ROW('Sanitation Data'!H198))),'Data Summary'!DH204="Yes"),OFFSET('Sanitation Data'!$H$11,0,10*ROW('Sanitation Data'!H198)),NA())</f>
        <v>#N/A</v>
      </c>
      <c r="AT204" s="100" t="e">
        <f ca="true">+IF(AND(ISNUMBER(OFFSET('Sanitation Data'!$H$12,0,10*ROW('Sanitation Data'!H198))),'Data Summary'!DI204="Yes"),OFFSET('Sanitation Data'!$H$12,0,10*ROW('Sanitation Data'!H198)),NA())</f>
        <v>#N/A</v>
      </c>
      <c r="AU204" s="100" t="e">
        <f ca="true">+IF(AND(ISNUMBER(OFFSET('Sanitation Data'!$I$4,0,10*ROW('Sanitation Data'!I198))),'Data Summary'!DJ204="Yes"),100-OFFSET('Sanitation Data'!$I$4,0,10*ROW('Sanitation Data'!I198)),NA())</f>
        <v>#N/A</v>
      </c>
      <c r="AV204" s="100" t="e">
        <f ca="true">+IF(AND(ISNUMBER(OFFSET('Sanitation Data'!$I$6,0,10*ROW('Sanitation Data'!I198))),'Data Summary'!DK204="Yes"),OFFSET('Sanitation Data'!$I$6,0,10*ROW('Sanitation Data'!I198)),NA())</f>
        <v>#N/A</v>
      </c>
      <c r="AW204" s="100" t="e">
        <f ca="true">+IF(AND(ISNUMBER(OFFSET('Sanitation Data'!$I$10,0,10*ROW('Sanitation Data'!I198))),'Data Summary'!DL204="Yes"),OFFSET('Sanitation Data'!$I$10,0,10*ROW('Sanitation Data'!I198)),NA())</f>
        <v>#N/A</v>
      </c>
      <c r="AX204" s="100" t="e">
        <f ca="true">+IF(AND(ISNUMBER(OFFSET('Sanitation Data'!$I$11,0,10*ROW('Sanitation Data'!I198))),'Data Summary'!DM204="Yes"),OFFSET('Sanitation Data'!$I$11,0,10*ROW('Sanitation Data'!I198)),NA())</f>
        <v>#N/A</v>
      </c>
      <c r="AY204" s="100" t="e">
        <f ca="true">+IF(AND(ISNUMBER(OFFSET('Sanitation Data'!$I$12,0,10*ROW('Sanitation Data'!I198))),'Data Summary'!DN204="Yes"),OFFSET('Sanitation Data'!$I$12,0,10*ROW('Sanitation Data'!I198)),NA())</f>
        <v>#N/A</v>
      </c>
      <c r="AZ204" s="101" t="e">
        <f ca="true">+IF(AND(ISNUMBER(OFFSET('Hygiene Data'!$D$5,0,10*ROW('Hygiene Data'!D198))),'Data Summary'!DO204="Yes"),OFFSET('Hygiene Data'!$D$5,0,10*ROW('Hygiene Data'!D198)),NA())</f>
        <v>#N/A</v>
      </c>
      <c r="BA204" s="101" t="e">
        <f ca="true">+IF(AND(ISNUMBER(OFFSET('Hygiene Data'!$D$7,0,10*ROW('Hygiene Data'!D198))),'Data Summary'!DP204="Yes"),OFFSET('Hygiene Data'!$D$7,0,10*ROW('Hygiene Data'!D198)),NA())</f>
        <v>#N/A</v>
      </c>
      <c r="BB204" s="101" t="e">
        <f ca="true">+IF(AND(ISNUMBER(OFFSET('Hygiene Data'!$D$9,0,10*ROW('Hygiene Data'!D198))),'Data Summary'!DQ204="Yes"),OFFSET('Hygiene Data'!$D$9,0,10*ROW('Hygiene Data'!D198)),NA())</f>
        <v>#N/A</v>
      </c>
      <c r="BC204" s="101" t="e">
        <f ca="true">+IF(AND(ISNUMBER(OFFSET('Hygiene Data'!$E$5,0,10*ROW('Hygiene Data'!E198))),'Data Summary'!DR204="Yes"),OFFSET('Hygiene Data'!$E$5,0,10*ROW('Hygiene Data'!E198)),NA())</f>
        <v>#N/A</v>
      </c>
      <c r="BD204" s="101" t="e">
        <f ca="true">+IF(AND(ISNUMBER(OFFSET('Hygiene Data'!$E$7,0,10*ROW('Hygiene Data'!E198))),'Data Summary'!DS204="Yes"),OFFSET('Hygiene Data'!$E$7,0,10*ROW('Hygiene Data'!E198)),NA())</f>
        <v>#N/A</v>
      </c>
      <c r="BE204" s="101" t="e">
        <f ca="true">+IF(AND(ISNUMBER(OFFSET('Hygiene Data'!$E$9,0,10*ROW('Hygiene Data'!E198))),'Data Summary'!DT204="Yes"),OFFSET('Hygiene Data'!$E$9,0,10*ROW('Hygiene Data'!E198)),NA())</f>
        <v>#N/A</v>
      </c>
      <c r="BF204" s="101" t="e">
        <f ca="true">+IF(AND(ISNUMBER(OFFSET('Hygiene Data'!$F$5,0,10*ROW('Hygiene Data'!F198))),'Data Summary'!DU204="Yes"),OFFSET('Hygiene Data'!$F$5,0,10*ROW('Hygiene Data'!F198)),NA())</f>
        <v>#N/A</v>
      </c>
      <c r="BG204" s="101" t="e">
        <f ca="true">+IF(AND(ISNUMBER(OFFSET('Hygiene Data'!$F$7,0,10*ROW('Hygiene Data'!F198))),'Data Summary'!DV204="Yes"),OFFSET('Hygiene Data'!$F$7,0,10*ROW('Hygiene Data'!F198)),NA())</f>
        <v>#N/A</v>
      </c>
      <c r="BH204" s="101" t="e">
        <f ca="true">+IF(AND(ISNUMBER(OFFSET('Hygiene Data'!$F$9,0,10*ROW('Hygiene Data'!F198))),'Data Summary'!DW204="Yes"),OFFSET('Hygiene Data'!$F$9,0,10*ROW('Hygiene Data'!F198)),NA())</f>
        <v>#N/A</v>
      </c>
      <c r="BI204" s="101" t="e">
        <f ca="true">+IF(AND(ISNUMBER(OFFSET('Hygiene Data'!$G$5,0,10*ROW('Hygiene Data'!G198))),'Data Summary'!DX204="Yes"),OFFSET('Hygiene Data'!$G$5,0,10*ROW('Hygiene Data'!G198)),NA())</f>
        <v>#N/A</v>
      </c>
      <c r="BJ204" s="101" t="e">
        <f ca="true">+IF(AND(ISNUMBER(OFFSET('Hygiene Data'!$G$7,0,10*ROW('Hygiene Data'!G198))),'Data Summary'!DY204="Yes"),OFFSET('Hygiene Data'!$G$7,0,10*ROW('Hygiene Data'!G198)),NA())</f>
        <v>#N/A</v>
      </c>
      <c r="BK204" s="101" t="e">
        <f ca="true">+IF(AND(ISNUMBER(OFFSET('Hygiene Data'!$G$9,0,10*ROW('Hygiene Data'!G198))),'Data Summary'!DZ204="Yes"),OFFSET('Hygiene Data'!$G$9,0,10*ROW('Hygiene Data'!G198)),NA())</f>
        <v>#N/A</v>
      </c>
      <c r="BL204" s="101" t="e">
        <f ca="true">+IF(AND(ISNUMBER(OFFSET('Hygiene Data'!$H$5,0,10*ROW('Hygiene Data'!H198))),'Data Summary'!EA204="Yes"),OFFSET('Hygiene Data'!$H$5,0,10*ROW('Hygiene Data'!H198)),NA())</f>
        <v>#N/A</v>
      </c>
      <c r="BM204" s="101" t="e">
        <f ca="true">+IF(AND(ISNUMBER(OFFSET('Hygiene Data'!$H$7,0,10*ROW('Hygiene Data'!H198))),'Data Summary'!EB204="Yes"),OFFSET('Hygiene Data'!$H$7,0,10*ROW('Hygiene Data'!H198)),NA())</f>
        <v>#N/A</v>
      </c>
      <c r="BN204" s="101" t="e">
        <f ca="true">+IF(AND(ISNUMBER(OFFSET('Hygiene Data'!$H$9,0,10*ROW('Hygiene Data'!H198))),'Data Summary'!EC204="Yes"),OFFSET('Hygiene Data'!$H$9,0,10*ROW('Hygiene Data'!H198)),NA())</f>
        <v>#N/A</v>
      </c>
      <c r="BO204" s="101" t="e">
        <f ca="true">+IF(AND(ISNUMBER(OFFSET('Hygiene Data'!$I$5,0,10*ROW('Hygiene Data'!I198))),'Data Summary'!ED204="Yes"),OFFSET('Hygiene Data'!$I$5,0,10*ROW('Hygiene Data'!I198)),NA())</f>
        <v>#N/A</v>
      </c>
      <c r="BP204" s="101" t="e">
        <f ca="true">+IF(AND(ISNUMBER(OFFSET('Hygiene Data'!$I$7,0,10*ROW('Hygiene Data'!I198))),'Data Summary'!EE204="Yes"),OFFSET('Hygiene Data'!$I$7,0,10*ROW('Hygiene Data'!I198)),NA())</f>
        <v>#N/A</v>
      </c>
      <c r="BQ204" s="101" t="e">
        <f ca="true">+IF(AND(ISNUMBER(OFFSET('Hygiene Data'!$I$9,0,10*ROW('Hygiene Data'!I198))),'Data Summary'!EF204="Yes"),OFFSET('Hygiene Data'!$I$9,0,10*ROW('Hygiene Data'!I198)),NA())</f>
        <v>#N/A</v>
      </c>
    </row>
    <row xmlns:x14ac="http://schemas.microsoft.com/office/spreadsheetml/2009/9/ac" r="205" x14ac:dyDescent="0.2">
      <c r="A205" s="379" t="e">
        <f ca="true">+RIGHT('Data Summary'!A205,LEN('Data Summary'!A205)-9)</f>
        <v>#VALUE!</v>
      </c>
      <c r="B205" s="38" t="str">
        <f ca="true">+IF(ISTEXT('Data Summary'!B205),'Data Summary'!B205,"")</f>
        <v/>
      </c>
      <c r="C205" s="378" t="e">
        <f ca="true">+VALUE('Data Summary'!C205)</f>
        <v>#VALUE!</v>
      </c>
      <c r="D205" s="99" t="e">
        <f ca="true">+IF(AND(ISNUMBER(OFFSET('Water Data'!$D$4,0,10*ROW('Water Data'!D199))),'Data Summary'!BS205="Yes"),100-OFFSET('Water Data'!$D$4,0,10*ROW('Water Data'!D199)),NA())</f>
        <v>#N/A</v>
      </c>
      <c r="E205" s="99" t="e">
        <f ca="true">+IF(AND(ISNUMBER(OFFSET('Water Data'!$D$6,0,10*ROW('Water Data'!D199))),'Data Summary'!BT205="Yes"),OFFSET('Water Data'!$D$6,0,10*ROW('Water Data'!D199)),NA())</f>
        <v>#N/A</v>
      </c>
      <c r="F205" s="99" t="e">
        <f ca="true">+IF(AND(ISNUMBER(OFFSET('Water Data'!$D$9,0,10*ROW('Water Data'!D199))),'Data Summary'!BU205="Yes"),OFFSET('Water Data'!$D$9,0,10*ROW('Water Data'!D199)),NA())</f>
        <v>#N/A</v>
      </c>
      <c r="G205" s="99" t="e">
        <f ca="true">+IF(AND(ISNUMBER(OFFSET('Water Data'!$E$4,0,10*ROW('Water Data'!E199))),'Data Summary'!BV205="Yes"),100-OFFSET('Water Data'!$E$4,0,10*ROW('Water Data'!E199)),NA())</f>
        <v>#N/A</v>
      </c>
      <c r="H205" s="99" t="e">
        <f ca="true">+IF(AND(ISNUMBER(OFFSET('Water Data'!$E$6,0,10*ROW('Water Data'!E199))),'Data Summary'!BW205="Yes"),OFFSET('Water Data'!$E$6,0,10*ROW('Water Data'!E199)),NA())</f>
        <v>#N/A</v>
      </c>
      <c r="I205" s="99" t="e">
        <f ca="true">+IF(AND(ISNUMBER(OFFSET('Water Data'!$E$9,0,10*ROW('Water Data'!E199))),'Data Summary'!BX205="Yes"),OFFSET('Water Data'!$E$9,0,10*ROW('Water Data'!E199)),NA())</f>
        <v>#N/A</v>
      </c>
      <c r="J205" s="99" t="e">
        <f ca="true">+IF(AND(ISNUMBER(OFFSET('Water Data'!$F$4,0,10*ROW('Water Data'!F199))),'Data Summary'!BY205="Yes"),100-OFFSET('Water Data'!$F$4,0,10*ROW('Water Data'!F199)),NA())</f>
        <v>#N/A</v>
      </c>
      <c r="K205" s="99" t="e">
        <f ca="true">+IF(AND(ISNUMBER(OFFSET('Water Data'!$F$6,0,10*ROW('Water Data'!F199))),'Data Summary'!BZ205="Yes"),OFFSET('Water Data'!$F$6,0,10*ROW('Water Data'!F199)),NA())</f>
        <v>#N/A</v>
      </c>
      <c r="L205" s="99" t="e">
        <f ca="true">+IF(AND(ISNUMBER(OFFSET('Water Data'!$F$9,0,10*ROW('Water Data'!F199))),'Data Summary'!CA205="Yes"),OFFSET('Water Data'!$F$9,0,10*ROW('Water Data'!F199)),NA())</f>
        <v>#N/A</v>
      </c>
      <c r="M205" s="99" t="e">
        <f ca="true">+IF(AND(ISNUMBER(OFFSET('Water Data'!$G$4,0,10*ROW('Water Data'!G199))),'Data Summary'!CB205="Yes"),100-OFFSET('Water Data'!$G$4,0,10*ROW('Water Data'!G199)),NA())</f>
        <v>#N/A</v>
      </c>
      <c r="N205" s="99" t="e">
        <f ca="true">+IF(AND(ISNUMBER(OFFSET('Water Data'!$G$6,0,10*ROW('Water Data'!G199))),'Data Summary'!CC205="Yes"),OFFSET('Water Data'!$G$6,0,10*ROW('Water Data'!G199)),NA())</f>
        <v>#N/A</v>
      </c>
      <c r="O205" s="99" t="e">
        <f ca="true">+IF(AND(ISNUMBER(OFFSET('Water Data'!$G$9,0,10*ROW('Water Data'!G199))),'Data Summary'!CD205="Yes"),OFFSET('Water Data'!$G$9,0,10*ROW('Water Data'!G199)),NA())</f>
        <v>#N/A</v>
      </c>
      <c r="P205" s="99" t="e">
        <f ca="true">+IF(AND(ISNUMBER(OFFSET('Water Data'!$H$4,0,10*ROW('Water Data'!H199))),'Data Summary'!CE205="Yes"),100-OFFSET('Water Data'!$H$4,0,10*ROW('Water Data'!H199)),NA())</f>
        <v>#N/A</v>
      </c>
      <c r="Q205" s="99" t="e">
        <f ca="true">+IF(AND(ISNUMBER(OFFSET('Water Data'!$H$6,0,10*ROW('Water Data'!H199))),'Data Summary'!CF205="Yes"),OFFSET('Water Data'!$H$6,0,10*ROW('Water Data'!H199)),NA())</f>
        <v>#N/A</v>
      </c>
      <c r="R205" s="99" t="e">
        <f ca="true">+IF(AND(ISNUMBER(OFFSET('Water Data'!$H$9,0,10*ROW('Water Data'!H199))),'Data Summary'!CG205="Yes"),OFFSET('Water Data'!$H$9,0,10*ROW('Water Data'!H199)),NA())</f>
        <v>#N/A</v>
      </c>
      <c r="S205" s="99" t="e">
        <f ca="true">+IF(AND(ISNUMBER(OFFSET('Water Data'!$I$4,0,10*ROW('Water Data'!I199))),'Data Summary'!CH205="Yes"),100-OFFSET('Water Data'!$I$4,0,10*ROW('Water Data'!I199)),NA())</f>
        <v>#N/A</v>
      </c>
      <c r="T205" s="99" t="e">
        <f ca="true">+IF(AND(ISNUMBER(OFFSET('Water Data'!$I$6,0,10*ROW('Water Data'!I199))),'Data Summary'!CI205="Yes"),OFFSET('Water Data'!$I$6,0,10*ROW('Water Data'!I199)),NA())</f>
        <v>#N/A</v>
      </c>
      <c r="U205" s="99" t="e">
        <f ca="true">+IF(AND(ISNUMBER(OFFSET('Water Data'!$I$9,0,10*ROW('Water Data'!I199))),'Data Summary'!CJ205="Yes"),OFFSET('Water Data'!$I$9,0,10*ROW('Water Data'!I199)),NA())</f>
        <v>#N/A</v>
      </c>
      <c r="V205" s="100" t="e">
        <f ca="true">+IF(AND(ISNUMBER(OFFSET('Sanitation Data'!$D$4,0,10*ROW('Sanitation Data'!D199))),'Data Summary'!CK205="Yes"),100-OFFSET('Sanitation Data'!$D$4,0,10*ROW('Sanitation Data'!D199)),NA())</f>
        <v>#N/A</v>
      </c>
      <c r="W205" s="100" t="e">
        <f ca="true">+IF(AND(ISNUMBER(OFFSET('Sanitation Data'!$D$6,0,10*ROW('Sanitation Data'!D199))),'Data Summary'!CL205="Yes"),OFFSET('Sanitation Data'!$D$6,0,10*ROW('Sanitation Data'!D199)),NA())</f>
        <v>#N/A</v>
      </c>
      <c r="X205" s="100" t="e">
        <f ca="true">+IF(AND(ISNUMBER(OFFSET('Sanitation Data'!$D$10,0,10*ROW('Sanitation Data'!D199))),'Data Summary'!CM205="Yes"),OFFSET('Sanitation Data'!$D$10,0,10*ROW('Sanitation Data'!D199)),NA())</f>
        <v>#N/A</v>
      </c>
      <c r="Y205" s="100" t="e">
        <f ca="true">+IF(AND(ISNUMBER(OFFSET('Sanitation Data'!$D$11,0,10*ROW('Sanitation Data'!D199))),'Data Summary'!CN205="Yes"),OFFSET('Sanitation Data'!$D$11,0,10*ROW('Sanitation Data'!D199)),NA())</f>
        <v>#N/A</v>
      </c>
      <c r="Z205" s="100" t="e">
        <f ca="true">+IF(AND(ISNUMBER(OFFSET('Sanitation Data'!$D$12,0,10*ROW('Sanitation Data'!D199))),'Data Summary'!CO205="Yes"),OFFSET('Sanitation Data'!$D$12,0,10*ROW('Sanitation Data'!D199)),NA())</f>
        <v>#N/A</v>
      </c>
      <c r="AA205" s="100" t="e">
        <f ca="true">+IF(AND(ISNUMBER(OFFSET('Sanitation Data'!$E$4,0,10*ROW('Sanitation Data'!E199))),'Data Summary'!CP205="Yes"),100-OFFSET('Sanitation Data'!$E$4,0,10*ROW('Sanitation Data'!E199)),NA())</f>
        <v>#N/A</v>
      </c>
      <c r="AB205" s="100" t="e">
        <f ca="true">+IF(AND(ISNUMBER(OFFSET('Sanitation Data'!$E$6,0,10*ROW('Sanitation Data'!E199))),'Data Summary'!CQ205="Yes"),OFFSET('Sanitation Data'!$E$6,0,10*ROW('Sanitation Data'!E199)),NA())</f>
        <v>#N/A</v>
      </c>
      <c r="AC205" s="100" t="e">
        <f ca="true">+IF(AND(ISNUMBER(OFFSET('Sanitation Data'!$E$10,0,10*ROW('Sanitation Data'!E199))),'Data Summary'!CR205="Yes"),OFFSET('Sanitation Data'!$E$10,0,10*ROW('Sanitation Data'!E199)),NA())</f>
        <v>#N/A</v>
      </c>
      <c r="AD205" s="100" t="e">
        <f ca="true">+IF(AND(ISNUMBER(OFFSET('Sanitation Data'!$E$11,0,10*ROW('Sanitation Data'!E199))),'Data Summary'!CS205="Yes"),OFFSET('Sanitation Data'!$E$11,0,10*ROW('Sanitation Data'!E199)),NA())</f>
        <v>#N/A</v>
      </c>
      <c r="AE205" s="100" t="e">
        <f ca="true">+IF(AND(ISNUMBER(OFFSET('Sanitation Data'!$E$12,0,10*ROW('Sanitation Data'!E199))),'Data Summary'!CT205="Yes"),OFFSET('Sanitation Data'!$E$12,0,10*ROW('Sanitation Data'!E199)),NA())</f>
        <v>#N/A</v>
      </c>
      <c r="AF205" s="100" t="e">
        <f ca="true">+IF(AND(ISNUMBER(OFFSET('Sanitation Data'!$F$4,0,10*ROW('Sanitation Data'!F199))),'Data Summary'!CU205="Yes"),100-OFFSET('Sanitation Data'!$F$4,0,10*ROW('Sanitation Data'!F199)),NA())</f>
        <v>#N/A</v>
      </c>
      <c r="AG205" s="100" t="e">
        <f ca="true">+IF(AND(ISNUMBER(OFFSET('Sanitation Data'!$F$6,0,10*ROW('Sanitation Data'!F199))),'Data Summary'!CV205="Yes"),OFFSET('Sanitation Data'!$F$6,0,10*ROW('Sanitation Data'!F199)),NA())</f>
        <v>#N/A</v>
      </c>
      <c r="AH205" s="100" t="e">
        <f ca="true">+IF(AND(ISNUMBER(OFFSET('Sanitation Data'!$F$10,0,10*ROW('Sanitation Data'!F199))),'Data Summary'!CW205="Yes"),OFFSET('Sanitation Data'!$F$10,0,10*ROW('Sanitation Data'!F199)),NA())</f>
        <v>#N/A</v>
      </c>
      <c r="AI205" s="100" t="e">
        <f ca="true">+IF(AND(ISNUMBER(OFFSET('Sanitation Data'!$F$11,0,10*ROW('Sanitation Data'!F199))),'Data Summary'!CX205="Yes"),OFFSET('Sanitation Data'!$F$11,0,10*ROW('Sanitation Data'!F199)),NA())</f>
        <v>#N/A</v>
      </c>
      <c r="AJ205" s="100" t="e">
        <f ca="true">+IF(AND(ISNUMBER(OFFSET('Sanitation Data'!$F$12,0,10*ROW('Sanitation Data'!F199))),'Data Summary'!CY205="Yes"),OFFSET('Sanitation Data'!$F$12,0,10*ROW('Sanitation Data'!F199)),NA())</f>
        <v>#N/A</v>
      </c>
      <c r="AK205" s="100" t="e">
        <f ca="true">+IF(AND(ISNUMBER(OFFSET('Sanitation Data'!$G$4,0,10*ROW('Sanitation Data'!G199))),'Data Summary'!CZ205="Yes"),100-OFFSET('Sanitation Data'!$G$4,0,10*ROW('Sanitation Data'!G199)),NA())</f>
        <v>#N/A</v>
      </c>
      <c r="AL205" s="100" t="e">
        <f ca="true">+IF(AND(ISNUMBER(OFFSET('Sanitation Data'!$G$6,0,10*ROW('Sanitation Data'!G199))),'Data Summary'!DA205="Yes"),OFFSET('Sanitation Data'!$G$6,0,10*ROW('Sanitation Data'!G199)),NA())</f>
        <v>#N/A</v>
      </c>
      <c r="AM205" s="100" t="e">
        <f ca="true">+IF(AND(ISNUMBER(OFFSET('Sanitation Data'!$G$10,0,10*ROW('Sanitation Data'!G199))),'Data Summary'!DB205="Yes"),OFFSET('Sanitation Data'!$G$10,0,10*ROW('Sanitation Data'!G199)),NA())</f>
        <v>#N/A</v>
      </c>
      <c r="AN205" s="100" t="e">
        <f ca="true">+IF(AND(ISNUMBER(OFFSET('Sanitation Data'!$G$11,0,10*ROW('Sanitation Data'!G199))),'Data Summary'!DC205="Yes"),OFFSET('Sanitation Data'!$G$11,0,10*ROW('Sanitation Data'!G199)),NA())</f>
        <v>#N/A</v>
      </c>
      <c r="AO205" s="100" t="e">
        <f ca="true">+IF(AND(ISNUMBER(OFFSET('Sanitation Data'!$G$12,0,10*ROW('Sanitation Data'!G199))),'Data Summary'!DD205="Yes"),OFFSET('Sanitation Data'!$G$12,0,10*ROW('Sanitation Data'!G199)),NA())</f>
        <v>#N/A</v>
      </c>
      <c r="AP205" s="100" t="e">
        <f ca="true">+IF(AND(ISNUMBER(OFFSET('Sanitation Data'!$H$4,0,10*ROW('Sanitation Data'!H199))),'Data Summary'!DE205="Yes"),100-OFFSET('Sanitation Data'!$H$4,0,10*ROW('Sanitation Data'!H199)),NA())</f>
        <v>#N/A</v>
      </c>
      <c r="AQ205" s="100" t="e">
        <f ca="true">+IF(AND(ISNUMBER(OFFSET('Sanitation Data'!$H$6,0,10*ROW('Sanitation Data'!H199))),'Data Summary'!DF205="Yes"),OFFSET('Sanitation Data'!$H$6,0,10*ROW('Sanitation Data'!H199)),NA())</f>
        <v>#N/A</v>
      </c>
      <c r="AR205" s="100" t="e">
        <f ca="true">+IF(AND(ISNUMBER(OFFSET('Sanitation Data'!$H$10,0,10*ROW('Sanitation Data'!H199))),'Data Summary'!DG205="Yes"),OFFSET('Sanitation Data'!$H$10,0,10*ROW('Sanitation Data'!H199)),NA())</f>
        <v>#N/A</v>
      </c>
      <c r="AS205" s="100" t="e">
        <f ca="true">+IF(AND(ISNUMBER(OFFSET('Sanitation Data'!$H$11,0,10*ROW('Sanitation Data'!H199))),'Data Summary'!DH205="Yes"),OFFSET('Sanitation Data'!$H$11,0,10*ROW('Sanitation Data'!H199)),NA())</f>
        <v>#N/A</v>
      </c>
      <c r="AT205" s="100" t="e">
        <f ca="true">+IF(AND(ISNUMBER(OFFSET('Sanitation Data'!$H$12,0,10*ROW('Sanitation Data'!H199))),'Data Summary'!DI205="Yes"),OFFSET('Sanitation Data'!$H$12,0,10*ROW('Sanitation Data'!H199)),NA())</f>
        <v>#N/A</v>
      </c>
      <c r="AU205" s="100" t="e">
        <f ca="true">+IF(AND(ISNUMBER(OFFSET('Sanitation Data'!$I$4,0,10*ROW('Sanitation Data'!I199))),'Data Summary'!DJ205="Yes"),100-OFFSET('Sanitation Data'!$I$4,0,10*ROW('Sanitation Data'!I199)),NA())</f>
        <v>#N/A</v>
      </c>
      <c r="AV205" s="100" t="e">
        <f ca="true">+IF(AND(ISNUMBER(OFFSET('Sanitation Data'!$I$6,0,10*ROW('Sanitation Data'!I199))),'Data Summary'!DK205="Yes"),OFFSET('Sanitation Data'!$I$6,0,10*ROW('Sanitation Data'!I199)),NA())</f>
        <v>#N/A</v>
      </c>
      <c r="AW205" s="100" t="e">
        <f ca="true">+IF(AND(ISNUMBER(OFFSET('Sanitation Data'!$I$10,0,10*ROW('Sanitation Data'!I199))),'Data Summary'!DL205="Yes"),OFFSET('Sanitation Data'!$I$10,0,10*ROW('Sanitation Data'!I199)),NA())</f>
        <v>#N/A</v>
      </c>
      <c r="AX205" s="100" t="e">
        <f ca="true">+IF(AND(ISNUMBER(OFFSET('Sanitation Data'!$I$11,0,10*ROW('Sanitation Data'!I199))),'Data Summary'!DM205="Yes"),OFFSET('Sanitation Data'!$I$11,0,10*ROW('Sanitation Data'!I199)),NA())</f>
        <v>#N/A</v>
      </c>
      <c r="AY205" s="100" t="e">
        <f ca="true">+IF(AND(ISNUMBER(OFFSET('Sanitation Data'!$I$12,0,10*ROW('Sanitation Data'!I199))),'Data Summary'!DN205="Yes"),OFFSET('Sanitation Data'!$I$12,0,10*ROW('Sanitation Data'!I199)),NA())</f>
        <v>#N/A</v>
      </c>
      <c r="AZ205" s="101" t="e">
        <f ca="true">+IF(AND(ISNUMBER(OFFSET('Hygiene Data'!$D$5,0,10*ROW('Hygiene Data'!D199))),'Data Summary'!DO205="Yes"),OFFSET('Hygiene Data'!$D$5,0,10*ROW('Hygiene Data'!D199)),NA())</f>
        <v>#N/A</v>
      </c>
      <c r="BA205" s="101" t="e">
        <f ca="true">+IF(AND(ISNUMBER(OFFSET('Hygiene Data'!$D$7,0,10*ROW('Hygiene Data'!D199))),'Data Summary'!DP205="Yes"),OFFSET('Hygiene Data'!$D$7,0,10*ROW('Hygiene Data'!D199)),NA())</f>
        <v>#N/A</v>
      </c>
      <c r="BB205" s="101" t="e">
        <f ca="true">+IF(AND(ISNUMBER(OFFSET('Hygiene Data'!$D$9,0,10*ROW('Hygiene Data'!D199))),'Data Summary'!DQ205="Yes"),OFFSET('Hygiene Data'!$D$9,0,10*ROW('Hygiene Data'!D199)),NA())</f>
        <v>#N/A</v>
      </c>
      <c r="BC205" s="101" t="e">
        <f ca="true">+IF(AND(ISNUMBER(OFFSET('Hygiene Data'!$E$5,0,10*ROW('Hygiene Data'!E199))),'Data Summary'!DR205="Yes"),OFFSET('Hygiene Data'!$E$5,0,10*ROW('Hygiene Data'!E199)),NA())</f>
        <v>#N/A</v>
      </c>
      <c r="BD205" s="101" t="e">
        <f ca="true">+IF(AND(ISNUMBER(OFFSET('Hygiene Data'!$E$7,0,10*ROW('Hygiene Data'!E199))),'Data Summary'!DS205="Yes"),OFFSET('Hygiene Data'!$E$7,0,10*ROW('Hygiene Data'!E199)),NA())</f>
        <v>#N/A</v>
      </c>
      <c r="BE205" s="101" t="e">
        <f ca="true">+IF(AND(ISNUMBER(OFFSET('Hygiene Data'!$E$9,0,10*ROW('Hygiene Data'!E199))),'Data Summary'!DT205="Yes"),OFFSET('Hygiene Data'!$E$9,0,10*ROW('Hygiene Data'!E199)),NA())</f>
        <v>#N/A</v>
      </c>
      <c r="BF205" s="101" t="e">
        <f ca="true">+IF(AND(ISNUMBER(OFFSET('Hygiene Data'!$F$5,0,10*ROW('Hygiene Data'!F199))),'Data Summary'!DU205="Yes"),OFFSET('Hygiene Data'!$F$5,0,10*ROW('Hygiene Data'!F199)),NA())</f>
        <v>#N/A</v>
      </c>
      <c r="BG205" s="101" t="e">
        <f ca="true">+IF(AND(ISNUMBER(OFFSET('Hygiene Data'!$F$7,0,10*ROW('Hygiene Data'!F199))),'Data Summary'!DV205="Yes"),OFFSET('Hygiene Data'!$F$7,0,10*ROW('Hygiene Data'!F199)),NA())</f>
        <v>#N/A</v>
      </c>
      <c r="BH205" s="101" t="e">
        <f ca="true">+IF(AND(ISNUMBER(OFFSET('Hygiene Data'!$F$9,0,10*ROW('Hygiene Data'!F199))),'Data Summary'!DW205="Yes"),OFFSET('Hygiene Data'!$F$9,0,10*ROW('Hygiene Data'!F199)),NA())</f>
        <v>#N/A</v>
      </c>
      <c r="BI205" s="101" t="e">
        <f ca="true">+IF(AND(ISNUMBER(OFFSET('Hygiene Data'!$G$5,0,10*ROW('Hygiene Data'!G199))),'Data Summary'!DX205="Yes"),OFFSET('Hygiene Data'!$G$5,0,10*ROW('Hygiene Data'!G199)),NA())</f>
        <v>#N/A</v>
      </c>
      <c r="BJ205" s="101" t="e">
        <f ca="true">+IF(AND(ISNUMBER(OFFSET('Hygiene Data'!$G$7,0,10*ROW('Hygiene Data'!G199))),'Data Summary'!DY205="Yes"),OFFSET('Hygiene Data'!$G$7,0,10*ROW('Hygiene Data'!G199)),NA())</f>
        <v>#N/A</v>
      </c>
      <c r="BK205" s="101" t="e">
        <f ca="true">+IF(AND(ISNUMBER(OFFSET('Hygiene Data'!$G$9,0,10*ROW('Hygiene Data'!G199))),'Data Summary'!DZ205="Yes"),OFFSET('Hygiene Data'!$G$9,0,10*ROW('Hygiene Data'!G199)),NA())</f>
        <v>#N/A</v>
      </c>
      <c r="BL205" s="101" t="e">
        <f ca="true">+IF(AND(ISNUMBER(OFFSET('Hygiene Data'!$H$5,0,10*ROW('Hygiene Data'!H199))),'Data Summary'!EA205="Yes"),OFFSET('Hygiene Data'!$H$5,0,10*ROW('Hygiene Data'!H199)),NA())</f>
        <v>#N/A</v>
      </c>
      <c r="BM205" s="101" t="e">
        <f ca="true">+IF(AND(ISNUMBER(OFFSET('Hygiene Data'!$H$7,0,10*ROW('Hygiene Data'!H199))),'Data Summary'!EB205="Yes"),OFFSET('Hygiene Data'!$H$7,0,10*ROW('Hygiene Data'!H199)),NA())</f>
        <v>#N/A</v>
      </c>
      <c r="BN205" s="101" t="e">
        <f ca="true">+IF(AND(ISNUMBER(OFFSET('Hygiene Data'!$H$9,0,10*ROW('Hygiene Data'!H199))),'Data Summary'!EC205="Yes"),OFFSET('Hygiene Data'!$H$9,0,10*ROW('Hygiene Data'!H199)),NA())</f>
        <v>#N/A</v>
      </c>
      <c r="BO205" s="101" t="e">
        <f ca="true">+IF(AND(ISNUMBER(OFFSET('Hygiene Data'!$I$5,0,10*ROW('Hygiene Data'!I199))),'Data Summary'!ED205="Yes"),OFFSET('Hygiene Data'!$I$5,0,10*ROW('Hygiene Data'!I199)),NA())</f>
        <v>#N/A</v>
      </c>
      <c r="BP205" s="101" t="e">
        <f ca="true">+IF(AND(ISNUMBER(OFFSET('Hygiene Data'!$I$7,0,10*ROW('Hygiene Data'!I199))),'Data Summary'!EE205="Yes"),OFFSET('Hygiene Data'!$I$7,0,10*ROW('Hygiene Data'!I199)),NA())</f>
        <v>#N/A</v>
      </c>
      <c r="BQ205" s="101" t="e">
        <f ca="true">+IF(AND(ISNUMBER(OFFSET('Hygiene Data'!$I$9,0,10*ROW('Hygiene Data'!I199))),'Data Summary'!EF205="Yes"),OFFSET('Hygiene Data'!$I$9,0,10*ROW('Hygiene Data'!I199)),NA())</f>
        <v>#N/A</v>
      </c>
    </row>
    <row xmlns:x14ac="http://schemas.microsoft.com/office/spreadsheetml/2009/9/ac" r="206" x14ac:dyDescent="0.2">
      <c r="A206" s="379" t="e">
        <f ca="true">+RIGHT('Data Summary'!A206,LEN('Data Summary'!A206)-9)</f>
        <v>#VALUE!</v>
      </c>
      <c r="B206" s="38" t="str">
        <f ca="true">+IF(ISTEXT('Data Summary'!B206),'Data Summary'!B206,"")</f>
        <v/>
      </c>
      <c r="C206" s="378" t="e">
        <f ca="true">+VALUE('Data Summary'!C206)</f>
        <v>#VALUE!</v>
      </c>
      <c r="D206" s="99" t="e">
        <f ca="true">+IF(AND(ISNUMBER(OFFSET('Water Data'!$D$4,0,10*ROW('Water Data'!D200))),'Data Summary'!BS206="Yes"),100-OFFSET('Water Data'!$D$4,0,10*ROW('Water Data'!D200)),NA())</f>
        <v>#N/A</v>
      </c>
      <c r="E206" s="99" t="e">
        <f ca="true">+IF(AND(ISNUMBER(OFFSET('Water Data'!$D$6,0,10*ROW('Water Data'!D200))),'Data Summary'!BT206="Yes"),OFFSET('Water Data'!$D$6,0,10*ROW('Water Data'!D200)),NA())</f>
        <v>#N/A</v>
      </c>
      <c r="F206" s="99" t="e">
        <f ca="true">+IF(AND(ISNUMBER(OFFSET('Water Data'!$D$9,0,10*ROW('Water Data'!D200))),'Data Summary'!BU206="Yes"),OFFSET('Water Data'!$D$9,0,10*ROW('Water Data'!D200)),NA())</f>
        <v>#N/A</v>
      </c>
      <c r="G206" s="99" t="e">
        <f ca="true">+IF(AND(ISNUMBER(OFFSET('Water Data'!$E$4,0,10*ROW('Water Data'!E200))),'Data Summary'!BV206="Yes"),100-OFFSET('Water Data'!$E$4,0,10*ROW('Water Data'!E200)),NA())</f>
        <v>#N/A</v>
      </c>
      <c r="H206" s="99" t="e">
        <f ca="true">+IF(AND(ISNUMBER(OFFSET('Water Data'!$E$6,0,10*ROW('Water Data'!E200))),'Data Summary'!BW206="Yes"),OFFSET('Water Data'!$E$6,0,10*ROW('Water Data'!E200)),NA())</f>
        <v>#N/A</v>
      </c>
      <c r="I206" s="99" t="e">
        <f ca="true">+IF(AND(ISNUMBER(OFFSET('Water Data'!$E$9,0,10*ROW('Water Data'!E200))),'Data Summary'!BX206="Yes"),OFFSET('Water Data'!$E$9,0,10*ROW('Water Data'!E200)),NA())</f>
        <v>#N/A</v>
      </c>
      <c r="J206" s="99" t="e">
        <f ca="true">+IF(AND(ISNUMBER(OFFSET('Water Data'!$F$4,0,10*ROW('Water Data'!F200))),'Data Summary'!BY206="Yes"),100-OFFSET('Water Data'!$F$4,0,10*ROW('Water Data'!F200)),NA())</f>
        <v>#N/A</v>
      </c>
      <c r="K206" s="99" t="e">
        <f ca="true">+IF(AND(ISNUMBER(OFFSET('Water Data'!$F$6,0,10*ROW('Water Data'!F200))),'Data Summary'!BZ206="Yes"),OFFSET('Water Data'!$F$6,0,10*ROW('Water Data'!F200)),NA())</f>
        <v>#N/A</v>
      </c>
      <c r="L206" s="99" t="e">
        <f ca="true">+IF(AND(ISNUMBER(OFFSET('Water Data'!$F$9,0,10*ROW('Water Data'!F200))),'Data Summary'!CA206="Yes"),OFFSET('Water Data'!$F$9,0,10*ROW('Water Data'!F200)),NA())</f>
        <v>#N/A</v>
      </c>
      <c r="M206" s="99" t="e">
        <f ca="true">+IF(AND(ISNUMBER(OFFSET('Water Data'!$G$4,0,10*ROW('Water Data'!G200))),'Data Summary'!CB206="Yes"),100-OFFSET('Water Data'!$G$4,0,10*ROW('Water Data'!G200)),NA())</f>
        <v>#N/A</v>
      </c>
      <c r="N206" s="99" t="e">
        <f ca="true">+IF(AND(ISNUMBER(OFFSET('Water Data'!$G$6,0,10*ROW('Water Data'!G200))),'Data Summary'!CC206="Yes"),OFFSET('Water Data'!$G$6,0,10*ROW('Water Data'!G200)),NA())</f>
        <v>#N/A</v>
      </c>
      <c r="O206" s="99" t="e">
        <f ca="true">+IF(AND(ISNUMBER(OFFSET('Water Data'!$G$9,0,10*ROW('Water Data'!G200))),'Data Summary'!CD206="Yes"),OFFSET('Water Data'!$G$9,0,10*ROW('Water Data'!G200)),NA())</f>
        <v>#N/A</v>
      </c>
      <c r="P206" s="99" t="e">
        <f ca="true">+IF(AND(ISNUMBER(OFFSET('Water Data'!$H$4,0,10*ROW('Water Data'!H200))),'Data Summary'!CE206="Yes"),100-OFFSET('Water Data'!$H$4,0,10*ROW('Water Data'!H200)),NA())</f>
        <v>#N/A</v>
      </c>
      <c r="Q206" s="99" t="e">
        <f ca="true">+IF(AND(ISNUMBER(OFFSET('Water Data'!$H$6,0,10*ROW('Water Data'!H200))),'Data Summary'!CF206="Yes"),OFFSET('Water Data'!$H$6,0,10*ROW('Water Data'!H200)),NA())</f>
        <v>#N/A</v>
      </c>
      <c r="R206" s="99" t="e">
        <f ca="true">+IF(AND(ISNUMBER(OFFSET('Water Data'!$H$9,0,10*ROW('Water Data'!H200))),'Data Summary'!CG206="Yes"),OFFSET('Water Data'!$H$9,0,10*ROW('Water Data'!H200)),NA())</f>
        <v>#N/A</v>
      </c>
      <c r="S206" s="99" t="e">
        <f ca="true">+IF(AND(ISNUMBER(OFFSET('Water Data'!$I$4,0,10*ROW('Water Data'!I200))),'Data Summary'!CH206="Yes"),100-OFFSET('Water Data'!$I$4,0,10*ROW('Water Data'!I200)),NA())</f>
        <v>#N/A</v>
      </c>
      <c r="T206" s="99" t="e">
        <f ca="true">+IF(AND(ISNUMBER(OFFSET('Water Data'!$I$6,0,10*ROW('Water Data'!I200))),'Data Summary'!CI206="Yes"),OFFSET('Water Data'!$I$6,0,10*ROW('Water Data'!I200)),NA())</f>
        <v>#N/A</v>
      </c>
      <c r="U206" s="99" t="e">
        <f ca="true">+IF(AND(ISNUMBER(OFFSET('Water Data'!$I$9,0,10*ROW('Water Data'!I200))),'Data Summary'!CJ206="Yes"),OFFSET('Water Data'!$I$9,0,10*ROW('Water Data'!I200)),NA())</f>
        <v>#N/A</v>
      </c>
      <c r="V206" s="100" t="e">
        <f ca="true">+IF(AND(ISNUMBER(OFFSET('Sanitation Data'!$D$4,0,10*ROW('Sanitation Data'!D200))),'Data Summary'!CK206="Yes"),100-OFFSET('Sanitation Data'!$D$4,0,10*ROW('Sanitation Data'!D200)),NA())</f>
        <v>#N/A</v>
      </c>
      <c r="W206" s="100" t="e">
        <f ca="true">+IF(AND(ISNUMBER(OFFSET('Sanitation Data'!$D$6,0,10*ROW('Sanitation Data'!D200))),'Data Summary'!CL206="Yes"),OFFSET('Sanitation Data'!$D$6,0,10*ROW('Sanitation Data'!D200)),NA())</f>
        <v>#N/A</v>
      </c>
      <c r="X206" s="100" t="e">
        <f ca="true">+IF(AND(ISNUMBER(OFFSET('Sanitation Data'!$D$10,0,10*ROW('Sanitation Data'!D200))),'Data Summary'!CM206="Yes"),OFFSET('Sanitation Data'!$D$10,0,10*ROW('Sanitation Data'!D200)),NA())</f>
        <v>#N/A</v>
      </c>
      <c r="Y206" s="100" t="e">
        <f ca="true">+IF(AND(ISNUMBER(OFFSET('Sanitation Data'!$D$11,0,10*ROW('Sanitation Data'!D200))),'Data Summary'!CN206="Yes"),OFFSET('Sanitation Data'!$D$11,0,10*ROW('Sanitation Data'!D200)),NA())</f>
        <v>#N/A</v>
      </c>
      <c r="Z206" s="100" t="e">
        <f ca="true">+IF(AND(ISNUMBER(OFFSET('Sanitation Data'!$D$12,0,10*ROW('Sanitation Data'!D200))),'Data Summary'!CO206="Yes"),OFFSET('Sanitation Data'!$D$12,0,10*ROW('Sanitation Data'!D200)),NA())</f>
        <v>#N/A</v>
      </c>
      <c r="AA206" s="100" t="e">
        <f ca="true">+IF(AND(ISNUMBER(OFFSET('Sanitation Data'!$E$4,0,10*ROW('Sanitation Data'!E200))),'Data Summary'!CP206="Yes"),100-OFFSET('Sanitation Data'!$E$4,0,10*ROW('Sanitation Data'!E200)),NA())</f>
        <v>#N/A</v>
      </c>
      <c r="AB206" s="100" t="e">
        <f ca="true">+IF(AND(ISNUMBER(OFFSET('Sanitation Data'!$E$6,0,10*ROW('Sanitation Data'!E200))),'Data Summary'!CQ206="Yes"),OFFSET('Sanitation Data'!$E$6,0,10*ROW('Sanitation Data'!E200)),NA())</f>
        <v>#N/A</v>
      </c>
      <c r="AC206" s="100" t="e">
        <f ca="true">+IF(AND(ISNUMBER(OFFSET('Sanitation Data'!$E$10,0,10*ROW('Sanitation Data'!E200))),'Data Summary'!CR206="Yes"),OFFSET('Sanitation Data'!$E$10,0,10*ROW('Sanitation Data'!E200)),NA())</f>
        <v>#N/A</v>
      </c>
      <c r="AD206" s="100" t="e">
        <f ca="true">+IF(AND(ISNUMBER(OFFSET('Sanitation Data'!$E$11,0,10*ROW('Sanitation Data'!E200))),'Data Summary'!CS206="Yes"),OFFSET('Sanitation Data'!$E$11,0,10*ROW('Sanitation Data'!E200)),NA())</f>
        <v>#N/A</v>
      </c>
      <c r="AE206" s="100" t="e">
        <f ca="true">+IF(AND(ISNUMBER(OFFSET('Sanitation Data'!$E$12,0,10*ROW('Sanitation Data'!E200))),'Data Summary'!CT206="Yes"),OFFSET('Sanitation Data'!$E$12,0,10*ROW('Sanitation Data'!E200)),NA())</f>
        <v>#N/A</v>
      </c>
      <c r="AF206" s="100" t="e">
        <f ca="true">+IF(AND(ISNUMBER(OFFSET('Sanitation Data'!$F$4,0,10*ROW('Sanitation Data'!F200))),'Data Summary'!CU206="Yes"),100-OFFSET('Sanitation Data'!$F$4,0,10*ROW('Sanitation Data'!F200)),NA())</f>
        <v>#N/A</v>
      </c>
      <c r="AG206" s="100" t="e">
        <f ca="true">+IF(AND(ISNUMBER(OFFSET('Sanitation Data'!$F$6,0,10*ROW('Sanitation Data'!F200))),'Data Summary'!CV206="Yes"),OFFSET('Sanitation Data'!$F$6,0,10*ROW('Sanitation Data'!F200)),NA())</f>
        <v>#N/A</v>
      </c>
      <c r="AH206" s="100" t="e">
        <f ca="true">+IF(AND(ISNUMBER(OFFSET('Sanitation Data'!$F$10,0,10*ROW('Sanitation Data'!F200))),'Data Summary'!CW206="Yes"),OFFSET('Sanitation Data'!$F$10,0,10*ROW('Sanitation Data'!F200)),NA())</f>
        <v>#N/A</v>
      </c>
      <c r="AI206" s="100" t="e">
        <f ca="true">+IF(AND(ISNUMBER(OFFSET('Sanitation Data'!$F$11,0,10*ROW('Sanitation Data'!F200))),'Data Summary'!CX206="Yes"),OFFSET('Sanitation Data'!$F$11,0,10*ROW('Sanitation Data'!F200)),NA())</f>
        <v>#N/A</v>
      </c>
      <c r="AJ206" s="100" t="e">
        <f ca="true">+IF(AND(ISNUMBER(OFFSET('Sanitation Data'!$F$12,0,10*ROW('Sanitation Data'!F200))),'Data Summary'!CY206="Yes"),OFFSET('Sanitation Data'!$F$12,0,10*ROW('Sanitation Data'!F200)),NA())</f>
        <v>#N/A</v>
      </c>
      <c r="AK206" s="100" t="e">
        <f ca="true">+IF(AND(ISNUMBER(OFFSET('Sanitation Data'!$G$4,0,10*ROW('Sanitation Data'!G200))),'Data Summary'!CZ206="Yes"),100-OFFSET('Sanitation Data'!$G$4,0,10*ROW('Sanitation Data'!G200)),NA())</f>
        <v>#N/A</v>
      </c>
      <c r="AL206" s="100" t="e">
        <f ca="true">+IF(AND(ISNUMBER(OFFSET('Sanitation Data'!$G$6,0,10*ROW('Sanitation Data'!G200))),'Data Summary'!DA206="Yes"),OFFSET('Sanitation Data'!$G$6,0,10*ROW('Sanitation Data'!G200)),NA())</f>
        <v>#N/A</v>
      </c>
      <c r="AM206" s="100" t="e">
        <f ca="true">+IF(AND(ISNUMBER(OFFSET('Sanitation Data'!$G$10,0,10*ROW('Sanitation Data'!G200))),'Data Summary'!DB206="Yes"),OFFSET('Sanitation Data'!$G$10,0,10*ROW('Sanitation Data'!G200)),NA())</f>
        <v>#N/A</v>
      </c>
      <c r="AN206" s="100" t="e">
        <f ca="true">+IF(AND(ISNUMBER(OFFSET('Sanitation Data'!$G$11,0,10*ROW('Sanitation Data'!G200))),'Data Summary'!DC206="Yes"),OFFSET('Sanitation Data'!$G$11,0,10*ROW('Sanitation Data'!G200)),NA())</f>
        <v>#N/A</v>
      </c>
      <c r="AO206" s="100" t="e">
        <f ca="true">+IF(AND(ISNUMBER(OFFSET('Sanitation Data'!$G$12,0,10*ROW('Sanitation Data'!G200))),'Data Summary'!DD206="Yes"),OFFSET('Sanitation Data'!$G$12,0,10*ROW('Sanitation Data'!G200)),NA())</f>
        <v>#N/A</v>
      </c>
      <c r="AP206" s="100" t="e">
        <f ca="true">+IF(AND(ISNUMBER(OFFSET('Sanitation Data'!$H$4,0,10*ROW('Sanitation Data'!H200))),'Data Summary'!DE206="Yes"),100-OFFSET('Sanitation Data'!$H$4,0,10*ROW('Sanitation Data'!H200)),NA())</f>
        <v>#N/A</v>
      </c>
      <c r="AQ206" s="100" t="e">
        <f ca="true">+IF(AND(ISNUMBER(OFFSET('Sanitation Data'!$H$6,0,10*ROW('Sanitation Data'!H200))),'Data Summary'!DF206="Yes"),OFFSET('Sanitation Data'!$H$6,0,10*ROW('Sanitation Data'!H200)),NA())</f>
        <v>#N/A</v>
      </c>
      <c r="AR206" s="100" t="e">
        <f ca="true">+IF(AND(ISNUMBER(OFFSET('Sanitation Data'!$H$10,0,10*ROW('Sanitation Data'!H200))),'Data Summary'!DG206="Yes"),OFFSET('Sanitation Data'!$H$10,0,10*ROW('Sanitation Data'!H200)),NA())</f>
        <v>#N/A</v>
      </c>
      <c r="AS206" s="100" t="e">
        <f ca="true">+IF(AND(ISNUMBER(OFFSET('Sanitation Data'!$H$11,0,10*ROW('Sanitation Data'!H200))),'Data Summary'!DH206="Yes"),OFFSET('Sanitation Data'!$H$11,0,10*ROW('Sanitation Data'!H200)),NA())</f>
        <v>#N/A</v>
      </c>
      <c r="AT206" s="100" t="e">
        <f ca="true">+IF(AND(ISNUMBER(OFFSET('Sanitation Data'!$H$12,0,10*ROW('Sanitation Data'!H200))),'Data Summary'!DI206="Yes"),OFFSET('Sanitation Data'!$H$12,0,10*ROW('Sanitation Data'!H200)),NA())</f>
        <v>#N/A</v>
      </c>
      <c r="AU206" s="100" t="e">
        <f ca="true">+IF(AND(ISNUMBER(OFFSET('Sanitation Data'!$I$4,0,10*ROW('Sanitation Data'!I200))),'Data Summary'!DJ206="Yes"),100-OFFSET('Sanitation Data'!$I$4,0,10*ROW('Sanitation Data'!I200)),NA())</f>
        <v>#N/A</v>
      </c>
      <c r="AV206" s="100" t="e">
        <f ca="true">+IF(AND(ISNUMBER(OFFSET('Sanitation Data'!$I$6,0,10*ROW('Sanitation Data'!I200))),'Data Summary'!DK206="Yes"),OFFSET('Sanitation Data'!$I$6,0,10*ROW('Sanitation Data'!I200)),NA())</f>
        <v>#N/A</v>
      </c>
      <c r="AW206" s="100" t="e">
        <f ca="true">+IF(AND(ISNUMBER(OFFSET('Sanitation Data'!$I$10,0,10*ROW('Sanitation Data'!I200))),'Data Summary'!DL206="Yes"),OFFSET('Sanitation Data'!$I$10,0,10*ROW('Sanitation Data'!I200)),NA())</f>
        <v>#N/A</v>
      </c>
      <c r="AX206" s="100" t="e">
        <f ca="true">+IF(AND(ISNUMBER(OFFSET('Sanitation Data'!$I$11,0,10*ROW('Sanitation Data'!I200))),'Data Summary'!DM206="Yes"),OFFSET('Sanitation Data'!$I$11,0,10*ROW('Sanitation Data'!I200)),NA())</f>
        <v>#N/A</v>
      </c>
      <c r="AY206" s="100" t="e">
        <f ca="true">+IF(AND(ISNUMBER(OFFSET('Sanitation Data'!$I$12,0,10*ROW('Sanitation Data'!I200))),'Data Summary'!DN206="Yes"),OFFSET('Sanitation Data'!$I$12,0,10*ROW('Sanitation Data'!I200)),NA())</f>
        <v>#N/A</v>
      </c>
      <c r="AZ206" s="101" t="e">
        <f ca="true">+IF(AND(ISNUMBER(OFFSET('Hygiene Data'!$D$5,0,10*ROW('Hygiene Data'!D200))),'Data Summary'!DO206="Yes"),OFFSET('Hygiene Data'!$D$5,0,10*ROW('Hygiene Data'!D200)),NA())</f>
        <v>#N/A</v>
      </c>
      <c r="BA206" s="101" t="e">
        <f ca="true">+IF(AND(ISNUMBER(OFFSET('Hygiene Data'!$D$7,0,10*ROW('Hygiene Data'!D200))),'Data Summary'!DP206="Yes"),OFFSET('Hygiene Data'!$D$7,0,10*ROW('Hygiene Data'!D200)),NA())</f>
        <v>#N/A</v>
      </c>
      <c r="BB206" s="101" t="e">
        <f ca="true">+IF(AND(ISNUMBER(OFFSET('Hygiene Data'!$D$9,0,10*ROW('Hygiene Data'!D200))),'Data Summary'!DQ206="Yes"),OFFSET('Hygiene Data'!$D$9,0,10*ROW('Hygiene Data'!D200)),NA())</f>
        <v>#N/A</v>
      </c>
      <c r="BC206" s="101" t="e">
        <f ca="true">+IF(AND(ISNUMBER(OFFSET('Hygiene Data'!$E$5,0,10*ROW('Hygiene Data'!E200))),'Data Summary'!DR206="Yes"),OFFSET('Hygiene Data'!$E$5,0,10*ROW('Hygiene Data'!E200)),NA())</f>
        <v>#N/A</v>
      </c>
      <c r="BD206" s="101" t="e">
        <f ca="true">+IF(AND(ISNUMBER(OFFSET('Hygiene Data'!$E$7,0,10*ROW('Hygiene Data'!E200))),'Data Summary'!DS206="Yes"),OFFSET('Hygiene Data'!$E$7,0,10*ROW('Hygiene Data'!E200)),NA())</f>
        <v>#N/A</v>
      </c>
      <c r="BE206" s="101" t="e">
        <f ca="true">+IF(AND(ISNUMBER(OFFSET('Hygiene Data'!$E$9,0,10*ROW('Hygiene Data'!E200))),'Data Summary'!DT206="Yes"),OFFSET('Hygiene Data'!$E$9,0,10*ROW('Hygiene Data'!E200)),NA())</f>
        <v>#N/A</v>
      </c>
      <c r="BF206" s="101" t="e">
        <f ca="true">+IF(AND(ISNUMBER(OFFSET('Hygiene Data'!$F$5,0,10*ROW('Hygiene Data'!F200))),'Data Summary'!DU206="Yes"),OFFSET('Hygiene Data'!$F$5,0,10*ROW('Hygiene Data'!F200)),NA())</f>
        <v>#N/A</v>
      </c>
      <c r="BG206" s="101" t="e">
        <f ca="true">+IF(AND(ISNUMBER(OFFSET('Hygiene Data'!$F$7,0,10*ROW('Hygiene Data'!F200))),'Data Summary'!DV206="Yes"),OFFSET('Hygiene Data'!$F$7,0,10*ROW('Hygiene Data'!F200)),NA())</f>
        <v>#N/A</v>
      </c>
      <c r="BH206" s="101" t="e">
        <f ca="true">+IF(AND(ISNUMBER(OFFSET('Hygiene Data'!$F$9,0,10*ROW('Hygiene Data'!F200))),'Data Summary'!DW206="Yes"),OFFSET('Hygiene Data'!$F$9,0,10*ROW('Hygiene Data'!F200)),NA())</f>
        <v>#N/A</v>
      </c>
      <c r="BI206" s="101" t="e">
        <f ca="true">+IF(AND(ISNUMBER(OFFSET('Hygiene Data'!$G$5,0,10*ROW('Hygiene Data'!G200))),'Data Summary'!DX206="Yes"),OFFSET('Hygiene Data'!$G$5,0,10*ROW('Hygiene Data'!G200)),NA())</f>
        <v>#N/A</v>
      </c>
      <c r="BJ206" s="101" t="e">
        <f ca="true">+IF(AND(ISNUMBER(OFFSET('Hygiene Data'!$G$7,0,10*ROW('Hygiene Data'!G200))),'Data Summary'!DY206="Yes"),OFFSET('Hygiene Data'!$G$7,0,10*ROW('Hygiene Data'!G200)),NA())</f>
        <v>#N/A</v>
      </c>
      <c r="BK206" s="101" t="e">
        <f ca="true">+IF(AND(ISNUMBER(OFFSET('Hygiene Data'!$G$9,0,10*ROW('Hygiene Data'!G200))),'Data Summary'!DZ206="Yes"),OFFSET('Hygiene Data'!$G$9,0,10*ROW('Hygiene Data'!G200)),NA())</f>
        <v>#N/A</v>
      </c>
      <c r="BL206" s="101" t="e">
        <f ca="true">+IF(AND(ISNUMBER(OFFSET('Hygiene Data'!$H$5,0,10*ROW('Hygiene Data'!H200))),'Data Summary'!EA206="Yes"),OFFSET('Hygiene Data'!$H$5,0,10*ROW('Hygiene Data'!H200)),NA())</f>
        <v>#N/A</v>
      </c>
      <c r="BM206" s="101" t="e">
        <f ca="true">+IF(AND(ISNUMBER(OFFSET('Hygiene Data'!$H$7,0,10*ROW('Hygiene Data'!H200))),'Data Summary'!EB206="Yes"),OFFSET('Hygiene Data'!$H$7,0,10*ROW('Hygiene Data'!H200)),NA())</f>
        <v>#N/A</v>
      </c>
      <c r="BN206" s="101" t="e">
        <f ca="true">+IF(AND(ISNUMBER(OFFSET('Hygiene Data'!$H$9,0,10*ROW('Hygiene Data'!H200))),'Data Summary'!EC206="Yes"),OFFSET('Hygiene Data'!$H$9,0,10*ROW('Hygiene Data'!H200)),NA())</f>
        <v>#N/A</v>
      </c>
      <c r="BO206" s="101" t="e">
        <f ca="true">+IF(AND(ISNUMBER(OFFSET('Hygiene Data'!$I$5,0,10*ROW('Hygiene Data'!I200))),'Data Summary'!ED206="Yes"),OFFSET('Hygiene Data'!$I$5,0,10*ROW('Hygiene Data'!I200)),NA())</f>
        <v>#N/A</v>
      </c>
      <c r="BP206" s="101" t="e">
        <f ca="true">+IF(AND(ISNUMBER(OFFSET('Hygiene Data'!$I$7,0,10*ROW('Hygiene Data'!I200))),'Data Summary'!EE206="Yes"),OFFSET('Hygiene Data'!$I$7,0,10*ROW('Hygiene Data'!I200)),NA())</f>
        <v>#N/A</v>
      </c>
      <c r="BQ206" s="101" t="e">
        <f ca="true">+IF(AND(ISNUMBER(OFFSET('Hygiene Data'!$I$9,0,10*ROW('Hygiene Data'!I200))),'Data Summary'!EF206="Yes"),OFFSET('Hygiene Data'!$I$9,0,10*ROW('Hygiene Data'!I200)),NA())</f>
        <v>#N/A</v>
      </c>
    </row>
    <row xmlns:x14ac="http://schemas.microsoft.com/office/spreadsheetml/2009/9/ac" r="207" x14ac:dyDescent="0.2">
      <c r="A207" s="379" t="e">
        <f ca="true">+RIGHT('Data Summary'!A207,LEN('Data Summary'!A207)-9)</f>
        <v>#VALUE!</v>
      </c>
      <c r="B207" s="38" t="str">
        <f ca="true">+IF(ISTEXT('Data Summary'!B207),'Data Summary'!B207,"")</f>
        <v/>
      </c>
      <c r="C207" s="378" t="e">
        <f ca="true">+VALUE('Data Summary'!C207)</f>
        <v>#VALUE!</v>
      </c>
      <c r="D207" s="99" t="e">
        <f ca="true">+IF(AND(ISNUMBER(OFFSET('Water Data'!$D$4,0,10*ROW('Water Data'!D201))),'Data Summary'!BS207="Yes"),100-OFFSET('Water Data'!$D$4,0,10*ROW('Water Data'!D201)),NA())</f>
        <v>#N/A</v>
      </c>
      <c r="E207" s="99" t="e">
        <f ca="true">+IF(AND(ISNUMBER(OFFSET('Water Data'!$D$6,0,10*ROW('Water Data'!D201))),'Data Summary'!BT207="Yes"),OFFSET('Water Data'!$D$6,0,10*ROW('Water Data'!D201)),NA())</f>
        <v>#N/A</v>
      </c>
      <c r="F207" s="99" t="e">
        <f ca="true">+IF(AND(ISNUMBER(OFFSET('Water Data'!$D$9,0,10*ROW('Water Data'!D201))),'Data Summary'!BU207="Yes"),OFFSET('Water Data'!$D$9,0,10*ROW('Water Data'!D201)),NA())</f>
        <v>#N/A</v>
      </c>
      <c r="G207" s="99" t="e">
        <f ca="true">+IF(AND(ISNUMBER(OFFSET('Water Data'!$E$4,0,10*ROW('Water Data'!E201))),'Data Summary'!BV207="Yes"),100-OFFSET('Water Data'!$E$4,0,10*ROW('Water Data'!E201)),NA())</f>
        <v>#N/A</v>
      </c>
      <c r="H207" s="99" t="e">
        <f ca="true">+IF(AND(ISNUMBER(OFFSET('Water Data'!$E$6,0,10*ROW('Water Data'!E201))),'Data Summary'!BW207="Yes"),OFFSET('Water Data'!$E$6,0,10*ROW('Water Data'!E201)),NA())</f>
        <v>#N/A</v>
      </c>
      <c r="I207" s="99" t="e">
        <f ca="true">+IF(AND(ISNUMBER(OFFSET('Water Data'!$E$9,0,10*ROW('Water Data'!E201))),'Data Summary'!BX207="Yes"),OFFSET('Water Data'!$E$9,0,10*ROW('Water Data'!E201)),NA())</f>
        <v>#N/A</v>
      </c>
      <c r="J207" s="99" t="e">
        <f ca="true">+IF(AND(ISNUMBER(OFFSET('Water Data'!$F$4,0,10*ROW('Water Data'!F201))),'Data Summary'!BY207="Yes"),100-OFFSET('Water Data'!$F$4,0,10*ROW('Water Data'!F201)),NA())</f>
        <v>#N/A</v>
      </c>
      <c r="K207" s="99" t="e">
        <f ca="true">+IF(AND(ISNUMBER(OFFSET('Water Data'!$F$6,0,10*ROW('Water Data'!F201))),'Data Summary'!BZ207="Yes"),OFFSET('Water Data'!$F$6,0,10*ROW('Water Data'!F201)),NA())</f>
        <v>#N/A</v>
      </c>
      <c r="L207" s="99" t="e">
        <f ca="true">+IF(AND(ISNUMBER(OFFSET('Water Data'!$F$9,0,10*ROW('Water Data'!F201))),'Data Summary'!CA207="Yes"),OFFSET('Water Data'!$F$9,0,10*ROW('Water Data'!F201)),NA())</f>
        <v>#N/A</v>
      </c>
      <c r="M207" s="99" t="e">
        <f ca="true">+IF(AND(ISNUMBER(OFFSET('Water Data'!$G$4,0,10*ROW('Water Data'!G201))),'Data Summary'!CB207="Yes"),100-OFFSET('Water Data'!$G$4,0,10*ROW('Water Data'!G201)),NA())</f>
        <v>#N/A</v>
      </c>
      <c r="N207" s="99" t="e">
        <f ca="true">+IF(AND(ISNUMBER(OFFSET('Water Data'!$G$6,0,10*ROW('Water Data'!G201))),'Data Summary'!CC207="Yes"),OFFSET('Water Data'!$G$6,0,10*ROW('Water Data'!G201)),NA())</f>
        <v>#N/A</v>
      </c>
      <c r="O207" s="99" t="e">
        <f ca="true">+IF(AND(ISNUMBER(OFFSET('Water Data'!$G$9,0,10*ROW('Water Data'!G201))),'Data Summary'!CD207="Yes"),OFFSET('Water Data'!$G$9,0,10*ROW('Water Data'!G201)),NA())</f>
        <v>#N/A</v>
      </c>
      <c r="P207" s="99" t="e">
        <f ca="true">+IF(AND(ISNUMBER(OFFSET('Water Data'!$H$4,0,10*ROW('Water Data'!H201))),'Data Summary'!CE207="Yes"),100-OFFSET('Water Data'!$H$4,0,10*ROW('Water Data'!H201)),NA())</f>
        <v>#N/A</v>
      </c>
      <c r="Q207" s="99" t="e">
        <f ca="true">+IF(AND(ISNUMBER(OFFSET('Water Data'!$H$6,0,10*ROW('Water Data'!H201))),'Data Summary'!CF207="Yes"),OFFSET('Water Data'!$H$6,0,10*ROW('Water Data'!H201)),NA())</f>
        <v>#N/A</v>
      </c>
      <c r="R207" s="99" t="e">
        <f ca="true">+IF(AND(ISNUMBER(OFFSET('Water Data'!$H$9,0,10*ROW('Water Data'!H201))),'Data Summary'!CG207="Yes"),OFFSET('Water Data'!$H$9,0,10*ROW('Water Data'!H201)),NA())</f>
        <v>#N/A</v>
      </c>
      <c r="S207" s="99" t="e">
        <f ca="true">+IF(AND(ISNUMBER(OFFSET('Water Data'!$I$4,0,10*ROW('Water Data'!I201))),'Data Summary'!CH207="Yes"),100-OFFSET('Water Data'!$I$4,0,10*ROW('Water Data'!I201)),NA())</f>
        <v>#N/A</v>
      </c>
      <c r="T207" s="99" t="e">
        <f ca="true">+IF(AND(ISNUMBER(OFFSET('Water Data'!$I$6,0,10*ROW('Water Data'!I201))),'Data Summary'!CI207="Yes"),OFFSET('Water Data'!$I$6,0,10*ROW('Water Data'!I201)),NA())</f>
        <v>#N/A</v>
      </c>
      <c r="U207" s="99" t="e">
        <f ca="true">+IF(AND(ISNUMBER(OFFSET('Water Data'!$I$9,0,10*ROW('Water Data'!I201))),'Data Summary'!CJ207="Yes"),OFFSET('Water Data'!$I$9,0,10*ROW('Water Data'!I201)),NA())</f>
        <v>#N/A</v>
      </c>
      <c r="V207" s="100" t="e">
        <f ca="true">+IF(AND(ISNUMBER(OFFSET('Sanitation Data'!$D$4,0,10*ROW('Sanitation Data'!D201))),'Data Summary'!CK207="Yes"),100-OFFSET('Sanitation Data'!$D$4,0,10*ROW('Sanitation Data'!D201)),NA())</f>
        <v>#N/A</v>
      </c>
      <c r="W207" s="100" t="e">
        <f ca="true">+IF(AND(ISNUMBER(OFFSET('Sanitation Data'!$D$6,0,10*ROW('Sanitation Data'!D201))),'Data Summary'!CL207="Yes"),OFFSET('Sanitation Data'!$D$6,0,10*ROW('Sanitation Data'!D201)),NA())</f>
        <v>#N/A</v>
      </c>
      <c r="X207" s="100" t="e">
        <f ca="true">+IF(AND(ISNUMBER(OFFSET('Sanitation Data'!$D$10,0,10*ROW('Sanitation Data'!D201))),'Data Summary'!CM207="Yes"),OFFSET('Sanitation Data'!$D$10,0,10*ROW('Sanitation Data'!D201)),NA())</f>
        <v>#N/A</v>
      </c>
      <c r="Y207" s="100" t="e">
        <f ca="true">+IF(AND(ISNUMBER(OFFSET('Sanitation Data'!$D$11,0,10*ROW('Sanitation Data'!D201))),'Data Summary'!CN207="Yes"),OFFSET('Sanitation Data'!$D$11,0,10*ROW('Sanitation Data'!D201)),NA())</f>
        <v>#N/A</v>
      </c>
      <c r="Z207" s="100" t="e">
        <f ca="true">+IF(AND(ISNUMBER(OFFSET('Sanitation Data'!$D$12,0,10*ROW('Sanitation Data'!D201))),'Data Summary'!CO207="Yes"),OFFSET('Sanitation Data'!$D$12,0,10*ROW('Sanitation Data'!D201)),NA())</f>
        <v>#N/A</v>
      </c>
      <c r="AA207" s="100" t="e">
        <f ca="true">+IF(AND(ISNUMBER(OFFSET('Sanitation Data'!$E$4,0,10*ROW('Sanitation Data'!E201))),'Data Summary'!CP207="Yes"),100-OFFSET('Sanitation Data'!$E$4,0,10*ROW('Sanitation Data'!E201)),NA())</f>
        <v>#N/A</v>
      </c>
      <c r="AB207" s="100" t="e">
        <f ca="true">+IF(AND(ISNUMBER(OFFSET('Sanitation Data'!$E$6,0,10*ROW('Sanitation Data'!E201))),'Data Summary'!CQ207="Yes"),OFFSET('Sanitation Data'!$E$6,0,10*ROW('Sanitation Data'!E201)),NA())</f>
        <v>#N/A</v>
      </c>
      <c r="AC207" s="100" t="e">
        <f ca="true">+IF(AND(ISNUMBER(OFFSET('Sanitation Data'!$E$10,0,10*ROW('Sanitation Data'!E201))),'Data Summary'!CR207="Yes"),OFFSET('Sanitation Data'!$E$10,0,10*ROW('Sanitation Data'!E201)),NA())</f>
        <v>#N/A</v>
      </c>
      <c r="AD207" s="100" t="e">
        <f ca="true">+IF(AND(ISNUMBER(OFFSET('Sanitation Data'!$E$11,0,10*ROW('Sanitation Data'!E201))),'Data Summary'!CS207="Yes"),OFFSET('Sanitation Data'!$E$11,0,10*ROW('Sanitation Data'!E201)),NA())</f>
        <v>#N/A</v>
      </c>
      <c r="AE207" s="100" t="e">
        <f ca="true">+IF(AND(ISNUMBER(OFFSET('Sanitation Data'!$E$12,0,10*ROW('Sanitation Data'!E201))),'Data Summary'!CT207="Yes"),OFFSET('Sanitation Data'!$E$12,0,10*ROW('Sanitation Data'!E201)),NA())</f>
        <v>#N/A</v>
      </c>
      <c r="AF207" s="100" t="e">
        <f ca="true">+IF(AND(ISNUMBER(OFFSET('Sanitation Data'!$F$4,0,10*ROW('Sanitation Data'!F201))),'Data Summary'!CU207="Yes"),100-OFFSET('Sanitation Data'!$F$4,0,10*ROW('Sanitation Data'!F201)),NA())</f>
        <v>#N/A</v>
      </c>
      <c r="AG207" s="100" t="e">
        <f ca="true">+IF(AND(ISNUMBER(OFFSET('Sanitation Data'!$F$6,0,10*ROW('Sanitation Data'!F201))),'Data Summary'!CV207="Yes"),OFFSET('Sanitation Data'!$F$6,0,10*ROW('Sanitation Data'!F201)),NA())</f>
        <v>#N/A</v>
      </c>
      <c r="AH207" s="100" t="e">
        <f ca="true">+IF(AND(ISNUMBER(OFFSET('Sanitation Data'!$F$10,0,10*ROW('Sanitation Data'!F201))),'Data Summary'!CW207="Yes"),OFFSET('Sanitation Data'!$F$10,0,10*ROW('Sanitation Data'!F201)),NA())</f>
        <v>#N/A</v>
      </c>
      <c r="AI207" s="100" t="e">
        <f ca="true">+IF(AND(ISNUMBER(OFFSET('Sanitation Data'!$F$11,0,10*ROW('Sanitation Data'!F201))),'Data Summary'!CX207="Yes"),OFFSET('Sanitation Data'!$F$11,0,10*ROW('Sanitation Data'!F201)),NA())</f>
        <v>#N/A</v>
      </c>
      <c r="AJ207" s="100" t="e">
        <f ca="true">+IF(AND(ISNUMBER(OFFSET('Sanitation Data'!$F$12,0,10*ROW('Sanitation Data'!F201))),'Data Summary'!CY207="Yes"),OFFSET('Sanitation Data'!$F$12,0,10*ROW('Sanitation Data'!F201)),NA())</f>
        <v>#N/A</v>
      </c>
      <c r="AK207" s="100" t="e">
        <f ca="true">+IF(AND(ISNUMBER(OFFSET('Sanitation Data'!$G$4,0,10*ROW('Sanitation Data'!G201))),'Data Summary'!CZ207="Yes"),100-OFFSET('Sanitation Data'!$G$4,0,10*ROW('Sanitation Data'!G201)),NA())</f>
        <v>#N/A</v>
      </c>
      <c r="AL207" s="100" t="e">
        <f ca="true">+IF(AND(ISNUMBER(OFFSET('Sanitation Data'!$G$6,0,10*ROW('Sanitation Data'!G201))),'Data Summary'!DA207="Yes"),OFFSET('Sanitation Data'!$G$6,0,10*ROW('Sanitation Data'!G201)),NA())</f>
        <v>#N/A</v>
      </c>
      <c r="AM207" s="100" t="e">
        <f ca="true">+IF(AND(ISNUMBER(OFFSET('Sanitation Data'!$G$10,0,10*ROW('Sanitation Data'!G201))),'Data Summary'!DB207="Yes"),OFFSET('Sanitation Data'!$G$10,0,10*ROW('Sanitation Data'!G201)),NA())</f>
        <v>#N/A</v>
      </c>
      <c r="AN207" s="100" t="e">
        <f ca="true">+IF(AND(ISNUMBER(OFFSET('Sanitation Data'!$G$11,0,10*ROW('Sanitation Data'!G201))),'Data Summary'!DC207="Yes"),OFFSET('Sanitation Data'!$G$11,0,10*ROW('Sanitation Data'!G201)),NA())</f>
        <v>#N/A</v>
      </c>
      <c r="AO207" s="100" t="e">
        <f ca="true">+IF(AND(ISNUMBER(OFFSET('Sanitation Data'!$G$12,0,10*ROW('Sanitation Data'!G201))),'Data Summary'!DD207="Yes"),OFFSET('Sanitation Data'!$G$12,0,10*ROW('Sanitation Data'!G201)),NA())</f>
        <v>#N/A</v>
      </c>
      <c r="AP207" s="100" t="e">
        <f ca="true">+IF(AND(ISNUMBER(OFFSET('Sanitation Data'!$H$4,0,10*ROW('Sanitation Data'!H201))),'Data Summary'!DE207="Yes"),100-OFFSET('Sanitation Data'!$H$4,0,10*ROW('Sanitation Data'!H201)),NA())</f>
        <v>#N/A</v>
      </c>
      <c r="AQ207" s="100" t="e">
        <f ca="true">+IF(AND(ISNUMBER(OFFSET('Sanitation Data'!$H$6,0,10*ROW('Sanitation Data'!H201))),'Data Summary'!DF207="Yes"),OFFSET('Sanitation Data'!$H$6,0,10*ROW('Sanitation Data'!H201)),NA())</f>
        <v>#N/A</v>
      </c>
      <c r="AR207" s="100" t="e">
        <f ca="true">+IF(AND(ISNUMBER(OFFSET('Sanitation Data'!$H$10,0,10*ROW('Sanitation Data'!H201))),'Data Summary'!DG207="Yes"),OFFSET('Sanitation Data'!$H$10,0,10*ROW('Sanitation Data'!H201)),NA())</f>
        <v>#N/A</v>
      </c>
      <c r="AS207" s="100" t="e">
        <f ca="true">+IF(AND(ISNUMBER(OFFSET('Sanitation Data'!$H$11,0,10*ROW('Sanitation Data'!H201))),'Data Summary'!DH207="Yes"),OFFSET('Sanitation Data'!$H$11,0,10*ROW('Sanitation Data'!H201)),NA())</f>
        <v>#N/A</v>
      </c>
      <c r="AT207" s="100" t="e">
        <f ca="true">+IF(AND(ISNUMBER(OFFSET('Sanitation Data'!$H$12,0,10*ROW('Sanitation Data'!H201))),'Data Summary'!DI207="Yes"),OFFSET('Sanitation Data'!$H$12,0,10*ROW('Sanitation Data'!H201)),NA())</f>
        <v>#N/A</v>
      </c>
      <c r="AU207" s="100" t="e">
        <f ca="true">+IF(AND(ISNUMBER(OFFSET('Sanitation Data'!$I$4,0,10*ROW('Sanitation Data'!I201))),'Data Summary'!DJ207="Yes"),100-OFFSET('Sanitation Data'!$I$4,0,10*ROW('Sanitation Data'!I201)),NA())</f>
        <v>#N/A</v>
      </c>
      <c r="AV207" s="100" t="e">
        <f ca="true">+IF(AND(ISNUMBER(OFFSET('Sanitation Data'!$I$6,0,10*ROW('Sanitation Data'!I201))),'Data Summary'!DK207="Yes"),OFFSET('Sanitation Data'!$I$6,0,10*ROW('Sanitation Data'!I201)),NA())</f>
        <v>#N/A</v>
      </c>
      <c r="AW207" s="100" t="e">
        <f ca="true">+IF(AND(ISNUMBER(OFFSET('Sanitation Data'!$I$10,0,10*ROW('Sanitation Data'!I201))),'Data Summary'!DL207="Yes"),OFFSET('Sanitation Data'!$I$10,0,10*ROW('Sanitation Data'!I201)),NA())</f>
        <v>#N/A</v>
      </c>
      <c r="AX207" s="100" t="e">
        <f ca="true">+IF(AND(ISNUMBER(OFFSET('Sanitation Data'!$I$11,0,10*ROW('Sanitation Data'!I201))),'Data Summary'!DM207="Yes"),OFFSET('Sanitation Data'!$I$11,0,10*ROW('Sanitation Data'!I201)),NA())</f>
        <v>#N/A</v>
      </c>
      <c r="AY207" s="100" t="e">
        <f ca="true">+IF(AND(ISNUMBER(OFFSET('Sanitation Data'!$I$12,0,10*ROW('Sanitation Data'!I201))),'Data Summary'!DN207="Yes"),OFFSET('Sanitation Data'!$I$12,0,10*ROW('Sanitation Data'!I201)),NA())</f>
        <v>#N/A</v>
      </c>
      <c r="AZ207" s="101" t="e">
        <f ca="true">+IF(AND(ISNUMBER(OFFSET('Hygiene Data'!$D$5,0,10*ROW('Hygiene Data'!D201))),'Data Summary'!DO207="Yes"),OFFSET('Hygiene Data'!$D$5,0,10*ROW('Hygiene Data'!D201)),NA())</f>
        <v>#N/A</v>
      </c>
      <c r="BA207" s="101" t="e">
        <f ca="true">+IF(AND(ISNUMBER(OFFSET('Hygiene Data'!$D$7,0,10*ROW('Hygiene Data'!D201))),'Data Summary'!DP207="Yes"),OFFSET('Hygiene Data'!$D$7,0,10*ROW('Hygiene Data'!D201)),NA())</f>
        <v>#N/A</v>
      </c>
      <c r="BB207" s="101" t="e">
        <f ca="true">+IF(AND(ISNUMBER(OFFSET('Hygiene Data'!$D$9,0,10*ROW('Hygiene Data'!D201))),'Data Summary'!DQ207="Yes"),OFFSET('Hygiene Data'!$D$9,0,10*ROW('Hygiene Data'!D201)),NA())</f>
        <v>#N/A</v>
      </c>
      <c r="BC207" s="101" t="e">
        <f ca="true">+IF(AND(ISNUMBER(OFFSET('Hygiene Data'!$E$5,0,10*ROW('Hygiene Data'!E201))),'Data Summary'!DR207="Yes"),OFFSET('Hygiene Data'!$E$5,0,10*ROW('Hygiene Data'!E201)),NA())</f>
        <v>#N/A</v>
      </c>
      <c r="BD207" s="101" t="e">
        <f ca="true">+IF(AND(ISNUMBER(OFFSET('Hygiene Data'!$E$7,0,10*ROW('Hygiene Data'!E201))),'Data Summary'!DS207="Yes"),OFFSET('Hygiene Data'!$E$7,0,10*ROW('Hygiene Data'!E201)),NA())</f>
        <v>#N/A</v>
      </c>
      <c r="BE207" s="101" t="e">
        <f ca="true">+IF(AND(ISNUMBER(OFFSET('Hygiene Data'!$E$9,0,10*ROW('Hygiene Data'!E201))),'Data Summary'!DT207="Yes"),OFFSET('Hygiene Data'!$E$9,0,10*ROW('Hygiene Data'!E201)),NA())</f>
        <v>#N/A</v>
      </c>
      <c r="BF207" s="101" t="e">
        <f ca="true">+IF(AND(ISNUMBER(OFFSET('Hygiene Data'!$F$5,0,10*ROW('Hygiene Data'!F201))),'Data Summary'!DU207="Yes"),OFFSET('Hygiene Data'!$F$5,0,10*ROW('Hygiene Data'!F201)),NA())</f>
        <v>#N/A</v>
      </c>
      <c r="BG207" s="101" t="e">
        <f ca="true">+IF(AND(ISNUMBER(OFFSET('Hygiene Data'!$F$7,0,10*ROW('Hygiene Data'!F201))),'Data Summary'!DV207="Yes"),OFFSET('Hygiene Data'!$F$7,0,10*ROW('Hygiene Data'!F201)),NA())</f>
        <v>#N/A</v>
      </c>
      <c r="BH207" s="101" t="e">
        <f ca="true">+IF(AND(ISNUMBER(OFFSET('Hygiene Data'!$F$9,0,10*ROW('Hygiene Data'!F201))),'Data Summary'!DW207="Yes"),OFFSET('Hygiene Data'!$F$9,0,10*ROW('Hygiene Data'!F201)),NA())</f>
        <v>#N/A</v>
      </c>
      <c r="BI207" s="101" t="e">
        <f ca="true">+IF(AND(ISNUMBER(OFFSET('Hygiene Data'!$G$5,0,10*ROW('Hygiene Data'!G201))),'Data Summary'!DX207="Yes"),OFFSET('Hygiene Data'!$G$5,0,10*ROW('Hygiene Data'!G201)),NA())</f>
        <v>#N/A</v>
      </c>
      <c r="BJ207" s="101" t="e">
        <f ca="true">+IF(AND(ISNUMBER(OFFSET('Hygiene Data'!$G$7,0,10*ROW('Hygiene Data'!G201))),'Data Summary'!DY207="Yes"),OFFSET('Hygiene Data'!$G$7,0,10*ROW('Hygiene Data'!G201)),NA())</f>
        <v>#N/A</v>
      </c>
      <c r="BK207" s="101" t="e">
        <f ca="true">+IF(AND(ISNUMBER(OFFSET('Hygiene Data'!$G$9,0,10*ROW('Hygiene Data'!G201))),'Data Summary'!DZ207="Yes"),OFFSET('Hygiene Data'!$G$9,0,10*ROW('Hygiene Data'!G201)),NA())</f>
        <v>#N/A</v>
      </c>
      <c r="BL207" s="101" t="e">
        <f ca="true">+IF(AND(ISNUMBER(OFFSET('Hygiene Data'!$H$5,0,10*ROW('Hygiene Data'!H201))),'Data Summary'!EA207="Yes"),OFFSET('Hygiene Data'!$H$5,0,10*ROW('Hygiene Data'!H201)),NA())</f>
        <v>#N/A</v>
      </c>
      <c r="BM207" s="101" t="e">
        <f ca="true">+IF(AND(ISNUMBER(OFFSET('Hygiene Data'!$H$7,0,10*ROW('Hygiene Data'!H201))),'Data Summary'!EB207="Yes"),OFFSET('Hygiene Data'!$H$7,0,10*ROW('Hygiene Data'!H201)),NA())</f>
        <v>#N/A</v>
      </c>
      <c r="BN207" s="101" t="e">
        <f ca="true">+IF(AND(ISNUMBER(OFFSET('Hygiene Data'!$H$9,0,10*ROW('Hygiene Data'!H201))),'Data Summary'!EC207="Yes"),OFFSET('Hygiene Data'!$H$9,0,10*ROW('Hygiene Data'!H201)),NA())</f>
        <v>#N/A</v>
      </c>
      <c r="BO207" s="101" t="e">
        <f ca="true">+IF(AND(ISNUMBER(OFFSET('Hygiene Data'!$I$5,0,10*ROW('Hygiene Data'!I201))),'Data Summary'!ED207="Yes"),OFFSET('Hygiene Data'!$I$5,0,10*ROW('Hygiene Data'!I201)),NA())</f>
        <v>#N/A</v>
      </c>
      <c r="BP207" s="101" t="e">
        <f ca="true">+IF(AND(ISNUMBER(OFFSET('Hygiene Data'!$I$7,0,10*ROW('Hygiene Data'!I201))),'Data Summary'!EE207="Yes"),OFFSET('Hygiene Data'!$I$7,0,10*ROW('Hygiene Data'!I201)),NA())</f>
        <v>#N/A</v>
      </c>
      <c r="BQ207" s="101"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26A5E-C0E1-4AD8-B877-3CCC6223DE0C}">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9" customWidth="true"/>
    <col min="2" max="2" width="7.5" style="205" customWidth="true"/>
    <col min="3" max="8" width="8.75" style="169" customWidth="true"/>
    <col min="9" max="9" width="9.375" style="169" customWidth="true"/>
    <col min="10" max="10" width="13.375" style="169" customWidth="true"/>
    <col min="11" max="11" width="7.5" style="169" customWidth="true"/>
    <col min="12" max="17" width="8.625" style="169" customWidth="true"/>
    <col min="18" max="18" width="6.5" style="169" customWidth="true"/>
    <col min="19" max="19" width="13.375" style="169" customWidth="true"/>
    <col min="20" max="20" width="7.5" style="169" customWidth="true"/>
    <col min="21" max="26" width="9.125" style="169" customWidth="true"/>
    <col min="27" max="16384" width="9" style="169"/>
  </cols>
  <sheetData>
    <row xmlns:x14ac="http://schemas.microsoft.com/office/spreadsheetml/2009/9/ac" r="1" ht="15.75" x14ac:dyDescent="0.25">
      <c r="A1" s="165" t="s">
        <v>48</v>
      </c>
      <c r="B1" s="166"/>
      <c r="C1" s="167"/>
      <c r="D1" s="167"/>
      <c r="E1" s="167"/>
      <c r="F1" s="167"/>
      <c r="G1" s="167"/>
      <c r="H1" s="601"/>
      <c r="I1" s="601"/>
      <c r="J1" s="601"/>
      <c r="K1" s="601"/>
      <c r="L1" s="601"/>
      <c r="M1" s="601"/>
      <c r="N1" s="601"/>
      <c r="O1" s="601"/>
      <c r="P1" s="601"/>
      <c r="Q1" s="167"/>
      <c r="R1" s="167"/>
      <c r="S1" s="167"/>
      <c r="T1" s="168"/>
      <c r="U1" s="168"/>
      <c r="V1" s="168"/>
      <c r="W1" s="168"/>
      <c r="X1" s="168"/>
      <c r="Y1" s="168"/>
      <c r="Z1" s="168"/>
      <c r="AA1" s="168"/>
    </row>
    <row xmlns:x14ac="http://schemas.microsoft.com/office/spreadsheetml/2009/9/ac" r="2" s="172" customFormat="true" ht="26.25" customHeight="true" x14ac:dyDescent="0.25">
      <c r="A2" s="170" t="s">
        <v>13</v>
      </c>
      <c r="B2" s="171"/>
      <c r="J2" s="170" t="s">
        <v>14</v>
      </c>
      <c r="R2" s="173"/>
      <c r="S2" s="174" t="s">
        <v>15</v>
      </c>
      <c r="W2" s="173"/>
      <c r="X2" s="173"/>
      <c r="Y2" s="175"/>
      <c r="Z2" s="175"/>
      <c r="AD2" s="176"/>
      <c r="AE2" s="176"/>
      <c r="AF2" s="176"/>
      <c r="AG2" s="176"/>
      <c r="AH2" s="176"/>
      <c r="AI2" s="176"/>
    </row>
    <row xmlns:x14ac="http://schemas.microsoft.com/office/spreadsheetml/2009/9/ac" r="3" ht="15.75" x14ac:dyDescent="0.25">
      <c r="A3" s="177"/>
      <c r="B3" s="178" t="s">
        <v>4</v>
      </c>
      <c r="C3" s="173" t="s">
        <v>7</v>
      </c>
      <c r="D3" s="173" t="s">
        <v>2</v>
      </c>
      <c r="E3" s="173" t="s">
        <v>1</v>
      </c>
      <c r="F3" s="173" t="s">
        <v>52</v>
      </c>
      <c r="G3" s="173" t="s">
        <v>17</v>
      </c>
      <c r="H3" s="173" t="s">
        <v>18</v>
      </c>
      <c r="I3" s="179"/>
      <c r="J3" s="177"/>
      <c r="K3" s="178" t="s">
        <v>4</v>
      </c>
      <c r="L3" s="173" t="s">
        <v>7</v>
      </c>
      <c r="M3" s="173" t="s">
        <v>2</v>
      </c>
      <c r="N3" s="173" t="s">
        <v>1</v>
      </c>
      <c r="O3" s="173" t="s">
        <v>52</v>
      </c>
      <c r="P3" s="173" t="s">
        <v>17</v>
      </c>
      <c r="Q3" s="173" t="s">
        <v>18</v>
      </c>
      <c r="R3" s="175"/>
      <c r="S3" s="180"/>
      <c r="T3" s="178" t="s">
        <v>4</v>
      </c>
      <c r="U3" s="173" t="s">
        <v>7</v>
      </c>
      <c r="V3" s="173" t="s">
        <v>2</v>
      </c>
      <c r="W3" s="173" t="s">
        <v>1</v>
      </c>
      <c r="X3" s="173" t="s">
        <v>52</v>
      </c>
      <c r="Y3" s="173" t="s">
        <v>17</v>
      </c>
      <c r="Z3" s="173" t="s">
        <v>18</v>
      </c>
      <c r="AB3" s="176"/>
      <c r="AC3" s="176"/>
      <c r="AD3" s="176"/>
      <c r="AE3" s="176"/>
      <c r="AF3" s="176"/>
      <c r="AG3" s="176"/>
    </row>
    <row xmlns:x14ac="http://schemas.microsoft.com/office/spreadsheetml/2009/9/ac" r="4" ht="15.75" x14ac:dyDescent="0.25">
      <c r="A4" s="177" t="s">
        <v>34</v>
      </c>
      <c r="B4" s="10">
        <v>2023</v>
      </c>
      <c r="C4" s="10">
        <v>28.503673939999999</v>
      </c>
      <c r="D4" s="10"/>
      <c r="E4" s="10"/>
      <c r="F4" s="10"/>
      <c r="G4" s="10">
        <v>25.453507519999999</v>
      </c>
      <c r="H4" s="10">
        <v>53.593991969999998</v>
      </c>
      <c r="I4" s="179"/>
      <c r="J4" s="177" t="s">
        <v>34</v>
      </c>
      <c r="K4" s="10">
        <v>2021</v>
      </c>
      <c r="L4" s="10">
        <v>40.486942919999997</v>
      </c>
      <c r="M4" s="10"/>
      <c r="N4" s="10">
        <v>22.91667</v>
      </c>
      <c r="O4" s="10"/>
      <c r="P4" s="10">
        <v>38.530120480000001</v>
      </c>
      <c r="Q4" s="10">
        <v>61.155555560000003</v>
      </c>
      <c r="R4" s="176"/>
      <c r="S4" s="177" t="s">
        <v>34</v>
      </c>
      <c r="T4" s="10">
        <v>2023</v>
      </c>
      <c r="U4" s="10">
        <v>30.96669344</v>
      </c>
      <c r="V4" s="10"/>
      <c r="W4" s="10"/>
      <c r="X4" s="10"/>
      <c r="Y4" s="10">
        <v>18.730314709999998</v>
      </c>
      <c r="Z4" s="10">
        <v>22.613035379999999</v>
      </c>
      <c r="AA4" s="176"/>
      <c r="AB4" s="176"/>
      <c r="AC4" s="176"/>
      <c r="AD4" s="176"/>
      <c r="AE4" s="176"/>
      <c r="AF4" s="176"/>
      <c r="AG4" s="176"/>
    </row>
    <row xmlns:x14ac="http://schemas.microsoft.com/office/spreadsheetml/2009/9/ac" r="5" ht="15.75" x14ac:dyDescent="0.25">
      <c r="A5" s="177" t="s">
        <v>35</v>
      </c>
      <c r="B5" s="10">
        <v>2023</v>
      </c>
      <c r="C5" s="10">
        <v>0</v>
      </c>
      <c r="D5" s="10"/>
      <c r="E5" s="10"/>
      <c r="F5" s="10"/>
      <c r="G5" s="10">
        <v>0</v>
      </c>
      <c r="H5" s="10">
        <v>0</v>
      </c>
      <c r="I5" s="179"/>
      <c r="J5" s="177" t="s">
        <v>35</v>
      </c>
      <c r="K5" s="10">
        <v>2021</v>
      </c>
      <c r="L5" s="10">
        <v>11.385840140000001</v>
      </c>
      <c r="M5" s="10"/>
      <c r="N5" s="10">
        <v>53.645834999999998</v>
      </c>
      <c r="O5" s="10"/>
      <c r="P5" s="10">
        <v>11.86718462</v>
      </c>
      <c r="Q5" s="10">
        <v>3.4223961140000001</v>
      </c>
      <c r="R5" s="176"/>
      <c r="S5" s="177" t="s">
        <v>35</v>
      </c>
      <c r="T5" s="10">
        <v>2023</v>
      </c>
      <c r="U5" s="10">
        <v>0.69877411180000004</v>
      </c>
      <c r="V5" s="10"/>
      <c r="W5" s="10"/>
      <c r="X5" s="10"/>
      <c r="Y5" s="10">
        <v>13.97424571</v>
      </c>
      <c r="Z5" s="10">
        <v>0</v>
      </c>
      <c r="AA5" s="176"/>
      <c r="AB5" s="176"/>
      <c r="AC5" s="176"/>
      <c r="AD5" s="176"/>
      <c r="AE5" s="176"/>
      <c r="AF5" s="176"/>
      <c r="AG5" s="176"/>
    </row>
    <row xmlns:x14ac="http://schemas.microsoft.com/office/spreadsheetml/2009/9/ac" r="6" s="172" customFormat="true" ht="15.75" x14ac:dyDescent="0.25">
      <c r="A6" s="177" t="s">
        <v>36</v>
      </c>
      <c r="B6" s="10">
        <v>2023</v>
      </c>
      <c r="C6" s="10">
        <v>71.496326060000001</v>
      </c>
      <c r="D6" s="10"/>
      <c r="E6" s="10"/>
      <c r="F6" s="10"/>
      <c r="G6" s="10">
        <v>74.546492479999998</v>
      </c>
      <c r="H6" s="10">
        <v>46.406008030000002</v>
      </c>
      <c r="I6" s="179"/>
      <c r="J6" s="177" t="s">
        <v>36</v>
      </c>
      <c r="K6" s="10">
        <v>2021</v>
      </c>
      <c r="L6" s="10">
        <v>48.127216939999997</v>
      </c>
      <c r="M6" s="10"/>
      <c r="N6" s="10">
        <v>23.437494999999998</v>
      </c>
      <c r="O6" s="10"/>
      <c r="P6" s="10">
        <v>49.602694900000003</v>
      </c>
      <c r="Q6" s="10">
        <v>35.422048330000003</v>
      </c>
      <c r="R6" s="175"/>
      <c r="S6" s="177" t="s">
        <v>36</v>
      </c>
      <c r="T6" s="10">
        <v>2023</v>
      </c>
      <c r="U6" s="10">
        <v>68.334532449999998</v>
      </c>
      <c r="V6" s="10"/>
      <c r="W6" s="10"/>
      <c r="X6" s="10"/>
      <c r="Y6" s="10">
        <v>67.295439579999993</v>
      </c>
      <c r="Z6" s="10">
        <v>77.386964620000001</v>
      </c>
      <c r="AA6" s="176"/>
      <c r="AB6" s="176"/>
      <c r="AC6" s="176"/>
      <c r="AD6" s="176"/>
      <c r="AE6" s="176"/>
      <c r="AF6" s="176"/>
      <c r="AG6" s="176"/>
    </row>
    <row xmlns:x14ac="http://schemas.microsoft.com/office/spreadsheetml/2009/9/ac" r="7" s="172" customFormat="true" ht="15.75" x14ac:dyDescent="0.25">
      <c r="A7" s="181" t="s">
        <v>245</v>
      </c>
      <c r="B7" s="10">
        <v>2023</v>
      </c>
      <c r="C7" s="10">
        <v>0</v>
      </c>
      <c r="D7" s="10">
        <v>100</v>
      </c>
      <c r="E7" s="10">
        <v>100</v>
      </c>
      <c r="F7" s="10">
        <v>100</v>
      </c>
      <c r="G7" s="10">
        <v>0</v>
      </c>
      <c r="H7" s="10">
        <v>0</v>
      </c>
      <c r="I7" s="176"/>
      <c r="J7" s="181" t="s">
        <v>245</v>
      </c>
      <c r="K7" s="10">
        <v>2021</v>
      </c>
      <c r="L7" s="10">
        <v>0</v>
      </c>
      <c r="M7" s="10">
        <v>100</v>
      </c>
      <c r="N7" s="10">
        <v>0</v>
      </c>
      <c r="O7" s="10">
        <v>100</v>
      </c>
      <c r="P7" s="10">
        <v>0</v>
      </c>
      <c r="Q7" s="10">
        <v>0</v>
      </c>
      <c r="R7" s="176"/>
      <c r="S7" s="181" t="s">
        <v>245</v>
      </c>
      <c r="T7" s="10">
        <v>2023</v>
      </c>
      <c r="U7" s="10">
        <v>0</v>
      </c>
      <c r="V7" s="10">
        <v>100</v>
      </c>
      <c r="W7" s="10">
        <v>100</v>
      </c>
      <c r="X7" s="10">
        <v>100</v>
      </c>
      <c r="Y7" s="10">
        <v>0</v>
      </c>
      <c r="Z7" s="10">
        <v>0</v>
      </c>
      <c r="AA7" s="182"/>
    </row>
    <row xmlns:x14ac="http://schemas.microsoft.com/office/spreadsheetml/2009/9/ac" r="8" s="172" customFormat="true" ht="15.75" x14ac:dyDescent="0.25">
      <c r="A8" s="183"/>
      <c r="B8" s="184"/>
      <c r="H8" s="182"/>
      <c r="I8" s="182"/>
      <c r="J8" s="182"/>
      <c r="K8" s="182"/>
      <c r="L8" s="182"/>
      <c r="M8" s="182"/>
      <c r="N8" s="182"/>
      <c r="O8" s="182"/>
      <c r="P8" s="182"/>
      <c r="Q8" s="182"/>
      <c r="R8" s="182"/>
      <c r="S8" s="182"/>
      <c r="T8" s="182"/>
      <c r="U8" s="182"/>
      <c r="V8" s="182"/>
      <c r="W8" s="182"/>
      <c r="X8" s="182"/>
      <c r="Y8" s="182"/>
      <c r="Z8" s="182"/>
      <c r="AA8" s="182"/>
    </row>
    <row xmlns:x14ac="http://schemas.microsoft.com/office/spreadsheetml/2009/9/ac" r="9" s="172" customFormat="true" ht="15.75" x14ac:dyDescent="0.25">
      <c r="A9" s="183"/>
      <c r="B9" s="184"/>
      <c r="H9" s="182"/>
      <c r="I9" s="182"/>
      <c r="J9" s="182"/>
      <c r="K9" s="182"/>
      <c r="L9" s="182"/>
      <c r="M9" s="182"/>
      <c r="N9" s="182"/>
      <c r="O9" s="182"/>
      <c r="P9" s="182"/>
      <c r="Q9" s="182"/>
      <c r="R9" s="182"/>
      <c r="S9" s="182"/>
      <c r="T9" s="182"/>
      <c r="U9" s="182"/>
      <c r="V9" s="182"/>
      <c r="W9" s="182"/>
      <c r="X9" s="182"/>
      <c r="Y9" s="182"/>
      <c r="Z9" s="182"/>
      <c r="AA9" s="182"/>
    </row>
    <row xmlns:x14ac="http://schemas.microsoft.com/office/spreadsheetml/2009/9/ac" r="10" s="172" customFormat="true" ht="15.75" x14ac:dyDescent="0.25">
      <c r="A10" s="185"/>
      <c r="B10" s="184"/>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row>
    <row xmlns:x14ac="http://schemas.microsoft.com/office/spreadsheetml/2009/9/ac" r="11" ht="15.75" x14ac:dyDescent="0.25">
      <c r="A11" s="186"/>
      <c r="B11" s="187"/>
      <c r="C11" s="182"/>
      <c r="D11" s="182"/>
      <c r="E11" s="182"/>
      <c r="F11" s="182"/>
      <c r="G11" s="182"/>
      <c r="H11" s="182"/>
      <c r="I11" s="182"/>
      <c r="J11" s="182"/>
      <c r="K11" s="182"/>
      <c r="L11" s="182"/>
      <c r="M11" s="182"/>
      <c r="N11" s="182"/>
      <c r="O11" s="182"/>
      <c r="P11" s="182"/>
      <c r="Q11" s="182"/>
    </row>
    <row xmlns:x14ac="http://schemas.microsoft.com/office/spreadsheetml/2009/9/ac" r="12" ht="15.75" x14ac:dyDescent="0.25">
      <c r="A12" s="188" t="s">
        <v>49</v>
      </c>
      <c r="B12" s="189"/>
      <c r="C12" s="190"/>
      <c r="D12" s="190"/>
      <c r="E12" s="190"/>
      <c r="F12" s="190"/>
      <c r="G12" s="190"/>
      <c r="H12" s="190"/>
      <c r="I12" s="190"/>
      <c r="J12" s="190"/>
      <c r="K12" s="190"/>
      <c r="L12" s="190"/>
      <c r="M12" s="190"/>
      <c r="N12" s="190"/>
      <c r="O12" s="190"/>
      <c r="P12" s="190"/>
      <c r="Q12" s="190"/>
      <c r="R12" s="191"/>
      <c r="S12" s="191"/>
      <c r="T12" s="191"/>
      <c r="U12" s="191"/>
      <c r="V12" s="191"/>
    </row>
    <row xmlns:x14ac="http://schemas.microsoft.com/office/spreadsheetml/2009/9/ac" r="13" s="194" customFormat="true" x14ac:dyDescent="0.2">
      <c r="A13" s="192" t="s">
        <v>365</v>
      </c>
      <c r="B13" s="193" t="s">
        <v>367</v>
      </c>
      <c r="C13" s="192" t="s">
        <v>368</v>
      </c>
      <c r="D13" s="192" t="s">
        <v>375</v>
      </c>
      <c r="E13" s="192" t="s">
        <v>376</v>
      </c>
      <c r="F13" s="192" t="s">
        <v>377</v>
      </c>
      <c r="G13" s="192" t="s">
        <v>378</v>
      </c>
      <c r="H13" s="192" t="s">
        <v>379</v>
      </c>
      <c r="I13" s="192" t="s">
        <v>380</v>
      </c>
      <c r="J13" s="192" t="s">
        <v>381</v>
      </c>
      <c r="K13" s="192" t="s">
        <v>382</v>
      </c>
      <c r="L13" s="192" t="s">
        <v>383</v>
      </c>
      <c r="M13" s="192" t="s">
        <v>384</v>
      </c>
      <c r="N13" s="192" t="s">
        <v>385</v>
      </c>
      <c r="O13" s="194" t="s">
        <v>386</v>
      </c>
      <c r="P13" s="194" t="s">
        <v>387</v>
      </c>
      <c r="Q13" s="192" t="s">
        <v>388</v>
      </c>
      <c r="R13" s="192" t="s">
        <v>389</v>
      </c>
      <c r="S13" s="195" t="s">
        <v>390</v>
      </c>
      <c r="T13" s="196" t="s">
        <v>391</v>
      </c>
      <c r="U13" s="196" t="s">
        <v>392</v>
      </c>
      <c r="V13" s="196" t="s">
        <v>393</v>
      </c>
    </row>
    <row xmlns:x14ac="http://schemas.microsoft.com/office/spreadsheetml/2009/9/ac" r="14" s="199" customFormat="true" ht="12" x14ac:dyDescent="0.2">
      <c r="A14" s="197" t="s">
        <v>366</v>
      </c>
      <c r="B14" s="10">
        <v>2000</v>
      </c>
      <c r="C14" s="198" t="s">
        <v>369</v>
      </c>
      <c r="D14" s="10">
        <v>26520406</v>
      </c>
      <c r="E14" s="10">
        <v>46.113665405399502</v>
      </c>
      <c r="F14" s="10"/>
      <c r="G14" s="10"/>
      <c r="H14" s="10"/>
      <c r="I14" s="10"/>
      <c r="J14" s="10">
        <v>100</v>
      </c>
      <c r="K14" s="10">
        <v>72.824367554024775</v>
      </c>
      <c r="L14" s="10"/>
      <c r="M14" s="10"/>
      <c r="N14" s="10"/>
      <c r="O14" s="10"/>
      <c r="P14" s="10">
        <v>100</v>
      </c>
      <c r="Q14" s="10"/>
      <c r="R14" s="10"/>
      <c r="S14" s="10">
        <v>0</v>
      </c>
      <c r="T14" s="10"/>
      <c r="U14" s="10"/>
      <c r="V14" s="10">
        <v>100</v>
      </c>
    </row>
    <row xmlns:x14ac="http://schemas.microsoft.com/office/spreadsheetml/2009/9/ac" r="15" s="199" customFormat="true" ht="12" x14ac:dyDescent="0.2">
      <c r="A15" s="197" t="s">
        <v>366</v>
      </c>
      <c r="B15" s="10">
        <v>2001</v>
      </c>
      <c r="C15" s="198" t="s">
        <v>369</v>
      </c>
      <c r="D15" s="10">
        <v>27436264</v>
      </c>
      <c r="E15" s="10">
        <v>45.717778590611033</v>
      </c>
      <c r="F15" s="10">
        <v>23.238602892162589</v>
      </c>
      <c r="G15" s="10"/>
      <c r="H15" s="10"/>
      <c r="I15" s="10">
        <v>76.761397107837411</v>
      </c>
      <c r="J15" s="10">
        <v>23.238602892162589</v>
      </c>
      <c r="K15" s="10">
        <v>74.097641665618994</v>
      </c>
      <c r="L15" s="10"/>
      <c r="M15" s="10"/>
      <c r="N15" s="10"/>
      <c r="O15" s="10"/>
      <c r="P15" s="10">
        <v>100</v>
      </c>
      <c r="Q15" s="10"/>
      <c r="R15" s="10"/>
      <c r="S15" s="10">
        <v>0</v>
      </c>
      <c r="T15" s="10"/>
      <c r="U15" s="10"/>
      <c r="V15" s="10">
        <v>100</v>
      </c>
    </row>
    <row xmlns:x14ac="http://schemas.microsoft.com/office/spreadsheetml/2009/9/ac" r="16" s="199" customFormat="true" ht="12" x14ac:dyDescent="0.2">
      <c r="A16" s="197" t="s">
        <v>366</v>
      </c>
      <c r="B16" s="10">
        <v>2002</v>
      </c>
      <c r="C16" s="198" t="s">
        <v>369</v>
      </c>
      <c r="D16" s="10">
        <v>28399280</v>
      </c>
      <c r="E16" s="10">
        <v>45.321891775822557</v>
      </c>
      <c r="F16" s="10">
        <v>23.238602892162589</v>
      </c>
      <c r="G16" s="10"/>
      <c r="H16" s="10"/>
      <c r="I16" s="10">
        <v>76.761397107837411</v>
      </c>
      <c r="J16" s="10">
        <v>23.238602892162589</v>
      </c>
      <c r="K16" s="10">
        <v>75.370915777213668</v>
      </c>
      <c r="L16" s="10"/>
      <c r="M16" s="10"/>
      <c r="N16" s="10"/>
      <c r="O16" s="10"/>
      <c r="P16" s="10">
        <v>100</v>
      </c>
      <c r="Q16" s="10"/>
      <c r="R16" s="10"/>
      <c r="S16" s="10">
        <v>0</v>
      </c>
      <c r="T16" s="10"/>
      <c r="U16" s="10"/>
      <c r="V16" s="10">
        <v>100</v>
      </c>
    </row>
    <row xmlns:x14ac="http://schemas.microsoft.com/office/spreadsheetml/2009/9/ac" r="17" s="199" customFormat="true" ht="12" x14ac:dyDescent="0.2">
      <c r="A17" s="197" t="s">
        <v>366</v>
      </c>
      <c r="B17" s="10">
        <v>2003</v>
      </c>
      <c r="C17" s="198" t="s">
        <v>369</v>
      </c>
      <c r="D17" s="10">
        <v>29382148</v>
      </c>
      <c r="E17" s="10">
        <v>44.926004961034103</v>
      </c>
      <c r="F17" s="10">
        <v>23.238602892162589</v>
      </c>
      <c r="G17" s="10"/>
      <c r="H17" s="10"/>
      <c r="I17" s="10">
        <v>76.761397107837411</v>
      </c>
      <c r="J17" s="10">
        <v>23.238602892162589</v>
      </c>
      <c r="K17" s="10">
        <v>76.644189888807887</v>
      </c>
      <c r="L17" s="10"/>
      <c r="M17" s="10"/>
      <c r="N17" s="10"/>
      <c r="O17" s="10"/>
      <c r="P17" s="10">
        <v>100</v>
      </c>
      <c r="Q17" s="10"/>
      <c r="R17" s="10"/>
      <c r="S17" s="10">
        <v>0</v>
      </c>
      <c r="T17" s="10"/>
      <c r="U17" s="10"/>
      <c r="V17" s="10">
        <v>100</v>
      </c>
    </row>
    <row xmlns:x14ac="http://schemas.microsoft.com/office/spreadsheetml/2009/9/ac" r="18" s="199" customFormat="true" ht="12" x14ac:dyDescent="0.2">
      <c r="A18" s="197" t="s">
        <v>366</v>
      </c>
      <c r="B18" s="10">
        <v>2004</v>
      </c>
      <c r="C18" s="198" t="s">
        <v>369</v>
      </c>
      <c r="D18" s="10">
        <v>30363368</v>
      </c>
      <c r="E18" s="10">
        <v>44.530118146245627</v>
      </c>
      <c r="F18" s="10">
        <v>23.238602892162589</v>
      </c>
      <c r="G18" s="10"/>
      <c r="H18" s="10"/>
      <c r="I18" s="10">
        <v>76.761397107837411</v>
      </c>
      <c r="J18" s="10">
        <v>23.238602892162589</v>
      </c>
      <c r="K18" s="10">
        <v>77.917464000402106</v>
      </c>
      <c r="L18" s="10"/>
      <c r="M18" s="10"/>
      <c r="N18" s="10"/>
      <c r="O18" s="10"/>
      <c r="P18" s="10">
        <v>100</v>
      </c>
      <c r="Q18" s="10"/>
      <c r="R18" s="10"/>
      <c r="S18" s="10">
        <v>0</v>
      </c>
      <c r="T18" s="10"/>
      <c r="U18" s="10"/>
      <c r="V18" s="10">
        <v>100</v>
      </c>
    </row>
    <row xmlns:x14ac="http://schemas.microsoft.com/office/spreadsheetml/2009/9/ac" r="19" s="199" customFormat="true" ht="12" x14ac:dyDescent="0.2">
      <c r="A19" s="197" t="s">
        <v>366</v>
      </c>
      <c r="B19" s="10">
        <v>2005</v>
      </c>
      <c r="C19" s="198" t="s">
        <v>369</v>
      </c>
      <c r="D19" s="10">
        <v>31297652</v>
      </c>
      <c r="E19" s="10">
        <v>44.134231331457158</v>
      </c>
      <c r="F19" s="10">
        <v>23.238602892162589</v>
      </c>
      <c r="G19" s="10"/>
      <c r="H19" s="10"/>
      <c r="I19" s="10">
        <v>76.761397107837411</v>
      </c>
      <c r="J19" s="10">
        <v>23.238602892162589</v>
      </c>
      <c r="K19" s="10">
        <v>79.190738111996325</v>
      </c>
      <c r="L19" s="10"/>
      <c r="M19" s="10"/>
      <c r="N19" s="10"/>
      <c r="O19" s="10"/>
      <c r="P19" s="10">
        <v>100</v>
      </c>
      <c r="Q19" s="10"/>
      <c r="R19" s="10"/>
      <c r="S19" s="10">
        <v>0</v>
      </c>
      <c r="T19" s="10"/>
      <c r="U19" s="10"/>
      <c r="V19" s="10">
        <v>100</v>
      </c>
    </row>
    <row xmlns:x14ac="http://schemas.microsoft.com/office/spreadsheetml/2009/9/ac" r="20" s="199" customFormat="true" ht="12" x14ac:dyDescent="0.2">
      <c r="A20" s="197" t="s">
        <v>366</v>
      </c>
      <c r="B20" s="10">
        <v>2006</v>
      </c>
      <c r="C20" s="198" t="s">
        <v>369</v>
      </c>
      <c r="D20" s="10">
        <v>32210996</v>
      </c>
      <c r="E20" s="10">
        <v>43.73834451666869</v>
      </c>
      <c r="F20" s="10">
        <v>23.53110683936541</v>
      </c>
      <c r="G20" s="10"/>
      <c r="H20" s="10"/>
      <c r="I20" s="10">
        <v>76.468893160634593</v>
      </c>
      <c r="J20" s="10">
        <v>23.53110683936541</v>
      </c>
      <c r="K20" s="10">
        <v>80.464012223590544</v>
      </c>
      <c r="L20" s="10"/>
      <c r="M20" s="10"/>
      <c r="N20" s="10"/>
      <c r="O20" s="10"/>
      <c r="P20" s="10">
        <v>100</v>
      </c>
      <c r="Q20" s="10"/>
      <c r="R20" s="10"/>
      <c r="S20" s="10">
        <v>0</v>
      </c>
      <c r="T20" s="10"/>
      <c r="U20" s="10"/>
      <c r="V20" s="10">
        <v>100</v>
      </c>
    </row>
    <row xmlns:x14ac="http://schemas.microsoft.com/office/spreadsheetml/2009/9/ac" r="21" s="199" customFormat="true" ht="12" x14ac:dyDescent="0.2">
      <c r="A21" s="197" t="s">
        <v>366</v>
      </c>
      <c r="B21" s="10">
        <v>2007</v>
      </c>
      <c r="C21" s="198" t="s">
        <v>369</v>
      </c>
      <c r="D21" s="10">
        <v>33108982</v>
      </c>
      <c r="E21" s="10">
        <v>43.342457701880221</v>
      </c>
      <c r="F21" s="10">
        <v>23.823610786568221</v>
      </c>
      <c r="G21" s="10"/>
      <c r="H21" s="10"/>
      <c r="I21" s="10">
        <v>76.176389213431776</v>
      </c>
      <c r="J21" s="10">
        <v>23.823610786568221</v>
      </c>
      <c r="K21" s="10">
        <v>81.737286335185217</v>
      </c>
      <c r="L21" s="10"/>
      <c r="M21" s="10"/>
      <c r="N21" s="10"/>
      <c r="O21" s="10"/>
      <c r="P21" s="10">
        <v>100</v>
      </c>
      <c r="Q21" s="10"/>
      <c r="R21" s="10"/>
      <c r="S21" s="10">
        <v>0</v>
      </c>
      <c r="T21" s="10"/>
      <c r="U21" s="10"/>
      <c r="V21" s="10">
        <v>100</v>
      </c>
    </row>
    <row xmlns:x14ac="http://schemas.microsoft.com/office/spreadsheetml/2009/9/ac" r="22" s="199" customFormat="true" ht="12" x14ac:dyDescent="0.2">
      <c r="A22" s="197" t="s">
        <v>366</v>
      </c>
      <c r="B22" s="10">
        <v>2008</v>
      </c>
      <c r="C22" s="198" t="s">
        <v>369</v>
      </c>
      <c r="D22" s="10">
        <v>34007160</v>
      </c>
      <c r="E22" s="10">
        <v>42.946570887091752</v>
      </c>
      <c r="F22" s="10">
        <v>24.116114733771042</v>
      </c>
      <c r="G22" s="10"/>
      <c r="H22" s="10"/>
      <c r="I22" s="10">
        <v>75.883885266228958</v>
      </c>
      <c r="J22" s="10">
        <v>24.116114733771042</v>
      </c>
      <c r="K22" s="10">
        <v>83.010560446779436</v>
      </c>
      <c r="L22" s="10"/>
      <c r="M22" s="10"/>
      <c r="N22" s="10"/>
      <c r="O22" s="10"/>
      <c r="P22" s="10">
        <v>100</v>
      </c>
      <c r="Q22" s="10"/>
      <c r="R22" s="10"/>
      <c r="S22" s="10">
        <v>0</v>
      </c>
      <c r="T22" s="10"/>
      <c r="U22" s="10"/>
      <c r="V22" s="10">
        <v>100</v>
      </c>
    </row>
    <row xmlns:x14ac="http://schemas.microsoft.com/office/spreadsheetml/2009/9/ac" r="23" s="199" customFormat="true" ht="12" x14ac:dyDescent="0.2">
      <c r="A23" s="197" t="s">
        <v>366</v>
      </c>
      <c r="B23" s="10">
        <v>2009</v>
      </c>
      <c r="C23" s="198" t="s">
        <v>369</v>
      </c>
      <c r="D23" s="10">
        <v>34917148</v>
      </c>
      <c r="E23" s="10">
        <v>42.550684072303277</v>
      </c>
      <c r="F23" s="10">
        <v>24.408618680973859</v>
      </c>
      <c r="G23" s="10"/>
      <c r="H23" s="10"/>
      <c r="I23" s="10">
        <v>75.591381319026141</v>
      </c>
      <c r="J23" s="10">
        <v>24.408618680973859</v>
      </c>
      <c r="K23" s="10">
        <v>84.283834558373655</v>
      </c>
      <c r="L23" s="10"/>
      <c r="M23" s="10"/>
      <c r="N23" s="10"/>
      <c r="O23" s="10"/>
      <c r="P23" s="10">
        <v>100</v>
      </c>
      <c r="Q23" s="10"/>
      <c r="R23" s="10"/>
      <c r="S23" s="10">
        <v>0</v>
      </c>
      <c r="T23" s="10"/>
      <c r="U23" s="10"/>
      <c r="V23" s="10">
        <v>100</v>
      </c>
    </row>
    <row xmlns:x14ac="http://schemas.microsoft.com/office/spreadsheetml/2009/9/ac" r="24" s="199" customFormat="true" ht="12" x14ac:dyDescent="0.2">
      <c r="A24" s="197" t="s">
        <v>366</v>
      </c>
      <c r="B24" s="10">
        <v>2010</v>
      </c>
      <c r="C24" s="198" t="s">
        <v>369</v>
      </c>
      <c r="D24" s="10">
        <v>35825192</v>
      </c>
      <c r="E24" s="10">
        <v>42.154797257514822</v>
      </c>
      <c r="F24" s="10">
        <v>24.70112262817668</v>
      </c>
      <c r="G24" s="10"/>
      <c r="H24" s="10"/>
      <c r="I24" s="10">
        <v>75.298877371823323</v>
      </c>
      <c r="J24" s="10">
        <v>24.70112262817668</v>
      </c>
      <c r="K24" s="10">
        <v>85.557108669967874</v>
      </c>
      <c r="L24" s="10">
        <v>65.589870122561933</v>
      </c>
      <c r="M24" s="10"/>
      <c r="N24" s="10"/>
      <c r="O24" s="10">
        <v>34.410129877438067</v>
      </c>
      <c r="P24" s="10">
        <v>65.589870122561933</v>
      </c>
      <c r="Q24" s="10">
        <v>18.421213116004761</v>
      </c>
      <c r="R24" s="10"/>
      <c r="S24" s="10">
        <v>0</v>
      </c>
      <c r="T24" s="10"/>
      <c r="U24" s="10"/>
      <c r="V24" s="10">
        <v>100</v>
      </c>
    </row>
    <row xmlns:x14ac="http://schemas.microsoft.com/office/spreadsheetml/2009/9/ac" r="25" s="199" customFormat="true" ht="12" x14ac:dyDescent="0.2">
      <c r="A25" s="197" t="s">
        <v>366</v>
      </c>
      <c r="B25" s="10">
        <v>2011</v>
      </c>
      <c r="C25" s="198" t="s">
        <v>369</v>
      </c>
      <c r="D25" s="10">
        <v>36706764</v>
      </c>
      <c r="E25" s="10">
        <v>41.75891044272646</v>
      </c>
      <c r="F25" s="10">
        <v>24.993626575379491</v>
      </c>
      <c r="G25" s="10">
        <v>10.55374059004316</v>
      </c>
      <c r="H25" s="10">
        <v>14.43988598533633</v>
      </c>
      <c r="I25" s="10">
        <v>75.006373424620506</v>
      </c>
      <c r="J25" s="10">
        <v>0</v>
      </c>
      <c r="K25" s="10">
        <v>86.830382781562093</v>
      </c>
      <c r="L25" s="10">
        <v>65.589870122561933</v>
      </c>
      <c r="M25" s="10"/>
      <c r="N25" s="10"/>
      <c r="O25" s="10">
        <v>34.410129877438067</v>
      </c>
      <c r="P25" s="10">
        <v>65.589870122561933</v>
      </c>
      <c r="Q25" s="10">
        <v>18.421213116004761</v>
      </c>
      <c r="R25" s="10">
        <v>16.277298076949592</v>
      </c>
      <c r="S25" s="10">
        <v>0</v>
      </c>
      <c r="T25" s="10">
        <v>16.277298076949592</v>
      </c>
      <c r="U25" s="10">
        <v>83.722701923050408</v>
      </c>
      <c r="V25" s="10">
        <v>0</v>
      </c>
    </row>
    <row xmlns:x14ac="http://schemas.microsoft.com/office/spreadsheetml/2009/9/ac" r="26" s="199" customFormat="true" ht="12" x14ac:dyDescent="0.2">
      <c r="A26" s="197" t="s">
        <v>366</v>
      </c>
      <c r="B26" s="10">
        <v>2012</v>
      </c>
      <c r="C26" s="198" t="s">
        <v>369</v>
      </c>
      <c r="D26" s="10">
        <v>37615252</v>
      </c>
      <c r="E26" s="10">
        <v>41.363023627937991</v>
      </c>
      <c r="F26" s="10">
        <v>25.286130522582312</v>
      </c>
      <c r="G26" s="10">
        <v>10.55374059004316</v>
      </c>
      <c r="H26" s="10">
        <v>14.732389932539149</v>
      </c>
      <c r="I26" s="10">
        <v>74.713869477417688</v>
      </c>
      <c r="J26" s="10">
        <v>0</v>
      </c>
      <c r="K26" s="10">
        <v>88.103656893156312</v>
      </c>
      <c r="L26" s="10">
        <v>65.589870122561933</v>
      </c>
      <c r="M26" s="10"/>
      <c r="N26" s="10"/>
      <c r="O26" s="10">
        <v>34.410129877438067</v>
      </c>
      <c r="P26" s="10">
        <v>65.589870122561933</v>
      </c>
      <c r="Q26" s="10">
        <v>18.421213116004761</v>
      </c>
      <c r="R26" s="10">
        <v>16.277298076949592</v>
      </c>
      <c r="S26" s="10">
        <v>0</v>
      </c>
      <c r="T26" s="10">
        <v>16.277298076949592</v>
      </c>
      <c r="U26" s="10">
        <v>83.722701923050408</v>
      </c>
      <c r="V26" s="10">
        <v>0</v>
      </c>
    </row>
    <row xmlns:x14ac="http://schemas.microsoft.com/office/spreadsheetml/2009/9/ac" r="27" s="199" customFormat="true" ht="12" x14ac:dyDescent="0.2">
      <c r="A27" s="197" t="s">
        <v>366</v>
      </c>
      <c r="B27" s="10">
        <v>2013</v>
      </c>
      <c r="C27" s="198" t="s">
        <v>369</v>
      </c>
      <c r="D27" s="10">
        <v>38477288</v>
      </c>
      <c r="E27" s="10">
        <v>40.967136813149523</v>
      </c>
      <c r="F27" s="10">
        <v>25.578634469785129</v>
      </c>
      <c r="G27" s="10">
        <v>10.55374059004316</v>
      </c>
      <c r="H27" s="10">
        <v>15.02489387974197</v>
      </c>
      <c r="I27" s="10">
        <v>74.421365530214871</v>
      </c>
      <c r="J27" s="10">
        <v>0</v>
      </c>
      <c r="K27" s="10">
        <v>89.376931004750986</v>
      </c>
      <c r="L27" s="10">
        <v>65.589870122561933</v>
      </c>
      <c r="M27" s="10">
        <v>40.48694292348717</v>
      </c>
      <c r="N27" s="10">
        <v>25.10292719907476</v>
      </c>
      <c r="O27" s="10">
        <v>34.410129877438067</v>
      </c>
      <c r="P27" s="10">
        <v>0</v>
      </c>
      <c r="Q27" s="10">
        <v>18.421213116004761</v>
      </c>
      <c r="R27" s="10">
        <v>16.277298076949592</v>
      </c>
      <c r="S27" s="10">
        <v>0</v>
      </c>
      <c r="T27" s="10">
        <v>16.277298076949592</v>
      </c>
      <c r="U27" s="10">
        <v>83.722701923050408</v>
      </c>
      <c r="V27" s="10">
        <v>0</v>
      </c>
    </row>
    <row xmlns:x14ac="http://schemas.microsoft.com/office/spreadsheetml/2009/9/ac" r="28" s="199" customFormat="true" ht="12" x14ac:dyDescent="0.2">
      <c r="A28" s="197" t="s">
        <v>366</v>
      </c>
      <c r="B28" s="10">
        <v>2014</v>
      </c>
      <c r="C28" s="198" t="s">
        <v>369</v>
      </c>
      <c r="D28" s="10">
        <v>39279792</v>
      </c>
      <c r="E28" s="10">
        <v>40.571249998361047</v>
      </c>
      <c r="F28" s="10">
        <v>25.87113841698795</v>
      </c>
      <c r="G28" s="10">
        <v>10.55374059004316</v>
      </c>
      <c r="H28" s="10">
        <v>15.31739782694479</v>
      </c>
      <c r="I28" s="10">
        <v>74.128861583012053</v>
      </c>
      <c r="J28" s="10">
        <v>0</v>
      </c>
      <c r="K28" s="10">
        <v>90.650205116345205</v>
      </c>
      <c r="L28" s="10">
        <v>65.589870122561933</v>
      </c>
      <c r="M28" s="10">
        <v>40.48694292348717</v>
      </c>
      <c r="N28" s="10">
        <v>25.10292719907476</v>
      </c>
      <c r="O28" s="10">
        <v>34.410129877438067</v>
      </c>
      <c r="P28" s="10">
        <v>0</v>
      </c>
      <c r="Q28" s="10">
        <v>18.421213116004761</v>
      </c>
      <c r="R28" s="10">
        <v>16.277298076949592</v>
      </c>
      <c r="S28" s="10">
        <v>0</v>
      </c>
      <c r="T28" s="10">
        <v>16.277298076949592</v>
      </c>
      <c r="U28" s="10">
        <v>83.722701923050408</v>
      </c>
      <c r="V28" s="10">
        <v>0</v>
      </c>
    </row>
    <row xmlns:x14ac="http://schemas.microsoft.com/office/spreadsheetml/2009/9/ac" r="29" s="199" customFormat="true" ht="12" x14ac:dyDescent="0.2">
      <c r="A29" s="197" t="s">
        <v>366</v>
      </c>
      <c r="B29" s="10">
        <v>2015</v>
      </c>
      <c r="C29" s="198" t="s">
        <v>369</v>
      </c>
      <c r="D29" s="10">
        <v>40055344</v>
      </c>
      <c r="E29" s="10">
        <v>40.175363183572593</v>
      </c>
      <c r="F29" s="10">
        <v>26.163642364190761</v>
      </c>
      <c r="G29" s="10">
        <v>10.55374059004316</v>
      </c>
      <c r="H29" s="10">
        <v>15.6099017741476</v>
      </c>
      <c r="I29" s="10">
        <v>73.836357635809236</v>
      </c>
      <c r="J29" s="10">
        <v>0</v>
      </c>
      <c r="K29" s="10">
        <v>91.923479227939424</v>
      </c>
      <c r="L29" s="10">
        <v>63.630286256559877</v>
      </c>
      <c r="M29" s="10">
        <v>40.48694292348717</v>
      </c>
      <c r="N29" s="10">
        <v>23.143343333072711</v>
      </c>
      <c r="O29" s="10">
        <v>36.369713743440123</v>
      </c>
      <c r="P29" s="10">
        <v>0</v>
      </c>
      <c r="Q29" s="10">
        <v>20.760786133535479</v>
      </c>
      <c r="R29" s="10">
        <v>16.277298076949592</v>
      </c>
      <c r="S29" s="10">
        <v>0</v>
      </c>
      <c r="T29" s="10">
        <v>16.277298076949592</v>
      </c>
      <c r="U29" s="10">
        <v>83.722701923050408</v>
      </c>
      <c r="V29" s="10">
        <v>0</v>
      </c>
    </row>
    <row xmlns:x14ac="http://schemas.microsoft.com/office/spreadsheetml/2009/9/ac" r="30" s="199" customFormat="true" ht="12" x14ac:dyDescent="0.2">
      <c r="A30" s="197" t="s">
        <v>366</v>
      </c>
      <c r="B30" s="10">
        <v>2016</v>
      </c>
      <c r="C30" s="198" t="s">
        <v>369</v>
      </c>
      <c r="D30" s="10">
        <v>40793740</v>
      </c>
      <c r="E30" s="10">
        <v>39.779476368784117</v>
      </c>
      <c r="F30" s="10">
        <v>26.456146311393582</v>
      </c>
      <c r="G30" s="10">
        <v>13.448630172858429</v>
      </c>
      <c r="H30" s="10">
        <v>13.00751613853515</v>
      </c>
      <c r="I30" s="10">
        <v>73.543853688606418</v>
      </c>
      <c r="J30" s="10">
        <v>0</v>
      </c>
      <c r="K30" s="10">
        <v>93.196753339533643</v>
      </c>
      <c r="L30" s="10">
        <v>61.670702390557842</v>
      </c>
      <c r="M30" s="10">
        <v>40.48694292348717</v>
      </c>
      <c r="N30" s="10">
        <v>21.183759467070669</v>
      </c>
      <c r="O30" s="10">
        <v>38.329297609442158</v>
      </c>
      <c r="P30" s="10">
        <v>0</v>
      </c>
      <c r="Q30" s="10">
        <v>23.10035915106619</v>
      </c>
      <c r="R30" s="10">
        <v>18.200819261002831</v>
      </c>
      <c r="S30" s="10">
        <v>3.6336702302642152</v>
      </c>
      <c r="T30" s="10">
        <v>14.567149030738619</v>
      </c>
      <c r="U30" s="10">
        <v>81.799180738997165</v>
      </c>
      <c r="V30" s="10">
        <v>0</v>
      </c>
    </row>
    <row xmlns:x14ac="http://schemas.microsoft.com/office/spreadsheetml/2009/9/ac" r="31" s="199" customFormat="true" ht="12" x14ac:dyDescent="0.2">
      <c r="A31" s="197" t="s">
        <v>366</v>
      </c>
      <c r="B31" s="10">
        <v>2017</v>
      </c>
      <c r="C31" s="198" t="s">
        <v>369</v>
      </c>
      <c r="D31" s="10">
        <v>41493380</v>
      </c>
      <c r="E31" s="10">
        <v>39.383589553995648</v>
      </c>
      <c r="F31" s="10">
        <v>26.748650258596399</v>
      </c>
      <c r="G31" s="10">
        <v>16.3435197556737</v>
      </c>
      <c r="H31" s="10">
        <v>10.405130502922701</v>
      </c>
      <c r="I31" s="10">
        <v>73.251349741403601</v>
      </c>
      <c r="J31" s="10">
        <v>0</v>
      </c>
      <c r="K31" s="10">
        <v>94.470027451127862</v>
      </c>
      <c r="L31" s="10">
        <v>59.711118524555793</v>
      </c>
      <c r="M31" s="10">
        <v>40.48694292348717</v>
      </c>
      <c r="N31" s="10">
        <v>19.22417560106862</v>
      </c>
      <c r="O31" s="10">
        <v>40.288881475444207</v>
      </c>
      <c r="P31" s="10">
        <v>0</v>
      </c>
      <c r="Q31" s="10">
        <v>25.439932168596901</v>
      </c>
      <c r="R31" s="10">
        <v>20.124340445056081</v>
      </c>
      <c r="S31" s="10">
        <v>7.538387831309592</v>
      </c>
      <c r="T31" s="10">
        <v>12.585952613746491</v>
      </c>
      <c r="U31" s="10">
        <v>79.875659554943923</v>
      </c>
      <c r="V31" s="10">
        <v>0</v>
      </c>
    </row>
    <row xmlns:x14ac="http://schemas.microsoft.com/office/spreadsheetml/2009/9/ac" r="32" s="199" customFormat="true" ht="12" x14ac:dyDescent="0.2">
      <c r="A32" s="197" t="s">
        <v>366</v>
      </c>
      <c r="B32" s="10">
        <v>2018</v>
      </c>
      <c r="C32" s="198" t="s">
        <v>369</v>
      </c>
      <c r="D32" s="10">
        <v>42152000</v>
      </c>
      <c r="E32" s="10">
        <v>38.98770273920718</v>
      </c>
      <c r="F32" s="10">
        <v>27.04115420579922</v>
      </c>
      <c r="G32" s="10">
        <v>19.23840933848896</v>
      </c>
      <c r="H32" s="10">
        <v>7.8027448673102526</v>
      </c>
      <c r="I32" s="10">
        <v>72.958845794200784</v>
      </c>
      <c r="J32" s="10">
        <v>0</v>
      </c>
      <c r="K32" s="10">
        <v>95.743301562722536</v>
      </c>
      <c r="L32" s="10">
        <v>57.751534658553737</v>
      </c>
      <c r="M32" s="10">
        <v>40.48694292348717</v>
      </c>
      <c r="N32" s="10">
        <v>17.264591735066571</v>
      </c>
      <c r="O32" s="10">
        <v>42.248465341446263</v>
      </c>
      <c r="P32" s="10">
        <v>0</v>
      </c>
      <c r="Q32" s="10">
        <v>27.779505186127611</v>
      </c>
      <c r="R32" s="10">
        <v>22.047861629109779</v>
      </c>
      <c r="S32" s="10">
        <v>11.443105432354971</v>
      </c>
      <c r="T32" s="10">
        <v>10.60475619675481</v>
      </c>
      <c r="U32" s="10">
        <v>77.952138370890225</v>
      </c>
      <c r="V32" s="10">
        <v>0</v>
      </c>
    </row>
    <row xmlns:x14ac="http://schemas.microsoft.com/office/spreadsheetml/2009/9/ac" r="33" s="199" customFormat="true" ht="12" x14ac:dyDescent="0.2">
      <c r="A33" s="197" t="s">
        <v>366</v>
      </c>
      <c r="B33" s="10">
        <v>2019</v>
      </c>
      <c r="C33" s="198" t="s">
        <v>369</v>
      </c>
      <c r="D33" s="10">
        <v>42793248</v>
      </c>
      <c r="E33" s="10">
        <v>38.591815924418711</v>
      </c>
      <c r="F33" s="10">
        <v>27.33365815300203</v>
      </c>
      <c r="G33" s="10">
        <v>22.133298921304231</v>
      </c>
      <c r="H33" s="10">
        <v>5.2003592316978029</v>
      </c>
      <c r="I33" s="10">
        <v>72.666341846997966</v>
      </c>
      <c r="J33" s="10">
        <v>0</v>
      </c>
      <c r="K33" s="10">
        <v>97.016575674316755</v>
      </c>
      <c r="L33" s="10">
        <v>55.791950792551688</v>
      </c>
      <c r="M33" s="10">
        <v>40.48694292348717</v>
      </c>
      <c r="N33" s="10">
        <v>15.30500786906452</v>
      </c>
      <c r="O33" s="10">
        <v>44.208049207448312</v>
      </c>
      <c r="P33" s="10">
        <v>0</v>
      </c>
      <c r="Q33" s="10">
        <v>30.119078203658319</v>
      </c>
      <c r="R33" s="10">
        <v>23.971382813163022</v>
      </c>
      <c r="S33" s="10">
        <v>15.347823033400349</v>
      </c>
      <c r="T33" s="10">
        <v>8.6235597797626724</v>
      </c>
      <c r="U33" s="10">
        <v>76.028617186836982</v>
      </c>
      <c r="V33" s="10">
        <v>0</v>
      </c>
    </row>
    <row xmlns:x14ac="http://schemas.microsoft.com/office/spreadsheetml/2009/9/ac" r="34" s="199" customFormat="true" ht="12" x14ac:dyDescent="0.2">
      <c r="A34" s="197" t="s">
        <v>366</v>
      </c>
      <c r="B34" s="10">
        <v>2020</v>
      </c>
      <c r="C34" s="198" t="s">
        <v>369</v>
      </c>
      <c r="D34" s="10">
        <v>43467144</v>
      </c>
      <c r="E34" s="10">
        <v>38.195929109630242</v>
      </c>
      <c r="F34" s="10">
        <v>27.626162100204851</v>
      </c>
      <c r="G34" s="10">
        <v>25.028188504119498</v>
      </c>
      <c r="H34" s="10">
        <v>2.5979735960853532</v>
      </c>
      <c r="I34" s="10">
        <v>72.373837899795149</v>
      </c>
      <c r="J34" s="10">
        <v>0</v>
      </c>
      <c r="K34" s="10">
        <v>97.016575674316755</v>
      </c>
      <c r="L34" s="10">
        <v>53.832366926549639</v>
      </c>
      <c r="M34" s="10">
        <v>40.48694292348717</v>
      </c>
      <c r="N34" s="10">
        <v>13.345424003062471</v>
      </c>
      <c r="O34" s="10">
        <v>46.167633073450361</v>
      </c>
      <c r="P34" s="10">
        <v>0</v>
      </c>
      <c r="Q34" s="10">
        <v>32.45865122118812</v>
      </c>
      <c r="R34" s="10">
        <v>25.894903997216261</v>
      </c>
      <c r="S34" s="10">
        <v>19.252540634445719</v>
      </c>
      <c r="T34" s="10">
        <v>6.6423633627705394</v>
      </c>
      <c r="U34" s="10">
        <v>74.105096002783739</v>
      </c>
      <c r="V34" s="10">
        <v>0</v>
      </c>
    </row>
    <row xmlns:x14ac="http://schemas.microsoft.com/office/spreadsheetml/2009/9/ac" r="35" s="199" customFormat="true" ht="12" x14ac:dyDescent="0.2">
      <c r="A35" s="197" t="s">
        <v>366</v>
      </c>
      <c r="B35" s="10">
        <v>2021</v>
      </c>
      <c r="C35" s="198" t="s">
        <v>369</v>
      </c>
      <c r="D35" s="10">
        <v>44160132</v>
      </c>
      <c r="E35" s="10">
        <v>37.800042294841887</v>
      </c>
      <c r="F35" s="10">
        <v>27.918666047407669</v>
      </c>
      <c r="G35" s="10">
        <v>27.918666047407669</v>
      </c>
      <c r="H35" s="10">
        <v>0</v>
      </c>
      <c r="I35" s="10">
        <v>72.081333952592331</v>
      </c>
      <c r="J35" s="10">
        <v>0</v>
      </c>
      <c r="K35" s="10">
        <v>97.016575674316755</v>
      </c>
      <c r="L35" s="10">
        <v>51.87278306054759</v>
      </c>
      <c r="M35" s="10">
        <v>40.48694292348717</v>
      </c>
      <c r="N35" s="10">
        <v>11.38584013706042</v>
      </c>
      <c r="O35" s="10">
        <v>48.12721693945241</v>
      </c>
      <c r="P35" s="10">
        <v>0</v>
      </c>
      <c r="Q35" s="10">
        <v>34.798224238718831</v>
      </c>
      <c r="R35" s="10">
        <v>27.8184251812695</v>
      </c>
      <c r="S35" s="10">
        <v>23.157258235491099</v>
      </c>
      <c r="T35" s="10">
        <v>4.6611669457784046</v>
      </c>
      <c r="U35" s="10">
        <v>72.181574818730496</v>
      </c>
      <c r="V35" s="10">
        <v>0</v>
      </c>
    </row>
    <row xmlns:x14ac="http://schemas.microsoft.com/office/spreadsheetml/2009/9/ac" r="36" s="199" customFormat="true" ht="12" x14ac:dyDescent="0.2">
      <c r="A36" s="197" t="s">
        <v>366</v>
      </c>
      <c r="B36" s="10">
        <v>2022</v>
      </c>
      <c r="C36" s="198" t="s">
        <v>369</v>
      </c>
      <c r="D36" s="10">
        <v>44860312</v>
      </c>
      <c r="E36" s="10">
        <v>37.404155480053419</v>
      </c>
      <c r="F36" s="10">
        <v>28.21116999461049</v>
      </c>
      <c r="G36" s="10">
        <v>28.21116999461049</v>
      </c>
      <c r="H36" s="10">
        <v>0</v>
      </c>
      <c r="I36" s="10">
        <v>71.788830005389514</v>
      </c>
      <c r="J36" s="10">
        <v>0</v>
      </c>
      <c r="K36" s="10">
        <v>97.016575674316755</v>
      </c>
      <c r="L36" s="10">
        <v>49.913199194545541</v>
      </c>
      <c r="M36" s="10"/>
      <c r="N36" s="10"/>
      <c r="O36" s="10">
        <v>50.086800805454459</v>
      </c>
      <c r="P36" s="10">
        <v>49.913199194545541</v>
      </c>
      <c r="Q36" s="10">
        <v>37.137797256249542</v>
      </c>
      <c r="R36" s="10">
        <v>29.741946365323201</v>
      </c>
      <c r="S36" s="10">
        <v>27.06197583653648</v>
      </c>
      <c r="T36" s="10">
        <v>2.679970528786725</v>
      </c>
      <c r="U36" s="10">
        <v>70.258053634676799</v>
      </c>
      <c r="V36" s="10">
        <v>0</v>
      </c>
    </row>
    <row xmlns:x14ac="http://schemas.microsoft.com/office/spreadsheetml/2009/9/ac" r="37" s="199" customFormat="true" ht="12" x14ac:dyDescent="0.2">
      <c r="A37" s="197" t="s">
        <v>366</v>
      </c>
      <c r="B37" s="10">
        <v>2023</v>
      </c>
      <c r="C37" s="198" t="s">
        <v>369</v>
      </c>
      <c r="D37" s="10">
        <v>46409296</v>
      </c>
      <c r="E37" s="10">
        <v>37.00826866526495</v>
      </c>
      <c r="F37" s="10">
        <v>28.5036739418133</v>
      </c>
      <c r="G37" s="10">
        <v>28.5036739418133</v>
      </c>
      <c r="H37" s="10">
        <v>0</v>
      </c>
      <c r="I37" s="10">
        <v>71.496326058186696</v>
      </c>
      <c r="J37" s="10">
        <v>0</v>
      </c>
      <c r="K37" s="10">
        <v>97.016575674316755</v>
      </c>
      <c r="L37" s="10">
        <v>47.953615328543492</v>
      </c>
      <c r="M37" s="10"/>
      <c r="N37" s="10"/>
      <c r="O37" s="10">
        <v>52.046384671456508</v>
      </c>
      <c r="P37" s="10">
        <v>47.953615328543492</v>
      </c>
      <c r="Q37" s="10">
        <v>39.477370273780252</v>
      </c>
      <c r="R37" s="10">
        <v>31.665467549376441</v>
      </c>
      <c r="S37" s="10">
        <v>30.966693437581849</v>
      </c>
      <c r="T37" s="10">
        <v>0.69877411179459159</v>
      </c>
      <c r="U37" s="10">
        <v>68.334532450623556</v>
      </c>
      <c r="V37" s="10">
        <v>0</v>
      </c>
    </row>
    <row xmlns:x14ac="http://schemas.microsoft.com/office/spreadsheetml/2009/9/ac" r="38" s="199" customFormat="true" ht="12" x14ac:dyDescent="0.2">
      <c r="A38" s="197" t="s">
        <v>366</v>
      </c>
      <c r="B38" s="10">
        <v>2024</v>
      </c>
      <c r="C38" s="198" t="s">
        <v>369</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9" customFormat="true" ht="12" x14ac:dyDescent="0.2">
      <c r="A39" s="197" t="s">
        <v>366</v>
      </c>
      <c r="B39" s="10">
        <v>2025</v>
      </c>
      <c r="C39" s="198" t="s">
        <v>369</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9" customFormat="true" ht="12" x14ac:dyDescent="0.2">
      <c r="A40" s="197" t="s">
        <v>366</v>
      </c>
      <c r="B40" s="10">
        <v>2026</v>
      </c>
      <c r="C40" s="198" t="s">
        <v>369</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9" customFormat="true" ht="12" x14ac:dyDescent="0.2">
      <c r="A41" s="197" t="s">
        <v>366</v>
      </c>
      <c r="B41" s="10">
        <v>2027</v>
      </c>
      <c r="C41" s="198" t="s">
        <v>369</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9" customFormat="true" ht="12" x14ac:dyDescent="0.2">
      <c r="A42" s="197" t="s">
        <v>366</v>
      </c>
      <c r="B42" s="10">
        <v>2028</v>
      </c>
      <c r="C42" s="198" t="s">
        <v>369</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9" customFormat="true" ht="12" x14ac:dyDescent="0.2">
      <c r="A43" s="197" t="s">
        <v>366</v>
      </c>
      <c r="B43" s="10">
        <v>2029</v>
      </c>
      <c r="C43" s="198" t="s">
        <v>369</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9" customFormat="true" ht="12" x14ac:dyDescent="0.2">
      <c r="A44" s="197" t="s">
        <v>366</v>
      </c>
      <c r="B44" s="10">
        <v>2030</v>
      </c>
      <c r="C44" s="198" t="s">
        <v>369</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9" customFormat="true" ht="12" x14ac:dyDescent="0.2">
      <c r="A45" s="197" t="s">
        <v>366</v>
      </c>
      <c r="B45" s="10">
        <v>2000</v>
      </c>
      <c r="C45" s="198" t="s">
        <v>370</v>
      </c>
      <c r="D45" s="10">
        <v>3909107.783699607</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9" customFormat="true" ht="12" x14ac:dyDescent="0.2">
      <c r="A46" s="197" t="s">
        <v>366</v>
      </c>
      <c r="B46" s="10">
        <v>2001</v>
      </c>
      <c r="C46" s="198" t="s">
        <v>370</v>
      </c>
      <c r="D46" s="10">
        <v>4095411.139839326</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9" customFormat="true" ht="12" x14ac:dyDescent="0.2">
      <c r="A47" s="197" t="s">
        <v>366</v>
      </c>
      <c r="B47" s="10">
        <v>2002</v>
      </c>
      <c r="C47" s="198" t="s">
        <v>370</v>
      </c>
      <c r="D47" s="10">
        <v>4293403.159066773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9" customFormat="true" ht="12" x14ac:dyDescent="0.2">
      <c r="A48" s="197" t="s">
        <v>366</v>
      </c>
      <c r="B48" s="10">
        <v>2003</v>
      </c>
      <c r="C48" s="198" t="s">
        <v>370</v>
      </c>
      <c r="D48" s="10">
        <v>4498406.9820923992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9" customFormat="true" ht="12" x14ac:dyDescent="0.2">
      <c r="A49" s="197" t="s">
        <v>366</v>
      </c>
      <c r="B49" s="10">
        <v>2004</v>
      </c>
      <c r="C49" s="198" t="s">
        <v>370</v>
      </c>
      <c r="D49" s="10">
        <v>4707536.4866914377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9" customFormat="true" ht="12" x14ac:dyDescent="0.2">
      <c r="A50" s="197" t="s">
        <v>366</v>
      </c>
      <c r="B50" s="10">
        <v>2005</v>
      </c>
      <c r="C50" s="198" t="s">
        <v>370</v>
      </c>
      <c r="D50" s="10">
        <v>4913731.3043044684</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9" customFormat="true" ht="12" x14ac:dyDescent="0.2">
      <c r="A51" s="197" t="s">
        <v>366</v>
      </c>
      <c r="B51" s="10">
        <v>2006</v>
      </c>
      <c r="C51" s="198" t="s">
        <v>370</v>
      </c>
      <c r="D51" s="10">
        <v>5121226.3081050878</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9" customFormat="true" ht="12" x14ac:dyDescent="0.2">
      <c r="A52" s="197" t="s">
        <v>366</v>
      </c>
      <c r="B52" s="10">
        <v>2007</v>
      </c>
      <c r="C52" s="198" t="s">
        <v>370</v>
      </c>
      <c r="D52" s="10">
        <v>5335843.281466485</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9" customFormat="true" ht="12" x14ac:dyDescent="0.2">
      <c r="A53" s="197" t="s">
        <v>366</v>
      </c>
      <c r="B53" s="10">
        <v>2008</v>
      </c>
      <c r="C53" s="198" t="s">
        <v>370</v>
      </c>
      <c r="D53" s="10">
        <v>5614582.1938362131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9" customFormat="true" ht="12" x14ac:dyDescent="0.2">
      <c r="A54" s="197" t="s">
        <v>366</v>
      </c>
      <c r="B54" s="10">
        <v>2009</v>
      </c>
      <c r="C54" s="198" t="s">
        <v>370</v>
      </c>
      <c r="D54" s="10">
        <v>5904489.673520661</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9" customFormat="true" ht="12" x14ac:dyDescent="0.2">
      <c r="A55" s="197" t="s">
        <v>366</v>
      </c>
      <c r="B55" s="10">
        <v>2010</v>
      </c>
      <c r="C55" s="198" t="s">
        <v>370</v>
      </c>
      <c r="D55" s="10">
        <v>6204565.0899438486</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9" customFormat="true" ht="12" x14ac:dyDescent="0.2">
      <c r="A56" s="197" t="s">
        <v>366</v>
      </c>
      <c r="B56" s="10">
        <v>2011</v>
      </c>
      <c r="C56" s="198" t="s">
        <v>370</v>
      </c>
      <c r="D56" s="10">
        <v>6509944.8194403062</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9" customFormat="true" ht="12" x14ac:dyDescent="0.2">
      <c r="A57" s="197" t="s">
        <v>366</v>
      </c>
      <c r="B57" s="10">
        <v>2012</v>
      </c>
      <c r="C57" s="198" t="s">
        <v>370</v>
      </c>
      <c r="D57" s="10">
        <v>6830929.7058036802</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9" customFormat="true" ht="12" x14ac:dyDescent="0.2">
      <c r="A58" s="197" t="s">
        <v>366</v>
      </c>
      <c r="B58" s="10">
        <v>2013</v>
      </c>
      <c r="C58" s="198" t="s">
        <v>370</v>
      </c>
      <c r="D58" s="10">
        <v>7147156.5395584097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9" customFormat="true" ht="12" x14ac:dyDescent="0.2">
      <c r="A59" s="197" t="s">
        <v>366</v>
      </c>
      <c r="B59" s="10">
        <v>2014</v>
      </c>
      <c r="C59" s="198" t="s">
        <v>370</v>
      </c>
      <c r="D59" s="10">
        <v>7462374.5664981073</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9" customFormat="true" ht="12" x14ac:dyDescent="0.2">
      <c r="A60" s="197" t="s">
        <v>366</v>
      </c>
      <c r="B60" s="10">
        <v>2015</v>
      </c>
      <c r="C60" s="198" t="s">
        <v>370</v>
      </c>
      <c r="D60" s="10">
        <v>7781952.0306253051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9" customFormat="true" ht="12" x14ac:dyDescent="0.2">
      <c r="A61" s="197" t="s">
        <v>366</v>
      </c>
      <c r="B61" s="10">
        <v>2016</v>
      </c>
      <c r="C61" s="198" t="s">
        <v>370</v>
      </c>
      <c r="D61" s="10">
        <v>8104084.0709438333</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9" customFormat="true" ht="12" x14ac:dyDescent="0.2">
      <c r="A62" s="197" t="s">
        <v>366</v>
      </c>
      <c r="B62" s="10">
        <v>2017</v>
      </c>
      <c r="C62" s="198" t="s">
        <v>370</v>
      </c>
      <c r="D62" s="10">
        <v>8427305.256401442</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9" customFormat="true" ht="12" x14ac:dyDescent="0.2">
      <c r="A63" s="197" t="s">
        <v>366</v>
      </c>
      <c r="B63" s="10">
        <v>2018</v>
      </c>
      <c r="C63" s="198" t="s">
        <v>370</v>
      </c>
      <c r="D63" s="10">
        <v>8752019.9658203125</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9" customFormat="true" ht="12" x14ac:dyDescent="0.2">
      <c r="A64" s="197" t="s">
        <v>366</v>
      </c>
      <c r="B64" s="10">
        <v>2019</v>
      </c>
      <c r="C64" s="198" t="s">
        <v>370</v>
      </c>
      <c r="D64" s="10">
        <v>9082867.0512432884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9" customFormat="true" ht="12" x14ac:dyDescent="0.2">
      <c r="A65" s="197" t="s">
        <v>366</v>
      </c>
      <c r="B65" s="10">
        <v>2020</v>
      </c>
      <c r="C65" s="198" t="s">
        <v>370</v>
      </c>
      <c r="D65" s="10">
        <v>9430196.7581488043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99" customFormat="true" ht="12" x14ac:dyDescent="0.2">
      <c r="A66" s="197" t="s">
        <v>366</v>
      </c>
      <c r="B66" s="10">
        <v>2021</v>
      </c>
      <c r="C66" s="198" t="s">
        <v>370</v>
      </c>
      <c r="D66" s="10">
        <v>9792067.5753437784</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99" customFormat="true" ht="12" x14ac:dyDescent="0.2">
      <c r="A67" s="197" t="s">
        <v>366</v>
      </c>
      <c r="B67" s="10">
        <v>2022</v>
      </c>
      <c r="C67" s="198" t="s">
        <v>370</v>
      </c>
      <c r="D67" s="10">
        <v>10165794.98744354</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99" customFormat="true" ht="12" x14ac:dyDescent="0.2">
      <c r="A68" s="197" t="s">
        <v>366</v>
      </c>
      <c r="B68" s="10">
        <v>2023</v>
      </c>
      <c r="C68" s="198" t="s">
        <v>370</v>
      </c>
      <c r="D68" s="10">
        <v>10747000.483519601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99" customFormat="true" ht="12" x14ac:dyDescent="0.2">
      <c r="A69" s="197" t="s">
        <v>366</v>
      </c>
      <c r="B69" s="10">
        <v>2024</v>
      </c>
      <c r="C69" s="198" t="s">
        <v>370</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9" customFormat="true" ht="12" x14ac:dyDescent="0.2">
      <c r="A70" s="197" t="s">
        <v>366</v>
      </c>
      <c r="B70" s="10">
        <v>2025</v>
      </c>
      <c r="C70" s="198" t="s">
        <v>370</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9" customFormat="true" ht="12" x14ac:dyDescent="0.2">
      <c r="A71" s="197" t="s">
        <v>366</v>
      </c>
      <c r="B71" s="10">
        <v>2026</v>
      </c>
      <c r="C71" s="198" t="s">
        <v>370</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9" customFormat="true" ht="12" x14ac:dyDescent="0.2">
      <c r="A72" s="197" t="s">
        <v>366</v>
      </c>
      <c r="B72" s="10">
        <v>2027</v>
      </c>
      <c r="C72" s="198" t="s">
        <v>370</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9" customFormat="true" ht="12" x14ac:dyDescent="0.2">
      <c r="A73" s="197" t="s">
        <v>366</v>
      </c>
      <c r="B73" s="10">
        <v>2028</v>
      </c>
      <c r="C73" s="198" t="s">
        <v>370</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9" customFormat="true" ht="12" x14ac:dyDescent="0.2">
      <c r="A74" s="197" t="s">
        <v>366</v>
      </c>
      <c r="B74" s="10">
        <v>2029</v>
      </c>
      <c r="C74" s="198" t="s">
        <v>370</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9" customFormat="true" ht="12" x14ac:dyDescent="0.2">
      <c r="A75" s="197" t="s">
        <v>366</v>
      </c>
      <c r="B75" s="10">
        <v>2030</v>
      </c>
      <c r="C75" s="198" t="s">
        <v>370</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9" customFormat="true" ht="12" x14ac:dyDescent="0.2">
      <c r="A76" s="197" t="s">
        <v>366</v>
      </c>
      <c r="B76" s="10">
        <v>2000</v>
      </c>
      <c r="C76" s="198" t="s">
        <v>371</v>
      </c>
      <c r="D76" s="10">
        <v>22611298.216300391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9" customFormat="true" ht="12" x14ac:dyDescent="0.2">
      <c r="A77" s="197" t="s">
        <v>366</v>
      </c>
      <c r="B77" s="10">
        <v>2001</v>
      </c>
      <c r="C77" s="198" t="s">
        <v>371</v>
      </c>
      <c r="D77" s="10">
        <v>23340852.860160671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9" customFormat="true" ht="12" x14ac:dyDescent="0.2">
      <c r="A78" s="197" t="s">
        <v>366</v>
      </c>
      <c r="B78" s="10">
        <v>2002</v>
      </c>
      <c r="C78" s="198" t="s">
        <v>371</v>
      </c>
      <c r="D78" s="10">
        <v>24105876.84093323</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9" customFormat="true" ht="12" x14ac:dyDescent="0.2">
      <c r="A79" s="197" t="s">
        <v>366</v>
      </c>
      <c r="B79" s="10">
        <v>2003</v>
      </c>
      <c r="C79" s="198" t="s">
        <v>371</v>
      </c>
      <c r="D79" s="10">
        <v>24883741.017907601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9" customFormat="true" ht="12" x14ac:dyDescent="0.2">
      <c r="A80" s="197" t="s">
        <v>366</v>
      </c>
      <c r="B80" s="10">
        <v>2004</v>
      </c>
      <c r="C80" s="198" t="s">
        <v>371</v>
      </c>
      <c r="D80" s="10">
        <v>25655831.513308559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9" customFormat="true" ht="12" x14ac:dyDescent="0.2">
      <c r="A81" s="197" t="s">
        <v>366</v>
      </c>
      <c r="B81" s="10">
        <v>2005</v>
      </c>
      <c r="C81" s="198" t="s">
        <v>371</v>
      </c>
      <c r="D81" s="10">
        <v>26383920.695695531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9" customFormat="true" ht="12" x14ac:dyDescent="0.2">
      <c r="A82" s="197" t="s">
        <v>366</v>
      </c>
      <c r="B82" s="10">
        <v>2006</v>
      </c>
      <c r="C82" s="198" t="s">
        <v>371</v>
      </c>
      <c r="D82" s="10">
        <v>27089769.691894911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9" customFormat="true" ht="12" x14ac:dyDescent="0.2">
      <c r="A83" s="197" t="s">
        <v>366</v>
      </c>
      <c r="B83" s="10">
        <v>2007</v>
      </c>
      <c r="C83" s="198" t="s">
        <v>371</v>
      </c>
      <c r="D83" s="10">
        <v>27773138.71853352</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9" customFormat="true" ht="12" x14ac:dyDescent="0.2">
      <c r="A84" s="197" t="s">
        <v>366</v>
      </c>
      <c r="B84" s="10">
        <v>2008</v>
      </c>
      <c r="C84" s="198" t="s">
        <v>371</v>
      </c>
      <c r="D84" s="10">
        <v>28392577.806163792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9" customFormat="true" ht="12" x14ac:dyDescent="0.2">
      <c r="A85" s="197" t="s">
        <v>366</v>
      </c>
      <c r="B85" s="10">
        <v>2009</v>
      </c>
      <c r="C85" s="198" t="s">
        <v>371</v>
      </c>
      <c r="D85" s="10">
        <v>29012658.326479342</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9" customFormat="true" ht="12" x14ac:dyDescent="0.2">
      <c r="A86" s="197" t="s">
        <v>366</v>
      </c>
      <c r="B86" s="10">
        <v>2010</v>
      </c>
      <c r="C86" s="198" t="s">
        <v>371</v>
      </c>
      <c r="D86" s="10">
        <v>29620626.910056151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9" customFormat="true" ht="12" x14ac:dyDescent="0.2">
      <c r="A87" s="197" t="s">
        <v>366</v>
      </c>
      <c r="B87" s="10">
        <v>2011</v>
      </c>
      <c r="C87" s="198" t="s">
        <v>371</v>
      </c>
      <c r="D87" s="10">
        <v>30196819.180559691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9" customFormat="true" ht="12" x14ac:dyDescent="0.2">
      <c r="A88" s="197" t="s">
        <v>366</v>
      </c>
      <c r="B88" s="10">
        <v>2012</v>
      </c>
      <c r="C88" s="198" t="s">
        <v>371</v>
      </c>
      <c r="D88" s="10">
        <v>30784322.294196319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9" customFormat="true" ht="12" x14ac:dyDescent="0.2">
      <c r="A89" s="197" t="s">
        <v>366</v>
      </c>
      <c r="B89" s="10">
        <v>2013</v>
      </c>
      <c r="C89" s="198" t="s">
        <v>371</v>
      </c>
      <c r="D89" s="10">
        <v>31330131.460441589</v>
      </c>
      <c r="E89" s="10">
        <v>63.265309999999999</v>
      </c>
      <c r="F89" s="10">
        <v>50.000009999999989</v>
      </c>
      <c r="G89" s="10">
        <v>37.113399999999999</v>
      </c>
      <c r="H89" s="10">
        <v>12.88660999999999</v>
      </c>
      <c r="I89" s="10">
        <v>49.999990000000011</v>
      </c>
      <c r="J89" s="10">
        <v>0</v>
      </c>
      <c r="K89" s="10">
        <v>92.708330000000004</v>
      </c>
      <c r="L89" s="10">
        <v>76.562505000000002</v>
      </c>
      <c r="M89" s="10">
        <v>22.91667</v>
      </c>
      <c r="N89" s="10">
        <v>53.645835000000012</v>
      </c>
      <c r="O89" s="10">
        <v>23.437494999999998</v>
      </c>
      <c r="P89" s="10">
        <v>0</v>
      </c>
      <c r="Q89" s="10">
        <v>4.0816299999999996</v>
      </c>
      <c r="R89" s="10">
        <v>3.0612200000000001</v>
      </c>
      <c r="S89" s="10">
        <v>1.02041</v>
      </c>
      <c r="T89" s="10">
        <v>2.04081</v>
      </c>
      <c r="U89" s="10">
        <v>96.938779999999994</v>
      </c>
      <c r="V89" s="10">
        <v>0</v>
      </c>
    </row>
    <row xmlns:x14ac="http://schemas.microsoft.com/office/spreadsheetml/2009/9/ac" r="90" s="199" customFormat="true" ht="12" x14ac:dyDescent="0.2">
      <c r="A90" s="197" t="s">
        <v>366</v>
      </c>
      <c r="B90" s="10">
        <v>2014</v>
      </c>
      <c r="C90" s="198" t="s">
        <v>371</v>
      </c>
      <c r="D90" s="10">
        <v>31817417.433501892</v>
      </c>
      <c r="E90" s="10">
        <v>63.265309999999999</v>
      </c>
      <c r="F90" s="10">
        <v>50.000009999999989</v>
      </c>
      <c r="G90" s="10">
        <v>37.113399999999999</v>
      </c>
      <c r="H90" s="10">
        <v>12.88660999999999</v>
      </c>
      <c r="I90" s="10">
        <v>49.999990000000011</v>
      </c>
      <c r="J90" s="10">
        <v>0</v>
      </c>
      <c r="K90" s="10">
        <v>92.708330000000004</v>
      </c>
      <c r="L90" s="10">
        <v>76.562505000000002</v>
      </c>
      <c r="M90" s="10">
        <v>22.91667</v>
      </c>
      <c r="N90" s="10">
        <v>53.645835000000012</v>
      </c>
      <c r="O90" s="10">
        <v>23.437494999999998</v>
      </c>
      <c r="P90" s="10">
        <v>0</v>
      </c>
      <c r="Q90" s="10">
        <v>4.0816299999999996</v>
      </c>
      <c r="R90" s="10">
        <v>3.0612200000000001</v>
      </c>
      <c r="S90" s="10">
        <v>1.02041</v>
      </c>
      <c r="T90" s="10">
        <v>2.04081</v>
      </c>
      <c r="U90" s="10">
        <v>96.938779999999994</v>
      </c>
      <c r="V90" s="10">
        <v>0</v>
      </c>
    </row>
    <row xmlns:x14ac="http://schemas.microsoft.com/office/spreadsheetml/2009/9/ac" r="91" s="199" customFormat="true" ht="12" x14ac:dyDescent="0.2">
      <c r="A91" s="197" t="s">
        <v>366</v>
      </c>
      <c r="B91" s="10">
        <v>2015</v>
      </c>
      <c r="C91" s="198" t="s">
        <v>371</v>
      </c>
      <c r="D91" s="10">
        <v>32273391.969374701</v>
      </c>
      <c r="E91" s="10">
        <v>63.265309999999999</v>
      </c>
      <c r="F91" s="10">
        <v>50.000009999999989</v>
      </c>
      <c r="G91" s="10">
        <v>37.113399999999999</v>
      </c>
      <c r="H91" s="10">
        <v>12.88660999999999</v>
      </c>
      <c r="I91" s="10">
        <v>49.999990000000011</v>
      </c>
      <c r="J91" s="10">
        <v>0</v>
      </c>
      <c r="K91" s="10">
        <v>92.708330000000004</v>
      </c>
      <c r="L91" s="10">
        <v>76.562505000000002</v>
      </c>
      <c r="M91" s="10">
        <v>22.91667</v>
      </c>
      <c r="N91" s="10">
        <v>53.645835000000012</v>
      </c>
      <c r="O91" s="10">
        <v>23.437494999999998</v>
      </c>
      <c r="P91" s="10">
        <v>0</v>
      </c>
      <c r="Q91" s="10">
        <v>4.0816299999999996</v>
      </c>
      <c r="R91" s="10">
        <v>3.0612200000000001</v>
      </c>
      <c r="S91" s="10">
        <v>1.02041</v>
      </c>
      <c r="T91" s="10">
        <v>2.04081</v>
      </c>
      <c r="U91" s="10">
        <v>96.938779999999994</v>
      </c>
      <c r="V91" s="10">
        <v>0</v>
      </c>
    </row>
    <row xmlns:x14ac="http://schemas.microsoft.com/office/spreadsheetml/2009/9/ac" r="92" s="199" customFormat="true" ht="12" x14ac:dyDescent="0.2">
      <c r="A92" s="197" t="s">
        <v>366</v>
      </c>
      <c r="B92" s="10">
        <v>2016</v>
      </c>
      <c r="C92" s="198" t="s">
        <v>371</v>
      </c>
      <c r="D92" s="10">
        <v>32689655.929056171</v>
      </c>
      <c r="E92" s="10">
        <v>63.265309999999999</v>
      </c>
      <c r="F92" s="10">
        <v>50.000009999999989</v>
      </c>
      <c r="G92" s="10">
        <v>37.113399999999999</v>
      </c>
      <c r="H92" s="10">
        <v>12.88660999999999</v>
      </c>
      <c r="I92" s="10">
        <v>49.999990000000011</v>
      </c>
      <c r="J92" s="10">
        <v>0</v>
      </c>
      <c r="K92" s="10">
        <v>92.708330000000004</v>
      </c>
      <c r="L92" s="10">
        <v>76.562505000000002</v>
      </c>
      <c r="M92" s="10">
        <v>22.91667</v>
      </c>
      <c r="N92" s="10">
        <v>53.645835000000012</v>
      </c>
      <c r="O92" s="10">
        <v>23.437494999999998</v>
      </c>
      <c r="P92" s="10">
        <v>0</v>
      </c>
      <c r="Q92" s="10">
        <v>4.0816299999999996</v>
      </c>
      <c r="R92" s="10">
        <v>3.0612200000000001</v>
      </c>
      <c r="S92" s="10">
        <v>1.02041</v>
      </c>
      <c r="T92" s="10">
        <v>2.04081</v>
      </c>
      <c r="U92" s="10">
        <v>96.938779999999994</v>
      </c>
      <c r="V92" s="10">
        <v>0</v>
      </c>
    </row>
    <row xmlns:x14ac="http://schemas.microsoft.com/office/spreadsheetml/2009/9/ac" r="93" s="199" customFormat="true" ht="12" x14ac:dyDescent="0.2">
      <c r="A93" s="197" t="s">
        <v>366</v>
      </c>
      <c r="B93" s="10">
        <v>2017</v>
      </c>
      <c r="C93" s="198" t="s">
        <v>371</v>
      </c>
      <c r="D93" s="10">
        <v>33066074.743598551</v>
      </c>
      <c r="E93" s="10">
        <v>63.265309999999999</v>
      </c>
      <c r="F93" s="10">
        <v>50.000009999999989</v>
      </c>
      <c r="G93" s="10">
        <v>37.113399999999999</v>
      </c>
      <c r="H93" s="10">
        <v>12.88660999999999</v>
      </c>
      <c r="I93" s="10">
        <v>49.999990000000011</v>
      </c>
      <c r="J93" s="10">
        <v>0</v>
      </c>
      <c r="K93" s="10">
        <v>92.708330000000004</v>
      </c>
      <c r="L93" s="10">
        <v>76.562505000000002</v>
      </c>
      <c r="M93" s="10">
        <v>22.91667</v>
      </c>
      <c r="N93" s="10">
        <v>53.645835000000012</v>
      </c>
      <c r="O93" s="10">
        <v>23.437494999999998</v>
      </c>
      <c r="P93" s="10">
        <v>0</v>
      </c>
      <c r="Q93" s="10">
        <v>4.0816299999999996</v>
      </c>
      <c r="R93" s="10">
        <v>3.0612200000000001</v>
      </c>
      <c r="S93" s="10">
        <v>1.02041</v>
      </c>
      <c r="T93" s="10">
        <v>2.04081</v>
      </c>
      <c r="U93" s="10">
        <v>96.938779999999994</v>
      </c>
      <c r="V93" s="10">
        <v>0</v>
      </c>
    </row>
    <row xmlns:x14ac="http://schemas.microsoft.com/office/spreadsheetml/2009/9/ac" r="94" s="199" customFormat="true" ht="12" x14ac:dyDescent="0.2">
      <c r="A94" s="197" t="s">
        <v>366</v>
      </c>
      <c r="B94" s="10">
        <v>2018</v>
      </c>
      <c r="C94" s="198" t="s">
        <v>371</v>
      </c>
      <c r="D94" s="10">
        <v>33399980.034179691</v>
      </c>
      <c r="E94" s="10">
        <v>63.265309999999999</v>
      </c>
      <c r="F94" s="10">
        <v>50.000009999999989</v>
      </c>
      <c r="G94" s="10">
        <v>37.113399999999999</v>
      </c>
      <c r="H94" s="10">
        <v>12.88660999999999</v>
      </c>
      <c r="I94" s="10">
        <v>49.999990000000011</v>
      </c>
      <c r="J94" s="10">
        <v>0</v>
      </c>
      <c r="K94" s="10">
        <v>92.708330000000004</v>
      </c>
      <c r="L94" s="10">
        <v>76.562505000000002</v>
      </c>
      <c r="M94" s="10">
        <v>22.91667</v>
      </c>
      <c r="N94" s="10">
        <v>53.645835000000012</v>
      </c>
      <c r="O94" s="10">
        <v>23.437494999999998</v>
      </c>
      <c r="P94" s="10">
        <v>0</v>
      </c>
      <c r="Q94" s="10">
        <v>4.0816299999999996</v>
      </c>
      <c r="R94" s="10">
        <v>3.0612200000000001</v>
      </c>
      <c r="S94" s="10">
        <v>1.02041</v>
      </c>
      <c r="T94" s="10">
        <v>2.04081</v>
      </c>
      <c r="U94" s="10">
        <v>96.938779999999994</v>
      </c>
      <c r="V94" s="10">
        <v>0</v>
      </c>
    </row>
    <row xmlns:x14ac="http://schemas.microsoft.com/office/spreadsheetml/2009/9/ac" r="95" s="199" customFormat="true" ht="12" x14ac:dyDescent="0.2">
      <c r="A95" s="197" t="s">
        <v>366</v>
      </c>
      <c r="B95" s="10">
        <v>2019</v>
      </c>
      <c r="C95" s="198" t="s">
        <v>371</v>
      </c>
      <c r="D95" s="10">
        <v>33710380.948756717</v>
      </c>
      <c r="E95" s="10">
        <v>63.265309999999999</v>
      </c>
      <c r="F95" s="10">
        <v>50.000009999999989</v>
      </c>
      <c r="G95" s="10">
        <v>37.113399999999999</v>
      </c>
      <c r="H95" s="10">
        <v>12.88660999999999</v>
      </c>
      <c r="I95" s="10">
        <v>49.999990000000011</v>
      </c>
      <c r="J95" s="10">
        <v>0</v>
      </c>
      <c r="K95" s="10">
        <v>92.708330000000004</v>
      </c>
      <c r="L95" s="10">
        <v>76.562505000000002</v>
      </c>
      <c r="M95" s="10">
        <v>22.91667</v>
      </c>
      <c r="N95" s="10">
        <v>53.645835000000012</v>
      </c>
      <c r="O95" s="10">
        <v>23.437494999999998</v>
      </c>
      <c r="P95" s="10">
        <v>0</v>
      </c>
      <c r="Q95" s="10">
        <v>4.0816299999999996</v>
      </c>
      <c r="R95" s="10">
        <v>3.0612200000000001</v>
      </c>
      <c r="S95" s="10">
        <v>1.02041</v>
      </c>
      <c r="T95" s="10">
        <v>2.04081</v>
      </c>
      <c r="U95" s="10">
        <v>96.938779999999994</v>
      </c>
      <c r="V95" s="10">
        <v>0</v>
      </c>
    </row>
    <row xmlns:x14ac="http://schemas.microsoft.com/office/spreadsheetml/2009/9/ac" r="96" s="199" customFormat="true" ht="12" x14ac:dyDescent="0.2">
      <c r="A96" s="197" t="s">
        <v>366</v>
      </c>
      <c r="B96" s="10">
        <v>2020</v>
      </c>
      <c r="C96" s="198" t="s">
        <v>371</v>
      </c>
      <c r="D96" s="10">
        <v>34036947.241851203</v>
      </c>
      <c r="E96" s="10">
        <v>63.265309999999999</v>
      </c>
      <c r="F96" s="10">
        <v>50.000009999999989</v>
      </c>
      <c r="G96" s="10">
        <v>37.113399999999999</v>
      </c>
      <c r="H96" s="10">
        <v>12.88660999999999</v>
      </c>
      <c r="I96" s="10">
        <v>49.999990000000011</v>
      </c>
      <c r="J96" s="10">
        <v>0</v>
      </c>
      <c r="K96" s="10">
        <v>92.708330000000004</v>
      </c>
      <c r="L96" s="10">
        <v>76.562505000000002</v>
      </c>
      <c r="M96" s="10">
        <v>22.91667</v>
      </c>
      <c r="N96" s="10">
        <v>53.645835000000012</v>
      </c>
      <c r="O96" s="10">
        <v>23.437494999999998</v>
      </c>
      <c r="P96" s="10">
        <v>0</v>
      </c>
      <c r="Q96" s="10">
        <v>4.0816299999999996</v>
      </c>
      <c r="R96" s="10">
        <v>3.0612200000000001</v>
      </c>
      <c r="S96" s="10">
        <v>1.02041</v>
      </c>
      <c r="T96" s="10">
        <v>2.04081</v>
      </c>
      <c r="U96" s="10">
        <v>96.938779999999994</v>
      </c>
      <c r="V96" s="10">
        <v>0</v>
      </c>
    </row>
    <row xmlns:x14ac="http://schemas.microsoft.com/office/spreadsheetml/2009/9/ac" r="97" s="199" customFormat="true" ht="12" x14ac:dyDescent="0.2">
      <c r="A97" s="197" t="s">
        <v>366</v>
      </c>
      <c r="B97" s="10">
        <v>2021</v>
      </c>
      <c r="C97" s="198" t="s">
        <v>371</v>
      </c>
      <c r="D97" s="10">
        <v>34368064.42465622</v>
      </c>
      <c r="E97" s="10">
        <v>63.265309999999999</v>
      </c>
      <c r="F97" s="10">
        <v>50.000009999999989</v>
      </c>
      <c r="G97" s="10">
        <v>37.113399999999999</v>
      </c>
      <c r="H97" s="10">
        <v>12.88660999999999</v>
      </c>
      <c r="I97" s="10">
        <v>49.999990000000011</v>
      </c>
      <c r="J97" s="10">
        <v>0</v>
      </c>
      <c r="K97" s="10">
        <v>92.708330000000004</v>
      </c>
      <c r="L97" s="10">
        <v>76.562505000000002</v>
      </c>
      <c r="M97" s="10">
        <v>22.91667</v>
      </c>
      <c r="N97" s="10">
        <v>53.645835000000012</v>
      </c>
      <c r="O97" s="10">
        <v>23.437494999999998</v>
      </c>
      <c r="P97" s="10">
        <v>0</v>
      </c>
      <c r="Q97" s="10">
        <v>4.0816299999999996</v>
      </c>
      <c r="R97" s="10">
        <v>3.0612200000000001</v>
      </c>
      <c r="S97" s="10">
        <v>1.02041</v>
      </c>
      <c r="T97" s="10">
        <v>2.04081</v>
      </c>
      <c r="U97" s="10">
        <v>96.938779999999994</v>
      </c>
      <c r="V97" s="10">
        <v>0</v>
      </c>
    </row>
    <row xmlns:x14ac="http://schemas.microsoft.com/office/spreadsheetml/2009/9/ac" r="98" s="199" customFormat="true" ht="12" x14ac:dyDescent="0.2">
      <c r="A98" s="197" t="s">
        <v>366</v>
      </c>
      <c r="B98" s="10">
        <v>2022</v>
      </c>
      <c r="C98" s="198" t="s">
        <v>371</v>
      </c>
      <c r="D98" s="10">
        <v>34694517.012556463</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9" customFormat="true" ht="12" x14ac:dyDescent="0.2">
      <c r="A99" s="197" t="s">
        <v>366</v>
      </c>
      <c r="B99" s="10">
        <v>2023</v>
      </c>
      <c r="C99" s="198" t="s">
        <v>371</v>
      </c>
      <c r="D99" s="10">
        <v>35662295.516480409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9" customFormat="true" ht="12" x14ac:dyDescent="0.2">
      <c r="A100" s="197" t="s">
        <v>366</v>
      </c>
      <c r="B100" s="10">
        <v>2024</v>
      </c>
      <c r="C100" s="198" t="s">
        <v>371</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9" customFormat="true" ht="12" x14ac:dyDescent="0.2">
      <c r="A101" s="197" t="s">
        <v>366</v>
      </c>
      <c r="B101" s="10">
        <v>2025</v>
      </c>
      <c r="C101" s="198" t="s">
        <v>371</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9" customFormat="true" ht="12" x14ac:dyDescent="0.2">
      <c r="A102" s="197" t="s">
        <v>366</v>
      </c>
      <c r="B102" s="10">
        <v>2026</v>
      </c>
      <c r="C102" s="198" t="s">
        <v>371</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9" customFormat="true" ht="12" x14ac:dyDescent="0.2">
      <c r="A103" s="197" t="s">
        <v>366</v>
      </c>
      <c r="B103" s="10">
        <v>2027</v>
      </c>
      <c r="C103" s="198" t="s">
        <v>371</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9" customFormat="true" ht="12" x14ac:dyDescent="0.2">
      <c r="A104" s="197" t="s">
        <v>366</v>
      </c>
      <c r="B104" s="10">
        <v>2028</v>
      </c>
      <c r="C104" s="198" t="s">
        <v>371</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9" customFormat="true" ht="12" x14ac:dyDescent="0.2">
      <c r="A105" s="197" t="s">
        <v>366</v>
      </c>
      <c r="B105" s="10">
        <v>2029</v>
      </c>
      <c r="C105" s="198" t="s">
        <v>371</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9" customFormat="true" ht="12" x14ac:dyDescent="0.2">
      <c r="A106" s="197" t="s">
        <v>366</v>
      </c>
      <c r="B106" s="10">
        <v>2030</v>
      </c>
      <c r="C106" s="198" t="s">
        <v>371</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9" customFormat="true" ht="12" x14ac:dyDescent="0.2">
      <c r="A107" s="197" t="s">
        <v>366</v>
      </c>
      <c r="B107" s="10">
        <v>2000</v>
      </c>
      <c r="C107" s="198" t="s">
        <v>372</v>
      </c>
      <c r="D107" s="10">
        <v>6676278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9" customFormat="true" ht="12" x14ac:dyDescent="0.2">
      <c r="A108" s="197" t="s">
        <v>366</v>
      </c>
      <c r="B108" s="10">
        <v>2001</v>
      </c>
      <c r="C108" s="198" t="s">
        <v>372</v>
      </c>
      <c r="D108" s="10">
        <v>6877086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9" customFormat="true" ht="12" x14ac:dyDescent="0.2">
      <c r="A109" s="197" t="s">
        <v>366</v>
      </c>
      <c r="B109" s="10">
        <v>2002</v>
      </c>
      <c r="C109" s="198" t="s">
        <v>372</v>
      </c>
      <c r="D109" s="10">
        <v>7073179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9" customFormat="true" ht="12" x14ac:dyDescent="0.2">
      <c r="A110" s="197" t="s">
        <v>366</v>
      </c>
      <c r="B110" s="10">
        <v>2003</v>
      </c>
      <c r="C110" s="200" t="s">
        <v>372</v>
      </c>
      <c r="D110" s="10">
        <v>7248713</v>
      </c>
      <c r="E110" s="10"/>
      <c r="F110" s="10"/>
      <c r="G110" s="10"/>
      <c r="H110" s="10"/>
      <c r="I110" s="10"/>
      <c r="J110" s="10">
        <v>100</v>
      </c>
      <c r="K110" s="10"/>
      <c r="L110" s="10"/>
      <c r="M110" s="10"/>
      <c r="N110" s="10"/>
      <c r="O110" s="10"/>
      <c r="P110" s="10">
        <v>100</v>
      </c>
      <c r="Q110" s="10"/>
      <c r="R110" s="10"/>
      <c r="S110" s="10"/>
      <c r="T110" s="10"/>
      <c r="U110" s="10"/>
      <c r="V110" s="10">
        <v>100</v>
      </c>
      <c r="W110" s="201"/>
      <c r="X110" s="201"/>
      <c r="Y110" s="201"/>
      <c r="Z110" s="201"/>
      <c r="AA110" s="201"/>
      <c r="AB110" s="201"/>
      <c r="AC110" s="201"/>
      <c r="AD110" s="201"/>
      <c r="AE110" s="201"/>
    </row>
    <row xmlns:x14ac="http://schemas.microsoft.com/office/spreadsheetml/2009/9/ac" r="111" s="199" customFormat="true" ht="12" x14ac:dyDescent="0.2">
      <c r="A111" s="197" t="s">
        <v>366</v>
      </c>
      <c r="B111" s="10">
        <v>2004</v>
      </c>
      <c r="C111" s="200" t="s">
        <v>372</v>
      </c>
      <c r="D111" s="10">
        <v>7418387</v>
      </c>
      <c r="E111" s="10"/>
      <c r="F111" s="10"/>
      <c r="G111" s="10"/>
      <c r="H111" s="10"/>
      <c r="I111" s="10"/>
      <c r="J111" s="10">
        <v>100</v>
      </c>
      <c r="K111" s="10"/>
      <c r="L111" s="10"/>
      <c r="M111" s="10"/>
      <c r="N111" s="10"/>
      <c r="O111" s="10"/>
      <c r="P111" s="10">
        <v>100</v>
      </c>
      <c r="Q111" s="10"/>
      <c r="R111" s="10"/>
      <c r="S111" s="10"/>
      <c r="T111" s="10"/>
      <c r="U111" s="10"/>
      <c r="V111" s="10">
        <v>100</v>
      </c>
      <c r="W111" s="201"/>
      <c r="X111" s="201"/>
      <c r="Y111" s="201"/>
      <c r="Z111" s="201"/>
      <c r="AA111" s="201"/>
      <c r="AB111" s="201"/>
      <c r="AC111" s="201"/>
      <c r="AD111" s="201"/>
      <c r="AE111" s="201"/>
    </row>
    <row xmlns:x14ac="http://schemas.microsoft.com/office/spreadsheetml/2009/9/ac" r="112" s="199" customFormat="true" ht="12" x14ac:dyDescent="0.2">
      <c r="A112" s="197" t="s">
        <v>366</v>
      </c>
      <c r="B112" s="10">
        <v>2005</v>
      </c>
      <c r="C112" s="200" t="s">
        <v>372</v>
      </c>
      <c r="D112" s="10">
        <v>7574979</v>
      </c>
      <c r="E112" s="10"/>
      <c r="F112" s="10"/>
      <c r="G112" s="10"/>
      <c r="H112" s="10"/>
      <c r="I112" s="10"/>
      <c r="J112" s="10">
        <v>100</v>
      </c>
      <c r="K112" s="10"/>
      <c r="L112" s="10"/>
      <c r="M112" s="10"/>
      <c r="N112" s="10"/>
      <c r="O112" s="10"/>
      <c r="P112" s="10">
        <v>100</v>
      </c>
      <c r="Q112" s="10"/>
      <c r="R112" s="10"/>
      <c r="S112" s="10"/>
      <c r="T112" s="10"/>
      <c r="U112" s="10"/>
      <c r="V112" s="10">
        <v>100</v>
      </c>
      <c r="W112" s="201"/>
      <c r="X112" s="201"/>
      <c r="Y112" s="201"/>
      <c r="Z112" s="201"/>
      <c r="AA112" s="201"/>
      <c r="AB112" s="201"/>
      <c r="AC112" s="201"/>
      <c r="AD112" s="201"/>
      <c r="AE112" s="201"/>
    </row>
    <row xmlns:x14ac="http://schemas.microsoft.com/office/spreadsheetml/2009/9/ac" r="113" s="199" customFormat="true" ht="12" x14ac:dyDescent="0.2">
      <c r="A113" s="197" t="s">
        <v>366</v>
      </c>
      <c r="B113" s="10">
        <v>2006</v>
      </c>
      <c r="C113" s="200" t="s">
        <v>372</v>
      </c>
      <c r="D113" s="10">
        <v>7757929</v>
      </c>
      <c r="E113" s="10"/>
      <c r="F113" s="10"/>
      <c r="G113" s="10"/>
      <c r="H113" s="10"/>
      <c r="I113" s="10"/>
      <c r="J113" s="10">
        <v>100</v>
      </c>
      <c r="K113" s="10"/>
      <c r="L113" s="10"/>
      <c r="M113" s="10"/>
      <c r="N113" s="10"/>
      <c r="O113" s="10"/>
      <c r="P113" s="10">
        <v>100</v>
      </c>
      <c r="Q113" s="10"/>
      <c r="R113" s="10"/>
      <c r="S113" s="10"/>
      <c r="T113" s="10"/>
      <c r="U113" s="10"/>
      <c r="V113" s="10">
        <v>100</v>
      </c>
      <c r="W113" s="201"/>
      <c r="X113" s="201"/>
      <c r="Y113" s="201"/>
      <c r="Z113" s="201"/>
      <c r="AA113" s="201"/>
      <c r="AB113" s="201"/>
      <c r="AC113" s="201"/>
      <c r="AD113" s="201"/>
      <c r="AE113" s="201"/>
    </row>
    <row xmlns:x14ac="http://schemas.microsoft.com/office/spreadsheetml/2009/9/ac" r="114" s="199" customFormat="true" ht="12" x14ac:dyDescent="0.2">
      <c r="A114" s="197" t="s">
        <v>366</v>
      </c>
      <c r="B114" s="10">
        <v>2007</v>
      </c>
      <c r="C114" s="200" t="s">
        <v>372</v>
      </c>
      <c r="D114" s="10">
        <v>7935064</v>
      </c>
      <c r="E114" s="10"/>
      <c r="F114" s="10"/>
      <c r="G114" s="10"/>
      <c r="H114" s="10"/>
      <c r="I114" s="10"/>
      <c r="J114" s="10">
        <v>100</v>
      </c>
      <c r="K114" s="10"/>
      <c r="L114" s="10"/>
      <c r="M114" s="10"/>
      <c r="N114" s="10"/>
      <c r="O114" s="10"/>
      <c r="P114" s="10">
        <v>100</v>
      </c>
      <c r="Q114" s="10"/>
      <c r="R114" s="10"/>
      <c r="S114" s="10"/>
      <c r="T114" s="10"/>
      <c r="U114" s="10"/>
      <c r="V114" s="10">
        <v>100</v>
      </c>
      <c r="W114" s="201"/>
      <c r="X114" s="201"/>
      <c r="Y114" s="201"/>
      <c r="Z114" s="201"/>
      <c r="AA114" s="201"/>
      <c r="AB114" s="201"/>
      <c r="AC114" s="201"/>
      <c r="AD114" s="201"/>
      <c r="AE114" s="201"/>
    </row>
    <row xmlns:x14ac="http://schemas.microsoft.com/office/spreadsheetml/2009/9/ac" r="115" s="199" customFormat="true" ht="12" x14ac:dyDescent="0.2">
      <c r="A115" s="197" t="s">
        <v>366</v>
      </c>
      <c r="B115" s="10">
        <v>2008</v>
      </c>
      <c r="C115" s="200" t="s">
        <v>372</v>
      </c>
      <c r="D115" s="10">
        <v>8096701</v>
      </c>
      <c r="E115" s="10"/>
      <c r="F115" s="10"/>
      <c r="G115" s="10"/>
      <c r="H115" s="10"/>
      <c r="I115" s="10"/>
      <c r="J115" s="10">
        <v>100</v>
      </c>
      <c r="K115" s="10"/>
      <c r="L115" s="10"/>
      <c r="M115" s="10"/>
      <c r="N115" s="10"/>
      <c r="O115" s="10"/>
      <c r="P115" s="10">
        <v>100</v>
      </c>
      <c r="Q115" s="10"/>
      <c r="R115" s="10"/>
      <c r="S115" s="10"/>
      <c r="T115" s="10"/>
      <c r="U115" s="10"/>
      <c r="V115" s="10">
        <v>100</v>
      </c>
      <c r="W115" s="201"/>
      <c r="X115" s="201"/>
      <c r="Y115" s="201"/>
      <c r="Z115" s="201"/>
      <c r="AA115" s="201"/>
      <c r="AB115" s="201"/>
      <c r="AC115" s="201"/>
      <c r="AD115" s="201"/>
      <c r="AE115" s="201"/>
    </row>
    <row xmlns:x14ac="http://schemas.microsoft.com/office/spreadsheetml/2009/9/ac" r="116" s="199" customFormat="true" ht="12" x14ac:dyDescent="0.2">
      <c r="A116" s="197" t="s">
        <v>366</v>
      </c>
      <c r="B116" s="10">
        <v>2009</v>
      </c>
      <c r="C116" s="202" t="s">
        <v>372</v>
      </c>
      <c r="D116" s="10">
        <v>8242741</v>
      </c>
      <c r="E116" s="10"/>
      <c r="F116" s="10"/>
      <c r="G116" s="10"/>
      <c r="H116" s="10"/>
      <c r="I116" s="10"/>
      <c r="J116" s="10">
        <v>100</v>
      </c>
      <c r="K116" s="10"/>
      <c r="L116" s="10"/>
      <c r="M116" s="10"/>
      <c r="N116" s="10"/>
      <c r="O116" s="10"/>
      <c r="P116" s="10">
        <v>100</v>
      </c>
      <c r="Q116" s="10"/>
      <c r="R116" s="10"/>
      <c r="S116" s="10"/>
      <c r="T116" s="10"/>
      <c r="U116" s="10"/>
      <c r="V116" s="10">
        <v>100</v>
      </c>
      <c r="W116" s="202"/>
      <c r="X116" s="202"/>
      <c r="Y116" s="202"/>
      <c r="Z116" s="202"/>
      <c r="AA116" s="202"/>
      <c r="AB116" s="202"/>
      <c r="AC116" s="202"/>
    </row>
    <row xmlns:x14ac="http://schemas.microsoft.com/office/spreadsheetml/2009/9/ac" r="117" s="199" customFormat="true" ht="12" x14ac:dyDescent="0.2">
      <c r="A117" s="197" t="s">
        <v>366</v>
      </c>
      <c r="B117" s="10">
        <v>2010</v>
      </c>
      <c r="C117" s="202" t="s">
        <v>372</v>
      </c>
      <c r="D117" s="10">
        <v>8382977</v>
      </c>
      <c r="E117" s="10"/>
      <c r="F117" s="10"/>
      <c r="G117" s="10"/>
      <c r="H117" s="10"/>
      <c r="I117" s="10"/>
      <c r="J117" s="10">
        <v>100</v>
      </c>
      <c r="K117" s="10"/>
      <c r="L117" s="10"/>
      <c r="M117" s="10"/>
      <c r="N117" s="10"/>
      <c r="O117" s="10"/>
      <c r="P117" s="10">
        <v>100</v>
      </c>
      <c r="Q117" s="10"/>
      <c r="R117" s="10"/>
      <c r="S117" s="10"/>
      <c r="T117" s="10"/>
      <c r="U117" s="10"/>
      <c r="V117" s="10">
        <v>100</v>
      </c>
      <c r="W117" s="202"/>
      <c r="X117" s="202"/>
      <c r="Y117" s="202"/>
      <c r="Z117" s="202"/>
      <c r="AA117" s="202"/>
      <c r="AB117" s="202"/>
      <c r="AC117" s="202"/>
    </row>
    <row xmlns:x14ac="http://schemas.microsoft.com/office/spreadsheetml/2009/9/ac" r="118" s="199" customFormat="true" ht="12" x14ac:dyDescent="0.2">
      <c r="A118" s="197" t="s">
        <v>366</v>
      </c>
      <c r="B118" s="10">
        <v>2011</v>
      </c>
      <c r="C118" s="202" t="s">
        <v>372</v>
      </c>
      <c r="D118" s="10">
        <v>8539136</v>
      </c>
      <c r="E118" s="10"/>
      <c r="F118" s="10"/>
      <c r="G118" s="10"/>
      <c r="H118" s="10"/>
      <c r="I118" s="10"/>
      <c r="J118" s="10">
        <v>100</v>
      </c>
      <c r="K118" s="10"/>
      <c r="L118" s="10"/>
      <c r="M118" s="10"/>
      <c r="N118" s="10"/>
      <c r="O118" s="10"/>
      <c r="P118" s="10">
        <v>100</v>
      </c>
      <c r="Q118" s="10"/>
      <c r="R118" s="10"/>
      <c r="S118" s="10"/>
      <c r="T118" s="10"/>
      <c r="U118" s="10"/>
      <c r="V118" s="10">
        <v>100</v>
      </c>
      <c r="W118" s="202"/>
      <c r="X118" s="202"/>
      <c r="Y118" s="202"/>
      <c r="Z118" s="202"/>
      <c r="AA118" s="202"/>
      <c r="AB118" s="202"/>
      <c r="AC118" s="202"/>
      <c r="AD118" s="202"/>
    </row>
    <row xmlns:x14ac="http://schemas.microsoft.com/office/spreadsheetml/2009/9/ac" r="119" s="199" customFormat="true" ht="12" x14ac:dyDescent="0.2">
      <c r="A119" s="197" t="s">
        <v>366</v>
      </c>
      <c r="B119" s="10">
        <v>2012</v>
      </c>
      <c r="C119" s="202" t="s">
        <v>372</v>
      </c>
      <c r="D119" s="10">
        <v>8690769</v>
      </c>
      <c r="E119" s="10"/>
      <c r="F119" s="10"/>
      <c r="G119" s="10"/>
      <c r="H119" s="10"/>
      <c r="I119" s="10"/>
      <c r="J119" s="10">
        <v>100</v>
      </c>
      <c r="K119" s="10"/>
      <c r="L119" s="10"/>
      <c r="M119" s="10"/>
      <c r="N119" s="10"/>
      <c r="O119" s="10"/>
      <c r="P119" s="10">
        <v>100</v>
      </c>
      <c r="Q119" s="10"/>
      <c r="R119" s="10"/>
      <c r="S119" s="10"/>
      <c r="T119" s="10"/>
      <c r="U119" s="10"/>
      <c r="V119" s="10">
        <v>100</v>
      </c>
      <c r="W119" s="202"/>
      <c r="X119" s="202"/>
      <c r="Y119" s="202"/>
      <c r="Z119" s="202"/>
      <c r="AA119" s="202"/>
      <c r="AB119" s="202"/>
      <c r="AC119" s="202"/>
      <c r="AD119" s="202"/>
    </row>
    <row xmlns:x14ac="http://schemas.microsoft.com/office/spreadsheetml/2009/9/ac" r="120" s="199" customFormat="true" ht="12" x14ac:dyDescent="0.2">
      <c r="A120" s="197" t="s">
        <v>366</v>
      </c>
      <c r="B120" s="10">
        <v>2013</v>
      </c>
      <c r="C120" s="202" t="s">
        <v>372</v>
      </c>
      <c r="D120" s="10">
        <v>8810001</v>
      </c>
      <c r="E120" s="10"/>
      <c r="F120" s="10"/>
      <c r="G120" s="10"/>
      <c r="H120" s="10"/>
      <c r="I120" s="10"/>
      <c r="J120" s="10">
        <v>100</v>
      </c>
      <c r="K120" s="10"/>
      <c r="L120" s="10"/>
      <c r="M120" s="10"/>
      <c r="N120" s="10"/>
      <c r="O120" s="10"/>
      <c r="P120" s="10">
        <v>100</v>
      </c>
      <c r="Q120" s="10"/>
      <c r="R120" s="10"/>
      <c r="S120" s="10"/>
      <c r="T120" s="10"/>
      <c r="U120" s="10"/>
      <c r="V120" s="10">
        <v>100</v>
      </c>
      <c r="W120" s="202"/>
      <c r="X120" s="202"/>
      <c r="Y120" s="202"/>
      <c r="Z120" s="202"/>
      <c r="AA120" s="202"/>
      <c r="AB120" s="202"/>
      <c r="AC120" s="202"/>
      <c r="AD120" s="202"/>
    </row>
    <row xmlns:x14ac="http://schemas.microsoft.com/office/spreadsheetml/2009/9/ac" r="121" s="199" customFormat="true" ht="12" x14ac:dyDescent="0.2">
      <c r="A121" s="197" t="s">
        <v>366</v>
      </c>
      <c r="B121" s="10">
        <v>2014</v>
      </c>
      <c r="C121" s="202" t="s">
        <v>372</v>
      </c>
      <c r="D121" s="10">
        <v>8889283</v>
      </c>
      <c r="E121" s="10"/>
      <c r="F121" s="10"/>
      <c r="G121" s="10"/>
      <c r="H121" s="10"/>
      <c r="I121" s="10"/>
      <c r="J121" s="10">
        <v>100</v>
      </c>
      <c r="K121" s="10"/>
      <c r="L121" s="10"/>
      <c r="M121" s="10"/>
      <c r="N121" s="10"/>
      <c r="O121" s="10"/>
      <c r="P121" s="10">
        <v>100</v>
      </c>
      <c r="Q121" s="10"/>
      <c r="R121" s="10"/>
      <c r="S121" s="10"/>
      <c r="T121" s="10"/>
      <c r="U121" s="10"/>
      <c r="V121" s="10">
        <v>100</v>
      </c>
      <c r="W121" s="202"/>
      <c r="X121" s="202"/>
      <c r="Y121" s="202"/>
      <c r="Z121" s="202"/>
      <c r="AA121" s="202"/>
      <c r="AB121" s="202"/>
      <c r="AC121" s="202"/>
      <c r="AD121" s="202"/>
    </row>
    <row xmlns:x14ac="http://schemas.microsoft.com/office/spreadsheetml/2009/9/ac" r="122" s="199" customFormat="true" ht="12" x14ac:dyDescent="0.2">
      <c r="A122" s="197" t="s">
        <v>366</v>
      </c>
      <c r="B122" s="10">
        <v>2015</v>
      </c>
      <c r="C122" s="202" t="s">
        <v>372</v>
      </c>
      <c r="D122" s="10">
        <v>8954388</v>
      </c>
      <c r="E122" s="10"/>
      <c r="F122" s="10"/>
      <c r="G122" s="10"/>
      <c r="H122" s="10"/>
      <c r="I122" s="10"/>
      <c r="J122" s="10">
        <v>100</v>
      </c>
      <c r="K122" s="10"/>
      <c r="L122" s="10"/>
      <c r="M122" s="10"/>
      <c r="N122" s="10"/>
      <c r="O122" s="10"/>
      <c r="P122" s="10">
        <v>100</v>
      </c>
      <c r="Q122" s="10"/>
      <c r="R122" s="10"/>
      <c r="S122" s="10"/>
      <c r="T122" s="10"/>
      <c r="U122" s="10"/>
      <c r="V122" s="10">
        <v>100</v>
      </c>
      <c r="W122" s="202"/>
      <c r="X122" s="202"/>
      <c r="Y122" s="202"/>
      <c r="Z122" s="202"/>
      <c r="AA122" s="202"/>
      <c r="AB122" s="202"/>
      <c r="AC122" s="202"/>
      <c r="AD122" s="202"/>
    </row>
    <row xmlns:x14ac="http://schemas.microsoft.com/office/spreadsheetml/2009/9/ac" r="123" s="199" customFormat="true" ht="12" x14ac:dyDescent="0.2">
      <c r="A123" s="197" t="s">
        <v>366</v>
      </c>
      <c r="B123" s="10">
        <v>2016</v>
      </c>
      <c r="C123" s="202" t="s">
        <v>372</v>
      </c>
      <c r="D123" s="10">
        <v>9040284</v>
      </c>
      <c r="E123" s="10"/>
      <c r="F123" s="10"/>
      <c r="G123" s="10"/>
      <c r="H123" s="10"/>
      <c r="I123" s="10"/>
      <c r="J123" s="10">
        <v>100</v>
      </c>
      <c r="K123" s="10"/>
      <c r="L123" s="10"/>
      <c r="M123" s="10"/>
      <c r="N123" s="10"/>
      <c r="O123" s="10"/>
      <c r="P123" s="10">
        <v>100</v>
      </c>
      <c r="Q123" s="10"/>
      <c r="R123" s="10"/>
      <c r="S123" s="10"/>
      <c r="T123" s="10"/>
      <c r="U123" s="10"/>
      <c r="V123" s="10">
        <v>100</v>
      </c>
      <c r="W123" s="202"/>
      <c r="X123" s="202"/>
      <c r="Y123" s="202"/>
      <c r="Z123" s="202"/>
      <c r="AA123" s="202"/>
      <c r="AB123" s="202"/>
      <c r="AC123" s="202"/>
      <c r="AD123" s="202"/>
    </row>
    <row xmlns:x14ac="http://schemas.microsoft.com/office/spreadsheetml/2009/9/ac" r="124" s="199" customFormat="true" ht="12" x14ac:dyDescent="0.2">
      <c r="A124" s="197" t="s">
        <v>366</v>
      </c>
      <c r="B124" s="10">
        <v>2017</v>
      </c>
      <c r="C124" s="202" t="s">
        <v>372</v>
      </c>
      <c r="D124" s="10">
        <v>9132236</v>
      </c>
      <c r="E124" s="10"/>
      <c r="F124" s="10"/>
      <c r="G124" s="10"/>
      <c r="H124" s="10"/>
      <c r="I124" s="10"/>
      <c r="J124" s="10">
        <v>100</v>
      </c>
      <c r="K124" s="10"/>
      <c r="L124" s="10"/>
      <c r="M124" s="10"/>
      <c r="N124" s="10"/>
      <c r="O124" s="10"/>
      <c r="P124" s="10">
        <v>100</v>
      </c>
      <c r="Q124" s="10"/>
      <c r="R124" s="10"/>
      <c r="S124" s="10"/>
      <c r="T124" s="10"/>
      <c r="U124" s="10"/>
      <c r="V124" s="10">
        <v>100</v>
      </c>
      <c r="W124" s="202"/>
      <c r="X124" s="202"/>
      <c r="Y124" s="202"/>
      <c r="Z124" s="202"/>
      <c r="AA124" s="202"/>
      <c r="AB124" s="202"/>
      <c r="AC124" s="202"/>
      <c r="AD124" s="202"/>
    </row>
    <row xmlns:x14ac="http://schemas.microsoft.com/office/spreadsheetml/2009/9/ac" r="125" s="199" customFormat="true" ht="12" x14ac:dyDescent="0.2">
      <c r="A125" s="197" t="s">
        <v>366</v>
      </c>
      <c r="B125" s="10">
        <v>2018</v>
      </c>
      <c r="C125" s="202" t="s">
        <v>372</v>
      </c>
      <c r="D125" s="10">
        <v>9201569</v>
      </c>
      <c r="E125" s="10"/>
      <c r="F125" s="10"/>
      <c r="G125" s="10"/>
      <c r="H125" s="10"/>
      <c r="I125" s="10"/>
      <c r="J125" s="10">
        <v>100</v>
      </c>
      <c r="K125" s="10"/>
      <c r="L125" s="10"/>
      <c r="M125" s="10"/>
      <c r="N125" s="10"/>
      <c r="O125" s="10"/>
      <c r="P125" s="10">
        <v>100</v>
      </c>
      <c r="Q125" s="10"/>
      <c r="R125" s="10"/>
      <c r="S125" s="10"/>
      <c r="T125" s="10"/>
      <c r="U125" s="10"/>
      <c r="V125" s="10">
        <v>100</v>
      </c>
      <c r="W125" s="202"/>
      <c r="X125" s="202"/>
      <c r="Y125" s="202"/>
      <c r="Z125" s="202"/>
      <c r="AA125" s="202"/>
      <c r="AB125" s="202"/>
      <c r="AC125" s="202"/>
      <c r="AD125" s="202"/>
    </row>
    <row xmlns:x14ac="http://schemas.microsoft.com/office/spreadsheetml/2009/9/ac" r="126" s="199" customFormat="true" ht="12" x14ac:dyDescent="0.2">
      <c r="A126" s="197" t="s">
        <v>366</v>
      </c>
      <c r="B126" s="10">
        <v>2019</v>
      </c>
      <c r="C126" s="202" t="s">
        <v>372</v>
      </c>
      <c r="D126" s="10">
        <v>9287941</v>
      </c>
      <c r="E126" s="10"/>
      <c r="F126" s="10"/>
      <c r="G126" s="10"/>
      <c r="H126" s="10"/>
      <c r="I126" s="10"/>
      <c r="J126" s="10">
        <v>100</v>
      </c>
      <c r="K126" s="10"/>
      <c r="L126" s="10"/>
      <c r="M126" s="10"/>
      <c r="N126" s="10"/>
      <c r="O126" s="10"/>
      <c r="P126" s="10">
        <v>100</v>
      </c>
      <c r="Q126" s="10"/>
      <c r="R126" s="10"/>
      <c r="S126" s="10"/>
      <c r="T126" s="10"/>
      <c r="U126" s="10"/>
      <c r="V126" s="10">
        <v>100</v>
      </c>
      <c r="W126" s="202"/>
      <c r="X126" s="202"/>
      <c r="Y126" s="202"/>
      <c r="Z126" s="202"/>
      <c r="AA126" s="202"/>
      <c r="AB126" s="202"/>
      <c r="AC126" s="202"/>
      <c r="AD126" s="202"/>
    </row>
    <row xmlns:x14ac="http://schemas.microsoft.com/office/spreadsheetml/2009/9/ac" r="127" s="199" customFormat="true" ht="12" x14ac:dyDescent="0.2">
      <c r="A127" s="197" t="s">
        <v>366</v>
      </c>
      <c r="B127" s="10">
        <v>2020</v>
      </c>
      <c r="C127" s="202" t="s">
        <v>372</v>
      </c>
      <c r="D127" s="10">
        <v>9446770</v>
      </c>
      <c r="E127" s="10"/>
      <c r="F127" s="10"/>
      <c r="G127" s="10"/>
      <c r="H127" s="10"/>
      <c r="I127" s="10"/>
      <c r="J127" s="10">
        <v>100</v>
      </c>
      <c r="K127" s="10"/>
      <c r="L127" s="10"/>
      <c r="M127" s="10"/>
      <c r="N127" s="10"/>
      <c r="O127" s="10"/>
      <c r="P127" s="10">
        <v>100</v>
      </c>
      <c r="Q127" s="10"/>
      <c r="R127" s="10"/>
      <c r="S127" s="10"/>
      <c r="T127" s="10"/>
      <c r="U127" s="10"/>
      <c r="V127" s="10">
        <v>100</v>
      </c>
      <c r="W127" s="202"/>
      <c r="X127" s="202"/>
      <c r="Y127" s="202"/>
      <c r="Z127" s="202"/>
      <c r="AA127" s="202"/>
      <c r="AB127" s="202"/>
      <c r="AC127" s="202"/>
      <c r="AD127" s="202"/>
    </row>
    <row xmlns:x14ac="http://schemas.microsoft.com/office/spreadsheetml/2009/9/ac" r="128" s="199" customFormat="true" ht="12" x14ac:dyDescent="0.2">
      <c r="A128" s="202" t="s">
        <v>366</v>
      </c>
      <c r="B128" s="10">
        <v>2021</v>
      </c>
      <c r="C128" s="202" t="s">
        <v>372</v>
      </c>
      <c r="D128" s="10">
        <v>9677113</v>
      </c>
      <c r="E128" s="10"/>
      <c r="F128" s="10"/>
      <c r="G128" s="10"/>
      <c r="H128" s="10"/>
      <c r="I128" s="10"/>
      <c r="J128" s="10">
        <v>100</v>
      </c>
      <c r="K128" s="10"/>
      <c r="L128" s="10"/>
      <c r="M128" s="10"/>
      <c r="N128" s="10"/>
      <c r="O128" s="10"/>
      <c r="P128" s="10">
        <v>100</v>
      </c>
      <c r="Q128" s="10"/>
      <c r="R128" s="10"/>
      <c r="S128" s="10"/>
      <c r="T128" s="10"/>
      <c r="U128" s="10"/>
      <c r="V128" s="10">
        <v>100</v>
      </c>
      <c r="W128" s="202"/>
      <c r="X128" s="202"/>
      <c r="Y128" s="202"/>
      <c r="Z128" s="202"/>
      <c r="AA128" s="202"/>
      <c r="AB128" s="202"/>
      <c r="AC128" s="202"/>
      <c r="AD128" s="202"/>
    </row>
    <row xmlns:x14ac="http://schemas.microsoft.com/office/spreadsheetml/2009/9/ac" r="129" s="199" customFormat="true" ht="12" x14ac:dyDescent="0.2">
      <c r="A129" s="202" t="s">
        <v>366</v>
      </c>
      <c r="B129" s="10">
        <v>2022</v>
      </c>
      <c r="C129" s="202" t="s">
        <v>372</v>
      </c>
      <c r="D129" s="10">
        <v>9922057</v>
      </c>
      <c r="E129" s="10"/>
      <c r="F129" s="10"/>
      <c r="G129" s="10"/>
      <c r="H129" s="10"/>
      <c r="I129" s="10"/>
      <c r="J129" s="10">
        <v>100</v>
      </c>
      <c r="K129" s="10"/>
      <c r="L129" s="10"/>
      <c r="M129" s="10"/>
      <c r="N129" s="10"/>
      <c r="O129" s="10"/>
      <c r="P129" s="10">
        <v>100</v>
      </c>
      <c r="Q129" s="10"/>
      <c r="R129" s="10"/>
      <c r="S129" s="10"/>
      <c r="T129" s="10"/>
      <c r="U129" s="10"/>
      <c r="V129" s="10">
        <v>100</v>
      </c>
      <c r="W129" s="202"/>
      <c r="X129" s="202"/>
      <c r="Y129" s="202"/>
      <c r="Z129" s="202"/>
      <c r="AA129" s="202"/>
      <c r="AB129" s="202"/>
      <c r="AC129" s="202"/>
      <c r="AD129" s="202"/>
    </row>
    <row xmlns:x14ac="http://schemas.microsoft.com/office/spreadsheetml/2009/9/ac" r="130" s="199" customFormat="true" ht="12" x14ac:dyDescent="0.2">
      <c r="A130" s="202" t="s">
        <v>366</v>
      </c>
      <c r="B130" s="10">
        <v>2023</v>
      </c>
      <c r="C130" s="202" t="s">
        <v>372</v>
      </c>
      <c r="D130" s="10">
        <v>10016507</v>
      </c>
      <c r="E130" s="10"/>
      <c r="F130" s="10"/>
      <c r="G130" s="10"/>
      <c r="H130" s="10"/>
      <c r="I130" s="10"/>
      <c r="J130" s="10">
        <v>100</v>
      </c>
      <c r="K130" s="10"/>
      <c r="L130" s="10"/>
      <c r="M130" s="10"/>
      <c r="N130" s="10"/>
      <c r="O130" s="10"/>
      <c r="P130" s="10">
        <v>100</v>
      </c>
      <c r="Q130" s="10"/>
      <c r="R130" s="10"/>
      <c r="S130" s="10"/>
      <c r="T130" s="10"/>
      <c r="U130" s="10"/>
      <c r="V130" s="10">
        <v>100</v>
      </c>
      <c r="W130" s="202"/>
      <c r="X130" s="202"/>
      <c r="Y130" s="202"/>
      <c r="Z130" s="202"/>
      <c r="AA130" s="202"/>
      <c r="AB130" s="202"/>
      <c r="AC130" s="202"/>
      <c r="AD130" s="202"/>
    </row>
    <row xmlns:x14ac="http://schemas.microsoft.com/office/spreadsheetml/2009/9/ac" r="131" s="199" customFormat="true" ht="12" x14ac:dyDescent="0.2">
      <c r="A131" s="202" t="s">
        <v>366</v>
      </c>
      <c r="B131" s="10">
        <v>2024</v>
      </c>
      <c r="C131" s="202" t="s">
        <v>372</v>
      </c>
      <c r="D131" s="10"/>
      <c r="E131" s="10"/>
      <c r="F131" s="10"/>
      <c r="G131" s="10"/>
      <c r="H131" s="10"/>
      <c r="I131" s="10"/>
      <c r="J131" s="10"/>
      <c r="K131" s="10"/>
      <c r="L131" s="10"/>
      <c r="M131" s="10"/>
      <c r="N131" s="10"/>
      <c r="O131" s="10"/>
      <c r="P131" s="10"/>
      <c r="Q131" s="10"/>
      <c r="R131" s="10"/>
      <c r="S131" s="10"/>
      <c r="T131" s="10"/>
      <c r="U131" s="10"/>
      <c r="V131" s="10"/>
      <c r="W131" s="202"/>
      <c r="X131" s="202"/>
      <c r="Y131" s="202"/>
      <c r="Z131" s="202"/>
      <c r="AA131" s="202"/>
      <c r="AB131" s="202"/>
      <c r="AC131" s="202"/>
      <c r="AD131" s="202"/>
    </row>
    <row xmlns:x14ac="http://schemas.microsoft.com/office/spreadsheetml/2009/9/ac" r="132" s="199" customFormat="true" ht="12" x14ac:dyDescent="0.2">
      <c r="A132" s="202" t="s">
        <v>366</v>
      </c>
      <c r="B132" s="10">
        <v>2025</v>
      </c>
      <c r="C132" s="202" t="s">
        <v>372</v>
      </c>
      <c r="D132" s="10"/>
      <c r="E132" s="10"/>
      <c r="F132" s="10"/>
      <c r="G132" s="10"/>
      <c r="H132" s="10"/>
      <c r="I132" s="10"/>
      <c r="J132" s="10"/>
      <c r="K132" s="10"/>
      <c r="L132" s="10"/>
      <c r="M132" s="10"/>
      <c r="N132" s="10"/>
      <c r="O132" s="10"/>
      <c r="P132" s="10"/>
      <c r="Q132" s="10"/>
      <c r="R132" s="10"/>
      <c r="S132" s="10"/>
      <c r="T132" s="10"/>
      <c r="U132" s="10"/>
      <c r="V132" s="10"/>
      <c r="W132" s="202"/>
      <c r="X132" s="202"/>
      <c r="Y132" s="202"/>
      <c r="Z132" s="202"/>
      <c r="AA132" s="202"/>
      <c r="AB132" s="202"/>
      <c r="AC132" s="202"/>
      <c r="AD132" s="202"/>
    </row>
    <row xmlns:x14ac="http://schemas.microsoft.com/office/spreadsheetml/2009/9/ac" r="133" s="199" customFormat="true" ht="12" x14ac:dyDescent="0.2">
      <c r="A133" s="202" t="s">
        <v>366</v>
      </c>
      <c r="B133" s="10">
        <v>2026</v>
      </c>
      <c r="C133" s="202" t="s">
        <v>372</v>
      </c>
      <c r="D133" s="10"/>
      <c r="E133" s="10"/>
      <c r="F133" s="10"/>
      <c r="G133" s="10"/>
      <c r="H133" s="10"/>
      <c r="I133" s="10"/>
      <c r="J133" s="10"/>
      <c r="K133" s="10"/>
      <c r="L133" s="10"/>
      <c r="M133" s="10"/>
      <c r="N133" s="10"/>
      <c r="O133" s="10"/>
      <c r="P133" s="10"/>
      <c r="Q133" s="10"/>
      <c r="R133" s="10"/>
      <c r="S133" s="10"/>
      <c r="T133" s="10"/>
      <c r="U133" s="10"/>
      <c r="V133" s="10"/>
      <c r="W133" s="202"/>
      <c r="X133" s="202"/>
      <c r="Y133" s="202"/>
      <c r="Z133" s="202"/>
      <c r="AA133" s="202"/>
      <c r="AB133" s="202"/>
      <c r="AC133" s="202"/>
      <c r="AD133" s="202"/>
    </row>
    <row xmlns:x14ac="http://schemas.microsoft.com/office/spreadsheetml/2009/9/ac" r="134" s="199" customFormat="true" ht="12" x14ac:dyDescent="0.2">
      <c r="A134" s="202" t="s">
        <v>366</v>
      </c>
      <c r="B134" s="10">
        <v>2027</v>
      </c>
      <c r="C134" s="202" t="s">
        <v>372</v>
      </c>
      <c r="D134" s="10"/>
      <c r="E134" s="10"/>
      <c r="F134" s="10"/>
      <c r="G134" s="10"/>
      <c r="H134" s="10"/>
      <c r="I134" s="10"/>
      <c r="J134" s="10"/>
      <c r="K134" s="10"/>
      <c r="L134" s="10"/>
      <c r="M134" s="10"/>
      <c r="N134" s="10"/>
      <c r="O134" s="10"/>
      <c r="P134" s="10"/>
      <c r="Q134" s="10"/>
      <c r="R134" s="10"/>
      <c r="S134" s="10"/>
      <c r="T134" s="10"/>
      <c r="U134" s="10"/>
      <c r="V134" s="10"/>
      <c r="W134" s="202"/>
      <c r="X134" s="202"/>
      <c r="Y134" s="202"/>
      <c r="Z134" s="202"/>
      <c r="AA134" s="202"/>
      <c r="AB134" s="202"/>
      <c r="AC134" s="202"/>
      <c r="AD134" s="202"/>
    </row>
    <row xmlns:x14ac="http://schemas.microsoft.com/office/spreadsheetml/2009/9/ac" r="135" s="199" customFormat="true" ht="12" x14ac:dyDescent="0.2">
      <c r="A135" s="202" t="s">
        <v>366</v>
      </c>
      <c r="B135" s="10">
        <v>2028</v>
      </c>
      <c r="C135" s="202" t="s">
        <v>372</v>
      </c>
      <c r="D135" s="10"/>
      <c r="E135" s="10"/>
      <c r="F135" s="10"/>
      <c r="G135" s="10"/>
      <c r="H135" s="10"/>
      <c r="I135" s="10"/>
      <c r="J135" s="10"/>
      <c r="K135" s="10"/>
      <c r="L135" s="10"/>
      <c r="M135" s="10"/>
      <c r="N135" s="10"/>
      <c r="O135" s="10"/>
      <c r="P135" s="10"/>
      <c r="Q135" s="10"/>
      <c r="R135" s="10"/>
      <c r="S135" s="10"/>
      <c r="T135" s="10"/>
      <c r="U135" s="10"/>
      <c r="V135" s="10"/>
      <c r="W135" s="202"/>
      <c r="X135" s="202"/>
      <c r="Y135" s="202"/>
      <c r="Z135" s="202"/>
      <c r="AA135" s="202"/>
      <c r="AB135" s="202"/>
      <c r="AC135" s="202"/>
      <c r="AD135" s="202"/>
    </row>
    <row xmlns:x14ac="http://schemas.microsoft.com/office/spreadsheetml/2009/9/ac" r="136" s="199" customFormat="true" ht="12" x14ac:dyDescent="0.2">
      <c r="A136" s="202" t="s">
        <v>366</v>
      </c>
      <c r="B136" s="10">
        <v>2029</v>
      </c>
      <c r="C136" s="202" t="s">
        <v>372</v>
      </c>
      <c r="D136" s="10"/>
      <c r="E136" s="10"/>
      <c r="F136" s="10"/>
      <c r="G136" s="10"/>
      <c r="H136" s="10"/>
      <c r="I136" s="10"/>
      <c r="J136" s="10"/>
      <c r="K136" s="10"/>
      <c r="L136" s="10"/>
      <c r="M136" s="10"/>
      <c r="N136" s="10"/>
      <c r="O136" s="10"/>
      <c r="P136" s="10"/>
      <c r="Q136" s="10"/>
      <c r="R136" s="10"/>
      <c r="S136" s="10"/>
      <c r="T136" s="10"/>
      <c r="U136" s="10"/>
      <c r="V136" s="10"/>
      <c r="W136" s="202"/>
      <c r="X136" s="202"/>
      <c r="Y136" s="202"/>
      <c r="Z136" s="202"/>
      <c r="AA136" s="202"/>
      <c r="AB136" s="202"/>
      <c r="AC136" s="202"/>
      <c r="AD136" s="202"/>
    </row>
    <row xmlns:x14ac="http://schemas.microsoft.com/office/spreadsheetml/2009/9/ac" r="137" s="199" customFormat="true" ht="12" x14ac:dyDescent="0.2">
      <c r="A137" s="202" t="s">
        <v>366</v>
      </c>
      <c r="B137" s="10">
        <v>2030</v>
      </c>
      <c r="C137" s="202" t="s">
        <v>372</v>
      </c>
      <c r="D137" s="10"/>
      <c r="E137" s="10"/>
      <c r="F137" s="10"/>
      <c r="G137" s="10"/>
      <c r="H137" s="10"/>
      <c r="I137" s="10"/>
      <c r="J137" s="10"/>
      <c r="K137" s="10"/>
      <c r="L137" s="10"/>
      <c r="M137" s="10"/>
      <c r="N137" s="10"/>
      <c r="O137" s="10"/>
      <c r="P137" s="10"/>
      <c r="Q137" s="10"/>
      <c r="R137" s="10"/>
      <c r="S137" s="10"/>
      <c r="T137" s="10"/>
      <c r="U137" s="10"/>
      <c r="V137" s="10"/>
      <c r="W137" s="202"/>
      <c r="X137" s="202"/>
      <c r="Y137" s="202"/>
      <c r="Z137" s="202"/>
      <c r="AA137" s="202"/>
      <c r="AB137" s="202"/>
      <c r="AC137" s="202"/>
      <c r="AD137" s="202"/>
    </row>
    <row xmlns:x14ac="http://schemas.microsoft.com/office/spreadsheetml/2009/9/ac" r="138" s="199" customFormat="true" ht="12" x14ac:dyDescent="0.2">
      <c r="A138" s="202" t="s">
        <v>366</v>
      </c>
      <c r="B138" s="10">
        <v>2000</v>
      </c>
      <c r="C138" s="202" t="s">
        <v>373</v>
      </c>
      <c r="D138" s="10">
        <v>11299828</v>
      </c>
      <c r="E138" s="10">
        <v>45.311036037389037</v>
      </c>
      <c r="F138" s="10"/>
      <c r="G138" s="10"/>
      <c r="H138" s="10"/>
      <c r="I138" s="10"/>
      <c r="J138" s="10">
        <v>100</v>
      </c>
      <c r="K138" s="10">
        <v>72.216566746281387</v>
      </c>
      <c r="L138" s="10"/>
      <c r="M138" s="10"/>
      <c r="N138" s="10"/>
      <c r="O138" s="10"/>
      <c r="P138" s="10">
        <v>100</v>
      </c>
      <c r="Q138" s="10"/>
      <c r="R138" s="10"/>
      <c r="S138" s="10">
        <v>0.35561029411746858</v>
      </c>
      <c r="T138" s="10"/>
      <c r="U138" s="10"/>
      <c r="V138" s="10">
        <v>99.644389705882531</v>
      </c>
      <c r="W138" s="202"/>
      <c r="X138" s="202"/>
      <c r="Y138" s="202"/>
      <c r="Z138" s="202"/>
      <c r="AA138" s="202"/>
      <c r="AB138" s="202"/>
      <c r="AC138" s="202"/>
      <c r="AD138" s="202"/>
    </row>
    <row xmlns:x14ac="http://schemas.microsoft.com/office/spreadsheetml/2009/9/ac" r="139" s="199" customFormat="true" ht="12" x14ac:dyDescent="0.2">
      <c r="A139" s="202" t="s">
        <v>366</v>
      </c>
      <c r="B139" s="10">
        <v>2001</v>
      </c>
      <c r="C139" s="202" t="s">
        <v>373</v>
      </c>
      <c r="D139" s="10">
        <v>11641379</v>
      </c>
      <c r="E139" s="10">
        <v>44.836016252779928</v>
      </c>
      <c r="F139" s="10">
        <v>21.784747291098711</v>
      </c>
      <c r="G139" s="10"/>
      <c r="H139" s="10"/>
      <c r="I139" s="10">
        <v>78.215252708901289</v>
      </c>
      <c r="J139" s="10">
        <v>21.784747291098711</v>
      </c>
      <c r="K139" s="10">
        <v>73.507986741683453</v>
      </c>
      <c r="L139" s="10"/>
      <c r="M139" s="10"/>
      <c r="N139" s="10"/>
      <c r="O139" s="10"/>
      <c r="P139" s="10">
        <v>100</v>
      </c>
      <c r="Q139" s="10"/>
      <c r="R139" s="10"/>
      <c r="S139" s="10">
        <v>0.35561029411746858</v>
      </c>
      <c r="T139" s="10"/>
      <c r="U139" s="10"/>
      <c r="V139" s="10">
        <v>99.644389705882531</v>
      </c>
      <c r="W139" s="202"/>
      <c r="X139" s="202"/>
      <c r="Y139" s="202"/>
      <c r="Z139" s="202"/>
      <c r="AA139" s="202"/>
      <c r="AB139" s="202"/>
      <c r="AC139" s="202"/>
      <c r="AD139" s="202"/>
    </row>
    <row xmlns:x14ac="http://schemas.microsoft.com/office/spreadsheetml/2009/9/ac" r="140" s="199" customFormat="true" ht="12" x14ac:dyDescent="0.2">
      <c r="A140" s="202" t="s">
        <v>366</v>
      </c>
      <c r="B140" s="10">
        <v>2002</v>
      </c>
      <c r="C140" s="202" t="s">
        <v>373</v>
      </c>
      <c r="D140" s="10">
        <v>11997589</v>
      </c>
      <c r="E140" s="10">
        <v>44.360996468170697</v>
      </c>
      <c r="F140" s="10">
        <v>21.784747291098711</v>
      </c>
      <c r="G140" s="10"/>
      <c r="H140" s="10"/>
      <c r="I140" s="10">
        <v>78.215252708901289</v>
      </c>
      <c r="J140" s="10">
        <v>21.784747291098711</v>
      </c>
      <c r="K140" s="10">
        <v>74.799406737085519</v>
      </c>
      <c r="L140" s="10"/>
      <c r="M140" s="10"/>
      <c r="N140" s="10"/>
      <c r="O140" s="10"/>
      <c r="P140" s="10">
        <v>100</v>
      </c>
      <c r="Q140" s="10"/>
      <c r="R140" s="10"/>
      <c r="S140" s="10">
        <v>0.35561029411746858</v>
      </c>
      <c r="T140" s="10"/>
      <c r="U140" s="10"/>
      <c r="V140" s="10">
        <v>99.644389705882531</v>
      </c>
      <c r="W140" s="202"/>
      <c r="X140" s="202"/>
      <c r="Y140" s="202"/>
      <c r="Z140" s="202"/>
      <c r="AA140" s="202"/>
      <c r="AB140" s="202"/>
      <c r="AC140" s="202"/>
      <c r="AD140" s="202"/>
    </row>
    <row xmlns:x14ac="http://schemas.microsoft.com/office/spreadsheetml/2009/9/ac" r="141" s="199" customFormat="true" ht="12" x14ac:dyDescent="0.2">
      <c r="A141" s="202" t="s">
        <v>366</v>
      </c>
      <c r="B141" s="10">
        <v>2003</v>
      </c>
      <c r="C141" s="202" t="s">
        <v>373</v>
      </c>
      <c r="D141" s="10">
        <v>12370231</v>
      </c>
      <c r="E141" s="10">
        <v>43.88597668356158</v>
      </c>
      <c r="F141" s="10">
        <v>21.784747291098711</v>
      </c>
      <c r="G141" s="10"/>
      <c r="H141" s="10"/>
      <c r="I141" s="10">
        <v>78.215252708901289</v>
      </c>
      <c r="J141" s="10">
        <v>21.784747291098711</v>
      </c>
      <c r="K141" s="10">
        <v>76.09082673248804</v>
      </c>
      <c r="L141" s="10"/>
      <c r="M141" s="10"/>
      <c r="N141" s="10"/>
      <c r="O141" s="10"/>
      <c r="P141" s="10">
        <v>100</v>
      </c>
      <c r="Q141" s="10"/>
      <c r="R141" s="10"/>
      <c r="S141" s="10">
        <v>0.35561029411746858</v>
      </c>
      <c r="T141" s="10"/>
      <c r="U141" s="10"/>
      <c r="V141" s="10">
        <v>99.644389705882531</v>
      </c>
      <c r="W141" s="202"/>
      <c r="X141" s="202"/>
      <c r="Y141" s="202"/>
      <c r="Z141" s="202"/>
      <c r="AA141" s="202"/>
      <c r="AB141" s="202"/>
      <c r="AC141" s="202"/>
      <c r="AD141" s="202"/>
    </row>
    <row xmlns:x14ac="http://schemas.microsoft.com/office/spreadsheetml/2009/9/ac" r="142" s="199" customFormat="true" ht="12" x14ac:dyDescent="0.2">
      <c r="A142" s="202" t="s">
        <v>366</v>
      </c>
      <c r="B142" s="10">
        <v>2004</v>
      </c>
      <c r="C142" s="202" t="s">
        <v>373</v>
      </c>
      <c r="D142" s="10">
        <v>12750988</v>
      </c>
      <c r="E142" s="10">
        <v>43.41095689895235</v>
      </c>
      <c r="F142" s="10">
        <v>21.784747291098711</v>
      </c>
      <c r="G142" s="10"/>
      <c r="H142" s="10"/>
      <c r="I142" s="10">
        <v>78.215252708901289</v>
      </c>
      <c r="J142" s="10">
        <v>21.784747291098711</v>
      </c>
      <c r="K142" s="10">
        <v>77.382246727890106</v>
      </c>
      <c r="L142" s="10"/>
      <c r="M142" s="10"/>
      <c r="N142" s="10"/>
      <c r="O142" s="10"/>
      <c r="P142" s="10">
        <v>100</v>
      </c>
      <c r="Q142" s="10"/>
      <c r="R142" s="10"/>
      <c r="S142" s="10">
        <v>0.35561029411746858</v>
      </c>
      <c r="T142" s="10"/>
      <c r="U142" s="10"/>
      <c r="V142" s="10">
        <v>99.644389705882531</v>
      </c>
      <c r="W142" s="202"/>
      <c r="X142" s="202"/>
      <c r="Y142" s="202"/>
      <c r="Z142" s="202"/>
      <c r="AA142" s="202"/>
      <c r="AB142" s="202"/>
      <c r="AC142" s="202"/>
      <c r="AD142" s="202"/>
    </row>
    <row xmlns:x14ac="http://schemas.microsoft.com/office/spreadsheetml/2009/9/ac" r="143" s="199" customFormat="true" ht="12" x14ac:dyDescent="0.2">
      <c r="A143" s="202" t="s">
        <v>366</v>
      </c>
      <c r="B143" s="10">
        <v>2005</v>
      </c>
      <c r="C143" s="202" t="s">
        <v>373</v>
      </c>
      <c r="D143" s="10">
        <v>13106745</v>
      </c>
      <c r="E143" s="10">
        <v>42.935937114343119</v>
      </c>
      <c r="F143" s="10">
        <v>21.784747291098711</v>
      </c>
      <c r="G143" s="10"/>
      <c r="H143" s="10"/>
      <c r="I143" s="10">
        <v>78.215252708901289</v>
      </c>
      <c r="J143" s="10">
        <v>21.784747291098711</v>
      </c>
      <c r="K143" s="10">
        <v>78.673666723292172</v>
      </c>
      <c r="L143" s="10"/>
      <c r="M143" s="10"/>
      <c r="N143" s="10"/>
      <c r="O143" s="10"/>
      <c r="P143" s="10">
        <v>100</v>
      </c>
      <c r="Q143" s="10"/>
      <c r="R143" s="10"/>
      <c r="S143" s="10">
        <v>0.35561029411746858</v>
      </c>
      <c r="T143" s="10"/>
      <c r="U143" s="10"/>
      <c r="V143" s="10">
        <v>99.644389705882531</v>
      </c>
      <c r="W143" s="202"/>
      <c r="X143" s="202"/>
      <c r="Y143" s="202"/>
      <c r="Z143" s="202"/>
      <c r="AA143" s="202"/>
      <c r="AB143" s="202"/>
      <c r="AC143" s="202"/>
      <c r="AD143" s="202"/>
    </row>
    <row xmlns:x14ac="http://schemas.microsoft.com/office/spreadsheetml/2009/9/ac" r="144" s="199" customFormat="true" ht="12" x14ac:dyDescent="0.2">
      <c r="A144" s="202" t="s">
        <v>366</v>
      </c>
      <c r="B144" s="10">
        <v>2006</v>
      </c>
      <c r="C144" s="202" t="s">
        <v>373</v>
      </c>
      <c r="D144" s="10">
        <v>13479090</v>
      </c>
      <c r="E144" s="10">
        <v>42.460917329734002</v>
      </c>
      <c r="F144" s="10">
        <v>21.988567304011099</v>
      </c>
      <c r="G144" s="10"/>
      <c r="H144" s="10"/>
      <c r="I144" s="10">
        <v>78.011432695988901</v>
      </c>
      <c r="J144" s="10">
        <v>21.988567304011099</v>
      </c>
      <c r="K144" s="10">
        <v>79.965086718694238</v>
      </c>
      <c r="L144" s="10"/>
      <c r="M144" s="10"/>
      <c r="N144" s="10"/>
      <c r="O144" s="10"/>
      <c r="P144" s="10">
        <v>100</v>
      </c>
      <c r="Q144" s="10"/>
      <c r="R144" s="10"/>
      <c r="S144" s="10">
        <v>0.35561029411746858</v>
      </c>
      <c r="T144" s="10"/>
      <c r="U144" s="10"/>
      <c r="V144" s="10">
        <v>99.644389705882531</v>
      </c>
      <c r="W144" s="202"/>
      <c r="X144" s="202"/>
      <c r="Y144" s="202"/>
      <c r="Z144" s="202"/>
      <c r="AA144" s="202"/>
      <c r="AB144" s="202"/>
      <c r="AC144" s="202"/>
      <c r="AD144" s="202"/>
    </row>
    <row xmlns:x14ac="http://schemas.microsoft.com/office/spreadsheetml/2009/9/ac" r="145" s="199" customFormat="true" ht="12" x14ac:dyDescent="0.2">
      <c r="A145" s="202" t="s">
        <v>366</v>
      </c>
      <c r="B145" s="10">
        <v>2007</v>
      </c>
      <c r="C145" s="202" t="s">
        <v>373</v>
      </c>
      <c r="D145" s="10">
        <v>13857032</v>
      </c>
      <c r="E145" s="10">
        <v>41.985897545124772</v>
      </c>
      <c r="F145" s="10">
        <v>22.19238731692349</v>
      </c>
      <c r="G145" s="10"/>
      <c r="H145" s="10"/>
      <c r="I145" s="10">
        <v>77.807612683076513</v>
      </c>
      <c r="J145" s="10">
        <v>22.19238731692349</v>
      </c>
      <c r="K145" s="10">
        <v>81.256506714096759</v>
      </c>
      <c r="L145" s="10"/>
      <c r="M145" s="10"/>
      <c r="N145" s="10"/>
      <c r="O145" s="10"/>
      <c r="P145" s="10">
        <v>100</v>
      </c>
      <c r="Q145" s="10"/>
      <c r="R145" s="10"/>
      <c r="S145" s="10">
        <v>0.35561029411746858</v>
      </c>
      <c r="T145" s="10"/>
      <c r="U145" s="10"/>
      <c r="V145" s="10">
        <v>99.644389705882531</v>
      </c>
      <c r="W145" s="202"/>
      <c r="X145" s="202"/>
      <c r="Y145" s="202"/>
      <c r="Z145" s="202"/>
      <c r="AA145" s="202"/>
      <c r="AB145" s="202"/>
      <c r="AC145" s="202"/>
      <c r="AD145" s="202"/>
    </row>
    <row xmlns:x14ac="http://schemas.microsoft.com/office/spreadsheetml/2009/9/ac" r="146" s="199" customFormat="true" ht="12" x14ac:dyDescent="0.2">
      <c r="A146" s="202" t="s">
        <v>366</v>
      </c>
      <c r="B146" s="10">
        <v>2008</v>
      </c>
      <c r="C146" s="202" t="s">
        <v>373</v>
      </c>
      <c r="D146" s="10">
        <v>14226581</v>
      </c>
      <c r="E146" s="10">
        <v>41.510877760515648</v>
      </c>
      <c r="F146" s="10">
        <v>22.396207329835871</v>
      </c>
      <c r="G146" s="10"/>
      <c r="H146" s="10"/>
      <c r="I146" s="10">
        <v>77.603792670164125</v>
      </c>
      <c r="J146" s="10">
        <v>22.396207329835871</v>
      </c>
      <c r="K146" s="10">
        <v>82.547926709498824</v>
      </c>
      <c r="L146" s="10"/>
      <c r="M146" s="10"/>
      <c r="N146" s="10"/>
      <c r="O146" s="10"/>
      <c r="P146" s="10">
        <v>100</v>
      </c>
      <c r="Q146" s="10"/>
      <c r="R146" s="10"/>
      <c r="S146" s="10">
        <v>0.35561029411746858</v>
      </c>
      <c r="T146" s="10"/>
      <c r="U146" s="10"/>
      <c r="V146" s="10">
        <v>99.644389705882531</v>
      </c>
      <c r="W146" s="202"/>
      <c r="X146" s="202"/>
      <c r="Y146" s="202"/>
      <c r="Z146" s="202"/>
      <c r="AA146" s="202"/>
      <c r="AB146" s="202"/>
      <c r="AC146" s="202"/>
      <c r="AD146" s="202"/>
    </row>
    <row xmlns:x14ac="http://schemas.microsoft.com/office/spreadsheetml/2009/9/ac" r="147" s="199" customFormat="true" ht="12" x14ac:dyDescent="0.2">
      <c r="A147" s="202" t="s">
        <v>366</v>
      </c>
      <c r="B147" s="10">
        <v>2009</v>
      </c>
      <c r="C147" s="202" t="s">
        <v>373</v>
      </c>
      <c r="D147" s="10">
        <v>14606679</v>
      </c>
      <c r="E147" s="10">
        <v>41.035857975906417</v>
      </c>
      <c r="F147" s="10">
        <v>22.600027342748319</v>
      </c>
      <c r="G147" s="10"/>
      <c r="H147" s="10"/>
      <c r="I147" s="10">
        <v>77.399972657251681</v>
      </c>
      <c r="J147" s="10">
        <v>22.600027342748319</v>
      </c>
      <c r="K147" s="10">
        <v>83.83934670490089</v>
      </c>
      <c r="L147" s="10"/>
      <c r="M147" s="10"/>
      <c r="N147" s="10"/>
      <c r="O147" s="10"/>
      <c r="P147" s="10">
        <v>100</v>
      </c>
      <c r="Q147" s="10"/>
      <c r="R147" s="10"/>
      <c r="S147" s="10">
        <v>0.35561029411746858</v>
      </c>
      <c r="T147" s="10"/>
      <c r="U147" s="10"/>
      <c r="V147" s="10">
        <v>99.644389705882531</v>
      </c>
      <c r="W147" s="202"/>
      <c r="X147" s="202"/>
      <c r="Y147" s="202"/>
      <c r="Z147" s="202"/>
      <c r="AA147" s="202"/>
      <c r="AB147" s="202"/>
      <c r="AC147" s="202"/>
      <c r="AD147" s="202"/>
    </row>
    <row xmlns:x14ac="http://schemas.microsoft.com/office/spreadsheetml/2009/9/ac" r="148" s="199" customFormat="true" ht="12" x14ac:dyDescent="0.2">
      <c r="A148" s="202" t="s">
        <v>366</v>
      </c>
      <c r="B148" s="10">
        <v>2010</v>
      </c>
      <c r="C148" s="202" t="s">
        <v>373</v>
      </c>
      <c r="D148" s="10">
        <v>14978005</v>
      </c>
      <c r="E148" s="10">
        <v>40.560838191297186</v>
      </c>
      <c r="F148" s="10">
        <v>22.803847355660711</v>
      </c>
      <c r="G148" s="10"/>
      <c r="H148" s="10"/>
      <c r="I148" s="10">
        <v>77.196152644339293</v>
      </c>
      <c r="J148" s="10">
        <v>22.803847355660711</v>
      </c>
      <c r="K148" s="10">
        <v>85.130766700302956</v>
      </c>
      <c r="L148" s="10">
        <v>64.789955244270459</v>
      </c>
      <c r="M148" s="10"/>
      <c r="N148" s="10"/>
      <c r="O148" s="10">
        <v>35.210044755729541</v>
      </c>
      <c r="P148" s="10">
        <v>64.789955244270459</v>
      </c>
      <c r="Q148" s="10">
        <v>16.582149837690849</v>
      </c>
      <c r="R148" s="10"/>
      <c r="S148" s="10">
        <v>0.35561029411746858</v>
      </c>
      <c r="T148" s="10"/>
      <c r="U148" s="10"/>
      <c r="V148" s="10">
        <v>99.644389705882531</v>
      </c>
      <c r="W148" s="202"/>
      <c r="X148" s="202"/>
      <c r="Y148" s="202"/>
      <c r="Z148" s="202"/>
      <c r="AA148" s="202"/>
      <c r="AB148" s="202"/>
      <c r="AC148" s="202"/>
      <c r="AD148" s="202"/>
    </row>
    <row xmlns:x14ac="http://schemas.microsoft.com/office/spreadsheetml/2009/9/ac" r="149" s="199" customFormat="true" ht="12" x14ac:dyDescent="0.2">
      <c r="A149" s="202" t="s">
        <v>366</v>
      </c>
      <c r="B149" s="10">
        <v>2011</v>
      </c>
      <c r="C149" s="202" t="s">
        <v>373</v>
      </c>
      <c r="D149" s="10">
        <v>15323552</v>
      </c>
      <c r="E149" s="10">
        <v>40.085818406688077</v>
      </c>
      <c r="F149" s="10">
        <v>23.007667368573099</v>
      </c>
      <c r="G149" s="10">
        <v>10.8039771482795</v>
      </c>
      <c r="H149" s="10">
        <v>12.20369022029359</v>
      </c>
      <c r="I149" s="10">
        <v>76.992332631426905</v>
      </c>
      <c r="J149" s="10">
        <v>0</v>
      </c>
      <c r="K149" s="10">
        <v>86.422186695705477</v>
      </c>
      <c r="L149" s="10">
        <v>64.789955244270459</v>
      </c>
      <c r="M149" s="10"/>
      <c r="N149" s="10"/>
      <c r="O149" s="10">
        <v>35.210044755729541</v>
      </c>
      <c r="P149" s="10">
        <v>64.789955244270459</v>
      </c>
      <c r="Q149" s="10">
        <v>16.582149837690849</v>
      </c>
      <c r="R149" s="10">
        <v>14.43181319305131</v>
      </c>
      <c r="S149" s="10">
        <v>0.35561029411746858</v>
      </c>
      <c r="T149" s="10">
        <v>14.07620289893384</v>
      </c>
      <c r="U149" s="10">
        <v>85.568186806948688</v>
      </c>
      <c r="V149" s="10">
        <v>0</v>
      </c>
      <c r="W149" s="202"/>
      <c r="X149" s="202"/>
      <c r="Y149" s="202"/>
      <c r="Z149" s="202"/>
      <c r="AA149" s="202"/>
      <c r="AB149" s="202"/>
      <c r="AC149" s="202"/>
      <c r="AD149" s="202"/>
    </row>
    <row xmlns:x14ac="http://schemas.microsoft.com/office/spreadsheetml/2009/9/ac" r="150" s="199" customFormat="true" ht="12" x14ac:dyDescent="0.2">
      <c r="A150" s="202" t="s">
        <v>366</v>
      </c>
      <c r="B150" s="10">
        <v>2012</v>
      </c>
      <c r="C150" s="202" t="s">
        <v>373</v>
      </c>
      <c r="D150" s="10">
        <v>15680508</v>
      </c>
      <c r="E150" s="10">
        <v>39.610798622078853</v>
      </c>
      <c r="F150" s="10">
        <v>23.21148738148548</v>
      </c>
      <c r="G150" s="10">
        <v>10.8039771482795</v>
      </c>
      <c r="H150" s="10">
        <v>12.407510233205979</v>
      </c>
      <c r="I150" s="10">
        <v>76.788512618514517</v>
      </c>
      <c r="J150" s="10">
        <v>0</v>
      </c>
      <c r="K150" s="10">
        <v>87.713606691107543</v>
      </c>
      <c r="L150" s="10">
        <v>64.789955244270459</v>
      </c>
      <c r="M150" s="10"/>
      <c r="N150" s="10"/>
      <c r="O150" s="10">
        <v>35.210044755729541</v>
      </c>
      <c r="P150" s="10">
        <v>64.789955244270459</v>
      </c>
      <c r="Q150" s="10">
        <v>16.582149837690849</v>
      </c>
      <c r="R150" s="10">
        <v>14.43181319305131</v>
      </c>
      <c r="S150" s="10">
        <v>0.35561029411746858</v>
      </c>
      <c r="T150" s="10">
        <v>14.07620289893384</v>
      </c>
      <c r="U150" s="10">
        <v>85.568186806948688</v>
      </c>
      <c r="V150" s="10">
        <v>0</v>
      </c>
      <c r="W150" s="202"/>
      <c r="X150" s="202"/>
      <c r="Y150" s="202"/>
      <c r="Z150" s="202"/>
      <c r="AA150" s="202"/>
      <c r="AB150" s="202"/>
      <c r="AC150" s="202"/>
      <c r="AD150" s="202"/>
    </row>
    <row xmlns:x14ac="http://schemas.microsoft.com/office/spreadsheetml/2009/9/ac" r="151" s="199" customFormat="true" ht="12" x14ac:dyDescent="0.2">
      <c r="A151" s="202" t="s">
        <v>366</v>
      </c>
      <c r="B151" s="10">
        <v>2013</v>
      </c>
      <c r="C151" s="202" t="s">
        <v>373</v>
      </c>
      <c r="D151" s="10">
        <v>16022571</v>
      </c>
      <c r="E151" s="10">
        <v>39.135778837469623</v>
      </c>
      <c r="F151" s="10">
        <v>23.415307394397871</v>
      </c>
      <c r="G151" s="10">
        <v>10.8039771482795</v>
      </c>
      <c r="H151" s="10">
        <v>12.611330246118371</v>
      </c>
      <c r="I151" s="10">
        <v>76.584692605602129</v>
      </c>
      <c r="J151" s="10">
        <v>0</v>
      </c>
      <c r="K151" s="10">
        <v>89.005026686509609</v>
      </c>
      <c r="L151" s="10">
        <v>64.789955244270459</v>
      </c>
      <c r="M151" s="10">
        <v>38.53012048192771</v>
      </c>
      <c r="N151" s="10">
        <v>26.259834762342749</v>
      </c>
      <c r="O151" s="10">
        <v>35.210044755729541</v>
      </c>
      <c r="P151" s="10">
        <v>0</v>
      </c>
      <c r="Q151" s="10">
        <v>16.582149837690849</v>
      </c>
      <c r="R151" s="10">
        <v>14.43181319305131</v>
      </c>
      <c r="S151" s="10">
        <v>0.35561029411746858</v>
      </c>
      <c r="T151" s="10">
        <v>14.07620289893384</v>
      </c>
      <c r="U151" s="10">
        <v>85.568186806948688</v>
      </c>
      <c r="V151" s="10">
        <v>0</v>
      </c>
      <c r="W151" s="202"/>
      <c r="X151" s="202"/>
      <c r="Y151" s="202"/>
      <c r="Z151" s="202"/>
      <c r="AA151" s="202"/>
      <c r="AB151" s="202"/>
      <c r="AC151" s="202"/>
      <c r="AD151" s="202"/>
    </row>
    <row xmlns:x14ac="http://schemas.microsoft.com/office/spreadsheetml/2009/9/ac" r="152" s="199" customFormat="true" ht="12" x14ac:dyDescent="0.2">
      <c r="A152" s="202" t="s">
        <v>366</v>
      </c>
      <c r="B152" s="10">
        <v>2014</v>
      </c>
      <c r="C152" s="202" t="s">
        <v>373</v>
      </c>
      <c r="D152" s="10">
        <v>16362199</v>
      </c>
      <c r="E152" s="10">
        <v>38.660759052860499</v>
      </c>
      <c r="F152" s="10">
        <v>23.619127407310259</v>
      </c>
      <c r="G152" s="10">
        <v>10.8039771482795</v>
      </c>
      <c r="H152" s="10">
        <v>12.81515025903076</v>
      </c>
      <c r="I152" s="10">
        <v>76.380872592689741</v>
      </c>
      <c r="J152" s="10">
        <v>0</v>
      </c>
      <c r="K152" s="10">
        <v>90.296446681911675</v>
      </c>
      <c r="L152" s="10">
        <v>64.789955244270459</v>
      </c>
      <c r="M152" s="10">
        <v>38.53012048192771</v>
      </c>
      <c r="N152" s="10">
        <v>26.259834762342749</v>
      </c>
      <c r="O152" s="10">
        <v>35.210044755729541</v>
      </c>
      <c r="P152" s="10">
        <v>0</v>
      </c>
      <c r="Q152" s="10">
        <v>16.582149837690849</v>
      </c>
      <c r="R152" s="10">
        <v>14.43181319305131</v>
      </c>
      <c r="S152" s="10">
        <v>0.35561029411746858</v>
      </c>
      <c r="T152" s="10">
        <v>14.07620289893384</v>
      </c>
      <c r="U152" s="10">
        <v>85.568186806948688</v>
      </c>
      <c r="V152" s="10">
        <v>0</v>
      </c>
      <c r="W152" s="202"/>
      <c r="X152" s="202"/>
      <c r="Y152" s="202"/>
      <c r="Z152" s="202"/>
      <c r="AA152" s="202"/>
      <c r="AB152" s="202"/>
      <c r="AC152" s="202"/>
      <c r="AD152" s="202"/>
    </row>
    <row xmlns:x14ac="http://schemas.microsoft.com/office/spreadsheetml/2009/9/ac" r="153" s="199" customFormat="true" ht="12" x14ac:dyDescent="0.2">
      <c r="A153" s="202" t="s">
        <v>366</v>
      </c>
      <c r="B153" s="10">
        <v>2015</v>
      </c>
      <c r="C153" s="202" t="s">
        <v>373</v>
      </c>
      <c r="D153" s="10">
        <v>16678555</v>
      </c>
      <c r="E153" s="10">
        <v>38.185739268251268</v>
      </c>
      <c r="F153" s="10">
        <v>23.8229474202227</v>
      </c>
      <c r="G153" s="10">
        <v>10.8039771482795</v>
      </c>
      <c r="H153" s="10">
        <v>13.0189702719432</v>
      </c>
      <c r="I153" s="10">
        <v>76.177052579777296</v>
      </c>
      <c r="J153" s="10">
        <v>0</v>
      </c>
      <c r="K153" s="10">
        <v>91.587866677314196</v>
      </c>
      <c r="L153" s="10">
        <v>62.73386236697479</v>
      </c>
      <c r="M153" s="10">
        <v>38.53012048192771</v>
      </c>
      <c r="N153" s="10">
        <v>24.20374188504708</v>
      </c>
      <c r="O153" s="10">
        <v>37.26613763302521</v>
      </c>
      <c r="P153" s="10">
        <v>0</v>
      </c>
      <c r="Q153" s="10">
        <v>18.937570274187241</v>
      </c>
      <c r="R153" s="10">
        <v>14.43181319305131</v>
      </c>
      <c r="S153" s="10">
        <v>2.3972441176465509</v>
      </c>
      <c r="T153" s="10">
        <v>12.034569075404759</v>
      </c>
      <c r="U153" s="10">
        <v>85.568186806948688</v>
      </c>
      <c r="V153" s="10">
        <v>0</v>
      </c>
      <c r="W153" s="202"/>
      <c r="X153" s="202"/>
      <c r="Y153" s="202"/>
      <c r="Z153" s="202"/>
      <c r="AA153" s="202"/>
      <c r="AB153" s="202"/>
      <c r="AC153" s="202"/>
      <c r="AD153" s="202"/>
    </row>
    <row xmlns:x14ac="http://schemas.microsoft.com/office/spreadsheetml/2009/9/ac" r="154" s="199" customFormat="true" ht="12" x14ac:dyDescent="0.2">
      <c r="A154" s="202" t="s">
        <v>366</v>
      </c>
      <c r="B154" s="10">
        <v>2016</v>
      </c>
      <c r="C154" s="202" t="s">
        <v>373</v>
      </c>
      <c r="D154" s="10">
        <v>16952900</v>
      </c>
      <c r="E154" s="10">
        <v>37.710719483642151</v>
      </c>
      <c r="F154" s="10">
        <v>24.026767433135088</v>
      </c>
      <c r="G154" s="10">
        <v>12.63686071767461</v>
      </c>
      <c r="H154" s="10">
        <v>11.38990671546048</v>
      </c>
      <c r="I154" s="10">
        <v>75.973232566864908</v>
      </c>
      <c r="J154" s="10">
        <v>0</v>
      </c>
      <c r="K154" s="10">
        <v>92.879286672716262</v>
      </c>
      <c r="L154" s="10">
        <v>60.677769489680031</v>
      </c>
      <c r="M154" s="10">
        <v>38.53012048192771</v>
      </c>
      <c r="N154" s="10">
        <v>22.147649007752321</v>
      </c>
      <c r="O154" s="10">
        <v>39.322230510319969</v>
      </c>
      <c r="P154" s="10">
        <v>0</v>
      </c>
      <c r="Q154" s="10">
        <v>21.292990710683629</v>
      </c>
      <c r="R154" s="10">
        <v>16.715906596525201</v>
      </c>
      <c r="S154" s="10">
        <v>4.4388779411756332</v>
      </c>
      <c r="T154" s="10">
        <v>12.27702865534957</v>
      </c>
      <c r="U154" s="10">
        <v>83.284093403474799</v>
      </c>
      <c r="V154" s="10">
        <v>0</v>
      </c>
      <c r="W154" s="202"/>
      <c r="X154" s="202"/>
      <c r="Y154" s="202"/>
      <c r="Z154" s="202"/>
      <c r="AA154" s="202"/>
      <c r="AB154" s="202"/>
      <c r="AC154" s="202"/>
      <c r="AD154" s="202"/>
    </row>
    <row xmlns:x14ac="http://schemas.microsoft.com/office/spreadsheetml/2009/9/ac" r="155" s="199" customFormat="true" ht="12" x14ac:dyDescent="0.2">
      <c r="A155" s="202" t="s">
        <v>366</v>
      </c>
      <c r="B155" s="10">
        <v>2017</v>
      </c>
      <c r="C155" s="202" t="s">
        <v>373</v>
      </c>
      <c r="D155" s="10">
        <v>17203596</v>
      </c>
      <c r="E155" s="10">
        <v>37.235699699032921</v>
      </c>
      <c r="F155" s="10">
        <v>24.23058744604748</v>
      </c>
      <c r="G155" s="10">
        <v>14.469744287069719</v>
      </c>
      <c r="H155" s="10">
        <v>9.7608431589777638</v>
      </c>
      <c r="I155" s="10">
        <v>75.76941255395252</v>
      </c>
      <c r="J155" s="10">
        <v>0</v>
      </c>
      <c r="K155" s="10">
        <v>94.170706668118328</v>
      </c>
      <c r="L155" s="10">
        <v>58.621676612384363</v>
      </c>
      <c r="M155" s="10">
        <v>38.53012048192771</v>
      </c>
      <c r="N155" s="10">
        <v>20.091556130456649</v>
      </c>
      <c r="O155" s="10">
        <v>41.378323387615637</v>
      </c>
      <c r="P155" s="10">
        <v>0</v>
      </c>
      <c r="Q155" s="10">
        <v>23.64841114718001</v>
      </c>
      <c r="R155" s="10">
        <v>19</v>
      </c>
      <c r="S155" s="10">
        <v>6.480511764705625</v>
      </c>
      <c r="T155" s="10">
        <v>12.51948823529438</v>
      </c>
      <c r="U155" s="10">
        <v>81</v>
      </c>
      <c r="V155" s="10">
        <v>0</v>
      </c>
      <c r="W155" s="202"/>
      <c r="X155" s="202"/>
      <c r="Y155" s="202"/>
      <c r="Z155" s="202"/>
      <c r="AA155" s="202"/>
      <c r="AB155" s="202"/>
      <c r="AC155" s="202"/>
      <c r="AD155" s="202"/>
    </row>
    <row xmlns:x14ac="http://schemas.microsoft.com/office/spreadsheetml/2009/9/ac" r="156" s="199" customFormat="true" ht="12" x14ac:dyDescent="0.2">
      <c r="A156" s="202" t="s">
        <v>366</v>
      </c>
      <c r="B156" s="10">
        <v>2018</v>
      </c>
      <c r="C156" s="202" t="s">
        <v>373</v>
      </c>
      <c r="D156" s="10">
        <v>17431880</v>
      </c>
      <c r="E156" s="10">
        <v>36.76067991442369</v>
      </c>
      <c r="F156" s="10">
        <v>24.434407458959871</v>
      </c>
      <c r="G156" s="10">
        <v>16.30262785646482</v>
      </c>
      <c r="H156" s="10">
        <v>8.1317796024950439</v>
      </c>
      <c r="I156" s="10">
        <v>75.565592541040132</v>
      </c>
      <c r="J156" s="10">
        <v>0</v>
      </c>
      <c r="K156" s="10">
        <v>95.462126663520394</v>
      </c>
      <c r="L156" s="10">
        <v>56.565583735089596</v>
      </c>
      <c r="M156" s="10">
        <v>38.53012048192771</v>
      </c>
      <c r="N156" s="10">
        <v>18.03546325316189</v>
      </c>
      <c r="O156" s="10">
        <v>43.434416264910404</v>
      </c>
      <c r="P156" s="10">
        <v>0</v>
      </c>
      <c r="Q156" s="10">
        <v>26.003831583677311</v>
      </c>
      <c r="R156" s="10">
        <v>21.284093403473889</v>
      </c>
      <c r="S156" s="10">
        <v>8.5221455882347072</v>
      </c>
      <c r="T156" s="10">
        <v>12.76194781523918</v>
      </c>
      <c r="U156" s="10">
        <v>78.715906596526111</v>
      </c>
      <c r="V156" s="10">
        <v>0</v>
      </c>
      <c r="W156" s="202"/>
      <c r="X156" s="202"/>
      <c r="Y156" s="202"/>
      <c r="Z156" s="202"/>
      <c r="AA156" s="202"/>
      <c r="AB156" s="202"/>
      <c r="AC156" s="202"/>
      <c r="AD156" s="202"/>
    </row>
    <row xmlns:x14ac="http://schemas.microsoft.com/office/spreadsheetml/2009/9/ac" r="157" s="199" customFormat="true" ht="12" x14ac:dyDescent="0.2">
      <c r="A157" s="202" t="s">
        <v>366</v>
      </c>
      <c r="B157" s="10">
        <v>2019</v>
      </c>
      <c r="C157" s="202" t="s">
        <v>373</v>
      </c>
      <c r="D157" s="10">
        <v>17646544</v>
      </c>
      <c r="E157" s="10">
        <v>36.285660129814573</v>
      </c>
      <c r="F157" s="10">
        <v>24.638227471872259</v>
      </c>
      <c r="G157" s="10">
        <v>18.135511425859931</v>
      </c>
      <c r="H157" s="10">
        <v>6.5027160460123241</v>
      </c>
      <c r="I157" s="10">
        <v>75.361772528127744</v>
      </c>
      <c r="J157" s="10">
        <v>0</v>
      </c>
      <c r="K157" s="10">
        <v>96.753546658922915</v>
      </c>
      <c r="L157" s="10">
        <v>54.509490857793928</v>
      </c>
      <c r="M157" s="10">
        <v>38.53012048192771</v>
      </c>
      <c r="N157" s="10">
        <v>15.979370375866219</v>
      </c>
      <c r="O157" s="10">
        <v>45.490509142206072</v>
      </c>
      <c r="P157" s="10">
        <v>0</v>
      </c>
      <c r="Q157" s="10">
        <v>28.359252020173699</v>
      </c>
      <c r="R157" s="10">
        <v>23.568186806948692</v>
      </c>
      <c r="S157" s="10">
        <v>10.563779411764701</v>
      </c>
      <c r="T157" s="10">
        <v>13.004407395183989</v>
      </c>
      <c r="U157" s="10">
        <v>76.431813193051312</v>
      </c>
      <c r="V157" s="10">
        <v>0</v>
      </c>
      <c r="W157" s="202"/>
      <c r="X157" s="202"/>
      <c r="Y157" s="202"/>
      <c r="Z157" s="202"/>
      <c r="AA157" s="202"/>
      <c r="AB157" s="202"/>
      <c r="AC157" s="202"/>
      <c r="AD157" s="202"/>
    </row>
    <row xmlns:x14ac="http://schemas.microsoft.com/office/spreadsheetml/2009/9/ac" r="158" s="199" customFormat="true" ht="12" x14ac:dyDescent="0.2">
      <c r="A158" s="202" t="s">
        <v>366</v>
      </c>
      <c r="B158" s="10">
        <v>2020</v>
      </c>
      <c r="C158" s="202" t="s">
        <v>373</v>
      </c>
      <c r="D158" s="10">
        <v>17824396</v>
      </c>
      <c r="E158" s="10">
        <v>35.810640345205343</v>
      </c>
      <c r="F158" s="10">
        <v>24.84204748478464</v>
      </c>
      <c r="G158" s="10">
        <v>19.96839499525549</v>
      </c>
      <c r="H158" s="10">
        <v>4.8736524895291504</v>
      </c>
      <c r="I158" s="10">
        <v>75.157952515215356</v>
      </c>
      <c r="J158" s="10">
        <v>0</v>
      </c>
      <c r="K158" s="10">
        <v>96.753546658922915</v>
      </c>
      <c r="L158" s="10">
        <v>52.453397980498274</v>
      </c>
      <c r="M158" s="10">
        <v>38.53012048192771</v>
      </c>
      <c r="N158" s="10">
        <v>13.92327749857056</v>
      </c>
      <c r="O158" s="10">
        <v>47.546602019501726</v>
      </c>
      <c r="P158" s="10">
        <v>0</v>
      </c>
      <c r="Q158" s="10">
        <v>30.71467245667009</v>
      </c>
      <c r="R158" s="10">
        <v>25.852280210422581</v>
      </c>
      <c r="S158" s="10">
        <v>12.60541323529378</v>
      </c>
      <c r="T158" s="10">
        <v>13.2468669751288</v>
      </c>
      <c r="U158" s="10">
        <v>74.147719789577422</v>
      </c>
      <c r="V158" s="10">
        <v>0</v>
      </c>
      <c r="W158" s="202"/>
      <c r="X158" s="202"/>
      <c r="Y158" s="202"/>
      <c r="Z158" s="202"/>
      <c r="AA158" s="202"/>
      <c r="AB158" s="202"/>
      <c r="AC158" s="202"/>
      <c r="AD158" s="202"/>
    </row>
    <row xmlns:x14ac="http://schemas.microsoft.com/office/spreadsheetml/2009/9/ac" r="159" s="199" customFormat="true" ht="12" x14ac:dyDescent="0.2">
      <c r="A159" s="202" t="s">
        <v>366</v>
      </c>
      <c r="B159" s="10">
        <v>2021</v>
      </c>
      <c r="C159" s="202" t="s">
        <v>373</v>
      </c>
      <c r="D159" s="10">
        <v>17966082</v>
      </c>
      <c r="E159" s="10">
        <v>35.335620560596233</v>
      </c>
      <c r="F159" s="10">
        <v>25.045867497697088</v>
      </c>
      <c r="G159" s="10">
        <v>21.801278564650602</v>
      </c>
      <c r="H159" s="10">
        <v>3.244588933046487</v>
      </c>
      <c r="I159" s="10">
        <v>74.954132502302912</v>
      </c>
      <c r="J159" s="10">
        <v>0</v>
      </c>
      <c r="K159" s="10">
        <v>96.753546658922915</v>
      </c>
      <c r="L159" s="10">
        <v>50.397305103203507</v>
      </c>
      <c r="M159" s="10">
        <v>38.53012048192771</v>
      </c>
      <c r="N159" s="10">
        <v>11.867184621275801</v>
      </c>
      <c r="O159" s="10">
        <v>49.602694896796493</v>
      </c>
      <c r="P159" s="10">
        <v>0</v>
      </c>
      <c r="Q159" s="10">
        <v>33.070092893166468</v>
      </c>
      <c r="R159" s="10">
        <v>28.13637361389647</v>
      </c>
      <c r="S159" s="10">
        <v>14.64704705882286</v>
      </c>
      <c r="T159" s="10">
        <v>13.4893265550736</v>
      </c>
      <c r="U159" s="10">
        <v>71.863626386103533</v>
      </c>
      <c r="V159" s="10">
        <v>0</v>
      </c>
      <c r="W159" s="202"/>
      <c r="X159" s="202"/>
      <c r="Y159" s="202"/>
      <c r="Z159" s="202"/>
      <c r="AA159" s="202"/>
      <c r="AB159" s="202"/>
      <c r="AC159" s="202"/>
      <c r="AD159" s="202"/>
    </row>
    <row xmlns:x14ac="http://schemas.microsoft.com/office/spreadsheetml/2009/9/ac" r="160" s="199" customFormat="true" ht="12" x14ac:dyDescent="0.2">
      <c r="A160" s="202" t="s">
        <v>366</v>
      </c>
      <c r="B160" s="10">
        <v>2022</v>
      </c>
      <c r="C160" s="202" t="s">
        <v>373</v>
      </c>
      <c r="D160" s="10">
        <v>18145908</v>
      </c>
      <c r="E160" s="10">
        <v>34.860600775987002</v>
      </c>
      <c r="F160" s="10">
        <v>25.24968751060948</v>
      </c>
      <c r="G160" s="10">
        <v>23.63416213404571</v>
      </c>
      <c r="H160" s="10">
        <v>1.6155253765637669</v>
      </c>
      <c r="I160" s="10">
        <v>74.750312489390524</v>
      </c>
      <c r="J160" s="10">
        <v>0</v>
      </c>
      <c r="K160" s="10">
        <v>96.753546658922915</v>
      </c>
      <c r="L160" s="10">
        <v>48.341212225907839</v>
      </c>
      <c r="M160" s="10"/>
      <c r="N160" s="10"/>
      <c r="O160" s="10">
        <v>51.658787774092161</v>
      </c>
      <c r="P160" s="10">
        <v>48.341212225907839</v>
      </c>
      <c r="Q160" s="10">
        <v>35.425513329662863</v>
      </c>
      <c r="R160" s="10">
        <v>30.420467017371269</v>
      </c>
      <c r="S160" s="10">
        <v>16.688680882352859</v>
      </c>
      <c r="T160" s="10">
        <v>13.73178613501841</v>
      </c>
      <c r="U160" s="10">
        <v>69.579532982628734</v>
      </c>
      <c r="V160" s="10">
        <v>0</v>
      </c>
      <c r="W160" s="202"/>
      <c r="X160" s="202"/>
      <c r="Y160" s="202"/>
      <c r="Z160" s="202"/>
      <c r="AA160" s="202"/>
      <c r="AB160" s="202"/>
      <c r="AC160" s="202"/>
      <c r="AD160" s="202"/>
    </row>
    <row xmlns:x14ac="http://schemas.microsoft.com/office/spreadsheetml/2009/9/ac" r="161" s="199" customFormat="true" ht="12" x14ac:dyDescent="0.2">
      <c r="A161" s="202" t="s">
        <v>366</v>
      </c>
      <c r="B161" s="10">
        <v>2023</v>
      </c>
      <c r="C161" s="202" t="s">
        <v>373</v>
      </c>
      <c r="D161" s="10">
        <v>19013950</v>
      </c>
      <c r="E161" s="10">
        <v>34.385580991377758</v>
      </c>
      <c r="F161" s="10">
        <v>25.453507523521861</v>
      </c>
      <c r="G161" s="10">
        <v>25.453507523521861</v>
      </c>
      <c r="H161" s="10">
        <v>0</v>
      </c>
      <c r="I161" s="10">
        <v>74.546492476478136</v>
      </c>
      <c r="J161" s="10">
        <v>0</v>
      </c>
      <c r="K161" s="10">
        <v>96.753546658922915</v>
      </c>
      <c r="L161" s="10">
        <v>46.28511934861217</v>
      </c>
      <c r="M161" s="10"/>
      <c r="N161" s="10"/>
      <c r="O161" s="10">
        <v>53.71488065138783</v>
      </c>
      <c r="P161" s="10">
        <v>46.28511934861217</v>
      </c>
      <c r="Q161" s="10">
        <v>37.780933766159251</v>
      </c>
      <c r="R161" s="10">
        <v>32.704560420845162</v>
      </c>
      <c r="S161" s="10">
        <v>18.730314705881941</v>
      </c>
      <c r="T161" s="10">
        <v>13.974245714963221</v>
      </c>
      <c r="U161" s="10">
        <v>67.295439579154845</v>
      </c>
      <c r="V161" s="10">
        <v>0</v>
      </c>
      <c r="W161" s="202"/>
      <c r="X161" s="202"/>
      <c r="Y161" s="202"/>
      <c r="Z161" s="202"/>
      <c r="AA161" s="202"/>
      <c r="AB161" s="202"/>
      <c r="AC161" s="202"/>
      <c r="AD161" s="202"/>
    </row>
    <row xmlns:x14ac="http://schemas.microsoft.com/office/spreadsheetml/2009/9/ac" r="162" s="199" customFormat="true" ht="12" x14ac:dyDescent="0.2">
      <c r="A162" s="202" t="s">
        <v>366</v>
      </c>
      <c r="B162" s="10">
        <v>2024</v>
      </c>
      <c r="C162" s="202" t="s">
        <v>373</v>
      </c>
      <c r="D162" s="10"/>
      <c r="E162" s="10"/>
      <c r="F162" s="10"/>
      <c r="G162" s="10"/>
      <c r="H162" s="10"/>
      <c r="I162" s="10"/>
      <c r="J162" s="10"/>
      <c r="K162" s="10"/>
      <c r="L162" s="10"/>
      <c r="M162" s="10"/>
      <c r="N162" s="10"/>
      <c r="O162" s="10"/>
      <c r="P162" s="10"/>
      <c r="Q162" s="10"/>
      <c r="R162" s="10"/>
      <c r="S162" s="10"/>
      <c r="T162" s="10"/>
      <c r="U162" s="10"/>
      <c r="V162" s="10"/>
      <c r="W162" s="202"/>
      <c r="X162" s="202"/>
      <c r="Y162" s="202"/>
      <c r="Z162" s="202"/>
      <c r="AA162" s="202"/>
      <c r="AB162" s="202"/>
      <c r="AC162" s="202"/>
      <c r="AD162" s="202"/>
    </row>
    <row xmlns:x14ac="http://schemas.microsoft.com/office/spreadsheetml/2009/9/ac" r="163" s="199" customFormat="true" ht="12" x14ac:dyDescent="0.2">
      <c r="A163" s="202" t="s">
        <v>366</v>
      </c>
      <c r="B163" s="10">
        <v>2025</v>
      </c>
      <c r="C163" s="202" t="s">
        <v>373</v>
      </c>
      <c r="D163" s="10"/>
      <c r="E163" s="10"/>
      <c r="F163" s="10"/>
      <c r="G163" s="10"/>
      <c r="H163" s="10"/>
      <c r="I163" s="10"/>
      <c r="J163" s="10"/>
      <c r="K163" s="10"/>
      <c r="L163" s="10"/>
      <c r="M163" s="10"/>
      <c r="N163" s="10"/>
      <c r="O163" s="10"/>
      <c r="P163" s="10"/>
      <c r="Q163" s="10"/>
      <c r="R163" s="10"/>
      <c r="S163" s="10"/>
      <c r="T163" s="10"/>
      <c r="U163" s="10"/>
      <c r="V163" s="10"/>
      <c r="W163" s="202"/>
      <c r="X163" s="202"/>
      <c r="Y163" s="202"/>
      <c r="Z163" s="202"/>
      <c r="AA163" s="202"/>
      <c r="AB163" s="202"/>
      <c r="AC163" s="202"/>
      <c r="AD163" s="202"/>
    </row>
    <row xmlns:x14ac="http://schemas.microsoft.com/office/spreadsheetml/2009/9/ac" r="164" s="199" customFormat="true" ht="12" x14ac:dyDescent="0.2">
      <c r="A164" s="202" t="s">
        <v>366</v>
      </c>
      <c r="B164" s="10">
        <v>2026</v>
      </c>
      <c r="C164" s="202" t="s">
        <v>373</v>
      </c>
      <c r="D164" s="10"/>
      <c r="E164" s="10"/>
      <c r="F164" s="10"/>
      <c r="G164" s="10"/>
      <c r="H164" s="10"/>
      <c r="I164" s="10"/>
      <c r="J164" s="10"/>
      <c r="K164" s="10"/>
      <c r="L164" s="10"/>
      <c r="M164" s="10"/>
      <c r="N164" s="10"/>
      <c r="O164" s="10"/>
      <c r="P164" s="10"/>
      <c r="Q164" s="10"/>
      <c r="R164" s="10"/>
      <c r="S164" s="10"/>
      <c r="T164" s="10"/>
      <c r="U164" s="10"/>
      <c r="V164" s="10"/>
      <c r="W164" s="202"/>
      <c r="X164" s="202"/>
      <c r="Y164" s="202"/>
      <c r="Z164" s="202"/>
      <c r="AA164" s="202"/>
      <c r="AB164" s="202"/>
      <c r="AC164" s="202"/>
      <c r="AD164" s="202"/>
    </row>
    <row xmlns:x14ac="http://schemas.microsoft.com/office/spreadsheetml/2009/9/ac" r="165" s="199" customFormat="true" ht="12" x14ac:dyDescent="0.2">
      <c r="A165" s="202" t="s">
        <v>366</v>
      </c>
      <c r="B165" s="10">
        <v>2027</v>
      </c>
      <c r="C165" s="202" t="s">
        <v>373</v>
      </c>
      <c r="D165" s="10"/>
      <c r="E165" s="10"/>
      <c r="F165" s="10"/>
      <c r="G165" s="10"/>
      <c r="H165" s="10"/>
      <c r="I165" s="10"/>
      <c r="J165" s="10"/>
      <c r="K165" s="10"/>
      <c r="L165" s="10"/>
      <c r="M165" s="10"/>
      <c r="N165" s="10"/>
      <c r="O165" s="10"/>
      <c r="P165" s="10"/>
      <c r="Q165" s="10"/>
      <c r="R165" s="10"/>
      <c r="S165" s="10"/>
      <c r="T165" s="10"/>
      <c r="U165" s="10"/>
      <c r="V165" s="10"/>
      <c r="W165" s="202"/>
      <c r="X165" s="202"/>
      <c r="Y165" s="202"/>
      <c r="Z165" s="202"/>
      <c r="AA165" s="202"/>
      <c r="AB165" s="202"/>
      <c r="AC165" s="202"/>
      <c r="AD165" s="202"/>
    </row>
    <row xmlns:x14ac="http://schemas.microsoft.com/office/spreadsheetml/2009/9/ac" r="166" s="199" customFormat="true" ht="12" x14ac:dyDescent="0.2">
      <c r="A166" s="202" t="s">
        <v>366</v>
      </c>
      <c r="B166" s="10">
        <v>2028</v>
      </c>
      <c r="C166" s="202" t="s">
        <v>373</v>
      </c>
      <c r="D166" s="10"/>
      <c r="E166" s="10"/>
      <c r="F166" s="10"/>
      <c r="G166" s="10"/>
      <c r="H166" s="10"/>
      <c r="I166" s="10"/>
      <c r="J166" s="10"/>
      <c r="K166" s="10"/>
      <c r="L166" s="10"/>
      <c r="M166" s="10"/>
      <c r="N166" s="10"/>
      <c r="O166" s="10"/>
      <c r="P166" s="10"/>
      <c r="Q166" s="10"/>
      <c r="R166" s="10"/>
      <c r="S166" s="10"/>
      <c r="T166" s="10"/>
      <c r="U166" s="10"/>
      <c r="V166" s="10"/>
      <c r="W166" s="202"/>
      <c r="X166" s="202"/>
      <c r="Y166" s="202"/>
      <c r="Z166" s="202"/>
      <c r="AA166" s="202"/>
      <c r="AB166" s="202"/>
      <c r="AC166" s="202"/>
      <c r="AD166" s="202"/>
    </row>
    <row xmlns:x14ac="http://schemas.microsoft.com/office/spreadsheetml/2009/9/ac" r="167" s="199" customFormat="true" ht="12" x14ac:dyDescent="0.2">
      <c r="A167" s="202" t="s">
        <v>366</v>
      </c>
      <c r="B167" s="10">
        <v>2029</v>
      </c>
      <c r="C167" s="202" t="s">
        <v>373</v>
      </c>
      <c r="D167" s="10"/>
      <c r="E167" s="10"/>
      <c r="F167" s="10"/>
      <c r="G167" s="10"/>
      <c r="H167" s="10"/>
      <c r="I167" s="10"/>
      <c r="J167" s="10"/>
      <c r="K167" s="10"/>
      <c r="L167" s="10"/>
      <c r="M167" s="10"/>
      <c r="N167" s="10"/>
      <c r="O167" s="10"/>
      <c r="P167" s="10"/>
      <c r="Q167" s="10"/>
      <c r="R167" s="10"/>
      <c r="S167" s="10"/>
      <c r="T167" s="10"/>
      <c r="U167" s="10"/>
      <c r="V167" s="10"/>
      <c r="W167" s="202"/>
      <c r="X167" s="202"/>
      <c r="Y167" s="202"/>
      <c r="Z167" s="202"/>
      <c r="AA167" s="202"/>
      <c r="AB167" s="202"/>
    </row>
    <row xmlns:x14ac="http://schemas.microsoft.com/office/spreadsheetml/2009/9/ac" r="168" s="199" customFormat="true" ht="12" x14ac:dyDescent="0.2">
      <c r="A168" s="202" t="s">
        <v>366</v>
      </c>
      <c r="B168" s="10">
        <v>2030</v>
      </c>
      <c r="C168" s="202" t="s">
        <v>373</v>
      </c>
      <c r="D168" s="10"/>
      <c r="E168" s="10"/>
      <c r="F168" s="10"/>
      <c r="G168" s="10"/>
      <c r="H168" s="10"/>
      <c r="I168" s="10"/>
      <c r="J168" s="10"/>
      <c r="K168" s="10"/>
      <c r="L168" s="10"/>
      <c r="M168" s="10"/>
      <c r="N168" s="10"/>
      <c r="O168" s="10"/>
      <c r="P168" s="10"/>
      <c r="Q168" s="10"/>
      <c r="R168" s="10"/>
      <c r="S168" s="10"/>
      <c r="T168" s="10"/>
      <c r="U168" s="10"/>
      <c r="V168" s="10"/>
      <c r="W168" s="202"/>
      <c r="X168" s="202"/>
      <c r="Y168" s="202"/>
      <c r="Z168" s="202"/>
      <c r="AA168" s="202"/>
      <c r="AB168" s="202"/>
    </row>
    <row xmlns:x14ac="http://schemas.microsoft.com/office/spreadsheetml/2009/9/ac" r="169" ht="15.75" x14ac:dyDescent="0.25">
      <c r="A169" s="203" t="s">
        <v>366</v>
      </c>
      <c r="B169" s="10">
        <v>2000</v>
      </c>
      <c r="C169" s="203" t="s">
        <v>374</v>
      </c>
      <c r="D169" s="10">
        <v>8544300</v>
      </c>
      <c r="E169" s="10">
        <v>79.157822916089344</v>
      </c>
      <c r="F169" s="10"/>
      <c r="G169" s="10"/>
      <c r="H169" s="10"/>
      <c r="I169" s="10"/>
      <c r="J169" s="10">
        <v>100</v>
      </c>
      <c r="K169" s="10">
        <v>96.12511702298778</v>
      </c>
      <c r="L169" s="10"/>
      <c r="M169" s="10"/>
      <c r="N169" s="10"/>
      <c r="O169" s="10"/>
      <c r="P169" s="10">
        <v>100</v>
      </c>
      <c r="Q169" s="10"/>
      <c r="R169" s="10"/>
      <c r="S169" s="10">
        <v>0</v>
      </c>
      <c r="T169" s="10"/>
      <c r="U169" s="10"/>
      <c r="V169" s="10">
        <v>100</v>
      </c>
      <c r="W169" s="203"/>
      <c r="X169" s="203"/>
      <c r="Y169" s="203"/>
      <c r="Z169" s="203"/>
      <c r="AA169" s="203"/>
      <c r="AB169" s="203"/>
    </row>
    <row xmlns:x14ac="http://schemas.microsoft.com/office/spreadsheetml/2009/9/ac" r="170" ht="15.75" x14ac:dyDescent="0.25">
      <c r="A170" s="203" t="s">
        <v>366</v>
      </c>
      <c r="B170" s="10">
        <v>2001</v>
      </c>
      <c r="C170" s="203" t="s">
        <v>374</v>
      </c>
      <c r="D170" s="10">
        <v>8917800</v>
      </c>
      <c r="E170" s="10">
        <v>78.403492993307736</v>
      </c>
      <c r="F170" s="10">
        <v>62.448782918194411</v>
      </c>
      <c r="G170" s="10"/>
      <c r="H170" s="10"/>
      <c r="I170" s="10">
        <v>37.551217081805589</v>
      </c>
      <c r="J170" s="10">
        <v>62.448782918194411</v>
      </c>
      <c r="K170" s="10">
        <v>96.052169126479043</v>
      </c>
      <c r="L170" s="10"/>
      <c r="M170" s="10"/>
      <c r="N170" s="10"/>
      <c r="O170" s="10"/>
      <c r="P170" s="10">
        <v>100</v>
      </c>
      <c r="Q170" s="10"/>
      <c r="R170" s="10"/>
      <c r="S170" s="10">
        <v>0</v>
      </c>
      <c r="T170" s="10"/>
      <c r="U170" s="10"/>
      <c r="V170" s="10">
        <v>100</v>
      </c>
      <c r="W170" s="203"/>
      <c r="X170" s="203"/>
      <c r="Y170" s="203"/>
      <c r="Z170" s="203"/>
      <c r="AA170" s="203"/>
      <c r="AB170" s="203"/>
    </row>
    <row xmlns:x14ac="http://schemas.microsoft.com/office/spreadsheetml/2009/9/ac" r="171" ht="15.75" x14ac:dyDescent="0.25">
      <c r="A171" s="203" t="s">
        <v>366</v>
      </c>
      <c r="B171" s="10">
        <v>2002</v>
      </c>
      <c r="C171" s="203" t="s">
        <v>374</v>
      </c>
      <c r="D171" s="10">
        <v>9328512</v>
      </c>
      <c r="E171" s="10">
        <v>77.649163070526129</v>
      </c>
      <c r="F171" s="10">
        <v>62.448782918194411</v>
      </c>
      <c r="G171" s="10"/>
      <c r="H171" s="10"/>
      <c r="I171" s="10">
        <v>37.551217081805589</v>
      </c>
      <c r="J171" s="10">
        <v>62.448782918194411</v>
      </c>
      <c r="K171" s="10">
        <v>95.979221229970335</v>
      </c>
      <c r="L171" s="10"/>
      <c r="M171" s="10"/>
      <c r="N171" s="10"/>
      <c r="O171" s="10"/>
      <c r="P171" s="10">
        <v>100</v>
      </c>
      <c r="Q171" s="10"/>
      <c r="R171" s="10"/>
      <c r="S171" s="10">
        <v>0</v>
      </c>
      <c r="T171" s="10"/>
      <c r="U171" s="10"/>
      <c r="V171" s="10">
        <v>100</v>
      </c>
      <c r="W171" s="203"/>
      <c r="X171" s="203"/>
      <c r="Y171" s="203"/>
      <c r="Z171" s="203"/>
      <c r="AA171" s="203"/>
      <c r="AB171" s="203"/>
    </row>
    <row xmlns:x14ac="http://schemas.microsoft.com/office/spreadsheetml/2009/9/ac" r="172" ht="15.75" x14ac:dyDescent="0.25">
      <c r="A172" s="203" t="s">
        <v>366</v>
      </c>
      <c r="B172" s="10">
        <v>2003</v>
      </c>
      <c r="C172" s="203" t="s">
        <v>374</v>
      </c>
      <c r="D172" s="10">
        <v>9763203</v>
      </c>
      <c r="E172" s="10">
        <v>76.894833147744521</v>
      </c>
      <c r="F172" s="10">
        <v>62.448782918194411</v>
      </c>
      <c r="G172" s="10"/>
      <c r="H172" s="10"/>
      <c r="I172" s="10">
        <v>37.551217081805589</v>
      </c>
      <c r="J172" s="10">
        <v>62.448782918194411</v>
      </c>
      <c r="K172" s="10">
        <v>95.906273333461598</v>
      </c>
      <c r="L172" s="10"/>
      <c r="M172" s="10"/>
      <c r="N172" s="10"/>
      <c r="O172" s="10"/>
      <c r="P172" s="10">
        <v>100</v>
      </c>
      <c r="Q172" s="10"/>
      <c r="R172" s="10"/>
      <c r="S172" s="10">
        <v>0</v>
      </c>
      <c r="T172" s="10"/>
      <c r="U172" s="10"/>
      <c r="V172" s="10">
        <v>100</v>
      </c>
      <c r="W172" s="203"/>
      <c r="X172" s="203"/>
      <c r="Y172" s="203"/>
      <c r="Z172" s="203"/>
      <c r="AA172" s="203"/>
      <c r="AB172" s="203"/>
    </row>
    <row xmlns:x14ac="http://schemas.microsoft.com/office/spreadsheetml/2009/9/ac" r="173" ht="15.75" x14ac:dyDescent="0.25">
      <c r="A173" s="203" t="s">
        <v>366</v>
      </c>
      <c r="B173" s="10">
        <v>2004</v>
      </c>
      <c r="C173" s="203" t="s">
        <v>374</v>
      </c>
      <c r="D173" s="10">
        <v>10193992</v>
      </c>
      <c r="E173" s="10">
        <v>76.140503224962913</v>
      </c>
      <c r="F173" s="10">
        <v>62.448782918194411</v>
      </c>
      <c r="G173" s="10"/>
      <c r="H173" s="10"/>
      <c r="I173" s="10">
        <v>37.551217081805589</v>
      </c>
      <c r="J173" s="10">
        <v>62.448782918194411</v>
      </c>
      <c r="K173" s="10">
        <v>95.83332543695289</v>
      </c>
      <c r="L173" s="10"/>
      <c r="M173" s="10"/>
      <c r="N173" s="10"/>
      <c r="O173" s="10"/>
      <c r="P173" s="10">
        <v>100</v>
      </c>
      <c r="Q173" s="10"/>
      <c r="R173" s="10"/>
      <c r="S173" s="10">
        <v>0</v>
      </c>
      <c r="T173" s="10"/>
      <c r="U173" s="10"/>
      <c r="V173" s="10">
        <v>100</v>
      </c>
      <c r="W173" s="203"/>
      <c r="X173" s="203"/>
      <c r="Y173" s="203"/>
      <c r="Z173" s="203"/>
      <c r="AA173" s="203"/>
      <c r="AB173" s="203"/>
    </row>
    <row xmlns:x14ac="http://schemas.microsoft.com/office/spreadsheetml/2009/9/ac" r="174" ht="15.75" x14ac:dyDescent="0.25">
      <c r="A174" s="203" t="s">
        <v>366</v>
      </c>
      <c r="B174" s="10">
        <v>2005</v>
      </c>
      <c r="C174" s="203" t="s">
        <v>374</v>
      </c>
      <c r="D174" s="10">
        <v>10615929</v>
      </c>
      <c r="E174" s="10">
        <v>75.386173302181305</v>
      </c>
      <c r="F174" s="10">
        <v>62.448782918194411</v>
      </c>
      <c r="G174" s="10"/>
      <c r="H174" s="10"/>
      <c r="I174" s="10">
        <v>37.551217081805589</v>
      </c>
      <c r="J174" s="10">
        <v>62.448782918194411</v>
      </c>
      <c r="K174" s="10">
        <v>95.760377540444154</v>
      </c>
      <c r="L174" s="10"/>
      <c r="M174" s="10"/>
      <c r="N174" s="10"/>
      <c r="O174" s="10"/>
      <c r="P174" s="10">
        <v>100</v>
      </c>
      <c r="Q174" s="10"/>
      <c r="R174" s="10"/>
      <c r="S174" s="10">
        <v>0</v>
      </c>
      <c r="T174" s="10"/>
      <c r="U174" s="10"/>
      <c r="V174" s="10">
        <v>100</v>
      </c>
      <c r="W174" s="203"/>
      <c r="X174" s="203"/>
      <c r="Y174" s="203"/>
      <c r="Z174" s="203"/>
      <c r="AA174" s="203"/>
      <c r="AB174" s="203"/>
    </row>
    <row xmlns:x14ac="http://schemas.microsoft.com/office/spreadsheetml/2009/9/ac" r="175" ht="15.75" x14ac:dyDescent="0.25">
      <c r="A175" s="203" t="s">
        <v>366</v>
      </c>
      <c r="B175" s="10">
        <v>2006</v>
      </c>
      <c r="C175" s="203" t="s">
        <v>374</v>
      </c>
      <c r="D175" s="10">
        <v>10973977</v>
      </c>
      <c r="E175" s="10">
        <v>74.631843379399697</v>
      </c>
      <c r="F175" s="10">
        <v>61.956850087968412</v>
      </c>
      <c r="G175" s="10"/>
      <c r="H175" s="10"/>
      <c r="I175" s="10">
        <v>38.043149912031588</v>
      </c>
      <c r="J175" s="10">
        <v>61.956850087968412</v>
      </c>
      <c r="K175" s="10">
        <v>95.687429643935445</v>
      </c>
      <c r="L175" s="10"/>
      <c r="M175" s="10"/>
      <c r="N175" s="10"/>
      <c r="O175" s="10"/>
      <c r="P175" s="10">
        <v>100</v>
      </c>
      <c r="Q175" s="10"/>
      <c r="R175" s="10"/>
      <c r="S175" s="10">
        <v>0</v>
      </c>
      <c r="T175" s="10"/>
      <c r="U175" s="10"/>
      <c r="V175" s="10">
        <v>100</v>
      </c>
      <c r="W175" s="203"/>
      <c r="X175" s="203"/>
      <c r="Y175" s="203"/>
      <c r="Z175" s="203"/>
      <c r="AA175" s="203"/>
      <c r="AB175" s="203"/>
    </row>
    <row xmlns:x14ac="http://schemas.microsoft.com/office/spreadsheetml/2009/9/ac" r="176" ht="15.75" x14ac:dyDescent="0.25">
      <c r="A176" s="203" t="s">
        <v>366</v>
      </c>
      <c r="B176" s="10">
        <v>2007</v>
      </c>
      <c r="C176" s="203" t="s">
        <v>374</v>
      </c>
      <c r="D176" s="10">
        <v>11316886</v>
      </c>
      <c r="E176" s="10">
        <v>73.877513456618317</v>
      </c>
      <c r="F176" s="10">
        <v>61.4649172577424</v>
      </c>
      <c r="G176" s="10"/>
      <c r="H176" s="10"/>
      <c r="I176" s="10">
        <v>38.5350827422576</v>
      </c>
      <c r="J176" s="10">
        <v>61.4649172577424</v>
      </c>
      <c r="K176" s="10">
        <v>95.614481747426737</v>
      </c>
      <c r="L176" s="10"/>
      <c r="M176" s="10"/>
      <c r="N176" s="10"/>
      <c r="O176" s="10"/>
      <c r="P176" s="10">
        <v>100</v>
      </c>
      <c r="Q176" s="10"/>
      <c r="R176" s="10"/>
      <c r="S176" s="10">
        <v>0</v>
      </c>
      <c r="T176" s="10"/>
      <c r="U176" s="10"/>
      <c r="V176" s="10">
        <v>100</v>
      </c>
      <c r="W176" s="203"/>
      <c r="X176" s="203"/>
      <c r="Y176" s="203"/>
      <c r="Z176" s="203"/>
      <c r="AA176" s="203"/>
      <c r="AB176" s="203"/>
    </row>
    <row xmlns:x14ac="http://schemas.microsoft.com/office/spreadsheetml/2009/9/ac" r="177" ht="15.75" x14ac:dyDescent="0.25">
      <c r="A177" s="203" t="s">
        <v>366</v>
      </c>
      <c r="B177" s="10">
        <v>2008</v>
      </c>
      <c r="C177" s="203" t="s">
        <v>374</v>
      </c>
      <c r="D177" s="10">
        <v>11683878</v>
      </c>
      <c r="E177" s="10">
        <v>73.123183533836709</v>
      </c>
      <c r="F177" s="10">
        <v>60.972984427516387</v>
      </c>
      <c r="G177" s="10"/>
      <c r="H177" s="10"/>
      <c r="I177" s="10">
        <v>39.027015572483613</v>
      </c>
      <c r="J177" s="10">
        <v>60.972984427516387</v>
      </c>
      <c r="K177" s="10">
        <v>95.541533850918</v>
      </c>
      <c r="L177" s="10"/>
      <c r="M177" s="10"/>
      <c r="N177" s="10"/>
      <c r="O177" s="10"/>
      <c r="P177" s="10">
        <v>100</v>
      </c>
      <c r="Q177" s="10"/>
      <c r="R177" s="10"/>
      <c r="S177" s="10">
        <v>0</v>
      </c>
      <c r="T177" s="10"/>
      <c r="U177" s="10"/>
      <c r="V177" s="10">
        <v>100</v>
      </c>
      <c r="W177" s="203"/>
      <c r="X177" s="203"/>
      <c r="Y177" s="203"/>
      <c r="Z177" s="203"/>
      <c r="AA177" s="203"/>
      <c r="AB177" s="203"/>
    </row>
    <row xmlns:x14ac="http://schemas.microsoft.com/office/spreadsheetml/2009/9/ac" r="178" ht="15.75" x14ac:dyDescent="0.25">
      <c r="A178" s="203" t="s">
        <v>366</v>
      </c>
      <c r="B178" s="10">
        <v>2009</v>
      </c>
      <c r="C178" s="203" t="s">
        <v>374</v>
      </c>
      <c r="D178" s="10">
        <v>12067727</v>
      </c>
      <c r="E178" s="10">
        <v>72.368853611055101</v>
      </c>
      <c r="F178" s="10">
        <v>60.481051597290389</v>
      </c>
      <c r="G178" s="10"/>
      <c r="H178" s="10"/>
      <c r="I178" s="10">
        <v>39.518948402709611</v>
      </c>
      <c r="J178" s="10">
        <v>60.481051597290389</v>
      </c>
      <c r="K178" s="10">
        <v>95.468585954409292</v>
      </c>
      <c r="L178" s="10"/>
      <c r="M178" s="10"/>
      <c r="N178" s="10"/>
      <c r="O178" s="10"/>
      <c r="P178" s="10">
        <v>100</v>
      </c>
      <c r="Q178" s="10"/>
      <c r="R178" s="10"/>
      <c r="S178" s="10">
        <v>0</v>
      </c>
      <c r="T178" s="10"/>
      <c r="U178" s="10"/>
      <c r="V178" s="10">
        <v>100</v>
      </c>
      <c r="W178" s="203"/>
      <c r="X178" s="203"/>
      <c r="Y178" s="203"/>
      <c r="Z178" s="203"/>
      <c r="AA178" s="203"/>
      <c r="AB178" s="203"/>
    </row>
    <row xmlns:x14ac="http://schemas.microsoft.com/office/spreadsheetml/2009/9/ac" r="179" ht="15.75" x14ac:dyDescent="0.25">
      <c r="A179" s="203" t="s">
        <v>366</v>
      </c>
      <c r="B179" s="10">
        <v>2010</v>
      </c>
      <c r="C179" s="203" t="s">
        <v>374</v>
      </c>
      <c r="D179" s="10">
        <v>12464210</v>
      </c>
      <c r="E179" s="10">
        <v>71.614523688273493</v>
      </c>
      <c r="F179" s="10">
        <v>59.989118767064383</v>
      </c>
      <c r="G179" s="10"/>
      <c r="H179" s="10"/>
      <c r="I179" s="10">
        <v>40.010881232935617</v>
      </c>
      <c r="J179" s="10">
        <v>59.989118767064383</v>
      </c>
      <c r="K179" s="10">
        <v>95.395638057900555</v>
      </c>
      <c r="L179" s="10">
        <v>75.888174755166347</v>
      </c>
      <c r="M179" s="10"/>
      <c r="N179" s="10"/>
      <c r="O179" s="10">
        <v>24.11182524483365</v>
      </c>
      <c r="P179" s="10">
        <v>75.888174755166347</v>
      </c>
      <c r="Q179" s="10">
        <v>40.490719048477331</v>
      </c>
      <c r="R179" s="10"/>
      <c r="S179" s="10">
        <v>0</v>
      </c>
      <c r="T179" s="10"/>
      <c r="U179" s="10"/>
      <c r="V179" s="10">
        <v>100</v>
      </c>
      <c r="W179" s="203"/>
      <c r="X179" s="203"/>
      <c r="Y179" s="203"/>
      <c r="Z179" s="203"/>
      <c r="AA179" s="203"/>
      <c r="AB179" s="203"/>
    </row>
    <row xmlns:x14ac="http://schemas.microsoft.com/office/spreadsheetml/2009/9/ac" r="180" ht="15.75" x14ac:dyDescent="0.25">
      <c r="A180" s="203" t="s">
        <v>366</v>
      </c>
      <c r="B180" s="10">
        <v>2011</v>
      </c>
      <c r="C180" s="203" t="s">
        <v>374</v>
      </c>
      <c r="D180" s="10">
        <v>12844076</v>
      </c>
      <c r="E180" s="10">
        <v>70.860193765491886</v>
      </c>
      <c r="F180" s="10">
        <v>59.497185936838378</v>
      </c>
      <c r="G180" s="10">
        <v>11.04923872670952</v>
      </c>
      <c r="H180" s="10">
        <v>48.447947210128859</v>
      </c>
      <c r="I180" s="10">
        <v>40.502814063161622</v>
      </c>
      <c r="J180" s="10">
        <v>0</v>
      </c>
      <c r="K180" s="10">
        <v>95.322690161391847</v>
      </c>
      <c r="L180" s="10">
        <v>75.888174755166347</v>
      </c>
      <c r="M180" s="10"/>
      <c r="N180" s="10"/>
      <c r="O180" s="10">
        <v>24.11182524483365</v>
      </c>
      <c r="P180" s="10">
        <v>75.888174755166347</v>
      </c>
      <c r="Q180" s="10">
        <v>40.490719048477331</v>
      </c>
      <c r="R180" s="10">
        <v>35.12898820608325</v>
      </c>
      <c r="S180" s="10">
        <v>0</v>
      </c>
      <c r="T180" s="10">
        <v>35.12898820608325</v>
      </c>
      <c r="U180" s="10">
        <v>64.87101179391675</v>
      </c>
      <c r="V180" s="10">
        <v>0</v>
      </c>
      <c r="W180" s="203"/>
      <c r="X180" s="203"/>
      <c r="Y180" s="203"/>
      <c r="Z180" s="203"/>
      <c r="AA180" s="203"/>
      <c r="AB180" s="203"/>
    </row>
    <row xmlns:x14ac="http://schemas.microsoft.com/office/spreadsheetml/2009/9/ac" r="181" ht="15.75" x14ac:dyDescent="0.25">
      <c r="A181" s="203" t="s">
        <v>366</v>
      </c>
      <c r="B181" s="10">
        <v>2012</v>
      </c>
      <c r="C181" s="203" t="s">
        <v>374</v>
      </c>
      <c r="D181" s="10">
        <v>13243974</v>
      </c>
      <c r="E181" s="10">
        <v>70.105863842710278</v>
      </c>
      <c r="F181" s="10">
        <v>59.005253106612372</v>
      </c>
      <c r="G181" s="10">
        <v>11.04923872670952</v>
      </c>
      <c r="H181" s="10">
        <v>47.956014379902847</v>
      </c>
      <c r="I181" s="10">
        <v>40.994746893387628</v>
      </c>
      <c r="J181" s="10">
        <v>0</v>
      </c>
      <c r="K181" s="10">
        <v>95.24974226488311</v>
      </c>
      <c r="L181" s="10">
        <v>75.888174755166347</v>
      </c>
      <c r="M181" s="10"/>
      <c r="N181" s="10"/>
      <c r="O181" s="10">
        <v>24.11182524483365</v>
      </c>
      <c r="P181" s="10">
        <v>75.888174755166347</v>
      </c>
      <c r="Q181" s="10">
        <v>40.490719048477331</v>
      </c>
      <c r="R181" s="10">
        <v>35.12898820608325</v>
      </c>
      <c r="S181" s="10">
        <v>0</v>
      </c>
      <c r="T181" s="10">
        <v>35.12898820608325</v>
      </c>
      <c r="U181" s="10">
        <v>64.87101179391675</v>
      </c>
      <c r="V181" s="10">
        <v>0</v>
      </c>
      <c r="W181" s="203"/>
      <c r="X181" s="203"/>
      <c r="Y181" s="203"/>
      <c r="Z181" s="203"/>
      <c r="AA181" s="203"/>
      <c r="AB181" s="203"/>
    </row>
    <row xmlns:x14ac="http://schemas.microsoft.com/office/spreadsheetml/2009/9/ac" r="182" ht="15.75" x14ac:dyDescent="0.25">
      <c r="A182" s="203" t="s">
        <v>366</v>
      </c>
      <c r="B182" s="10">
        <v>2013</v>
      </c>
      <c r="C182" s="203" t="s">
        <v>374</v>
      </c>
      <c r="D182" s="10">
        <v>13644714</v>
      </c>
      <c r="E182" s="10">
        <v>69.35153391992867</v>
      </c>
      <c r="F182" s="10">
        <v>58.513320276386366</v>
      </c>
      <c r="G182" s="10">
        <v>11.04923872670952</v>
      </c>
      <c r="H182" s="10">
        <v>47.464081549676848</v>
      </c>
      <c r="I182" s="10">
        <v>41.486679723613634</v>
      </c>
      <c r="J182" s="10">
        <v>0</v>
      </c>
      <c r="K182" s="10">
        <v>95.176794368374402</v>
      </c>
      <c r="L182" s="10">
        <v>75.888174755166347</v>
      </c>
      <c r="M182" s="10">
        <v>61.155555555555559</v>
      </c>
      <c r="N182" s="10">
        <v>14.73261919961079</v>
      </c>
      <c r="O182" s="10">
        <v>24.11182524483365</v>
      </c>
      <c r="P182" s="10">
        <v>0</v>
      </c>
      <c r="Q182" s="10">
        <v>40.490719048477331</v>
      </c>
      <c r="R182" s="10">
        <v>35.12898820608325</v>
      </c>
      <c r="S182" s="10">
        <v>0</v>
      </c>
      <c r="T182" s="10">
        <v>35.12898820608325</v>
      </c>
      <c r="U182" s="10">
        <v>64.87101179391675</v>
      </c>
      <c r="V182" s="10">
        <v>0</v>
      </c>
      <c r="W182" s="203"/>
      <c r="X182" s="203"/>
      <c r="Y182" s="203"/>
      <c r="Z182" s="203"/>
      <c r="AA182" s="203"/>
      <c r="AB182" s="203"/>
    </row>
    <row xmlns:x14ac="http://schemas.microsoft.com/office/spreadsheetml/2009/9/ac" r="183" ht="15.75" x14ac:dyDescent="0.25">
      <c r="A183" s="203" t="s">
        <v>366</v>
      </c>
      <c r="B183" s="10">
        <v>2014</v>
      </c>
      <c r="C183" s="203" t="s">
        <v>374</v>
      </c>
      <c r="D183" s="10">
        <v>14028308</v>
      </c>
      <c r="E183" s="10">
        <v>68.597203997147062</v>
      </c>
      <c r="F183" s="10">
        <v>58.021387446160361</v>
      </c>
      <c r="G183" s="10">
        <v>11.04923872670952</v>
      </c>
      <c r="H183" s="10">
        <v>46.972148719450843</v>
      </c>
      <c r="I183" s="10">
        <v>41.978612553839639</v>
      </c>
      <c r="J183" s="10">
        <v>0</v>
      </c>
      <c r="K183" s="10">
        <v>95.103846471865694</v>
      </c>
      <c r="L183" s="10">
        <v>75.888174755166347</v>
      </c>
      <c r="M183" s="10">
        <v>61.155555555555559</v>
      </c>
      <c r="N183" s="10">
        <v>14.73261919961079</v>
      </c>
      <c r="O183" s="10">
        <v>24.11182524483365</v>
      </c>
      <c r="P183" s="10">
        <v>0</v>
      </c>
      <c r="Q183" s="10">
        <v>40.490719048477331</v>
      </c>
      <c r="R183" s="10">
        <v>35.12898820608325</v>
      </c>
      <c r="S183" s="10">
        <v>0</v>
      </c>
      <c r="T183" s="10">
        <v>35.12898820608325</v>
      </c>
      <c r="U183" s="10">
        <v>64.87101179391675</v>
      </c>
      <c r="V183" s="10">
        <v>0</v>
      </c>
      <c r="W183" s="203"/>
      <c r="X183" s="203"/>
      <c r="Y183" s="203"/>
      <c r="Z183" s="203"/>
      <c r="AA183" s="203"/>
      <c r="AB183" s="203"/>
    </row>
    <row xmlns:x14ac="http://schemas.microsoft.com/office/spreadsheetml/2009/9/ac" r="184" ht="15.75" x14ac:dyDescent="0.25">
      <c r="A184" s="203" t="s">
        <v>366</v>
      </c>
      <c r="B184" s="10">
        <v>2015</v>
      </c>
      <c r="C184" s="203" t="s">
        <v>374</v>
      </c>
      <c r="D184" s="10">
        <v>14422399</v>
      </c>
      <c r="E184" s="10">
        <v>67.842874074365454</v>
      </c>
      <c r="F184" s="10">
        <v>57.529454615934362</v>
      </c>
      <c r="G184" s="10">
        <v>11.04923872670952</v>
      </c>
      <c r="H184" s="10">
        <v>46.480215889224837</v>
      </c>
      <c r="I184" s="10">
        <v>42.470545384065638</v>
      </c>
      <c r="J184" s="10">
        <v>0</v>
      </c>
      <c r="K184" s="10">
        <v>95.030898575356957</v>
      </c>
      <c r="L184" s="10">
        <v>74.272428600076637</v>
      </c>
      <c r="M184" s="10">
        <v>61.155555555555559</v>
      </c>
      <c r="N184" s="10">
        <v>13.11687304452108</v>
      </c>
      <c r="O184" s="10">
        <v>25.72757139992336</v>
      </c>
      <c r="P184" s="10">
        <v>0</v>
      </c>
      <c r="Q184" s="10">
        <v>41.809314991690371</v>
      </c>
      <c r="R184" s="10">
        <v>35.12898820608325</v>
      </c>
      <c r="S184" s="10">
        <v>0</v>
      </c>
      <c r="T184" s="10">
        <v>35.12898820608325</v>
      </c>
      <c r="U184" s="10">
        <v>64.87101179391675</v>
      </c>
      <c r="V184" s="10">
        <v>0</v>
      </c>
      <c r="W184" s="203"/>
      <c r="X184" s="203"/>
      <c r="Y184" s="203"/>
      <c r="Z184" s="203"/>
      <c r="AA184" s="203"/>
      <c r="AB184" s="203"/>
    </row>
    <row xmlns:x14ac="http://schemas.microsoft.com/office/spreadsheetml/2009/9/ac" r="185" ht="15.75" x14ac:dyDescent="0.25">
      <c r="A185" s="203" t="s">
        <v>366</v>
      </c>
      <c r="B185" s="10">
        <v>2016</v>
      </c>
      <c r="C185" s="203" t="s">
        <v>374</v>
      </c>
      <c r="D185" s="10">
        <v>14800557</v>
      </c>
      <c r="E185" s="10">
        <v>67.088544151583847</v>
      </c>
      <c r="F185" s="10">
        <v>57.03752178570835</v>
      </c>
      <c r="G185" s="10">
        <v>16.650399204192581</v>
      </c>
      <c r="H185" s="10">
        <v>40.387122581515769</v>
      </c>
      <c r="I185" s="10">
        <v>42.96247821429165</v>
      </c>
      <c r="J185" s="10">
        <v>0</v>
      </c>
      <c r="K185" s="10">
        <v>94.957950678848249</v>
      </c>
      <c r="L185" s="10">
        <v>72.656682444986473</v>
      </c>
      <c r="M185" s="10">
        <v>61.155555555555559</v>
      </c>
      <c r="N185" s="10">
        <v>11.50112688943091</v>
      </c>
      <c r="O185" s="10">
        <v>27.343317555013531</v>
      </c>
      <c r="P185" s="10">
        <v>0</v>
      </c>
      <c r="Q185" s="10">
        <v>43.127910934902957</v>
      </c>
      <c r="R185" s="10">
        <v>33.564494103041852</v>
      </c>
      <c r="S185" s="10">
        <v>4.7224947058821272</v>
      </c>
      <c r="T185" s="10">
        <v>28.841999397159729</v>
      </c>
      <c r="U185" s="10">
        <v>66.435505896958148</v>
      </c>
      <c r="V185" s="10">
        <v>0</v>
      </c>
      <c r="W185" s="203"/>
      <c r="X185" s="203"/>
      <c r="Y185" s="203"/>
      <c r="Z185" s="203"/>
      <c r="AA185" s="203"/>
      <c r="AB185" s="203"/>
    </row>
    <row xmlns:x14ac="http://schemas.microsoft.com/office/spreadsheetml/2009/9/ac" r="186" ht="15.75" x14ac:dyDescent="0.25">
      <c r="A186" s="203" t="s">
        <v>366</v>
      </c>
      <c r="B186" s="10">
        <v>2017</v>
      </c>
      <c r="C186" s="203" t="s">
        <v>374</v>
      </c>
      <c r="D186" s="10">
        <v>15157548</v>
      </c>
      <c r="E186" s="10">
        <v>66.334214228802239</v>
      </c>
      <c r="F186" s="10">
        <v>56.545588955482337</v>
      </c>
      <c r="G186" s="10">
        <v>22.25155968167746</v>
      </c>
      <c r="H186" s="10">
        <v>34.294029273804881</v>
      </c>
      <c r="I186" s="10">
        <v>43.454411044517663</v>
      </c>
      <c r="J186" s="10">
        <v>0</v>
      </c>
      <c r="K186" s="10">
        <v>94.885002782339512</v>
      </c>
      <c r="L186" s="10">
        <v>71.040936289896763</v>
      </c>
      <c r="M186" s="10">
        <v>61.155555555555559</v>
      </c>
      <c r="N186" s="10">
        <v>9.8853807343412043</v>
      </c>
      <c r="O186" s="10">
        <v>28.959063710103241</v>
      </c>
      <c r="P186" s="10">
        <v>0</v>
      </c>
      <c r="Q186" s="10">
        <v>44.446506878115997</v>
      </c>
      <c r="R186" s="10">
        <v>32</v>
      </c>
      <c r="S186" s="10">
        <v>10.254978823530109</v>
      </c>
      <c r="T186" s="10">
        <v>21.745021176469891</v>
      </c>
      <c r="U186" s="10">
        <v>68</v>
      </c>
      <c r="V186" s="10">
        <v>0</v>
      </c>
      <c r="W186" s="203"/>
      <c r="X186" s="203"/>
      <c r="Y186" s="203"/>
      <c r="Z186" s="203"/>
      <c r="AA186" s="203"/>
      <c r="AB186" s="203"/>
    </row>
    <row xmlns:x14ac="http://schemas.microsoft.com/office/spreadsheetml/2009/9/ac" r="187" ht="15.75" x14ac:dyDescent="0.25">
      <c r="A187" s="203" t="s">
        <v>366</v>
      </c>
      <c r="B187" s="10">
        <v>2018</v>
      </c>
      <c r="C187" s="203" t="s">
        <v>374</v>
      </c>
      <c r="D187" s="10">
        <v>15518551</v>
      </c>
      <c r="E187" s="10">
        <v>65.579884306020631</v>
      </c>
      <c r="F187" s="10">
        <v>56.053656125256339</v>
      </c>
      <c r="G187" s="10">
        <v>27.85272015916053</v>
      </c>
      <c r="H187" s="10">
        <v>28.200935966095809</v>
      </c>
      <c r="I187" s="10">
        <v>43.946343874743661</v>
      </c>
      <c r="J187" s="10">
        <v>0</v>
      </c>
      <c r="K187" s="10">
        <v>94.812054885830804</v>
      </c>
      <c r="L187" s="10">
        <v>69.425190134807053</v>
      </c>
      <c r="M187" s="10">
        <v>61.155555555555559</v>
      </c>
      <c r="N187" s="10">
        <v>8.2696345792514947</v>
      </c>
      <c r="O187" s="10">
        <v>30.57480986519295</v>
      </c>
      <c r="P187" s="10">
        <v>0</v>
      </c>
      <c r="Q187" s="10">
        <v>45.765102821329037</v>
      </c>
      <c r="R187" s="10">
        <v>30.435505896958599</v>
      </c>
      <c r="S187" s="10">
        <v>15.787462941176271</v>
      </c>
      <c r="T187" s="10">
        <v>14.64804295578233</v>
      </c>
      <c r="U187" s="10">
        <v>69.564494103041397</v>
      </c>
      <c r="V187" s="10">
        <v>0</v>
      </c>
      <c r="W187" s="203"/>
      <c r="X187" s="203"/>
      <c r="Y187" s="203"/>
      <c r="Z187" s="203"/>
      <c r="AA187" s="203"/>
      <c r="AB187" s="203"/>
    </row>
    <row xmlns:x14ac="http://schemas.microsoft.com/office/spreadsheetml/2009/9/ac" r="188" ht="15.75" x14ac:dyDescent="0.25">
      <c r="A188" s="203" t="s">
        <v>366</v>
      </c>
      <c r="B188" s="10">
        <v>2019</v>
      </c>
      <c r="C188" s="203" t="s">
        <v>374</v>
      </c>
      <c r="D188" s="10">
        <v>15858763</v>
      </c>
      <c r="E188" s="10">
        <v>64.82555438323925</v>
      </c>
      <c r="F188" s="10">
        <v>55.561723295030333</v>
      </c>
      <c r="G188" s="10">
        <v>33.453880636645408</v>
      </c>
      <c r="H188" s="10">
        <v>22.107842658384929</v>
      </c>
      <c r="I188" s="10">
        <v>44.438276704969667</v>
      </c>
      <c r="J188" s="10">
        <v>0</v>
      </c>
      <c r="K188" s="10">
        <v>94.739106989322067</v>
      </c>
      <c r="L188" s="10">
        <v>67.809443979716889</v>
      </c>
      <c r="M188" s="10">
        <v>61.155555555555559</v>
      </c>
      <c r="N188" s="10">
        <v>6.6538884241613303</v>
      </c>
      <c r="O188" s="10">
        <v>32.190556020283111</v>
      </c>
      <c r="P188" s="10">
        <v>0</v>
      </c>
      <c r="Q188" s="10">
        <v>47.083698764542078</v>
      </c>
      <c r="R188" s="10">
        <v>28.87101179391675</v>
      </c>
      <c r="S188" s="10">
        <v>21.319947058824251</v>
      </c>
      <c r="T188" s="10">
        <v>7.5510647350924964</v>
      </c>
      <c r="U188" s="10">
        <v>71.12898820608325</v>
      </c>
      <c r="V188" s="10">
        <v>0</v>
      </c>
      <c r="W188" s="203"/>
      <c r="X188" s="203"/>
      <c r="Y188" s="203"/>
      <c r="Z188" s="203"/>
      <c r="AA188" s="203"/>
      <c r="AB188" s="203"/>
    </row>
    <row xmlns:x14ac="http://schemas.microsoft.com/office/spreadsheetml/2009/9/ac" r="189" ht="15.75" x14ac:dyDescent="0.25">
      <c r="A189" s="203" t="s">
        <v>366</v>
      </c>
      <c r="B189" s="10">
        <v>2020</v>
      </c>
      <c r="C189" s="203" t="s">
        <v>374</v>
      </c>
      <c r="D189" s="10">
        <v>16195980</v>
      </c>
      <c r="E189" s="10">
        <v>64.071224460457643</v>
      </c>
      <c r="F189" s="10">
        <v>55.069790464804328</v>
      </c>
      <c r="G189" s="10">
        <v>39.055041114128471</v>
      </c>
      <c r="H189" s="10">
        <v>16.01474935067586</v>
      </c>
      <c r="I189" s="10">
        <v>44.930209535195672</v>
      </c>
      <c r="J189" s="10">
        <v>0</v>
      </c>
      <c r="K189" s="10">
        <v>94.739106989322067</v>
      </c>
      <c r="L189" s="10">
        <v>66.193697824627179</v>
      </c>
      <c r="M189" s="10">
        <v>61.155555555555559</v>
      </c>
      <c r="N189" s="10">
        <v>5.0381422690716207</v>
      </c>
      <c r="O189" s="10">
        <v>33.806302175372821</v>
      </c>
      <c r="P189" s="10">
        <v>0</v>
      </c>
      <c r="Q189" s="10">
        <v>48.402294707755118</v>
      </c>
      <c r="R189" s="10">
        <v>27.306517690875349</v>
      </c>
      <c r="S189" s="10">
        <v>26.852431176470422</v>
      </c>
      <c r="T189" s="10">
        <v>0.45408651440493492</v>
      </c>
      <c r="U189" s="10">
        <v>72.693482309124647</v>
      </c>
      <c r="V189" s="10">
        <v>0</v>
      </c>
      <c r="W189" s="203"/>
      <c r="X189" s="203"/>
      <c r="Y189" s="203"/>
      <c r="Z189" s="203"/>
      <c r="AA189" s="203"/>
      <c r="AB189" s="203"/>
    </row>
    <row xmlns:x14ac="http://schemas.microsoft.com/office/spreadsheetml/2009/9/ac" r="190" ht="15.75" x14ac:dyDescent="0.25">
      <c r="A190" s="203" t="s">
        <v>366</v>
      </c>
      <c r="B190" s="10">
        <v>2021</v>
      </c>
      <c r="C190" s="203" t="s">
        <v>374</v>
      </c>
      <c r="D190" s="10">
        <v>16516938</v>
      </c>
      <c r="E190" s="10">
        <v>63.316894537676028</v>
      </c>
      <c r="F190" s="10">
        <v>54.577857634578322</v>
      </c>
      <c r="G190" s="10">
        <v>44.656201591613353</v>
      </c>
      <c r="H190" s="10">
        <v>9.9216560429649689</v>
      </c>
      <c r="I190" s="10">
        <v>45.422142365421678</v>
      </c>
      <c r="J190" s="10">
        <v>0</v>
      </c>
      <c r="K190" s="10">
        <v>94.739106989322067</v>
      </c>
      <c r="L190" s="10">
        <v>64.577951669537015</v>
      </c>
      <c r="M190" s="10">
        <v>61.155555555555559</v>
      </c>
      <c r="N190" s="10">
        <v>3.4223961139814558</v>
      </c>
      <c r="O190" s="10">
        <v>35.422048330462992</v>
      </c>
      <c r="P190" s="10">
        <v>0</v>
      </c>
      <c r="Q190" s="10">
        <v>49.720890650968158</v>
      </c>
      <c r="R190" s="10">
        <v>25.742023587833501</v>
      </c>
      <c r="S190" s="10">
        <v>25.742023587833501</v>
      </c>
      <c r="T190" s="10">
        <v>0</v>
      </c>
      <c r="U190" s="10">
        <v>74.257976412166499</v>
      </c>
      <c r="V190" s="10">
        <v>0</v>
      </c>
      <c r="W190" s="203"/>
      <c r="X190" s="203"/>
      <c r="Y190" s="203"/>
      <c r="Z190" s="203"/>
      <c r="AA190" s="203"/>
      <c r="AB190" s="203"/>
    </row>
    <row xmlns:x14ac="http://schemas.microsoft.com/office/spreadsheetml/2009/9/ac" r="191" ht="15.75" x14ac:dyDescent="0.25">
      <c r="A191" s="203" t="s">
        <v>366</v>
      </c>
      <c r="B191" s="10">
        <v>2022</v>
      </c>
      <c r="C191" s="203" t="s">
        <v>374</v>
      </c>
      <c r="D191" s="10">
        <v>16792348</v>
      </c>
      <c r="E191" s="10">
        <v>62.562564614894427</v>
      </c>
      <c r="F191" s="10">
        <v>54.085924804352317</v>
      </c>
      <c r="G191" s="10">
        <v>50.257362069096423</v>
      </c>
      <c r="H191" s="10">
        <v>3.8285627352559</v>
      </c>
      <c r="I191" s="10">
        <v>45.914075195647683</v>
      </c>
      <c r="J191" s="10">
        <v>0</v>
      </c>
      <c r="K191" s="10">
        <v>94.739106989322067</v>
      </c>
      <c r="L191" s="10">
        <v>62.962205514447312</v>
      </c>
      <c r="M191" s="10"/>
      <c r="N191" s="10"/>
      <c r="O191" s="10">
        <v>37.037794485552688</v>
      </c>
      <c r="P191" s="10">
        <v>62.962205514447312</v>
      </c>
      <c r="Q191" s="10">
        <v>51.039486594181199</v>
      </c>
      <c r="R191" s="10">
        <v>24.1775294847921</v>
      </c>
      <c r="S191" s="10">
        <v>24.1775294847921</v>
      </c>
      <c r="T191" s="10">
        <v>0</v>
      </c>
      <c r="U191" s="10">
        <v>75.822470515207897</v>
      </c>
      <c r="V191" s="10">
        <v>0</v>
      </c>
      <c r="W191" s="203"/>
      <c r="X191" s="203"/>
      <c r="Y191" s="203"/>
      <c r="Z191" s="203"/>
      <c r="AA191" s="203"/>
      <c r="AB191" s="203"/>
    </row>
    <row xmlns:x14ac="http://schemas.microsoft.com/office/spreadsheetml/2009/9/ac" r="192" ht="15.75" x14ac:dyDescent="0.25">
      <c r="A192" s="203" t="s">
        <v>366</v>
      </c>
      <c r="B192" s="10">
        <v>2023</v>
      </c>
      <c r="C192" s="203" t="s">
        <v>374</v>
      </c>
      <c r="D192" s="10">
        <v>17378838</v>
      </c>
      <c r="E192" s="10">
        <v>61.808234692112819</v>
      </c>
      <c r="F192" s="10">
        <v>53.593991974126311</v>
      </c>
      <c r="G192" s="10">
        <v>53.593991974126311</v>
      </c>
      <c r="H192" s="10">
        <v>0</v>
      </c>
      <c r="I192" s="10">
        <v>46.406008025873689</v>
      </c>
      <c r="J192" s="10">
        <v>0</v>
      </c>
      <c r="K192" s="10">
        <v>94.739106989322067</v>
      </c>
      <c r="L192" s="10">
        <v>61.346459359357603</v>
      </c>
      <c r="M192" s="10"/>
      <c r="N192" s="10"/>
      <c r="O192" s="10">
        <v>38.653540640642397</v>
      </c>
      <c r="P192" s="10">
        <v>61.346459359357603</v>
      </c>
      <c r="Q192" s="10">
        <v>52.358082537394239</v>
      </c>
      <c r="R192" s="10">
        <v>22.613035381750709</v>
      </c>
      <c r="S192" s="10">
        <v>22.613035381750709</v>
      </c>
      <c r="T192" s="10">
        <v>0</v>
      </c>
      <c r="U192" s="10">
        <v>77.386964618249294</v>
      </c>
      <c r="V192" s="10">
        <v>0</v>
      </c>
      <c r="W192" s="203"/>
      <c r="X192" s="203"/>
      <c r="Y192" s="203"/>
      <c r="Z192" s="203"/>
      <c r="AA192" s="203"/>
      <c r="AB192" s="203"/>
    </row>
    <row xmlns:x14ac="http://schemas.microsoft.com/office/spreadsheetml/2009/9/ac" r="193" ht="15.75" x14ac:dyDescent="0.25">
      <c r="A193" s="203" t="s">
        <v>366</v>
      </c>
      <c r="B193" s="10">
        <v>2024</v>
      </c>
      <c r="C193" s="203" t="s">
        <v>374</v>
      </c>
      <c r="D193" s="10"/>
      <c r="E193" s="10"/>
      <c r="F193" s="10"/>
      <c r="G193" s="10"/>
      <c r="H193" s="10"/>
      <c r="I193" s="10"/>
      <c r="J193" s="10"/>
      <c r="K193" s="10"/>
      <c r="L193" s="10"/>
      <c r="M193" s="10"/>
      <c r="N193" s="10"/>
      <c r="O193" s="10"/>
      <c r="P193" s="10"/>
      <c r="Q193" s="10"/>
      <c r="R193" s="10"/>
      <c r="S193" s="10"/>
      <c r="T193" s="10"/>
      <c r="U193" s="10"/>
      <c r="V193" s="10"/>
      <c r="W193" s="203"/>
      <c r="X193" s="203"/>
      <c r="Y193" s="203"/>
      <c r="Z193" s="203"/>
      <c r="AA193" s="203"/>
      <c r="AB193" s="203"/>
    </row>
    <row xmlns:x14ac="http://schemas.microsoft.com/office/spreadsheetml/2009/9/ac" r="194" ht="15.75" x14ac:dyDescent="0.25">
      <c r="A194" s="203" t="s">
        <v>366</v>
      </c>
      <c r="B194" s="10">
        <v>2025</v>
      </c>
      <c r="C194" s="203" t="s">
        <v>374</v>
      </c>
      <c r="D194" s="10"/>
      <c r="E194" s="10"/>
      <c r="F194" s="10"/>
      <c r="G194" s="10"/>
      <c r="H194" s="10"/>
      <c r="I194" s="10"/>
      <c r="J194" s="10"/>
      <c r="K194" s="10"/>
      <c r="L194" s="10"/>
      <c r="M194" s="10"/>
      <c r="N194" s="10"/>
      <c r="O194" s="10"/>
      <c r="P194" s="10"/>
      <c r="Q194" s="10"/>
      <c r="R194" s="10"/>
      <c r="S194" s="10"/>
      <c r="T194" s="10"/>
      <c r="U194" s="10"/>
      <c r="V194" s="10"/>
      <c r="W194" s="203"/>
      <c r="X194" s="203"/>
      <c r="Y194" s="203"/>
      <c r="Z194" s="203"/>
      <c r="AA194" s="203"/>
      <c r="AB194" s="203"/>
    </row>
    <row xmlns:x14ac="http://schemas.microsoft.com/office/spreadsheetml/2009/9/ac" r="195" ht="15.75" x14ac:dyDescent="0.25">
      <c r="A195" s="203" t="s">
        <v>366</v>
      </c>
      <c r="B195" s="10">
        <v>2026</v>
      </c>
      <c r="C195" s="203" t="s">
        <v>374</v>
      </c>
      <c r="D195" s="10"/>
      <c r="E195" s="10"/>
      <c r="F195" s="10"/>
      <c r="G195" s="10"/>
      <c r="H195" s="10"/>
      <c r="I195" s="10"/>
      <c r="J195" s="10"/>
      <c r="K195" s="10"/>
      <c r="L195" s="10"/>
      <c r="M195" s="10"/>
      <c r="N195" s="10"/>
      <c r="O195" s="10"/>
      <c r="P195" s="10"/>
      <c r="Q195" s="10"/>
      <c r="R195" s="10"/>
      <c r="S195" s="10"/>
      <c r="T195" s="10"/>
      <c r="U195" s="10"/>
      <c r="V195" s="10"/>
      <c r="W195" s="203"/>
      <c r="X195" s="203"/>
      <c r="Y195" s="203"/>
      <c r="Z195" s="203"/>
      <c r="AA195" s="203"/>
      <c r="AB195" s="203"/>
    </row>
    <row xmlns:x14ac="http://schemas.microsoft.com/office/spreadsheetml/2009/9/ac" r="196" ht="15.75" x14ac:dyDescent="0.25">
      <c r="A196" s="203" t="s">
        <v>366</v>
      </c>
      <c r="B196" s="10">
        <v>2027</v>
      </c>
      <c r="C196" s="203" t="s">
        <v>374</v>
      </c>
      <c r="D196" s="10"/>
      <c r="E196" s="10"/>
      <c r="F196" s="10"/>
      <c r="G196" s="10"/>
      <c r="H196" s="10"/>
      <c r="I196" s="10"/>
      <c r="J196" s="10"/>
      <c r="K196" s="10"/>
      <c r="L196" s="10"/>
      <c r="M196" s="10"/>
      <c r="N196" s="10"/>
      <c r="O196" s="10"/>
      <c r="P196" s="10"/>
      <c r="Q196" s="10"/>
      <c r="R196" s="10"/>
      <c r="S196" s="10"/>
      <c r="T196" s="10"/>
      <c r="U196" s="10"/>
      <c r="V196" s="10"/>
      <c r="W196" s="203"/>
      <c r="X196" s="203"/>
      <c r="Y196" s="203"/>
      <c r="Z196" s="203"/>
      <c r="AA196" s="203"/>
      <c r="AB196" s="203"/>
    </row>
    <row xmlns:x14ac="http://schemas.microsoft.com/office/spreadsheetml/2009/9/ac" r="197" ht="15.75" x14ac:dyDescent="0.25">
      <c r="A197" s="203" t="s">
        <v>366</v>
      </c>
      <c r="B197" s="10">
        <v>2028</v>
      </c>
      <c r="C197" s="203" t="s">
        <v>374</v>
      </c>
      <c r="D197" s="10"/>
      <c r="E197" s="10"/>
      <c r="F197" s="10"/>
      <c r="G197" s="10"/>
      <c r="H197" s="10"/>
      <c r="I197" s="10"/>
      <c r="J197" s="10"/>
      <c r="K197" s="10"/>
      <c r="L197" s="10"/>
      <c r="M197" s="10"/>
      <c r="N197" s="10"/>
      <c r="O197" s="10"/>
      <c r="P197" s="10"/>
      <c r="Q197" s="10"/>
      <c r="R197" s="10"/>
      <c r="S197" s="10"/>
      <c r="T197" s="10"/>
      <c r="U197" s="10"/>
      <c r="V197" s="10"/>
      <c r="W197" s="203"/>
      <c r="X197" s="203"/>
      <c r="Y197" s="203"/>
      <c r="Z197" s="203"/>
      <c r="AA197" s="203"/>
      <c r="AB197" s="203"/>
    </row>
    <row xmlns:x14ac="http://schemas.microsoft.com/office/spreadsheetml/2009/9/ac" r="198" ht="15.75" x14ac:dyDescent="0.25">
      <c r="A198" s="203" t="s">
        <v>366</v>
      </c>
      <c r="B198" s="10">
        <v>2029</v>
      </c>
      <c r="C198" s="203" t="s">
        <v>374</v>
      </c>
      <c r="D198" s="10"/>
      <c r="E198" s="10"/>
      <c r="F198" s="10"/>
      <c r="G198" s="10"/>
      <c r="H198" s="10"/>
      <c r="I198" s="10"/>
      <c r="J198" s="10"/>
      <c r="K198" s="10"/>
      <c r="L198" s="10"/>
      <c r="M198" s="10"/>
      <c r="N198" s="10"/>
      <c r="O198" s="10"/>
      <c r="P198" s="10"/>
      <c r="Q198" s="10"/>
      <c r="R198" s="10"/>
      <c r="S198" s="10"/>
      <c r="T198" s="10"/>
      <c r="U198" s="10"/>
      <c r="V198" s="10"/>
      <c r="W198" s="203"/>
      <c r="X198" s="203"/>
      <c r="Y198" s="203"/>
      <c r="Z198" s="203"/>
      <c r="AA198" s="203"/>
      <c r="AB198" s="203"/>
    </row>
    <row xmlns:x14ac="http://schemas.microsoft.com/office/spreadsheetml/2009/9/ac" r="199" ht="15.75" x14ac:dyDescent="0.25">
      <c r="A199" s="203" t="s">
        <v>366</v>
      </c>
      <c r="B199" s="10">
        <v>2030</v>
      </c>
      <c r="C199" s="203" t="s">
        <v>374</v>
      </c>
      <c r="D199" s="10"/>
      <c r="E199" s="10"/>
      <c r="F199" s="10"/>
      <c r="G199" s="10"/>
      <c r="H199" s="10"/>
      <c r="I199" s="10"/>
      <c r="J199" s="10"/>
      <c r="K199" s="10"/>
      <c r="L199" s="10"/>
      <c r="M199" s="10"/>
      <c r="N199" s="10"/>
      <c r="O199" s="10"/>
      <c r="P199" s="10"/>
      <c r="Q199" s="10"/>
      <c r="R199" s="10"/>
      <c r="S199" s="10"/>
      <c r="T199" s="10"/>
      <c r="U199" s="10"/>
      <c r="V199" s="10"/>
      <c r="W199" s="203"/>
      <c r="X199" s="203"/>
      <c r="Y199" s="203"/>
      <c r="Z199" s="203"/>
      <c r="AA199" s="203"/>
      <c r="AB199" s="203"/>
    </row>
    <row xmlns:x14ac="http://schemas.microsoft.com/office/spreadsheetml/2009/9/ac" r="200" ht="15.75" x14ac:dyDescent="0.25">
      <c r="A200" s="203"/>
      <c r="B200" s="204"/>
      <c r="C200" s="203"/>
      <c r="D200" s="203"/>
      <c r="E200" s="203"/>
      <c r="F200" s="203"/>
      <c r="G200" s="203"/>
      <c r="H200" s="203"/>
      <c r="I200" s="203"/>
      <c r="J200" s="203"/>
      <c r="K200" s="203"/>
      <c r="L200" s="203"/>
      <c r="M200" s="203"/>
      <c r="N200" s="203"/>
      <c r="O200" s="203"/>
      <c r="P200" s="203"/>
      <c r="Q200" s="203"/>
      <c r="R200" s="203"/>
      <c r="S200" s="203"/>
      <c r="T200" s="203"/>
      <c r="U200" s="203"/>
      <c r="V200" s="203"/>
      <c r="W200" s="203"/>
      <c r="X200" s="203"/>
      <c r="Y200" s="203"/>
      <c r="Z200" s="203"/>
      <c r="AA200" s="203"/>
      <c r="AB200" s="203"/>
    </row>
    <row xmlns:x14ac="http://schemas.microsoft.com/office/spreadsheetml/2009/9/ac" r="201" ht="15.75" x14ac:dyDescent="0.25">
      <c r="A201" s="203"/>
      <c r="B201" s="204"/>
      <c r="C201" s="203"/>
      <c r="D201" s="203"/>
      <c r="E201" s="203"/>
      <c r="F201" s="203"/>
      <c r="G201" s="203"/>
      <c r="H201" s="203"/>
      <c r="I201" s="203"/>
      <c r="J201" s="203"/>
      <c r="K201" s="203"/>
      <c r="L201" s="203"/>
      <c r="M201" s="203"/>
      <c r="N201" s="203"/>
      <c r="O201" s="203"/>
      <c r="P201" s="203"/>
      <c r="Q201" s="203"/>
      <c r="R201" s="203"/>
      <c r="S201" s="203"/>
      <c r="T201" s="203"/>
      <c r="U201" s="203"/>
      <c r="V201" s="203"/>
      <c r="W201" s="203"/>
      <c r="X201" s="203"/>
      <c r="Y201" s="203"/>
      <c r="Z201" s="203"/>
      <c r="AA201" s="203"/>
      <c r="AB201" s="203"/>
    </row>
    <row xmlns:x14ac="http://schemas.microsoft.com/office/spreadsheetml/2009/9/ac" r="202" ht="15.75" x14ac:dyDescent="0.25">
      <c r="A202" s="203"/>
      <c r="B202" s="204"/>
      <c r="C202" s="203"/>
      <c r="D202" s="203"/>
      <c r="E202" s="203"/>
      <c r="F202" s="203"/>
      <c r="G202" s="203"/>
      <c r="H202" s="203"/>
      <c r="I202" s="203"/>
      <c r="J202" s="203"/>
      <c r="K202" s="203"/>
      <c r="L202" s="203"/>
      <c r="M202" s="203"/>
      <c r="N202" s="203"/>
      <c r="O202" s="203"/>
      <c r="P202" s="203"/>
      <c r="Q202" s="203"/>
      <c r="R202" s="203"/>
      <c r="S202" s="203"/>
      <c r="T202" s="203"/>
      <c r="U202" s="203"/>
      <c r="V202" s="203"/>
      <c r="W202" s="203"/>
      <c r="X202" s="203"/>
      <c r="Y202" s="203"/>
      <c r="Z202" s="203"/>
      <c r="AA202" s="203"/>
      <c r="AB202" s="203"/>
    </row>
    <row xmlns:x14ac="http://schemas.microsoft.com/office/spreadsheetml/2009/9/ac" r="203" ht="15.75" x14ac:dyDescent="0.25">
      <c r="A203" s="203"/>
      <c r="B203" s="204"/>
      <c r="C203" s="203"/>
      <c r="D203" s="203"/>
      <c r="E203" s="203"/>
      <c r="F203" s="203"/>
      <c r="G203" s="203"/>
      <c r="H203" s="203"/>
      <c r="I203" s="203"/>
      <c r="J203" s="203"/>
      <c r="K203" s="203"/>
      <c r="L203" s="203"/>
      <c r="M203" s="203"/>
      <c r="N203" s="203"/>
      <c r="O203" s="203"/>
      <c r="P203" s="203"/>
      <c r="Q203" s="203"/>
      <c r="R203" s="203"/>
      <c r="S203" s="203"/>
      <c r="T203" s="203"/>
      <c r="U203" s="203"/>
      <c r="V203" s="203"/>
      <c r="W203" s="203"/>
      <c r="X203" s="203"/>
      <c r="Y203" s="203"/>
      <c r="Z203" s="203"/>
      <c r="AA203" s="203"/>
      <c r="AB203" s="203"/>
    </row>
    <row xmlns:x14ac="http://schemas.microsoft.com/office/spreadsheetml/2009/9/ac" r="204" ht="15.75" x14ac:dyDescent="0.25">
      <c r="A204" s="203"/>
      <c r="B204" s="204"/>
      <c r="C204" s="203"/>
      <c r="D204" s="203"/>
      <c r="E204" s="203"/>
      <c r="F204" s="203"/>
      <c r="G204" s="203"/>
      <c r="H204" s="203"/>
      <c r="I204" s="203"/>
      <c r="J204" s="203"/>
      <c r="K204" s="203"/>
      <c r="L204" s="203"/>
      <c r="M204" s="203"/>
      <c r="N204" s="203"/>
      <c r="O204" s="203"/>
      <c r="P204" s="203"/>
      <c r="Q204" s="203"/>
      <c r="R204" s="203"/>
      <c r="S204" s="203"/>
      <c r="T204" s="203"/>
      <c r="U204" s="203"/>
      <c r="V204" s="203"/>
      <c r="W204" s="203"/>
      <c r="X204" s="203"/>
      <c r="Y204" s="203"/>
      <c r="Z204" s="203"/>
      <c r="AA204" s="203"/>
      <c r="AB204" s="203"/>
    </row>
    <row xmlns:x14ac="http://schemas.microsoft.com/office/spreadsheetml/2009/9/ac" r="205" ht="15.75" x14ac:dyDescent="0.25">
      <c r="A205" s="203"/>
      <c r="B205" s="204"/>
      <c r="C205" s="203"/>
      <c r="D205" s="203"/>
      <c r="E205" s="203"/>
      <c r="F205" s="203"/>
      <c r="G205" s="203"/>
      <c r="H205" s="203"/>
      <c r="I205" s="203"/>
      <c r="J205" s="203"/>
      <c r="K205" s="203"/>
      <c r="L205" s="203"/>
      <c r="M205" s="203"/>
      <c r="N205" s="203"/>
      <c r="O205" s="203"/>
      <c r="P205" s="203"/>
      <c r="Q205" s="203"/>
      <c r="R205" s="203"/>
      <c r="S205" s="203"/>
      <c r="T205" s="203"/>
      <c r="U205" s="203"/>
      <c r="V205" s="203"/>
      <c r="W205" s="203"/>
      <c r="X205" s="203"/>
      <c r="Y205" s="203"/>
      <c r="Z205" s="203"/>
      <c r="AA205" s="203"/>
      <c r="AB205" s="203"/>
    </row>
    <row xmlns:x14ac="http://schemas.microsoft.com/office/spreadsheetml/2009/9/ac" r="206" ht="15.75" x14ac:dyDescent="0.25">
      <c r="A206" s="203"/>
      <c r="B206" s="204"/>
      <c r="C206" s="203"/>
      <c r="D206" s="203"/>
      <c r="E206" s="203"/>
      <c r="F206" s="203"/>
      <c r="G206" s="203"/>
      <c r="H206" s="203"/>
      <c r="I206" s="203"/>
      <c r="J206" s="203"/>
      <c r="K206" s="203"/>
      <c r="L206" s="203"/>
      <c r="M206" s="203"/>
      <c r="N206" s="203"/>
      <c r="O206" s="203"/>
      <c r="P206" s="203"/>
      <c r="Q206" s="203"/>
      <c r="R206" s="203"/>
      <c r="S206" s="203"/>
      <c r="T206" s="203"/>
      <c r="U206" s="203"/>
      <c r="V206" s="203"/>
      <c r="W206" s="203"/>
      <c r="X206" s="203"/>
      <c r="Y206" s="203"/>
      <c r="Z206" s="203"/>
      <c r="AA206" s="203"/>
      <c r="AB206" s="203"/>
    </row>
    <row xmlns:x14ac="http://schemas.microsoft.com/office/spreadsheetml/2009/9/ac" r="207" ht="15.75" x14ac:dyDescent="0.25">
      <c r="A207" s="203"/>
      <c r="B207" s="204"/>
      <c r="C207" s="203"/>
      <c r="D207" s="203"/>
      <c r="E207" s="203"/>
      <c r="F207" s="203"/>
      <c r="G207" s="203"/>
      <c r="H207" s="203"/>
      <c r="I207" s="203"/>
      <c r="J207" s="203"/>
      <c r="K207" s="203"/>
      <c r="L207" s="203"/>
      <c r="M207" s="203"/>
      <c r="N207" s="203"/>
      <c r="O207" s="203"/>
      <c r="P207" s="203"/>
      <c r="Q207" s="203"/>
      <c r="R207" s="203"/>
      <c r="S207" s="203"/>
      <c r="T207" s="203"/>
      <c r="U207" s="203"/>
      <c r="V207" s="203"/>
      <c r="W207" s="203"/>
      <c r="X207" s="203"/>
      <c r="Y207" s="203"/>
      <c r="Z207" s="203"/>
      <c r="AA207" s="203"/>
      <c r="AB207" s="203"/>
    </row>
    <row xmlns:x14ac="http://schemas.microsoft.com/office/spreadsheetml/2009/9/ac" r="208" ht="15.75" x14ac:dyDescent="0.25">
      <c r="A208" s="203"/>
      <c r="B208" s="204"/>
      <c r="C208" s="203"/>
      <c r="D208" s="203"/>
      <c r="E208" s="203"/>
      <c r="F208" s="203"/>
      <c r="G208" s="203"/>
      <c r="H208" s="203"/>
      <c r="I208" s="203"/>
      <c r="J208" s="203"/>
      <c r="K208" s="203"/>
      <c r="L208" s="203"/>
      <c r="M208" s="203"/>
      <c r="N208" s="203"/>
      <c r="O208" s="203"/>
      <c r="P208" s="203"/>
      <c r="Q208" s="203"/>
      <c r="R208" s="203"/>
      <c r="S208" s="203"/>
      <c r="T208" s="203"/>
      <c r="U208" s="203"/>
      <c r="V208" s="203"/>
      <c r="W208" s="203"/>
      <c r="X208" s="203"/>
      <c r="Y208" s="203"/>
      <c r="Z208" s="203"/>
      <c r="AA208" s="203"/>
      <c r="AB208" s="203"/>
    </row>
    <row xmlns:x14ac="http://schemas.microsoft.com/office/spreadsheetml/2009/9/ac" r="209" ht="15.75" x14ac:dyDescent="0.25">
      <c r="A209" s="203"/>
      <c r="B209" s="204"/>
      <c r="C209" s="203"/>
      <c r="D209" s="203"/>
      <c r="E209" s="203"/>
      <c r="F209" s="203"/>
      <c r="G209" s="203"/>
      <c r="H209" s="203"/>
      <c r="I209" s="203"/>
      <c r="J209" s="203"/>
      <c r="K209" s="203"/>
      <c r="L209" s="203"/>
      <c r="M209" s="203"/>
      <c r="N209" s="203"/>
      <c r="O209" s="203"/>
      <c r="P209" s="203"/>
      <c r="Q209" s="203"/>
      <c r="R209" s="203"/>
      <c r="S209" s="203"/>
      <c r="T209" s="203"/>
      <c r="U209" s="203"/>
      <c r="V209" s="203"/>
      <c r="W209" s="203"/>
      <c r="X209" s="203"/>
      <c r="Y209" s="203"/>
      <c r="Z209" s="203"/>
      <c r="AA209" s="203"/>
      <c r="AB209" s="203"/>
    </row>
    <row xmlns:x14ac="http://schemas.microsoft.com/office/spreadsheetml/2009/9/ac" r="210" ht="15.75" x14ac:dyDescent="0.25">
      <c r="A210" s="203"/>
      <c r="B210" s="204"/>
      <c r="C210" s="203"/>
      <c r="D210" s="203"/>
      <c r="E210" s="203"/>
      <c r="F210" s="203"/>
      <c r="G210" s="203"/>
      <c r="H210" s="203"/>
      <c r="I210" s="203"/>
      <c r="J210" s="203"/>
      <c r="K210" s="203"/>
      <c r="L210" s="203"/>
      <c r="M210" s="203"/>
      <c r="N210" s="203"/>
      <c r="O210" s="203"/>
      <c r="P210" s="203"/>
      <c r="Q210" s="203"/>
      <c r="R210" s="203"/>
      <c r="S210" s="203"/>
      <c r="T210" s="203"/>
      <c r="U210" s="203"/>
      <c r="V210" s="203"/>
      <c r="W210" s="203"/>
      <c r="X210" s="203"/>
      <c r="Y210" s="203"/>
      <c r="Z210" s="203"/>
      <c r="AA210" s="203"/>
      <c r="AB210" s="203"/>
    </row>
    <row xmlns:x14ac="http://schemas.microsoft.com/office/spreadsheetml/2009/9/ac" r="211" ht="15.75" x14ac:dyDescent="0.25">
      <c r="A211" s="203"/>
      <c r="B211" s="204"/>
      <c r="C211" s="203"/>
      <c r="D211" s="203"/>
      <c r="E211" s="203"/>
      <c r="F211" s="203"/>
      <c r="G211" s="203"/>
      <c r="H211" s="203"/>
      <c r="I211" s="203"/>
      <c r="J211" s="203"/>
      <c r="K211" s="203"/>
      <c r="L211" s="203"/>
      <c r="M211" s="203"/>
      <c r="N211" s="203"/>
      <c r="O211" s="203"/>
      <c r="P211" s="203"/>
      <c r="Q211" s="203"/>
      <c r="R211" s="203"/>
      <c r="S211" s="203"/>
      <c r="T211" s="203"/>
      <c r="U211" s="203"/>
      <c r="V211" s="203"/>
      <c r="W211" s="203"/>
      <c r="X211" s="203"/>
      <c r="Y211" s="203"/>
      <c r="Z211" s="203"/>
      <c r="AA211" s="203"/>
      <c r="AB211" s="203"/>
    </row>
    <row xmlns:x14ac="http://schemas.microsoft.com/office/spreadsheetml/2009/9/ac" r="212" ht="15.75" x14ac:dyDescent="0.25">
      <c r="A212" s="203"/>
      <c r="B212" s="204"/>
      <c r="C212" s="203"/>
      <c r="D212" s="203"/>
      <c r="E212" s="203"/>
      <c r="F212" s="203"/>
      <c r="G212" s="203"/>
      <c r="H212" s="203"/>
      <c r="I212" s="203"/>
      <c r="J212" s="203"/>
      <c r="K212" s="203"/>
      <c r="L212" s="203"/>
      <c r="M212" s="203"/>
      <c r="N212" s="203"/>
      <c r="O212" s="203"/>
      <c r="P212" s="203"/>
      <c r="Q212" s="203"/>
      <c r="R212" s="203"/>
      <c r="S212" s="203"/>
      <c r="T212" s="203"/>
      <c r="U212" s="203"/>
      <c r="V212" s="203"/>
      <c r="W212" s="203"/>
      <c r="X212" s="203"/>
      <c r="Y212" s="203"/>
      <c r="Z212" s="203"/>
      <c r="AA212" s="203"/>
      <c r="AB212" s="203"/>
    </row>
    <row xmlns:x14ac="http://schemas.microsoft.com/office/spreadsheetml/2009/9/ac" r="213" ht="15.75" x14ac:dyDescent="0.25">
      <c r="A213" s="203"/>
      <c r="B213" s="204"/>
      <c r="C213" s="203"/>
      <c r="D213" s="203"/>
      <c r="E213" s="203"/>
      <c r="F213" s="203"/>
      <c r="G213" s="203"/>
      <c r="H213" s="203"/>
      <c r="I213" s="203"/>
      <c r="J213" s="203"/>
      <c r="K213" s="203"/>
      <c r="L213" s="203"/>
      <c r="M213" s="203"/>
      <c r="N213" s="203"/>
      <c r="O213" s="203"/>
      <c r="P213" s="203"/>
      <c r="Q213" s="203"/>
      <c r="R213" s="203"/>
      <c r="S213" s="203"/>
      <c r="T213" s="203"/>
      <c r="U213" s="203"/>
      <c r="V213" s="203"/>
      <c r="W213" s="203"/>
      <c r="X213" s="203"/>
      <c r="Y213" s="203"/>
      <c r="Z213" s="203"/>
      <c r="AA213" s="203"/>
      <c r="AB213" s="203"/>
    </row>
    <row xmlns:x14ac="http://schemas.microsoft.com/office/spreadsheetml/2009/9/ac" r="214" ht="15.75" x14ac:dyDescent="0.25">
      <c r="A214" s="203"/>
      <c r="B214" s="204"/>
      <c r="C214" s="203"/>
      <c r="D214" s="203"/>
      <c r="E214" s="203"/>
      <c r="F214" s="203"/>
      <c r="G214" s="203"/>
      <c r="H214" s="203"/>
      <c r="I214" s="203"/>
      <c r="J214" s="203"/>
      <c r="K214" s="203"/>
      <c r="L214" s="203"/>
      <c r="M214" s="203"/>
      <c r="N214" s="203"/>
      <c r="O214" s="203"/>
      <c r="P214" s="203"/>
      <c r="Q214" s="203"/>
      <c r="R214" s="203"/>
      <c r="S214" s="203"/>
      <c r="T214" s="203"/>
      <c r="U214" s="203"/>
      <c r="V214" s="203"/>
      <c r="W214" s="203"/>
      <c r="X214" s="203"/>
      <c r="Y214" s="203"/>
      <c r="Z214" s="203"/>
      <c r="AA214" s="203"/>
      <c r="AB214" s="203"/>
    </row>
    <row xmlns:x14ac="http://schemas.microsoft.com/office/spreadsheetml/2009/9/ac" r="215" ht="15.75" x14ac:dyDescent="0.25">
      <c r="A215" s="203"/>
      <c r="B215" s="204"/>
      <c r="C215" s="203"/>
      <c r="D215" s="203"/>
      <c r="E215" s="203"/>
      <c r="F215" s="203"/>
      <c r="G215" s="203"/>
      <c r="H215" s="203"/>
      <c r="I215" s="203"/>
      <c r="J215" s="203"/>
      <c r="K215" s="203"/>
      <c r="L215" s="203"/>
      <c r="M215" s="203"/>
      <c r="N215" s="203"/>
      <c r="O215" s="203"/>
      <c r="P215" s="203"/>
      <c r="Q215" s="203"/>
      <c r="R215" s="203"/>
      <c r="S215" s="203"/>
      <c r="T215" s="203"/>
      <c r="U215" s="203"/>
      <c r="V215" s="203"/>
      <c r="W215" s="203"/>
      <c r="X215" s="203"/>
      <c r="Y215" s="203"/>
      <c r="Z215" s="203"/>
      <c r="AA215" s="203"/>
      <c r="AB215" s="203"/>
    </row>
    <row xmlns:x14ac="http://schemas.microsoft.com/office/spreadsheetml/2009/9/ac" r="216" ht="15.75" x14ac:dyDescent="0.25">
      <c r="A216" s="203"/>
      <c r="B216" s="204"/>
      <c r="C216" s="203"/>
      <c r="D216" s="203"/>
      <c r="E216" s="203"/>
      <c r="F216" s="203"/>
      <c r="G216" s="203"/>
      <c r="H216" s="203"/>
      <c r="I216" s="203"/>
      <c r="J216" s="203"/>
      <c r="K216" s="203"/>
      <c r="L216" s="203"/>
      <c r="M216" s="203"/>
      <c r="N216" s="203"/>
      <c r="O216" s="203"/>
      <c r="P216" s="203"/>
      <c r="Q216" s="203"/>
      <c r="R216" s="203"/>
      <c r="S216" s="203"/>
      <c r="T216" s="203"/>
      <c r="U216" s="203"/>
      <c r="V216" s="203"/>
      <c r="W216" s="203"/>
      <c r="X216" s="203"/>
      <c r="Y216" s="203"/>
      <c r="Z216" s="203"/>
      <c r="AA216" s="203"/>
      <c r="AB216" s="203"/>
    </row>
    <row xmlns:x14ac="http://schemas.microsoft.com/office/spreadsheetml/2009/9/ac" r="217" ht="15.75" x14ac:dyDescent="0.25">
      <c r="A217" s="203"/>
      <c r="B217" s="204"/>
      <c r="C217" s="203"/>
      <c r="D217" s="203"/>
      <c r="E217" s="203"/>
      <c r="F217" s="203"/>
      <c r="G217" s="203"/>
      <c r="H217" s="203"/>
      <c r="I217" s="203"/>
      <c r="J217" s="203"/>
      <c r="K217" s="203"/>
      <c r="L217" s="203"/>
      <c r="M217" s="203"/>
      <c r="N217" s="203"/>
      <c r="O217" s="203"/>
      <c r="P217" s="203"/>
      <c r="Q217" s="203"/>
      <c r="R217" s="203"/>
      <c r="S217" s="203"/>
      <c r="T217" s="203"/>
      <c r="U217" s="203"/>
      <c r="V217" s="203"/>
      <c r="W217" s="203"/>
      <c r="X217" s="203"/>
      <c r="Y217" s="203"/>
      <c r="Z217" s="203"/>
      <c r="AA217" s="203"/>
      <c r="AB217" s="203"/>
    </row>
    <row xmlns:x14ac="http://schemas.microsoft.com/office/spreadsheetml/2009/9/ac" r="218" ht="15.75" x14ac:dyDescent="0.25">
      <c r="A218" s="203"/>
      <c r="B218" s="204"/>
      <c r="C218" s="203"/>
      <c r="D218" s="203"/>
      <c r="E218" s="203"/>
      <c r="F218" s="203"/>
      <c r="G218" s="203"/>
      <c r="H218" s="203"/>
      <c r="I218" s="203"/>
      <c r="J218" s="203"/>
      <c r="K218" s="203"/>
      <c r="L218" s="203"/>
      <c r="M218" s="203"/>
      <c r="N218" s="203"/>
      <c r="O218" s="203"/>
      <c r="P218" s="203"/>
      <c r="Q218" s="203"/>
      <c r="R218" s="203"/>
      <c r="S218" s="203"/>
      <c r="T218" s="203"/>
      <c r="U218" s="203"/>
      <c r="V218" s="203"/>
      <c r="W218" s="203"/>
      <c r="X218" s="203"/>
      <c r="Y218" s="203"/>
      <c r="Z218" s="203"/>
      <c r="AA218" s="203"/>
      <c r="AB218" s="203"/>
    </row>
    <row xmlns:x14ac="http://schemas.microsoft.com/office/spreadsheetml/2009/9/ac" r="219" ht="15.75" x14ac:dyDescent="0.25">
      <c r="A219" s="203"/>
      <c r="B219" s="204"/>
      <c r="C219" s="203"/>
      <c r="D219" s="203"/>
      <c r="E219" s="203"/>
      <c r="F219" s="203"/>
      <c r="G219" s="203"/>
      <c r="H219" s="203"/>
      <c r="I219" s="203"/>
      <c r="J219" s="203"/>
      <c r="K219" s="203"/>
      <c r="L219" s="203"/>
      <c r="M219" s="203"/>
      <c r="N219" s="203"/>
      <c r="O219" s="203"/>
      <c r="P219" s="203"/>
      <c r="Q219" s="203"/>
      <c r="R219" s="203"/>
      <c r="S219" s="203"/>
      <c r="T219" s="203"/>
      <c r="U219" s="203"/>
      <c r="V219" s="203"/>
      <c r="W219" s="203"/>
      <c r="X219" s="203"/>
      <c r="Y219" s="203"/>
      <c r="Z219" s="203"/>
      <c r="AA219" s="203"/>
      <c r="AB219" s="203"/>
    </row>
    <row xmlns:x14ac="http://schemas.microsoft.com/office/spreadsheetml/2009/9/ac" r="220" ht="15.75" x14ac:dyDescent="0.25">
      <c r="A220" s="203"/>
      <c r="B220" s="204"/>
      <c r="C220" s="203"/>
      <c r="D220" s="203"/>
      <c r="E220" s="203"/>
      <c r="F220" s="203"/>
      <c r="G220" s="203"/>
      <c r="H220" s="203"/>
      <c r="I220" s="203"/>
      <c r="J220" s="203"/>
      <c r="K220" s="203"/>
      <c r="L220" s="203"/>
      <c r="M220" s="203"/>
      <c r="N220" s="203"/>
      <c r="O220" s="203"/>
      <c r="P220" s="203"/>
      <c r="Q220" s="203"/>
      <c r="R220" s="203"/>
      <c r="S220" s="203"/>
      <c r="T220" s="203"/>
      <c r="U220" s="203"/>
      <c r="V220" s="203"/>
      <c r="W220" s="203"/>
      <c r="X220" s="203"/>
      <c r="Y220" s="203"/>
      <c r="Z220" s="203"/>
      <c r="AA220" s="203"/>
      <c r="AB220" s="203"/>
    </row>
    <row xmlns:x14ac="http://schemas.microsoft.com/office/spreadsheetml/2009/9/ac" r="221" ht="15.75" x14ac:dyDescent="0.25">
      <c r="A221" s="203"/>
      <c r="B221" s="204"/>
      <c r="C221" s="203"/>
      <c r="D221" s="203"/>
      <c r="E221" s="203"/>
      <c r="F221" s="203"/>
      <c r="G221" s="203"/>
      <c r="H221" s="203"/>
      <c r="I221" s="203"/>
      <c r="J221" s="203"/>
      <c r="K221" s="203"/>
      <c r="L221" s="203"/>
      <c r="M221" s="203"/>
      <c r="N221" s="203"/>
      <c r="O221" s="203"/>
      <c r="P221" s="203"/>
      <c r="Q221" s="203"/>
      <c r="R221" s="203"/>
      <c r="S221" s="203"/>
      <c r="T221" s="203"/>
      <c r="U221" s="203"/>
      <c r="V221" s="203"/>
      <c r="W221" s="203"/>
      <c r="X221" s="203"/>
      <c r="Y221" s="203"/>
      <c r="Z221" s="203"/>
      <c r="AA221" s="203"/>
      <c r="AB221" s="203"/>
    </row>
    <row xmlns:x14ac="http://schemas.microsoft.com/office/spreadsheetml/2009/9/ac" r="222" ht="15.75" x14ac:dyDescent="0.25">
      <c r="A222" s="203"/>
      <c r="B222" s="204"/>
      <c r="C222" s="203"/>
      <c r="D222" s="203"/>
      <c r="E222" s="203"/>
      <c r="F222" s="203"/>
      <c r="G222" s="203"/>
      <c r="H222" s="203"/>
      <c r="I222" s="203"/>
      <c r="J222" s="203"/>
      <c r="K222" s="203"/>
      <c r="L222" s="203"/>
      <c r="M222" s="203"/>
      <c r="N222" s="203"/>
      <c r="O222" s="203"/>
      <c r="P222" s="203"/>
      <c r="Q222" s="203"/>
      <c r="R222" s="203"/>
      <c r="S222" s="203"/>
      <c r="T222" s="203"/>
      <c r="U222" s="203"/>
      <c r="V222" s="203"/>
      <c r="W222" s="203"/>
      <c r="X222" s="203"/>
      <c r="Y222" s="203"/>
      <c r="Z222" s="203"/>
      <c r="AA222" s="203"/>
      <c r="AB222" s="203"/>
    </row>
    <row xmlns:x14ac="http://schemas.microsoft.com/office/spreadsheetml/2009/9/ac" r="223" ht="15.75" x14ac:dyDescent="0.25">
      <c r="A223" s="203"/>
      <c r="B223" s="204"/>
      <c r="C223" s="203"/>
      <c r="D223" s="203"/>
      <c r="E223" s="203"/>
      <c r="F223" s="203"/>
      <c r="G223" s="203"/>
      <c r="H223" s="203"/>
      <c r="I223" s="203"/>
      <c r="J223" s="203"/>
      <c r="K223" s="203"/>
      <c r="L223" s="203"/>
      <c r="M223" s="203"/>
      <c r="N223" s="203"/>
      <c r="O223" s="203"/>
      <c r="P223" s="203"/>
      <c r="Q223" s="203"/>
      <c r="R223" s="203"/>
      <c r="S223" s="203"/>
      <c r="T223" s="203"/>
      <c r="U223" s="203"/>
      <c r="V223" s="203"/>
      <c r="W223" s="203"/>
      <c r="X223" s="203"/>
      <c r="Y223" s="203"/>
      <c r="Z223" s="203"/>
      <c r="AA223" s="203"/>
      <c r="AB223" s="203"/>
    </row>
    <row xmlns:x14ac="http://schemas.microsoft.com/office/spreadsheetml/2009/9/ac" r="224" ht="15.75" x14ac:dyDescent="0.25">
      <c r="A224" s="203"/>
      <c r="B224" s="204"/>
      <c r="C224" s="203"/>
      <c r="D224" s="203"/>
      <c r="E224" s="203"/>
      <c r="F224" s="203"/>
      <c r="G224" s="203"/>
      <c r="H224" s="203"/>
      <c r="I224" s="203"/>
      <c r="J224" s="203"/>
      <c r="K224" s="203"/>
      <c r="L224" s="203"/>
      <c r="M224" s="203"/>
      <c r="N224" s="203"/>
      <c r="O224" s="203"/>
      <c r="P224" s="203"/>
      <c r="Q224" s="203"/>
      <c r="R224" s="203"/>
      <c r="S224" s="203"/>
      <c r="T224" s="203"/>
      <c r="U224" s="203"/>
      <c r="V224" s="203"/>
      <c r="W224" s="203"/>
      <c r="X224" s="203"/>
      <c r="Y224" s="203"/>
      <c r="Z224" s="203"/>
      <c r="AA224" s="203"/>
      <c r="AB224" s="203"/>
    </row>
    <row xmlns:x14ac="http://schemas.microsoft.com/office/spreadsheetml/2009/9/ac" r="225" ht="15.75" x14ac:dyDescent="0.25">
      <c r="A225" s="203"/>
      <c r="B225" s="204"/>
      <c r="C225" s="203"/>
      <c r="D225" s="203"/>
      <c r="E225" s="203"/>
      <c r="F225" s="203"/>
      <c r="G225" s="203"/>
      <c r="H225" s="203"/>
      <c r="I225" s="203"/>
      <c r="J225" s="203"/>
      <c r="K225" s="203"/>
      <c r="L225" s="203"/>
      <c r="M225" s="203"/>
      <c r="N225" s="203"/>
      <c r="O225" s="203"/>
      <c r="P225" s="203"/>
      <c r="Q225" s="203"/>
      <c r="R225" s="203"/>
      <c r="S225" s="203"/>
      <c r="T225" s="203"/>
      <c r="U225" s="203"/>
      <c r="V225" s="203"/>
      <c r="W225" s="203"/>
      <c r="X225" s="203"/>
      <c r="Y225" s="203"/>
      <c r="Z225" s="203"/>
      <c r="AA225" s="203"/>
      <c r="AB225" s="203"/>
    </row>
    <row xmlns:x14ac="http://schemas.microsoft.com/office/spreadsheetml/2009/9/ac" r="226" ht="15.75" x14ac:dyDescent="0.25">
      <c r="A226" s="203"/>
      <c r="B226" s="204"/>
      <c r="C226" s="203"/>
      <c r="D226" s="203"/>
      <c r="E226" s="203"/>
      <c r="F226" s="203"/>
      <c r="G226" s="203"/>
      <c r="H226" s="203"/>
      <c r="I226" s="203"/>
      <c r="J226" s="203"/>
      <c r="K226" s="203"/>
      <c r="L226" s="203"/>
      <c r="M226" s="203"/>
      <c r="N226" s="203"/>
      <c r="O226" s="203"/>
      <c r="P226" s="203"/>
      <c r="Q226" s="203"/>
      <c r="R226" s="203"/>
      <c r="S226" s="203"/>
      <c r="T226" s="203"/>
      <c r="U226" s="203"/>
      <c r="V226" s="203"/>
      <c r="W226" s="203"/>
      <c r="X226" s="203"/>
      <c r="Y226" s="203"/>
      <c r="Z226" s="203"/>
      <c r="AA226" s="203"/>
      <c r="AB226" s="203"/>
    </row>
    <row xmlns:x14ac="http://schemas.microsoft.com/office/spreadsheetml/2009/9/ac" r="227" ht="15.75" x14ac:dyDescent="0.25">
      <c r="A227" s="203"/>
      <c r="B227" s="204"/>
      <c r="C227" s="203"/>
      <c r="D227" s="203"/>
      <c r="E227" s="203"/>
      <c r="F227" s="203"/>
      <c r="G227" s="203"/>
      <c r="H227" s="203"/>
      <c r="I227" s="203"/>
      <c r="J227" s="203"/>
      <c r="K227" s="203"/>
      <c r="L227" s="203"/>
      <c r="M227" s="203"/>
      <c r="N227" s="203"/>
      <c r="O227" s="203"/>
      <c r="P227" s="203"/>
      <c r="Q227" s="203"/>
      <c r="R227" s="203"/>
      <c r="S227" s="203"/>
      <c r="T227" s="203"/>
      <c r="U227" s="203"/>
      <c r="V227" s="203"/>
      <c r="W227" s="203"/>
      <c r="X227" s="203"/>
      <c r="Y227" s="203"/>
      <c r="Z227" s="203"/>
      <c r="AA227" s="203"/>
      <c r="AB227" s="203"/>
    </row>
    <row xmlns:x14ac="http://schemas.microsoft.com/office/spreadsheetml/2009/9/ac" r="228" ht="15.75" x14ac:dyDescent="0.25">
      <c r="A228" s="203"/>
      <c r="B228" s="204"/>
      <c r="C228" s="203"/>
      <c r="D228" s="203"/>
      <c r="E228" s="203"/>
      <c r="F228" s="203"/>
      <c r="G228" s="203"/>
      <c r="H228" s="203"/>
      <c r="I228" s="203"/>
      <c r="J228" s="203"/>
      <c r="K228" s="203"/>
      <c r="L228" s="203"/>
      <c r="M228" s="203"/>
      <c r="N228" s="203"/>
      <c r="O228" s="203"/>
      <c r="P228" s="203"/>
      <c r="Q228" s="203"/>
      <c r="R228" s="203"/>
      <c r="S228" s="203"/>
      <c r="T228" s="203"/>
      <c r="U228" s="203"/>
      <c r="V228" s="203"/>
      <c r="W228" s="203"/>
      <c r="X228" s="203"/>
      <c r="Y228" s="203"/>
      <c r="Z228" s="203"/>
      <c r="AA228" s="203"/>
      <c r="AB228" s="203"/>
    </row>
    <row xmlns:x14ac="http://schemas.microsoft.com/office/spreadsheetml/2009/9/ac" r="229" ht="15.75" x14ac:dyDescent="0.25">
      <c r="A229" s="203"/>
      <c r="B229" s="204"/>
      <c r="C229" s="203"/>
      <c r="D229" s="203"/>
      <c r="E229" s="203"/>
      <c r="F229" s="203"/>
      <c r="G229" s="203"/>
      <c r="H229" s="203"/>
      <c r="I229" s="203"/>
      <c r="J229" s="203"/>
      <c r="K229" s="203"/>
      <c r="L229" s="203"/>
      <c r="M229" s="203"/>
      <c r="N229" s="203"/>
      <c r="O229" s="203"/>
      <c r="P229" s="203"/>
      <c r="Q229" s="203"/>
      <c r="R229" s="203"/>
      <c r="S229" s="203"/>
      <c r="T229" s="203"/>
      <c r="U229" s="203"/>
      <c r="V229" s="203"/>
      <c r="W229" s="203"/>
      <c r="X229" s="203"/>
      <c r="Y229" s="203"/>
      <c r="Z229" s="203"/>
      <c r="AA229" s="203"/>
      <c r="AB229" s="203"/>
    </row>
    <row xmlns:x14ac="http://schemas.microsoft.com/office/spreadsheetml/2009/9/ac" r="230" ht="15.75" x14ac:dyDescent="0.25">
      <c r="A230" s="203"/>
      <c r="B230" s="204"/>
      <c r="C230" s="203"/>
      <c r="D230" s="203"/>
      <c r="E230" s="203"/>
      <c r="F230" s="203"/>
      <c r="G230" s="203"/>
      <c r="H230" s="203"/>
      <c r="I230" s="203"/>
      <c r="J230" s="203"/>
      <c r="K230" s="203"/>
      <c r="L230" s="203"/>
      <c r="M230" s="203"/>
      <c r="N230" s="203"/>
      <c r="O230" s="203"/>
      <c r="P230" s="203"/>
      <c r="Q230" s="203"/>
      <c r="R230" s="203"/>
      <c r="S230" s="203"/>
      <c r="T230" s="203"/>
      <c r="U230" s="203"/>
      <c r="V230" s="203"/>
      <c r="W230" s="203"/>
      <c r="X230" s="203"/>
      <c r="Y230" s="203"/>
      <c r="Z230" s="203"/>
      <c r="AA230" s="203"/>
      <c r="AB230" s="203"/>
    </row>
    <row xmlns:x14ac="http://schemas.microsoft.com/office/spreadsheetml/2009/9/ac" r="231" ht="15.75" x14ac:dyDescent="0.25">
      <c r="A231" s="203"/>
      <c r="B231" s="204"/>
      <c r="C231" s="203"/>
      <c r="D231" s="203"/>
      <c r="E231" s="203"/>
      <c r="F231" s="203"/>
      <c r="G231" s="203"/>
      <c r="H231" s="203"/>
      <c r="I231" s="203"/>
      <c r="J231" s="203"/>
      <c r="K231" s="203"/>
      <c r="L231" s="203"/>
      <c r="M231" s="203"/>
      <c r="N231" s="203"/>
      <c r="O231" s="203"/>
      <c r="P231" s="203"/>
      <c r="Q231" s="203"/>
      <c r="R231" s="203"/>
      <c r="S231" s="203"/>
      <c r="T231" s="203"/>
      <c r="U231" s="203"/>
      <c r="V231" s="203"/>
      <c r="W231" s="203"/>
      <c r="X231" s="203"/>
      <c r="Y231" s="203"/>
      <c r="Z231" s="203"/>
      <c r="AA231" s="203"/>
      <c r="AB231" s="203"/>
    </row>
    <row xmlns:x14ac="http://schemas.microsoft.com/office/spreadsheetml/2009/9/ac" r="232" ht="15.75" x14ac:dyDescent="0.25">
      <c r="A232" s="203"/>
      <c r="B232" s="204"/>
      <c r="C232" s="203"/>
      <c r="D232" s="203"/>
      <c r="E232" s="203"/>
      <c r="F232" s="203"/>
      <c r="G232" s="203"/>
      <c r="H232" s="203"/>
      <c r="I232" s="203"/>
      <c r="J232" s="203"/>
      <c r="K232" s="203"/>
      <c r="L232" s="203"/>
      <c r="M232" s="203"/>
      <c r="N232" s="203"/>
      <c r="O232" s="203"/>
      <c r="P232" s="203"/>
      <c r="Q232" s="203"/>
      <c r="R232" s="203"/>
      <c r="S232" s="203"/>
      <c r="T232" s="203"/>
      <c r="U232" s="203"/>
      <c r="V232" s="203"/>
      <c r="W232" s="203"/>
      <c r="X232" s="203"/>
      <c r="Y232" s="203"/>
      <c r="Z232" s="203"/>
      <c r="AA232" s="203"/>
      <c r="AB232" s="203"/>
    </row>
    <row xmlns:x14ac="http://schemas.microsoft.com/office/spreadsheetml/2009/9/ac" r="233" ht="15.75" x14ac:dyDescent="0.25">
      <c r="A233" s="203"/>
      <c r="B233" s="204"/>
      <c r="C233" s="203"/>
      <c r="D233" s="203"/>
      <c r="E233" s="203"/>
      <c r="F233" s="203"/>
      <c r="G233" s="203"/>
      <c r="H233" s="203"/>
      <c r="I233" s="203"/>
      <c r="J233" s="203"/>
      <c r="K233" s="203"/>
      <c r="L233" s="203"/>
      <c r="M233" s="203"/>
      <c r="N233" s="203"/>
      <c r="O233" s="203"/>
      <c r="P233" s="203"/>
      <c r="Q233" s="203"/>
      <c r="R233" s="203"/>
      <c r="S233" s="203"/>
      <c r="T233" s="203"/>
      <c r="U233" s="203"/>
      <c r="V233" s="203"/>
      <c r="W233" s="203"/>
      <c r="X233" s="203"/>
      <c r="Y233" s="203"/>
      <c r="Z233" s="203"/>
      <c r="AA233" s="203"/>
    </row>
    <row xmlns:x14ac="http://schemas.microsoft.com/office/spreadsheetml/2009/9/ac" r="234" ht="15.75" x14ac:dyDescent="0.25">
      <c r="A234" s="203"/>
      <c r="B234" s="204"/>
      <c r="C234" s="203"/>
      <c r="D234" s="203"/>
      <c r="E234" s="203"/>
      <c r="F234" s="203"/>
      <c r="G234" s="203"/>
      <c r="H234" s="203"/>
      <c r="I234" s="203"/>
      <c r="J234" s="203"/>
      <c r="K234" s="203"/>
      <c r="L234" s="203"/>
      <c r="M234" s="203"/>
      <c r="N234" s="203"/>
      <c r="O234" s="203"/>
      <c r="P234" s="203"/>
      <c r="Q234" s="203"/>
      <c r="R234" s="203"/>
      <c r="S234" s="203"/>
      <c r="T234" s="203"/>
      <c r="U234" s="203"/>
      <c r="V234" s="203"/>
      <c r="W234" s="203"/>
      <c r="X234" s="203"/>
      <c r="Y234" s="203"/>
      <c r="Z234" s="203"/>
      <c r="AA234" s="203"/>
    </row>
    <row xmlns:x14ac="http://schemas.microsoft.com/office/spreadsheetml/2009/9/ac" r="235" ht="15.75" x14ac:dyDescent="0.25">
      <c r="A235" s="203"/>
      <c r="B235" s="204"/>
      <c r="C235" s="203"/>
      <c r="D235" s="203"/>
      <c r="E235" s="203"/>
      <c r="F235" s="203"/>
      <c r="G235" s="203"/>
      <c r="H235" s="203"/>
      <c r="I235" s="203"/>
      <c r="J235" s="203"/>
      <c r="K235" s="203"/>
      <c r="L235" s="203"/>
      <c r="M235" s="203"/>
      <c r="N235" s="203"/>
      <c r="O235" s="203"/>
      <c r="P235" s="203"/>
      <c r="Q235" s="203"/>
      <c r="R235" s="203"/>
      <c r="S235" s="203"/>
      <c r="T235" s="203"/>
      <c r="U235" s="203"/>
      <c r="V235" s="203"/>
      <c r="W235" s="203"/>
      <c r="X235" s="203"/>
      <c r="Y235" s="203"/>
      <c r="Z235" s="203"/>
      <c r="AA235" s="203"/>
    </row>
    <row xmlns:x14ac="http://schemas.microsoft.com/office/spreadsheetml/2009/9/ac" r="236" ht="15.75" x14ac:dyDescent="0.25">
      <c r="A236" s="203"/>
      <c r="B236" s="204"/>
      <c r="C236" s="203"/>
      <c r="D236" s="203"/>
      <c r="E236" s="203"/>
      <c r="F236" s="203"/>
      <c r="G236" s="203"/>
      <c r="H236" s="203"/>
      <c r="I236" s="203"/>
      <c r="J236" s="203"/>
      <c r="K236" s="203"/>
      <c r="L236" s="203"/>
      <c r="M236" s="203"/>
      <c r="N236" s="203"/>
      <c r="O236" s="203"/>
      <c r="P236" s="203"/>
      <c r="Q236" s="203"/>
      <c r="R236" s="203"/>
      <c r="S236" s="203"/>
      <c r="T236" s="203"/>
      <c r="U236" s="203"/>
      <c r="V236" s="203"/>
      <c r="W236" s="203"/>
      <c r="X236" s="203"/>
      <c r="Y236" s="203"/>
      <c r="Z236" s="203"/>
      <c r="AA236" s="203"/>
    </row>
    <row xmlns:x14ac="http://schemas.microsoft.com/office/spreadsheetml/2009/9/ac" r="237" ht="15.75" x14ac:dyDescent="0.25">
      <c r="A237" s="203"/>
      <c r="B237" s="204"/>
      <c r="C237" s="203"/>
      <c r="D237" s="203"/>
      <c r="E237" s="203"/>
      <c r="F237" s="203"/>
      <c r="G237" s="203"/>
      <c r="H237" s="203"/>
      <c r="I237" s="203"/>
      <c r="J237" s="203"/>
      <c r="K237" s="203"/>
      <c r="L237" s="203"/>
      <c r="M237" s="203"/>
      <c r="N237" s="203"/>
      <c r="O237" s="203"/>
      <c r="P237" s="203"/>
      <c r="Q237" s="203"/>
      <c r="R237" s="203"/>
      <c r="S237" s="203"/>
      <c r="T237" s="203"/>
      <c r="U237" s="203"/>
      <c r="V237" s="203"/>
      <c r="W237" s="203"/>
      <c r="X237" s="203"/>
      <c r="Y237" s="203"/>
      <c r="Z237" s="203"/>
      <c r="AA237" s="203"/>
    </row>
    <row xmlns:x14ac="http://schemas.microsoft.com/office/spreadsheetml/2009/9/ac" r="238" ht="15.75" x14ac:dyDescent="0.25">
      <c r="A238" s="203"/>
      <c r="B238" s="204"/>
      <c r="C238" s="203"/>
      <c r="D238" s="203"/>
      <c r="E238" s="203"/>
      <c r="F238" s="203"/>
      <c r="G238" s="203"/>
      <c r="H238" s="203"/>
      <c r="I238" s="203"/>
      <c r="J238" s="203"/>
      <c r="K238" s="203"/>
      <c r="L238" s="203"/>
      <c r="M238" s="203"/>
      <c r="N238" s="203"/>
      <c r="O238" s="203"/>
      <c r="P238" s="203"/>
      <c r="Q238" s="203"/>
      <c r="R238" s="203"/>
      <c r="S238" s="203"/>
      <c r="T238" s="203"/>
      <c r="U238" s="203"/>
      <c r="V238" s="203"/>
      <c r="W238" s="203"/>
      <c r="X238" s="203"/>
      <c r="Y238" s="203"/>
      <c r="Z238" s="203"/>
      <c r="AA238" s="203"/>
    </row>
    <row xmlns:x14ac="http://schemas.microsoft.com/office/spreadsheetml/2009/9/ac" r="239" ht="15.75" x14ac:dyDescent="0.25">
      <c r="A239" s="203"/>
      <c r="B239" s="204"/>
      <c r="C239" s="203"/>
      <c r="D239" s="203"/>
      <c r="E239" s="203"/>
      <c r="F239" s="203"/>
      <c r="G239" s="203"/>
      <c r="H239" s="203"/>
      <c r="I239" s="203"/>
      <c r="J239" s="203"/>
      <c r="K239" s="203"/>
      <c r="L239" s="203"/>
      <c r="M239" s="203"/>
      <c r="N239" s="203"/>
      <c r="O239" s="203"/>
      <c r="P239" s="203"/>
      <c r="Q239" s="203"/>
      <c r="R239" s="203"/>
      <c r="S239" s="203"/>
      <c r="T239" s="203"/>
      <c r="U239" s="203"/>
      <c r="V239" s="203"/>
      <c r="W239" s="203"/>
      <c r="X239" s="203"/>
      <c r="Y239" s="203"/>
      <c r="Z239" s="203"/>
      <c r="AA239" s="203"/>
    </row>
    <row xmlns:x14ac="http://schemas.microsoft.com/office/spreadsheetml/2009/9/ac" r="240" ht="15.75" x14ac:dyDescent="0.25">
      <c r="A240" s="203"/>
      <c r="B240" s="204"/>
      <c r="C240" s="203"/>
      <c r="D240" s="203"/>
      <c r="E240" s="203"/>
      <c r="F240" s="203"/>
      <c r="G240" s="203"/>
      <c r="H240" s="203"/>
      <c r="I240" s="203"/>
      <c r="J240" s="203"/>
      <c r="K240" s="203"/>
      <c r="L240" s="203"/>
      <c r="M240" s="203"/>
      <c r="N240" s="203"/>
      <c r="O240" s="203"/>
      <c r="P240" s="203"/>
      <c r="Q240" s="203"/>
      <c r="R240" s="203"/>
      <c r="S240" s="203"/>
      <c r="T240" s="203"/>
      <c r="U240" s="203"/>
      <c r="V240" s="203"/>
      <c r="W240" s="203"/>
      <c r="X240" s="203"/>
      <c r="Y240" s="203"/>
      <c r="Z240" s="203"/>
      <c r="AA240" s="203"/>
    </row>
    <row xmlns:x14ac="http://schemas.microsoft.com/office/spreadsheetml/2009/9/ac" r="241" ht="15.75" x14ac:dyDescent="0.25">
      <c r="A241" s="203"/>
      <c r="B241" s="204"/>
      <c r="C241" s="203"/>
      <c r="D241" s="203"/>
      <c r="E241" s="203"/>
      <c r="F241" s="203"/>
      <c r="G241" s="203"/>
      <c r="H241" s="203"/>
      <c r="I241" s="203"/>
      <c r="J241" s="203"/>
      <c r="K241" s="203"/>
      <c r="L241" s="203"/>
      <c r="M241" s="203"/>
      <c r="N241" s="203"/>
      <c r="O241" s="203"/>
      <c r="P241" s="203"/>
      <c r="Q241" s="203"/>
      <c r="R241" s="203"/>
      <c r="S241" s="203"/>
      <c r="T241" s="203"/>
      <c r="U241" s="203"/>
      <c r="V241" s="203"/>
      <c r="W241" s="203"/>
      <c r="X241" s="203"/>
      <c r="Y241" s="203"/>
      <c r="Z241" s="203"/>
      <c r="AA241" s="203"/>
    </row>
    <row xmlns:x14ac="http://schemas.microsoft.com/office/spreadsheetml/2009/9/ac" r="242" ht="15.75" x14ac:dyDescent="0.25">
      <c r="A242" s="203"/>
      <c r="B242" s="204"/>
      <c r="C242" s="203"/>
      <c r="D242" s="203"/>
      <c r="E242" s="203"/>
      <c r="F242" s="203"/>
      <c r="G242" s="203"/>
      <c r="H242" s="203"/>
      <c r="I242" s="203"/>
      <c r="J242" s="203"/>
      <c r="K242" s="203"/>
      <c r="L242" s="203"/>
      <c r="M242" s="203"/>
      <c r="N242" s="203"/>
      <c r="O242" s="203"/>
      <c r="P242" s="203"/>
      <c r="Q242" s="203"/>
      <c r="R242" s="203"/>
      <c r="S242" s="203"/>
      <c r="T242" s="203"/>
      <c r="U242" s="203"/>
      <c r="V242" s="203"/>
      <c r="W242" s="203"/>
      <c r="X242" s="203"/>
      <c r="Y242" s="203"/>
      <c r="Z242" s="203"/>
      <c r="AA242" s="203"/>
    </row>
    <row xmlns:x14ac="http://schemas.microsoft.com/office/spreadsheetml/2009/9/ac" r="243" ht="15.75" x14ac:dyDescent="0.25">
      <c r="A243" s="203"/>
      <c r="B243" s="204"/>
      <c r="C243" s="203"/>
      <c r="D243" s="203"/>
      <c r="E243" s="203"/>
      <c r="F243" s="203"/>
      <c r="G243" s="203"/>
      <c r="H243" s="203"/>
      <c r="I243" s="203"/>
      <c r="J243" s="203"/>
      <c r="K243" s="203"/>
      <c r="L243" s="203"/>
      <c r="M243" s="203"/>
      <c r="N243" s="203"/>
      <c r="O243" s="203"/>
      <c r="P243" s="203"/>
      <c r="Q243" s="203"/>
      <c r="R243" s="203"/>
      <c r="S243" s="203"/>
      <c r="T243" s="203"/>
      <c r="U243" s="203"/>
      <c r="V243" s="203"/>
      <c r="W243" s="203"/>
      <c r="X243" s="203"/>
      <c r="Y243" s="203"/>
      <c r="Z243" s="203"/>
      <c r="AA243" s="203"/>
    </row>
    <row xmlns:x14ac="http://schemas.microsoft.com/office/spreadsheetml/2009/9/ac" r="244" ht="15.75" x14ac:dyDescent="0.25">
      <c r="A244" s="203"/>
      <c r="B244" s="204"/>
      <c r="C244" s="203"/>
      <c r="D244" s="203"/>
      <c r="E244" s="203"/>
      <c r="F244" s="203"/>
      <c r="G244" s="203"/>
      <c r="H244" s="203"/>
      <c r="I244" s="203"/>
      <c r="J244" s="203"/>
      <c r="K244" s="203"/>
      <c r="L244" s="203"/>
      <c r="M244" s="203"/>
      <c r="N244" s="203"/>
      <c r="O244" s="203"/>
      <c r="P244" s="203"/>
      <c r="Q244" s="203"/>
      <c r="R244" s="203"/>
      <c r="S244" s="203"/>
      <c r="T244" s="203"/>
      <c r="U244" s="203"/>
      <c r="V244" s="203"/>
      <c r="W244" s="203"/>
      <c r="X244" s="203"/>
      <c r="Y244" s="203"/>
      <c r="Z244" s="203"/>
      <c r="AA244" s="203"/>
    </row>
    <row xmlns:x14ac="http://schemas.microsoft.com/office/spreadsheetml/2009/9/ac" r="245" ht="15.75" x14ac:dyDescent="0.25">
      <c r="A245" s="203"/>
      <c r="B245" s="204"/>
      <c r="C245" s="203"/>
      <c r="D245" s="203"/>
      <c r="E245" s="203"/>
      <c r="F245" s="203"/>
      <c r="G245" s="203"/>
      <c r="H245" s="203"/>
      <c r="I245" s="203"/>
      <c r="J245" s="203"/>
      <c r="K245" s="203"/>
      <c r="L245" s="203"/>
      <c r="M245" s="203"/>
      <c r="N245" s="203"/>
      <c r="O245" s="203"/>
      <c r="P245" s="203"/>
      <c r="Q245" s="203"/>
      <c r="R245" s="203"/>
      <c r="S245" s="203"/>
      <c r="T245" s="203"/>
      <c r="U245" s="203"/>
      <c r="V245" s="203"/>
      <c r="W245" s="203"/>
      <c r="X245" s="203"/>
      <c r="Y245" s="203"/>
      <c r="Z245" s="203"/>
      <c r="AA245" s="203"/>
    </row>
    <row xmlns:x14ac="http://schemas.microsoft.com/office/spreadsheetml/2009/9/ac" r="246" ht="15.75" x14ac:dyDescent="0.25">
      <c r="A246" s="203"/>
      <c r="B246" s="204"/>
      <c r="C246" s="203"/>
      <c r="D246" s="203"/>
      <c r="E246" s="203"/>
      <c r="F246" s="203"/>
      <c r="G246" s="203"/>
      <c r="H246" s="203"/>
      <c r="I246" s="203"/>
      <c r="J246" s="203"/>
      <c r="K246" s="203"/>
      <c r="L246" s="203"/>
      <c r="M246" s="203"/>
      <c r="N246" s="203"/>
      <c r="O246" s="203"/>
      <c r="P246" s="203"/>
      <c r="Q246" s="203"/>
      <c r="R246" s="203"/>
      <c r="S246" s="203"/>
      <c r="T246" s="203"/>
      <c r="U246" s="203"/>
      <c r="V246" s="203"/>
      <c r="W246" s="203"/>
      <c r="X246" s="203"/>
      <c r="Y246" s="203"/>
      <c r="Z246" s="203"/>
      <c r="AA246" s="203"/>
    </row>
    <row xmlns:x14ac="http://schemas.microsoft.com/office/spreadsheetml/2009/9/ac" r="247" ht="15.75" x14ac:dyDescent="0.25">
      <c r="A247" s="203"/>
      <c r="B247" s="204"/>
      <c r="C247" s="203"/>
      <c r="D247" s="203"/>
      <c r="E247" s="203"/>
      <c r="F247" s="203"/>
      <c r="G247" s="203"/>
      <c r="H247" s="203"/>
      <c r="I247" s="203"/>
      <c r="J247" s="203"/>
      <c r="K247" s="203"/>
      <c r="L247" s="203"/>
      <c r="M247" s="203"/>
      <c r="N247" s="203"/>
      <c r="O247" s="203"/>
      <c r="P247" s="203"/>
      <c r="Q247" s="203"/>
      <c r="R247" s="203"/>
      <c r="S247" s="203"/>
      <c r="T247" s="203"/>
      <c r="U247" s="203"/>
      <c r="V247" s="203"/>
      <c r="W247" s="203"/>
      <c r="X247" s="203"/>
      <c r="Y247" s="203"/>
      <c r="Z247" s="203"/>
      <c r="AA247" s="203"/>
    </row>
    <row xmlns:x14ac="http://schemas.microsoft.com/office/spreadsheetml/2009/9/ac" r="248" ht="15.75" x14ac:dyDescent="0.25">
      <c r="A248" s="203"/>
      <c r="B248" s="204"/>
      <c r="C248" s="203"/>
      <c r="D248" s="203"/>
      <c r="E248" s="203"/>
      <c r="F248" s="203"/>
      <c r="G248" s="203"/>
      <c r="H248" s="203"/>
      <c r="I248" s="203"/>
      <c r="J248" s="203"/>
      <c r="K248" s="203"/>
      <c r="L248" s="203"/>
      <c r="M248" s="203"/>
      <c r="N248" s="203"/>
      <c r="O248" s="203"/>
      <c r="P248" s="203"/>
      <c r="Q248" s="203"/>
      <c r="R248" s="203"/>
      <c r="S248" s="203"/>
      <c r="T248" s="203"/>
      <c r="U248" s="203"/>
      <c r="V248" s="203"/>
      <c r="W248" s="203"/>
      <c r="X248" s="203"/>
      <c r="Y248" s="203"/>
      <c r="Z248" s="203"/>
      <c r="AA248" s="203"/>
    </row>
    <row xmlns:x14ac="http://schemas.microsoft.com/office/spreadsheetml/2009/9/ac" r="249" ht="15.75" x14ac:dyDescent="0.25">
      <c r="A249" s="203"/>
      <c r="B249" s="204"/>
      <c r="C249" s="203"/>
      <c r="D249" s="203"/>
      <c r="E249" s="203"/>
      <c r="F249" s="203"/>
      <c r="G249" s="203"/>
      <c r="H249" s="203"/>
      <c r="I249" s="203"/>
      <c r="J249" s="203"/>
      <c r="K249" s="203"/>
      <c r="L249" s="203"/>
      <c r="M249" s="203"/>
      <c r="N249" s="203"/>
      <c r="O249" s="203"/>
      <c r="P249" s="203"/>
      <c r="Q249" s="203"/>
      <c r="R249" s="203"/>
      <c r="S249" s="203"/>
      <c r="T249" s="203"/>
      <c r="U249" s="203"/>
      <c r="V249" s="203"/>
      <c r="W249" s="203"/>
      <c r="X249" s="203"/>
      <c r="Y249" s="203"/>
      <c r="Z249" s="203"/>
      <c r="AA249" s="203"/>
    </row>
    <row xmlns:x14ac="http://schemas.microsoft.com/office/spreadsheetml/2009/9/ac" r="250" ht="15.75" x14ac:dyDescent="0.25">
      <c r="A250" s="203"/>
      <c r="B250" s="204"/>
      <c r="C250" s="203"/>
      <c r="D250" s="203"/>
      <c r="E250" s="203"/>
      <c r="F250" s="203"/>
      <c r="G250" s="203"/>
      <c r="H250" s="203"/>
      <c r="I250" s="203"/>
      <c r="J250" s="203"/>
      <c r="K250" s="203"/>
      <c r="L250" s="203"/>
      <c r="M250" s="203"/>
      <c r="N250" s="203"/>
      <c r="O250" s="203"/>
      <c r="P250" s="203"/>
      <c r="Q250" s="203"/>
      <c r="R250" s="203"/>
      <c r="S250" s="203"/>
      <c r="T250" s="203"/>
      <c r="U250" s="203"/>
      <c r="V250" s="203"/>
      <c r="W250" s="203"/>
      <c r="X250" s="203"/>
      <c r="Y250" s="203"/>
      <c r="Z250" s="203"/>
      <c r="AA250" s="203"/>
    </row>
    <row xmlns:x14ac="http://schemas.microsoft.com/office/spreadsheetml/2009/9/ac" r="251" ht="15.75" x14ac:dyDescent="0.25">
      <c r="A251" s="203"/>
      <c r="B251" s="204"/>
      <c r="C251" s="203"/>
      <c r="D251" s="203"/>
      <c r="E251" s="203"/>
      <c r="F251" s="203"/>
      <c r="G251" s="203"/>
      <c r="H251" s="203"/>
      <c r="I251" s="203"/>
      <c r="J251" s="203"/>
      <c r="K251" s="203"/>
      <c r="L251" s="203"/>
      <c r="M251" s="203"/>
      <c r="N251" s="203"/>
      <c r="O251" s="203"/>
      <c r="P251" s="203"/>
      <c r="Q251" s="203"/>
      <c r="R251" s="203"/>
      <c r="S251" s="203"/>
      <c r="T251" s="203"/>
      <c r="U251" s="203"/>
      <c r="V251" s="203"/>
      <c r="W251" s="203"/>
      <c r="X251" s="203"/>
      <c r="Y251" s="203"/>
      <c r="Z251" s="203"/>
      <c r="AA251" s="203"/>
    </row>
    <row xmlns:x14ac="http://schemas.microsoft.com/office/spreadsheetml/2009/9/ac" r="252" ht="15.75" x14ac:dyDescent="0.25">
      <c r="A252" s="203"/>
      <c r="B252" s="204"/>
      <c r="C252" s="203"/>
      <c r="D252" s="203"/>
      <c r="E252" s="203"/>
      <c r="F252" s="203"/>
      <c r="G252" s="203"/>
      <c r="H252" s="203"/>
      <c r="I252" s="203"/>
      <c r="J252" s="203"/>
      <c r="K252" s="203"/>
      <c r="L252" s="203"/>
      <c r="M252" s="203"/>
      <c r="N252" s="203"/>
      <c r="O252" s="203"/>
      <c r="P252" s="203"/>
      <c r="Q252" s="203"/>
      <c r="R252" s="203"/>
      <c r="S252" s="203"/>
      <c r="T252" s="203"/>
      <c r="U252" s="203"/>
      <c r="V252" s="203"/>
      <c r="W252" s="203"/>
      <c r="X252" s="203"/>
      <c r="Y252" s="203"/>
      <c r="Z252" s="203"/>
      <c r="AA252" s="203"/>
    </row>
    <row xmlns:x14ac="http://schemas.microsoft.com/office/spreadsheetml/2009/9/ac" r="253" ht="15.75" x14ac:dyDescent="0.25">
      <c r="A253" s="203"/>
      <c r="B253" s="204"/>
      <c r="C253" s="203"/>
      <c r="D253" s="203"/>
      <c r="E253" s="203"/>
      <c r="F253" s="203"/>
      <c r="G253" s="203"/>
      <c r="H253" s="203"/>
      <c r="I253" s="203"/>
      <c r="J253" s="203"/>
      <c r="K253" s="203"/>
      <c r="L253" s="203"/>
      <c r="M253" s="203"/>
      <c r="N253" s="203"/>
      <c r="O253" s="203"/>
      <c r="P253" s="203"/>
      <c r="Q253" s="203"/>
      <c r="R253" s="203"/>
      <c r="S253" s="203"/>
      <c r="T253" s="203"/>
      <c r="U253" s="203"/>
      <c r="V253" s="203"/>
      <c r="W253" s="203"/>
      <c r="X253" s="203"/>
      <c r="Y253" s="203"/>
      <c r="Z253" s="203"/>
      <c r="AA253" s="203"/>
    </row>
    <row xmlns:x14ac="http://schemas.microsoft.com/office/spreadsheetml/2009/9/ac" r="254" ht="15.75" x14ac:dyDescent="0.25">
      <c r="A254" s="203"/>
      <c r="B254" s="204"/>
      <c r="C254" s="203"/>
      <c r="D254" s="203"/>
      <c r="E254" s="203"/>
      <c r="F254" s="203"/>
      <c r="G254" s="203"/>
      <c r="H254" s="203"/>
      <c r="I254" s="203"/>
      <c r="J254" s="203"/>
      <c r="K254" s="203"/>
      <c r="L254" s="203"/>
      <c r="M254" s="203"/>
      <c r="N254" s="203"/>
      <c r="O254" s="203"/>
      <c r="P254" s="203"/>
      <c r="Q254" s="203"/>
      <c r="R254" s="203"/>
      <c r="S254" s="203"/>
      <c r="T254" s="203"/>
      <c r="U254" s="203"/>
      <c r="V254" s="203"/>
      <c r="W254" s="203"/>
      <c r="X254" s="203"/>
      <c r="Y254" s="203"/>
      <c r="Z254" s="203"/>
      <c r="AA254" s="203"/>
    </row>
    <row xmlns:x14ac="http://schemas.microsoft.com/office/spreadsheetml/2009/9/ac" r="255" ht="15.75" x14ac:dyDescent="0.25">
      <c r="A255" s="203"/>
      <c r="B255" s="204"/>
      <c r="C255" s="203"/>
      <c r="D255" s="203"/>
      <c r="E255" s="203"/>
      <c r="F255" s="203"/>
      <c r="G255" s="203"/>
      <c r="H255" s="203"/>
      <c r="I255" s="203"/>
      <c r="J255" s="203"/>
      <c r="K255" s="203"/>
      <c r="L255" s="203"/>
      <c r="M255" s="203"/>
      <c r="N255" s="203"/>
      <c r="O255" s="203"/>
      <c r="P255" s="203"/>
      <c r="Q255" s="203"/>
      <c r="R255" s="203"/>
      <c r="S255" s="203"/>
      <c r="T255" s="203"/>
      <c r="U255" s="203"/>
      <c r="V255" s="203"/>
      <c r="W255" s="203"/>
      <c r="X255" s="203"/>
      <c r="Y255" s="203"/>
      <c r="Z255" s="203"/>
      <c r="AA255" s="203"/>
    </row>
    <row xmlns:x14ac="http://schemas.microsoft.com/office/spreadsheetml/2009/9/ac" r="256" ht="15.75" x14ac:dyDescent="0.25">
      <c r="A256" s="203"/>
      <c r="B256" s="204"/>
      <c r="C256" s="203"/>
      <c r="D256" s="203"/>
      <c r="E256" s="203"/>
      <c r="F256" s="203"/>
      <c r="G256" s="203"/>
      <c r="H256" s="203"/>
      <c r="I256" s="203"/>
      <c r="J256" s="203"/>
      <c r="K256" s="203"/>
      <c r="L256" s="203"/>
      <c r="M256" s="203"/>
      <c r="N256" s="203"/>
      <c r="O256" s="203"/>
      <c r="P256" s="203"/>
      <c r="Q256" s="203"/>
      <c r="R256" s="203"/>
      <c r="S256" s="203"/>
      <c r="T256" s="203"/>
      <c r="U256" s="203"/>
      <c r="V256" s="203"/>
      <c r="W256" s="203"/>
      <c r="X256" s="203"/>
      <c r="Y256" s="203"/>
      <c r="Z256" s="203"/>
      <c r="AA256" s="203"/>
    </row>
    <row xmlns:x14ac="http://schemas.microsoft.com/office/spreadsheetml/2009/9/ac" r="257" ht="15.75" x14ac:dyDescent="0.25">
      <c r="A257" s="203"/>
      <c r="B257" s="204"/>
      <c r="C257" s="203"/>
      <c r="D257" s="203"/>
      <c r="E257" s="203"/>
      <c r="F257" s="203"/>
      <c r="G257" s="203"/>
      <c r="H257" s="203"/>
      <c r="I257" s="203"/>
      <c r="J257" s="203"/>
      <c r="K257" s="203"/>
      <c r="L257" s="203"/>
      <c r="M257" s="203"/>
      <c r="N257" s="203"/>
      <c r="O257" s="203"/>
      <c r="P257" s="203"/>
      <c r="Q257" s="203"/>
      <c r="R257" s="203"/>
      <c r="S257" s="203"/>
      <c r="T257" s="203"/>
      <c r="U257" s="203"/>
      <c r="V257" s="203"/>
      <c r="W257" s="203"/>
      <c r="X257" s="203"/>
      <c r="Y257" s="203"/>
      <c r="Z257" s="203"/>
      <c r="AA257" s="203"/>
    </row>
    <row xmlns:x14ac="http://schemas.microsoft.com/office/spreadsheetml/2009/9/ac" r="258" ht="15.75" x14ac:dyDescent="0.25">
      <c r="A258" s="203"/>
      <c r="B258" s="204"/>
      <c r="C258" s="203"/>
      <c r="D258" s="203"/>
      <c r="E258" s="203"/>
      <c r="F258" s="203"/>
      <c r="G258" s="203"/>
      <c r="H258" s="203"/>
      <c r="I258" s="203"/>
      <c r="J258" s="203"/>
      <c r="K258" s="203"/>
      <c r="L258" s="203"/>
      <c r="M258" s="203"/>
      <c r="N258" s="203"/>
      <c r="O258" s="203"/>
      <c r="P258" s="203"/>
      <c r="Q258" s="203"/>
      <c r="R258" s="203"/>
      <c r="S258" s="203"/>
      <c r="T258" s="203"/>
      <c r="U258" s="203"/>
      <c r="V258" s="203"/>
      <c r="W258" s="203"/>
      <c r="X258" s="203"/>
      <c r="Y258" s="203"/>
      <c r="Z258" s="203"/>
      <c r="AA258" s="203"/>
    </row>
    <row xmlns:x14ac="http://schemas.microsoft.com/office/spreadsheetml/2009/9/ac" r="259" ht="15.75" x14ac:dyDescent="0.25">
      <c r="A259" s="203"/>
      <c r="B259" s="204"/>
      <c r="C259" s="203"/>
      <c r="D259" s="203"/>
      <c r="E259" s="203"/>
      <c r="F259" s="203"/>
      <c r="G259" s="203"/>
      <c r="H259" s="203"/>
      <c r="I259" s="203"/>
      <c r="J259" s="203"/>
      <c r="K259" s="203"/>
      <c r="L259" s="203"/>
      <c r="M259" s="203"/>
      <c r="N259" s="203"/>
      <c r="O259" s="203"/>
      <c r="P259" s="203"/>
      <c r="Q259" s="203"/>
      <c r="R259" s="203"/>
      <c r="S259" s="203"/>
      <c r="T259" s="203"/>
      <c r="U259" s="203"/>
      <c r="V259" s="203"/>
      <c r="W259" s="203"/>
      <c r="X259" s="203"/>
      <c r="Y259" s="203"/>
      <c r="Z259" s="203"/>
      <c r="AA259" s="203"/>
    </row>
    <row xmlns:x14ac="http://schemas.microsoft.com/office/spreadsheetml/2009/9/ac" r="260" ht="15.75" x14ac:dyDescent="0.25">
      <c r="A260" s="203"/>
      <c r="B260" s="204"/>
      <c r="C260" s="203"/>
      <c r="D260" s="203"/>
      <c r="E260" s="203"/>
      <c r="F260" s="203"/>
      <c r="G260" s="203"/>
      <c r="H260" s="203"/>
      <c r="I260" s="203"/>
      <c r="J260" s="203"/>
      <c r="K260" s="203"/>
      <c r="L260" s="203"/>
      <c r="M260" s="203"/>
      <c r="N260" s="203"/>
      <c r="O260" s="203"/>
      <c r="P260" s="203"/>
      <c r="Q260" s="203"/>
      <c r="R260" s="203"/>
      <c r="S260" s="203"/>
      <c r="T260" s="203"/>
      <c r="U260" s="203"/>
      <c r="V260" s="203"/>
      <c r="W260" s="203"/>
      <c r="X260" s="203"/>
      <c r="Y260" s="203"/>
      <c r="Z260" s="203"/>
      <c r="AA260" s="203"/>
    </row>
    <row xmlns:x14ac="http://schemas.microsoft.com/office/spreadsheetml/2009/9/ac" r="261" ht="15.75" x14ac:dyDescent="0.25">
      <c r="A261" s="203"/>
      <c r="B261" s="204"/>
      <c r="C261" s="203"/>
      <c r="D261" s="203"/>
      <c r="E261" s="203"/>
      <c r="F261" s="203"/>
      <c r="G261" s="203"/>
      <c r="H261" s="203"/>
      <c r="I261" s="203"/>
      <c r="J261" s="203"/>
      <c r="K261" s="203"/>
      <c r="L261" s="203"/>
      <c r="M261" s="203"/>
      <c r="N261" s="203"/>
      <c r="O261" s="203"/>
      <c r="P261" s="203"/>
      <c r="Q261" s="203"/>
      <c r="R261" s="203"/>
      <c r="S261" s="203"/>
      <c r="T261" s="203"/>
      <c r="U261" s="203"/>
      <c r="V261" s="203"/>
      <c r="W261" s="203"/>
      <c r="X261" s="203"/>
      <c r="Y261" s="203"/>
      <c r="Z261" s="203"/>
      <c r="AA261" s="203"/>
    </row>
    <row xmlns:x14ac="http://schemas.microsoft.com/office/spreadsheetml/2009/9/ac" r="262" ht="15.75" x14ac:dyDescent="0.25">
      <c r="A262" s="203"/>
      <c r="B262" s="204"/>
      <c r="C262" s="203"/>
      <c r="D262" s="203"/>
      <c r="E262" s="203"/>
      <c r="F262" s="203"/>
      <c r="G262" s="203"/>
      <c r="H262" s="203"/>
      <c r="I262" s="203"/>
      <c r="J262" s="203"/>
      <c r="K262" s="203"/>
      <c r="L262" s="203"/>
      <c r="M262" s="203"/>
      <c r="N262" s="203"/>
      <c r="O262" s="203"/>
      <c r="P262" s="203"/>
      <c r="Q262" s="203"/>
      <c r="R262" s="203"/>
      <c r="S262" s="203"/>
      <c r="T262" s="203"/>
      <c r="U262" s="203"/>
      <c r="V262" s="203"/>
      <c r="W262" s="203"/>
      <c r="X262" s="203"/>
      <c r="Y262" s="203"/>
      <c r="Z262" s="203"/>
      <c r="AA262" s="203"/>
    </row>
    <row xmlns:x14ac="http://schemas.microsoft.com/office/spreadsheetml/2009/9/ac" r="263" ht="15.75" x14ac:dyDescent="0.25">
      <c r="A263" s="203"/>
      <c r="B263" s="204"/>
      <c r="C263" s="203"/>
      <c r="D263" s="203"/>
      <c r="E263" s="203"/>
      <c r="F263" s="203"/>
      <c r="G263" s="203"/>
      <c r="H263" s="203"/>
      <c r="I263" s="203"/>
      <c r="J263" s="203"/>
      <c r="K263" s="203"/>
      <c r="L263" s="203"/>
      <c r="M263" s="203"/>
      <c r="N263" s="203"/>
      <c r="O263" s="203"/>
      <c r="P263" s="203"/>
      <c r="Q263" s="203"/>
      <c r="R263" s="203"/>
      <c r="S263" s="203"/>
      <c r="T263" s="203"/>
      <c r="U263" s="203"/>
      <c r="V263" s="203"/>
      <c r="W263" s="203"/>
      <c r="X263" s="203"/>
      <c r="Y263" s="203"/>
      <c r="Z263" s="203"/>
      <c r="AA263" s="203"/>
    </row>
    <row xmlns:x14ac="http://schemas.microsoft.com/office/spreadsheetml/2009/9/ac" r="264" ht="15.75" x14ac:dyDescent="0.25">
      <c r="A264" s="203"/>
      <c r="B264" s="204"/>
      <c r="C264" s="203"/>
      <c r="D264" s="203"/>
      <c r="E264" s="203"/>
      <c r="F264" s="203"/>
      <c r="G264" s="203"/>
      <c r="H264" s="203"/>
      <c r="I264" s="203"/>
      <c r="J264" s="203"/>
      <c r="K264" s="203"/>
      <c r="L264" s="203"/>
      <c r="M264" s="203"/>
      <c r="N264" s="203"/>
      <c r="O264" s="203"/>
      <c r="P264" s="203"/>
      <c r="Q264" s="203"/>
      <c r="R264" s="203"/>
      <c r="S264" s="203"/>
      <c r="T264" s="203"/>
      <c r="U264" s="203"/>
      <c r="V264" s="203"/>
      <c r="W264" s="203"/>
      <c r="X264" s="203"/>
      <c r="Y264" s="203"/>
      <c r="Z264" s="203"/>
      <c r="AA264" s="203"/>
    </row>
    <row xmlns:x14ac="http://schemas.microsoft.com/office/spreadsheetml/2009/9/ac" r="265" ht="15.75" x14ac:dyDescent="0.25">
      <c r="A265" s="203"/>
      <c r="B265" s="204"/>
      <c r="C265" s="203"/>
      <c r="D265" s="203"/>
      <c r="E265" s="203"/>
      <c r="F265" s="203"/>
      <c r="G265" s="203"/>
      <c r="H265" s="203"/>
      <c r="I265" s="203"/>
      <c r="J265" s="203"/>
      <c r="K265" s="203"/>
      <c r="L265" s="203"/>
      <c r="M265" s="203"/>
      <c r="N265" s="203"/>
      <c r="O265" s="203"/>
      <c r="P265" s="203"/>
      <c r="Q265" s="203"/>
      <c r="R265" s="203"/>
      <c r="S265" s="203"/>
      <c r="T265" s="203"/>
      <c r="U265" s="203"/>
      <c r="V265" s="203"/>
      <c r="W265" s="203"/>
      <c r="X265" s="203"/>
      <c r="Y265" s="203"/>
      <c r="Z265" s="203"/>
      <c r="AA265" s="203"/>
    </row>
    <row xmlns:x14ac="http://schemas.microsoft.com/office/spreadsheetml/2009/9/ac" r="266" ht="15.75" x14ac:dyDescent="0.25">
      <c r="A266" s="203"/>
      <c r="B266" s="204"/>
      <c r="C266" s="203"/>
      <c r="D266" s="203"/>
      <c r="E266" s="203"/>
      <c r="F266" s="203"/>
      <c r="G266" s="203"/>
      <c r="H266" s="203"/>
      <c r="I266" s="203"/>
      <c r="J266" s="203"/>
      <c r="K266" s="203"/>
      <c r="L266" s="203"/>
      <c r="M266" s="203"/>
      <c r="N266" s="203"/>
      <c r="O266" s="203"/>
      <c r="P266" s="203"/>
      <c r="Q266" s="203"/>
      <c r="R266" s="203"/>
      <c r="S266" s="203"/>
      <c r="T266" s="203"/>
      <c r="U266" s="203"/>
      <c r="V266" s="203"/>
      <c r="W266" s="203"/>
      <c r="X266" s="203"/>
      <c r="Y266" s="203"/>
      <c r="Z266" s="203"/>
      <c r="AA266" s="203"/>
    </row>
    <row xmlns:x14ac="http://schemas.microsoft.com/office/spreadsheetml/2009/9/ac" r="267" ht="15.75" x14ac:dyDescent="0.25">
      <c r="A267" s="203"/>
      <c r="B267" s="204"/>
      <c r="C267" s="203"/>
      <c r="D267" s="203"/>
      <c r="E267" s="203"/>
      <c r="F267" s="203"/>
      <c r="G267" s="203"/>
      <c r="H267" s="203"/>
      <c r="I267" s="203"/>
      <c r="J267" s="203"/>
      <c r="K267" s="203"/>
      <c r="L267" s="203"/>
      <c r="M267" s="203"/>
      <c r="N267" s="203"/>
      <c r="O267" s="203"/>
      <c r="P267" s="203"/>
      <c r="Q267" s="203"/>
      <c r="R267" s="203"/>
      <c r="S267" s="203"/>
      <c r="T267" s="203"/>
      <c r="U267" s="203"/>
      <c r="V267" s="203"/>
      <c r="W267" s="203"/>
      <c r="X267" s="203"/>
      <c r="Y267" s="203"/>
      <c r="Z267" s="203"/>
      <c r="AA267" s="203"/>
    </row>
    <row xmlns:x14ac="http://schemas.microsoft.com/office/spreadsheetml/2009/9/ac" r="268" ht="15.75" x14ac:dyDescent="0.25">
      <c r="A268" s="203"/>
      <c r="B268" s="204"/>
      <c r="C268" s="203"/>
      <c r="D268" s="203"/>
      <c r="E268" s="203"/>
      <c r="F268" s="203"/>
      <c r="G268" s="203"/>
      <c r="H268" s="203"/>
      <c r="I268" s="203"/>
      <c r="J268" s="203"/>
      <c r="K268" s="203"/>
      <c r="L268" s="203"/>
      <c r="M268" s="203"/>
      <c r="N268" s="203"/>
      <c r="O268" s="203"/>
      <c r="P268" s="203"/>
      <c r="Q268" s="203"/>
      <c r="R268" s="203"/>
      <c r="S268" s="203"/>
      <c r="T268" s="203"/>
      <c r="U268" s="203"/>
      <c r="V268" s="203"/>
      <c r="W268" s="203"/>
      <c r="X268" s="203"/>
      <c r="Y268" s="203"/>
      <c r="Z268" s="203"/>
      <c r="AA268" s="203"/>
    </row>
    <row xmlns:x14ac="http://schemas.microsoft.com/office/spreadsheetml/2009/9/ac" r="269" ht="15.75" x14ac:dyDescent="0.25">
      <c r="A269" s="203"/>
      <c r="B269" s="204"/>
      <c r="C269" s="203"/>
      <c r="D269" s="203"/>
      <c r="E269" s="203"/>
      <c r="F269" s="203"/>
      <c r="G269" s="203"/>
      <c r="H269" s="203"/>
      <c r="I269" s="203"/>
      <c r="J269" s="203"/>
      <c r="K269" s="203"/>
      <c r="L269" s="203"/>
      <c r="M269" s="203"/>
      <c r="N269" s="203"/>
      <c r="O269" s="203"/>
      <c r="P269" s="203"/>
      <c r="Q269" s="203"/>
      <c r="R269" s="203"/>
      <c r="S269" s="203"/>
      <c r="T269" s="203"/>
      <c r="U269" s="203"/>
      <c r="V269" s="203"/>
      <c r="W269" s="203"/>
      <c r="X269" s="203"/>
      <c r="Y269" s="203"/>
      <c r="Z269" s="203"/>
      <c r="AA269" s="203"/>
    </row>
    <row xmlns:x14ac="http://schemas.microsoft.com/office/spreadsheetml/2009/9/ac" r="270" ht="15.75" x14ac:dyDescent="0.25">
      <c r="A270" s="203"/>
      <c r="B270" s="204"/>
      <c r="C270" s="203"/>
      <c r="D270" s="203"/>
      <c r="E270" s="203"/>
      <c r="F270" s="203"/>
      <c r="G270" s="203"/>
      <c r="H270" s="203"/>
      <c r="I270" s="203"/>
      <c r="J270" s="203"/>
      <c r="K270" s="203"/>
      <c r="L270" s="203"/>
      <c r="M270" s="203"/>
      <c r="N270" s="203"/>
      <c r="O270" s="203"/>
      <c r="P270" s="203"/>
      <c r="Q270" s="203"/>
      <c r="R270" s="203"/>
      <c r="S270" s="203"/>
      <c r="T270" s="203"/>
      <c r="U270" s="203"/>
      <c r="V270" s="203"/>
      <c r="W270" s="203"/>
      <c r="X270" s="203"/>
      <c r="Y270" s="203"/>
      <c r="Z270" s="203"/>
      <c r="AA270" s="203"/>
    </row>
    <row xmlns:x14ac="http://schemas.microsoft.com/office/spreadsheetml/2009/9/ac" r="271" ht="15.75" x14ac:dyDescent="0.25">
      <c r="A271" s="203"/>
      <c r="B271" s="204"/>
      <c r="C271" s="203"/>
      <c r="D271" s="203"/>
      <c r="E271" s="203"/>
      <c r="F271" s="203"/>
      <c r="G271" s="203"/>
      <c r="H271" s="203"/>
      <c r="I271" s="203"/>
      <c r="J271" s="203"/>
      <c r="K271" s="203"/>
      <c r="L271" s="203"/>
      <c r="M271" s="203"/>
      <c r="N271" s="203"/>
      <c r="O271" s="203"/>
      <c r="P271" s="203"/>
      <c r="Q271" s="203"/>
      <c r="R271" s="203"/>
      <c r="S271" s="203"/>
      <c r="T271" s="203"/>
      <c r="U271" s="203"/>
      <c r="V271" s="203"/>
      <c r="W271" s="203"/>
      <c r="X271" s="203"/>
      <c r="Y271" s="203"/>
      <c r="Z271" s="203"/>
      <c r="AA271" s="203"/>
    </row>
    <row xmlns:x14ac="http://schemas.microsoft.com/office/spreadsheetml/2009/9/ac" r="272" ht="15.75" x14ac:dyDescent="0.25">
      <c r="A272" s="203"/>
      <c r="B272" s="204"/>
      <c r="C272" s="203"/>
      <c r="D272" s="203"/>
      <c r="E272" s="203"/>
      <c r="F272" s="203"/>
      <c r="G272" s="203"/>
      <c r="H272" s="203"/>
      <c r="I272" s="203"/>
      <c r="J272" s="203"/>
      <c r="K272" s="203"/>
      <c r="L272" s="203"/>
      <c r="M272" s="203"/>
      <c r="N272" s="203"/>
      <c r="O272" s="203"/>
      <c r="P272" s="203"/>
      <c r="Q272" s="203"/>
      <c r="R272" s="203"/>
      <c r="S272" s="203"/>
      <c r="T272" s="203"/>
      <c r="U272" s="203"/>
      <c r="V272" s="203"/>
      <c r="W272" s="203"/>
      <c r="X272" s="203"/>
      <c r="Y272" s="203"/>
      <c r="Z272" s="203"/>
      <c r="AA272" s="203"/>
    </row>
    <row xmlns:x14ac="http://schemas.microsoft.com/office/spreadsheetml/2009/9/ac" r="273" ht="15.75" x14ac:dyDescent="0.25">
      <c r="A273" s="203"/>
      <c r="B273" s="204"/>
      <c r="C273" s="203"/>
      <c r="D273" s="203"/>
      <c r="E273" s="203"/>
      <c r="F273" s="203"/>
      <c r="G273" s="203"/>
      <c r="H273" s="203"/>
      <c r="I273" s="203"/>
      <c r="J273" s="203"/>
      <c r="K273" s="203"/>
      <c r="L273" s="203"/>
      <c r="M273" s="203"/>
      <c r="N273" s="203"/>
      <c r="O273" s="203"/>
      <c r="P273" s="203"/>
      <c r="Q273" s="203"/>
      <c r="R273" s="203"/>
      <c r="S273" s="203"/>
      <c r="T273" s="203"/>
      <c r="U273" s="203"/>
      <c r="V273" s="203"/>
      <c r="W273" s="203"/>
      <c r="X273" s="203"/>
      <c r="Y273" s="203"/>
      <c r="Z273" s="203"/>
      <c r="AA273" s="203"/>
    </row>
    <row xmlns:x14ac="http://schemas.microsoft.com/office/spreadsheetml/2009/9/ac" r="274" ht="15.75" x14ac:dyDescent="0.25">
      <c r="A274" s="203"/>
      <c r="B274" s="204"/>
      <c r="C274" s="203"/>
      <c r="D274" s="203"/>
      <c r="E274" s="203"/>
      <c r="F274" s="203"/>
      <c r="G274" s="203"/>
      <c r="H274" s="203"/>
      <c r="I274" s="203"/>
      <c r="J274" s="203"/>
      <c r="K274" s="203"/>
      <c r="L274" s="203"/>
      <c r="M274" s="203"/>
      <c r="N274" s="203"/>
      <c r="O274" s="203"/>
      <c r="P274" s="203"/>
      <c r="Q274" s="203"/>
      <c r="R274" s="203"/>
      <c r="S274" s="203"/>
      <c r="T274" s="203"/>
      <c r="U274" s="203"/>
      <c r="V274" s="203"/>
      <c r="W274" s="203"/>
      <c r="X274" s="203"/>
      <c r="Y274" s="203"/>
      <c r="Z274" s="203"/>
      <c r="AA274" s="203"/>
    </row>
    <row xmlns:x14ac="http://schemas.microsoft.com/office/spreadsheetml/2009/9/ac" r="275" ht="15.75" x14ac:dyDescent="0.25">
      <c r="A275" s="203"/>
      <c r="B275" s="204"/>
      <c r="C275" s="203"/>
      <c r="D275" s="203"/>
      <c r="E275" s="203"/>
      <c r="F275" s="203"/>
      <c r="G275" s="203"/>
      <c r="H275" s="203"/>
      <c r="I275" s="203"/>
      <c r="J275" s="203"/>
      <c r="K275" s="203"/>
      <c r="L275" s="203"/>
      <c r="M275" s="203"/>
      <c r="N275" s="203"/>
      <c r="O275" s="203"/>
      <c r="P275" s="203"/>
      <c r="Q275" s="203"/>
      <c r="R275" s="203"/>
      <c r="S275" s="203"/>
      <c r="T275" s="203"/>
      <c r="U275" s="203"/>
      <c r="V275" s="203"/>
      <c r="W275" s="203"/>
      <c r="X275" s="203"/>
      <c r="Y275" s="203"/>
      <c r="Z275" s="203"/>
      <c r="AA275" s="203"/>
    </row>
    <row xmlns:x14ac="http://schemas.microsoft.com/office/spreadsheetml/2009/9/ac" r="276" ht="15.75" x14ac:dyDescent="0.25">
      <c r="A276" s="203"/>
      <c r="B276" s="204"/>
      <c r="C276" s="203"/>
      <c r="D276" s="203"/>
      <c r="E276" s="203"/>
      <c r="F276" s="203"/>
      <c r="G276" s="203"/>
      <c r="H276" s="203"/>
      <c r="I276" s="203"/>
      <c r="J276" s="203"/>
      <c r="K276" s="203"/>
      <c r="L276" s="203"/>
      <c r="M276" s="203"/>
      <c r="N276" s="203"/>
      <c r="O276" s="203"/>
      <c r="P276" s="203"/>
      <c r="Q276" s="203"/>
      <c r="R276" s="203"/>
      <c r="S276" s="203"/>
      <c r="T276" s="203"/>
      <c r="U276" s="203"/>
      <c r="V276" s="203"/>
      <c r="W276" s="203"/>
      <c r="X276" s="203"/>
      <c r="Y276" s="203"/>
      <c r="Z276" s="203"/>
      <c r="AA276" s="203"/>
    </row>
    <row xmlns:x14ac="http://schemas.microsoft.com/office/spreadsheetml/2009/9/ac" r="277" ht="15.75" x14ac:dyDescent="0.25">
      <c r="A277" s="203"/>
      <c r="B277" s="204"/>
      <c r="C277" s="203"/>
      <c r="D277" s="203"/>
      <c r="E277" s="203"/>
      <c r="F277" s="203"/>
      <c r="G277" s="203"/>
      <c r="H277" s="203"/>
      <c r="I277" s="203"/>
      <c r="J277" s="203"/>
      <c r="K277" s="203"/>
      <c r="L277" s="203"/>
      <c r="M277" s="203"/>
      <c r="N277" s="203"/>
      <c r="O277" s="203"/>
      <c r="P277" s="203"/>
      <c r="Q277" s="203"/>
      <c r="R277" s="203"/>
      <c r="S277" s="203"/>
      <c r="T277" s="203"/>
      <c r="U277" s="203"/>
      <c r="V277" s="203"/>
      <c r="W277" s="203"/>
      <c r="X277" s="203"/>
      <c r="Y277" s="203"/>
      <c r="Z277" s="203"/>
      <c r="AA277" s="203"/>
    </row>
    <row xmlns:x14ac="http://schemas.microsoft.com/office/spreadsheetml/2009/9/ac" r="278" ht="15.75" x14ac:dyDescent="0.25">
      <c r="A278" s="203"/>
      <c r="B278" s="204"/>
      <c r="C278" s="203"/>
      <c r="D278" s="203"/>
      <c r="E278" s="203"/>
      <c r="F278" s="203"/>
      <c r="G278" s="203"/>
      <c r="H278" s="203"/>
      <c r="I278" s="203"/>
      <c r="J278" s="203"/>
      <c r="K278" s="203"/>
      <c r="L278" s="203"/>
      <c r="M278" s="203"/>
      <c r="N278" s="203"/>
      <c r="O278" s="203"/>
      <c r="P278" s="203"/>
      <c r="Q278" s="203"/>
      <c r="R278" s="203"/>
      <c r="S278" s="203"/>
      <c r="T278" s="203"/>
      <c r="U278" s="203"/>
      <c r="V278" s="203"/>
      <c r="W278" s="203"/>
      <c r="X278" s="203"/>
      <c r="Y278" s="203"/>
      <c r="Z278" s="203"/>
      <c r="AA278" s="203"/>
    </row>
    <row xmlns:x14ac="http://schemas.microsoft.com/office/spreadsheetml/2009/9/ac" r="279" ht="15.75" x14ac:dyDescent="0.25">
      <c r="A279" s="203"/>
      <c r="B279" s="204"/>
      <c r="C279" s="203"/>
      <c r="D279" s="203"/>
      <c r="E279" s="203"/>
      <c r="F279" s="203"/>
      <c r="G279" s="203"/>
      <c r="H279" s="203"/>
      <c r="I279" s="203"/>
      <c r="J279" s="203"/>
      <c r="K279" s="203"/>
      <c r="L279" s="203"/>
      <c r="M279" s="203"/>
      <c r="N279" s="203"/>
      <c r="O279" s="203"/>
      <c r="P279" s="203"/>
      <c r="Q279" s="203"/>
      <c r="R279" s="203"/>
      <c r="S279" s="203"/>
      <c r="T279" s="203"/>
      <c r="U279" s="203"/>
      <c r="V279" s="203"/>
      <c r="W279" s="203"/>
      <c r="X279" s="203"/>
      <c r="Y279" s="203"/>
      <c r="Z279" s="203"/>
      <c r="AA279" s="203"/>
    </row>
    <row xmlns:x14ac="http://schemas.microsoft.com/office/spreadsheetml/2009/9/ac" r="280" ht="15.75" x14ac:dyDescent="0.25">
      <c r="A280" s="203"/>
      <c r="B280" s="204"/>
      <c r="C280" s="203"/>
      <c r="D280" s="203"/>
      <c r="E280" s="203"/>
      <c r="F280" s="203"/>
      <c r="G280" s="203"/>
      <c r="H280" s="203"/>
      <c r="I280" s="203"/>
      <c r="J280" s="203"/>
      <c r="K280" s="203"/>
      <c r="L280" s="203"/>
      <c r="M280" s="203"/>
      <c r="N280" s="203"/>
      <c r="O280" s="203"/>
      <c r="P280" s="203"/>
      <c r="Q280" s="203"/>
      <c r="R280" s="203"/>
      <c r="S280" s="203"/>
      <c r="T280" s="203"/>
      <c r="U280" s="203"/>
      <c r="V280" s="203"/>
      <c r="W280" s="203"/>
      <c r="X280" s="203"/>
      <c r="Y280" s="203"/>
      <c r="Z280" s="203"/>
      <c r="AA280" s="203"/>
    </row>
    <row xmlns:x14ac="http://schemas.microsoft.com/office/spreadsheetml/2009/9/ac" r="281" ht="15.75" x14ac:dyDescent="0.25">
      <c r="A281" s="203"/>
      <c r="B281" s="204"/>
      <c r="C281" s="203"/>
      <c r="D281" s="203"/>
      <c r="E281" s="203"/>
      <c r="F281" s="203"/>
      <c r="G281" s="203"/>
      <c r="H281" s="203"/>
      <c r="I281" s="203"/>
      <c r="J281" s="203"/>
      <c r="K281" s="203"/>
      <c r="L281" s="203"/>
      <c r="M281" s="203"/>
      <c r="N281" s="203"/>
      <c r="O281" s="203"/>
      <c r="P281" s="203"/>
      <c r="Q281" s="203"/>
      <c r="R281" s="203"/>
      <c r="S281" s="203"/>
      <c r="T281" s="203"/>
      <c r="U281" s="203"/>
      <c r="V281" s="203"/>
      <c r="W281" s="203"/>
      <c r="X281" s="203"/>
      <c r="Y281" s="203"/>
      <c r="Z281" s="203"/>
      <c r="AA281" s="203"/>
    </row>
    <row xmlns:x14ac="http://schemas.microsoft.com/office/spreadsheetml/2009/9/ac" r="282" ht="15.75" x14ac:dyDescent="0.25">
      <c r="A282" s="203"/>
      <c r="B282" s="204"/>
      <c r="C282" s="203"/>
      <c r="D282" s="203"/>
      <c r="E282" s="203"/>
      <c r="F282" s="203"/>
      <c r="G282" s="203"/>
      <c r="H282" s="203"/>
      <c r="I282" s="203"/>
      <c r="J282" s="203"/>
      <c r="K282" s="203"/>
      <c r="L282" s="203"/>
      <c r="M282" s="203"/>
      <c r="N282" s="203"/>
      <c r="O282" s="203"/>
      <c r="P282" s="203"/>
      <c r="Q282" s="203"/>
      <c r="R282" s="203"/>
      <c r="S282" s="203"/>
      <c r="T282" s="203"/>
      <c r="U282" s="203"/>
      <c r="V282" s="203"/>
      <c r="W282" s="203"/>
      <c r="X282" s="203"/>
      <c r="Y282" s="203"/>
      <c r="Z282" s="203"/>
      <c r="AA282" s="203"/>
    </row>
    <row xmlns:x14ac="http://schemas.microsoft.com/office/spreadsheetml/2009/9/ac" r="283" ht="15.75" x14ac:dyDescent="0.25">
      <c r="A283" s="203"/>
      <c r="B283" s="204"/>
      <c r="C283" s="203"/>
      <c r="D283" s="203"/>
      <c r="E283" s="203"/>
      <c r="F283" s="203"/>
      <c r="G283" s="203"/>
      <c r="H283" s="203"/>
      <c r="I283" s="203"/>
      <c r="J283" s="203"/>
      <c r="K283" s="203"/>
      <c r="L283" s="203"/>
      <c r="M283" s="203"/>
      <c r="N283" s="203"/>
      <c r="O283" s="203"/>
      <c r="P283" s="203"/>
      <c r="Q283" s="203"/>
      <c r="R283" s="203"/>
      <c r="S283" s="203"/>
      <c r="T283" s="203"/>
      <c r="U283" s="203"/>
      <c r="V283" s="203"/>
      <c r="W283" s="203"/>
      <c r="X283" s="203"/>
      <c r="Y283" s="203"/>
      <c r="Z283" s="203"/>
      <c r="AA283" s="203"/>
    </row>
    <row xmlns:x14ac="http://schemas.microsoft.com/office/spreadsheetml/2009/9/ac" r="284" ht="15.75" x14ac:dyDescent="0.25">
      <c r="A284" s="203"/>
      <c r="B284" s="204"/>
      <c r="C284" s="203"/>
      <c r="D284" s="203"/>
      <c r="E284" s="203"/>
      <c r="F284" s="203"/>
      <c r="G284" s="203"/>
      <c r="H284" s="203"/>
      <c r="I284" s="203"/>
      <c r="J284" s="203"/>
      <c r="K284" s="203"/>
      <c r="L284" s="203"/>
      <c r="M284" s="203"/>
      <c r="N284" s="203"/>
      <c r="O284" s="203"/>
      <c r="P284" s="203"/>
      <c r="Q284" s="203"/>
      <c r="R284" s="203"/>
      <c r="S284" s="203"/>
      <c r="T284" s="203"/>
      <c r="U284" s="203"/>
      <c r="V284" s="203"/>
      <c r="W284" s="203"/>
      <c r="X284" s="203"/>
      <c r="Y284" s="203"/>
      <c r="Z284" s="203"/>
      <c r="AA284" s="203"/>
    </row>
    <row xmlns:x14ac="http://schemas.microsoft.com/office/spreadsheetml/2009/9/ac" r="285" ht="15.75" x14ac:dyDescent="0.25">
      <c r="A285" s="203"/>
      <c r="B285" s="204"/>
      <c r="C285" s="203"/>
      <c r="D285" s="203"/>
      <c r="E285" s="203"/>
      <c r="F285" s="203"/>
      <c r="G285" s="203"/>
      <c r="H285" s="203"/>
      <c r="I285" s="203"/>
      <c r="J285" s="203"/>
      <c r="K285" s="203"/>
      <c r="L285" s="203"/>
      <c r="M285" s="203"/>
      <c r="N285" s="203"/>
      <c r="O285" s="203"/>
      <c r="P285" s="203"/>
      <c r="Q285" s="203"/>
      <c r="R285" s="203"/>
      <c r="S285" s="203"/>
      <c r="T285" s="203"/>
      <c r="U285" s="203"/>
      <c r="V285" s="203"/>
      <c r="W285" s="203"/>
      <c r="X285" s="203"/>
      <c r="Y285" s="203"/>
      <c r="Z285" s="203"/>
      <c r="AA285" s="203"/>
    </row>
    <row xmlns:x14ac="http://schemas.microsoft.com/office/spreadsheetml/2009/9/ac" r="286" ht="15.75" x14ac:dyDescent="0.25">
      <c r="A286" s="203"/>
      <c r="B286" s="204"/>
      <c r="C286" s="203"/>
      <c r="D286" s="203"/>
      <c r="E286" s="203"/>
      <c r="F286" s="203"/>
      <c r="G286" s="203"/>
      <c r="H286" s="203"/>
      <c r="I286" s="203"/>
      <c r="J286" s="203"/>
      <c r="K286" s="203"/>
      <c r="L286" s="203"/>
      <c r="M286" s="203"/>
      <c r="N286" s="203"/>
      <c r="O286" s="203"/>
      <c r="P286" s="203"/>
      <c r="Q286" s="203"/>
      <c r="R286" s="203"/>
      <c r="S286" s="203"/>
      <c r="T286" s="203"/>
      <c r="U286" s="203"/>
      <c r="V286" s="203"/>
      <c r="W286" s="203"/>
      <c r="X286" s="203"/>
      <c r="Y286" s="203"/>
      <c r="Z286" s="203"/>
      <c r="AA286" s="203"/>
    </row>
    <row xmlns:x14ac="http://schemas.microsoft.com/office/spreadsheetml/2009/9/ac" r="287" ht="15.75" x14ac:dyDescent="0.25">
      <c r="A287" s="203"/>
      <c r="B287" s="204"/>
      <c r="C287" s="203"/>
      <c r="D287" s="203"/>
      <c r="E287" s="203"/>
      <c r="F287" s="203"/>
      <c r="G287" s="203"/>
      <c r="H287" s="203"/>
      <c r="I287" s="203"/>
      <c r="J287" s="203"/>
      <c r="K287" s="203"/>
      <c r="L287" s="203"/>
      <c r="M287" s="203"/>
      <c r="N287" s="203"/>
      <c r="O287" s="203"/>
      <c r="P287" s="203"/>
      <c r="Q287" s="203"/>
      <c r="R287" s="203"/>
      <c r="S287" s="203"/>
      <c r="T287" s="203"/>
      <c r="U287" s="203"/>
      <c r="V287" s="203"/>
      <c r="W287" s="203"/>
      <c r="X287" s="203"/>
      <c r="Y287" s="203"/>
      <c r="Z287" s="203"/>
      <c r="AA287" s="203"/>
    </row>
    <row xmlns:x14ac="http://schemas.microsoft.com/office/spreadsheetml/2009/9/ac" r="288" ht="15.75" x14ac:dyDescent="0.25">
      <c r="A288" s="203"/>
      <c r="B288" s="204"/>
      <c r="C288" s="203"/>
      <c r="D288" s="203"/>
      <c r="E288" s="203"/>
      <c r="F288" s="203"/>
      <c r="G288" s="203"/>
      <c r="H288" s="203"/>
      <c r="I288" s="203"/>
      <c r="J288" s="203"/>
      <c r="K288" s="203"/>
      <c r="L288" s="203"/>
      <c r="M288" s="203"/>
      <c r="N288" s="203"/>
      <c r="O288" s="203"/>
      <c r="P288" s="203"/>
      <c r="Q288" s="203"/>
      <c r="R288" s="203"/>
      <c r="S288" s="203"/>
      <c r="T288" s="203"/>
      <c r="U288" s="203"/>
      <c r="V288" s="203"/>
      <c r="W288" s="203"/>
      <c r="X288" s="203"/>
      <c r="Y288" s="203"/>
      <c r="Z288" s="203"/>
      <c r="AA288" s="203"/>
    </row>
    <row xmlns:x14ac="http://schemas.microsoft.com/office/spreadsheetml/2009/9/ac" r="289" ht="15.75" x14ac:dyDescent="0.25">
      <c r="A289" s="203"/>
      <c r="B289" s="204"/>
      <c r="C289" s="203"/>
      <c r="D289" s="203"/>
      <c r="E289" s="203"/>
      <c r="F289" s="203"/>
      <c r="G289" s="203"/>
      <c r="H289" s="203"/>
      <c r="I289" s="203"/>
      <c r="J289" s="203"/>
      <c r="K289" s="203"/>
      <c r="L289" s="203"/>
      <c r="M289" s="203"/>
      <c r="N289" s="203"/>
      <c r="O289" s="203"/>
      <c r="P289" s="203"/>
      <c r="Q289" s="203"/>
      <c r="R289" s="203"/>
      <c r="S289" s="203"/>
      <c r="T289" s="203"/>
      <c r="U289" s="203"/>
      <c r="V289" s="203"/>
      <c r="W289" s="203"/>
      <c r="X289" s="203"/>
      <c r="Y289" s="203"/>
      <c r="Z289" s="203"/>
      <c r="AA289" s="203"/>
    </row>
    <row xmlns:x14ac="http://schemas.microsoft.com/office/spreadsheetml/2009/9/ac" r="290" ht="15.75" x14ac:dyDescent="0.25">
      <c r="A290" s="203"/>
      <c r="B290" s="204"/>
      <c r="C290" s="203"/>
      <c r="D290" s="203"/>
      <c r="E290" s="203"/>
      <c r="F290" s="203"/>
      <c r="G290" s="203"/>
      <c r="H290" s="203"/>
      <c r="I290" s="203"/>
      <c r="J290" s="203"/>
      <c r="K290" s="203"/>
      <c r="L290" s="203"/>
      <c r="M290" s="203"/>
      <c r="N290" s="203"/>
      <c r="O290" s="203"/>
      <c r="P290" s="203"/>
      <c r="Q290" s="203"/>
      <c r="R290" s="203"/>
      <c r="S290" s="203"/>
      <c r="T290" s="203"/>
      <c r="U290" s="203"/>
      <c r="V290" s="203"/>
      <c r="W290" s="203"/>
      <c r="X290" s="203"/>
      <c r="Y290" s="203"/>
      <c r="Z290" s="203"/>
      <c r="AA290" s="203"/>
    </row>
    <row xmlns:x14ac="http://schemas.microsoft.com/office/spreadsheetml/2009/9/ac" r="291" ht="15.75" x14ac:dyDescent="0.25">
      <c r="A291" s="203"/>
      <c r="B291" s="204"/>
      <c r="C291" s="203"/>
      <c r="D291" s="203"/>
      <c r="E291" s="203"/>
      <c r="F291" s="203"/>
      <c r="G291" s="203"/>
      <c r="H291" s="203"/>
      <c r="I291" s="203"/>
      <c r="J291" s="203"/>
      <c r="K291" s="203"/>
      <c r="L291" s="203"/>
      <c r="M291" s="203"/>
      <c r="N291" s="203"/>
      <c r="O291" s="203"/>
      <c r="P291" s="203"/>
      <c r="Q291" s="203"/>
      <c r="R291" s="203"/>
      <c r="S291" s="203"/>
      <c r="T291" s="203"/>
      <c r="U291" s="203"/>
      <c r="V291" s="203"/>
      <c r="W291" s="203"/>
      <c r="X291" s="203"/>
      <c r="Y291" s="203"/>
      <c r="Z291" s="203"/>
      <c r="AA291" s="203"/>
    </row>
    <row xmlns:x14ac="http://schemas.microsoft.com/office/spreadsheetml/2009/9/ac" r="292" ht="15.75" x14ac:dyDescent="0.25">
      <c r="A292" s="203"/>
      <c r="B292" s="204"/>
      <c r="C292" s="203"/>
      <c r="D292" s="203"/>
      <c r="E292" s="203"/>
      <c r="F292" s="203"/>
      <c r="G292" s="203"/>
      <c r="H292" s="203"/>
      <c r="I292" s="203"/>
      <c r="J292" s="203"/>
      <c r="K292" s="203"/>
      <c r="L292" s="203"/>
      <c r="M292" s="203"/>
      <c r="N292" s="203"/>
      <c r="O292" s="203"/>
      <c r="P292" s="203"/>
      <c r="Q292" s="203"/>
      <c r="R292" s="203"/>
      <c r="S292" s="203"/>
      <c r="T292" s="203"/>
      <c r="U292" s="203"/>
      <c r="V292" s="203"/>
      <c r="W292" s="203"/>
      <c r="X292" s="203"/>
      <c r="Y292" s="203"/>
      <c r="Z292" s="203"/>
      <c r="AA292" s="203"/>
    </row>
    <row xmlns:x14ac="http://schemas.microsoft.com/office/spreadsheetml/2009/9/ac" r="293" ht="15.75" x14ac:dyDescent="0.25">
      <c r="A293" s="203"/>
      <c r="B293" s="204"/>
      <c r="C293" s="203"/>
      <c r="D293" s="203"/>
      <c r="E293" s="203"/>
      <c r="F293" s="203"/>
      <c r="G293" s="203"/>
      <c r="H293" s="203"/>
      <c r="I293" s="203"/>
      <c r="J293" s="203"/>
      <c r="K293" s="203"/>
      <c r="L293" s="203"/>
      <c r="M293" s="203"/>
      <c r="N293" s="203"/>
      <c r="O293" s="203"/>
      <c r="P293" s="203"/>
      <c r="Q293" s="203"/>
      <c r="R293" s="203"/>
      <c r="S293" s="203"/>
      <c r="T293" s="203"/>
      <c r="U293" s="203"/>
      <c r="V293" s="203"/>
      <c r="W293" s="203"/>
      <c r="X293" s="203"/>
      <c r="Y293" s="203"/>
      <c r="Z293" s="203"/>
      <c r="AA293" s="203"/>
    </row>
    <row xmlns:x14ac="http://schemas.microsoft.com/office/spreadsheetml/2009/9/ac" r="294" ht="15.75" x14ac:dyDescent="0.25">
      <c r="A294" s="203"/>
      <c r="B294" s="204"/>
      <c r="C294" s="203"/>
      <c r="D294" s="203"/>
      <c r="E294" s="203"/>
      <c r="F294" s="203"/>
      <c r="G294" s="203"/>
      <c r="H294" s="203"/>
      <c r="I294" s="203"/>
      <c r="J294" s="203"/>
      <c r="K294" s="203"/>
      <c r="L294" s="203"/>
      <c r="M294" s="203"/>
      <c r="N294" s="203"/>
      <c r="O294" s="203"/>
      <c r="P294" s="203"/>
      <c r="Q294" s="203"/>
      <c r="R294" s="203"/>
      <c r="S294" s="203"/>
      <c r="T294" s="203"/>
      <c r="U294" s="203"/>
      <c r="V294" s="203"/>
      <c r="W294" s="203"/>
      <c r="X294" s="203"/>
      <c r="Y294" s="203"/>
      <c r="Z294" s="203"/>
      <c r="AA294" s="203"/>
    </row>
    <row xmlns:x14ac="http://schemas.microsoft.com/office/spreadsheetml/2009/9/ac" r="295" ht="15.75" x14ac:dyDescent="0.25">
      <c r="A295" s="203"/>
      <c r="B295" s="204"/>
      <c r="C295" s="203"/>
      <c r="D295" s="203"/>
      <c r="E295" s="203"/>
      <c r="F295" s="203"/>
      <c r="G295" s="203"/>
      <c r="H295" s="203"/>
      <c r="I295" s="203"/>
      <c r="J295" s="203"/>
      <c r="K295" s="203"/>
      <c r="L295" s="203"/>
      <c r="M295" s="203"/>
      <c r="N295" s="203"/>
      <c r="O295" s="203"/>
      <c r="P295" s="203"/>
      <c r="Q295" s="203"/>
      <c r="R295" s="203"/>
      <c r="S295" s="203"/>
      <c r="T295" s="203"/>
      <c r="U295" s="203"/>
      <c r="V295" s="203"/>
      <c r="W295" s="203"/>
      <c r="X295" s="203"/>
      <c r="Y295" s="203"/>
      <c r="Z295" s="203"/>
      <c r="AA295" s="203"/>
    </row>
    <row xmlns:x14ac="http://schemas.microsoft.com/office/spreadsheetml/2009/9/ac" r="296" ht="15.75" x14ac:dyDescent="0.25">
      <c r="A296" s="203"/>
      <c r="B296" s="204"/>
      <c r="C296" s="203"/>
      <c r="D296" s="203"/>
      <c r="E296" s="203"/>
      <c r="F296" s="203"/>
      <c r="G296" s="203"/>
      <c r="H296" s="203"/>
      <c r="I296" s="203"/>
      <c r="J296" s="203"/>
      <c r="K296" s="203"/>
      <c r="L296" s="203"/>
      <c r="M296" s="203"/>
      <c r="N296" s="203"/>
      <c r="O296" s="203"/>
      <c r="P296" s="203"/>
      <c r="Q296" s="203"/>
      <c r="R296" s="203"/>
      <c r="S296" s="203"/>
      <c r="T296" s="203"/>
      <c r="U296" s="203"/>
      <c r="V296" s="203"/>
      <c r="W296" s="203"/>
      <c r="X296" s="203"/>
      <c r="Y296" s="203"/>
      <c r="Z296" s="203"/>
      <c r="AA296" s="203"/>
    </row>
    <row xmlns:x14ac="http://schemas.microsoft.com/office/spreadsheetml/2009/9/ac" r="297" ht="15.75" x14ac:dyDescent="0.25">
      <c r="A297" s="203"/>
      <c r="B297" s="204"/>
      <c r="C297" s="203"/>
      <c r="D297" s="203"/>
      <c r="E297" s="203"/>
      <c r="F297" s="203"/>
      <c r="G297" s="203"/>
      <c r="H297" s="203"/>
      <c r="I297" s="203"/>
      <c r="J297" s="203"/>
      <c r="K297" s="203"/>
      <c r="L297" s="203"/>
      <c r="M297" s="203"/>
      <c r="N297" s="203"/>
      <c r="O297" s="203"/>
      <c r="P297" s="203"/>
      <c r="Q297" s="203"/>
      <c r="R297" s="203"/>
      <c r="S297" s="203"/>
      <c r="T297" s="203"/>
      <c r="U297" s="203"/>
      <c r="V297" s="203"/>
      <c r="W297" s="203"/>
      <c r="X297" s="203"/>
      <c r="Y297" s="203"/>
      <c r="Z297" s="203"/>
      <c r="AA297" s="203"/>
    </row>
    <row xmlns:x14ac="http://schemas.microsoft.com/office/spreadsheetml/2009/9/ac" r="298" ht="15.75" x14ac:dyDescent="0.25">
      <c r="A298" s="203"/>
      <c r="B298" s="204"/>
      <c r="C298" s="203"/>
      <c r="D298" s="203"/>
      <c r="E298" s="203"/>
      <c r="F298" s="203"/>
      <c r="G298" s="203"/>
      <c r="H298" s="203"/>
      <c r="I298" s="203"/>
      <c r="J298" s="203"/>
      <c r="K298" s="203"/>
      <c r="L298" s="203"/>
      <c r="M298" s="203"/>
      <c r="N298" s="203"/>
      <c r="O298" s="203"/>
      <c r="P298" s="203"/>
      <c r="Q298" s="203"/>
      <c r="R298" s="203"/>
      <c r="S298" s="203"/>
      <c r="T298" s="203"/>
      <c r="U298" s="203"/>
      <c r="V298" s="203"/>
      <c r="W298" s="203"/>
      <c r="X298" s="203"/>
      <c r="Y298" s="203"/>
      <c r="Z298" s="203"/>
      <c r="AA298" s="203"/>
    </row>
    <row xmlns:x14ac="http://schemas.microsoft.com/office/spreadsheetml/2009/9/ac" r="299" ht="15.75" x14ac:dyDescent="0.25">
      <c r="A299" s="203"/>
      <c r="B299" s="204"/>
      <c r="C299" s="203"/>
      <c r="D299" s="203"/>
      <c r="E299" s="203"/>
      <c r="F299" s="203"/>
      <c r="G299" s="203"/>
      <c r="H299" s="203"/>
      <c r="I299" s="203"/>
      <c r="J299" s="203"/>
      <c r="K299" s="203"/>
      <c r="L299" s="203"/>
      <c r="M299" s="203"/>
      <c r="N299" s="203"/>
      <c r="O299" s="203"/>
      <c r="P299" s="203"/>
      <c r="Q299" s="203"/>
      <c r="R299" s="203"/>
      <c r="S299" s="203"/>
      <c r="T299" s="203"/>
      <c r="U299" s="203"/>
      <c r="V299" s="203"/>
      <c r="W299" s="203"/>
      <c r="X299" s="203"/>
      <c r="Y299" s="203"/>
      <c r="Z299" s="203"/>
      <c r="AA299" s="203"/>
    </row>
    <row xmlns:x14ac="http://schemas.microsoft.com/office/spreadsheetml/2009/9/ac" r="300" ht="15.75" x14ac:dyDescent="0.25">
      <c r="A300" s="203"/>
      <c r="B300" s="204"/>
      <c r="C300" s="203"/>
      <c r="D300" s="203"/>
      <c r="E300" s="203"/>
      <c r="F300" s="203"/>
      <c r="G300" s="203"/>
      <c r="H300" s="203"/>
      <c r="I300" s="203"/>
      <c r="J300" s="203"/>
      <c r="K300" s="203"/>
      <c r="L300" s="203"/>
      <c r="M300" s="203"/>
      <c r="N300" s="203"/>
      <c r="O300" s="203"/>
      <c r="P300" s="203"/>
      <c r="Q300" s="203"/>
      <c r="R300" s="203"/>
      <c r="S300" s="203"/>
      <c r="T300" s="203"/>
      <c r="U300" s="203"/>
      <c r="V300" s="203"/>
      <c r="W300" s="203"/>
      <c r="X300" s="203"/>
      <c r="Y300" s="203"/>
      <c r="Z300" s="203"/>
      <c r="AA300" s="203"/>
    </row>
    <row xmlns:x14ac="http://schemas.microsoft.com/office/spreadsheetml/2009/9/ac" r="301" ht="15.75" x14ac:dyDescent="0.25">
      <c r="A301" s="203"/>
      <c r="B301" s="204"/>
      <c r="C301" s="203"/>
      <c r="D301" s="203"/>
      <c r="E301" s="203"/>
      <c r="F301" s="203"/>
      <c r="G301" s="203"/>
      <c r="H301" s="203"/>
      <c r="I301" s="203"/>
      <c r="J301" s="203"/>
      <c r="K301" s="203"/>
      <c r="L301" s="203"/>
      <c r="M301" s="203"/>
      <c r="N301" s="203"/>
      <c r="O301" s="203"/>
      <c r="P301" s="203"/>
      <c r="Q301" s="203"/>
      <c r="R301" s="203"/>
      <c r="S301" s="203"/>
      <c r="T301" s="203"/>
      <c r="U301" s="203"/>
      <c r="V301" s="203"/>
      <c r="W301" s="203"/>
      <c r="X301" s="203"/>
      <c r="Y301" s="203"/>
      <c r="Z301" s="203"/>
      <c r="AA301" s="203"/>
    </row>
    <row xmlns:x14ac="http://schemas.microsoft.com/office/spreadsheetml/2009/9/ac" r="302" ht="15.75" x14ac:dyDescent="0.25">
      <c r="A302" s="203"/>
      <c r="B302" s="204"/>
      <c r="C302" s="203"/>
      <c r="D302" s="203"/>
      <c r="E302" s="203"/>
      <c r="F302" s="203"/>
      <c r="G302" s="203"/>
      <c r="H302" s="203"/>
      <c r="I302" s="203"/>
      <c r="J302" s="203"/>
      <c r="K302" s="203"/>
      <c r="L302" s="203"/>
      <c r="M302" s="203"/>
      <c r="N302" s="203"/>
      <c r="O302" s="203"/>
      <c r="P302" s="203"/>
      <c r="Q302" s="203"/>
      <c r="R302" s="203"/>
      <c r="S302" s="203"/>
      <c r="T302" s="203"/>
      <c r="U302" s="203"/>
      <c r="V302" s="203"/>
      <c r="W302" s="203"/>
      <c r="X302" s="203"/>
      <c r="Y302" s="203"/>
      <c r="Z302" s="203"/>
      <c r="AA302" s="203"/>
    </row>
    <row xmlns:x14ac="http://schemas.microsoft.com/office/spreadsheetml/2009/9/ac" r="303" ht="15.75" x14ac:dyDescent="0.25">
      <c r="A303" s="203"/>
      <c r="B303" s="204"/>
      <c r="C303" s="203"/>
      <c r="D303" s="203"/>
      <c r="E303" s="203"/>
      <c r="F303" s="203"/>
      <c r="G303" s="203"/>
      <c r="H303" s="203"/>
      <c r="I303" s="203"/>
      <c r="J303" s="203"/>
      <c r="K303" s="203"/>
      <c r="L303" s="203"/>
      <c r="M303" s="203"/>
      <c r="N303" s="203"/>
      <c r="O303" s="203"/>
      <c r="P303" s="203"/>
      <c r="Q303" s="203"/>
      <c r="R303" s="203"/>
      <c r="S303" s="203"/>
      <c r="T303" s="203"/>
      <c r="U303" s="203"/>
      <c r="V303" s="203"/>
      <c r="W303" s="203"/>
      <c r="X303" s="203"/>
      <c r="Y303" s="203"/>
      <c r="Z303" s="203"/>
      <c r="AA303" s="203"/>
    </row>
    <row xmlns:x14ac="http://schemas.microsoft.com/office/spreadsheetml/2009/9/ac" r="304" ht="15.75" x14ac:dyDescent="0.25">
      <c r="A304" s="203"/>
      <c r="B304" s="204"/>
      <c r="C304" s="203"/>
      <c r="D304" s="203"/>
      <c r="E304" s="203"/>
      <c r="F304" s="203"/>
      <c r="G304" s="203"/>
      <c r="H304" s="203"/>
      <c r="I304" s="203"/>
      <c r="J304" s="203"/>
      <c r="K304" s="203"/>
      <c r="L304" s="203"/>
      <c r="M304" s="203"/>
      <c r="N304" s="203"/>
      <c r="O304" s="203"/>
      <c r="P304" s="203"/>
      <c r="Q304" s="203"/>
      <c r="R304" s="203"/>
      <c r="S304" s="203"/>
      <c r="T304" s="203"/>
      <c r="U304" s="203"/>
      <c r="V304" s="203"/>
      <c r="W304" s="203"/>
      <c r="X304" s="203"/>
      <c r="Y304" s="203"/>
      <c r="Z304" s="203"/>
      <c r="AA304" s="203"/>
    </row>
    <row xmlns:x14ac="http://schemas.microsoft.com/office/spreadsheetml/2009/9/ac" r="305" ht="15.75" x14ac:dyDescent="0.25">
      <c r="A305" s="203"/>
      <c r="B305" s="204"/>
      <c r="C305" s="203"/>
      <c r="D305" s="203"/>
      <c r="E305" s="203"/>
      <c r="F305" s="203"/>
      <c r="G305" s="203"/>
      <c r="H305" s="203"/>
      <c r="I305" s="203"/>
      <c r="J305" s="203"/>
      <c r="K305" s="203"/>
      <c r="L305" s="203"/>
      <c r="M305" s="203"/>
      <c r="N305" s="203"/>
      <c r="O305" s="203"/>
      <c r="P305" s="203"/>
      <c r="Q305" s="203"/>
      <c r="R305" s="203"/>
      <c r="S305" s="203"/>
      <c r="T305" s="203"/>
      <c r="U305" s="203"/>
      <c r="V305" s="203"/>
      <c r="W305" s="203"/>
      <c r="X305" s="203"/>
      <c r="Y305" s="203"/>
      <c r="Z305" s="203"/>
      <c r="AA305" s="203"/>
    </row>
    <row xmlns:x14ac="http://schemas.microsoft.com/office/spreadsheetml/2009/9/ac" r="306" ht="15.75" x14ac:dyDescent="0.25">
      <c r="A306" s="203"/>
      <c r="B306" s="204"/>
      <c r="C306" s="203"/>
      <c r="D306" s="203"/>
      <c r="E306" s="203"/>
      <c r="F306" s="203"/>
      <c r="G306" s="203"/>
      <c r="H306" s="203"/>
      <c r="I306" s="203"/>
      <c r="J306" s="203"/>
      <c r="K306" s="203"/>
      <c r="L306" s="203"/>
      <c r="M306" s="203"/>
      <c r="N306" s="203"/>
      <c r="O306" s="203"/>
      <c r="P306" s="203"/>
      <c r="Q306" s="203"/>
      <c r="R306" s="203"/>
      <c r="S306" s="203"/>
      <c r="T306" s="203"/>
      <c r="U306" s="203"/>
      <c r="V306" s="203"/>
      <c r="W306" s="203"/>
      <c r="X306" s="203"/>
      <c r="Y306" s="203"/>
      <c r="Z306" s="203"/>
      <c r="AA306" s="203"/>
    </row>
    <row xmlns:x14ac="http://schemas.microsoft.com/office/spreadsheetml/2009/9/ac" r="307" ht="15.75" x14ac:dyDescent="0.25">
      <c r="A307" s="203"/>
      <c r="B307" s="204"/>
      <c r="C307" s="203"/>
      <c r="D307" s="203"/>
      <c r="E307" s="203"/>
      <c r="F307" s="203"/>
      <c r="G307" s="203"/>
      <c r="H307" s="203"/>
      <c r="I307" s="203"/>
      <c r="J307" s="203"/>
      <c r="K307" s="203"/>
      <c r="L307" s="203"/>
      <c r="M307" s="203"/>
      <c r="N307" s="203"/>
      <c r="O307" s="203"/>
      <c r="P307" s="203"/>
      <c r="Q307" s="203"/>
      <c r="R307" s="203"/>
      <c r="S307" s="203"/>
      <c r="T307" s="203"/>
      <c r="U307" s="203"/>
      <c r="V307" s="203"/>
      <c r="W307" s="203"/>
      <c r="X307" s="203"/>
      <c r="Y307" s="203"/>
      <c r="Z307" s="203"/>
      <c r="AA307" s="203"/>
    </row>
    <row xmlns:x14ac="http://schemas.microsoft.com/office/spreadsheetml/2009/9/ac" r="308" ht="15.75" x14ac:dyDescent="0.25">
      <c r="A308" s="203"/>
      <c r="B308" s="204"/>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row>
    <row xmlns:x14ac="http://schemas.microsoft.com/office/spreadsheetml/2009/9/ac" r="309" ht="15.75" x14ac:dyDescent="0.25">
      <c r="A309" s="203"/>
      <c r="B309" s="204"/>
      <c r="C309" s="203"/>
      <c r="D309" s="203"/>
      <c r="E309" s="203"/>
      <c r="F309" s="203"/>
      <c r="G309" s="203"/>
      <c r="H309" s="203"/>
      <c r="I309" s="203"/>
      <c r="J309" s="203"/>
      <c r="K309" s="203"/>
      <c r="L309" s="203"/>
      <c r="M309" s="203"/>
      <c r="N309" s="203"/>
      <c r="O309" s="203"/>
      <c r="P309" s="203"/>
      <c r="Q309" s="203"/>
      <c r="R309" s="203"/>
      <c r="S309" s="203"/>
      <c r="T309" s="203"/>
      <c r="U309" s="203"/>
      <c r="V309" s="203"/>
      <c r="W309" s="203"/>
      <c r="X309" s="203"/>
      <c r="Y309" s="203"/>
      <c r="Z309" s="203"/>
      <c r="AA309" s="203"/>
    </row>
    <row xmlns:x14ac="http://schemas.microsoft.com/office/spreadsheetml/2009/9/ac" r="310" ht="15.75" x14ac:dyDescent="0.25">
      <c r="A310" s="203"/>
      <c r="B310" s="204"/>
      <c r="C310" s="203"/>
      <c r="D310" s="203"/>
      <c r="E310" s="203"/>
      <c r="F310" s="203"/>
      <c r="G310" s="203"/>
      <c r="H310" s="203"/>
      <c r="I310" s="203"/>
      <c r="J310" s="203"/>
      <c r="K310" s="203"/>
      <c r="L310" s="203"/>
      <c r="M310" s="203"/>
      <c r="N310" s="203"/>
      <c r="O310" s="203"/>
      <c r="P310" s="203"/>
      <c r="Q310" s="203"/>
      <c r="R310" s="203"/>
      <c r="S310" s="203"/>
      <c r="T310" s="203"/>
      <c r="U310" s="203"/>
      <c r="V310" s="203"/>
      <c r="W310" s="203"/>
      <c r="X310" s="203"/>
      <c r="Y310" s="203"/>
      <c r="Z310" s="203"/>
      <c r="AA310" s="203"/>
    </row>
    <row xmlns:x14ac="http://schemas.microsoft.com/office/spreadsheetml/2009/9/ac" r="311" ht="15.75" x14ac:dyDescent="0.25">
      <c r="A311" s="203"/>
      <c r="B311" s="204"/>
      <c r="C311" s="203"/>
      <c r="D311" s="203"/>
      <c r="E311" s="203"/>
      <c r="F311" s="203"/>
      <c r="G311" s="203"/>
      <c r="H311" s="203"/>
      <c r="I311" s="203"/>
      <c r="J311" s="203"/>
      <c r="K311" s="203"/>
      <c r="L311" s="203"/>
      <c r="M311" s="203"/>
      <c r="N311" s="203"/>
      <c r="O311" s="203"/>
      <c r="P311" s="203"/>
      <c r="Q311" s="203"/>
      <c r="R311" s="203"/>
      <c r="S311" s="203"/>
      <c r="T311" s="203"/>
      <c r="U311" s="203"/>
      <c r="V311" s="203"/>
      <c r="W311" s="203"/>
      <c r="X311" s="203"/>
      <c r="Y311" s="203"/>
      <c r="Z311" s="203"/>
      <c r="AA311" s="203"/>
    </row>
    <row xmlns:x14ac="http://schemas.microsoft.com/office/spreadsheetml/2009/9/ac" r="312" ht="15.75" x14ac:dyDescent="0.25">
      <c r="A312" s="203"/>
      <c r="B312" s="204"/>
      <c r="C312" s="203"/>
      <c r="D312" s="203"/>
      <c r="E312" s="203"/>
      <c r="F312" s="203"/>
      <c r="G312" s="203"/>
      <c r="H312" s="203"/>
      <c r="I312" s="203"/>
      <c r="J312" s="203"/>
      <c r="K312" s="203"/>
      <c r="L312" s="203"/>
      <c r="M312" s="203"/>
      <c r="N312" s="203"/>
      <c r="O312" s="203"/>
      <c r="P312" s="203"/>
      <c r="Q312" s="203"/>
      <c r="R312" s="203"/>
      <c r="S312" s="203"/>
      <c r="T312" s="203"/>
      <c r="U312" s="203"/>
      <c r="V312" s="203"/>
      <c r="W312" s="203"/>
      <c r="X312" s="203"/>
      <c r="Y312" s="203"/>
      <c r="Z312" s="203"/>
      <c r="AA312" s="203"/>
    </row>
    <row xmlns:x14ac="http://schemas.microsoft.com/office/spreadsheetml/2009/9/ac" r="313" ht="15.75" x14ac:dyDescent="0.25">
      <c r="A313" s="203"/>
      <c r="B313" s="204"/>
      <c r="C313" s="203"/>
      <c r="D313" s="203"/>
      <c r="E313" s="203"/>
      <c r="F313" s="203"/>
      <c r="G313" s="203"/>
      <c r="H313" s="203"/>
      <c r="I313" s="203"/>
      <c r="J313" s="203"/>
      <c r="K313" s="203"/>
      <c r="L313" s="203"/>
      <c r="M313" s="203"/>
      <c r="N313" s="203"/>
      <c r="O313" s="203"/>
      <c r="P313" s="203"/>
      <c r="Q313" s="203"/>
      <c r="R313" s="203"/>
      <c r="S313" s="203"/>
      <c r="T313" s="203"/>
      <c r="U313" s="203"/>
      <c r="V313" s="203"/>
      <c r="W313" s="203"/>
      <c r="X313" s="203"/>
      <c r="Y313" s="203"/>
      <c r="Z313" s="203"/>
      <c r="AA313" s="203"/>
    </row>
    <row xmlns:x14ac="http://schemas.microsoft.com/office/spreadsheetml/2009/9/ac" r="314" ht="15.75" x14ac:dyDescent="0.25">
      <c r="A314" s="203"/>
      <c r="B314" s="204"/>
      <c r="C314" s="203"/>
      <c r="D314" s="203"/>
      <c r="E314" s="203"/>
      <c r="F314" s="203"/>
      <c r="G314" s="203"/>
      <c r="H314" s="203"/>
      <c r="I314" s="203"/>
      <c r="J314" s="203"/>
      <c r="K314" s="203"/>
      <c r="L314" s="203"/>
      <c r="M314" s="203"/>
      <c r="N314" s="203"/>
      <c r="O314" s="203"/>
      <c r="P314" s="203"/>
      <c r="Q314" s="203"/>
      <c r="R314" s="203"/>
      <c r="S314" s="203"/>
      <c r="T314" s="203"/>
      <c r="U314" s="203"/>
      <c r="V314" s="203"/>
      <c r="W314" s="203"/>
      <c r="X314" s="203"/>
      <c r="Y314" s="203"/>
      <c r="Z314" s="203"/>
      <c r="AA314" s="203"/>
    </row>
    <row xmlns:x14ac="http://schemas.microsoft.com/office/spreadsheetml/2009/9/ac" r="315" ht="15.75" x14ac:dyDescent="0.25">
      <c r="A315" s="203"/>
      <c r="B315" s="204"/>
      <c r="C315" s="203"/>
      <c r="D315" s="203"/>
      <c r="E315" s="203"/>
      <c r="F315" s="203"/>
      <c r="G315" s="203"/>
      <c r="H315" s="203"/>
      <c r="I315" s="203"/>
      <c r="J315" s="203"/>
      <c r="K315" s="203"/>
      <c r="L315" s="203"/>
      <c r="M315" s="203"/>
      <c r="N315" s="203"/>
      <c r="O315" s="203"/>
      <c r="P315" s="203"/>
      <c r="Q315" s="203"/>
      <c r="R315" s="203"/>
      <c r="S315" s="203"/>
      <c r="T315" s="203"/>
      <c r="U315" s="203"/>
      <c r="V315" s="203"/>
      <c r="W315" s="203"/>
      <c r="X315" s="203"/>
      <c r="Y315" s="203"/>
      <c r="Z315" s="203"/>
      <c r="AA315" s="203"/>
    </row>
    <row xmlns:x14ac="http://schemas.microsoft.com/office/spreadsheetml/2009/9/ac" r="316" ht="15.75" x14ac:dyDescent="0.25">
      <c r="A316" s="203"/>
      <c r="B316" s="204"/>
      <c r="C316" s="203"/>
      <c r="D316" s="203"/>
      <c r="E316" s="203"/>
      <c r="F316" s="203"/>
      <c r="G316" s="203"/>
      <c r="H316" s="203"/>
      <c r="I316" s="203"/>
      <c r="J316" s="203"/>
      <c r="K316" s="203"/>
      <c r="L316" s="203"/>
      <c r="M316" s="203"/>
      <c r="N316" s="203"/>
      <c r="O316" s="203"/>
      <c r="P316" s="203"/>
      <c r="Q316" s="203"/>
      <c r="R316" s="203"/>
      <c r="S316" s="203"/>
      <c r="T316" s="203"/>
      <c r="U316" s="203"/>
      <c r="V316" s="203"/>
      <c r="W316" s="203"/>
      <c r="X316" s="203"/>
      <c r="Y316" s="203"/>
      <c r="Z316" s="203"/>
      <c r="AA316" s="203"/>
    </row>
    <row xmlns:x14ac="http://schemas.microsoft.com/office/spreadsheetml/2009/9/ac" r="317" ht="15.75" x14ac:dyDescent="0.25">
      <c r="A317" s="203"/>
      <c r="B317" s="204"/>
      <c r="C317" s="203"/>
      <c r="D317" s="203"/>
      <c r="E317" s="203"/>
      <c r="F317" s="203"/>
      <c r="G317" s="203"/>
      <c r="H317" s="203"/>
      <c r="I317" s="203"/>
      <c r="J317" s="203"/>
      <c r="K317" s="203"/>
      <c r="L317" s="203"/>
      <c r="M317" s="203"/>
      <c r="N317" s="203"/>
      <c r="O317" s="203"/>
      <c r="P317" s="203"/>
      <c r="Q317" s="203"/>
      <c r="R317" s="203"/>
      <c r="S317" s="203"/>
      <c r="T317" s="203"/>
      <c r="U317" s="203"/>
      <c r="V317" s="203"/>
      <c r="W317" s="203"/>
      <c r="X317" s="203"/>
      <c r="Y317" s="203"/>
      <c r="Z317" s="203"/>
      <c r="AA317" s="203"/>
    </row>
    <row xmlns:x14ac="http://schemas.microsoft.com/office/spreadsheetml/2009/9/ac" r="318" ht="15.75" x14ac:dyDescent="0.25">
      <c r="A318" s="203"/>
      <c r="B318" s="204"/>
      <c r="C318" s="203"/>
      <c r="D318" s="203"/>
      <c r="E318" s="203"/>
      <c r="F318" s="203"/>
      <c r="G318" s="203"/>
      <c r="H318" s="203"/>
      <c r="I318" s="203"/>
      <c r="J318" s="203"/>
      <c r="K318" s="203"/>
      <c r="L318" s="203"/>
      <c r="M318" s="203"/>
      <c r="N318" s="203"/>
      <c r="O318" s="203"/>
      <c r="P318" s="203"/>
      <c r="Q318" s="203"/>
      <c r="R318" s="203"/>
      <c r="S318" s="203"/>
      <c r="T318" s="203"/>
      <c r="U318" s="203"/>
      <c r="V318" s="203"/>
      <c r="W318" s="203"/>
      <c r="X318" s="203"/>
      <c r="Y318" s="203"/>
      <c r="Z318" s="203"/>
      <c r="AA318" s="203"/>
    </row>
    <row xmlns:x14ac="http://schemas.microsoft.com/office/spreadsheetml/2009/9/ac" r="319" ht="15.75" x14ac:dyDescent="0.25">
      <c r="A319" s="203"/>
      <c r="B319" s="204"/>
      <c r="C319" s="203"/>
      <c r="D319" s="203"/>
      <c r="E319" s="203"/>
      <c r="F319" s="203"/>
      <c r="G319" s="203"/>
      <c r="H319" s="203"/>
      <c r="I319" s="203"/>
      <c r="J319" s="203"/>
      <c r="K319" s="203"/>
      <c r="L319" s="203"/>
      <c r="M319" s="203"/>
      <c r="N319" s="203"/>
      <c r="O319" s="203"/>
      <c r="P319" s="203"/>
      <c r="Q319" s="203"/>
      <c r="R319" s="203"/>
      <c r="S319" s="203"/>
      <c r="T319" s="203"/>
      <c r="U319" s="203"/>
      <c r="V319" s="203"/>
      <c r="W319" s="203"/>
      <c r="X319" s="203"/>
      <c r="Y319" s="203"/>
      <c r="Z319" s="203"/>
      <c r="AA319" s="203"/>
    </row>
    <row xmlns:x14ac="http://schemas.microsoft.com/office/spreadsheetml/2009/9/ac" r="320" ht="15.75" x14ac:dyDescent="0.25">
      <c r="A320" s="203"/>
      <c r="B320" s="204"/>
      <c r="C320" s="203"/>
      <c r="D320" s="203"/>
      <c r="E320" s="203"/>
      <c r="F320" s="203"/>
      <c r="G320" s="203"/>
      <c r="H320" s="203"/>
      <c r="I320" s="203"/>
      <c r="J320" s="203"/>
      <c r="K320" s="203"/>
      <c r="L320" s="203"/>
      <c r="M320" s="203"/>
      <c r="N320" s="203"/>
      <c r="O320" s="203"/>
      <c r="P320" s="203"/>
      <c r="Q320" s="203"/>
      <c r="R320" s="203"/>
      <c r="S320" s="203"/>
      <c r="T320" s="203"/>
      <c r="U320" s="203"/>
      <c r="V320" s="203"/>
      <c r="W320" s="203"/>
      <c r="X320" s="203"/>
      <c r="Y320" s="203"/>
      <c r="Z320" s="203"/>
      <c r="AA320" s="203"/>
    </row>
    <row xmlns:x14ac="http://schemas.microsoft.com/office/spreadsheetml/2009/9/ac" r="321" ht="15.75" x14ac:dyDescent="0.25">
      <c r="A321" s="203"/>
      <c r="B321" s="204"/>
      <c r="C321" s="203"/>
      <c r="D321" s="203"/>
      <c r="E321" s="203"/>
      <c r="F321" s="203"/>
      <c r="G321" s="203"/>
      <c r="H321" s="203"/>
      <c r="I321" s="203"/>
      <c r="J321" s="203"/>
      <c r="K321" s="203"/>
      <c r="L321" s="203"/>
      <c r="M321" s="203"/>
      <c r="N321" s="203"/>
      <c r="O321" s="203"/>
      <c r="P321" s="203"/>
      <c r="Q321" s="203"/>
      <c r="R321" s="203"/>
      <c r="S321" s="203"/>
      <c r="T321" s="203"/>
      <c r="U321" s="203"/>
      <c r="V321" s="203"/>
      <c r="W321" s="203"/>
      <c r="X321" s="203"/>
      <c r="Y321" s="203"/>
      <c r="Z321" s="203"/>
      <c r="AA321" s="203"/>
    </row>
    <row xmlns:x14ac="http://schemas.microsoft.com/office/spreadsheetml/2009/9/ac" r="322" ht="15.75" x14ac:dyDescent="0.25">
      <c r="A322" s="203"/>
      <c r="B322" s="204"/>
      <c r="C322" s="203"/>
      <c r="D322" s="203"/>
      <c r="E322" s="203"/>
      <c r="F322" s="203"/>
      <c r="G322" s="203"/>
      <c r="H322" s="203"/>
      <c r="I322" s="203"/>
      <c r="J322" s="203"/>
      <c r="K322" s="203"/>
      <c r="L322" s="203"/>
      <c r="M322" s="203"/>
      <c r="N322" s="203"/>
      <c r="O322" s="203"/>
      <c r="P322" s="203"/>
      <c r="Q322" s="203"/>
      <c r="R322" s="203"/>
      <c r="S322" s="203"/>
      <c r="T322" s="203"/>
      <c r="U322" s="203"/>
      <c r="V322" s="203"/>
      <c r="W322" s="203"/>
      <c r="X322" s="203"/>
      <c r="Y322" s="203"/>
      <c r="Z322" s="203"/>
      <c r="AA322" s="203"/>
    </row>
    <row xmlns:x14ac="http://schemas.microsoft.com/office/spreadsheetml/2009/9/ac" r="323" ht="15.75" x14ac:dyDescent="0.25">
      <c r="A323" s="203"/>
      <c r="B323" s="204"/>
      <c r="C323" s="203"/>
      <c r="D323" s="203"/>
      <c r="E323" s="203"/>
      <c r="F323" s="203"/>
      <c r="G323" s="203"/>
      <c r="H323" s="203"/>
      <c r="I323" s="203"/>
      <c r="J323" s="203"/>
      <c r="K323" s="203"/>
      <c r="L323" s="203"/>
      <c r="M323" s="203"/>
      <c r="N323" s="203"/>
      <c r="O323" s="203"/>
      <c r="P323" s="203"/>
      <c r="Q323" s="203"/>
      <c r="R323" s="203"/>
      <c r="S323" s="203"/>
      <c r="T323" s="203"/>
      <c r="U323" s="203"/>
      <c r="V323" s="203"/>
      <c r="W323" s="203"/>
      <c r="X323" s="203"/>
      <c r="Y323" s="203"/>
      <c r="Z323" s="203"/>
      <c r="AA323" s="203"/>
    </row>
    <row xmlns:x14ac="http://schemas.microsoft.com/office/spreadsheetml/2009/9/ac" r="324" ht="15.75" x14ac:dyDescent="0.25">
      <c r="A324" s="203"/>
      <c r="B324" s="204"/>
      <c r="C324" s="203"/>
      <c r="D324" s="203"/>
      <c r="E324" s="203"/>
      <c r="F324" s="203"/>
      <c r="G324" s="203"/>
      <c r="H324" s="203"/>
      <c r="I324" s="203"/>
      <c r="J324" s="203"/>
      <c r="K324" s="203"/>
      <c r="L324" s="203"/>
      <c r="M324" s="203"/>
      <c r="N324" s="203"/>
      <c r="O324" s="203"/>
      <c r="P324" s="203"/>
      <c r="Q324" s="203"/>
      <c r="R324" s="203"/>
      <c r="S324" s="203"/>
      <c r="T324" s="203"/>
      <c r="U324" s="203"/>
      <c r="V324" s="203"/>
      <c r="W324" s="203"/>
      <c r="X324" s="203"/>
      <c r="Y324" s="203"/>
      <c r="Z324" s="203"/>
      <c r="AA324" s="203"/>
    </row>
    <row xmlns:x14ac="http://schemas.microsoft.com/office/spreadsheetml/2009/9/ac" r="325" ht="15.75" x14ac:dyDescent="0.25">
      <c r="A325" s="203"/>
      <c r="B325" s="204"/>
      <c r="C325" s="203"/>
      <c r="D325" s="203"/>
      <c r="E325" s="203"/>
      <c r="F325" s="203"/>
      <c r="G325" s="203"/>
      <c r="H325" s="203"/>
      <c r="I325" s="203"/>
      <c r="J325" s="203"/>
      <c r="K325" s="203"/>
      <c r="L325" s="203"/>
      <c r="M325" s="203"/>
      <c r="N325" s="203"/>
      <c r="O325" s="203"/>
      <c r="P325" s="203"/>
      <c r="Q325" s="203"/>
      <c r="R325" s="203"/>
      <c r="S325" s="203"/>
      <c r="T325" s="203"/>
      <c r="U325" s="203"/>
      <c r="V325" s="203"/>
      <c r="W325" s="203"/>
      <c r="X325" s="203"/>
      <c r="Y325" s="203"/>
      <c r="Z325" s="203"/>
      <c r="AA325" s="203"/>
    </row>
    <row xmlns:x14ac="http://schemas.microsoft.com/office/spreadsheetml/2009/9/ac" r="326" ht="15.75" x14ac:dyDescent="0.25">
      <c r="A326" s="203"/>
      <c r="B326" s="204"/>
      <c r="C326" s="203"/>
      <c r="D326" s="203"/>
      <c r="E326" s="203"/>
      <c r="F326" s="203"/>
      <c r="G326" s="203"/>
      <c r="H326" s="203"/>
      <c r="I326" s="203"/>
      <c r="J326" s="203"/>
      <c r="K326" s="203"/>
      <c r="L326" s="203"/>
      <c r="M326" s="203"/>
      <c r="N326" s="203"/>
      <c r="O326" s="203"/>
      <c r="P326" s="203"/>
      <c r="Q326" s="203"/>
      <c r="R326" s="203"/>
      <c r="S326" s="203"/>
      <c r="T326" s="203"/>
      <c r="U326" s="203"/>
      <c r="V326" s="203"/>
      <c r="W326" s="203"/>
      <c r="X326" s="203"/>
      <c r="Y326" s="203"/>
      <c r="Z326" s="203"/>
      <c r="AA326" s="203"/>
    </row>
    <row xmlns:x14ac="http://schemas.microsoft.com/office/spreadsheetml/2009/9/ac" r="327" ht="15.75" x14ac:dyDescent="0.25">
      <c r="A327" s="203"/>
      <c r="B327" s="204"/>
      <c r="C327" s="203"/>
      <c r="D327" s="203"/>
      <c r="E327" s="203"/>
      <c r="F327" s="203"/>
      <c r="G327" s="203"/>
      <c r="H327" s="203"/>
      <c r="I327" s="203"/>
      <c r="J327" s="203"/>
      <c r="K327" s="203"/>
      <c r="L327" s="203"/>
      <c r="M327" s="203"/>
      <c r="N327" s="203"/>
      <c r="O327" s="203"/>
      <c r="P327" s="203"/>
      <c r="Q327" s="203"/>
      <c r="R327" s="203"/>
      <c r="S327" s="203"/>
      <c r="T327" s="203"/>
      <c r="U327" s="203"/>
      <c r="V327" s="203"/>
      <c r="W327" s="203"/>
      <c r="X327" s="203"/>
      <c r="Y327" s="203"/>
      <c r="Z327" s="203"/>
      <c r="AA327" s="203"/>
    </row>
    <row xmlns:x14ac="http://schemas.microsoft.com/office/spreadsheetml/2009/9/ac" r="328" ht="15.75" x14ac:dyDescent="0.25">
      <c r="A328" s="203"/>
      <c r="B328" s="204"/>
      <c r="C328" s="203"/>
      <c r="D328" s="203"/>
      <c r="E328" s="203"/>
      <c r="F328" s="203"/>
      <c r="G328" s="203"/>
      <c r="H328" s="203"/>
      <c r="I328" s="203"/>
      <c r="J328" s="203"/>
      <c r="K328" s="203"/>
      <c r="L328" s="203"/>
      <c r="M328" s="203"/>
      <c r="N328" s="203"/>
      <c r="O328" s="203"/>
      <c r="P328" s="203"/>
      <c r="Q328" s="203"/>
      <c r="R328" s="203"/>
      <c r="S328" s="203"/>
      <c r="T328" s="203"/>
      <c r="U328" s="203"/>
      <c r="V328" s="203"/>
      <c r="W328" s="203"/>
      <c r="X328" s="203"/>
      <c r="Y328" s="203"/>
      <c r="Z328" s="203"/>
      <c r="AA328" s="203"/>
    </row>
    <row xmlns:x14ac="http://schemas.microsoft.com/office/spreadsheetml/2009/9/ac" r="329" ht="15.75" x14ac:dyDescent="0.25">
      <c r="A329" s="203"/>
      <c r="B329" s="204"/>
      <c r="C329" s="203"/>
      <c r="D329" s="203"/>
      <c r="E329" s="203"/>
      <c r="F329" s="203"/>
      <c r="G329" s="203"/>
      <c r="H329" s="203"/>
      <c r="I329" s="203"/>
      <c r="J329" s="203"/>
      <c r="K329" s="203"/>
      <c r="L329" s="203"/>
      <c r="M329" s="203"/>
      <c r="N329" s="203"/>
      <c r="O329" s="203"/>
      <c r="P329" s="203"/>
      <c r="Q329" s="203"/>
      <c r="R329" s="203"/>
      <c r="S329" s="203"/>
      <c r="T329" s="203"/>
      <c r="U329" s="203"/>
      <c r="V329" s="203"/>
      <c r="W329" s="203"/>
      <c r="X329" s="203"/>
      <c r="Y329" s="203"/>
      <c r="Z329" s="203"/>
      <c r="AA329" s="203"/>
    </row>
    <row xmlns:x14ac="http://schemas.microsoft.com/office/spreadsheetml/2009/9/ac" r="330" ht="15.75" x14ac:dyDescent="0.25">
      <c r="A330" s="203"/>
      <c r="B330" s="204"/>
      <c r="C330" s="203"/>
      <c r="D330" s="203"/>
      <c r="E330" s="203"/>
      <c r="F330" s="203"/>
      <c r="G330" s="203"/>
      <c r="H330" s="203"/>
      <c r="I330" s="203"/>
      <c r="J330" s="203"/>
      <c r="K330" s="203"/>
      <c r="L330" s="203"/>
      <c r="M330" s="203"/>
      <c r="N330" s="203"/>
      <c r="O330" s="203"/>
      <c r="P330" s="203"/>
      <c r="Q330" s="203"/>
      <c r="R330" s="203"/>
      <c r="S330" s="203"/>
      <c r="T330" s="203"/>
      <c r="U330" s="203"/>
      <c r="V330" s="203"/>
      <c r="W330" s="203"/>
      <c r="X330" s="203"/>
      <c r="Y330" s="203"/>
      <c r="Z330" s="203"/>
      <c r="AA330" s="203"/>
    </row>
    <row xmlns:x14ac="http://schemas.microsoft.com/office/spreadsheetml/2009/9/ac" r="331" ht="15.75" x14ac:dyDescent="0.25">
      <c r="A331" s="203"/>
      <c r="B331" s="204"/>
      <c r="C331" s="203"/>
      <c r="D331" s="203"/>
      <c r="E331" s="203"/>
      <c r="F331" s="203"/>
      <c r="G331" s="203"/>
      <c r="H331" s="203"/>
      <c r="I331" s="203"/>
      <c r="J331" s="203"/>
      <c r="K331" s="203"/>
      <c r="L331" s="203"/>
      <c r="M331" s="203"/>
      <c r="N331" s="203"/>
      <c r="O331" s="203"/>
      <c r="P331" s="203"/>
      <c r="Q331" s="203"/>
      <c r="R331" s="203"/>
      <c r="S331" s="203"/>
      <c r="T331" s="203"/>
      <c r="U331" s="203"/>
      <c r="V331" s="203"/>
      <c r="W331" s="203"/>
      <c r="X331" s="203"/>
      <c r="Y331" s="203"/>
      <c r="Z331" s="203"/>
      <c r="AA331" s="203"/>
    </row>
    <row xmlns:x14ac="http://schemas.microsoft.com/office/spreadsheetml/2009/9/ac" r="332" ht="15.75" x14ac:dyDescent="0.25">
      <c r="A332" s="203"/>
      <c r="B332" s="204"/>
      <c r="C332" s="203"/>
      <c r="D332" s="203"/>
      <c r="E332" s="203"/>
      <c r="F332" s="203"/>
      <c r="G332" s="203"/>
      <c r="H332" s="203"/>
      <c r="I332" s="203"/>
      <c r="J332" s="203"/>
      <c r="K332" s="203"/>
      <c r="L332" s="203"/>
      <c r="M332" s="203"/>
      <c r="N332" s="203"/>
      <c r="O332" s="203"/>
      <c r="P332" s="203"/>
      <c r="Q332" s="203"/>
      <c r="R332" s="203"/>
      <c r="S332" s="203"/>
      <c r="T332" s="203"/>
      <c r="U332" s="203"/>
      <c r="V332" s="203"/>
      <c r="W332" s="203"/>
      <c r="X332" s="203"/>
      <c r="Y332" s="203"/>
      <c r="Z332" s="203"/>
      <c r="AA332" s="203"/>
    </row>
    <row xmlns:x14ac="http://schemas.microsoft.com/office/spreadsheetml/2009/9/ac" r="333" ht="15.75" x14ac:dyDescent="0.25">
      <c r="A333" s="203"/>
      <c r="B333" s="204"/>
      <c r="C333" s="203"/>
      <c r="D333" s="203"/>
      <c r="E333" s="203"/>
      <c r="F333" s="203"/>
      <c r="G333" s="203"/>
      <c r="H333" s="203"/>
      <c r="I333" s="203"/>
      <c r="J333" s="203"/>
      <c r="K333" s="203"/>
      <c r="L333" s="203"/>
      <c r="M333" s="203"/>
      <c r="N333" s="203"/>
      <c r="O333" s="203"/>
      <c r="P333" s="203"/>
      <c r="Q333" s="203"/>
      <c r="R333" s="203"/>
      <c r="S333" s="203"/>
      <c r="T333" s="203"/>
      <c r="U333" s="203"/>
      <c r="V333" s="203"/>
      <c r="W333" s="203"/>
      <c r="X333" s="203"/>
      <c r="Y333" s="203"/>
      <c r="Z333" s="203"/>
      <c r="AA333" s="203"/>
    </row>
    <row xmlns:x14ac="http://schemas.microsoft.com/office/spreadsheetml/2009/9/ac" r="334" ht="15.75" x14ac:dyDescent="0.25">
      <c r="A334" s="203"/>
      <c r="B334" s="204"/>
      <c r="C334" s="203"/>
      <c r="D334" s="203"/>
      <c r="E334" s="203"/>
      <c r="F334" s="203"/>
      <c r="G334" s="203"/>
      <c r="H334" s="203"/>
      <c r="I334" s="203"/>
      <c r="J334" s="203"/>
      <c r="K334" s="203"/>
      <c r="L334" s="203"/>
      <c r="M334" s="203"/>
      <c r="N334" s="203"/>
      <c r="O334" s="203"/>
      <c r="P334" s="203"/>
      <c r="Q334" s="203"/>
      <c r="R334" s="203"/>
      <c r="S334" s="203"/>
      <c r="T334" s="203"/>
      <c r="U334" s="203"/>
      <c r="V334" s="203"/>
      <c r="W334" s="203"/>
      <c r="X334" s="203"/>
      <c r="Y334" s="203"/>
      <c r="Z334" s="203"/>
      <c r="AA334" s="203"/>
    </row>
    <row xmlns:x14ac="http://schemas.microsoft.com/office/spreadsheetml/2009/9/ac" r="335" ht="15.75" x14ac:dyDescent="0.25">
      <c r="A335" s="203"/>
      <c r="B335" s="204"/>
      <c r="C335" s="203"/>
      <c r="D335" s="203"/>
      <c r="E335" s="203"/>
      <c r="F335" s="203"/>
      <c r="G335" s="203"/>
      <c r="H335" s="203"/>
      <c r="I335" s="203"/>
      <c r="J335" s="203"/>
      <c r="K335" s="203"/>
      <c r="L335" s="203"/>
      <c r="M335" s="203"/>
      <c r="N335" s="203"/>
      <c r="O335" s="203"/>
      <c r="P335" s="203"/>
      <c r="Q335" s="203"/>
      <c r="R335" s="203"/>
      <c r="S335" s="203"/>
      <c r="T335" s="203"/>
      <c r="U335" s="203"/>
      <c r="V335" s="203"/>
      <c r="W335" s="203"/>
      <c r="X335" s="203"/>
      <c r="Y335" s="203"/>
      <c r="Z335" s="203"/>
      <c r="AA335" s="203"/>
    </row>
    <row xmlns:x14ac="http://schemas.microsoft.com/office/spreadsheetml/2009/9/ac" r="336" ht="15.75" x14ac:dyDescent="0.25">
      <c r="A336" s="203"/>
      <c r="B336" s="204"/>
      <c r="C336" s="203"/>
      <c r="D336" s="203"/>
      <c r="E336" s="203"/>
      <c r="F336" s="203"/>
      <c r="G336" s="203"/>
      <c r="H336" s="203"/>
      <c r="I336" s="203"/>
      <c r="J336" s="203"/>
      <c r="K336" s="203"/>
      <c r="L336" s="203"/>
      <c r="M336" s="203"/>
      <c r="N336" s="203"/>
      <c r="O336" s="203"/>
      <c r="P336" s="203"/>
      <c r="Q336" s="203"/>
      <c r="R336" s="203"/>
      <c r="S336" s="203"/>
      <c r="T336" s="203"/>
      <c r="U336" s="203"/>
      <c r="V336" s="203"/>
      <c r="W336" s="203"/>
      <c r="X336" s="203"/>
      <c r="Y336" s="203"/>
      <c r="Z336" s="203"/>
      <c r="AA336" s="203"/>
    </row>
    <row xmlns:x14ac="http://schemas.microsoft.com/office/spreadsheetml/2009/9/ac" r="337" ht="15.75" x14ac:dyDescent="0.25">
      <c r="A337" s="203"/>
      <c r="B337" s="204"/>
      <c r="C337" s="203"/>
      <c r="D337" s="203"/>
      <c r="E337" s="203"/>
      <c r="F337" s="203"/>
      <c r="G337" s="203"/>
      <c r="H337" s="203"/>
      <c r="I337" s="203"/>
      <c r="J337" s="203"/>
      <c r="K337" s="203"/>
      <c r="L337" s="203"/>
      <c r="M337" s="203"/>
      <c r="N337" s="203"/>
      <c r="O337" s="203"/>
      <c r="P337" s="203"/>
      <c r="Q337" s="203"/>
      <c r="R337" s="203"/>
      <c r="S337" s="203"/>
      <c r="T337" s="203"/>
      <c r="U337" s="203"/>
      <c r="V337" s="203"/>
      <c r="W337" s="203"/>
      <c r="X337" s="203"/>
      <c r="Y337" s="203"/>
      <c r="Z337" s="203"/>
      <c r="AA337" s="203"/>
    </row>
    <row xmlns:x14ac="http://schemas.microsoft.com/office/spreadsheetml/2009/9/ac" r="338" ht="15.75" x14ac:dyDescent="0.25">
      <c r="A338" s="203"/>
      <c r="B338" s="204"/>
      <c r="C338" s="203"/>
      <c r="D338" s="203"/>
      <c r="E338" s="203"/>
      <c r="F338" s="203"/>
      <c r="G338" s="203"/>
      <c r="H338" s="203"/>
      <c r="I338" s="203"/>
      <c r="J338" s="203"/>
      <c r="K338" s="203"/>
      <c r="L338" s="203"/>
      <c r="M338" s="203"/>
      <c r="N338" s="203"/>
      <c r="O338" s="203"/>
      <c r="P338" s="203"/>
      <c r="Q338" s="203"/>
      <c r="R338" s="203"/>
      <c r="S338" s="203"/>
      <c r="T338" s="203"/>
      <c r="U338" s="203"/>
      <c r="V338" s="203"/>
      <c r="W338" s="203"/>
      <c r="X338" s="203"/>
      <c r="Y338" s="203"/>
      <c r="Z338" s="203"/>
      <c r="AA338" s="203"/>
    </row>
    <row xmlns:x14ac="http://schemas.microsoft.com/office/spreadsheetml/2009/9/ac" r="339" ht="15.75" x14ac:dyDescent="0.25">
      <c r="A339" s="203"/>
      <c r="B339" s="204"/>
      <c r="C339" s="203"/>
      <c r="D339" s="203"/>
      <c r="E339" s="203"/>
      <c r="F339" s="203"/>
      <c r="G339" s="203"/>
      <c r="H339" s="203"/>
      <c r="I339" s="203"/>
      <c r="J339" s="203"/>
      <c r="K339" s="203"/>
      <c r="L339" s="203"/>
      <c r="M339" s="203"/>
      <c r="N339" s="203"/>
      <c r="O339" s="203"/>
      <c r="P339" s="203"/>
      <c r="Q339" s="203"/>
      <c r="R339" s="203"/>
      <c r="S339" s="203"/>
      <c r="T339" s="203"/>
      <c r="U339" s="203"/>
      <c r="V339" s="203"/>
      <c r="W339" s="203"/>
      <c r="X339" s="203"/>
      <c r="Y339" s="203"/>
      <c r="Z339" s="203"/>
      <c r="AA339" s="203"/>
    </row>
    <row xmlns:x14ac="http://schemas.microsoft.com/office/spreadsheetml/2009/9/ac" r="340" ht="15.75" x14ac:dyDescent="0.25">
      <c r="A340" s="203"/>
      <c r="B340" s="204"/>
      <c r="C340" s="203"/>
      <c r="D340" s="203"/>
      <c r="E340" s="203"/>
      <c r="F340" s="203"/>
      <c r="G340" s="203"/>
      <c r="H340" s="203"/>
      <c r="I340" s="203"/>
      <c r="J340" s="203"/>
      <c r="K340" s="203"/>
      <c r="L340" s="203"/>
      <c r="M340" s="203"/>
      <c r="N340" s="203"/>
      <c r="O340" s="203"/>
      <c r="P340" s="203"/>
      <c r="Q340" s="203"/>
      <c r="R340" s="203"/>
      <c r="S340" s="203"/>
      <c r="T340" s="203"/>
      <c r="U340" s="203"/>
      <c r="V340" s="203"/>
      <c r="W340" s="203"/>
      <c r="X340" s="203"/>
      <c r="Y340" s="203"/>
      <c r="Z340" s="203"/>
      <c r="AA340" s="203"/>
    </row>
    <row xmlns:x14ac="http://schemas.microsoft.com/office/spreadsheetml/2009/9/ac" r="341" ht="15.75" x14ac:dyDescent="0.25">
      <c r="A341" s="203"/>
      <c r="B341" s="204"/>
      <c r="C341" s="203"/>
      <c r="D341" s="203"/>
      <c r="E341" s="203"/>
      <c r="F341" s="203"/>
      <c r="G341" s="203"/>
      <c r="H341" s="203"/>
      <c r="I341" s="203"/>
      <c r="J341" s="203"/>
      <c r="K341" s="203"/>
      <c r="L341" s="203"/>
      <c r="M341" s="203"/>
      <c r="N341" s="203"/>
      <c r="O341" s="203"/>
      <c r="P341" s="203"/>
      <c r="Q341" s="203"/>
      <c r="R341" s="203"/>
      <c r="S341" s="203"/>
      <c r="T341" s="203"/>
      <c r="U341" s="203"/>
      <c r="V341" s="203"/>
      <c r="W341" s="203"/>
      <c r="X341" s="203"/>
      <c r="Y341" s="203"/>
      <c r="Z341" s="203"/>
      <c r="AA341" s="203"/>
    </row>
    <row xmlns:x14ac="http://schemas.microsoft.com/office/spreadsheetml/2009/9/ac" r="342" ht="15.75" x14ac:dyDescent="0.25">
      <c r="A342" s="203"/>
      <c r="B342" s="204"/>
      <c r="C342" s="203"/>
      <c r="D342" s="203"/>
      <c r="E342" s="203"/>
      <c r="F342" s="203"/>
      <c r="G342" s="203"/>
      <c r="H342" s="203"/>
      <c r="I342" s="203"/>
      <c r="J342" s="203"/>
      <c r="K342" s="203"/>
      <c r="L342" s="203"/>
      <c r="M342" s="203"/>
      <c r="N342" s="203"/>
      <c r="O342" s="203"/>
      <c r="P342" s="203"/>
      <c r="Q342" s="203"/>
      <c r="R342" s="203"/>
      <c r="S342" s="203"/>
      <c r="T342" s="203"/>
      <c r="U342" s="203"/>
      <c r="V342" s="203"/>
      <c r="W342" s="203"/>
      <c r="X342" s="203"/>
      <c r="Y342" s="203"/>
      <c r="Z342" s="203"/>
      <c r="AA342" s="203"/>
    </row>
    <row xmlns:x14ac="http://schemas.microsoft.com/office/spreadsheetml/2009/9/ac" r="343" ht="15.75" x14ac:dyDescent="0.25">
      <c r="A343" s="203"/>
      <c r="B343" s="204"/>
      <c r="C343" s="203"/>
      <c r="D343" s="203"/>
      <c r="E343" s="203"/>
      <c r="F343" s="203"/>
      <c r="G343" s="203"/>
      <c r="H343" s="203"/>
      <c r="I343" s="203"/>
      <c r="J343" s="203"/>
      <c r="K343" s="203"/>
      <c r="L343" s="203"/>
      <c r="M343" s="203"/>
      <c r="N343" s="203"/>
      <c r="O343" s="203"/>
      <c r="P343" s="203"/>
      <c r="Q343" s="203"/>
      <c r="R343" s="203"/>
      <c r="S343" s="203"/>
      <c r="T343" s="203"/>
      <c r="U343" s="203"/>
      <c r="V343" s="203"/>
      <c r="W343" s="203"/>
      <c r="X343" s="203"/>
      <c r="Y343" s="203"/>
      <c r="Z343" s="203"/>
      <c r="AA343" s="203"/>
    </row>
    <row xmlns:x14ac="http://schemas.microsoft.com/office/spreadsheetml/2009/9/ac" r="344" ht="15.75" x14ac:dyDescent="0.25">
      <c r="A344" s="203"/>
      <c r="B344" s="204"/>
      <c r="C344" s="203"/>
      <c r="D344" s="203"/>
      <c r="E344" s="203"/>
      <c r="F344" s="203"/>
      <c r="G344" s="203"/>
      <c r="H344" s="203"/>
      <c r="I344" s="203"/>
      <c r="J344" s="203"/>
      <c r="K344" s="203"/>
      <c r="L344" s="203"/>
      <c r="M344" s="203"/>
      <c r="N344" s="203"/>
      <c r="O344" s="203"/>
      <c r="P344" s="203"/>
      <c r="Q344" s="203"/>
      <c r="R344" s="203"/>
      <c r="S344" s="203"/>
      <c r="T344" s="203"/>
      <c r="U344" s="203"/>
      <c r="V344" s="203"/>
      <c r="W344" s="203"/>
      <c r="X344" s="203"/>
      <c r="Y344" s="203"/>
      <c r="Z344" s="203"/>
      <c r="AA344" s="203"/>
    </row>
    <row xmlns:x14ac="http://schemas.microsoft.com/office/spreadsheetml/2009/9/ac" r="345" ht="15.75" x14ac:dyDescent="0.25">
      <c r="A345" s="203"/>
      <c r="B345" s="204"/>
      <c r="C345" s="203"/>
      <c r="D345" s="203"/>
      <c r="E345" s="203"/>
      <c r="F345" s="203"/>
      <c r="G345" s="203"/>
      <c r="H345" s="203"/>
      <c r="I345" s="203"/>
      <c r="J345" s="203"/>
      <c r="K345" s="203"/>
      <c r="L345" s="203"/>
      <c r="M345" s="203"/>
      <c r="N345" s="203"/>
      <c r="O345" s="203"/>
      <c r="P345" s="203"/>
      <c r="Q345" s="203"/>
      <c r="R345" s="203"/>
      <c r="S345" s="203"/>
      <c r="T345" s="203"/>
      <c r="U345" s="203"/>
      <c r="V345" s="203"/>
      <c r="W345" s="203"/>
      <c r="X345" s="203"/>
      <c r="Y345" s="203"/>
      <c r="Z345" s="203"/>
      <c r="AA345" s="203"/>
    </row>
    <row xmlns:x14ac="http://schemas.microsoft.com/office/spreadsheetml/2009/9/ac" r="346" ht="15.75" x14ac:dyDescent="0.25">
      <c r="A346" s="203"/>
      <c r="B346" s="204"/>
      <c r="C346" s="203"/>
      <c r="D346" s="203"/>
      <c r="E346" s="203"/>
      <c r="F346" s="203"/>
      <c r="G346" s="203"/>
      <c r="H346" s="203"/>
      <c r="I346" s="203"/>
      <c r="J346" s="203"/>
      <c r="K346" s="203"/>
      <c r="L346" s="203"/>
      <c r="M346" s="203"/>
      <c r="N346" s="203"/>
      <c r="O346" s="203"/>
      <c r="P346" s="203"/>
      <c r="Q346" s="203"/>
      <c r="R346" s="203"/>
      <c r="S346" s="203"/>
      <c r="T346" s="203"/>
      <c r="U346" s="203"/>
      <c r="V346" s="203"/>
      <c r="W346" s="203"/>
      <c r="X346" s="203"/>
      <c r="Y346" s="203"/>
      <c r="Z346" s="203"/>
      <c r="AA346" s="203"/>
    </row>
    <row xmlns:x14ac="http://schemas.microsoft.com/office/spreadsheetml/2009/9/ac" r="347" ht="15.75" x14ac:dyDescent="0.25">
      <c r="A347" s="203"/>
      <c r="B347" s="204"/>
      <c r="C347" s="203"/>
      <c r="D347" s="203"/>
      <c r="E347" s="203"/>
      <c r="F347" s="203"/>
      <c r="G347" s="203"/>
      <c r="H347" s="203"/>
      <c r="I347" s="203"/>
      <c r="J347" s="203"/>
      <c r="K347" s="203"/>
      <c r="L347" s="203"/>
      <c r="M347" s="203"/>
      <c r="N347" s="203"/>
      <c r="O347" s="203"/>
      <c r="P347" s="203"/>
      <c r="Q347" s="203"/>
      <c r="R347" s="203"/>
      <c r="S347" s="203"/>
      <c r="T347" s="203"/>
      <c r="U347" s="203"/>
      <c r="V347" s="203"/>
      <c r="W347" s="203"/>
      <c r="X347" s="203"/>
      <c r="Y347" s="203"/>
      <c r="Z347" s="203"/>
      <c r="AA347" s="203"/>
    </row>
    <row xmlns:x14ac="http://schemas.microsoft.com/office/spreadsheetml/2009/9/ac" r="348" ht="15.75" x14ac:dyDescent="0.25">
      <c r="A348" s="203"/>
      <c r="B348" s="204"/>
      <c r="C348" s="203"/>
      <c r="D348" s="203"/>
      <c r="E348" s="203"/>
      <c r="F348" s="203"/>
      <c r="G348" s="203"/>
      <c r="H348" s="203"/>
      <c r="I348" s="203"/>
      <c r="J348" s="203"/>
      <c r="K348" s="203"/>
      <c r="L348" s="203"/>
      <c r="M348" s="203"/>
      <c r="N348" s="203"/>
      <c r="O348" s="203"/>
      <c r="P348" s="203"/>
      <c r="Q348" s="203"/>
      <c r="R348" s="203"/>
      <c r="S348" s="203"/>
      <c r="T348" s="203"/>
      <c r="U348" s="203"/>
      <c r="V348" s="203"/>
      <c r="W348" s="203"/>
      <c r="X348" s="203"/>
      <c r="Y348" s="203"/>
      <c r="Z348" s="203"/>
      <c r="AA348" s="203"/>
    </row>
    <row xmlns:x14ac="http://schemas.microsoft.com/office/spreadsheetml/2009/9/ac" r="349" ht="15.75" x14ac:dyDescent="0.25">
      <c r="A349" s="203"/>
      <c r="B349" s="204"/>
      <c r="C349" s="203"/>
      <c r="D349" s="203"/>
      <c r="E349" s="203"/>
      <c r="F349" s="203"/>
      <c r="G349" s="203"/>
      <c r="H349" s="203"/>
      <c r="I349" s="203"/>
      <c r="J349" s="203"/>
      <c r="K349" s="203"/>
      <c r="L349" s="203"/>
      <c r="M349" s="203"/>
      <c r="N349" s="203"/>
      <c r="O349" s="203"/>
      <c r="P349" s="203"/>
      <c r="Q349" s="203"/>
      <c r="R349" s="203"/>
      <c r="S349" s="203"/>
      <c r="T349" s="203"/>
      <c r="U349" s="203"/>
      <c r="V349" s="203"/>
      <c r="W349" s="203"/>
      <c r="X349" s="203"/>
      <c r="Y349" s="203"/>
      <c r="Z349" s="203"/>
      <c r="AA349" s="203"/>
    </row>
    <row xmlns:x14ac="http://schemas.microsoft.com/office/spreadsheetml/2009/9/ac" r="350" ht="15.75" x14ac:dyDescent="0.25">
      <c r="A350" s="203"/>
      <c r="B350" s="204"/>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row>
    <row xmlns:x14ac="http://schemas.microsoft.com/office/spreadsheetml/2009/9/ac" r="351" ht="15.75" x14ac:dyDescent="0.25">
      <c r="A351" s="203"/>
      <c r="B351" s="204"/>
      <c r="C351" s="203"/>
      <c r="D351" s="203"/>
      <c r="E351" s="203"/>
      <c r="F351" s="203"/>
      <c r="G351" s="203"/>
      <c r="H351" s="203"/>
      <c r="I351" s="203"/>
      <c r="J351" s="203"/>
      <c r="K351" s="203"/>
      <c r="L351" s="203"/>
      <c r="M351" s="203"/>
      <c r="N351" s="203"/>
      <c r="O351" s="203"/>
      <c r="P351" s="203"/>
      <c r="Q351" s="203"/>
      <c r="R351" s="203"/>
      <c r="S351" s="203"/>
      <c r="T351" s="203"/>
      <c r="U351" s="203"/>
      <c r="V351" s="203"/>
      <c r="W351" s="203"/>
      <c r="X351" s="203"/>
      <c r="Y351" s="203"/>
      <c r="Z351" s="203"/>
      <c r="AA351" s="203"/>
    </row>
    <row xmlns:x14ac="http://schemas.microsoft.com/office/spreadsheetml/2009/9/ac" r="352" ht="15.75" x14ac:dyDescent="0.25">
      <c r="A352" s="203"/>
      <c r="B352" s="204"/>
      <c r="C352" s="203"/>
      <c r="D352" s="203"/>
      <c r="E352" s="203"/>
      <c r="F352" s="203"/>
      <c r="G352" s="203"/>
      <c r="H352" s="203"/>
      <c r="I352" s="203"/>
      <c r="J352" s="203"/>
      <c r="K352" s="203"/>
      <c r="L352" s="203"/>
      <c r="M352" s="203"/>
      <c r="N352" s="203"/>
      <c r="O352" s="203"/>
      <c r="P352" s="203"/>
      <c r="Q352" s="203"/>
      <c r="R352" s="203"/>
      <c r="S352" s="203"/>
      <c r="T352" s="203"/>
      <c r="U352" s="203"/>
      <c r="V352" s="203"/>
      <c r="W352" s="203"/>
      <c r="X352" s="203"/>
      <c r="Y352" s="203"/>
      <c r="Z352" s="203"/>
      <c r="AA352" s="203"/>
    </row>
    <row xmlns:x14ac="http://schemas.microsoft.com/office/spreadsheetml/2009/9/ac" r="353" ht="15.75" x14ac:dyDescent="0.25">
      <c r="A353" s="203"/>
      <c r="B353" s="204"/>
      <c r="C353" s="203"/>
      <c r="D353" s="203"/>
      <c r="E353" s="203"/>
      <c r="F353" s="203"/>
      <c r="G353" s="203"/>
      <c r="H353" s="203"/>
      <c r="I353" s="203"/>
      <c r="J353" s="203"/>
      <c r="K353" s="203"/>
      <c r="L353" s="203"/>
      <c r="M353" s="203"/>
      <c r="N353" s="203"/>
      <c r="O353" s="203"/>
      <c r="P353" s="203"/>
      <c r="Q353" s="203"/>
      <c r="R353" s="203"/>
      <c r="S353" s="203"/>
      <c r="T353" s="203"/>
      <c r="U353" s="203"/>
      <c r="V353" s="203"/>
      <c r="W353" s="203"/>
      <c r="X353" s="203"/>
      <c r="Y353" s="203"/>
      <c r="Z353" s="203"/>
      <c r="AA353" s="203"/>
    </row>
    <row xmlns:x14ac="http://schemas.microsoft.com/office/spreadsheetml/2009/9/ac" r="354" ht="15.75" x14ac:dyDescent="0.25">
      <c r="A354" s="203"/>
      <c r="B354" s="204"/>
      <c r="C354" s="203"/>
      <c r="D354" s="203"/>
      <c r="E354" s="203"/>
      <c r="F354" s="203"/>
      <c r="G354" s="203"/>
      <c r="H354" s="203"/>
      <c r="I354" s="203"/>
      <c r="J354" s="203"/>
      <c r="K354" s="203"/>
      <c r="L354" s="203"/>
      <c r="M354" s="203"/>
      <c r="N354" s="203"/>
      <c r="O354" s="203"/>
      <c r="P354" s="203"/>
      <c r="Q354" s="203"/>
      <c r="R354" s="203"/>
      <c r="S354" s="203"/>
      <c r="T354" s="203"/>
      <c r="U354" s="203"/>
      <c r="V354" s="203"/>
      <c r="W354" s="203"/>
      <c r="X354" s="203"/>
      <c r="Y354" s="203"/>
      <c r="Z354" s="203"/>
      <c r="AA354" s="203"/>
    </row>
    <row xmlns:x14ac="http://schemas.microsoft.com/office/spreadsheetml/2009/9/ac" r="355" ht="15.75" x14ac:dyDescent="0.25">
      <c r="A355" s="203"/>
      <c r="B355" s="204"/>
      <c r="C355" s="203"/>
      <c r="D355" s="203"/>
      <c r="E355" s="203"/>
      <c r="F355" s="203"/>
      <c r="G355" s="203"/>
      <c r="H355" s="203"/>
      <c r="I355" s="203"/>
      <c r="J355" s="203"/>
      <c r="K355" s="203"/>
      <c r="L355" s="203"/>
      <c r="M355" s="203"/>
      <c r="N355" s="203"/>
      <c r="O355" s="203"/>
      <c r="P355" s="203"/>
      <c r="Q355" s="203"/>
      <c r="R355" s="203"/>
      <c r="S355" s="203"/>
      <c r="T355" s="203"/>
      <c r="U355" s="203"/>
      <c r="V355" s="203"/>
      <c r="W355" s="203"/>
      <c r="X355" s="203"/>
      <c r="Y355" s="203"/>
      <c r="Z355" s="203"/>
      <c r="AA355" s="203"/>
    </row>
    <row xmlns:x14ac="http://schemas.microsoft.com/office/spreadsheetml/2009/9/ac" r="356" ht="15.75" x14ac:dyDescent="0.25">
      <c r="A356" s="203"/>
      <c r="B356" s="204"/>
      <c r="C356" s="203"/>
      <c r="D356" s="203"/>
      <c r="E356" s="203"/>
      <c r="F356" s="203"/>
      <c r="G356" s="203"/>
      <c r="H356" s="203"/>
      <c r="I356" s="203"/>
      <c r="J356" s="203"/>
      <c r="K356" s="203"/>
      <c r="L356" s="203"/>
      <c r="M356" s="203"/>
      <c r="N356" s="203"/>
      <c r="O356" s="203"/>
      <c r="P356" s="203"/>
      <c r="Q356" s="203"/>
      <c r="R356" s="203"/>
      <c r="S356" s="203"/>
      <c r="T356" s="203"/>
      <c r="U356" s="203"/>
      <c r="V356" s="203"/>
      <c r="W356" s="203"/>
      <c r="X356" s="203"/>
      <c r="Y356" s="203"/>
      <c r="Z356" s="203"/>
      <c r="AA356" s="203"/>
    </row>
    <row xmlns:x14ac="http://schemas.microsoft.com/office/spreadsheetml/2009/9/ac" r="357" ht="15.75" x14ac:dyDescent="0.25">
      <c r="A357" s="203"/>
      <c r="B357" s="204"/>
      <c r="C357" s="203"/>
      <c r="D357" s="203"/>
      <c r="E357" s="203"/>
      <c r="F357" s="203"/>
      <c r="G357" s="203"/>
      <c r="H357" s="203"/>
      <c r="I357" s="203"/>
      <c r="J357" s="203"/>
      <c r="K357" s="203"/>
      <c r="L357" s="203"/>
      <c r="M357" s="203"/>
      <c r="N357" s="203"/>
      <c r="O357" s="203"/>
      <c r="P357" s="203"/>
      <c r="Q357" s="203"/>
      <c r="R357" s="203"/>
      <c r="S357" s="203"/>
      <c r="T357" s="203"/>
      <c r="U357" s="203"/>
      <c r="V357" s="203"/>
      <c r="W357" s="203"/>
      <c r="X357" s="203"/>
      <c r="Y357" s="203"/>
      <c r="Z357" s="203"/>
      <c r="AA357" s="203"/>
    </row>
    <row xmlns:x14ac="http://schemas.microsoft.com/office/spreadsheetml/2009/9/ac" r="358" ht="15.75" x14ac:dyDescent="0.25">
      <c r="A358" s="203"/>
      <c r="B358" s="204"/>
      <c r="C358" s="203"/>
      <c r="D358" s="203"/>
      <c r="E358" s="203"/>
      <c r="F358" s="203"/>
      <c r="G358" s="203"/>
      <c r="H358" s="203"/>
      <c r="I358" s="203"/>
      <c r="J358" s="203"/>
      <c r="K358" s="203"/>
      <c r="L358" s="203"/>
      <c r="M358" s="203"/>
      <c r="N358" s="203"/>
      <c r="O358" s="203"/>
      <c r="P358" s="203"/>
      <c r="Q358" s="203"/>
      <c r="R358" s="203"/>
      <c r="S358" s="203"/>
      <c r="T358" s="203"/>
      <c r="U358" s="203"/>
      <c r="V358" s="203"/>
      <c r="W358" s="203"/>
      <c r="X358" s="203"/>
      <c r="Y358" s="203"/>
      <c r="Z358" s="203"/>
      <c r="AA358" s="203"/>
    </row>
    <row xmlns:x14ac="http://schemas.microsoft.com/office/spreadsheetml/2009/9/ac" r="359" ht="15.75" x14ac:dyDescent="0.25">
      <c r="A359" s="203"/>
      <c r="B359" s="204"/>
      <c r="C359" s="203"/>
      <c r="D359" s="203"/>
      <c r="E359" s="203"/>
      <c r="F359" s="203"/>
      <c r="G359" s="203"/>
      <c r="H359" s="203"/>
      <c r="I359" s="203"/>
      <c r="J359" s="203"/>
      <c r="K359" s="203"/>
      <c r="L359" s="203"/>
      <c r="M359" s="203"/>
      <c r="N359" s="203"/>
      <c r="O359" s="203"/>
      <c r="P359" s="203"/>
      <c r="Q359" s="203"/>
      <c r="R359" s="203"/>
      <c r="S359" s="203"/>
      <c r="T359" s="203"/>
      <c r="U359" s="203"/>
      <c r="V359" s="203"/>
      <c r="W359" s="203"/>
      <c r="X359" s="203"/>
      <c r="Y359" s="203"/>
      <c r="Z359" s="203"/>
      <c r="AA359" s="203"/>
    </row>
    <row xmlns:x14ac="http://schemas.microsoft.com/office/spreadsheetml/2009/9/ac" r="360" ht="15.75" x14ac:dyDescent="0.25">
      <c r="A360" s="203"/>
      <c r="B360" s="204"/>
      <c r="C360" s="203"/>
      <c r="D360" s="203"/>
      <c r="E360" s="203"/>
      <c r="F360" s="203"/>
      <c r="G360" s="203"/>
      <c r="H360" s="203"/>
      <c r="I360" s="203"/>
      <c r="J360" s="203"/>
      <c r="K360" s="203"/>
      <c r="L360" s="203"/>
      <c r="M360" s="203"/>
      <c r="N360" s="203"/>
      <c r="O360" s="203"/>
      <c r="P360" s="203"/>
      <c r="Q360" s="203"/>
      <c r="R360" s="203"/>
      <c r="S360" s="203"/>
      <c r="T360" s="203"/>
      <c r="U360" s="203"/>
      <c r="V360" s="203"/>
      <c r="W360" s="203"/>
      <c r="X360" s="203"/>
      <c r="Y360" s="203"/>
      <c r="Z360" s="203"/>
      <c r="AA360" s="203"/>
    </row>
    <row xmlns:x14ac="http://schemas.microsoft.com/office/spreadsheetml/2009/9/ac" r="361" ht="15.75" x14ac:dyDescent="0.25">
      <c r="A361" s="203"/>
      <c r="B361" s="204"/>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row>
    <row xmlns:x14ac="http://schemas.microsoft.com/office/spreadsheetml/2009/9/ac" r="362" ht="15.75" x14ac:dyDescent="0.25">
      <c r="A362" s="203"/>
      <c r="B362" s="204"/>
      <c r="C362" s="203"/>
      <c r="D362" s="203"/>
      <c r="E362" s="203"/>
      <c r="F362" s="203"/>
      <c r="G362" s="203"/>
      <c r="H362" s="203"/>
      <c r="I362" s="203"/>
      <c r="J362" s="203"/>
      <c r="K362" s="203"/>
      <c r="L362" s="203"/>
      <c r="M362" s="203"/>
      <c r="N362" s="203"/>
      <c r="O362" s="203"/>
      <c r="P362" s="203"/>
      <c r="Q362" s="203"/>
      <c r="R362" s="203"/>
      <c r="S362" s="203"/>
      <c r="T362" s="203"/>
      <c r="U362" s="203"/>
      <c r="V362" s="203"/>
      <c r="W362" s="203"/>
      <c r="X362" s="203"/>
      <c r="Y362" s="203"/>
      <c r="Z362" s="203"/>
      <c r="AA362" s="203"/>
    </row>
    <row xmlns:x14ac="http://schemas.microsoft.com/office/spreadsheetml/2009/9/ac" r="363" ht="15.75" x14ac:dyDescent="0.25">
      <c r="A363" s="203"/>
      <c r="B363" s="204"/>
      <c r="C363" s="203"/>
      <c r="D363" s="203"/>
      <c r="E363" s="203"/>
      <c r="F363" s="203"/>
      <c r="G363" s="203"/>
      <c r="H363" s="203"/>
      <c r="I363" s="203"/>
      <c r="J363" s="203"/>
      <c r="K363" s="203"/>
      <c r="L363" s="203"/>
      <c r="M363" s="203"/>
      <c r="N363" s="203"/>
      <c r="O363" s="203"/>
      <c r="P363" s="203"/>
      <c r="Q363" s="203"/>
      <c r="R363" s="203"/>
      <c r="S363" s="203"/>
      <c r="T363" s="203"/>
      <c r="U363" s="203"/>
      <c r="V363" s="203"/>
      <c r="W363" s="203"/>
      <c r="X363" s="203"/>
      <c r="Y363" s="203"/>
      <c r="Z363" s="203"/>
      <c r="AA363" s="203"/>
    </row>
    <row xmlns:x14ac="http://schemas.microsoft.com/office/spreadsheetml/2009/9/ac" r="364" ht="15.75" x14ac:dyDescent="0.25">
      <c r="A364" s="203"/>
      <c r="B364" s="204"/>
      <c r="C364" s="203"/>
      <c r="D364" s="203"/>
      <c r="E364" s="203"/>
      <c r="F364" s="203"/>
      <c r="G364" s="203"/>
      <c r="H364" s="203"/>
      <c r="I364" s="203"/>
      <c r="J364" s="203"/>
      <c r="K364" s="203"/>
      <c r="L364" s="203"/>
      <c r="M364" s="203"/>
      <c r="N364" s="203"/>
      <c r="O364" s="203"/>
      <c r="P364" s="203"/>
      <c r="Q364" s="203"/>
      <c r="R364" s="203"/>
      <c r="S364" s="203"/>
      <c r="T364" s="203"/>
      <c r="U364" s="203"/>
      <c r="V364" s="203"/>
      <c r="W364" s="203"/>
      <c r="X364" s="203"/>
      <c r="Y364" s="203"/>
      <c r="Z364" s="203"/>
      <c r="AA364" s="203"/>
    </row>
    <row xmlns:x14ac="http://schemas.microsoft.com/office/spreadsheetml/2009/9/ac" r="365" ht="15.75" x14ac:dyDescent="0.25">
      <c r="A365" s="203"/>
      <c r="B365" s="204"/>
      <c r="C365" s="203"/>
      <c r="D365" s="203"/>
      <c r="E365" s="203"/>
      <c r="F365" s="203"/>
      <c r="G365" s="203"/>
      <c r="H365" s="203"/>
      <c r="I365" s="203"/>
      <c r="J365" s="203"/>
      <c r="K365" s="203"/>
      <c r="L365" s="203"/>
      <c r="M365" s="203"/>
      <c r="N365" s="203"/>
      <c r="O365" s="203"/>
      <c r="P365" s="203"/>
      <c r="Q365" s="203"/>
      <c r="R365" s="203"/>
      <c r="S365" s="203"/>
      <c r="T365" s="203"/>
      <c r="U365" s="203"/>
      <c r="V365" s="203"/>
      <c r="W365" s="203"/>
      <c r="X365" s="203"/>
      <c r="Y365" s="203"/>
      <c r="Z365" s="203"/>
      <c r="AA365" s="203"/>
    </row>
    <row xmlns:x14ac="http://schemas.microsoft.com/office/spreadsheetml/2009/9/ac" r="366" ht="15.75" x14ac:dyDescent="0.25">
      <c r="A366" s="203"/>
      <c r="B366" s="204"/>
      <c r="C366" s="203"/>
      <c r="D366" s="203"/>
      <c r="E366" s="203"/>
      <c r="F366" s="203"/>
      <c r="G366" s="203"/>
      <c r="H366" s="203"/>
      <c r="I366" s="203"/>
      <c r="J366" s="203"/>
      <c r="K366" s="203"/>
      <c r="L366" s="203"/>
      <c r="M366" s="203"/>
      <c r="N366" s="203"/>
      <c r="O366" s="203"/>
      <c r="P366" s="203"/>
      <c r="Q366" s="203"/>
      <c r="R366" s="203"/>
      <c r="S366" s="203"/>
      <c r="T366" s="203"/>
      <c r="U366" s="203"/>
      <c r="V366" s="203"/>
      <c r="W366" s="203"/>
      <c r="X366" s="203"/>
      <c r="Y366" s="203"/>
      <c r="Z366" s="203"/>
      <c r="AA366" s="203"/>
    </row>
    <row xmlns:x14ac="http://schemas.microsoft.com/office/spreadsheetml/2009/9/ac" r="367" ht="15.75" x14ac:dyDescent="0.25">
      <c r="A367" s="203"/>
      <c r="B367" s="204"/>
      <c r="C367" s="203"/>
      <c r="D367" s="203"/>
      <c r="E367" s="203"/>
      <c r="F367" s="203"/>
      <c r="G367" s="203"/>
      <c r="H367" s="203"/>
      <c r="I367" s="203"/>
      <c r="J367" s="203"/>
      <c r="K367" s="203"/>
      <c r="L367" s="203"/>
      <c r="M367" s="203"/>
      <c r="N367" s="203"/>
      <c r="O367" s="203"/>
      <c r="P367" s="203"/>
      <c r="Q367" s="203"/>
      <c r="R367" s="203"/>
      <c r="S367" s="203"/>
      <c r="T367" s="203"/>
      <c r="U367" s="203"/>
      <c r="V367" s="203"/>
      <c r="W367" s="203"/>
      <c r="X367" s="203"/>
      <c r="Y367" s="203"/>
      <c r="Z367" s="203"/>
      <c r="AA367" s="203"/>
    </row>
    <row xmlns:x14ac="http://schemas.microsoft.com/office/spreadsheetml/2009/9/ac" r="368" ht="15.75" x14ac:dyDescent="0.25">
      <c r="A368" s="203"/>
      <c r="B368" s="204"/>
      <c r="C368" s="203"/>
      <c r="D368" s="203"/>
      <c r="E368" s="203"/>
      <c r="F368" s="203"/>
      <c r="G368" s="203"/>
      <c r="H368" s="203"/>
      <c r="I368" s="203"/>
      <c r="J368" s="203"/>
      <c r="K368" s="203"/>
      <c r="L368" s="203"/>
      <c r="M368" s="203"/>
      <c r="N368" s="203"/>
      <c r="O368" s="203"/>
      <c r="P368" s="203"/>
      <c r="Q368" s="203"/>
      <c r="R368" s="203"/>
      <c r="S368" s="203"/>
      <c r="T368" s="203"/>
      <c r="U368" s="203"/>
      <c r="V368" s="203"/>
      <c r="W368" s="203"/>
      <c r="X368" s="203"/>
      <c r="Y368" s="203"/>
      <c r="Z368" s="203"/>
      <c r="AA368" s="203"/>
    </row>
    <row xmlns:x14ac="http://schemas.microsoft.com/office/spreadsheetml/2009/9/ac" r="369" ht="15.75" x14ac:dyDescent="0.25">
      <c r="A369" s="203"/>
      <c r="B369" s="204"/>
      <c r="C369" s="203"/>
      <c r="D369" s="203"/>
      <c r="E369" s="203"/>
      <c r="F369" s="203"/>
      <c r="G369" s="203"/>
      <c r="H369" s="203"/>
      <c r="I369" s="203"/>
      <c r="J369" s="203"/>
      <c r="K369" s="203"/>
      <c r="L369" s="203"/>
      <c r="M369" s="203"/>
      <c r="N369" s="203"/>
      <c r="O369" s="203"/>
      <c r="P369" s="203"/>
      <c r="Q369" s="203"/>
      <c r="R369" s="203"/>
      <c r="S369" s="203"/>
      <c r="T369" s="203"/>
      <c r="U369" s="203"/>
      <c r="V369" s="203"/>
      <c r="W369" s="203"/>
      <c r="X369" s="203"/>
      <c r="Y369" s="203"/>
      <c r="Z369" s="203"/>
      <c r="AA369" s="203"/>
    </row>
    <row xmlns:x14ac="http://schemas.microsoft.com/office/spreadsheetml/2009/9/ac" r="370" ht="15.75" x14ac:dyDescent="0.25">
      <c r="A370" s="203"/>
      <c r="B370" s="204"/>
      <c r="C370" s="203"/>
      <c r="D370" s="203"/>
      <c r="E370" s="203"/>
      <c r="F370" s="203"/>
      <c r="G370" s="203"/>
      <c r="H370" s="203"/>
      <c r="I370" s="203"/>
      <c r="J370" s="203"/>
      <c r="K370" s="203"/>
      <c r="L370" s="203"/>
      <c r="M370" s="203"/>
      <c r="N370" s="203"/>
      <c r="O370" s="203"/>
      <c r="P370" s="203"/>
      <c r="Q370" s="203"/>
      <c r="R370" s="203"/>
      <c r="S370" s="203"/>
      <c r="T370" s="203"/>
      <c r="U370" s="203"/>
      <c r="V370" s="203"/>
      <c r="W370" s="203"/>
      <c r="X370" s="203"/>
      <c r="Y370" s="203"/>
      <c r="Z370" s="203"/>
      <c r="AA370" s="203"/>
    </row>
    <row xmlns:x14ac="http://schemas.microsoft.com/office/spreadsheetml/2009/9/ac" r="371" ht="15.75" x14ac:dyDescent="0.25">
      <c r="A371" s="203"/>
      <c r="B371" s="204"/>
      <c r="C371" s="203"/>
      <c r="D371" s="203"/>
      <c r="E371" s="203"/>
      <c r="F371" s="203"/>
      <c r="G371" s="203"/>
      <c r="H371" s="203"/>
      <c r="I371" s="203"/>
      <c r="J371" s="203"/>
      <c r="K371" s="203"/>
      <c r="L371" s="203"/>
      <c r="M371" s="203"/>
      <c r="N371" s="203"/>
      <c r="O371" s="203"/>
      <c r="P371" s="203"/>
      <c r="Q371" s="203"/>
      <c r="R371" s="203"/>
      <c r="S371" s="203"/>
      <c r="T371" s="203"/>
      <c r="U371" s="203"/>
      <c r="V371" s="203"/>
      <c r="W371" s="203"/>
      <c r="X371" s="203"/>
      <c r="Y371" s="203"/>
      <c r="Z371" s="203"/>
      <c r="AA371" s="203"/>
    </row>
    <row xmlns:x14ac="http://schemas.microsoft.com/office/spreadsheetml/2009/9/ac" r="372" ht="15.75" x14ac:dyDescent="0.25">
      <c r="A372" s="203"/>
      <c r="B372" s="204"/>
      <c r="C372" s="203"/>
      <c r="D372" s="203"/>
      <c r="E372" s="203"/>
      <c r="F372" s="203"/>
      <c r="G372" s="203"/>
      <c r="H372" s="203"/>
      <c r="I372" s="203"/>
      <c r="J372" s="203"/>
      <c r="K372" s="203"/>
      <c r="L372" s="203"/>
      <c r="M372" s="203"/>
      <c r="N372" s="203"/>
      <c r="O372" s="203"/>
      <c r="P372" s="203"/>
      <c r="Q372" s="203"/>
      <c r="R372" s="203"/>
      <c r="S372" s="203"/>
      <c r="T372" s="203"/>
      <c r="U372" s="203"/>
      <c r="V372" s="203"/>
      <c r="W372" s="203"/>
      <c r="X372" s="203"/>
      <c r="Y372" s="203"/>
      <c r="Z372" s="203"/>
      <c r="AA372" s="203"/>
    </row>
    <row xmlns:x14ac="http://schemas.microsoft.com/office/spreadsheetml/2009/9/ac" r="373" ht="15.75" x14ac:dyDescent="0.25">
      <c r="A373" s="203"/>
      <c r="B373" s="204"/>
      <c r="C373" s="203"/>
      <c r="D373" s="203"/>
      <c r="E373" s="203"/>
      <c r="F373" s="203"/>
      <c r="G373" s="203"/>
      <c r="H373" s="203"/>
      <c r="I373" s="203"/>
      <c r="J373" s="203"/>
      <c r="K373" s="203"/>
      <c r="L373" s="203"/>
      <c r="M373" s="203"/>
      <c r="N373" s="203"/>
      <c r="O373" s="203"/>
      <c r="P373" s="203"/>
      <c r="Q373" s="203"/>
      <c r="R373" s="203"/>
      <c r="S373" s="203"/>
      <c r="T373" s="203"/>
      <c r="U373" s="203"/>
      <c r="V373" s="203"/>
      <c r="W373" s="203"/>
      <c r="X373" s="203"/>
      <c r="Y373" s="203"/>
      <c r="Z373" s="203"/>
      <c r="AA373" s="203"/>
    </row>
    <row xmlns:x14ac="http://schemas.microsoft.com/office/spreadsheetml/2009/9/ac" r="374" ht="15.75" x14ac:dyDescent="0.25">
      <c r="A374" s="203"/>
      <c r="B374" s="204"/>
      <c r="C374" s="203"/>
      <c r="D374" s="203"/>
      <c r="E374" s="203"/>
      <c r="F374" s="203"/>
      <c r="G374" s="203"/>
      <c r="H374" s="203"/>
      <c r="I374" s="203"/>
      <c r="J374" s="203"/>
      <c r="K374" s="203"/>
      <c r="L374" s="203"/>
      <c r="M374" s="203"/>
      <c r="N374" s="203"/>
      <c r="O374" s="203"/>
      <c r="P374" s="203"/>
      <c r="Q374" s="203"/>
      <c r="R374" s="203"/>
      <c r="S374" s="203"/>
      <c r="T374" s="203"/>
      <c r="U374" s="203"/>
      <c r="V374" s="203"/>
      <c r="W374" s="203"/>
      <c r="X374" s="203"/>
      <c r="Y374" s="203"/>
      <c r="Z374" s="203"/>
      <c r="AA374" s="203"/>
    </row>
    <row xmlns:x14ac="http://schemas.microsoft.com/office/spreadsheetml/2009/9/ac" r="375" ht="15.75" x14ac:dyDescent="0.25">
      <c r="A375" s="203"/>
      <c r="B375" s="204"/>
      <c r="C375" s="203"/>
      <c r="D375" s="203"/>
      <c r="E375" s="203"/>
      <c r="F375" s="203"/>
      <c r="G375" s="203"/>
      <c r="H375" s="203"/>
      <c r="I375" s="203"/>
      <c r="J375" s="203"/>
      <c r="K375" s="203"/>
      <c r="L375" s="203"/>
      <c r="M375" s="203"/>
      <c r="N375" s="203"/>
      <c r="O375" s="203"/>
      <c r="P375" s="203"/>
      <c r="Q375" s="203"/>
      <c r="R375" s="203"/>
      <c r="S375" s="203"/>
      <c r="T375" s="203"/>
      <c r="U375" s="203"/>
      <c r="V375" s="203"/>
      <c r="W375" s="203"/>
      <c r="X375" s="203"/>
      <c r="Y375" s="203"/>
      <c r="Z375" s="203"/>
      <c r="AA375" s="203"/>
    </row>
    <row xmlns:x14ac="http://schemas.microsoft.com/office/spreadsheetml/2009/9/ac" r="376" ht="15.75" x14ac:dyDescent="0.25">
      <c r="A376" s="203"/>
      <c r="B376" s="204"/>
      <c r="C376" s="203"/>
      <c r="D376" s="203"/>
      <c r="E376" s="203"/>
      <c r="F376" s="203"/>
      <c r="G376" s="203"/>
      <c r="H376" s="203"/>
      <c r="I376" s="203"/>
      <c r="J376" s="203"/>
      <c r="K376" s="203"/>
      <c r="L376" s="203"/>
      <c r="M376" s="203"/>
      <c r="N376" s="203"/>
      <c r="O376" s="203"/>
      <c r="P376" s="203"/>
      <c r="Q376" s="203"/>
      <c r="R376" s="203"/>
      <c r="S376" s="203"/>
      <c r="T376" s="203"/>
      <c r="U376" s="203"/>
      <c r="V376" s="203"/>
      <c r="W376" s="203"/>
      <c r="X376" s="203"/>
      <c r="Y376" s="203"/>
      <c r="Z376" s="203"/>
      <c r="AA376" s="203"/>
    </row>
    <row xmlns:x14ac="http://schemas.microsoft.com/office/spreadsheetml/2009/9/ac" r="377" ht="15.75" x14ac:dyDescent="0.25">
      <c r="A377" s="203"/>
      <c r="B377" s="204"/>
      <c r="C377" s="203"/>
      <c r="D377" s="203"/>
      <c r="E377" s="203"/>
      <c r="F377" s="203"/>
      <c r="G377" s="203"/>
      <c r="H377" s="203"/>
      <c r="I377" s="203"/>
      <c r="J377" s="203"/>
      <c r="K377" s="203"/>
      <c r="L377" s="203"/>
      <c r="M377" s="203"/>
      <c r="N377" s="203"/>
      <c r="O377" s="203"/>
      <c r="P377" s="203"/>
      <c r="Q377" s="203"/>
      <c r="R377" s="203"/>
      <c r="S377" s="203"/>
      <c r="T377" s="203"/>
      <c r="U377" s="203"/>
      <c r="V377" s="203"/>
      <c r="W377" s="203"/>
      <c r="X377" s="203"/>
      <c r="Y377" s="203"/>
      <c r="Z377" s="203"/>
      <c r="AA377" s="203"/>
    </row>
    <row xmlns:x14ac="http://schemas.microsoft.com/office/spreadsheetml/2009/9/ac" r="378" ht="15.75" x14ac:dyDescent="0.25">
      <c r="A378" s="203"/>
      <c r="B378" s="204"/>
      <c r="C378" s="203"/>
      <c r="D378" s="203"/>
      <c r="E378" s="203"/>
      <c r="F378" s="203"/>
      <c r="G378" s="203"/>
      <c r="H378" s="203"/>
      <c r="I378" s="203"/>
      <c r="J378" s="203"/>
      <c r="K378" s="203"/>
      <c r="L378" s="203"/>
      <c r="M378" s="203"/>
      <c r="N378" s="203"/>
      <c r="O378" s="203"/>
      <c r="P378" s="203"/>
      <c r="Q378" s="203"/>
      <c r="R378" s="203"/>
      <c r="S378" s="203"/>
      <c r="T378" s="203"/>
      <c r="U378" s="203"/>
      <c r="V378" s="203"/>
      <c r="W378" s="203"/>
      <c r="X378" s="203"/>
      <c r="Y378" s="203"/>
      <c r="Z378" s="203"/>
      <c r="AA378" s="203"/>
    </row>
    <row xmlns:x14ac="http://schemas.microsoft.com/office/spreadsheetml/2009/9/ac" r="379" ht="15.75" x14ac:dyDescent="0.25">
      <c r="A379" s="203"/>
      <c r="B379" s="204"/>
      <c r="C379" s="203"/>
      <c r="D379" s="203"/>
      <c r="E379" s="203"/>
      <c r="F379" s="203"/>
      <c r="G379" s="203"/>
      <c r="H379" s="203"/>
      <c r="I379" s="203"/>
      <c r="J379" s="203"/>
      <c r="K379" s="203"/>
      <c r="L379" s="203"/>
      <c r="M379" s="203"/>
      <c r="N379" s="203"/>
      <c r="O379" s="203"/>
      <c r="P379" s="203"/>
      <c r="Q379" s="203"/>
      <c r="R379" s="203"/>
      <c r="S379" s="203"/>
      <c r="T379" s="203"/>
      <c r="U379" s="203"/>
      <c r="V379" s="203"/>
      <c r="W379" s="203"/>
      <c r="X379" s="203"/>
      <c r="Y379" s="203"/>
      <c r="Z379" s="203"/>
      <c r="AA379" s="203"/>
    </row>
    <row xmlns:x14ac="http://schemas.microsoft.com/office/spreadsheetml/2009/9/ac" r="380" ht="15.75" x14ac:dyDescent="0.25">
      <c r="A380" s="203"/>
      <c r="B380" s="204"/>
      <c r="C380" s="203"/>
      <c r="D380" s="203"/>
      <c r="E380" s="203"/>
      <c r="F380" s="203"/>
      <c r="G380" s="203"/>
      <c r="H380" s="203"/>
      <c r="I380" s="203"/>
      <c r="J380" s="203"/>
      <c r="K380" s="203"/>
      <c r="L380" s="203"/>
      <c r="M380" s="203"/>
      <c r="N380" s="203"/>
      <c r="O380" s="203"/>
      <c r="P380" s="203"/>
      <c r="Q380" s="203"/>
      <c r="R380" s="203"/>
      <c r="S380" s="203"/>
      <c r="T380" s="203"/>
      <c r="U380" s="203"/>
      <c r="V380" s="203"/>
      <c r="W380" s="203"/>
      <c r="X380" s="203"/>
      <c r="Y380" s="203"/>
      <c r="Z380" s="203"/>
      <c r="AA380" s="203"/>
    </row>
    <row xmlns:x14ac="http://schemas.microsoft.com/office/spreadsheetml/2009/9/ac" r="381" ht="15.75" x14ac:dyDescent="0.25">
      <c r="A381" s="203"/>
      <c r="B381" s="204"/>
      <c r="C381" s="203"/>
      <c r="D381" s="203"/>
      <c r="E381" s="203"/>
      <c r="F381" s="203"/>
      <c r="G381" s="203"/>
      <c r="H381" s="203"/>
      <c r="I381" s="203"/>
      <c r="J381" s="203"/>
      <c r="K381" s="203"/>
      <c r="L381" s="203"/>
      <c r="M381" s="203"/>
      <c r="N381" s="203"/>
      <c r="O381" s="203"/>
      <c r="P381" s="203"/>
      <c r="Q381" s="203"/>
      <c r="R381" s="203"/>
      <c r="S381" s="203"/>
      <c r="T381" s="203"/>
      <c r="U381" s="203"/>
      <c r="V381" s="203"/>
      <c r="W381" s="203"/>
      <c r="X381" s="203"/>
      <c r="Y381" s="203"/>
      <c r="Z381" s="203"/>
      <c r="AA381" s="203"/>
    </row>
    <row xmlns:x14ac="http://schemas.microsoft.com/office/spreadsheetml/2009/9/ac" r="382" ht="15.75" x14ac:dyDescent="0.25">
      <c r="A382" s="203"/>
      <c r="B382" s="204"/>
      <c r="C382" s="203"/>
      <c r="D382" s="203"/>
      <c r="E382" s="203"/>
      <c r="F382" s="203"/>
      <c r="G382" s="203"/>
      <c r="H382" s="203"/>
      <c r="I382" s="203"/>
      <c r="J382" s="203"/>
      <c r="K382" s="203"/>
      <c r="L382" s="203"/>
      <c r="M382" s="203"/>
      <c r="N382" s="203"/>
      <c r="O382" s="203"/>
      <c r="P382" s="203"/>
      <c r="Q382" s="203"/>
      <c r="R382" s="203"/>
      <c r="S382" s="203"/>
      <c r="T382" s="203"/>
      <c r="U382" s="203"/>
      <c r="V382" s="203"/>
      <c r="W382" s="203"/>
      <c r="X382" s="203"/>
      <c r="Y382" s="203"/>
      <c r="Z382" s="203"/>
      <c r="AA382" s="203"/>
    </row>
    <row xmlns:x14ac="http://schemas.microsoft.com/office/spreadsheetml/2009/9/ac" r="383" ht="15.75" x14ac:dyDescent="0.25">
      <c r="A383" s="203"/>
      <c r="B383" s="204"/>
      <c r="C383" s="203"/>
      <c r="D383" s="203"/>
      <c r="E383" s="203"/>
      <c r="F383" s="203"/>
      <c r="G383" s="203"/>
      <c r="H383" s="203"/>
      <c r="I383" s="203"/>
      <c r="J383" s="203"/>
      <c r="K383" s="203"/>
      <c r="L383" s="203"/>
      <c r="M383" s="203"/>
      <c r="N383" s="203"/>
      <c r="O383" s="203"/>
      <c r="P383" s="203"/>
      <c r="Q383" s="203"/>
      <c r="R383" s="203"/>
      <c r="S383" s="203"/>
      <c r="T383" s="203"/>
      <c r="U383" s="203"/>
      <c r="V383" s="203"/>
      <c r="W383" s="203"/>
      <c r="X383" s="203"/>
      <c r="Y383" s="203"/>
      <c r="Z383" s="203"/>
      <c r="AA383" s="203"/>
    </row>
    <row xmlns:x14ac="http://schemas.microsoft.com/office/spreadsheetml/2009/9/ac" r="384" ht="15.75" x14ac:dyDescent="0.25">
      <c r="A384" s="203"/>
      <c r="B384" s="204"/>
      <c r="C384" s="203"/>
      <c r="D384" s="203"/>
      <c r="E384" s="203"/>
      <c r="F384" s="203"/>
      <c r="G384" s="203"/>
      <c r="H384" s="203"/>
      <c r="I384" s="203"/>
      <c r="J384" s="203"/>
      <c r="K384" s="203"/>
      <c r="L384" s="203"/>
      <c r="M384" s="203"/>
      <c r="N384" s="203"/>
      <c r="O384" s="203"/>
      <c r="P384" s="203"/>
      <c r="Q384" s="203"/>
      <c r="R384" s="203"/>
      <c r="S384" s="203"/>
      <c r="T384" s="203"/>
      <c r="U384" s="203"/>
      <c r="V384" s="203"/>
      <c r="W384" s="203"/>
      <c r="X384" s="203"/>
      <c r="Y384" s="203"/>
      <c r="Z384" s="203"/>
      <c r="AA384" s="203"/>
    </row>
    <row xmlns:x14ac="http://schemas.microsoft.com/office/spreadsheetml/2009/9/ac" r="385" ht="15.75" x14ac:dyDescent="0.25">
      <c r="A385" s="203"/>
      <c r="B385" s="204"/>
      <c r="C385" s="203"/>
      <c r="D385" s="203"/>
      <c r="E385" s="203"/>
      <c r="F385" s="203"/>
      <c r="G385" s="203"/>
      <c r="H385" s="203"/>
      <c r="I385" s="203"/>
      <c r="J385" s="203"/>
      <c r="K385" s="203"/>
      <c r="L385" s="203"/>
      <c r="M385" s="203"/>
      <c r="N385" s="203"/>
      <c r="O385" s="203"/>
      <c r="P385" s="203"/>
      <c r="Q385" s="203"/>
      <c r="R385" s="203"/>
      <c r="S385" s="203"/>
      <c r="T385" s="203"/>
      <c r="U385" s="203"/>
      <c r="V385" s="203"/>
      <c r="W385" s="203"/>
      <c r="X385" s="203"/>
      <c r="Y385" s="203"/>
      <c r="Z385" s="203"/>
      <c r="AA385" s="203"/>
    </row>
    <row xmlns:x14ac="http://schemas.microsoft.com/office/spreadsheetml/2009/9/ac" r="386" ht="15.75" x14ac:dyDescent="0.25">
      <c r="A386" s="203"/>
      <c r="B386" s="204"/>
      <c r="C386" s="203"/>
      <c r="D386" s="203"/>
      <c r="E386" s="203"/>
      <c r="F386" s="203"/>
      <c r="G386" s="203"/>
      <c r="H386" s="203"/>
      <c r="I386" s="203"/>
      <c r="J386" s="203"/>
      <c r="K386" s="203"/>
      <c r="L386" s="203"/>
      <c r="M386" s="203"/>
      <c r="N386" s="203"/>
      <c r="O386" s="203"/>
      <c r="P386" s="203"/>
      <c r="Q386" s="203"/>
      <c r="R386" s="203"/>
      <c r="S386" s="203"/>
      <c r="T386" s="203"/>
      <c r="U386" s="203"/>
      <c r="V386" s="203"/>
      <c r="W386" s="203"/>
      <c r="X386" s="203"/>
      <c r="Y386" s="203"/>
      <c r="Z386" s="203"/>
      <c r="AA386" s="203"/>
    </row>
    <row xmlns:x14ac="http://schemas.microsoft.com/office/spreadsheetml/2009/9/ac" r="387" ht="15.75" x14ac:dyDescent="0.25">
      <c r="A387" s="203"/>
      <c r="B387" s="204"/>
      <c r="C387" s="203"/>
      <c r="D387" s="203"/>
      <c r="E387" s="203"/>
      <c r="F387" s="203"/>
      <c r="G387" s="203"/>
      <c r="H387" s="203"/>
      <c r="I387" s="203"/>
      <c r="J387" s="203"/>
      <c r="K387" s="203"/>
      <c r="L387" s="203"/>
      <c r="M387" s="203"/>
      <c r="N387" s="203"/>
      <c r="O387" s="203"/>
      <c r="P387" s="203"/>
      <c r="Q387" s="203"/>
      <c r="R387" s="203"/>
      <c r="S387" s="203"/>
      <c r="T387" s="203"/>
      <c r="U387" s="203"/>
      <c r="V387" s="203"/>
      <c r="W387" s="203"/>
      <c r="X387" s="203"/>
      <c r="Y387" s="203"/>
      <c r="Z387" s="203"/>
      <c r="AA387" s="203"/>
    </row>
    <row xmlns:x14ac="http://schemas.microsoft.com/office/spreadsheetml/2009/9/ac" r="388" ht="15.75" x14ac:dyDescent="0.25">
      <c r="A388" s="203"/>
      <c r="B388" s="204"/>
      <c r="C388" s="203"/>
      <c r="D388" s="203"/>
      <c r="E388" s="203"/>
      <c r="F388" s="203"/>
      <c r="G388" s="203"/>
      <c r="H388" s="203"/>
      <c r="I388" s="203"/>
      <c r="J388" s="203"/>
      <c r="K388" s="203"/>
      <c r="L388" s="203"/>
      <c r="M388" s="203"/>
      <c r="N388" s="203"/>
      <c r="O388" s="203"/>
      <c r="P388" s="203"/>
      <c r="Q388" s="203"/>
      <c r="R388" s="203"/>
      <c r="S388" s="203"/>
      <c r="T388" s="203"/>
      <c r="U388" s="203"/>
      <c r="V388" s="203"/>
      <c r="W388" s="203"/>
      <c r="X388" s="203"/>
      <c r="Y388" s="203"/>
      <c r="Z388" s="203"/>
      <c r="AA388" s="203"/>
    </row>
    <row xmlns:x14ac="http://schemas.microsoft.com/office/spreadsheetml/2009/9/ac" r="389" ht="15.75" x14ac:dyDescent="0.25">
      <c r="A389" s="203"/>
      <c r="B389" s="204"/>
      <c r="C389" s="203"/>
      <c r="D389" s="203"/>
      <c r="E389" s="203"/>
      <c r="F389" s="203"/>
      <c r="G389" s="203"/>
      <c r="H389" s="203"/>
      <c r="I389" s="203"/>
      <c r="J389" s="203"/>
      <c r="K389" s="203"/>
      <c r="L389" s="203"/>
      <c r="M389" s="203"/>
      <c r="N389" s="203"/>
      <c r="O389" s="203"/>
      <c r="P389" s="203"/>
      <c r="Q389" s="203"/>
      <c r="R389" s="203"/>
      <c r="S389" s="203"/>
      <c r="T389" s="203"/>
      <c r="U389" s="203"/>
      <c r="V389" s="203"/>
      <c r="W389" s="203"/>
      <c r="X389" s="203"/>
      <c r="Y389" s="203"/>
      <c r="Z389" s="203"/>
      <c r="AA389" s="203"/>
    </row>
    <row xmlns:x14ac="http://schemas.microsoft.com/office/spreadsheetml/2009/9/ac" r="390" ht="15.75" x14ac:dyDescent="0.25">
      <c r="A390" s="203"/>
      <c r="B390" s="204"/>
      <c r="C390" s="203"/>
      <c r="D390" s="203"/>
      <c r="E390" s="203"/>
      <c r="F390" s="203"/>
      <c r="G390" s="203"/>
      <c r="H390" s="203"/>
      <c r="I390" s="203"/>
      <c r="J390" s="203"/>
      <c r="K390" s="203"/>
      <c r="L390" s="203"/>
      <c r="M390" s="203"/>
      <c r="N390" s="203"/>
      <c r="O390" s="203"/>
      <c r="P390" s="203"/>
      <c r="Q390" s="203"/>
      <c r="R390" s="203"/>
      <c r="S390" s="203"/>
      <c r="T390" s="203"/>
      <c r="U390" s="203"/>
      <c r="V390" s="203"/>
      <c r="W390" s="203"/>
      <c r="X390" s="203"/>
      <c r="Y390" s="203"/>
      <c r="Z390" s="203"/>
      <c r="AA390" s="203"/>
    </row>
    <row xmlns:x14ac="http://schemas.microsoft.com/office/spreadsheetml/2009/9/ac" r="391" ht="15.75" x14ac:dyDescent="0.25">
      <c r="A391" s="203"/>
      <c r="B391" s="204"/>
      <c r="C391" s="203"/>
      <c r="D391" s="203"/>
      <c r="E391" s="203"/>
      <c r="F391" s="203"/>
      <c r="G391" s="203"/>
      <c r="H391" s="203"/>
      <c r="I391" s="203"/>
      <c r="J391" s="203"/>
      <c r="K391" s="203"/>
      <c r="L391" s="203"/>
      <c r="M391" s="203"/>
      <c r="N391" s="203"/>
      <c r="O391" s="203"/>
      <c r="P391" s="203"/>
      <c r="Q391" s="203"/>
      <c r="R391" s="203"/>
      <c r="S391" s="203"/>
      <c r="T391" s="203"/>
      <c r="U391" s="203"/>
      <c r="V391" s="203"/>
      <c r="W391" s="203"/>
      <c r="X391" s="203"/>
      <c r="Y391" s="203"/>
      <c r="Z391" s="203"/>
      <c r="AA391" s="203"/>
    </row>
    <row xmlns:x14ac="http://schemas.microsoft.com/office/spreadsheetml/2009/9/ac" r="392" ht="15.75" x14ac:dyDescent="0.25">
      <c r="A392" s="203"/>
      <c r="B392" s="204"/>
      <c r="C392" s="203"/>
      <c r="D392" s="203"/>
      <c r="E392" s="203"/>
      <c r="F392" s="203"/>
      <c r="G392" s="203"/>
      <c r="H392" s="203"/>
      <c r="I392" s="203"/>
      <c r="J392" s="203"/>
      <c r="K392" s="203"/>
      <c r="L392" s="203"/>
      <c r="M392" s="203"/>
      <c r="N392" s="203"/>
      <c r="O392" s="203"/>
      <c r="P392" s="203"/>
      <c r="Q392" s="203"/>
      <c r="R392" s="203"/>
      <c r="S392" s="203"/>
      <c r="T392" s="203"/>
      <c r="U392" s="203"/>
      <c r="V392" s="203"/>
      <c r="W392" s="203"/>
      <c r="X392" s="203"/>
      <c r="Y392" s="203"/>
      <c r="Z392" s="203"/>
      <c r="AA392" s="203"/>
    </row>
    <row xmlns:x14ac="http://schemas.microsoft.com/office/spreadsheetml/2009/9/ac" r="393" ht="15.75" x14ac:dyDescent="0.25">
      <c r="A393" s="203"/>
      <c r="B393" s="204"/>
      <c r="C393" s="203"/>
      <c r="D393" s="203"/>
      <c r="E393" s="203"/>
      <c r="F393" s="203"/>
      <c r="G393" s="203"/>
      <c r="H393" s="203"/>
      <c r="I393" s="203"/>
      <c r="J393" s="203"/>
      <c r="K393" s="203"/>
      <c r="L393" s="203"/>
      <c r="M393" s="203"/>
      <c r="N393" s="203"/>
      <c r="O393" s="203"/>
      <c r="P393" s="203"/>
      <c r="Q393" s="203"/>
      <c r="R393" s="203"/>
      <c r="S393" s="203"/>
      <c r="T393" s="203"/>
      <c r="U393" s="203"/>
      <c r="V393" s="203"/>
      <c r="W393" s="203"/>
      <c r="X393" s="203"/>
      <c r="Y393" s="203"/>
      <c r="Z393" s="203"/>
      <c r="AA393" s="203"/>
    </row>
    <row xmlns:x14ac="http://schemas.microsoft.com/office/spreadsheetml/2009/9/ac" r="394" ht="15.75" x14ac:dyDescent="0.25">
      <c r="A394" s="203"/>
      <c r="B394" s="204"/>
      <c r="C394" s="203"/>
      <c r="D394" s="203"/>
      <c r="E394" s="203"/>
      <c r="F394" s="203"/>
      <c r="G394" s="203"/>
      <c r="H394" s="203"/>
      <c r="I394" s="203"/>
      <c r="J394" s="203"/>
      <c r="K394" s="203"/>
      <c r="L394" s="203"/>
      <c r="M394" s="203"/>
      <c r="N394" s="203"/>
      <c r="O394" s="203"/>
      <c r="P394" s="203"/>
      <c r="Q394" s="203"/>
      <c r="R394" s="203"/>
      <c r="S394" s="203"/>
      <c r="T394" s="203"/>
      <c r="U394" s="203"/>
      <c r="V394" s="203"/>
      <c r="W394" s="203"/>
      <c r="X394" s="203"/>
      <c r="Y394" s="203"/>
      <c r="Z394" s="203"/>
      <c r="AA394" s="203"/>
    </row>
    <row xmlns:x14ac="http://schemas.microsoft.com/office/spreadsheetml/2009/9/ac" r="395" ht="15.75" x14ac:dyDescent="0.25">
      <c r="A395" s="203"/>
      <c r="B395" s="204"/>
      <c r="C395" s="203"/>
      <c r="D395" s="203"/>
      <c r="E395" s="203"/>
      <c r="F395" s="203"/>
      <c r="G395" s="203"/>
      <c r="H395" s="203"/>
      <c r="I395" s="203"/>
      <c r="J395" s="203"/>
      <c r="K395" s="203"/>
      <c r="L395" s="203"/>
      <c r="M395" s="203"/>
      <c r="N395" s="203"/>
      <c r="O395" s="203"/>
      <c r="P395" s="203"/>
      <c r="Q395" s="203"/>
      <c r="R395" s="203"/>
      <c r="S395" s="203"/>
      <c r="T395" s="203"/>
      <c r="U395" s="203"/>
      <c r="V395" s="203"/>
      <c r="W395" s="203"/>
      <c r="X395" s="203"/>
      <c r="Y395" s="203"/>
      <c r="Z395" s="203"/>
      <c r="AA395" s="203"/>
    </row>
    <row xmlns:x14ac="http://schemas.microsoft.com/office/spreadsheetml/2009/9/ac" r="396" ht="15.75" x14ac:dyDescent="0.25">
      <c r="A396" s="203"/>
      <c r="B396" s="204"/>
      <c r="C396" s="203"/>
      <c r="D396" s="203"/>
      <c r="E396" s="203"/>
      <c r="F396" s="203"/>
      <c r="G396" s="203"/>
      <c r="H396" s="203"/>
      <c r="I396" s="203"/>
      <c r="J396" s="203"/>
      <c r="K396" s="203"/>
      <c r="L396" s="203"/>
      <c r="M396" s="203"/>
      <c r="N396" s="203"/>
      <c r="O396" s="203"/>
      <c r="P396" s="203"/>
      <c r="Q396" s="203"/>
      <c r="R396" s="203"/>
      <c r="S396" s="203"/>
      <c r="T396" s="203"/>
      <c r="U396" s="203"/>
      <c r="V396" s="203"/>
      <c r="W396" s="203"/>
      <c r="X396" s="203"/>
      <c r="Y396" s="203"/>
      <c r="Z396" s="203"/>
      <c r="AA396" s="203"/>
    </row>
    <row xmlns:x14ac="http://schemas.microsoft.com/office/spreadsheetml/2009/9/ac" r="397" ht="15.75" x14ac:dyDescent="0.25">
      <c r="A397" s="203"/>
      <c r="B397" s="204"/>
      <c r="C397" s="203"/>
      <c r="D397" s="203"/>
      <c r="E397" s="203"/>
      <c r="F397" s="203"/>
      <c r="G397" s="203"/>
      <c r="H397" s="203"/>
      <c r="I397" s="203"/>
      <c r="J397" s="203"/>
      <c r="K397" s="203"/>
      <c r="L397" s="203"/>
      <c r="M397" s="203"/>
      <c r="N397" s="203"/>
      <c r="O397" s="203"/>
      <c r="P397" s="203"/>
      <c r="Q397" s="203"/>
      <c r="R397" s="203"/>
      <c r="S397" s="203"/>
      <c r="T397" s="203"/>
      <c r="U397" s="203"/>
      <c r="V397" s="203"/>
      <c r="W397" s="203"/>
      <c r="X397" s="203"/>
      <c r="Y397" s="203"/>
      <c r="Z397" s="203"/>
      <c r="AA397" s="203"/>
    </row>
    <row xmlns:x14ac="http://schemas.microsoft.com/office/spreadsheetml/2009/9/ac" r="398" ht="15.75" x14ac:dyDescent="0.25">
      <c r="A398" s="203"/>
      <c r="B398" s="204"/>
      <c r="C398" s="203"/>
      <c r="D398" s="203"/>
      <c r="E398" s="203"/>
      <c r="F398" s="203"/>
      <c r="G398" s="203"/>
      <c r="H398" s="203"/>
      <c r="I398" s="203"/>
      <c r="J398" s="203"/>
      <c r="K398" s="203"/>
      <c r="L398" s="203"/>
      <c r="M398" s="203"/>
      <c r="N398" s="203"/>
      <c r="O398" s="203"/>
      <c r="P398" s="203"/>
      <c r="Q398" s="203"/>
      <c r="R398" s="203"/>
      <c r="S398" s="203"/>
      <c r="T398" s="203"/>
      <c r="U398" s="203"/>
      <c r="V398" s="203"/>
      <c r="W398" s="203"/>
      <c r="X398" s="203"/>
      <c r="Y398" s="203"/>
      <c r="Z398" s="203"/>
      <c r="AA398" s="203"/>
    </row>
    <row xmlns:x14ac="http://schemas.microsoft.com/office/spreadsheetml/2009/9/ac" r="399" ht="15.75" x14ac:dyDescent="0.25">
      <c r="A399" s="203"/>
      <c r="B399" s="204"/>
      <c r="C399" s="203"/>
      <c r="D399" s="203"/>
      <c r="E399" s="203"/>
      <c r="F399" s="203"/>
      <c r="G399" s="203"/>
      <c r="H399" s="203"/>
      <c r="I399" s="203"/>
      <c r="J399" s="203"/>
      <c r="K399" s="203"/>
      <c r="L399" s="203"/>
      <c r="M399" s="203"/>
      <c r="N399" s="203"/>
      <c r="O399" s="203"/>
      <c r="P399" s="203"/>
      <c r="Q399" s="203"/>
      <c r="R399" s="203"/>
      <c r="S399" s="203"/>
      <c r="T399" s="203"/>
      <c r="U399" s="203"/>
      <c r="V399" s="203"/>
      <c r="W399" s="203"/>
      <c r="X399" s="203"/>
      <c r="Y399" s="203"/>
      <c r="Z399" s="203"/>
      <c r="AA399" s="203"/>
    </row>
    <row xmlns:x14ac="http://schemas.microsoft.com/office/spreadsheetml/2009/9/ac" r="400" ht="15.75" x14ac:dyDescent="0.25">
      <c r="A400" s="203"/>
      <c r="B400" s="204"/>
      <c r="C400" s="203"/>
      <c r="D400" s="203"/>
      <c r="E400" s="203"/>
      <c r="F400" s="203"/>
      <c r="G400" s="203"/>
      <c r="H400" s="203"/>
      <c r="I400" s="203"/>
      <c r="J400" s="203"/>
      <c r="K400" s="203"/>
      <c r="L400" s="203"/>
      <c r="M400" s="203"/>
      <c r="N400" s="203"/>
      <c r="O400" s="203"/>
      <c r="P400" s="203"/>
      <c r="Q400" s="203"/>
      <c r="R400" s="203"/>
      <c r="S400" s="203"/>
      <c r="T400" s="203"/>
      <c r="U400" s="203"/>
      <c r="V400" s="203"/>
      <c r="W400" s="203"/>
      <c r="X400" s="203"/>
      <c r="Y400" s="203"/>
      <c r="Z400" s="203"/>
      <c r="AA400" s="203"/>
    </row>
    <row xmlns:x14ac="http://schemas.microsoft.com/office/spreadsheetml/2009/9/ac" r="401" ht="15.75" x14ac:dyDescent="0.25">
      <c r="A401" s="203"/>
      <c r="B401" s="204"/>
      <c r="C401" s="203"/>
      <c r="D401" s="203"/>
      <c r="E401" s="203"/>
      <c r="F401" s="203"/>
      <c r="G401" s="203"/>
      <c r="H401" s="203"/>
      <c r="I401" s="203"/>
      <c r="J401" s="203"/>
      <c r="K401" s="203"/>
      <c r="L401" s="203"/>
      <c r="M401" s="203"/>
      <c r="N401" s="203"/>
      <c r="O401" s="203"/>
      <c r="P401" s="203"/>
      <c r="Q401" s="203"/>
      <c r="R401" s="203"/>
      <c r="S401" s="203"/>
      <c r="T401" s="203"/>
      <c r="U401" s="203"/>
      <c r="V401" s="203"/>
      <c r="W401" s="203"/>
      <c r="X401" s="203"/>
      <c r="Y401" s="203"/>
      <c r="Z401" s="203"/>
      <c r="AA401" s="203"/>
    </row>
    <row xmlns:x14ac="http://schemas.microsoft.com/office/spreadsheetml/2009/9/ac" r="402" ht="15.75" x14ac:dyDescent="0.25">
      <c r="A402" s="203"/>
      <c r="B402" s="204"/>
      <c r="C402" s="203"/>
      <c r="D402" s="203"/>
      <c r="E402" s="203"/>
      <c r="F402" s="203"/>
      <c r="G402" s="203"/>
      <c r="H402" s="203"/>
      <c r="I402" s="203"/>
      <c r="J402" s="203"/>
      <c r="K402" s="203"/>
      <c r="L402" s="203"/>
      <c r="M402" s="203"/>
      <c r="N402" s="203"/>
      <c r="O402" s="203"/>
      <c r="P402" s="203"/>
      <c r="Q402" s="203"/>
      <c r="R402" s="203"/>
      <c r="S402" s="203"/>
      <c r="T402" s="203"/>
      <c r="U402" s="203"/>
      <c r="V402" s="203"/>
      <c r="W402" s="203"/>
      <c r="X402" s="203"/>
      <c r="Y402" s="203"/>
      <c r="Z402" s="203"/>
      <c r="AA402" s="203"/>
    </row>
    <row xmlns:x14ac="http://schemas.microsoft.com/office/spreadsheetml/2009/9/ac" r="403" ht="15.75" x14ac:dyDescent="0.25">
      <c r="A403" s="203"/>
      <c r="B403" s="204"/>
      <c r="C403" s="203"/>
      <c r="D403" s="203"/>
      <c r="E403" s="203"/>
      <c r="F403" s="203"/>
      <c r="G403" s="203"/>
      <c r="H403" s="203"/>
      <c r="I403" s="203"/>
      <c r="J403" s="203"/>
      <c r="K403" s="203"/>
      <c r="L403" s="203"/>
      <c r="M403" s="203"/>
      <c r="N403" s="203"/>
      <c r="O403" s="203"/>
      <c r="P403" s="203"/>
      <c r="Q403" s="203"/>
      <c r="R403" s="203"/>
      <c r="S403" s="203"/>
      <c r="T403" s="203"/>
      <c r="U403" s="203"/>
      <c r="V403" s="203"/>
      <c r="W403" s="203"/>
      <c r="X403" s="203"/>
      <c r="Y403" s="203"/>
      <c r="Z403" s="203"/>
      <c r="AA403" s="203"/>
    </row>
    <row xmlns:x14ac="http://schemas.microsoft.com/office/spreadsheetml/2009/9/ac" r="404" ht="15.75" x14ac:dyDescent="0.25">
      <c r="A404" s="203"/>
      <c r="B404" s="204"/>
      <c r="C404" s="203"/>
      <c r="D404" s="203"/>
      <c r="E404" s="203"/>
      <c r="F404" s="203"/>
      <c r="G404" s="203"/>
      <c r="H404" s="203"/>
      <c r="I404" s="203"/>
      <c r="J404" s="203"/>
      <c r="K404" s="203"/>
      <c r="L404" s="203"/>
      <c r="M404" s="203"/>
      <c r="N404" s="203"/>
      <c r="O404" s="203"/>
      <c r="P404" s="203"/>
      <c r="Q404" s="203"/>
      <c r="R404" s="203"/>
      <c r="S404" s="203"/>
      <c r="T404" s="203"/>
      <c r="U404" s="203"/>
      <c r="V404" s="203"/>
      <c r="W404" s="203"/>
      <c r="X404" s="203"/>
      <c r="Y404" s="203"/>
      <c r="Z404" s="203"/>
      <c r="AA404" s="203"/>
    </row>
    <row xmlns:x14ac="http://schemas.microsoft.com/office/spreadsheetml/2009/9/ac" r="405" ht="15.75" x14ac:dyDescent="0.25">
      <c r="A405" s="203"/>
      <c r="B405" s="204"/>
      <c r="C405" s="203"/>
      <c r="D405" s="203"/>
      <c r="E405" s="203"/>
      <c r="F405" s="203"/>
      <c r="G405" s="203"/>
      <c r="H405" s="203"/>
      <c r="I405" s="203"/>
      <c r="J405" s="203"/>
      <c r="K405" s="203"/>
      <c r="L405" s="203"/>
      <c r="M405" s="203"/>
      <c r="N405" s="203"/>
      <c r="O405" s="203"/>
      <c r="P405" s="203"/>
      <c r="Q405" s="203"/>
      <c r="R405" s="203"/>
      <c r="S405" s="203"/>
      <c r="T405" s="203"/>
      <c r="U405" s="203"/>
      <c r="V405" s="203"/>
      <c r="W405" s="203"/>
      <c r="X405" s="203"/>
      <c r="Y405" s="203"/>
      <c r="Z405" s="203"/>
      <c r="AA405" s="203"/>
    </row>
    <row xmlns:x14ac="http://schemas.microsoft.com/office/spreadsheetml/2009/9/ac" r="406" ht="15.75" x14ac:dyDescent="0.25">
      <c r="A406" s="203"/>
      <c r="B406" s="204"/>
      <c r="C406" s="203"/>
      <c r="D406" s="203"/>
      <c r="E406" s="203"/>
      <c r="F406" s="203"/>
      <c r="G406" s="203"/>
      <c r="H406" s="203"/>
      <c r="I406" s="203"/>
      <c r="J406" s="203"/>
      <c r="K406" s="203"/>
      <c r="L406" s="203"/>
      <c r="M406" s="203"/>
      <c r="N406" s="203"/>
      <c r="O406" s="203"/>
      <c r="P406" s="203"/>
      <c r="Q406" s="203"/>
      <c r="R406" s="203"/>
      <c r="S406" s="203"/>
      <c r="T406" s="203"/>
      <c r="U406" s="203"/>
      <c r="V406" s="203"/>
      <c r="W406" s="203"/>
      <c r="X406" s="203"/>
      <c r="Y406" s="203"/>
      <c r="Z406" s="203"/>
      <c r="AA406" s="203"/>
    </row>
    <row xmlns:x14ac="http://schemas.microsoft.com/office/spreadsheetml/2009/9/ac" r="407" ht="15.75" x14ac:dyDescent="0.25">
      <c r="A407" s="203"/>
      <c r="B407" s="204"/>
      <c r="C407" s="203"/>
      <c r="D407" s="203"/>
      <c r="E407" s="203"/>
      <c r="F407" s="203"/>
      <c r="G407" s="203"/>
      <c r="H407" s="203"/>
      <c r="I407" s="203"/>
      <c r="J407" s="203"/>
      <c r="K407" s="203"/>
      <c r="L407" s="203"/>
      <c r="M407" s="203"/>
      <c r="N407" s="203"/>
      <c r="O407" s="203"/>
      <c r="P407" s="203"/>
      <c r="Q407" s="203"/>
      <c r="R407" s="203"/>
      <c r="S407" s="203"/>
      <c r="T407" s="203"/>
      <c r="U407" s="203"/>
      <c r="V407" s="203"/>
      <c r="W407" s="203"/>
      <c r="X407" s="203"/>
      <c r="Y407" s="203"/>
      <c r="Z407" s="203"/>
      <c r="AA407" s="203"/>
    </row>
    <row xmlns:x14ac="http://schemas.microsoft.com/office/spreadsheetml/2009/9/ac" r="408" ht="15.75" x14ac:dyDescent="0.25">
      <c r="A408" s="203"/>
      <c r="B408" s="204"/>
      <c r="C408" s="203"/>
      <c r="D408" s="203"/>
      <c r="E408" s="203"/>
      <c r="F408" s="203"/>
      <c r="G408" s="203"/>
      <c r="H408" s="203"/>
      <c r="I408" s="203"/>
      <c r="J408" s="203"/>
      <c r="K408" s="203"/>
      <c r="L408" s="203"/>
      <c r="M408" s="203"/>
      <c r="N408" s="203"/>
      <c r="O408" s="203"/>
      <c r="P408" s="203"/>
      <c r="Q408" s="203"/>
      <c r="R408" s="203"/>
      <c r="S408" s="203"/>
      <c r="T408" s="203"/>
      <c r="U408" s="203"/>
      <c r="V408" s="203"/>
      <c r="W408" s="203"/>
      <c r="X408" s="203"/>
      <c r="Y408" s="203"/>
      <c r="Z408" s="203"/>
      <c r="AA408" s="203"/>
    </row>
    <row xmlns:x14ac="http://schemas.microsoft.com/office/spreadsheetml/2009/9/ac" r="409" ht="15.75" x14ac:dyDescent="0.25">
      <c r="A409" s="203"/>
      <c r="B409" s="204"/>
      <c r="C409" s="203"/>
      <c r="D409" s="203"/>
      <c r="E409" s="203"/>
      <c r="F409" s="203"/>
      <c r="G409" s="203"/>
      <c r="H409" s="203"/>
      <c r="I409" s="203"/>
      <c r="J409" s="203"/>
      <c r="K409" s="203"/>
      <c r="L409" s="203"/>
      <c r="M409" s="203"/>
      <c r="N409" s="203"/>
      <c r="O409" s="203"/>
      <c r="P409" s="203"/>
      <c r="Q409" s="203"/>
      <c r="R409" s="203"/>
      <c r="S409" s="203"/>
      <c r="T409" s="203"/>
      <c r="U409" s="203"/>
      <c r="V409" s="203"/>
      <c r="W409" s="203"/>
      <c r="X409" s="203"/>
      <c r="Y409" s="203"/>
      <c r="Z409" s="203"/>
      <c r="AA409" s="203"/>
    </row>
    <row xmlns:x14ac="http://schemas.microsoft.com/office/spreadsheetml/2009/9/ac" r="410" ht="15.75" x14ac:dyDescent="0.25">
      <c r="A410" s="203"/>
      <c r="B410" s="204"/>
      <c r="C410" s="203"/>
      <c r="D410" s="203"/>
      <c r="E410" s="203"/>
      <c r="F410" s="203"/>
      <c r="G410" s="203"/>
      <c r="H410" s="203"/>
      <c r="I410" s="203"/>
      <c r="J410" s="203"/>
      <c r="K410" s="203"/>
      <c r="L410" s="203"/>
      <c r="M410" s="203"/>
      <c r="N410" s="203"/>
      <c r="O410" s="203"/>
      <c r="P410" s="203"/>
      <c r="Q410" s="203"/>
      <c r="R410" s="203"/>
      <c r="S410" s="203"/>
      <c r="T410" s="203"/>
      <c r="U410" s="203"/>
      <c r="V410" s="203"/>
      <c r="W410" s="203"/>
      <c r="X410" s="203"/>
      <c r="Y410" s="203"/>
      <c r="Z410" s="203"/>
      <c r="AA410" s="203"/>
    </row>
    <row xmlns:x14ac="http://schemas.microsoft.com/office/spreadsheetml/2009/9/ac" r="411" ht="15.75" x14ac:dyDescent="0.25">
      <c r="A411" s="203"/>
      <c r="B411" s="204"/>
      <c r="C411" s="203"/>
      <c r="D411" s="203"/>
      <c r="E411" s="203"/>
      <c r="F411" s="203"/>
      <c r="G411" s="203"/>
      <c r="H411" s="203"/>
      <c r="I411" s="203"/>
      <c r="J411" s="203"/>
      <c r="K411" s="203"/>
      <c r="L411" s="203"/>
      <c r="M411" s="203"/>
      <c r="N411" s="203"/>
      <c r="O411" s="203"/>
      <c r="P411" s="203"/>
      <c r="Q411" s="203"/>
      <c r="R411" s="203"/>
      <c r="S411" s="203"/>
      <c r="T411" s="203"/>
      <c r="U411" s="203"/>
      <c r="V411" s="203"/>
      <c r="W411" s="203"/>
      <c r="X411" s="203"/>
      <c r="Y411" s="203"/>
      <c r="Z411" s="203"/>
      <c r="AA411" s="203"/>
    </row>
    <row xmlns:x14ac="http://schemas.microsoft.com/office/spreadsheetml/2009/9/ac" r="412" ht="15.75" x14ac:dyDescent="0.25">
      <c r="A412" s="203"/>
      <c r="B412" s="204"/>
      <c r="C412" s="203"/>
      <c r="D412" s="203"/>
      <c r="E412" s="203"/>
      <c r="F412" s="203"/>
      <c r="G412" s="203"/>
      <c r="H412" s="203"/>
      <c r="I412" s="203"/>
      <c r="J412" s="203"/>
      <c r="K412" s="203"/>
      <c r="L412" s="203"/>
      <c r="M412" s="203"/>
      <c r="N412" s="203"/>
      <c r="O412" s="203"/>
      <c r="P412" s="203"/>
      <c r="Q412" s="203"/>
      <c r="R412" s="203"/>
      <c r="S412" s="203"/>
      <c r="T412" s="203"/>
      <c r="U412" s="203"/>
      <c r="V412" s="203"/>
      <c r="W412" s="203"/>
      <c r="X412" s="203"/>
      <c r="Y412" s="203"/>
      <c r="Z412" s="203"/>
      <c r="AA412" s="203"/>
    </row>
    <row xmlns:x14ac="http://schemas.microsoft.com/office/spreadsheetml/2009/9/ac" r="413" ht="15.75" x14ac:dyDescent="0.25">
      <c r="A413" s="203"/>
      <c r="B413" s="204"/>
      <c r="C413" s="203"/>
      <c r="D413" s="203"/>
      <c r="E413" s="203"/>
      <c r="F413" s="203"/>
      <c r="G413" s="203"/>
      <c r="H413" s="203"/>
      <c r="I413" s="203"/>
      <c r="J413" s="203"/>
      <c r="K413" s="203"/>
      <c r="L413" s="203"/>
      <c r="M413" s="203"/>
      <c r="N413" s="203"/>
      <c r="O413" s="203"/>
      <c r="P413" s="203"/>
      <c r="Q413" s="203"/>
      <c r="R413" s="203"/>
      <c r="S413" s="203"/>
      <c r="T413" s="203"/>
      <c r="U413" s="203"/>
      <c r="V413" s="203"/>
      <c r="W413" s="203"/>
      <c r="X413" s="203"/>
      <c r="Y413" s="203"/>
      <c r="Z413" s="203"/>
      <c r="AA413" s="203"/>
    </row>
    <row xmlns:x14ac="http://schemas.microsoft.com/office/spreadsheetml/2009/9/ac" r="414" ht="15.75" x14ac:dyDescent="0.25">
      <c r="A414" s="203"/>
      <c r="B414" s="204"/>
      <c r="C414" s="203"/>
      <c r="D414" s="203"/>
      <c r="E414" s="203"/>
      <c r="F414" s="203"/>
      <c r="G414" s="203"/>
      <c r="H414" s="203"/>
      <c r="I414" s="203"/>
      <c r="J414" s="203"/>
      <c r="K414" s="203"/>
      <c r="L414" s="203"/>
      <c r="M414" s="203"/>
      <c r="N414" s="203"/>
      <c r="O414" s="203"/>
      <c r="P414" s="203"/>
      <c r="Q414" s="203"/>
      <c r="R414" s="203"/>
      <c r="S414" s="203"/>
      <c r="T414" s="203"/>
      <c r="U414" s="203"/>
      <c r="V414" s="203"/>
      <c r="W414" s="203"/>
      <c r="X414" s="203"/>
      <c r="Y414" s="203"/>
      <c r="Z414" s="203"/>
      <c r="AA414" s="203"/>
    </row>
    <row xmlns:x14ac="http://schemas.microsoft.com/office/spreadsheetml/2009/9/ac" r="415" ht="15.75" x14ac:dyDescent="0.25">
      <c r="A415" s="203"/>
      <c r="B415" s="204"/>
      <c r="C415" s="203"/>
      <c r="D415" s="203"/>
      <c r="E415" s="203"/>
      <c r="F415" s="203"/>
      <c r="G415" s="203"/>
      <c r="H415" s="203"/>
      <c r="I415" s="203"/>
      <c r="J415" s="203"/>
      <c r="K415" s="203"/>
      <c r="L415" s="203"/>
      <c r="M415" s="203"/>
      <c r="N415" s="203"/>
      <c r="O415" s="203"/>
      <c r="P415" s="203"/>
      <c r="Q415" s="203"/>
      <c r="R415" s="203"/>
      <c r="S415" s="203"/>
      <c r="T415" s="203"/>
      <c r="U415" s="203"/>
      <c r="V415" s="203"/>
      <c r="W415" s="203"/>
      <c r="X415" s="203"/>
      <c r="Y415" s="203"/>
      <c r="Z415" s="203"/>
      <c r="AA415" s="203"/>
    </row>
    <row xmlns:x14ac="http://schemas.microsoft.com/office/spreadsheetml/2009/9/ac" r="416" ht="15.75" x14ac:dyDescent="0.25">
      <c r="A416" s="203"/>
      <c r="B416" s="204"/>
      <c r="C416" s="203"/>
      <c r="D416" s="203"/>
      <c r="E416" s="203"/>
      <c r="F416" s="203"/>
      <c r="G416" s="203"/>
      <c r="H416" s="203"/>
      <c r="I416" s="203"/>
      <c r="J416" s="203"/>
      <c r="K416" s="203"/>
      <c r="L416" s="203"/>
      <c r="M416" s="203"/>
      <c r="N416" s="203"/>
      <c r="O416" s="203"/>
      <c r="P416" s="203"/>
      <c r="Q416" s="203"/>
      <c r="R416" s="203"/>
      <c r="S416" s="203"/>
      <c r="T416" s="203"/>
      <c r="U416" s="203"/>
      <c r="V416" s="203"/>
      <c r="W416" s="203"/>
      <c r="X416" s="203"/>
      <c r="Y416" s="203"/>
      <c r="Z416" s="203"/>
      <c r="AA416" s="203"/>
    </row>
    <row xmlns:x14ac="http://schemas.microsoft.com/office/spreadsheetml/2009/9/ac" r="417" ht="15.75" x14ac:dyDescent="0.25">
      <c r="A417" s="203"/>
      <c r="B417" s="204"/>
      <c r="C417" s="203"/>
      <c r="D417" s="203"/>
      <c r="E417" s="203"/>
      <c r="F417" s="203"/>
      <c r="G417" s="203"/>
      <c r="H417" s="203"/>
      <c r="I417" s="203"/>
      <c r="J417" s="203"/>
      <c r="K417" s="203"/>
      <c r="L417" s="203"/>
      <c r="M417" s="203"/>
      <c r="N417" s="203"/>
      <c r="O417" s="203"/>
      <c r="P417" s="203"/>
      <c r="Q417" s="203"/>
      <c r="R417" s="203"/>
      <c r="S417" s="203"/>
      <c r="T417" s="203"/>
      <c r="U417" s="203"/>
      <c r="V417" s="203"/>
      <c r="W417" s="203"/>
      <c r="X417" s="203"/>
      <c r="Y417" s="203"/>
      <c r="Z417" s="203"/>
      <c r="AA417" s="203"/>
    </row>
    <row xmlns:x14ac="http://schemas.microsoft.com/office/spreadsheetml/2009/9/ac" r="418" ht="15.75" x14ac:dyDescent="0.25">
      <c r="A418" s="203"/>
      <c r="B418" s="204"/>
      <c r="C418" s="203"/>
      <c r="D418" s="203"/>
      <c r="E418" s="203"/>
      <c r="F418" s="203"/>
      <c r="G418" s="203"/>
      <c r="H418" s="203"/>
      <c r="I418" s="203"/>
      <c r="J418" s="203"/>
      <c r="K418" s="203"/>
      <c r="L418" s="203"/>
      <c r="M418" s="203"/>
      <c r="N418" s="203"/>
      <c r="O418" s="203"/>
      <c r="P418" s="203"/>
      <c r="Q418" s="203"/>
      <c r="R418" s="203"/>
      <c r="S418" s="203"/>
      <c r="T418" s="203"/>
      <c r="U418" s="203"/>
      <c r="V418" s="203"/>
      <c r="W418" s="203"/>
      <c r="X418" s="203"/>
      <c r="Y418" s="203"/>
      <c r="Z418" s="203"/>
      <c r="AA418" s="203"/>
    </row>
    <row xmlns:x14ac="http://schemas.microsoft.com/office/spreadsheetml/2009/9/ac" r="419" ht="15.75" x14ac:dyDescent="0.25">
      <c r="A419" s="203"/>
      <c r="B419" s="204"/>
      <c r="C419" s="203"/>
      <c r="D419" s="203"/>
      <c r="E419" s="203"/>
      <c r="F419" s="203"/>
      <c r="G419" s="203"/>
      <c r="H419" s="203"/>
      <c r="I419" s="203"/>
      <c r="J419" s="203"/>
      <c r="K419" s="203"/>
      <c r="L419" s="203"/>
      <c r="M419" s="203"/>
      <c r="N419" s="203"/>
      <c r="O419" s="203"/>
      <c r="P419" s="203"/>
      <c r="Q419" s="203"/>
      <c r="R419" s="203"/>
      <c r="S419" s="203"/>
      <c r="T419" s="203"/>
      <c r="U419" s="203"/>
      <c r="V419" s="203"/>
      <c r="W419" s="203"/>
      <c r="X419" s="203"/>
      <c r="Y419" s="203"/>
      <c r="Z419" s="203"/>
      <c r="AA419" s="203"/>
    </row>
    <row xmlns:x14ac="http://schemas.microsoft.com/office/spreadsheetml/2009/9/ac" r="420" ht="15.75" x14ac:dyDescent="0.25">
      <c r="A420" s="203"/>
      <c r="B420" s="204"/>
      <c r="C420" s="203"/>
      <c r="D420" s="203"/>
      <c r="E420" s="203"/>
      <c r="F420" s="203"/>
      <c r="G420" s="203"/>
      <c r="H420" s="203"/>
      <c r="I420" s="203"/>
      <c r="J420" s="203"/>
      <c r="K420" s="203"/>
      <c r="L420" s="203"/>
      <c r="M420" s="203"/>
      <c r="N420" s="203"/>
      <c r="O420" s="203"/>
      <c r="P420" s="203"/>
      <c r="Q420" s="203"/>
      <c r="R420" s="203"/>
      <c r="S420" s="203"/>
      <c r="T420" s="203"/>
      <c r="U420" s="203"/>
      <c r="V420" s="203"/>
      <c r="W420" s="203"/>
      <c r="X420" s="203"/>
      <c r="Y420" s="203"/>
      <c r="Z420" s="203"/>
      <c r="AA420" s="203"/>
    </row>
    <row xmlns:x14ac="http://schemas.microsoft.com/office/spreadsheetml/2009/9/ac" r="421" ht="15.75" x14ac:dyDescent="0.25">
      <c r="A421" s="203"/>
      <c r="B421" s="204"/>
      <c r="C421" s="203"/>
      <c r="D421" s="203"/>
      <c r="E421" s="203"/>
      <c r="F421" s="203"/>
      <c r="G421" s="203"/>
      <c r="H421" s="203"/>
      <c r="I421" s="203"/>
      <c r="J421" s="203"/>
      <c r="K421" s="203"/>
      <c r="L421" s="203"/>
      <c r="M421" s="203"/>
      <c r="N421" s="203"/>
      <c r="O421" s="203"/>
      <c r="P421" s="203"/>
      <c r="Q421" s="203"/>
      <c r="R421" s="203"/>
      <c r="S421" s="203"/>
      <c r="T421" s="203"/>
      <c r="U421" s="203"/>
      <c r="V421" s="203"/>
      <c r="W421" s="203"/>
      <c r="X421" s="203"/>
      <c r="Y421" s="203"/>
      <c r="Z421" s="203"/>
      <c r="AA421" s="203"/>
    </row>
    <row xmlns:x14ac="http://schemas.microsoft.com/office/spreadsheetml/2009/9/ac" r="422" ht="15.75" x14ac:dyDescent="0.25">
      <c r="A422" s="203"/>
      <c r="B422" s="204"/>
      <c r="C422" s="203"/>
      <c r="D422" s="203"/>
      <c r="E422" s="203"/>
      <c r="F422" s="203"/>
      <c r="G422" s="203"/>
      <c r="H422" s="203"/>
      <c r="I422" s="203"/>
      <c r="J422" s="203"/>
      <c r="K422" s="203"/>
      <c r="L422" s="203"/>
      <c r="M422" s="203"/>
      <c r="N422" s="203"/>
      <c r="O422" s="203"/>
      <c r="P422" s="203"/>
      <c r="Q422" s="203"/>
      <c r="R422" s="203"/>
      <c r="S422" s="203"/>
      <c r="T422" s="203"/>
      <c r="U422" s="203"/>
      <c r="V422" s="203"/>
      <c r="W422" s="203"/>
      <c r="X422" s="203"/>
      <c r="Y422" s="203"/>
      <c r="Z422" s="203"/>
      <c r="AA422" s="203"/>
    </row>
    <row xmlns:x14ac="http://schemas.microsoft.com/office/spreadsheetml/2009/9/ac" r="423" ht="15.75" x14ac:dyDescent="0.25">
      <c r="A423" s="203"/>
      <c r="B423" s="204"/>
      <c r="C423" s="203"/>
      <c r="D423" s="203"/>
      <c r="E423" s="203"/>
      <c r="F423" s="203"/>
      <c r="G423" s="203"/>
      <c r="H423" s="203"/>
      <c r="I423" s="203"/>
      <c r="J423" s="203"/>
      <c r="K423" s="203"/>
      <c r="L423" s="203"/>
      <c r="M423" s="203"/>
      <c r="N423" s="203"/>
      <c r="O423" s="203"/>
      <c r="P423" s="203"/>
      <c r="Q423" s="203"/>
      <c r="R423" s="203"/>
      <c r="S423" s="203"/>
      <c r="T423" s="203"/>
      <c r="U423" s="203"/>
      <c r="V423" s="203"/>
      <c r="W423" s="203"/>
      <c r="X423" s="203"/>
      <c r="Y423" s="203"/>
      <c r="Z423" s="203"/>
      <c r="AA423" s="203"/>
    </row>
    <row xmlns:x14ac="http://schemas.microsoft.com/office/spreadsheetml/2009/9/ac" r="424" ht="15.75" x14ac:dyDescent="0.25">
      <c r="A424" s="203"/>
      <c r="B424" s="204"/>
      <c r="C424" s="203"/>
      <c r="D424" s="203"/>
      <c r="E424" s="203"/>
      <c r="F424" s="203"/>
      <c r="G424" s="203"/>
      <c r="H424" s="203"/>
      <c r="I424" s="203"/>
      <c r="J424" s="203"/>
      <c r="K424" s="203"/>
      <c r="L424" s="203"/>
      <c r="M424" s="203"/>
      <c r="N424" s="203"/>
      <c r="O424" s="203"/>
      <c r="P424" s="203"/>
      <c r="Q424" s="203"/>
      <c r="R424" s="203"/>
      <c r="S424" s="203"/>
      <c r="T424" s="203"/>
      <c r="U424" s="203"/>
      <c r="V424" s="203"/>
      <c r="W424" s="203"/>
      <c r="X424" s="203"/>
      <c r="Y424" s="203"/>
      <c r="Z424" s="203"/>
      <c r="AA424" s="203"/>
    </row>
    <row xmlns:x14ac="http://schemas.microsoft.com/office/spreadsheetml/2009/9/ac" r="425" ht="15.75" x14ac:dyDescent="0.25">
      <c r="A425" s="203"/>
      <c r="B425" s="204"/>
      <c r="C425" s="203"/>
      <c r="D425" s="203"/>
      <c r="E425" s="203"/>
      <c r="F425" s="203"/>
      <c r="G425" s="203"/>
      <c r="H425" s="203"/>
      <c r="I425" s="203"/>
      <c r="J425" s="203"/>
      <c r="K425" s="203"/>
      <c r="L425" s="203"/>
      <c r="M425" s="203"/>
      <c r="N425" s="203"/>
      <c r="O425" s="203"/>
      <c r="P425" s="203"/>
      <c r="Q425" s="203"/>
      <c r="R425" s="203"/>
      <c r="S425" s="203"/>
      <c r="T425" s="203"/>
      <c r="U425" s="203"/>
      <c r="V425" s="203"/>
      <c r="W425" s="203"/>
      <c r="X425" s="203"/>
      <c r="Y425" s="203"/>
      <c r="Z425" s="203"/>
      <c r="AA425" s="203"/>
    </row>
    <row xmlns:x14ac="http://schemas.microsoft.com/office/spreadsheetml/2009/9/ac" r="426" ht="15.75" x14ac:dyDescent="0.25">
      <c r="A426" s="203"/>
      <c r="B426" s="204"/>
      <c r="C426" s="203"/>
      <c r="D426" s="203"/>
      <c r="E426" s="203"/>
      <c r="F426" s="203"/>
      <c r="G426" s="203"/>
      <c r="H426" s="203"/>
      <c r="I426" s="203"/>
      <c r="J426" s="203"/>
      <c r="K426" s="203"/>
      <c r="L426" s="203"/>
      <c r="M426" s="203"/>
      <c r="N426" s="203"/>
      <c r="O426" s="203"/>
      <c r="P426" s="203"/>
      <c r="Q426" s="203"/>
      <c r="R426" s="203"/>
      <c r="S426" s="203"/>
      <c r="T426" s="203"/>
      <c r="U426" s="203"/>
      <c r="V426" s="203"/>
      <c r="W426" s="203"/>
      <c r="X426" s="203"/>
      <c r="Y426" s="203"/>
      <c r="Z426" s="203"/>
      <c r="AA426" s="203"/>
    </row>
    <row xmlns:x14ac="http://schemas.microsoft.com/office/spreadsheetml/2009/9/ac" r="427" ht="15.75" x14ac:dyDescent="0.25">
      <c r="A427" s="203"/>
      <c r="B427" s="204"/>
      <c r="C427" s="203"/>
      <c r="D427" s="203"/>
      <c r="E427" s="203"/>
      <c r="F427" s="203"/>
      <c r="G427" s="203"/>
      <c r="H427" s="203"/>
      <c r="I427" s="203"/>
      <c r="J427" s="203"/>
      <c r="K427" s="203"/>
      <c r="L427" s="203"/>
      <c r="M427" s="203"/>
      <c r="N427" s="203"/>
      <c r="O427" s="203"/>
      <c r="P427" s="203"/>
      <c r="Q427" s="203"/>
      <c r="R427" s="203"/>
      <c r="S427" s="203"/>
      <c r="T427" s="203"/>
      <c r="U427" s="203"/>
      <c r="V427" s="203"/>
      <c r="W427" s="203"/>
      <c r="X427" s="203"/>
      <c r="Y427" s="203"/>
      <c r="Z427" s="203"/>
      <c r="AA427" s="203"/>
    </row>
    <row xmlns:x14ac="http://schemas.microsoft.com/office/spreadsheetml/2009/9/ac" r="428" ht="15.75" x14ac:dyDescent="0.25">
      <c r="A428" s="203"/>
      <c r="B428" s="204"/>
      <c r="C428" s="203"/>
      <c r="D428" s="203"/>
      <c r="E428" s="203"/>
      <c r="F428" s="203"/>
      <c r="G428" s="203"/>
      <c r="H428" s="203"/>
      <c r="I428" s="203"/>
      <c r="J428" s="203"/>
      <c r="K428" s="203"/>
      <c r="L428" s="203"/>
      <c r="M428" s="203"/>
      <c r="N428" s="203"/>
      <c r="O428" s="203"/>
      <c r="P428" s="203"/>
      <c r="Q428" s="203"/>
      <c r="R428" s="203"/>
      <c r="S428" s="203"/>
      <c r="T428" s="203"/>
      <c r="U428" s="203"/>
      <c r="V428" s="203"/>
      <c r="W428" s="203"/>
      <c r="X428" s="203"/>
      <c r="Y428" s="203"/>
      <c r="Z428" s="203"/>
      <c r="AA428" s="203"/>
    </row>
    <row xmlns:x14ac="http://schemas.microsoft.com/office/spreadsheetml/2009/9/ac" r="429" ht="15.75" x14ac:dyDescent="0.25">
      <c r="A429" s="203"/>
      <c r="B429" s="204"/>
      <c r="C429" s="203"/>
      <c r="D429" s="203"/>
      <c r="E429" s="203"/>
      <c r="F429" s="203"/>
      <c r="G429" s="203"/>
      <c r="H429" s="203"/>
      <c r="I429" s="203"/>
      <c r="J429" s="203"/>
      <c r="K429" s="203"/>
      <c r="L429" s="203"/>
      <c r="M429" s="203"/>
      <c r="N429" s="203"/>
      <c r="O429" s="203"/>
      <c r="P429" s="203"/>
      <c r="Q429" s="203"/>
      <c r="R429" s="203"/>
      <c r="S429" s="203"/>
      <c r="T429" s="203"/>
      <c r="U429" s="203"/>
      <c r="V429" s="203"/>
      <c r="W429" s="203"/>
      <c r="X429" s="203"/>
      <c r="Y429" s="203"/>
      <c r="Z429" s="203"/>
      <c r="AA429" s="203"/>
    </row>
    <row xmlns:x14ac="http://schemas.microsoft.com/office/spreadsheetml/2009/9/ac" r="430" ht="15.75" x14ac:dyDescent="0.25">
      <c r="A430" s="203"/>
      <c r="B430" s="204"/>
      <c r="C430" s="203"/>
      <c r="D430" s="203"/>
      <c r="E430" s="203"/>
      <c r="F430" s="203"/>
      <c r="G430" s="203"/>
      <c r="H430" s="203"/>
      <c r="I430" s="203"/>
      <c r="J430" s="203"/>
      <c r="K430" s="203"/>
      <c r="L430" s="203"/>
      <c r="M430" s="203"/>
      <c r="N430" s="203"/>
      <c r="O430" s="203"/>
      <c r="P430" s="203"/>
      <c r="Q430" s="203"/>
      <c r="R430" s="203"/>
      <c r="S430" s="203"/>
      <c r="T430" s="203"/>
      <c r="U430" s="203"/>
      <c r="V430" s="203"/>
      <c r="W430" s="203"/>
      <c r="X430" s="203"/>
      <c r="Y430" s="203"/>
      <c r="Z430" s="203"/>
      <c r="AA430" s="203"/>
    </row>
    <row xmlns:x14ac="http://schemas.microsoft.com/office/spreadsheetml/2009/9/ac" r="431" ht="15.75" x14ac:dyDescent="0.25">
      <c r="A431" s="203"/>
      <c r="B431" s="204"/>
      <c r="C431" s="203"/>
      <c r="D431" s="203"/>
      <c r="E431" s="203"/>
      <c r="F431" s="203"/>
      <c r="G431" s="203"/>
      <c r="H431" s="203"/>
      <c r="I431" s="203"/>
      <c r="J431" s="203"/>
      <c r="K431" s="203"/>
      <c r="L431" s="203"/>
      <c r="M431" s="203"/>
      <c r="N431" s="203"/>
      <c r="O431" s="203"/>
      <c r="P431" s="203"/>
      <c r="Q431" s="203"/>
      <c r="R431" s="203"/>
      <c r="S431" s="203"/>
      <c r="T431" s="203"/>
      <c r="U431" s="203"/>
      <c r="V431" s="203"/>
      <c r="W431" s="203"/>
      <c r="X431" s="203"/>
      <c r="Y431" s="203"/>
      <c r="Z431" s="203"/>
      <c r="AA431" s="203"/>
    </row>
    <row xmlns:x14ac="http://schemas.microsoft.com/office/spreadsheetml/2009/9/ac" r="432" ht="15.75" x14ac:dyDescent="0.25">
      <c r="A432" s="203"/>
      <c r="B432" s="204"/>
      <c r="C432" s="203"/>
      <c r="D432" s="203"/>
      <c r="E432" s="203"/>
      <c r="F432" s="203"/>
      <c r="G432" s="203"/>
      <c r="H432" s="203"/>
      <c r="I432" s="203"/>
      <c r="J432" s="203"/>
      <c r="K432" s="203"/>
      <c r="L432" s="203"/>
      <c r="M432" s="203"/>
      <c r="N432" s="203"/>
      <c r="O432" s="203"/>
      <c r="P432" s="203"/>
      <c r="Q432" s="203"/>
      <c r="R432" s="203"/>
      <c r="S432" s="203"/>
      <c r="T432" s="203"/>
      <c r="U432" s="203"/>
      <c r="V432" s="203"/>
      <c r="W432" s="203"/>
      <c r="X432" s="203"/>
      <c r="Y432" s="203"/>
      <c r="Z432" s="203"/>
      <c r="AA432" s="203"/>
    </row>
    <row xmlns:x14ac="http://schemas.microsoft.com/office/spreadsheetml/2009/9/ac" r="433" ht="15.75" x14ac:dyDescent="0.25">
      <c r="A433" s="203"/>
      <c r="B433" s="204"/>
      <c r="C433" s="203"/>
      <c r="D433" s="203"/>
      <c r="E433" s="203"/>
      <c r="F433" s="203"/>
      <c r="G433" s="203"/>
      <c r="H433" s="203"/>
      <c r="I433" s="203"/>
      <c r="J433" s="203"/>
      <c r="K433" s="203"/>
      <c r="L433" s="203"/>
      <c r="M433" s="203"/>
      <c r="N433" s="203"/>
      <c r="O433" s="203"/>
      <c r="P433" s="203"/>
      <c r="Q433" s="203"/>
      <c r="R433" s="203"/>
      <c r="S433" s="203"/>
      <c r="T433" s="203"/>
      <c r="U433" s="203"/>
      <c r="V433" s="203"/>
      <c r="W433" s="203"/>
      <c r="X433" s="203"/>
      <c r="Y433" s="203"/>
      <c r="Z433" s="203"/>
      <c r="AA433" s="203"/>
    </row>
    <row xmlns:x14ac="http://schemas.microsoft.com/office/spreadsheetml/2009/9/ac" r="434" ht="15.75" x14ac:dyDescent="0.25">
      <c r="A434" s="203"/>
      <c r="B434" s="204"/>
      <c r="C434" s="203"/>
      <c r="D434" s="203"/>
      <c r="E434" s="203"/>
      <c r="F434" s="203"/>
      <c r="G434" s="203"/>
      <c r="H434" s="203"/>
      <c r="I434" s="203"/>
      <c r="J434" s="203"/>
      <c r="K434" s="203"/>
      <c r="L434" s="203"/>
      <c r="M434" s="203"/>
      <c r="N434" s="203"/>
      <c r="O434" s="203"/>
      <c r="P434" s="203"/>
      <c r="Q434" s="203"/>
      <c r="R434" s="203"/>
      <c r="S434" s="203"/>
      <c r="T434" s="203"/>
      <c r="U434" s="203"/>
      <c r="V434" s="203"/>
      <c r="W434" s="203"/>
      <c r="X434" s="203"/>
      <c r="Y434" s="203"/>
      <c r="Z434" s="203"/>
      <c r="AA434" s="203"/>
    </row>
    <row xmlns:x14ac="http://schemas.microsoft.com/office/spreadsheetml/2009/9/ac" r="435" ht="15.75" x14ac:dyDescent="0.25">
      <c r="A435" s="203"/>
      <c r="B435" s="204"/>
      <c r="C435" s="203"/>
      <c r="D435" s="203"/>
      <c r="E435" s="203"/>
      <c r="F435" s="203"/>
      <c r="G435" s="203"/>
      <c r="H435" s="203"/>
      <c r="I435" s="203"/>
      <c r="J435" s="203"/>
      <c r="K435" s="203"/>
      <c r="L435" s="203"/>
      <c r="M435" s="203"/>
      <c r="N435" s="203"/>
      <c r="O435" s="203"/>
      <c r="P435" s="203"/>
      <c r="Q435" s="203"/>
      <c r="R435" s="203"/>
      <c r="S435" s="203"/>
      <c r="T435" s="203"/>
      <c r="U435" s="203"/>
      <c r="V435" s="203"/>
      <c r="W435" s="203"/>
      <c r="X435" s="203"/>
      <c r="Y435" s="203"/>
      <c r="Z435" s="203"/>
      <c r="AA435" s="203"/>
    </row>
    <row xmlns:x14ac="http://schemas.microsoft.com/office/spreadsheetml/2009/9/ac" r="436" ht="15.75" x14ac:dyDescent="0.25">
      <c r="A436" s="203"/>
      <c r="B436" s="204"/>
      <c r="C436" s="203"/>
      <c r="D436" s="203"/>
      <c r="E436" s="203"/>
      <c r="F436" s="203"/>
      <c r="G436" s="203"/>
      <c r="H436" s="203"/>
      <c r="I436" s="203"/>
      <c r="J436" s="203"/>
      <c r="K436" s="203"/>
      <c r="L436" s="203"/>
      <c r="M436" s="203"/>
      <c r="N436" s="203"/>
      <c r="O436" s="203"/>
      <c r="P436" s="203"/>
      <c r="Q436" s="203"/>
      <c r="R436" s="203"/>
      <c r="S436" s="203"/>
      <c r="T436" s="203"/>
      <c r="U436" s="203"/>
      <c r="V436" s="203"/>
      <c r="W436" s="203"/>
      <c r="X436" s="203"/>
      <c r="Y436" s="203"/>
      <c r="Z436" s="203"/>
      <c r="AA436" s="203"/>
    </row>
    <row xmlns:x14ac="http://schemas.microsoft.com/office/spreadsheetml/2009/9/ac" r="437" ht="15.75" x14ac:dyDescent="0.25">
      <c r="A437" s="203"/>
      <c r="B437" s="204"/>
      <c r="C437" s="203"/>
      <c r="D437" s="203"/>
      <c r="E437" s="203"/>
      <c r="F437" s="203"/>
      <c r="G437" s="203"/>
      <c r="H437" s="203"/>
      <c r="I437" s="203"/>
      <c r="J437" s="203"/>
      <c r="K437" s="203"/>
      <c r="L437" s="203"/>
      <c r="M437" s="203"/>
      <c r="N437" s="203"/>
      <c r="O437" s="203"/>
      <c r="P437" s="203"/>
      <c r="Q437" s="203"/>
      <c r="R437" s="203"/>
      <c r="S437" s="203"/>
      <c r="T437" s="203"/>
      <c r="U437" s="203"/>
      <c r="V437" s="203"/>
      <c r="W437" s="203"/>
      <c r="X437" s="203"/>
      <c r="Y437" s="203"/>
      <c r="Z437" s="203"/>
      <c r="AA437" s="203"/>
    </row>
    <row xmlns:x14ac="http://schemas.microsoft.com/office/spreadsheetml/2009/9/ac" r="438" ht="15.75" x14ac:dyDescent="0.25">
      <c r="A438" s="203"/>
      <c r="B438" s="204"/>
      <c r="C438" s="203"/>
      <c r="D438" s="203"/>
      <c r="E438" s="203"/>
      <c r="F438" s="203"/>
      <c r="G438" s="203"/>
      <c r="H438" s="203"/>
      <c r="I438" s="203"/>
      <c r="J438" s="203"/>
      <c r="K438" s="203"/>
      <c r="L438" s="203"/>
      <c r="M438" s="203"/>
      <c r="N438" s="203"/>
      <c r="O438" s="203"/>
      <c r="P438" s="203"/>
      <c r="Q438" s="203"/>
      <c r="R438" s="203"/>
      <c r="S438" s="203"/>
      <c r="T438" s="203"/>
      <c r="U438" s="203"/>
      <c r="V438" s="203"/>
      <c r="W438" s="203"/>
      <c r="X438" s="203"/>
      <c r="Y438" s="203"/>
      <c r="Z438" s="203"/>
      <c r="AA438" s="203"/>
    </row>
    <row xmlns:x14ac="http://schemas.microsoft.com/office/spreadsheetml/2009/9/ac" r="439" ht="15.75" x14ac:dyDescent="0.25">
      <c r="A439" s="203"/>
      <c r="B439" s="204"/>
      <c r="C439" s="203"/>
      <c r="D439" s="203"/>
      <c r="E439" s="203"/>
      <c r="F439" s="203"/>
      <c r="G439" s="203"/>
      <c r="H439" s="203"/>
      <c r="I439" s="203"/>
      <c r="J439" s="203"/>
      <c r="K439" s="203"/>
      <c r="L439" s="203"/>
      <c r="M439" s="203"/>
      <c r="N439" s="203"/>
      <c r="O439" s="203"/>
      <c r="P439" s="203"/>
      <c r="Q439" s="203"/>
      <c r="R439" s="203"/>
      <c r="S439" s="203"/>
      <c r="T439" s="203"/>
      <c r="U439" s="203"/>
      <c r="V439" s="203"/>
      <c r="W439" s="203"/>
      <c r="X439" s="203"/>
      <c r="Y439" s="203"/>
      <c r="Z439" s="203"/>
      <c r="AA439" s="203"/>
    </row>
    <row xmlns:x14ac="http://schemas.microsoft.com/office/spreadsheetml/2009/9/ac" r="440" ht="15.75" x14ac:dyDescent="0.25">
      <c r="A440" s="203"/>
      <c r="B440" s="204"/>
      <c r="C440" s="203"/>
      <c r="D440" s="203"/>
      <c r="E440" s="203"/>
      <c r="F440" s="203"/>
      <c r="G440" s="203"/>
      <c r="H440" s="203"/>
      <c r="I440" s="203"/>
      <c r="J440" s="203"/>
      <c r="K440" s="203"/>
      <c r="L440" s="203"/>
      <c r="M440" s="203"/>
      <c r="N440" s="203"/>
      <c r="O440" s="203"/>
      <c r="P440" s="203"/>
      <c r="Q440" s="203"/>
      <c r="R440" s="203"/>
      <c r="S440" s="203"/>
      <c r="T440" s="203"/>
      <c r="U440" s="203"/>
      <c r="V440" s="203"/>
      <c r="W440" s="203"/>
      <c r="X440" s="203"/>
      <c r="Y440" s="203"/>
      <c r="Z440" s="203"/>
      <c r="AA440" s="203"/>
    </row>
    <row xmlns:x14ac="http://schemas.microsoft.com/office/spreadsheetml/2009/9/ac" r="441" ht="15.75" x14ac:dyDescent="0.25">
      <c r="A441" s="203"/>
      <c r="B441" s="204"/>
      <c r="C441" s="203"/>
      <c r="D441" s="203"/>
      <c r="E441" s="203"/>
      <c r="F441" s="203"/>
      <c r="G441" s="203"/>
      <c r="H441" s="203"/>
      <c r="I441" s="203"/>
      <c r="J441" s="203"/>
      <c r="K441" s="203"/>
      <c r="L441" s="203"/>
      <c r="M441" s="203"/>
      <c r="N441" s="203"/>
      <c r="O441" s="203"/>
      <c r="P441" s="203"/>
      <c r="Q441" s="203"/>
      <c r="R441" s="203"/>
      <c r="S441" s="203"/>
      <c r="T441" s="203"/>
      <c r="U441" s="203"/>
      <c r="V441" s="203"/>
      <c r="W441" s="203"/>
      <c r="X441" s="203"/>
      <c r="Y441" s="203"/>
      <c r="Z441" s="203"/>
      <c r="AA441" s="203"/>
    </row>
    <row xmlns:x14ac="http://schemas.microsoft.com/office/spreadsheetml/2009/9/ac" r="442" ht="15.75" x14ac:dyDescent="0.25">
      <c r="A442" s="203"/>
      <c r="B442" s="204"/>
      <c r="C442" s="203"/>
      <c r="D442" s="203"/>
      <c r="E442" s="203"/>
      <c r="F442" s="203"/>
      <c r="G442" s="203"/>
      <c r="H442" s="203"/>
      <c r="I442" s="203"/>
      <c r="J442" s="203"/>
      <c r="K442" s="203"/>
      <c r="L442" s="203"/>
      <c r="M442" s="203"/>
      <c r="N442" s="203"/>
      <c r="O442" s="203"/>
      <c r="P442" s="203"/>
      <c r="Q442" s="203"/>
      <c r="R442" s="203"/>
      <c r="S442" s="203"/>
      <c r="T442" s="203"/>
      <c r="U442" s="203"/>
      <c r="V442" s="203"/>
      <c r="W442" s="203"/>
      <c r="X442" s="203"/>
      <c r="Y442" s="203"/>
      <c r="Z442" s="203"/>
      <c r="AA442" s="203"/>
    </row>
    <row xmlns:x14ac="http://schemas.microsoft.com/office/spreadsheetml/2009/9/ac" r="443" ht="15.75" x14ac:dyDescent="0.25">
      <c r="A443" s="203"/>
      <c r="B443" s="204"/>
      <c r="C443" s="203"/>
      <c r="D443" s="203"/>
      <c r="E443" s="203"/>
      <c r="F443" s="203"/>
      <c r="G443" s="203"/>
      <c r="H443" s="203"/>
      <c r="I443" s="203"/>
      <c r="J443" s="203"/>
      <c r="K443" s="203"/>
      <c r="L443" s="203"/>
      <c r="M443" s="203"/>
      <c r="N443" s="203"/>
      <c r="O443" s="203"/>
      <c r="P443" s="203"/>
      <c r="Q443" s="203"/>
      <c r="R443" s="203"/>
      <c r="S443" s="203"/>
      <c r="T443" s="203"/>
      <c r="U443" s="203"/>
      <c r="V443" s="203"/>
      <c r="W443" s="203"/>
      <c r="X443" s="203"/>
      <c r="Y443" s="203"/>
      <c r="Z443" s="203"/>
      <c r="AA443" s="203"/>
    </row>
    <row xmlns:x14ac="http://schemas.microsoft.com/office/spreadsheetml/2009/9/ac" r="444" ht="15.75" x14ac:dyDescent="0.25">
      <c r="A444" s="203"/>
      <c r="B444" s="204"/>
      <c r="C444" s="203"/>
      <c r="D444" s="203"/>
      <c r="E444" s="203"/>
      <c r="F444" s="203"/>
      <c r="G444" s="203"/>
      <c r="H444" s="203"/>
      <c r="I444" s="203"/>
      <c r="J444" s="203"/>
      <c r="K444" s="203"/>
      <c r="L444" s="203"/>
      <c r="M444" s="203"/>
      <c r="N444" s="203"/>
      <c r="O444" s="203"/>
      <c r="P444" s="203"/>
      <c r="Q444" s="203"/>
      <c r="R444" s="203"/>
      <c r="S444" s="203"/>
      <c r="T444" s="203"/>
      <c r="U444" s="203"/>
      <c r="V444" s="203"/>
      <c r="W444" s="203"/>
      <c r="X444" s="203"/>
      <c r="Y444" s="203"/>
      <c r="Z444" s="203"/>
      <c r="AA444" s="203"/>
    </row>
    <row xmlns:x14ac="http://schemas.microsoft.com/office/spreadsheetml/2009/9/ac" r="445" ht="15.75" x14ac:dyDescent="0.25">
      <c r="A445" s="203"/>
      <c r="B445" s="204"/>
      <c r="C445" s="203"/>
      <c r="D445" s="203"/>
      <c r="E445" s="203"/>
      <c r="F445" s="203"/>
      <c r="G445" s="203"/>
      <c r="H445" s="203"/>
      <c r="I445" s="203"/>
      <c r="J445" s="203"/>
      <c r="K445" s="203"/>
      <c r="L445" s="203"/>
      <c r="M445" s="203"/>
      <c r="N445" s="203"/>
      <c r="O445" s="203"/>
      <c r="P445" s="203"/>
      <c r="Q445" s="203"/>
      <c r="R445" s="203"/>
      <c r="S445" s="203"/>
      <c r="T445" s="203"/>
      <c r="U445" s="203"/>
      <c r="V445" s="203"/>
      <c r="W445" s="203"/>
      <c r="X445" s="203"/>
      <c r="Y445" s="203"/>
      <c r="Z445" s="203"/>
      <c r="AA445" s="203"/>
    </row>
    <row xmlns:x14ac="http://schemas.microsoft.com/office/spreadsheetml/2009/9/ac" r="446" ht="15.75" x14ac:dyDescent="0.25">
      <c r="A446" s="203"/>
      <c r="B446" s="204"/>
      <c r="C446" s="203"/>
      <c r="D446" s="203"/>
      <c r="E446" s="203"/>
      <c r="F446" s="203"/>
      <c r="G446" s="203"/>
      <c r="H446" s="203"/>
      <c r="I446" s="203"/>
      <c r="J446" s="203"/>
      <c r="K446" s="203"/>
      <c r="L446" s="203"/>
      <c r="M446" s="203"/>
      <c r="N446" s="203"/>
      <c r="O446" s="203"/>
      <c r="P446" s="203"/>
      <c r="Q446" s="203"/>
      <c r="R446" s="203"/>
      <c r="S446" s="203"/>
      <c r="T446" s="203"/>
      <c r="U446" s="203"/>
      <c r="V446" s="203"/>
      <c r="W446" s="203"/>
      <c r="X446" s="203"/>
      <c r="Y446" s="203"/>
      <c r="Z446" s="203"/>
      <c r="AA446" s="203"/>
    </row>
    <row xmlns:x14ac="http://schemas.microsoft.com/office/spreadsheetml/2009/9/ac" r="447" ht="15.75" x14ac:dyDescent="0.25">
      <c r="A447" s="203"/>
      <c r="B447" s="204"/>
      <c r="C447" s="203"/>
      <c r="D447" s="203"/>
      <c r="E447" s="203"/>
      <c r="F447" s="203"/>
      <c r="G447" s="203"/>
      <c r="H447" s="203"/>
      <c r="I447" s="203"/>
      <c r="J447" s="203"/>
      <c r="K447" s="203"/>
      <c r="L447" s="203"/>
      <c r="M447" s="203"/>
      <c r="N447" s="203"/>
      <c r="O447" s="203"/>
      <c r="P447" s="203"/>
      <c r="Q447" s="203"/>
      <c r="R447" s="203"/>
      <c r="S447" s="203"/>
      <c r="T447" s="203"/>
      <c r="U447" s="203"/>
      <c r="V447" s="203"/>
      <c r="W447" s="203"/>
      <c r="X447" s="203"/>
      <c r="Y447" s="203"/>
      <c r="Z447" s="203"/>
      <c r="AA447" s="203"/>
    </row>
    <row xmlns:x14ac="http://schemas.microsoft.com/office/spreadsheetml/2009/9/ac" r="448" ht="15.75" x14ac:dyDescent="0.25">
      <c r="A448" s="203"/>
      <c r="B448" s="204"/>
      <c r="C448" s="203"/>
      <c r="D448" s="203"/>
      <c r="E448" s="203"/>
      <c r="F448" s="203"/>
      <c r="G448" s="203"/>
      <c r="H448" s="203"/>
      <c r="I448" s="203"/>
      <c r="J448" s="203"/>
      <c r="K448" s="203"/>
      <c r="L448" s="203"/>
      <c r="M448" s="203"/>
      <c r="N448" s="203"/>
      <c r="O448" s="203"/>
      <c r="P448" s="203"/>
      <c r="Q448" s="203"/>
      <c r="R448" s="203"/>
      <c r="S448" s="203"/>
      <c r="T448" s="203"/>
      <c r="U448" s="203"/>
      <c r="V448" s="203"/>
      <c r="W448" s="203"/>
      <c r="X448" s="203"/>
      <c r="Y448" s="203"/>
      <c r="Z448" s="203"/>
      <c r="AA448" s="203"/>
    </row>
    <row xmlns:x14ac="http://schemas.microsoft.com/office/spreadsheetml/2009/9/ac" r="449" ht="15.75" x14ac:dyDescent="0.25">
      <c r="A449" s="203"/>
      <c r="B449" s="204"/>
      <c r="C449" s="203"/>
      <c r="D449" s="203"/>
      <c r="E449" s="203"/>
      <c r="F449" s="203"/>
      <c r="G449" s="203"/>
      <c r="H449" s="203"/>
      <c r="I449" s="203"/>
      <c r="J449" s="203"/>
      <c r="K449" s="203"/>
      <c r="L449" s="203"/>
      <c r="M449" s="203"/>
      <c r="N449" s="203"/>
      <c r="O449" s="203"/>
      <c r="P449" s="203"/>
      <c r="Q449" s="203"/>
      <c r="R449" s="203"/>
      <c r="S449" s="203"/>
      <c r="T449" s="203"/>
      <c r="U449" s="203"/>
      <c r="V449" s="203"/>
      <c r="W449" s="203"/>
      <c r="X449" s="203"/>
      <c r="Y449" s="203"/>
      <c r="Z449" s="203"/>
      <c r="AA449" s="203"/>
    </row>
    <row xmlns:x14ac="http://schemas.microsoft.com/office/spreadsheetml/2009/9/ac" r="450" ht="15.75" x14ac:dyDescent="0.25">
      <c r="A450" s="203"/>
      <c r="B450" s="204"/>
      <c r="C450" s="203"/>
      <c r="D450" s="203"/>
      <c r="E450" s="203"/>
      <c r="F450" s="203"/>
      <c r="G450" s="203"/>
      <c r="H450" s="203"/>
      <c r="I450" s="203"/>
      <c r="J450" s="203"/>
      <c r="K450" s="203"/>
      <c r="L450" s="203"/>
      <c r="M450" s="203"/>
      <c r="N450" s="203"/>
      <c r="O450" s="203"/>
      <c r="P450" s="203"/>
      <c r="Q450" s="203"/>
      <c r="R450" s="203"/>
      <c r="S450" s="203"/>
      <c r="T450" s="203"/>
      <c r="U450" s="203"/>
      <c r="V450" s="203"/>
      <c r="W450" s="203"/>
      <c r="X450" s="203"/>
      <c r="Y450" s="203"/>
      <c r="Z450" s="203"/>
      <c r="AA450" s="203"/>
    </row>
    <row xmlns:x14ac="http://schemas.microsoft.com/office/spreadsheetml/2009/9/ac" r="451" ht="15.75" x14ac:dyDescent="0.25">
      <c r="A451" s="203"/>
      <c r="B451" s="204"/>
      <c r="C451" s="203"/>
      <c r="D451" s="203"/>
      <c r="E451" s="203"/>
      <c r="F451" s="203"/>
      <c r="G451" s="203"/>
      <c r="H451" s="203"/>
      <c r="I451" s="203"/>
      <c r="J451" s="203"/>
      <c r="K451" s="203"/>
      <c r="L451" s="203"/>
      <c r="M451" s="203"/>
      <c r="N451" s="203"/>
      <c r="O451" s="203"/>
      <c r="P451" s="203"/>
      <c r="Q451" s="203"/>
      <c r="R451" s="203"/>
      <c r="S451" s="203"/>
      <c r="T451" s="203"/>
      <c r="U451" s="203"/>
      <c r="V451" s="203"/>
      <c r="W451" s="203"/>
      <c r="X451" s="203"/>
      <c r="Y451" s="203"/>
      <c r="Z451" s="203"/>
      <c r="AA451" s="203"/>
    </row>
    <row xmlns:x14ac="http://schemas.microsoft.com/office/spreadsheetml/2009/9/ac" r="452" ht="15.75" x14ac:dyDescent="0.25">
      <c r="A452" s="203"/>
      <c r="B452" s="204"/>
      <c r="C452" s="203"/>
      <c r="D452" s="203"/>
      <c r="E452" s="203"/>
      <c r="F452" s="203"/>
      <c r="G452" s="203"/>
      <c r="H452" s="203"/>
      <c r="I452" s="203"/>
      <c r="J452" s="203"/>
      <c r="K452" s="203"/>
      <c r="L452" s="203"/>
      <c r="M452" s="203"/>
      <c r="N452" s="203"/>
      <c r="O452" s="203"/>
      <c r="P452" s="203"/>
      <c r="Q452" s="203"/>
      <c r="R452" s="203"/>
      <c r="S452" s="203"/>
      <c r="T452" s="203"/>
      <c r="U452" s="203"/>
      <c r="V452" s="203"/>
      <c r="W452" s="203"/>
      <c r="X452" s="203"/>
      <c r="Y452" s="203"/>
      <c r="Z452" s="203"/>
      <c r="AA452" s="203"/>
    </row>
    <row xmlns:x14ac="http://schemas.microsoft.com/office/spreadsheetml/2009/9/ac" r="453" ht="15.75" x14ac:dyDescent="0.25">
      <c r="A453" s="203"/>
      <c r="B453" s="204"/>
      <c r="C453" s="203"/>
      <c r="D453" s="203"/>
      <c r="E453" s="203"/>
      <c r="F453" s="203"/>
      <c r="G453" s="203"/>
      <c r="H453" s="203"/>
      <c r="I453" s="203"/>
      <c r="J453" s="203"/>
      <c r="K453" s="203"/>
      <c r="L453" s="203"/>
      <c r="M453" s="203"/>
      <c r="N453" s="203"/>
      <c r="O453" s="203"/>
      <c r="P453" s="203"/>
      <c r="Q453" s="203"/>
      <c r="R453" s="203"/>
      <c r="S453" s="203"/>
      <c r="T453" s="203"/>
      <c r="U453" s="203"/>
      <c r="V453" s="203"/>
      <c r="W453" s="203"/>
      <c r="X453" s="203"/>
      <c r="Y453" s="203"/>
      <c r="Z453" s="203"/>
      <c r="AA453" s="203"/>
    </row>
    <row xmlns:x14ac="http://schemas.microsoft.com/office/spreadsheetml/2009/9/ac" r="454" ht="15.75" x14ac:dyDescent="0.25">
      <c r="A454" s="203"/>
      <c r="B454" s="204"/>
      <c r="C454" s="203"/>
      <c r="D454" s="203"/>
      <c r="E454" s="203"/>
      <c r="F454" s="203"/>
      <c r="G454" s="203"/>
      <c r="H454" s="203"/>
      <c r="I454" s="203"/>
      <c r="J454" s="203"/>
      <c r="K454" s="203"/>
      <c r="L454" s="203"/>
      <c r="M454" s="203"/>
      <c r="N454" s="203"/>
      <c r="O454" s="203"/>
      <c r="P454" s="203"/>
      <c r="Q454" s="203"/>
      <c r="R454" s="203"/>
      <c r="S454" s="203"/>
      <c r="T454" s="203"/>
      <c r="U454" s="203"/>
      <c r="V454" s="203"/>
      <c r="W454" s="203"/>
      <c r="X454" s="203"/>
      <c r="Y454" s="203"/>
      <c r="Z454" s="203"/>
      <c r="AA454" s="203"/>
    </row>
    <row xmlns:x14ac="http://schemas.microsoft.com/office/spreadsheetml/2009/9/ac" r="455" ht="15.75" x14ac:dyDescent="0.25">
      <c r="A455" s="203"/>
      <c r="B455" s="204"/>
      <c r="C455" s="203"/>
      <c r="D455" s="203"/>
      <c r="E455" s="203"/>
      <c r="F455" s="203"/>
      <c r="G455" s="203"/>
      <c r="H455" s="203"/>
      <c r="I455" s="203"/>
      <c r="J455" s="203"/>
      <c r="K455" s="203"/>
      <c r="L455" s="203"/>
      <c r="M455" s="203"/>
      <c r="N455" s="203"/>
      <c r="O455" s="203"/>
      <c r="P455" s="203"/>
      <c r="Q455" s="203"/>
      <c r="R455" s="203"/>
      <c r="S455" s="203"/>
      <c r="T455" s="203"/>
      <c r="U455" s="203"/>
      <c r="V455" s="203"/>
      <c r="W455" s="203"/>
      <c r="X455" s="203"/>
      <c r="Y455" s="203"/>
      <c r="Z455" s="203"/>
      <c r="AA455" s="203"/>
    </row>
    <row xmlns:x14ac="http://schemas.microsoft.com/office/spreadsheetml/2009/9/ac" r="456" ht="15.75" x14ac:dyDescent="0.25">
      <c r="A456" s="203"/>
      <c r="B456" s="204"/>
      <c r="C456" s="203"/>
      <c r="D456" s="203"/>
      <c r="E456" s="203"/>
      <c r="F456" s="203"/>
      <c r="G456" s="203"/>
      <c r="H456" s="203"/>
      <c r="I456" s="203"/>
      <c r="J456" s="203"/>
      <c r="K456" s="203"/>
      <c r="L456" s="203"/>
      <c r="M456" s="203"/>
      <c r="N456" s="203"/>
      <c r="O456" s="203"/>
      <c r="P456" s="203"/>
      <c r="Q456" s="203"/>
      <c r="R456" s="203"/>
      <c r="S456" s="203"/>
      <c r="T456" s="203"/>
      <c r="U456" s="203"/>
      <c r="V456" s="203"/>
      <c r="W456" s="203"/>
      <c r="X456" s="203"/>
      <c r="Y456" s="203"/>
      <c r="Z456" s="203"/>
      <c r="AA456" s="203"/>
    </row>
    <row xmlns:x14ac="http://schemas.microsoft.com/office/spreadsheetml/2009/9/ac" r="457" ht="15.75" x14ac:dyDescent="0.25">
      <c r="A457" s="203"/>
      <c r="B457" s="204"/>
      <c r="C457" s="203"/>
      <c r="D457" s="203"/>
      <c r="E457" s="203"/>
      <c r="F457" s="203"/>
      <c r="G457" s="203"/>
      <c r="H457" s="203"/>
      <c r="I457" s="203"/>
      <c r="J457" s="203"/>
      <c r="K457" s="203"/>
      <c r="L457" s="203"/>
      <c r="M457" s="203"/>
      <c r="N457" s="203"/>
      <c r="O457" s="203"/>
      <c r="P457" s="203"/>
      <c r="Q457" s="203"/>
      <c r="R457" s="203"/>
      <c r="S457" s="203"/>
      <c r="T457" s="203"/>
      <c r="U457" s="203"/>
      <c r="V457" s="203"/>
      <c r="W457" s="203"/>
      <c r="X457" s="203"/>
      <c r="Y457" s="203"/>
      <c r="Z457" s="203"/>
      <c r="AA457" s="203"/>
    </row>
    <row xmlns:x14ac="http://schemas.microsoft.com/office/spreadsheetml/2009/9/ac" r="458" ht="15.75" x14ac:dyDescent="0.25">
      <c r="A458" s="203"/>
      <c r="B458" s="204"/>
      <c r="C458" s="203"/>
      <c r="D458" s="203"/>
      <c r="E458" s="203"/>
      <c r="F458" s="203"/>
      <c r="G458" s="203"/>
      <c r="H458" s="203"/>
      <c r="I458" s="203"/>
      <c r="J458" s="203"/>
      <c r="K458" s="203"/>
      <c r="L458" s="203"/>
      <c r="M458" s="203"/>
      <c r="N458" s="203"/>
      <c r="O458" s="203"/>
      <c r="P458" s="203"/>
      <c r="Q458" s="203"/>
      <c r="R458" s="203"/>
      <c r="S458" s="203"/>
      <c r="T458" s="203"/>
      <c r="U458" s="203"/>
      <c r="V458" s="203"/>
      <c r="W458" s="203"/>
      <c r="X458" s="203"/>
      <c r="Y458" s="203"/>
      <c r="Z458" s="203"/>
      <c r="AA458" s="203"/>
    </row>
    <row xmlns:x14ac="http://schemas.microsoft.com/office/spreadsheetml/2009/9/ac" r="459" ht="15.75" x14ac:dyDescent="0.25">
      <c r="A459" s="203"/>
      <c r="B459" s="204"/>
      <c r="C459" s="203"/>
      <c r="D459" s="203"/>
      <c r="E459" s="203"/>
      <c r="F459" s="203"/>
      <c r="G459" s="203"/>
      <c r="H459" s="203"/>
      <c r="I459" s="203"/>
      <c r="J459" s="203"/>
      <c r="K459" s="203"/>
      <c r="L459" s="203"/>
      <c r="M459" s="203"/>
      <c r="N459" s="203"/>
      <c r="O459" s="203"/>
      <c r="P459" s="203"/>
      <c r="Q459" s="203"/>
      <c r="R459" s="203"/>
      <c r="S459" s="203"/>
      <c r="T459" s="203"/>
      <c r="U459" s="203"/>
      <c r="V459" s="203"/>
      <c r="W459" s="203"/>
      <c r="X459" s="203"/>
      <c r="Y459" s="203"/>
      <c r="Z459" s="203"/>
      <c r="AA459" s="203"/>
    </row>
    <row xmlns:x14ac="http://schemas.microsoft.com/office/spreadsheetml/2009/9/ac" r="460" ht="15.75" x14ac:dyDescent="0.25">
      <c r="A460" s="203"/>
      <c r="B460" s="204"/>
      <c r="C460" s="203"/>
      <c r="D460" s="203"/>
      <c r="E460" s="203"/>
      <c r="F460" s="203"/>
      <c r="G460" s="203"/>
      <c r="H460" s="203"/>
      <c r="I460" s="203"/>
      <c r="J460" s="203"/>
      <c r="K460" s="203"/>
      <c r="L460" s="203"/>
      <c r="M460" s="203"/>
      <c r="N460" s="203"/>
      <c r="O460" s="203"/>
      <c r="P460" s="203"/>
      <c r="Q460" s="203"/>
      <c r="R460" s="203"/>
      <c r="S460" s="203"/>
      <c r="T460" s="203"/>
      <c r="U460" s="203"/>
      <c r="V460" s="203"/>
      <c r="W460" s="203"/>
      <c r="X460" s="203"/>
      <c r="Y460" s="203"/>
      <c r="Z460" s="203"/>
      <c r="AA460" s="203"/>
    </row>
    <row xmlns:x14ac="http://schemas.microsoft.com/office/spreadsheetml/2009/9/ac" r="461" ht="15.75" x14ac:dyDescent="0.25">
      <c r="A461" s="203"/>
      <c r="B461" s="204"/>
      <c r="C461" s="203"/>
      <c r="D461" s="203"/>
      <c r="E461" s="203"/>
      <c r="F461" s="203"/>
      <c r="G461" s="203"/>
      <c r="H461" s="203"/>
      <c r="I461" s="203"/>
      <c r="J461" s="203"/>
      <c r="K461" s="203"/>
      <c r="L461" s="203"/>
      <c r="M461" s="203"/>
      <c r="N461" s="203"/>
      <c r="O461" s="203"/>
      <c r="P461" s="203"/>
      <c r="Q461" s="203"/>
      <c r="R461" s="203"/>
      <c r="S461" s="203"/>
      <c r="T461" s="203"/>
      <c r="U461" s="203"/>
      <c r="V461" s="203"/>
      <c r="W461" s="203"/>
      <c r="X461" s="203"/>
      <c r="Y461" s="203"/>
      <c r="Z461" s="203"/>
      <c r="AA461" s="203"/>
    </row>
    <row xmlns:x14ac="http://schemas.microsoft.com/office/spreadsheetml/2009/9/ac" r="462" ht="15.75" x14ac:dyDescent="0.25">
      <c r="A462" s="203"/>
      <c r="B462" s="204"/>
      <c r="C462" s="203"/>
      <c r="D462" s="203"/>
      <c r="E462" s="203"/>
      <c r="F462" s="203"/>
      <c r="G462" s="203"/>
      <c r="H462" s="203"/>
      <c r="I462" s="203"/>
      <c r="J462" s="203"/>
      <c r="K462" s="203"/>
      <c r="L462" s="203"/>
      <c r="M462" s="203"/>
      <c r="N462" s="203"/>
      <c r="O462" s="203"/>
      <c r="P462" s="203"/>
      <c r="Q462" s="203"/>
      <c r="R462" s="203"/>
      <c r="S462" s="203"/>
      <c r="T462" s="203"/>
      <c r="U462" s="203"/>
      <c r="V462" s="203"/>
      <c r="W462" s="203"/>
      <c r="X462" s="203"/>
      <c r="Y462" s="203"/>
      <c r="Z462" s="203"/>
      <c r="AA462" s="203"/>
    </row>
    <row xmlns:x14ac="http://schemas.microsoft.com/office/spreadsheetml/2009/9/ac" r="463" ht="15.75" x14ac:dyDescent="0.25">
      <c r="A463" s="203"/>
      <c r="B463" s="204"/>
      <c r="C463" s="203"/>
      <c r="D463" s="203"/>
      <c r="E463" s="203"/>
      <c r="F463" s="203"/>
      <c r="G463" s="203"/>
      <c r="H463" s="203"/>
      <c r="I463" s="203"/>
      <c r="J463" s="203"/>
      <c r="K463" s="203"/>
      <c r="L463" s="203"/>
      <c r="M463" s="203"/>
      <c r="N463" s="203"/>
      <c r="O463" s="203"/>
      <c r="P463" s="203"/>
      <c r="Q463" s="203"/>
      <c r="R463" s="203"/>
      <c r="S463" s="203"/>
      <c r="T463" s="203"/>
      <c r="U463" s="203"/>
      <c r="V463" s="203"/>
      <c r="W463" s="203"/>
      <c r="X463" s="203"/>
      <c r="Y463" s="203"/>
      <c r="Z463" s="203"/>
      <c r="AA463" s="203"/>
    </row>
    <row xmlns:x14ac="http://schemas.microsoft.com/office/spreadsheetml/2009/9/ac" r="464" ht="15.75" x14ac:dyDescent="0.25">
      <c r="A464" s="203"/>
      <c r="B464" s="204"/>
      <c r="C464" s="203"/>
      <c r="D464" s="203"/>
      <c r="E464" s="203"/>
      <c r="F464" s="203"/>
      <c r="G464" s="203"/>
      <c r="H464" s="203"/>
      <c r="I464" s="203"/>
      <c r="J464" s="203"/>
      <c r="K464" s="203"/>
      <c r="L464" s="203"/>
      <c r="M464" s="203"/>
      <c r="N464" s="203"/>
      <c r="O464" s="203"/>
      <c r="P464" s="203"/>
      <c r="Q464" s="203"/>
      <c r="R464" s="203"/>
      <c r="S464" s="203"/>
      <c r="T464" s="203"/>
      <c r="U464" s="203"/>
      <c r="V464" s="203"/>
      <c r="W464" s="203"/>
      <c r="X464" s="203"/>
      <c r="Y464" s="203"/>
      <c r="Z464" s="203"/>
      <c r="AA464" s="203"/>
    </row>
    <row xmlns:x14ac="http://schemas.microsoft.com/office/spreadsheetml/2009/9/ac" r="465" ht="15.75" x14ac:dyDescent="0.25">
      <c r="A465" s="203"/>
      <c r="B465" s="204"/>
      <c r="C465" s="203"/>
      <c r="D465" s="203"/>
      <c r="E465" s="203"/>
      <c r="F465" s="203"/>
      <c r="G465" s="203"/>
      <c r="H465" s="203"/>
      <c r="I465" s="203"/>
      <c r="J465" s="203"/>
      <c r="K465" s="203"/>
      <c r="L465" s="203"/>
      <c r="M465" s="203"/>
      <c r="N465" s="203"/>
      <c r="O465" s="203"/>
      <c r="P465" s="203"/>
      <c r="Q465" s="203"/>
      <c r="R465" s="203"/>
      <c r="S465" s="203"/>
      <c r="T465" s="203"/>
      <c r="U465" s="203"/>
      <c r="V465" s="203"/>
      <c r="W465" s="203"/>
      <c r="X465" s="203"/>
      <c r="Y465" s="203"/>
      <c r="Z465" s="203"/>
      <c r="AA465" s="203"/>
    </row>
    <row xmlns:x14ac="http://schemas.microsoft.com/office/spreadsheetml/2009/9/ac" r="466" ht="15.75" x14ac:dyDescent="0.25">
      <c r="A466" s="203"/>
      <c r="B466" s="204"/>
      <c r="C466" s="203"/>
      <c r="D466" s="203"/>
      <c r="E466" s="203"/>
      <c r="F466" s="203"/>
      <c r="G466" s="203"/>
      <c r="H466" s="203"/>
      <c r="I466" s="203"/>
      <c r="J466" s="203"/>
      <c r="K466" s="203"/>
      <c r="L466" s="203"/>
      <c r="M466" s="203"/>
      <c r="N466" s="203"/>
      <c r="O466" s="203"/>
      <c r="P466" s="203"/>
      <c r="Q466" s="203"/>
      <c r="R466" s="203"/>
      <c r="S466" s="203"/>
      <c r="T466" s="203"/>
      <c r="U466" s="203"/>
      <c r="V466" s="203"/>
      <c r="W466" s="203"/>
      <c r="X466" s="203"/>
      <c r="Y466" s="203"/>
      <c r="Z466" s="203"/>
      <c r="AA466" s="203"/>
    </row>
    <row xmlns:x14ac="http://schemas.microsoft.com/office/spreadsheetml/2009/9/ac" r="467" ht="15.75" x14ac:dyDescent="0.25">
      <c r="A467" s="203"/>
      <c r="B467" s="204"/>
      <c r="C467" s="203"/>
      <c r="D467" s="203"/>
      <c r="E467" s="203"/>
      <c r="F467" s="203"/>
      <c r="G467" s="203"/>
      <c r="H467" s="203"/>
      <c r="I467" s="203"/>
      <c r="J467" s="203"/>
      <c r="K467" s="203"/>
      <c r="L467" s="203"/>
      <c r="M467" s="203"/>
      <c r="N467" s="203"/>
      <c r="O467" s="203"/>
      <c r="P467" s="203"/>
      <c r="Q467" s="203"/>
      <c r="R467" s="203"/>
      <c r="S467" s="203"/>
      <c r="T467" s="203"/>
      <c r="U467" s="203"/>
      <c r="V467" s="203"/>
      <c r="W467" s="203"/>
      <c r="X467" s="203"/>
      <c r="Y467" s="203"/>
      <c r="Z467" s="203"/>
      <c r="AA467" s="203"/>
    </row>
    <row xmlns:x14ac="http://schemas.microsoft.com/office/spreadsheetml/2009/9/ac" r="468" ht="15.75" x14ac:dyDescent="0.25">
      <c r="A468" s="203"/>
      <c r="B468" s="204"/>
      <c r="C468" s="203"/>
      <c r="D468" s="203"/>
      <c r="E468" s="203"/>
      <c r="F468" s="203"/>
      <c r="G468" s="203"/>
      <c r="H468" s="203"/>
      <c r="I468" s="203"/>
      <c r="J468" s="203"/>
      <c r="K468" s="203"/>
      <c r="L468" s="203"/>
      <c r="M468" s="203"/>
      <c r="N468" s="203"/>
      <c r="O468" s="203"/>
      <c r="P468" s="203"/>
      <c r="Q468" s="203"/>
      <c r="R468" s="203"/>
      <c r="S468" s="203"/>
      <c r="T468" s="203"/>
      <c r="U468" s="203"/>
      <c r="V468" s="203"/>
      <c r="W468" s="203"/>
      <c r="X468" s="203"/>
      <c r="Y468" s="203"/>
      <c r="Z468" s="203"/>
      <c r="AA468" s="203"/>
    </row>
    <row xmlns:x14ac="http://schemas.microsoft.com/office/spreadsheetml/2009/9/ac" r="469" ht="15.75" x14ac:dyDescent="0.25">
      <c r="A469" s="203"/>
      <c r="B469" s="204"/>
      <c r="C469" s="203"/>
      <c r="D469" s="203"/>
      <c r="E469" s="203"/>
      <c r="F469" s="203"/>
      <c r="G469" s="203"/>
      <c r="H469" s="203"/>
      <c r="I469" s="203"/>
      <c r="J469" s="203"/>
      <c r="K469" s="203"/>
      <c r="L469" s="203"/>
      <c r="M469" s="203"/>
      <c r="N469" s="203"/>
      <c r="O469" s="203"/>
      <c r="P469" s="203"/>
      <c r="Q469" s="203"/>
      <c r="R469" s="203"/>
      <c r="S469" s="203"/>
      <c r="T469" s="203"/>
      <c r="U469" s="203"/>
      <c r="V469" s="203"/>
      <c r="W469" s="203"/>
      <c r="X469" s="203"/>
      <c r="Y469" s="203"/>
      <c r="Z469" s="203"/>
      <c r="AA469" s="203"/>
    </row>
    <row xmlns:x14ac="http://schemas.microsoft.com/office/spreadsheetml/2009/9/ac" r="470" ht="15.75" x14ac:dyDescent="0.25">
      <c r="A470" s="203"/>
      <c r="B470" s="204"/>
      <c r="C470" s="203"/>
      <c r="D470" s="203"/>
      <c r="E470" s="203"/>
      <c r="F470" s="203"/>
      <c r="G470" s="203"/>
      <c r="H470" s="203"/>
      <c r="I470" s="203"/>
      <c r="J470" s="203"/>
      <c r="K470" s="203"/>
      <c r="L470" s="203"/>
      <c r="M470" s="203"/>
      <c r="N470" s="203"/>
      <c r="O470" s="203"/>
      <c r="P470" s="203"/>
      <c r="Q470" s="203"/>
      <c r="R470" s="203"/>
      <c r="S470" s="203"/>
      <c r="T470" s="203"/>
      <c r="U470" s="203"/>
      <c r="V470" s="203"/>
      <c r="W470" s="203"/>
      <c r="X470" s="203"/>
      <c r="Y470" s="203"/>
      <c r="Z470" s="203"/>
      <c r="AA470" s="203"/>
    </row>
    <row xmlns:x14ac="http://schemas.microsoft.com/office/spreadsheetml/2009/9/ac" r="471" ht="15.75" x14ac:dyDescent="0.25">
      <c r="A471" s="203"/>
      <c r="B471" s="204"/>
      <c r="C471" s="203"/>
      <c r="D471" s="203"/>
      <c r="E471" s="203"/>
      <c r="F471" s="203"/>
      <c r="G471" s="203"/>
      <c r="H471" s="203"/>
      <c r="I471" s="203"/>
      <c r="J471" s="203"/>
      <c r="K471" s="203"/>
      <c r="L471" s="203"/>
      <c r="M471" s="203"/>
      <c r="N471" s="203"/>
      <c r="O471" s="203"/>
      <c r="P471" s="203"/>
      <c r="Q471" s="203"/>
      <c r="R471" s="203"/>
      <c r="S471" s="203"/>
      <c r="T471" s="203"/>
      <c r="U471" s="203"/>
      <c r="V471" s="203"/>
      <c r="W471" s="203"/>
      <c r="X471" s="203"/>
      <c r="Y471" s="203"/>
      <c r="Z471" s="203"/>
      <c r="AA471" s="203"/>
    </row>
    <row xmlns:x14ac="http://schemas.microsoft.com/office/spreadsheetml/2009/9/ac" r="472" ht="15.75" x14ac:dyDescent="0.25">
      <c r="A472" s="203"/>
      <c r="B472" s="204"/>
      <c r="C472" s="203"/>
      <c r="D472" s="203"/>
      <c r="E472" s="203"/>
      <c r="F472" s="203"/>
      <c r="G472" s="203"/>
      <c r="H472" s="203"/>
      <c r="I472" s="203"/>
      <c r="J472" s="203"/>
      <c r="K472" s="203"/>
      <c r="L472" s="203"/>
      <c r="M472" s="203"/>
      <c r="N472" s="203"/>
      <c r="O472" s="203"/>
      <c r="P472" s="203"/>
      <c r="Q472" s="203"/>
      <c r="R472" s="203"/>
      <c r="S472" s="203"/>
      <c r="T472" s="203"/>
      <c r="U472" s="203"/>
      <c r="V472" s="203"/>
      <c r="W472" s="203"/>
      <c r="X472" s="203"/>
      <c r="Y472" s="203"/>
      <c r="Z472" s="203"/>
      <c r="AA472" s="203"/>
    </row>
    <row xmlns:x14ac="http://schemas.microsoft.com/office/spreadsheetml/2009/9/ac" r="473" ht="15.75" x14ac:dyDescent="0.25">
      <c r="A473" s="203"/>
      <c r="B473" s="204"/>
      <c r="C473" s="203"/>
      <c r="D473" s="203"/>
      <c r="E473" s="203"/>
      <c r="F473" s="203"/>
      <c r="G473" s="203"/>
      <c r="H473" s="203"/>
      <c r="I473" s="203"/>
      <c r="J473" s="203"/>
      <c r="K473" s="203"/>
      <c r="L473" s="203"/>
      <c r="M473" s="203"/>
      <c r="N473" s="203"/>
      <c r="O473" s="203"/>
      <c r="P473" s="203"/>
      <c r="Q473" s="203"/>
      <c r="R473" s="203"/>
      <c r="S473" s="203"/>
      <c r="T473" s="203"/>
      <c r="U473" s="203"/>
      <c r="V473" s="203"/>
      <c r="W473" s="203"/>
      <c r="X473" s="203"/>
      <c r="Y473" s="203"/>
      <c r="Z473" s="203"/>
      <c r="AA473" s="203"/>
    </row>
    <row xmlns:x14ac="http://schemas.microsoft.com/office/spreadsheetml/2009/9/ac" r="474" ht="15.75" x14ac:dyDescent="0.25">
      <c r="A474" s="203"/>
      <c r="B474" s="204"/>
      <c r="C474" s="203"/>
      <c r="D474" s="203"/>
      <c r="E474" s="203"/>
      <c r="F474" s="203"/>
      <c r="G474" s="203"/>
      <c r="H474" s="203"/>
      <c r="I474" s="203"/>
      <c r="J474" s="203"/>
      <c r="K474" s="203"/>
      <c r="L474" s="203"/>
      <c r="M474" s="203"/>
      <c r="N474" s="203"/>
      <c r="O474" s="203"/>
      <c r="P474" s="203"/>
      <c r="Q474" s="203"/>
      <c r="R474" s="203"/>
      <c r="S474" s="203"/>
      <c r="T474" s="203"/>
      <c r="U474" s="203"/>
      <c r="V474" s="203"/>
      <c r="W474" s="203"/>
      <c r="X474" s="203"/>
      <c r="Y474" s="203"/>
      <c r="Z474" s="203"/>
      <c r="AA474" s="203"/>
    </row>
    <row xmlns:x14ac="http://schemas.microsoft.com/office/spreadsheetml/2009/9/ac" r="475" ht="15.75" x14ac:dyDescent="0.25">
      <c r="A475" s="203"/>
      <c r="B475" s="204"/>
      <c r="C475" s="203"/>
      <c r="D475" s="203"/>
      <c r="E475" s="203"/>
      <c r="F475" s="203"/>
      <c r="G475" s="203"/>
      <c r="H475" s="203"/>
      <c r="I475" s="203"/>
      <c r="J475" s="203"/>
      <c r="K475" s="203"/>
      <c r="L475" s="203"/>
      <c r="M475" s="203"/>
      <c r="N475" s="203"/>
      <c r="O475" s="203"/>
      <c r="P475" s="203"/>
      <c r="Q475" s="203"/>
      <c r="R475" s="203"/>
      <c r="S475" s="203"/>
      <c r="T475" s="203"/>
      <c r="U475" s="203"/>
      <c r="V475" s="203"/>
      <c r="W475" s="203"/>
      <c r="X475" s="203"/>
      <c r="Y475" s="203"/>
      <c r="Z475" s="203"/>
      <c r="AA475" s="203"/>
    </row>
    <row xmlns:x14ac="http://schemas.microsoft.com/office/spreadsheetml/2009/9/ac" r="476" ht="15.75" x14ac:dyDescent="0.25">
      <c r="A476" s="203"/>
      <c r="B476" s="204"/>
      <c r="C476" s="203"/>
      <c r="D476" s="203"/>
      <c r="E476" s="203"/>
      <c r="F476" s="203"/>
      <c r="G476" s="203"/>
      <c r="H476" s="203"/>
      <c r="I476" s="203"/>
      <c r="J476" s="203"/>
      <c r="K476" s="203"/>
      <c r="L476" s="203"/>
      <c r="M476" s="203"/>
      <c r="N476" s="203"/>
      <c r="O476" s="203"/>
      <c r="P476" s="203"/>
      <c r="Q476" s="203"/>
      <c r="R476" s="203"/>
      <c r="S476" s="203"/>
      <c r="T476" s="203"/>
      <c r="U476" s="203"/>
      <c r="V476" s="203"/>
      <c r="W476" s="203"/>
      <c r="X476" s="203"/>
      <c r="Y476" s="203"/>
      <c r="Z476" s="203"/>
      <c r="AA476" s="203"/>
    </row>
    <row xmlns:x14ac="http://schemas.microsoft.com/office/spreadsheetml/2009/9/ac" r="477" ht="15.75" x14ac:dyDescent="0.25">
      <c r="A477" s="203"/>
      <c r="B477" s="204"/>
      <c r="C477" s="203"/>
      <c r="D477" s="203"/>
      <c r="E477" s="203"/>
      <c r="F477" s="203"/>
      <c r="G477" s="203"/>
      <c r="H477" s="203"/>
      <c r="I477" s="203"/>
      <c r="J477" s="203"/>
      <c r="K477" s="203"/>
      <c r="L477" s="203"/>
      <c r="M477" s="203"/>
      <c r="N477" s="203"/>
      <c r="O477" s="203"/>
      <c r="P477" s="203"/>
      <c r="Q477" s="203"/>
      <c r="R477" s="203"/>
      <c r="S477" s="203"/>
      <c r="T477" s="203"/>
      <c r="U477" s="203"/>
      <c r="V477" s="203"/>
      <c r="W477" s="203"/>
      <c r="X477" s="203"/>
      <c r="Y477" s="203"/>
      <c r="Z477" s="203"/>
      <c r="AA477" s="203"/>
    </row>
    <row xmlns:x14ac="http://schemas.microsoft.com/office/spreadsheetml/2009/9/ac" r="478" ht="15.75" x14ac:dyDescent="0.25">
      <c r="A478" s="203"/>
      <c r="B478" s="204"/>
      <c r="C478" s="203"/>
      <c r="D478" s="203"/>
      <c r="E478" s="203"/>
      <c r="F478" s="203"/>
      <c r="G478" s="203"/>
      <c r="H478" s="203"/>
      <c r="I478" s="203"/>
      <c r="J478" s="203"/>
      <c r="K478" s="203"/>
      <c r="L478" s="203"/>
      <c r="M478" s="203"/>
      <c r="N478" s="203"/>
      <c r="O478" s="203"/>
      <c r="P478" s="203"/>
      <c r="Q478" s="203"/>
      <c r="R478" s="203"/>
      <c r="S478" s="203"/>
      <c r="T478" s="203"/>
      <c r="U478" s="203"/>
      <c r="V478" s="203"/>
      <c r="W478" s="203"/>
      <c r="X478" s="203"/>
      <c r="Y478" s="203"/>
      <c r="Z478" s="203"/>
      <c r="AA478" s="203"/>
    </row>
    <row xmlns:x14ac="http://schemas.microsoft.com/office/spreadsheetml/2009/9/ac" r="479" ht="15.75" x14ac:dyDescent="0.25">
      <c r="A479" s="203"/>
      <c r="B479" s="204"/>
      <c r="C479" s="203"/>
      <c r="D479" s="203"/>
      <c r="E479" s="203"/>
      <c r="F479" s="203"/>
      <c r="G479" s="203"/>
      <c r="H479" s="203"/>
      <c r="I479" s="203"/>
      <c r="J479" s="203"/>
      <c r="K479" s="203"/>
      <c r="L479" s="203"/>
      <c r="M479" s="203"/>
      <c r="N479" s="203"/>
      <c r="O479" s="203"/>
      <c r="P479" s="203"/>
      <c r="Q479" s="203"/>
      <c r="R479" s="203"/>
      <c r="S479" s="203"/>
      <c r="T479" s="203"/>
      <c r="U479" s="203"/>
      <c r="V479" s="203"/>
      <c r="W479" s="203"/>
      <c r="X479" s="203"/>
      <c r="Y479" s="203"/>
      <c r="Z479" s="203"/>
      <c r="AA479" s="203"/>
    </row>
    <row xmlns:x14ac="http://schemas.microsoft.com/office/spreadsheetml/2009/9/ac" r="480" ht="15.75" x14ac:dyDescent="0.25">
      <c r="A480" s="203"/>
      <c r="B480" s="204"/>
      <c r="C480" s="203"/>
      <c r="D480" s="203"/>
      <c r="E480" s="203"/>
      <c r="F480" s="203"/>
      <c r="G480" s="203"/>
      <c r="H480" s="203"/>
      <c r="I480" s="203"/>
      <c r="J480" s="203"/>
      <c r="K480" s="203"/>
      <c r="L480" s="203"/>
      <c r="M480" s="203"/>
      <c r="N480" s="203"/>
      <c r="O480" s="203"/>
      <c r="P480" s="203"/>
      <c r="Q480" s="203"/>
      <c r="R480" s="203"/>
      <c r="S480" s="203"/>
      <c r="T480" s="203"/>
      <c r="U480" s="203"/>
      <c r="V480" s="203"/>
      <c r="W480" s="203"/>
      <c r="X480" s="203"/>
      <c r="Y480" s="203"/>
      <c r="Z480" s="203"/>
      <c r="AA480" s="203"/>
    </row>
    <row xmlns:x14ac="http://schemas.microsoft.com/office/spreadsheetml/2009/9/ac" r="481" ht="15.75" x14ac:dyDescent="0.25">
      <c r="A481" s="203"/>
      <c r="B481" s="204"/>
      <c r="C481" s="203"/>
      <c r="D481" s="203"/>
      <c r="E481" s="203"/>
      <c r="F481" s="203"/>
      <c r="G481" s="203"/>
      <c r="H481" s="203"/>
      <c r="I481" s="203"/>
      <c r="J481" s="203"/>
      <c r="K481" s="203"/>
      <c r="L481" s="203"/>
      <c r="M481" s="203"/>
      <c r="N481" s="203"/>
      <c r="O481" s="203"/>
      <c r="P481" s="203"/>
      <c r="Q481" s="203"/>
      <c r="R481" s="203"/>
      <c r="S481" s="203"/>
      <c r="T481" s="203"/>
      <c r="U481" s="203"/>
      <c r="V481" s="203"/>
      <c r="W481" s="203"/>
      <c r="X481" s="203"/>
      <c r="Y481" s="203"/>
      <c r="Z481" s="203"/>
      <c r="AA481" s="203"/>
    </row>
    <row xmlns:x14ac="http://schemas.microsoft.com/office/spreadsheetml/2009/9/ac" r="482" ht="15.75" x14ac:dyDescent="0.25">
      <c r="A482" s="203"/>
      <c r="B482" s="204"/>
      <c r="C482" s="203"/>
      <c r="D482" s="203"/>
      <c r="E482" s="203"/>
      <c r="F482" s="203"/>
      <c r="G482" s="203"/>
      <c r="H482" s="203"/>
      <c r="I482" s="203"/>
      <c r="J482" s="203"/>
      <c r="K482" s="203"/>
      <c r="L482" s="203"/>
      <c r="M482" s="203"/>
      <c r="N482" s="203"/>
      <c r="O482" s="203"/>
      <c r="P482" s="203"/>
      <c r="Q482" s="203"/>
      <c r="R482" s="203"/>
      <c r="S482" s="203"/>
      <c r="T482" s="203"/>
      <c r="U482" s="203"/>
      <c r="V482" s="203"/>
      <c r="W482" s="203"/>
      <c r="X482" s="203"/>
      <c r="Y482" s="203"/>
      <c r="Z482" s="203"/>
      <c r="AA482" s="203"/>
    </row>
    <row xmlns:x14ac="http://schemas.microsoft.com/office/spreadsheetml/2009/9/ac" r="483" ht="15.75" x14ac:dyDescent="0.25">
      <c r="A483" s="203"/>
      <c r="B483" s="204"/>
      <c r="C483" s="203"/>
      <c r="D483" s="203"/>
      <c r="E483" s="203"/>
      <c r="F483" s="203"/>
      <c r="G483" s="203"/>
      <c r="H483" s="203"/>
      <c r="I483" s="203"/>
      <c r="J483" s="203"/>
      <c r="K483" s="203"/>
      <c r="L483" s="203"/>
      <c r="M483" s="203"/>
      <c r="N483" s="203"/>
      <c r="O483" s="203"/>
      <c r="P483" s="203"/>
      <c r="Q483" s="203"/>
      <c r="R483" s="203"/>
      <c r="S483" s="203"/>
      <c r="T483" s="203"/>
      <c r="U483" s="203"/>
      <c r="V483" s="203"/>
      <c r="W483" s="203"/>
      <c r="X483" s="203"/>
      <c r="Y483" s="203"/>
      <c r="Z483" s="203"/>
      <c r="AA483" s="203"/>
    </row>
    <row xmlns:x14ac="http://schemas.microsoft.com/office/spreadsheetml/2009/9/ac" r="484" ht="15.75" x14ac:dyDescent="0.25">
      <c r="A484" s="203"/>
      <c r="B484" s="204"/>
      <c r="C484" s="203"/>
      <c r="D484" s="203"/>
      <c r="E484" s="203"/>
      <c r="F484" s="203"/>
      <c r="G484" s="203"/>
      <c r="H484" s="203"/>
      <c r="I484" s="203"/>
      <c r="J484" s="203"/>
      <c r="K484" s="203"/>
      <c r="L484" s="203"/>
      <c r="M484" s="203"/>
      <c r="N484" s="203"/>
      <c r="O484" s="203"/>
      <c r="P484" s="203"/>
      <c r="Q484" s="203"/>
      <c r="R484" s="203"/>
      <c r="S484" s="203"/>
      <c r="T484" s="203"/>
      <c r="U484" s="203"/>
      <c r="V484" s="203"/>
      <c r="W484" s="203"/>
      <c r="X484" s="203"/>
      <c r="Y484" s="203"/>
      <c r="Z484" s="203"/>
      <c r="AA484" s="203"/>
    </row>
    <row xmlns:x14ac="http://schemas.microsoft.com/office/spreadsheetml/2009/9/ac" r="485" ht="15.75" x14ac:dyDescent="0.25">
      <c r="A485" s="203"/>
      <c r="B485" s="204"/>
      <c r="C485" s="203"/>
      <c r="D485" s="203"/>
      <c r="E485" s="203"/>
      <c r="F485" s="203"/>
      <c r="G485" s="203"/>
      <c r="H485" s="203"/>
      <c r="I485" s="203"/>
      <c r="J485" s="203"/>
      <c r="K485" s="203"/>
      <c r="L485" s="203"/>
      <c r="M485" s="203"/>
      <c r="N485" s="203"/>
      <c r="O485" s="203"/>
      <c r="P485" s="203"/>
      <c r="Q485" s="203"/>
      <c r="R485" s="203"/>
      <c r="S485" s="203"/>
      <c r="T485" s="203"/>
      <c r="U485" s="203"/>
      <c r="V485" s="203"/>
      <c r="W485" s="203"/>
      <c r="X485" s="203"/>
      <c r="Y485" s="203"/>
      <c r="Z485" s="203"/>
      <c r="AA485" s="203"/>
    </row>
    <row xmlns:x14ac="http://schemas.microsoft.com/office/spreadsheetml/2009/9/ac" r="486" ht="15.75" x14ac:dyDescent="0.25">
      <c r="A486" s="203"/>
      <c r="B486" s="204"/>
      <c r="C486" s="203"/>
      <c r="D486" s="203"/>
      <c r="E486" s="203"/>
      <c r="F486" s="203"/>
      <c r="G486" s="203"/>
      <c r="H486" s="203"/>
      <c r="I486" s="203"/>
      <c r="J486" s="203"/>
      <c r="K486" s="203"/>
      <c r="L486" s="203"/>
      <c r="M486" s="203"/>
      <c r="N486" s="203"/>
      <c r="O486" s="203"/>
      <c r="P486" s="203"/>
      <c r="Q486" s="203"/>
      <c r="R486" s="203"/>
      <c r="S486" s="203"/>
      <c r="T486" s="203"/>
      <c r="U486" s="203"/>
      <c r="V486" s="203"/>
      <c r="W486" s="203"/>
      <c r="X486" s="203"/>
      <c r="Y486" s="203"/>
      <c r="Z486" s="203"/>
      <c r="AA486" s="203"/>
    </row>
    <row xmlns:x14ac="http://schemas.microsoft.com/office/spreadsheetml/2009/9/ac" r="487" ht="15.75" x14ac:dyDescent="0.25">
      <c r="A487" s="203"/>
      <c r="B487" s="204"/>
      <c r="C487" s="203"/>
      <c r="D487" s="203"/>
      <c r="E487" s="203"/>
      <c r="F487" s="203"/>
      <c r="G487" s="203"/>
      <c r="H487" s="203"/>
      <c r="I487" s="203"/>
      <c r="J487" s="203"/>
      <c r="K487" s="203"/>
      <c r="L487" s="203"/>
      <c r="M487" s="203"/>
      <c r="N487" s="203"/>
      <c r="O487" s="203"/>
      <c r="P487" s="203"/>
      <c r="Q487" s="203"/>
      <c r="R487" s="203"/>
      <c r="S487" s="203"/>
      <c r="T487" s="203"/>
      <c r="U487" s="203"/>
      <c r="V487" s="203"/>
      <c r="W487" s="203"/>
      <c r="X487" s="203"/>
      <c r="Y487" s="203"/>
      <c r="Z487" s="203"/>
      <c r="AA487" s="203"/>
    </row>
    <row xmlns:x14ac="http://schemas.microsoft.com/office/spreadsheetml/2009/9/ac" r="488" ht="15.75" x14ac:dyDescent="0.25">
      <c r="A488" s="203"/>
      <c r="B488" s="204"/>
      <c r="C488" s="203"/>
      <c r="D488" s="203"/>
      <c r="E488" s="203"/>
      <c r="F488" s="203"/>
      <c r="G488" s="203"/>
      <c r="H488" s="203"/>
      <c r="I488" s="203"/>
      <c r="J488" s="203"/>
      <c r="K488" s="203"/>
      <c r="L488" s="203"/>
      <c r="M488" s="203"/>
      <c r="N488" s="203"/>
      <c r="O488" s="203"/>
      <c r="P488" s="203"/>
      <c r="Q488" s="203"/>
      <c r="R488" s="203"/>
      <c r="S488" s="203"/>
      <c r="T488" s="203"/>
      <c r="U488" s="203"/>
      <c r="V488" s="203"/>
      <c r="W488" s="203"/>
      <c r="X488" s="203"/>
      <c r="Y488" s="203"/>
      <c r="Z488" s="203"/>
      <c r="AA488" s="20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B815-AF63-4D71-8248-C2CACBE3AA7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54" customWidth="true"/>
    <col min="2" max="2" width="6.5" style="255" customWidth="true"/>
    <col min="3" max="3" width="14.125" style="256" customWidth="true"/>
    <col min="4" max="4" width="9.75" style="234" customWidth="true"/>
    <col min="5" max="5" width="8" style="257" customWidth="true"/>
    <col min="6" max="6" width="8" style="258" customWidth="true"/>
    <col min="7" max="7" width="8" style="259" customWidth="true"/>
    <col min="8" max="8" width="8" style="260" customWidth="true"/>
    <col min="9" max="9" width="8" style="253" customWidth="true"/>
    <col min="10" max="10" width="8" style="261" customWidth="true"/>
    <col min="11" max="11" width="8" style="262" customWidth="true"/>
    <col min="12" max="12" width="8" style="258" customWidth="true"/>
    <col min="13" max="13" width="8" style="263" customWidth="true"/>
    <col min="14" max="14" width="8" style="264" customWidth="true"/>
    <col min="15" max="19" width="8" style="234" customWidth="true"/>
    <col min="20" max="16384" width="9" style="234"/>
  </cols>
  <sheetData>
    <row xmlns:x14ac="http://schemas.microsoft.com/office/spreadsheetml/2009/9/ac" r="1" ht="20.25" customHeight="true" x14ac:dyDescent="0.2">
      <c r="A1" s="602" t="s">
        <v>397</v>
      </c>
      <c r="B1" s="603"/>
      <c r="C1" s="603"/>
      <c r="D1" s="603"/>
      <c r="E1" s="604" t="s">
        <v>50</v>
      </c>
      <c r="F1" s="605"/>
      <c r="G1" s="605"/>
      <c r="H1" s="605"/>
      <c r="I1" s="606"/>
      <c r="J1" s="607" t="s">
        <v>10</v>
      </c>
      <c r="K1" s="607"/>
      <c r="L1" s="607"/>
      <c r="M1" s="607"/>
      <c r="N1" s="607"/>
      <c r="O1" s="608" t="s">
        <v>11</v>
      </c>
      <c r="P1" s="609"/>
      <c r="Q1" s="609"/>
      <c r="R1" s="609"/>
      <c r="S1" s="610"/>
    </row>
    <row xmlns:x14ac="http://schemas.microsoft.com/office/spreadsheetml/2009/9/ac" r="2" x14ac:dyDescent="0.2">
      <c r="A2" s="603"/>
      <c r="B2" s="603"/>
      <c r="C2" s="603"/>
      <c r="D2" s="603"/>
      <c r="E2" s="235"/>
      <c r="F2" s="236"/>
      <c r="G2" s="265"/>
      <c r="H2" s="237"/>
      <c r="I2" s="266"/>
      <c r="J2" s="238"/>
      <c r="K2" s="236"/>
      <c r="L2" s="267"/>
      <c r="M2" s="237"/>
      <c r="N2" s="268"/>
      <c r="O2" s="235"/>
      <c r="P2" s="236"/>
      <c r="Q2" s="239"/>
      <c r="R2" s="237"/>
      <c r="S2" s="266"/>
    </row>
    <row xmlns:x14ac="http://schemas.microsoft.com/office/spreadsheetml/2009/9/ac" r="3" ht="134.25" customHeight="true" x14ac:dyDescent="0.2">
      <c r="A3" s="240" t="s">
        <v>9</v>
      </c>
      <c r="B3" s="241" t="s">
        <v>4</v>
      </c>
      <c r="C3" s="242" t="s">
        <v>8</v>
      </c>
      <c r="D3" s="243" t="s">
        <v>186</v>
      </c>
      <c r="E3" s="244" t="s">
        <v>25</v>
      </c>
      <c r="F3" s="245" t="s">
        <v>19</v>
      </c>
      <c r="G3" s="269" t="s">
        <v>172</v>
      </c>
      <c r="H3" s="246" t="s">
        <v>179</v>
      </c>
      <c r="I3" s="270" t="s">
        <v>36</v>
      </c>
      <c r="J3" s="247" t="s">
        <v>25</v>
      </c>
      <c r="K3" s="248" t="s">
        <v>19</v>
      </c>
      <c r="L3" s="271" t="s">
        <v>173</v>
      </c>
      <c r="M3" s="246" t="s">
        <v>179</v>
      </c>
      <c r="N3" s="272" t="s">
        <v>36</v>
      </c>
      <c r="O3" s="244" t="s">
        <v>25</v>
      </c>
      <c r="P3" s="245" t="s">
        <v>126</v>
      </c>
      <c r="Q3" s="249" t="s">
        <v>174</v>
      </c>
      <c r="R3" s="246" t="s">
        <v>179</v>
      </c>
      <c r="S3" s="270" t="s">
        <v>36</v>
      </c>
    </row>
    <row xmlns:x14ac="http://schemas.microsoft.com/office/spreadsheetml/2009/9/ac" r="4" x14ac:dyDescent="0.2">
      <c r="A4" s="380" t="str">
        <f>IF(ISBLANK(Regressions!A14), " ", Regressions!A14)</f>
        <v>Ethiopia</v>
      </c>
      <c r="B4" s="381">
        <f>IF(ISBLANK(Regressions!B14), " ", Regressions!B14)</f>
        <v>2000</v>
      </c>
      <c r="C4" s="250" t="str">
        <f>IF(ISBLANK(Regressions!C14), " ", Regressions!C14)</f>
        <v>National</v>
      </c>
      <c r="D4" s="382">
        <f>IF(ISBLANK(Regressions!D14), " ", Regressions!D14)</f>
        <v>26520406</v>
      </c>
      <c r="E4" s="251">
        <f>IF(ISNUMBER(Regressions!E14),ROUND(Regressions!E14, 1), NA())</f>
        <v>46.1</v>
      </c>
      <c r="F4" s="383" t="e">
        <f>IF(ISNUMBER(Regressions!F14),ROUND(Regressions!F14, 1), NA())</f>
        <v>#N/A</v>
      </c>
      <c r="G4" s="273" t="e">
        <f>IF(ISNUMBER(Regressions!G14),ROUND(Regressions!G14, 1), NA())</f>
        <v>#N/A</v>
      </c>
      <c r="H4" s="384" t="e">
        <f>IF(ISNUMBER(Regressions!H14),ROUND(Regressions!H14, 1), NA())</f>
        <v>#N/A</v>
      </c>
      <c r="I4" s="274" t="e">
        <f>IF(ISNUMBER(Regressions!I14),ROUND(Regressions!I14, 1), NA())</f>
        <v>#N/A</v>
      </c>
      <c r="J4" s="385">
        <f>IF(ISNUMBER(Regressions!K14),ROUND(Regressions!K14, 1), NA())</f>
        <v>72.8</v>
      </c>
      <c r="K4" s="383" t="e">
        <f>IF(ISNUMBER(Regressions!L14),ROUND(Regressions!L14, 1), NA())</f>
        <v>#N/A</v>
      </c>
      <c r="L4" s="275" t="e">
        <f>IF(ISNUMBER(Regressions!M14),ROUND(Regressions!M14, 1), NA())</f>
        <v>#N/A</v>
      </c>
      <c r="M4" s="384" t="e">
        <f>IF(ISNUMBER(Regressions!N14),ROUND(Regressions!N14, 1), NA())</f>
        <v>#N/A</v>
      </c>
      <c r="N4" s="274" t="e">
        <f>IF(ISNUMBER(Regressions!O14),ROUND(Regressions!O14, 1), NA())</f>
        <v>#N/A</v>
      </c>
      <c r="O4" s="385" t="e">
        <f>IF(ISNUMBER(Regressions!Q14),ROUND(Regressions!Q14, 1), NA())</f>
        <v>#N/A</v>
      </c>
      <c r="P4" s="383" t="e">
        <f>IF(ISNUMBER(Regressions!R14),ROUND(Regressions!R14, 1), NA())</f>
        <v>#N/A</v>
      </c>
      <c r="Q4" s="252">
        <f>IF(ISNUMBER(Regressions!S14),ROUND(Regressions!S14, 1), NA())</f>
        <v>0</v>
      </c>
      <c r="R4" s="384" t="e">
        <f>IF(ISNUMBER(Regressions!T14),ROUND(Regressions!T14, 1), NA())</f>
        <v>#N/A</v>
      </c>
      <c r="S4" s="274" t="e">
        <f>IF(ISNUMBER(Regressions!U14),ROUND(Regressions!U14, 1), NA())</f>
        <v>#N/A</v>
      </c>
    </row>
    <row xmlns:x14ac="http://schemas.microsoft.com/office/spreadsheetml/2009/9/ac" r="5" x14ac:dyDescent="0.2">
      <c r="A5" s="380" t="str">
        <f>IF(ISBLANK(Regressions!A15), " ", Regressions!A15)</f>
        <v>Ethiopia</v>
      </c>
      <c r="B5" s="381">
        <f>IF(ISBLANK(Regressions!B15), " ", Regressions!B15)</f>
        <v>2001</v>
      </c>
      <c r="C5" s="386" t="str">
        <f>IF(ISBLANK(Regressions!C15), " ", Regressions!C15)</f>
        <v>National</v>
      </c>
      <c r="D5" s="382">
        <f>IF(ISBLANK(Regressions!D15), " ", Regressions!D15)</f>
        <v>27436264</v>
      </c>
      <c r="E5" s="251">
        <f>IF(ISNUMBER(Regressions!E15),ROUND(Regressions!E15, 1), NA())</f>
        <v>45.7</v>
      </c>
      <c r="F5" s="383">
        <f>IF(ISNUMBER(Regressions!F15),ROUND(Regressions!F15, 1), NA())</f>
        <v>23.2</v>
      </c>
      <c r="G5" s="273" t="e">
        <f>IF(ISNUMBER(Regressions!G15),ROUND(Regressions!G15, 1), NA())</f>
        <v>#N/A</v>
      </c>
      <c r="H5" s="384" t="e">
        <f>IF(ISNUMBER(Regressions!H15),ROUND(Regressions!H15, 1), NA())</f>
        <v>#N/A</v>
      </c>
      <c r="I5" s="274">
        <f>IF(ISNUMBER(Regressions!I15),ROUND(Regressions!I15, 1), NA())</f>
        <v>76.8</v>
      </c>
      <c r="J5" s="385">
        <f>IF(ISNUMBER(Regressions!K15),ROUND(Regressions!K15, 1), NA())</f>
        <v>74.099999999999994</v>
      </c>
      <c r="K5" s="383" t="e">
        <f>IF(ISNUMBER(Regressions!L15),ROUND(Regressions!L15, 1), NA())</f>
        <v>#N/A</v>
      </c>
      <c r="L5" s="275" t="e">
        <f>IF(ISNUMBER(Regressions!M15),ROUND(Regressions!M15, 1), NA())</f>
        <v>#N/A</v>
      </c>
      <c r="M5" s="384" t="e">
        <f>IF(ISNUMBER(Regressions!N15),ROUND(Regressions!N15, 1), NA())</f>
        <v>#N/A</v>
      </c>
      <c r="N5" s="274" t="e">
        <f>IF(ISNUMBER(Regressions!O15),ROUND(Regressions!O15, 1), NA())</f>
        <v>#N/A</v>
      </c>
      <c r="O5" s="385" t="e">
        <f>IF(ISNUMBER(Regressions!Q15),ROUND(Regressions!Q15, 1), NA())</f>
        <v>#N/A</v>
      </c>
      <c r="P5" s="383" t="e">
        <f>IF(ISNUMBER(Regressions!R15),ROUND(Regressions!R15, 1), NA())</f>
        <v>#N/A</v>
      </c>
      <c r="Q5" s="252">
        <f>IF(ISNUMBER(Regressions!S15),ROUND(Regressions!S15, 1), NA())</f>
        <v>0</v>
      </c>
      <c r="R5" s="384" t="e">
        <f>IF(ISNUMBER(Regressions!T15),ROUND(Regressions!T15, 1), NA())</f>
        <v>#N/A</v>
      </c>
      <c r="S5" s="274" t="e">
        <f>IF(ISNUMBER(Regressions!U15),ROUND(Regressions!U15, 1), NA())</f>
        <v>#N/A</v>
      </c>
      <c r="T5" s="253"/>
      <c r="U5" s="253"/>
      <c r="V5" s="253"/>
      <c r="W5" s="253"/>
      <c r="X5" s="253"/>
      <c r="Y5" s="253"/>
      <c r="Z5" s="253"/>
      <c r="AA5" s="253"/>
    </row>
    <row xmlns:x14ac="http://schemas.microsoft.com/office/spreadsheetml/2009/9/ac" r="6" x14ac:dyDescent="0.2">
      <c r="A6" s="380" t="str">
        <f>IF(ISBLANK(Regressions!A16), " ", Regressions!A16)</f>
        <v>Ethiopia</v>
      </c>
      <c r="B6" s="381">
        <f>IF(ISBLANK(Regressions!B16), " ", Regressions!B16)</f>
        <v>2002</v>
      </c>
      <c r="C6" s="386" t="str">
        <f>IF(ISBLANK(Regressions!C16), " ", Regressions!C16)</f>
        <v>National</v>
      </c>
      <c r="D6" s="382">
        <f>IF(ISBLANK(Regressions!D16), " ", Regressions!D16)</f>
        <v>28399280</v>
      </c>
      <c r="E6" s="251">
        <f>IF(ISNUMBER(Regressions!E16),ROUND(Regressions!E16, 1), NA())</f>
        <v>45.3</v>
      </c>
      <c r="F6" s="383">
        <f>IF(ISNUMBER(Regressions!F16),ROUND(Regressions!F16, 1), NA())</f>
        <v>23.2</v>
      </c>
      <c r="G6" s="273" t="e">
        <f>IF(ISNUMBER(Regressions!G16),ROUND(Regressions!G16, 1), NA())</f>
        <v>#N/A</v>
      </c>
      <c r="H6" s="384" t="e">
        <f>IF(ISNUMBER(Regressions!H16),ROUND(Regressions!H16, 1), NA())</f>
        <v>#N/A</v>
      </c>
      <c r="I6" s="274">
        <f>IF(ISNUMBER(Regressions!I16),ROUND(Regressions!I16, 1), NA())</f>
        <v>76.8</v>
      </c>
      <c r="J6" s="385">
        <f>IF(ISNUMBER(Regressions!K16),ROUND(Regressions!K16, 1), NA())</f>
        <v>75.400000000000006</v>
      </c>
      <c r="K6" s="383" t="e">
        <f>IF(ISNUMBER(Regressions!L16),ROUND(Regressions!L16, 1), NA())</f>
        <v>#N/A</v>
      </c>
      <c r="L6" s="275" t="e">
        <f>IF(ISNUMBER(Regressions!M16),ROUND(Regressions!M16, 1), NA())</f>
        <v>#N/A</v>
      </c>
      <c r="M6" s="384" t="e">
        <f>IF(ISNUMBER(Regressions!N16),ROUND(Regressions!N16, 1), NA())</f>
        <v>#N/A</v>
      </c>
      <c r="N6" s="274" t="e">
        <f>IF(ISNUMBER(Regressions!O16),ROUND(Regressions!O16, 1), NA())</f>
        <v>#N/A</v>
      </c>
      <c r="O6" s="385" t="e">
        <f>IF(ISNUMBER(Regressions!Q16),ROUND(Regressions!Q16, 1), NA())</f>
        <v>#N/A</v>
      </c>
      <c r="P6" s="383" t="e">
        <f>IF(ISNUMBER(Regressions!R16),ROUND(Regressions!R16, 1), NA())</f>
        <v>#N/A</v>
      </c>
      <c r="Q6" s="252">
        <f>IF(ISNUMBER(Regressions!S16),ROUND(Regressions!S16, 1), NA())</f>
        <v>0</v>
      </c>
      <c r="R6" s="384" t="e">
        <f>IF(ISNUMBER(Regressions!T16),ROUND(Regressions!T16, 1), NA())</f>
        <v>#N/A</v>
      </c>
      <c r="S6" s="274" t="e">
        <f>IF(ISNUMBER(Regressions!U16),ROUND(Regressions!U16, 1), NA())</f>
        <v>#N/A</v>
      </c>
      <c r="T6" s="253"/>
      <c r="U6" s="253"/>
      <c r="V6" s="253"/>
      <c r="W6" s="253"/>
      <c r="X6" s="253"/>
      <c r="Y6" s="253"/>
      <c r="Z6" s="253"/>
      <c r="AA6" s="253"/>
    </row>
    <row xmlns:x14ac="http://schemas.microsoft.com/office/spreadsheetml/2009/9/ac" r="7" x14ac:dyDescent="0.2">
      <c r="A7" s="380" t="str">
        <f>IF(ISBLANK(Regressions!A17), " ", Regressions!A17)</f>
        <v>Ethiopia</v>
      </c>
      <c r="B7" s="381">
        <f>IF(ISBLANK(Regressions!B17), " ", Regressions!B17)</f>
        <v>2003</v>
      </c>
      <c r="C7" s="386" t="str">
        <f>IF(ISBLANK(Regressions!C17), " ", Regressions!C17)</f>
        <v>National</v>
      </c>
      <c r="D7" s="382">
        <f>IF(ISBLANK(Regressions!D17), " ", Regressions!D17)</f>
        <v>29382148</v>
      </c>
      <c r="E7" s="251">
        <f>IF(ISNUMBER(Regressions!E17),ROUND(Regressions!E17, 1), NA())</f>
        <v>44.9</v>
      </c>
      <c r="F7" s="383">
        <f>IF(ISNUMBER(Regressions!F17),ROUND(Regressions!F17, 1), NA())</f>
        <v>23.2</v>
      </c>
      <c r="G7" s="273" t="e">
        <f>IF(ISNUMBER(Regressions!G17),ROUND(Regressions!G17, 1), NA())</f>
        <v>#N/A</v>
      </c>
      <c r="H7" s="384" t="e">
        <f>IF(ISNUMBER(Regressions!H17),ROUND(Regressions!H17, 1), NA())</f>
        <v>#N/A</v>
      </c>
      <c r="I7" s="274">
        <f>IF(ISNUMBER(Regressions!I17),ROUND(Regressions!I17, 1), NA())</f>
        <v>76.8</v>
      </c>
      <c r="J7" s="385">
        <f>IF(ISNUMBER(Regressions!K17),ROUND(Regressions!K17, 1), NA())</f>
        <v>76.599999999999994</v>
      </c>
      <c r="K7" s="383" t="e">
        <f>IF(ISNUMBER(Regressions!L17),ROUND(Regressions!L17, 1), NA())</f>
        <v>#N/A</v>
      </c>
      <c r="L7" s="275" t="e">
        <f>IF(ISNUMBER(Regressions!M17),ROUND(Regressions!M17, 1), NA())</f>
        <v>#N/A</v>
      </c>
      <c r="M7" s="384" t="e">
        <f>IF(ISNUMBER(Regressions!N17),ROUND(Regressions!N17, 1), NA())</f>
        <v>#N/A</v>
      </c>
      <c r="N7" s="274" t="e">
        <f>IF(ISNUMBER(Regressions!O17),ROUND(Regressions!O17, 1), NA())</f>
        <v>#N/A</v>
      </c>
      <c r="O7" s="385" t="e">
        <f>IF(ISNUMBER(Regressions!Q17),ROUND(Regressions!Q17, 1), NA())</f>
        <v>#N/A</v>
      </c>
      <c r="P7" s="383" t="e">
        <f>IF(ISNUMBER(Regressions!R17),ROUND(Regressions!R17, 1), NA())</f>
        <v>#N/A</v>
      </c>
      <c r="Q7" s="252">
        <f>IF(ISNUMBER(Regressions!S17),ROUND(Regressions!S17, 1), NA())</f>
        <v>0</v>
      </c>
      <c r="R7" s="384" t="e">
        <f>IF(ISNUMBER(Regressions!T17),ROUND(Regressions!T17, 1), NA())</f>
        <v>#N/A</v>
      </c>
      <c r="S7" s="274" t="e">
        <f>IF(ISNUMBER(Regressions!U17),ROUND(Regressions!U17, 1), NA())</f>
        <v>#N/A</v>
      </c>
      <c r="T7" s="253"/>
      <c r="U7" s="253"/>
      <c r="V7" s="253"/>
      <c r="W7" s="253"/>
      <c r="X7" s="253"/>
      <c r="Y7" s="253"/>
      <c r="Z7" s="253"/>
      <c r="AA7" s="253"/>
    </row>
    <row xmlns:x14ac="http://schemas.microsoft.com/office/spreadsheetml/2009/9/ac" r="8" x14ac:dyDescent="0.2">
      <c r="A8" s="380" t="str">
        <f>IF(ISBLANK(Regressions!A18), " ", Regressions!A18)</f>
        <v>Ethiopia</v>
      </c>
      <c r="B8" s="381">
        <f>IF(ISBLANK(Regressions!B18), " ", Regressions!B18)</f>
        <v>2004</v>
      </c>
      <c r="C8" s="386" t="str">
        <f>IF(ISBLANK(Regressions!C18), " ", Regressions!C18)</f>
        <v>National</v>
      </c>
      <c r="D8" s="382">
        <f>IF(ISBLANK(Regressions!D18), " ", Regressions!D18)</f>
        <v>30363368</v>
      </c>
      <c r="E8" s="251">
        <f>IF(ISNUMBER(Regressions!E18),ROUND(Regressions!E18, 1), NA())</f>
        <v>44.5</v>
      </c>
      <c r="F8" s="383">
        <f>IF(ISNUMBER(Regressions!F18),ROUND(Regressions!F18, 1), NA())</f>
        <v>23.2</v>
      </c>
      <c r="G8" s="273" t="e">
        <f>IF(ISNUMBER(Regressions!G18),ROUND(Regressions!G18, 1), NA())</f>
        <v>#N/A</v>
      </c>
      <c r="H8" s="384" t="e">
        <f>IF(ISNUMBER(Regressions!H18),ROUND(Regressions!H18, 1), NA())</f>
        <v>#N/A</v>
      </c>
      <c r="I8" s="274">
        <f>IF(ISNUMBER(Regressions!I18),ROUND(Regressions!I18, 1), NA())</f>
        <v>76.8</v>
      </c>
      <c r="J8" s="385">
        <f>IF(ISNUMBER(Regressions!K18),ROUND(Regressions!K18, 1), NA())</f>
        <v>77.900000000000006</v>
      </c>
      <c r="K8" s="383" t="e">
        <f>IF(ISNUMBER(Regressions!L18),ROUND(Regressions!L18, 1), NA())</f>
        <v>#N/A</v>
      </c>
      <c r="L8" s="275" t="e">
        <f>IF(ISNUMBER(Regressions!M18),ROUND(Regressions!M18, 1), NA())</f>
        <v>#N/A</v>
      </c>
      <c r="M8" s="384" t="e">
        <f>IF(ISNUMBER(Regressions!N18),ROUND(Regressions!N18, 1), NA())</f>
        <v>#N/A</v>
      </c>
      <c r="N8" s="274" t="e">
        <f>IF(ISNUMBER(Regressions!O18),ROUND(Regressions!O18, 1), NA())</f>
        <v>#N/A</v>
      </c>
      <c r="O8" s="385" t="e">
        <f>IF(ISNUMBER(Regressions!Q18),ROUND(Regressions!Q18, 1), NA())</f>
        <v>#N/A</v>
      </c>
      <c r="P8" s="383" t="e">
        <f>IF(ISNUMBER(Regressions!R18),ROUND(Regressions!R18, 1), NA())</f>
        <v>#N/A</v>
      </c>
      <c r="Q8" s="252">
        <f>IF(ISNUMBER(Regressions!S18),ROUND(Regressions!S18, 1), NA())</f>
        <v>0</v>
      </c>
      <c r="R8" s="384" t="e">
        <f>IF(ISNUMBER(Regressions!T18),ROUND(Regressions!T18, 1), NA())</f>
        <v>#N/A</v>
      </c>
      <c r="S8" s="274" t="e">
        <f>IF(ISNUMBER(Regressions!U18),ROUND(Regressions!U18, 1), NA())</f>
        <v>#N/A</v>
      </c>
      <c r="T8" s="253"/>
      <c r="U8" s="253"/>
      <c r="V8" s="253"/>
      <c r="W8" s="253"/>
      <c r="X8" s="253"/>
      <c r="Y8" s="253"/>
      <c r="Z8" s="253"/>
      <c r="AA8" s="253"/>
    </row>
    <row xmlns:x14ac="http://schemas.microsoft.com/office/spreadsheetml/2009/9/ac" r="9" x14ac:dyDescent="0.2">
      <c r="A9" s="380" t="str">
        <f>IF(ISBLANK(Regressions!A19), " ", Regressions!A19)</f>
        <v>Ethiopia</v>
      </c>
      <c r="B9" s="381">
        <f>IF(ISBLANK(Regressions!B19), " ", Regressions!B19)</f>
        <v>2005</v>
      </c>
      <c r="C9" s="386" t="str">
        <f>IF(ISBLANK(Regressions!C19), " ", Regressions!C19)</f>
        <v>National</v>
      </c>
      <c r="D9" s="382">
        <f>IF(ISBLANK(Regressions!D19), " ", Regressions!D19)</f>
        <v>31297652</v>
      </c>
      <c r="E9" s="251">
        <f>IF(ISNUMBER(Regressions!E19),ROUND(Regressions!E19, 1), NA())</f>
        <v>44.1</v>
      </c>
      <c r="F9" s="383">
        <f>IF(ISNUMBER(Regressions!F19),ROUND(Regressions!F19, 1), NA())</f>
        <v>23.2</v>
      </c>
      <c r="G9" s="273" t="e">
        <f>IF(ISNUMBER(Regressions!G19),ROUND(Regressions!G19, 1), NA())</f>
        <v>#N/A</v>
      </c>
      <c r="H9" s="384" t="e">
        <f>IF(ISNUMBER(Regressions!H19),ROUND(Regressions!H19, 1), NA())</f>
        <v>#N/A</v>
      </c>
      <c r="I9" s="274">
        <f>IF(ISNUMBER(Regressions!I19),ROUND(Regressions!I19, 1), NA())</f>
        <v>76.8</v>
      </c>
      <c r="J9" s="385">
        <f>IF(ISNUMBER(Regressions!K19),ROUND(Regressions!K19, 1), NA())</f>
        <v>79.2</v>
      </c>
      <c r="K9" s="383" t="e">
        <f>IF(ISNUMBER(Regressions!L19),ROUND(Regressions!L19, 1), NA())</f>
        <v>#N/A</v>
      </c>
      <c r="L9" s="275" t="e">
        <f>IF(ISNUMBER(Regressions!M19),ROUND(Regressions!M19, 1), NA())</f>
        <v>#N/A</v>
      </c>
      <c r="M9" s="384" t="e">
        <f>IF(ISNUMBER(Regressions!N19),ROUND(Regressions!N19, 1), NA())</f>
        <v>#N/A</v>
      </c>
      <c r="N9" s="274" t="e">
        <f>IF(ISNUMBER(Regressions!O19),ROUND(Regressions!O19, 1), NA())</f>
        <v>#N/A</v>
      </c>
      <c r="O9" s="385" t="e">
        <f>IF(ISNUMBER(Regressions!Q19),ROUND(Regressions!Q19, 1), NA())</f>
        <v>#N/A</v>
      </c>
      <c r="P9" s="383" t="e">
        <f>IF(ISNUMBER(Regressions!R19),ROUND(Regressions!R19, 1), NA())</f>
        <v>#N/A</v>
      </c>
      <c r="Q9" s="252">
        <f>IF(ISNUMBER(Regressions!S19),ROUND(Regressions!S19, 1), NA())</f>
        <v>0</v>
      </c>
      <c r="R9" s="384" t="e">
        <f>IF(ISNUMBER(Regressions!T19),ROUND(Regressions!T19, 1), NA())</f>
        <v>#N/A</v>
      </c>
      <c r="S9" s="274" t="e">
        <f>IF(ISNUMBER(Regressions!U19),ROUND(Regressions!U19, 1), NA())</f>
        <v>#N/A</v>
      </c>
    </row>
    <row xmlns:x14ac="http://schemas.microsoft.com/office/spreadsheetml/2009/9/ac" r="10" x14ac:dyDescent="0.2">
      <c r="A10" s="380" t="str">
        <f>IF(ISBLANK(Regressions!A20), " ", Regressions!A20)</f>
        <v>Ethiopia</v>
      </c>
      <c r="B10" s="381">
        <f>IF(ISBLANK(Regressions!B20), " ", Regressions!B20)</f>
        <v>2006</v>
      </c>
      <c r="C10" s="386" t="str">
        <f>IF(ISBLANK(Regressions!C20), " ", Regressions!C20)</f>
        <v>National</v>
      </c>
      <c r="D10" s="382">
        <f>IF(ISBLANK(Regressions!D20), " ", Regressions!D20)</f>
        <v>32210996</v>
      </c>
      <c r="E10" s="251">
        <f>IF(ISNUMBER(Regressions!E20),ROUND(Regressions!E20, 1), NA())</f>
        <v>43.7</v>
      </c>
      <c r="F10" s="383">
        <f>IF(ISNUMBER(Regressions!F20),ROUND(Regressions!F20, 1), NA())</f>
        <v>23.5</v>
      </c>
      <c r="G10" s="273" t="e">
        <f>IF(ISNUMBER(Regressions!G20),ROUND(Regressions!G20, 1), NA())</f>
        <v>#N/A</v>
      </c>
      <c r="H10" s="384" t="e">
        <f>IF(ISNUMBER(Regressions!H20),ROUND(Regressions!H20, 1), NA())</f>
        <v>#N/A</v>
      </c>
      <c r="I10" s="274">
        <f>IF(ISNUMBER(Regressions!I20),ROUND(Regressions!I20, 1), NA())</f>
        <v>76.5</v>
      </c>
      <c r="J10" s="385">
        <f>IF(ISNUMBER(Regressions!K20),ROUND(Regressions!K20, 1), NA())</f>
        <v>80.5</v>
      </c>
      <c r="K10" s="383" t="e">
        <f>IF(ISNUMBER(Regressions!L20),ROUND(Regressions!L20, 1), NA())</f>
        <v>#N/A</v>
      </c>
      <c r="L10" s="275" t="e">
        <f>IF(ISNUMBER(Regressions!M20),ROUND(Regressions!M20, 1), NA())</f>
        <v>#N/A</v>
      </c>
      <c r="M10" s="384" t="e">
        <f>IF(ISNUMBER(Regressions!N20),ROUND(Regressions!N20, 1), NA())</f>
        <v>#N/A</v>
      </c>
      <c r="N10" s="274" t="e">
        <f>IF(ISNUMBER(Regressions!O20),ROUND(Regressions!O20, 1), NA())</f>
        <v>#N/A</v>
      </c>
      <c r="O10" s="385" t="e">
        <f>IF(ISNUMBER(Regressions!Q20),ROUND(Regressions!Q20, 1), NA())</f>
        <v>#N/A</v>
      </c>
      <c r="P10" s="383" t="e">
        <f>IF(ISNUMBER(Regressions!R20),ROUND(Regressions!R20, 1), NA())</f>
        <v>#N/A</v>
      </c>
      <c r="Q10" s="252">
        <f>IF(ISNUMBER(Regressions!S20),ROUND(Regressions!S20, 1), NA())</f>
        <v>0</v>
      </c>
      <c r="R10" s="384" t="e">
        <f>IF(ISNUMBER(Regressions!T20),ROUND(Regressions!T20, 1), NA())</f>
        <v>#N/A</v>
      </c>
      <c r="S10" s="274" t="e">
        <f>IF(ISNUMBER(Regressions!U20),ROUND(Regressions!U20, 1), NA())</f>
        <v>#N/A</v>
      </c>
    </row>
    <row xmlns:x14ac="http://schemas.microsoft.com/office/spreadsheetml/2009/9/ac" r="11" x14ac:dyDescent="0.2">
      <c r="A11" s="380" t="str">
        <f>IF(ISBLANK(Regressions!A21), " ", Regressions!A21)</f>
        <v>Ethiopia</v>
      </c>
      <c r="B11" s="381">
        <f>IF(ISBLANK(Regressions!B21), " ", Regressions!B21)</f>
        <v>2007</v>
      </c>
      <c r="C11" s="386" t="str">
        <f>IF(ISBLANK(Regressions!C21), " ", Regressions!C21)</f>
        <v>National</v>
      </c>
      <c r="D11" s="382">
        <f>IF(ISBLANK(Regressions!D21), " ", Regressions!D21)</f>
        <v>33108982</v>
      </c>
      <c r="E11" s="251">
        <f>IF(ISNUMBER(Regressions!E21),ROUND(Regressions!E21, 1), NA())</f>
        <v>43.3</v>
      </c>
      <c r="F11" s="383">
        <f>IF(ISNUMBER(Regressions!F21),ROUND(Regressions!F21, 1), NA())</f>
        <v>23.8</v>
      </c>
      <c r="G11" s="273" t="e">
        <f>IF(ISNUMBER(Regressions!G21),ROUND(Regressions!G21, 1), NA())</f>
        <v>#N/A</v>
      </c>
      <c r="H11" s="384" t="e">
        <f>IF(ISNUMBER(Regressions!H21),ROUND(Regressions!H21, 1), NA())</f>
        <v>#N/A</v>
      </c>
      <c r="I11" s="274">
        <f>IF(ISNUMBER(Regressions!I21),ROUND(Regressions!I21, 1), NA())</f>
        <v>76.2</v>
      </c>
      <c r="J11" s="385">
        <f>IF(ISNUMBER(Regressions!K21),ROUND(Regressions!K21, 1), NA())</f>
        <v>81.7</v>
      </c>
      <c r="K11" s="383" t="e">
        <f>IF(ISNUMBER(Regressions!L21),ROUND(Regressions!L21, 1), NA())</f>
        <v>#N/A</v>
      </c>
      <c r="L11" s="275" t="e">
        <f>IF(ISNUMBER(Regressions!M21),ROUND(Regressions!M21, 1), NA())</f>
        <v>#N/A</v>
      </c>
      <c r="M11" s="384" t="e">
        <f>IF(ISNUMBER(Regressions!N21),ROUND(Regressions!N21, 1), NA())</f>
        <v>#N/A</v>
      </c>
      <c r="N11" s="274" t="e">
        <f>IF(ISNUMBER(Regressions!O21),ROUND(Regressions!O21, 1), NA())</f>
        <v>#N/A</v>
      </c>
      <c r="O11" s="385" t="e">
        <f>IF(ISNUMBER(Regressions!Q21),ROUND(Regressions!Q21, 1), NA())</f>
        <v>#N/A</v>
      </c>
      <c r="P11" s="383" t="e">
        <f>IF(ISNUMBER(Regressions!R21),ROUND(Regressions!R21, 1), NA())</f>
        <v>#N/A</v>
      </c>
      <c r="Q11" s="252">
        <f>IF(ISNUMBER(Regressions!S21),ROUND(Regressions!S21, 1), NA())</f>
        <v>0</v>
      </c>
      <c r="R11" s="384" t="e">
        <f>IF(ISNUMBER(Regressions!T21),ROUND(Regressions!T21, 1), NA())</f>
        <v>#N/A</v>
      </c>
      <c r="S11" s="274" t="e">
        <f>IF(ISNUMBER(Regressions!U21),ROUND(Regressions!U21, 1), NA())</f>
        <v>#N/A</v>
      </c>
    </row>
    <row xmlns:x14ac="http://schemas.microsoft.com/office/spreadsheetml/2009/9/ac" r="12" x14ac:dyDescent="0.2">
      <c r="A12" s="380" t="str">
        <f>IF(ISBLANK(Regressions!A22), " ", Regressions!A22)</f>
        <v>Ethiopia</v>
      </c>
      <c r="B12" s="381">
        <f>IF(ISBLANK(Regressions!B22), " ", Regressions!B22)</f>
        <v>2008</v>
      </c>
      <c r="C12" s="386" t="str">
        <f>IF(ISBLANK(Regressions!C22), " ", Regressions!C22)</f>
        <v>National</v>
      </c>
      <c r="D12" s="382">
        <f>IF(ISBLANK(Regressions!D22), " ", Regressions!D22)</f>
        <v>34007160</v>
      </c>
      <c r="E12" s="251">
        <f>IF(ISNUMBER(Regressions!E22),ROUND(Regressions!E22, 1), NA())</f>
        <v>42.9</v>
      </c>
      <c r="F12" s="383">
        <f>IF(ISNUMBER(Regressions!F22),ROUND(Regressions!F22, 1), NA())</f>
        <v>24.1</v>
      </c>
      <c r="G12" s="273" t="e">
        <f>IF(ISNUMBER(Regressions!G22),ROUND(Regressions!G22, 1), NA())</f>
        <v>#N/A</v>
      </c>
      <c r="H12" s="384" t="e">
        <f>IF(ISNUMBER(Regressions!H22),ROUND(Regressions!H22, 1), NA())</f>
        <v>#N/A</v>
      </c>
      <c r="I12" s="274">
        <f>IF(ISNUMBER(Regressions!I22),ROUND(Regressions!I22, 1), NA())</f>
        <v>75.900000000000006</v>
      </c>
      <c r="J12" s="385">
        <f>IF(ISNUMBER(Regressions!K22),ROUND(Regressions!K22, 1), NA())</f>
        <v>83</v>
      </c>
      <c r="K12" s="383" t="e">
        <f>IF(ISNUMBER(Regressions!L22),ROUND(Regressions!L22, 1), NA())</f>
        <v>#N/A</v>
      </c>
      <c r="L12" s="275" t="e">
        <f>IF(ISNUMBER(Regressions!M22),ROUND(Regressions!M22, 1), NA())</f>
        <v>#N/A</v>
      </c>
      <c r="M12" s="384" t="e">
        <f>IF(ISNUMBER(Regressions!N22),ROUND(Regressions!N22, 1), NA())</f>
        <v>#N/A</v>
      </c>
      <c r="N12" s="274" t="e">
        <f>IF(ISNUMBER(Regressions!O22),ROUND(Regressions!O22, 1), NA())</f>
        <v>#N/A</v>
      </c>
      <c r="O12" s="385" t="e">
        <f>IF(ISNUMBER(Regressions!Q22),ROUND(Regressions!Q22, 1), NA())</f>
        <v>#N/A</v>
      </c>
      <c r="P12" s="383" t="e">
        <f>IF(ISNUMBER(Regressions!R22),ROUND(Regressions!R22, 1), NA())</f>
        <v>#N/A</v>
      </c>
      <c r="Q12" s="252">
        <f>IF(ISNUMBER(Regressions!S22),ROUND(Regressions!S22, 1), NA())</f>
        <v>0</v>
      </c>
      <c r="R12" s="384" t="e">
        <f>IF(ISNUMBER(Regressions!T22),ROUND(Regressions!T22, 1), NA())</f>
        <v>#N/A</v>
      </c>
      <c r="S12" s="274" t="e">
        <f>IF(ISNUMBER(Regressions!U22),ROUND(Regressions!U22, 1), NA())</f>
        <v>#N/A</v>
      </c>
    </row>
    <row xmlns:x14ac="http://schemas.microsoft.com/office/spreadsheetml/2009/9/ac" r="13" x14ac:dyDescent="0.2">
      <c r="A13" s="380" t="str">
        <f>IF(ISBLANK(Regressions!A23), " ", Regressions!A23)</f>
        <v>Ethiopia</v>
      </c>
      <c r="B13" s="381">
        <f>IF(ISBLANK(Regressions!B23), " ", Regressions!B23)</f>
        <v>2009</v>
      </c>
      <c r="C13" s="386" t="str">
        <f>IF(ISBLANK(Regressions!C23), " ", Regressions!C23)</f>
        <v>National</v>
      </c>
      <c r="D13" s="382">
        <f>IF(ISBLANK(Regressions!D23), " ", Regressions!D23)</f>
        <v>34917148</v>
      </c>
      <c r="E13" s="251">
        <f>IF(ISNUMBER(Regressions!E23),ROUND(Regressions!E23, 1), NA())</f>
        <v>42.6</v>
      </c>
      <c r="F13" s="383">
        <f>IF(ISNUMBER(Regressions!F23),ROUND(Regressions!F23, 1), NA())</f>
        <v>24.4</v>
      </c>
      <c r="G13" s="273" t="e">
        <f>IF(ISNUMBER(Regressions!G23),ROUND(Regressions!G23, 1), NA())</f>
        <v>#N/A</v>
      </c>
      <c r="H13" s="384" t="e">
        <f>IF(ISNUMBER(Regressions!H23),ROUND(Regressions!H23, 1), NA())</f>
        <v>#N/A</v>
      </c>
      <c r="I13" s="274">
        <f>IF(ISNUMBER(Regressions!I23),ROUND(Regressions!I23, 1), NA())</f>
        <v>75.599999999999994</v>
      </c>
      <c r="J13" s="385">
        <f>IF(ISNUMBER(Regressions!K23),ROUND(Regressions!K23, 1), NA())</f>
        <v>84.3</v>
      </c>
      <c r="K13" s="383" t="e">
        <f>IF(ISNUMBER(Regressions!L23),ROUND(Regressions!L23, 1), NA())</f>
        <v>#N/A</v>
      </c>
      <c r="L13" s="275" t="e">
        <f>IF(ISNUMBER(Regressions!M23),ROUND(Regressions!M23, 1), NA())</f>
        <v>#N/A</v>
      </c>
      <c r="M13" s="384" t="e">
        <f>IF(ISNUMBER(Regressions!N23),ROUND(Regressions!N23, 1), NA())</f>
        <v>#N/A</v>
      </c>
      <c r="N13" s="274" t="e">
        <f>IF(ISNUMBER(Regressions!O23),ROUND(Regressions!O23, 1), NA())</f>
        <v>#N/A</v>
      </c>
      <c r="O13" s="385" t="e">
        <f>IF(ISNUMBER(Regressions!Q23),ROUND(Regressions!Q23, 1), NA())</f>
        <v>#N/A</v>
      </c>
      <c r="P13" s="383" t="e">
        <f>IF(ISNUMBER(Regressions!R23),ROUND(Regressions!R23, 1), NA())</f>
        <v>#N/A</v>
      </c>
      <c r="Q13" s="252">
        <f>IF(ISNUMBER(Regressions!S23),ROUND(Regressions!S23, 1), NA())</f>
        <v>0</v>
      </c>
      <c r="R13" s="384" t="e">
        <f>IF(ISNUMBER(Regressions!T23),ROUND(Regressions!T23, 1), NA())</f>
        <v>#N/A</v>
      </c>
      <c r="S13" s="274" t="e">
        <f>IF(ISNUMBER(Regressions!U23),ROUND(Regressions!U23, 1), NA())</f>
        <v>#N/A</v>
      </c>
    </row>
    <row xmlns:x14ac="http://schemas.microsoft.com/office/spreadsheetml/2009/9/ac" r="14" x14ac:dyDescent="0.2">
      <c r="A14" s="380" t="str">
        <f>IF(ISBLANK(Regressions!A24), " ", Regressions!A24)</f>
        <v>Ethiopia</v>
      </c>
      <c r="B14" s="381">
        <f>IF(ISBLANK(Regressions!B24), " ", Regressions!B24)</f>
        <v>2010</v>
      </c>
      <c r="C14" s="386" t="str">
        <f>IF(ISBLANK(Regressions!C24), " ", Regressions!C24)</f>
        <v>National</v>
      </c>
      <c r="D14" s="382">
        <f>IF(ISBLANK(Regressions!D24), " ", Regressions!D24)</f>
        <v>35825192</v>
      </c>
      <c r="E14" s="251">
        <f>IF(ISNUMBER(Regressions!E24),ROUND(Regressions!E24, 1), NA())</f>
        <v>42.2</v>
      </c>
      <c r="F14" s="383">
        <f>IF(ISNUMBER(Regressions!F24),ROUND(Regressions!F24, 1), NA())</f>
        <v>24.7</v>
      </c>
      <c r="G14" s="273" t="e">
        <f>IF(ISNUMBER(Regressions!G24),ROUND(Regressions!G24, 1), NA())</f>
        <v>#N/A</v>
      </c>
      <c r="H14" s="384" t="e">
        <f>IF(ISNUMBER(Regressions!H24),ROUND(Regressions!H24, 1), NA())</f>
        <v>#N/A</v>
      </c>
      <c r="I14" s="274">
        <f>IF(ISNUMBER(Regressions!I24),ROUND(Regressions!I24, 1), NA())</f>
        <v>75.3</v>
      </c>
      <c r="J14" s="385">
        <f>IF(ISNUMBER(Regressions!K24),ROUND(Regressions!K24, 1), NA())</f>
        <v>85.6</v>
      </c>
      <c r="K14" s="383">
        <f>IF(ISNUMBER(Regressions!L24),ROUND(Regressions!L24, 1), NA())</f>
        <v>65.599999999999994</v>
      </c>
      <c r="L14" s="275" t="e">
        <f>IF(ISNUMBER(Regressions!M24),ROUND(Regressions!M24, 1), NA())</f>
        <v>#N/A</v>
      </c>
      <c r="M14" s="384" t="e">
        <f>IF(ISNUMBER(Regressions!N24),ROUND(Regressions!N24, 1), NA())</f>
        <v>#N/A</v>
      </c>
      <c r="N14" s="274">
        <f>IF(ISNUMBER(Regressions!O24),ROUND(Regressions!O24, 1), NA())</f>
        <v>34.4</v>
      </c>
      <c r="O14" s="385">
        <f>IF(ISNUMBER(Regressions!Q24),ROUND(Regressions!Q24, 1), NA())</f>
        <v>18.399999999999999</v>
      </c>
      <c r="P14" s="383" t="e">
        <f>IF(ISNUMBER(Regressions!R24),ROUND(Regressions!R24, 1), NA())</f>
        <v>#N/A</v>
      </c>
      <c r="Q14" s="252">
        <f>IF(ISNUMBER(Regressions!S24),ROUND(Regressions!S24, 1), NA())</f>
        <v>0</v>
      </c>
      <c r="R14" s="384" t="e">
        <f>IF(ISNUMBER(Regressions!T24),ROUND(Regressions!T24, 1), NA())</f>
        <v>#N/A</v>
      </c>
      <c r="S14" s="274" t="e">
        <f>IF(ISNUMBER(Regressions!U24),ROUND(Regressions!U24, 1), NA())</f>
        <v>#N/A</v>
      </c>
    </row>
    <row xmlns:x14ac="http://schemas.microsoft.com/office/spreadsheetml/2009/9/ac" r="15" x14ac:dyDescent="0.2">
      <c r="A15" s="380" t="str">
        <f>IF(ISBLANK(Regressions!A25), " ", Regressions!A25)</f>
        <v>Ethiopia</v>
      </c>
      <c r="B15" s="381">
        <f>IF(ISBLANK(Regressions!B25), " ", Regressions!B25)</f>
        <v>2011</v>
      </c>
      <c r="C15" s="386" t="str">
        <f>IF(ISBLANK(Regressions!C25), " ", Regressions!C25)</f>
        <v>National</v>
      </c>
      <c r="D15" s="382">
        <f>IF(ISBLANK(Regressions!D25), " ", Regressions!D25)</f>
        <v>36706764</v>
      </c>
      <c r="E15" s="251">
        <f>IF(ISNUMBER(Regressions!E25),ROUND(Regressions!E25, 1), NA())</f>
        <v>41.8</v>
      </c>
      <c r="F15" s="383">
        <f>IF(ISNUMBER(Regressions!F25),ROUND(Regressions!F25, 1), NA())</f>
        <v>25</v>
      </c>
      <c r="G15" s="273">
        <f>IF(ISNUMBER(Regressions!G25),ROUND(Regressions!G25, 1), NA())</f>
        <v>10.6</v>
      </c>
      <c r="H15" s="384">
        <f>IF(ISNUMBER(Regressions!H25),ROUND(Regressions!H25, 1), NA())</f>
        <v>14.4</v>
      </c>
      <c r="I15" s="274">
        <f>IF(ISNUMBER(Regressions!I25),ROUND(Regressions!I25, 1), NA())</f>
        <v>75</v>
      </c>
      <c r="J15" s="385">
        <f>IF(ISNUMBER(Regressions!K25),ROUND(Regressions!K25, 1), NA())</f>
        <v>86.8</v>
      </c>
      <c r="K15" s="383">
        <f>IF(ISNUMBER(Regressions!L25),ROUND(Regressions!L25, 1), NA())</f>
        <v>65.599999999999994</v>
      </c>
      <c r="L15" s="275" t="e">
        <f>IF(ISNUMBER(Regressions!M25),ROUND(Regressions!M25, 1), NA())</f>
        <v>#N/A</v>
      </c>
      <c r="M15" s="384" t="e">
        <f>IF(ISNUMBER(Regressions!N25),ROUND(Regressions!N25, 1), NA())</f>
        <v>#N/A</v>
      </c>
      <c r="N15" s="274">
        <f>IF(ISNUMBER(Regressions!O25),ROUND(Regressions!O25, 1), NA())</f>
        <v>34.4</v>
      </c>
      <c r="O15" s="385">
        <f>IF(ISNUMBER(Regressions!Q25),ROUND(Regressions!Q25, 1), NA())</f>
        <v>18.399999999999999</v>
      </c>
      <c r="P15" s="383">
        <f>IF(ISNUMBER(Regressions!R25),ROUND(Regressions!R25, 1), NA())</f>
        <v>16.3</v>
      </c>
      <c r="Q15" s="252">
        <f>IF(ISNUMBER(Regressions!S25),ROUND(Regressions!S25, 1), NA())</f>
        <v>0</v>
      </c>
      <c r="R15" s="384">
        <f>IF(ISNUMBER(Regressions!T25),ROUND(Regressions!T25, 1), NA())</f>
        <v>16.3</v>
      </c>
      <c r="S15" s="274">
        <f>IF(ISNUMBER(Regressions!U25),ROUND(Regressions!U25, 1), NA())</f>
        <v>83.7</v>
      </c>
    </row>
    <row xmlns:x14ac="http://schemas.microsoft.com/office/spreadsheetml/2009/9/ac" r="16" x14ac:dyDescent="0.2">
      <c r="A16" s="380" t="str">
        <f>IF(ISBLANK(Regressions!A26), " ", Regressions!A26)</f>
        <v>Ethiopia</v>
      </c>
      <c r="B16" s="381">
        <f>IF(ISBLANK(Regressions!B26), " ", Regressions!B26)</f>
        <v>2012</v>
      </c>
      <c r="C16" s="386" t="str">
        <f>IF(ISBLANK(Regressions!C26), " ", Regressions!C26)</f>
        <v>National</v>
      </c>
      <c r="D16" s="382">
        <f>IF(ISBLANK(Regressions!D26), " ", Regressions!D26)</f>
        <v>37615252</v>
      </c>
      <c r="E16" s="251">
        <f>IF(ISNUMBER(Regressions!E26),ROUND(Regressions!E26, 1), NA())</f>
        <v>41.4</v>
      </c>
      <c r="F16" s="383">
        <f>IF(ISNUMBER(Regressions!F26),ROUND(Regressions!F26, 1), NA())</f>
        <v>25.3</v>
      </c>
      <c r="G16" s="273">
        <f>IF(ISNUMBER(Regressions!G26),ROUND(Regressions!G26, 1), NA())</f>
        <v>10.6</v>
      </c>
      <c r="H16" s="384">
        <f>IF(ISNUMBER(Regressions!H26),ROUND(Regressions!H26, 1), NA())</f>
        <v>14.7</v>
      </c>
      <c r="I16" s="274">
        <f>IF(ISNUMBER(Regressions!I26),ROUND(Regressions!I26, 1), NA())</f>
        <v>74.7</v>
      </c>
      <c r="J16" s="385">
        <f>IF(ISNUMBER(Regressions!K26),ROUND(Regressions!K26, 1), NA())</f>
        <v>88.1</v>
      </c>
      <c r="K16" s="383">
        <f>IF(ISNUMBER(Regressions!L26),ROUND(Regressions!L26, 1), NA())</f>
        <v>65.599999999999994</v>
      </c>
      <c r="L16" s="275" t="e">
        <f>IF(ISNUMBER(Regressions!M26),ROUND(Regressions!M26, 1), NA())</f>
        <v>#N/A</v>
      </c>
      <c r="M16" s="384" t="e">
        <f>IF(ISNUMBER(Regressions!N26),ROUND(Regressions!N26, 1), NA())</f>
        <v>#N/A</v>
      </c>
      <c r="N16" s="274">
        <f>IF(ISNUMBER(Regressions!O26),ROUND(Regressions!O26, 1), NA())</f>
        <v>34.4</v>
      </c>
      <c r="O16" s="385">
        <f>IF(ISNUMBER(Regressions!Q26),ROUND(Regressions!Q26, 1), NA())</f>
        <v>18.399999999999999</v>
      </c>
      <c r="P16" s="383">
        <f>IF(ISNUMBER(Regressions!R26),ROUND(Regressions!R26, 1), NA())</f>
        <v>16.3</v>
      </c>
      <c r="Q16" s="252">
        <f>IF(ISNUMBER(Regressions!S26),ROUND(Regressions!S26, 1), NA())</f>
        <v>0</v>
      </c>
      <c r="R16" s="384">
        <f>IF(ISNUMBER(Regressions!T26),ROUND(Regressions!T26, 1), NA())</f>
        <v>16.3</v>
      </c>
      <c r="S16" s="274">
        <f>IF(ISNUMBER(Regressions!U26),ROUND(Regressions!U26, 1), NA())</f>
        <v>83.7</v>
      </c>
    </row>
    <row xmlns:x14ac="http://schemas.microsoft.com/office/spreadsheetml/2009/9/ac" r="17" x14ac:dyDescent="0.2">
      <c r="A17" s="380" t="str">
        <f>IF(ISBLANK(Regressions!A27), " ", Regressions!A27)</f>
        <v>Ethiopia</v>
      </c>
      <c r="B17" s="381">
        <f>IF(ISBLANK(Regressions!B27), " ", Regressions!B27)</f>
        <v>2013</v>
      </c>
      <c r="C17" s="386" t="str">
        <f>IF(ISBLANK(Regressions!C27), " ", Regressions!C27)</f>
        <v>National</v>
      </c>
      <c r="D17" s="382">
        <f>IF(ISBLANK(Regressions!D27), " ", Regressions!D27)</f>
        <v>38477288</v>
      </c>
      <c r="E17" s="251">
        <f>IF(ISNUMBER(Regressions!E27),ROUND(Regressions!E27, 1), NA())</f>
        <v>41</v>
      </c>
      <c r="F17" s="383">
        <f>IF(ISNUMBER(Regressions!F27),ROUND(Regressions!F27, 1), NA())</f>
        <v>25.6</v>
      </c>
      <c r="G17" s="273">
        <f>IF(ISNUMBER(Regressions!G27),ROUND(Regressions!G27, 1), NA())</f>
        <v>10.6</v>
      </c>
      <c r="H17" s="384">
        <f>IF(ISNUMBER(Regressions!H27),ROUND(Regressions!H27, 1), NA())</f>
        <v>15</v>
      </c>
      <c r="I17" s="274">
        <f>IF(ISNUMBER(Regressions!I27),ROUND(Regressions!I27, 1), NA())</f>
        <v>74.400000000000006</v>
      </c>
      <c r="J17" s="385">
        <f>IF(ISNUMBER(Regressions!K27),ROUND(Regressions!K27, 1), NA())</f>
        <v>89.4</v>
      </c>
      <c r="K17" s="383">
        <f>IF(ISNUMBER(Regressions!L27),ROUND(Regressions!L27, 1), NA())</f>
        <v>65.599999999999994</v>
      </c>
      <c r="L17" s="275">
        <f>IF(ISNUMBER(Regressions!M27),ROUND(Regressions!M27, 1), NA())</f>
        <v>40.5</v>
      </c>
      <c r="M17" s="384">
        <f>IF(ISNUMBER(Regressions!N27),ROUND(Regressions!N27, 1), NA())</f>
        <v>25.1</v>
      </c>
      <c r="N17" s="274">
        <f>IF(ISNUMBER(Regressions!O27),ROUND(Regressions!O27, 1), NA())</f>
        <v>34.4</v>
      </c>
      <c r="O17" s="385">
        <f>IF(ISNUMBER(Regressions!Q27),ROUND(Regressions!Q27, 1), NA())</f>
        <v>18.399999999999999</v>
      </c>
      <c r="P17" s="383">
        <f>IF(ISNUMBER(Regressions!R27),ROUND(Regressions!R27, 1), NA())</f>
        <v>16.3</v>
      </c>
      <c r="Q17" s="252">
        <f>IF(ISNUMBER(Regressions!S27),ROUND(Regressions!S27, 1), NA())</f>
        <v>0</v>
      </c>
      <c r="R17" s="384">
        <f>IF(ISNUMBER(Regressions!T27),ROUND(Regressions!T27, 1), NA())</f>
        <v>16.3</v>
      </c>
      <c r="S17" s="274">
        <f>IF(ISNUMBER(Regressions!U27),ROUND(Regressions!U27, 1), NA())</f>
        <v>83.7</v>
      </c>
    </row>
    <row xmlns:x14ac="http://schemas.microsoft.com/office/spreadsheetml/2009/9/ac" r="18" x14ac:dyDescent="0.2">
      <c r="A18" s="380" t="str">
        <f>IF(ISBLANK(Regressions!A28), " ", Regressions!A28)</f>
        <v>Ethiopia</v>
      </c>
      <c r="B18" s="381">
        <f>IF(ISBLANK(Regressions!B28), " ", Regressions!B28)</f>
        <v>2014</v>
      </c>
      <c r="C18" s="386" t="str">
        <f>IF(ISBLANK(Regressions!C28), " ", Regressions!C28)</f>
        <v>National</v>
      </c>
      <c r="D18" s="382">
        <f>IF(ISBLANK(Regressions!D28), " ", Regressions!D28)</f>
        <v>39279792</v>
      </c>
      <c r="E18" s="251">
        <f>IF(ISNUMBER(Regressions!E28),ROUND(Regressions!E28, 1), NA())</f>
        <v>40.6</v>
      </c>
      <c r="F18" s="383">
        <f>IF(ISNUMBER(Regressions!F28),ROUND(Regressions!F28, 1), NA())</f>
        <v>25.9</v>
      </c>
      <c r="G18" s="273">
        <f>IF(ISNUMBER(Regressions!G28),ROUND(Regressions!G28, 1), NA())</f>
        <v>10.6</v>
      </c>
      <c r="H18" s="384">
        <f>IF(ISNUMBER(Regressions!H28),ROUND(Regressions!H28, 1), NA())</f>
        <v>15.3</v>
      </c>
      <c r="I18" s="274">
        <f>IF(ISNUMBER(Regressions!I28),ROUND(Regressions!I28, 1), NA())</f>
        <v>74.099999999999994</v>
      </c>
      <c r="J18" s="385">
        <f>IF(ISNUMBER(Regressions!K28),ROUND(Regressions!K28, 1), NA())</f>
        <v>90.7</v>
      </c>
      <c r="K18" s="383">
        <f>IF(ISNUMBER(Regressions!L28),ROUND(Regressions!L28, 1), NA())</f>
        <v>65.599999999999994</v>
      </c>
      <c r="L18" s="275">
        <f>IF(ISNUMBER(Regressions!M28),ROUND(Regressions!M28, 1), NA())</f>
        <v>40.5</v>
      </c>
      <c r="M18" s="384">
        <f>IF(ISNUMBER(Regressions!N28),ROUND(Regressions!N28, 1), NA())</f>
        <v>25.1</v>
      </c>
      <c r="N18" s="274">
        <f>IF(ISNUMBER(Regressions!O28),ROUND(Regressions!O28, 1), NA())</f>
        <v>34.4</v>
      </c>
      <c r="O18" s="385">
        <f>IF(ISNUMBER(Regressions!Q28),ROUND(Regressions!Q28, 1), NA())</f>
        <v>18.399999999999999</v>
      </c>
      <c r="P18" s="383">
        <f>IF(ISNUMBER(Regressions!R28),ROUND(Regressions!R28, 1), NA())</f>
        <v>16.3</v>
      </c>
      <c r="Q18" s="252">
        <f>IF(ISNUMBER(Regressions!S28),ROUND(Regressions!S28, 1), NA())</f>
        <v>0</v>
      </c>
      <c r="R18" s="384">
        <f>IF(ISNUMBER(Regressions!T28),ROUND(Regressions!T28, 1), NA())</f>
        <v>16.3</v>
      </c>
      <c r="S18" s="274">
        <f>IF(ISNUMBER(Regressions!U28),ROUND(Regressions!U28, 1), NA())</f>
        <v>83.7</v>
      </c>
    </row>
    <row xmlns:x14ac="http://schemas.microsoft.com/office/spreadsheetml/2009/9/ac" r="19" x14ac:dyDescent="0.2">
      <c r="A19" s="380" t="str">
        <f>IF(ISBLANK(Regressions!A29), " ", Regressions!A29)</f>
        <v>Ethiopia</v>
      </c>
      <c r="B19" s="381">
        <f>IF(ISBLANK(Regressions!B29), " ", Regressions!B29)</f>
        <v>2015</v>
      </c>
      <c r="C19" s="386" t="str">
        <f>IF(ISBLANK(Regressions!C29), " ", Regressions!C29)</f>
        <v>National</v>
      </c>
      <c r="D19" s="382">
        <f>IF(ISBLANK(Regressions!D29), " ", Regressions!D29)</f>
        <v>40055344</v>
      </c>
      <c r="E19" s="251">
        <f>IF(ISNUMBER(Regressions!E29),ROUND(Regressions!E29, 1), NA())</f>
        <v>40.200000000000003</v>
      </c>
      <c r="F19" s="383">
        <f>IF(ISNUMBER(Regressions!F29),ROUND(Regressions!F29, 1), NA())</f>
        <v>26.2</v>
      </c>
      <c r="G19" s="273">
        <f>IF(ISNUMBER(Regressions!G29),ROUND(Regressions!G29, 1), NA())</f>
        <v>10.6</v>
      </c>
      <c r="H19" s="384">
        <f>IF(ISNUMBER(Regressions!H29),ROUND(Regressions!H29, 1), NA())</f>
        <v>15.6</v>
      </c>
      <c r="I19" s="274">
        <f>IF(ISNUMBER(Regressions!I29),ROUND(Regressions!I29, 1), NA())</f>
        <v>73.8</v>
      </c>
      <c r="J19" s="385">
        <f>IF(ISNUMBER(Regressions!K29),ROUND(Regressions!K29, 1), NA())</f>
        <v>91.9</v>
      </c>
      <c r="K19" s="383">
        <f>IF(ISNUMBER(Regressions!L29),ROUND(Regressions!L29, 1), NA())</f>
        <v>63.6</v>
      </c>
      <c r="L19" s="275">
        <f>IF(ISNUMBER(Regressions!M29),ROUND(Regressions!M29, 1), NA())</f>
        <v>40.5</v>
      </c>
      <c r="M19" s="384">
        <f>IF(ISNUMBER(Regressions!N29),ROUND(Regressions!N29, 1), NA())</f>
        <v>23.1</v>
      </c>
      <c r="N19" s="274">
        <f>IF(ISNUMBER(Regressions!O29),ROUND(Regressions!O29, 1), NA())</f>
        <v>36.4</v>
      </c>
      <c r="O19" s="385">
        <f>IF(ISNUMBER(Regressions!Q29),ROUND(Regressions!Q29, 1), NA())</f>
        <v>20.8</v>
      </c>
      <c r="P19" s="383">
        <f>IF(ISNUMBER(Regressions!R29),ROUND(Regressions!R29, 1), NA())</f>
        <v>16.3</v>
      </c>
      <c r="Q19" s="252">
        <f>IF(ISNUMBER(Regressions!S29),ROUND(Regressions!S29, 1), NA())</f>
        <v>0</v>
      </c>
      <c r="R19" s="384">
        <f>IF(ISNUMBER(Regressions!T29),ROUND(Regressions!T29, 1), NA())</f>
        <v>16.3</v>
      </c>
      <c r="S19" s="274">
        <f>IF(ISNUMBER(Regressions!U29),ROUND(Regressions!U29, 1), NA())</f>
        <v>83.7</v>
      </c>
    </row>
    <row xmlns:x14ac="http://schemas.microsoft.com/office/spreadsheetml/2009/9/ac" r="20" x14ac:dyDescent="0.2">
      <c r="A20" s="380" t="str">
        <f>IF(ISBLANK(Regressions!A30), " ", Regressions!A30)</f>
        <v>Ethiopia</v>
      </c>
      <c r="B20" s="381">
        <f>IF(ISBLANK(Regressions!B30), " ", Regressions!B30)</f>
        <v>2016</v>
      </c>
      <c r="C20" s="386" t="str">
        <f>IF(ISBLANK(Regressions!C30), " ", Regressions!C30)</f>
        <v>National</v>
      </c>
      <c r="D20" s="382">
        <f>IF(ISBLANK(Regressions!D30), " ", Regressions!D30)</f>
        <v>40793740</v>
      </c>
      <c r="E20" s="251">
        <f>IF(ISNUMBER(Regressions!E30),ROUND(Regressions!E30, 1), NA())</f>
        <v>39.799999999999997</v>
      </c>
      <c r="F20" s="383">
        <f>IF(ISNUMBER(Regressions!F30),ROUND(Regressions!F30, 1), NA())</f>
        <v>26.5</v>
      </c>
      <c r="G20" s="273">
        <f>IF(ISNUMBER(Regressions!G30),ROUND(Regressions!G30, 1), NA())</f>
        <v>13.4</v>
      </c>
      <c r="H20" s="384">
        <f>IF(ISNUMBER(Regressions!H30),ROUND(Regressions!H30, 1), NA())</f>
        <v>13</v>
      </c>
      <c r="I20" s="274">
        <f>IF(ISNUMBER(Regressions!I30),ROUND(Regressions!I30, 1), NA())</f>
        <v>73.5</v>
      </c>
      <c r="J20" s="385">
        <f>IF(ISNUMBER(Regressions!K30),ROUND(Regressions!K30, 1), NA())</f>
        <v>93.2</v>
      </c>
      <c r="K20" s="383">
        <f>IF(ISNUMBER(Regressions!L30),ROUND(Regressions!L30, 1), NA())</f>
        <v>61.7</v>
      </c>
      <c r="L20" s="275">
        <f>IF(ISNUMBER(Regressions!M30),ROUND(Regressions!M30, 1), NA())</f>
        <v>40.5</v>
      </c>
      <c r="M20" s="384">
        <f>IF(ISNUMBER(Regressions!N30),ROUND(Regressions!N30, 1), NA())</f>
        <v>21.2</v>
      </c>
      <c r="N20" s="274">
        <f>IF(ISNUMBER(Regressions!O30),ROUND(Regressions!O30, 1), NA())</f>
        <v>38.299999999999997</v>
      </c>
      <c r="O20" s="385">
        <f>IF(ISNUMBER(Regressions!Q30),ROUND(Regressions!Q30, 1), NA())</f>
        <v>23.1</v>
      </c>
      <c r="P20" s="383">
        <f>IF(ISNUMBER(Regressions!R30),ROUND(Regressions!R30, 1), NA())</f>
        <v>18.2</v>
      </c>
      <c r="Q20" s="252">
        <f>IF(ISNUMBER(Regressions!S30),ROUND(Regressions!S30, 1), NA())</f>
        <v>3.6</v>
      </c>
      <c r="R20" s="384">
        <f>IF(ISNUMBER(Regressions!T30),ROUND(Regressions!T30, 1), NA())</f>
        <v>14.6</v>
      </c>
      <c r="S20" s="274">
        <f>IF(ISNUMBER(Regressions!U30),ROUND(Regressions!U30, 1), NA())</f>
        <v>81.8</v>
      </c>
    </row>
    <row xmlns:x14ac="http://schemas.microsoft.com/office/spreadsheetml/2009/9/ac" r="21" x14ac:dyDescent="0.2">
      <c r="A21" s="380" t="str">
        <f>IF(ISBLANK(Regressions!A31), " ", Regressions!A31)</f>
        <v>Ethiopia</v>
      </c>
      <c r="B21" s="381">
        <f>IF(ISBLANK(Regressions!B31), " ", Regressions!B31)</f>
        <v>2017</v>
      </c>
      <c r="C21" s="386" t="str">
        <f>IF(ISBLANK(Regressions!C31), " ", Regressions!C31)</f>
        <v>National</v>
      </c>
      <c r="D21" s="382">
        <f>IF(ISBLANK(Regressions!D31), " ", Regressions!D31)</f>
        <v>41493380</v>
      </c>
      <c r="E21" s="251">
        <f>IF(ISNUMBER(Regressions!E31),ROUND(Regressions!E31, 1), NA())</f>
        <v>39.4</v>
      </c>
      <c r="F21" s="383">
        <f>IF(ISNUMBER(Regressions!F31),ROUND(Regressions!F31, 1), NA())</f>
        <v>26.7</v>
      </c>
      <c r="G21" s="273">
        <f>IF(ISNUMBER(Regressions!G31),ROUND(Regressions!G31, 1), NA())</f>
        <v>16.3</v>
      </c>
      <c r="H21" s="384">
        <f>IF(ISNUMBER(Regressions!H31),ROUND(Regressions!H31, 1), NA())</f>
        <v>10.4</v>
      </c>
      <c r="I21" s="274">
        <f>IF(ISNUMBER(Regressions!I31),ROUND(Regressions!I31, 1), NA())</f>
        <v>73.3</v>
      </c>
      <c r="J21" s="385">
        <f>IF(ISNUMBER(Regressions!K31),ROUND(Regressions!K31, 1), NA())</f>
        <v>94.5</v>
      </c>
      <c r="K21" s="383">
        <f>IF(ISNUMBER(Regressions!L31),ROUND(Regressions!L31, 1), NA())</f>
        <v>59.7</v>
      </c>
      <c r="L21" s="275">
        <f>IF(ISNUMBER(Regressions!M31),ROUND(Regressions!M31, 1), NA())</f>
        <v>40.5</v>
      </c>
      <c r="M21" s="384">
        <f>IF(ISNUMBER(Regressions!N31),ROUND(Regressions!N31, 1), NA())</f>
        <v>19.2</v>
      </c>
      <c r="N21" s="274">
        <f>IF(ISNUMBER(Regressions!O31),ROUND(Regressions!O31, 1), NA())</f>
        <v>40.299999999999997</v>
      </c>
      <c r="O21" s="385">
        <f>IF(ISNUMBER(Regressions!Q31),ROUND(Regressions!Q31, 1), NA())</f>
        <v>25.4</v>
      </c>
      <c r="P21" s="383">
        <f>IF(ISNUMBER(Regressions!R31),ROUND(Regressions!R31, 1), NA())</f>
        <v>20.100000000000001</v>
      </c>
      <c r="Q21" s="252">
        <f>IF(ISNUMBER(Regressions!S31),ROUND(Regressions!S31, 1), NA())</f>
        <v>7.5</v>
      </c>
      <c r="R21" s="384">
        <f>IF(ISNUMBER(Regressions!T31),ROUND(Regressions!T31, 1), NA())</f>
        <v>12.6</v>
      </c>
      <c r="S21" s="274">
        <f>IF(ISNUMBER(Regressions!U31),ROUND(Regressions!U31, 1), NA())</f>
        <v>79.900000000000006</v>
      </c>
    </row>
    <row xmlns:x14ac="http://schemas.microsoft.com/office/spreadsheetml/2009/9/ac" r="22" x14ac:dyDescent="0.2">
      <c r="A22" s="380" t="str">
        <f>IF(ISBLANK(Regressions!A32), " ", Regressions!A32)</f>
        <v>Ethiopia</v>
      </c>
      <c r="B22" s="381">
        <f>IF(ISBLANK(Regressions!B32), " ", Regressions!B32)</f>
        <v>2018</v>
      </c>
      <c r="C22" s="386" t="str">
        <f>IF(ISBLANK(Regressions!C32), " ", Regressions!C32)</f>
        <v>National</v>
      </c>
      <c r="D22" s="382">
        <f>IF(ISBLANK(Regressions!D32), " ", Regressions!D32)</f>
        <v>42152000</v>
      </c>
      <c r="E22" s="251">
        <f>IF(ISNUMBER(Regressions!E32),ROUND(Regressions!E32, 1), NA())</f>
        <v>39</v>
      </c>
      <c r="F22" s="383">
        <f>IF(ISNUMBER(Regressions!F32),ROUND(Regressions!F32, 1), NA())</f>
        <v>27</v>
      </c>
      <c r="G22" s="273">
        <f>IF(ISNUMBER(Regressions!G32),ROUND(Regressions!G32, 1), NA())</f>
        <v>19.2</v>
      </c>
      <c r="H22" s="384">
        <f>IF(ISNUMBER(Regressions!H32),ROUND(Regressions!H32, 1), NA())</f>
        <v>7.8</v>
      </c>
      <c r="I22" s="274">
        <f>IF(ISNUMBER(Regressions!I32),ROUND(Regressions!I32, 1), NA())</f>
        <v>73</v>
      </c>
      <c r="J22" s="385">
        <f>IF(ISNUMBER(Regressions!K32),ROUND(Regressions!K32, 1), NA())</f>
        <v>95.7</v>
      </c>
      <c r="K22" s="383">
        <f>IF(ISNUMBER(Regressions!L32),ROUND(Regressions!L32, 1), NA())</f>
        <v>57.8</v>
      </c>
      <c r="L22" s="275">
        <f>IF(ISNUMBER(Regressions!M32),ROUND(Regressions!M32, 1), NA())</f>
        <v>40.5</v>
      </c>
      <c r="M22" s="384">
        <f>IF(ISNUMBER(Regressions!N32),ROUND(Regressions!N32, 1), NA())</f>
        <v>17.3</v>
      </c>
      <c r="N22" s="274">
        <f>IF(ISNUMBER(Regressions!O32),ROUND(Regressions!O32, 1), NA())</f>
        <v>42.2</v>
      </c>
      <c r="O22" s="385">
        <f>IF(ISNUMBER(Regressions!Q32),ROUND(Regressions!Q32, 1), NA())</f>
        <v>27.8</v>
      </c>
      <c r="P22" s="383">
        <f>IF(ISNUMBER(Regressions!R32),ROUND(Regressions!R32, 1), NA())</f>
        <v>22</v>
      </c>
      <c r="Q22" s="252">
        <f>IF(ISNUMBER(Regressions!S32),ROUND(Regressions!S32, 1), NA())</f>
        <v>11.4</v>
      </c>
      <c r="R22" s="384">
        <f>IF(ISNUMBER(Regressions!T32),ROUND(Regressions!T32, 1), NA())</f>
        <v>10.6</v>
      </c>
      <c r="S22" s="274">
        <f>IF(ISNUMBER(Regressions!U32),ROUND(Regressions!U32, 1), NA())</f>
        <v>78</v>
      </c>
    </row>
    <row xmlns:x14ac="http://schemas.microsoft.com/office/spreadsheetml/2009/9/ac" r="23" x14ac:dyDescent="0.2">
      <c r="A23" s="380" t="str">
        <f>IF(ISBLANK(Regressions!A33), " ", Regressions!A33)</f>
        <v>Ethiopia</v>
      </c>
      <c r="B23" s="381">
        <f>IF(ISBLANK(Regressions!B33), " ", Regressions!B33)</f>
        <v>2019</v>
      </c>
      <c r="C23" s="386" t="str">
        <f>IF(ISBLANK(Regressions!C33), " ", Regressions!C33)</f>
        <v>National</v>
      </c>
      <c r="D23" s="382">
        <f>IF(ISBLANK(Regressions!D33), " ", Regressions!D33)</f>
        <v>42793248</v>
      </c>
      <c r="E23" s="251">
        <f>IF(ISNUMBER(Regressions!E33),ROUND(Regressions!E33, 1), NA())</f>
        <v>38.6</v>
      </c>
      <c r="F23" s="383">
        <f>IF(ISNUMBER(Regressions!F33),ROUND(Regressions!F33, 1), NA())</f>
        <v>27.3</v>
      </c>
      <c r="G23" s="273">
        <f>IF(ISNUMBER(Regressions!G33),ROUND(Regressions!G33, 1), NA())</f>
        <v>22.1</v>
      </c>
      <c r="H23" s="384">
        <f>IF(ISNUMBER(Regressions!H33),ROUND(Regressions!H33, 1), NA())</f>
        <v>5.2</v>
      </c>
      <c r="I23" s="274">
        <f>IF(ISNUMBER(Regressions!I33),ROUND(Regressions!I33, 1), NA())</f>
        <v>72.7</v>
      </c>
      <c r="J23" s="385">
        <f>IF(ISNUMBER(Regressions!K33),ROUND(Regressions!K33, 1), NA())</f>
        <v>97</v>
      </c>
      <c r="K23" s="383">
        <f>IF(ISNUMBER(Regressions!L33),ROUND(Regressions!L33, 1), NA())</f>
        <v>55.8</v>
      </c>
      <c r="L23" s="275">
        <f>IF(ISNUMBER(Regressions!M33),ROUND(Regressions!M33, 1), NA())</f>
        <v>40.5</v>
      </c>
      <c r="M23" s="384">
        <f>IF(ISNUMBER(Regressions!N33),ROUND(Regressions!N33, 1), NA())</f>
        <v>15.3</v>
      </c>
      <c r="N23" s="274">
        <f>IF(ISNUMBER(Regressions!O33),ROUND(Regressions!O33, 1), NA())</f>
        <v>44.2</v>
      </c>
      <c r="O23" s="385">
        <f>IF(ISNUMBER(Regressions!Q33),ROUND(Regressions!Q33, 1), NA())</f>
        <v>30.1</v>
      </c>
      <c r="P23" s="383">
        <f>IF(ISNUMBER(Regressions!R33),ROUND(Regressions!R33, 1), NA())</f>
        <v>24</v>
      </c>
      <c r="Q23" s="252">
        <f>IF(ISNUMBER(Regressions!S33),ROUND(Regressions!S33, 1), NA())</f>
        <v>15.3</v>
      </c>
      <c r="R23" s="384">
        <f>IF(ISNUMBER(Regressions!T33),ROUND(Regressions!T33, 1), NA())</f>
        <v>8.6</v>
      </c>
      <c r="S23" s="274">
        <f>IF(ISNUMBER(Regressions!U33),ROUND(Regressions!U33, 1), NA())</f>
        <v>76</v>
      </c>
    </row>
    <row xmlns:x14ac="http://schemas.microsoft.com/office/spreadsheetml/2009/9/ac" r="24" x14ac:dyDescent="0.2">
      <c r="A24" s="380" t="str">
        <f>IF(ISBLANK(Regressions!A34), " ", Regressions!A34)</f>
        <v>Ethiopia</v>
      </c>
      <c r="B24" s="381">
        <f>IF(ISBLANK(Regressions!B34), " ", Regressions!B34)</f>
        <v>2020</v>
      </c>
      <c r="C24" s="386" t="str">
        <f>IF(ISBLANK(Regressions!C34), " ", Regressions!C34)</f>
        <v>National</v>
      </c>
      <c r="D24" s="382">
        <f>IF(ISBLANK(Regressions!D34), " ", Regressions!D34)</f>
        <v>43467144</v>
      </c>
      <c r="E24" s="251">
        <f>IF(ISNUMBER(Regressions!E34),ROUND(Regressions!E34, 1), NA())</f>
        <v>38.200000000000003</v>
      </c>
      <c r="F24" s="383">
        <f>IF(ISNUMBER(Regressions!F34),ROUND(Regressions!F34, 1), NA())</f>
        <v>27.6</v>
      </c>
      <c r="G24" s="273">
        <f>IF(ISNUMBER(Regressions!G34),ROUND(Regressions!G34, 1), NA())</f>
        <v>25</v>
      </c>
      <c r="H24" s="384">
        <f>IF(ISNUMBER(Regressions!H34),ROUND(Regressions!H34, 1), NA())</f>
        <v>2.6</v>
      </c>
      <c r="I24" s="274">
        <f>IF(ISNUMBER(Regressions!I34),ROUND(Regressions!I34, 1), NA())</f>
        <v>72.400000000000006</v>
      </c>
      <c r="J24" s="385">
        <f>IF(ISNUMBER(Regressions!K34),ROUND(Regressions!K34, 1), NA())</f>
        <v>97</v>
      </c>
      <c r="K24" s="383">
        <f>IF(ISNUMBER(Regressions!L34),ROUND(Regressions!L34, 1), NA())</f>
        <v>53.8</v>
      </c>
      <c r="L24" s="275">
        <f>IF(ISNUMBER(Regressions!M34),ROUND(Regressions!M34, 1), NA())</f>
        <v>40.5</v>
      </c>
      <c r="M24" s="384">
        <f>IF(ISNUMBER(Regressions!N34),ROUND(Regressions!N34, 1), NA())</f>
        <v>13.3</v>
      </c>
      <c r="N24" s="274">
        <f>IF(ISNUMBER(Regressions!O34),ROUND(Regressions!O34, 1), NA())</f>
        <v>46.2</v>
      </c>
      <c r="O24" s="385">
        <f>IF(ISNUMBER(Regressions!Q34),ROUND(Regressions!Q34, 1), NA())</f>
        <v>32.5</v>
      </c>
      <c r="P24" s="383">
        <f>IF(ISNUMBER(Regressions!R34),ROUND(Regressions!R34, 1), NA())</f>
        <v>25.9</v>
      </c>
      <c r="Q24" s="252">
        <f>IF(ISNUMBER(Regressions!S34),ROUND(Regressions!S34, 1), NA())</f>
        <v>19.3</v>
      </c>
      <c r="R24" s="384">
        <f>IF(ISNUMBER(Regressions!T34),ROUND(Regressions!T34, 1), NA())</f>
        <v>6.6</v>
      </c>
      <c r="S24" s="274">
        <f>IF(ISNUMBER(Regressions!U34),ROUND(Regressions!U34, 1), NA())</f>
        <v>74.099999999999994</v>
      </c>
    </row>
    <row xmlns:x14ac="http://schemas.microsoft.com/office/spreadsheetml/2009/9/ac" r="25" x14ac:dyDescent="0.2">
      <c r="A25" s="434" t="str">
        <f>IF(ISBLANK(Regressions!A35), " ", Regressions!A35)</f>
        <v>Ethiopia</v>
      </c>
      <c r="B25" s="435">
        <f>IF(ISBLANK(Regressions!B35), " ", Regressions!B35)</f>
        <v>2021</v>
      </c>
      <c r="C25" s="436" t="str">
        <f>IF(ISBLANK(Regressions!C35), " ", Regressions!C35)</f>
        <v>National</v>
      </c>
      <c r="D25" s="437">
        <f>IF(ISBLANK(Regressions!D35), " ", Regressions!D35)</f>
        <v>44160132</v>
      </c>
      <c r="E25" s="440">
        <f>IF(ISNUMBER(Regressions!E35),ROUND(Regressions!E35, 1), NA())</f>
        <v>37.799999999999997</v>
      </c>
      <c r="F25" s="438">
        <f>IF(ISNUMBER(Regressions!F35),ROUND(Regressions!F35, 1), NA())</f>
        <v>27.9</v>
      </c>
      <c r="G25" s="441">
        <f>IF(ISNUMBER(Regressions!G35),ROUND(Regressions!G35, 1), NA())</f>
        <v>27.9</v>
      </c>
      <c r="H25" s="439">
        <f>IF(ISNUMBER(Regressions!H35),ROUND(Regressions!H35, 1), NA())</f>
        <v>0</v>
      </c>
      <c r="I25" s="442">
        <f>IF(ISNUMBER(Regressions!I35),ROUND(Regressions!I35, 1), NA())</f>
        <v>72.099999999999994</v>
      </c>
      <c r="J25" s="440">
        <f>IF(ISNUMBER(Regressions!K35),ROUND(Regressions!K35, 1), NA())</f>
        <v>97</v>
      </c>
      <c r="K25" s="438">
        <f>IF(ISNUMBER(Regressions!L35),ROUND(Regressions!L35, 1), NA())</f>
        <v>51.9</v>
      </c>
      <c r="L25" s="443">
        <f>IF(ISNUMBER(Regressions!M35),ROUND(Regressions!M35, 1), NA())</f>
        <v>40.5</v>
      </c>
      <c r="M25" s="439">
        <f>IF(ISNUMBER(Regressions!N35),ROUND(Regressions!N35, 1), NA())</f>
        <v>11.4</v>
      </c>
      <c r="N25" s="442">
        <f>IF(ISNUMBER(Regressions!O35),ROUND(Regressions!O35, 1), NA())</f>
        <v>48.1</v>
      </c>
      <c r="O25" s="440">
        <f>IF(ISNUMBER(Regressions!Q35),ROUND(Regressions!Q35, 1), NA())</f>
        <v>34.799999999999997</v>
      </c>
      <c r="P25" s="438">
        <f>IF(ISNUMBER(Regressions!R35),ROUND(Regressions!R35, 1), NA())</f>
        <v>27.8</v>
      </c>
      <c r="Q25" s="444">
        <f>IF(ISNUMBER(Regressions!S35),ROUND(Regressions!S35, 1), NA())</f>
        <v>23.2</v>
      </c>
      <c r="R25" s="439">
        <f>IF(ISNUMBER(Regressions!T35),ROUND(Regressions!T35, 1), NA())</f>
        <v>4.7</v>
      </c>
      <c r="S25" s="442">
        <f>IF(ISNUMBER(Regressions!U35),ROUND(Regressions!U35, 1), NA())</f>
        <v>72.2</v>
      </c>
      <c r="T25" s="433"/>
      <c r="U25" s="433"/>
      <c r="V25" s="433"/>
      <c r="W25" s="433"/>
      <c r="X25" s="433"/>
      <c r="Y25" s="433"/>
      <c r="Z25" s="433"/>
      <c r="AA25" s="433"/>
      <c r="AB25" s="433"/>
      <c r="AC25" s="433"/>
    </row>
    <row xmlns:x14ac="http://schemas.microsoft.com/office/spreadsheetml/2009/9/ac" r="26" x14ac:dyDescent="0.2">
      <c r="A26" s="380" t="str">
        <f>IF(ISBLANK(Regressions!A36), " ", Regressions!A36)</f>
        <v>Ethiopia</v>
      </c>
      <c r="B26" s="381">
        <f>IF(ISBLANK(Regressions!B36), " ", Regressions!B36)</f>
        <v>2022</v>
      </c>
      <c r="C26" s="386" t="str">
        <f>IF(ISBLANK(Regressions!C36), " ", Regressions!C36)</f>
        <v>National</v>
      </c>
      <c r="D26" s="382">
        <f>IF(ISBLANK(Regressions!D36), " ", Regressions!D36)</f>
        <v>44860312</v>
      </c>
      <c r="E26" s="251">
        <f>IF(ISNUMBER(Regressions!E36),ROUND(Regressions!E36, 1), NA())</f>
        <v>37.4</v>
      </c>
      <c r="F26" s="383">
        <f>IF(ISNUMBER(Regressions!F36),ROUND(Regressions!F36, 1), NA())</f>
        <v>28.2</v>
      </c>
      <c r="G26" s="273">
        <f>IF(ISNUMBER(Regressions!G36),ROUND(Regressions!G36, 1), NA())</f>
        <v>28.2</v>
      </c>
      <c r="H26" s="384">
        <f>IF(ISNUMBER(Regressions!H36),ROUND(Regressions!H36, 1), NA())</f>
        <v>0</v>
      </c>
      <c r="I26" s="274">
        <f>IF(ISNUMBER(Regressions!I36),ROUND(Regressions!I36, 1), NA())</f>
        <v>71.8</v>
      </c>
      <c r="J26" s="385">
        <f>IF(ISNUMBER(Regressions!K36),ROUND(Regressions!K36, 1), NA())</f>
        <v>97</v>
      </c>
      <c r="K26" s="383">
        <f>IF(ISNUMBER(Regressions!L36),ROUND(Regressions!L36, 1), NA())</f>
        <v>49.9</v>
      </c>
      <c r="L26" s="275" t="e">
        <f>IF(ISNUMBER(Regressions!M36),ROUND(Regressions!M36, 1), NA())</f>
        <v>#N/A</v>
      </c>
      <c r="M26" s="384" t="e">
        <f>IF(ISNUMBER(Regressions!N36),ROUND(Regressions!N36, 1), NA())</f>
        <v>#N/A</v>
      </c>
      <c r="N26" s="274">
        <f>IF(ISNUMBER(Regressions!O36),ROUND(Regressions!O36, 1), NA())</f>
        <v>50.1</v>
      </c>
      <c r="O26" s="385">
        <f>IF(ISNUMBER(Regressions!Q36),ROUND(Regressions!Q36, 1), NA())</f>
        <v>37.1</v>
      </c>
      <c r="P26" s="383">
        <f>IF(ISNUMBER(Regressions!R36),ROUND(Regressions!R36, 1), NA())</f>
        <v>29.7</v>
      </c>
      <c r="Q26" s="252">
        <f>IF(ISNUMBER(Regressions!S36),ROUND(Regressions!S36, 1), NA())</f>
        <v>27.1</v>
      </c>
      <c r="R26" s="384">
        <f>IF(ISNUMBER(Regressions!T36),ROUND(Regressions!T36, 1), NA())</f>
        <v>2.7</v>
      </c>
      <c r="S26" s="274">
        <f>IF(ISNUMBER(Regressions!U36),ROUND(Regressions!U36, 1), NA())</f>
        <v>70.3</v>
      </c>
    </row>
    <row xmlns:x14ac="http://schemas.microsoft.com/office/spreadsheetml/2009/9/ac" r="27" x14ac:dyDescent="0.2">
      <c r="A27" s="387" t="str">
        <f>IF(ISBLANK(Regressions!A37), " ", Regressions!A37)</f>
        <v>Ethiopia</v>
      </c>
      <c r="B27" s="388">
        <f>IF(ISBLANK(Regressions!B37), " ", Regressions!B37)</f>
        <v>2023</v>
      </c>
      <c r="C27" s="389" t="str">
        <f>IF(ISBLANK(Regressions!C37), " ", Regressions!C37)</f>
        <v>National</v>
      </c>
      <c r="D27" s="390">
        <f>IF(ISBLANK(Regressions!D37), " ", Regressions!D37)</f>
        <v>46409296</v>
      </c>
      <c r="E27" s="391">
        <f>IF(ISNUMBER(Regressions!E37),ROUND(Regressions!E37, 1), NA())</f>
        <v>37</v>
      </c>
      <c r="F27" s="392">
        <f>IF(ISNUMBER(Regressions!F37),ROUND(Regressions!F37, 1), NA())</f>
        <v>28.5</v>
      </c>
      <c r="G27" s="393">
        <f>IF(ISNUMBER(Regressions!G37),ROUND(Regressions!G37, 1), NA())</f>
        <v>28.5</v>
      </c>
      <c r="H27" s="394">
        <f>IF(ISNUMBER(Regressions!H37),ROUND(Regressions!H37, 1), NA())</f>
        <v>0</v>
      </c>
      <c r="I27" s="395">
        <f>IF(ISNUMBER(Regressions!I37),ROUND(Regressions!I37, 1), NA())</f>
        <v>71.5</v>
      </c>
      <c r="J27" s="396">
        <f>IF(ISNUMBER(Regressions!K37),ROUND(Regressions!K37, 1), NA())</f>
        <v>97</v>
      </c>
      <c r="K27" s="392">
        <f>IF(ISNUMBER(Regressions!L37),ROUND(Regressions!L37, 1), NA())</f>
        <v>48</v>
      </c>
      <c r="L27" s="397" t="e">
        <f>IF(ISNUMBER(Regressions!M37),ROUND(Regressions!M37, 1), NA())</f>
        <v>#N/A</v>
      </c>
      <c r="M27" s="394" t="e">
        <f>IF(ISNUMBER(Regressions!N37),ROUND(Regressions!N37, 1), NA())</f>
        <v>#N/A</v>
      </c>
      <c r="N27" s="395">
        <f>IF(ISNUMBER(Regressions!O37),ROUND(Regressions!O37, 1), NA())</f>
        <v>52</v>
      </c>
      <c r="O27" s="396">
        <f>IF(ISNUMBER(Regressions!Q37),ROUND(Regressions!Q37, 1), NA())</f>
        <v>39.5</v>
      </c>
      <c r="P27" s="392">
        <f>IF(ISNUMBER(Regressions!R37),ROUND(Regressions!R37, 1), NA())</f>
        <v>31.7</v>
      </c>
      <c r="Q27" s="398">
        <f>IF(ISNUMBER(Regressions!S37),ROUND(Regressions!S37, 1), NA())</f>
        <v>31</v>
      </c>
      <c r="R27" s="394">
        <f>IF(ISNUMBER(Regressions!T37),ROUND(Regressions!T37, 1), NA())</f>
        <v>0.7</v>
      </c>
      <c r="S27" s="395">
        <f>IF(ISNUMBER(Regressions!U37),ROUND(Regressions!U37, 1), NA())</f>
        <v>68.3</v>
      </c>
    </row>
    <row xmlns:x14ac="http://schemas.microsoft.com/office/spreadsheetml/2009/9/ac" r="28" hidden="true" x14ac:dyDescent="0.2">
      <c r="A28" s="380" t="str">
        <f>IF(ISBLANK(Regressions!A38), " ", Regressions!A38)</f>
        <v>Ethiopia</v>
      </c>
      <c r="B28" s="381">
        <f>IF(ISBLANK(Regressions!B38), " ", Regressions!B38)</f>
        <v>2024</v>
      </c>
      <c r="C28" s="386" t="str">
        <f>IF(ISBLANK(Regressions!C38), " ", Regressions!C38)</f>
        <v>National</v>
      </c>
      <c r="D28" s="382" t="str">
        <f>IF(ISBLANK(Regressions!D38), " ", Regressions!D38)</f>
        <v> </v>
      </c>
      <c r="E28" s="251" t="e">
        <f>IF(ISNUMBER(Regressions!E38),ROUND(Regressions!E38, 1), NA())</f>
        <v>#N/A</v>
      </c>
      <c r="F28" s="383" t="e">
        <f>IF(ISNUMBER(Regressions!F38),ROUND(Regressions!F38, 1), NA())</f>
        <v>#N/A</v>
      </c>
      <c r="G28" s="273" t="e">
        <f>IF(ISNUMBER(Regressions!G38),ROUND(Regressions!G38, 1), NA())</f>
        <v>#N/A</v>
      </c>
      <c r="H28" s="384" t="e">
        <f>IF(ISNUMBER(Regressions!H38),ROUND(Regressions!H38, 1), NA())</f>
        <v>#N/A</v>
      </c>
      <c r="I28" s="274" t="e">
        <f>IF(ISNUMBER(Regressions!I38),ROUND(Regressions!I38, 1), NA())</f>
        <v>#N/A</v>
      </c>
      <c r="J28" s="385" t="e">
        <f>IF(ISNUMBER(Regressions!K38),ROUND(Regressions!K38, 1), NA())</f>
        <v>#N/A</v>
      </c>
      <c r="K28" s="383" t="e">
        <f>IF(ISNUMBER(Regressions!L38),ROUND(Regressions!L38, 1), NA())</f>
        <v>#N/A</v>
      </c>
      <c r="L28" s="275" t="e">
        <f>IF(ISNUMBER(Regressions!M38),ROUND(Regressions!M38, 1), NA())</f>
        <v>#N/A</v>
      </c>
      <c r="M28" s="384" t="e">
        <f>IF(ISNUMBER(Regressions!N38),ROUND(Regressions!N38, 1), NA())</f>
        <v>#N/A</v>
      </c>
      <c r="N28" s="274" t="e">
        <f>IF(ISNUMBER(Regressions!O38),ROUND(Regressions!O38, 1), NA())</f>
        <v>#N/A</v>
      </c>
      <c r="O28" s="385" t="e">
        <f>IF(ISNUMBER(Regressions!Q38),ROUND(Regressions!Q38, 1), NA())</f>
        <v>#N/A</v>
      </c>
      <c r="P28" s="383" t="e">
        <f>IF(ISNUMBER(Regressions!R38),ROUND(Regressions!R38, 1), NA())</f>
        <v>#N/A</v>
      </c>
      <c r="Q28" s="252" t="e">
        <f>IF(ISNUMBER(Regressions!S38),ROUND(Regressions!S38, 1), NA())</f>
        <v>#N/A</v>
      </c>
      <c r="R28" s="384" t="e">
        <f>IF(ISNUMBER(Regressions!T38),ROUND(Regressions!T38, 1), NA())</f>
        <v>#N/A</v>
      </c>
      <c r="S28" s="274" t="e">
        <f>IF(ISNUMBER(Regressions!U38),ROUND(Regressions!U38, 1), NA())</f>
        <v>#N/A</v>
      </c>
    </row>
    <row xmlns:x14ac="http://schemas.microsoft.com/office/spreadsheetml/2009/9/ac" r="29" hidden="true" x14ac:dyDescent="0.2">
      <c r="A29" s="380" t="str">
        <f>IF(ISBLANK(Regressions!A39), " ", Regressions!A39)</f>
        <v>Ethiopia</v>
      </c>
      <c r="B29" s="381">
        <f>IF(ISBLANK(Regressions!B39), " ", Regressions!B39)</f>
        <v>2025</v>
      </c>
      <c r="C29" s="386" t="str">
        <f>IF(ISBLANK(Regressions!C39), " ", Regressions!C39)</f>
        <v>National</v>
      </c>
      <c r="D29" s="382" t="str">
        <f>IF(ISBLANK(Regressions!D39), " ", Regressions!D39)</f>
        <v> </v>
      </c>
      <c r="E29" s="251" t="e">
        <f>IF(ISNUMBER(Regressions!E39),ROUND(Regressions!E39, 1), NA())</f>
        <v>#N/A</v>
      </c>
      <c r="F29" s="383" t="e">
        <f>IF(ISNUMBER(Regressions!F39),ROUND(Regressions!F39, 1), NA())</f>
        <v>#N/A</v>
      </c>
      <c r="G29" s="273" t="e">
        <f>IF(ISNUMBER(Regressions!G39),ROUND(Regressions!G39, 1), NA())</f>
        <v>#N/A</v>
      </c>
      <c r="H29" s="384" t="e">
        <f>IF(ISNUMBER(Regressions!H39),ROUND(Regressions!H39, 1), NA())</f>
        <v>#N/A</v>
      </c>
      <c r="I29" s="274" t="e">
        <f>IF(ISNUMBER(Regressions!I39),ROUND(Regressions!I39, 1), NA())</f>
        <v>#N/A</v>
      </c>
      <c r="J29" s="385" t="e">
        <f>IF(ISNUMBER(Regressions!K39),ROUND(Regressions!K39, 1), NA())</f>
        <v>#N/A</v>
      </c>
      <c r="K29" s="383" t="e">
        <f>IF(ISNUMBER(Regressions!L39),ROUND(Regressions!L39, 1), NA())</f>
        <v>#N/A</v>
      </c>
      <c r="L29" s="275" t="e">
        <f>IF(ISNUMBER(Regressions!M39),ROUND(Regressions!M39, 1), NA())</f>
        <v>#N/A</v>
      </c>
      <c r="M29" s="384" t="e">
        <f>IF(ISNUMBER(Regressions!N39),ROUND(Regressions!N39, 1), NA())</f>
        <v>#N/A</v>
      </c>
      <c r="N29" s="274" t="e">
        <f>IF(ISNUMBER(Regressions!O39),ROUND(Regressions!O39, 1), NA())</f>
        <v>#N/A</v>
      </c>
      <c r="O29" s="385" t="e">
        <f>IF(ISNUMBER(Regressions!Q39),ROUND(Regressions!Q39, 1), NA())</f>
        <v>#N/A</v>
      </c>
      <c r="P29" s="383" t="e">
        <f>IF(ISNUMBER(Regressions!R39),ROUND(Regressions!R39, 1), NA())</f>
        <v>#N/A</v>
      </c>
      <c r="Q29" s="252" t="e">
        <f>IF(ISNUMBER(Regressions!S39),ROUND(Regressions!S39, 1), NA())</f>
        <v>#N/A</v>
      </c>
      <c r="R29" s="384" t="e">
        <f>IF(ISNUMBER(Regressions!T39),ROUND(Regressions!T39, 1), NA())</f>
        <v>#N/A</v>
      </c>
      <c r="S29" s="274" t="e">
        <f>IF(ISNUMBER(Regressions!U39),ROUND(Regressions!U39, 1), NA())</f>
        <v>#N/A</v>
      </c>
    </row>
    <row xmlns:x14ac="http://schemas.microsoft.com/office/spreadsheetml/2009/9/ac" r="30" hidden="true" x14ac:dyDescent="0.2">
      <c r="A30" s="380" t="str">
        <f>IF(ISBLANK(Regressions!A40), " ", Regressions!A40)</f>
        <v>Ethiopia</v>
      </c>
      <c r="B30" s="381">
        <f>IF(ISBLANK(Regressions!B40), " ", Regressions!B40)</f>
        <v>2026</v>
      </c>
      <c r="C30" s="386" t="str">
        <f>IF(ISBLANK(Regressions!C40), " ", Regressions!C40)</f>
        <v>National</v>
      </c>
      <c r="D30" s="382" t="str">
        <f>IF(ISBLANK(Regressions!D40), " ", Regressions!D40)</f>
        <v> </v>
      </c>
      <c r="E30" s="251" t="e">
        <f>IF(ISNUMBER(Regressions!E40),ROUND(Regressions!E40, 1), NA())</f>
        <v>#N/A</v>
      </c>
      <c r="F30" s="383" t="e">
        <f>IF(ISNUMBER(Regressions!F40),ROUND(Regressions!F40, 1), NA())</f>
        <v>#N/A</v>
      </c>
      <c r="G30" s="273" t="e">
        <f>IF(ISNUMBER(Regressions!G40),ROUND(Regressions!G40, 1), NA())</f>
        <v>#N/A</v>
      </c>
      <c r="H30" s="384" t="e">
        <f>IF(ISNUMBER(Regressions!H40),ROUND(Regressions!H40, 1), NA())</f>
        <v>#N/A</v>
      </c>
      <c r="I30" s="274" t="e">
        <f>IF(ISNUMBER(Regressions!I40),ROUND(Regressions!I40, 1), NA())</f>
        <v>#N/A</v>
      </c>
      <c r="J30" s="385" t="e">
        <f>IF(ISNUMBER(Regressions!K40),ROUND(Regressions!K40, 1), NA())</f>
        <v>#N/A</v>
      </c>
      <c r="K30" s="383" t="e">
        <f>IF(ISNUMBER(Regressions!L40),ROUND(Regressions!L40, 1), NA())</f>
        <v>#N/A</v>
      </c>
      <c r="L30" s="275" t="e">
        <f>IF(ISNUMBER(Regressions!M40),ROUND(Regressions!M40, 1), NA())</f>
        <v>#N/A</v>
      </c>
      <c r="M30" s="384" t="e">
        <f>IF(ISNUMBER(Regressions!N40),ROUND(Regressions!N40, 1), NA())</f>
        <v>#N/A</v>
      </c>
      <c r="N30" s="274" t="e">
        <f>IF(ISNUMBER(Regressions!O40),ROUND(Regressions!O40, 1), NA())</f>
        <v>#N/A</v>
      </c>
      <c r="O30" s="385" t="e">
        <f>IF(ISNUMBER(Regressions!Q40),ROUND(Regressions!Q40, 1), NA())</f>
        <v>#N/A</v>
      </c>
      <c r="P30" s="383" t="e">
        <f>IF(ISNUMBER(Regressions!R40),ROUND(Regressions!R40, 1), NA())</f>
        <v>#N/A</v>
      </c>
      <c r="Q30" s="252" t="e">
        <f>IF(ISNUMBER(Regressions!S40),ROUND(Regressions!S40, 1), NA())</f>
        <v>#N/A</v>
      </c>
      <c r="R30" s="384" t="e">
        <f>IF(ISNUMBER(Regressions!T40),ROUND(Regressions!T40, 1), NA())</f>
        <v>#N/A</v>
      </c>
      <c r="S30" s="274" t="e">
        <f>IF(ISNUMBER(Regressions!U40),ROUND(Regressions!U40, 1), NA())</f>
        <v>#N/A</v>
      </c>
    </row>
    <row xmlns:x14ac="http://schemas.microsoft.com/office/spreadsheetml/2009/9/ac" r="31" hidden="true" x14ac:dyDescent="0.2">
      <c r="A31" s="380" t="str">
        <f>IF(ISBLANK(Regressions!A41), " ", Regressions!A41)</f>
        <v>Ethiopia</v>
      </c>
      <c r="B31" s="381">
        <f>IF(ISBLANK(Regressions!B41), " ", Regressions!B41)</f>
        <v>2027</v>
      </c>
      <c r="C31" s="386" t="str">
        <f>IF(ISBLANK(Regressions!C41), " ", Regressions!C41)</f>
        <v>National</v>
      </c>
      <c r="D31" s="382" t="str">
        <f>IF(ISBLANK(Regressions!D41), " ", Regressions!D41)</f>
        <v> </v>
      </c>
      <c r="E31" s="251" t="e">
        <f>IF(ISNUMBER(Regressions!E41),ROUND(Regressions!E41, 1), NA())</f>
        <v>#N/A</v>
      </c>
      <c r="F31" s="383" t="e">
        <f>IF(ISNUMBER(Regressions!F41),ROUND(Regressions!F41, 1), NA())</f>
        <v>#N/A</v>
      </c>
      <c r="G31" s="273" t="e">
        <f>IF(ISNUMBER(Regressions!G41),ROUND(Regressions!G41, 1), NA())</f>
        <v>#N/A</v>
      </c>
      <c r="H31" s="384" t="e">
        <f>IF(ISNUMBER(Regressions!H41),ROUND(Regressions!H41, 1), NA())</f>
        <v>#N/A</v>
      </c>
      <c r="I31" s="274" t="e">
        <f>IF(ISNUMBER(Regressions!I41),ROUND(Regressions!I41, 1), NA())</f>
        <v>#N/A</v>
      </c>
      <c r="J31" s="385" t="e">
        <f>IF(ISNUMBER(Regressions!K41),ROUND(Regressions!K41, 1), NA())</f>
        <v>#N/A</v>
      </c>
      <c r="K31" s="383" t="e">
        <f>IF(ISNUMBER(Regressions!L41),ROUND(Regressions!L41, 1), NA())</f>
        <v>#N/A</v>
      </c>
      <c r="L31" s="275" t="e">
        <f>IF(ISNUMBER(Regressions!M41),ROUND(Regressions!M41, 1), NA())</f>
        <v>#N/A</v>
      </c>
      <c r="M31" s="384" t="e">
        <f>IF(ISNUMBER(Regressions!N41),ROUND(Regressions!N41, 1), NA())</f>
        <v>#N/A</v>
      </c>
      <c r="N31" s="274" t="e">
        <f>IF(ISNUMBER(Regressions!O41),ROUND(Regressions!O41, 1), NA())</f>
        <v>#N/A</v>
      </c>
      <c r="O31" s="385" t="e">
        <f>IF(ISNUMBER(Regressions!Q41),ROUND(Regressions!Q41, 1), NA())</f>
        <v>#N/A</v>
      </c>
      <c r="P31" s="383" t="e">
        <f>IF(ISNUMBER(Regressions!R41),ROUND(Regressions!R41, 1), NA())</f>
        <v>#N/A</v>
      </c>
      <c r="Q31" s="252" t="e">
        <f>IF(ISNUMBER(Regressions!S41),ROUND(Regressions!S41, 1), NA())</f>
        <v>#N/A</v>
      </c>
      <c r="R31" s="384" t="e">
        <f>IF(ISNUMBER(Regressions!T41),ROUND(Regressions!T41, 1), NA())</f>
        <v>#N/A</v>
      </c>
      <c r="S31" s="274" t="e">
        <f>IF(ISNUMBER(Regressions!U41),ROUND(Regressions!U41, 1), NA())</f>
        <v>#N/A</v>
      </c>
    </row>
    <row xmlns:x14ac="http://schemas.microsoft.com/office/spreadsheetml/2009/9/ac" r="32" hidden="true" x14ac:dyDescent="0.2">
      <c r="A32" s="380" t="str">
        <f>IF(ISBLANK(Regressions!A42), " ", Regressions!A42)</f>
        <v>Ethiopia</v>
      </c>
      <c r="B32" s="381">
        <f>IF(ISBLANK(Regressions!B42), " ", Regressions!B42)</f>
        <v>2028</v>
      </c>
      <c r="C32" s="386" t="str">
        <f>IF(ISBLANK(Regressions!C42), " ", Regressions!C42)</f>
        <v>National</v>
      </c>
      <c r="D32" s="382" t="str">
        <f>IF(ISBLANK(Regressions!D42), " ", Regressions!D42)</f>
        <v> </v>
      </c>
      <c r="E32" s="251" t="e">
        <f>IF(ISNUMBER(Regressions!E42),ROUND(Regressions!E42, 1), NA())</f>
        <v>#N/A</v>
      </c>
      <c r="F32" s="383" t="e">
        <f>IF(ISNUMBER(Regressions!F42),ROUND(Regressions!F42, 1), NA())</f>
        <v>#N/A</v>
      </c>
      <c r="G32" s="273" t="e">
        <f>IF(ISNUMBER(Regressions!G42),ROUND(Regressions!G42, 1), NA())</f>
        <v>#N/A</v>
      </c>
      <c r="H32" s="384" t="e">
        <f>IF(ISNUMBER(Regressions!H42),ROUND(Regressions!H42, 1), NA())</f>
        <v>#N/A</v>
      </c>
      <c r="I32" s="274" t="e">
        <f>IF(ISNUMBER(Regressions!I42),ROUND(Regressions!I42, 1), NA())</f>
        <v>#N/A</v>
      </c>
      <c r="J32" s="385" t="e">
        <f>IF(ISNUMBER(Regressions!K42),ROUND(Regressions!K42, 1), NA())</f>
        <v>#N/A</v>
      </c>
      <c r="K32" s="383" t="e">
        <f>IF(ISNUMBER(Regressions!L42),ROUND(Regressions!L42, 1), NA())</f>
        <v>#N/A</v>
      </c>
      <c r="L32" s="275" t="e">
        <f>IF(ISNUMBER(Regressions!M42),ROUND(Regressions!M42, 1), NA())</f>
        <v>#N/A</v>
      </c>
      <c r="M32" s="384" t="e">
        <f>IF(ISNUMBER(Regressions!N42),ROUND(Regressions!N42, 1), NA())</f>
        <v>#N/A</v>
      </c>
      <c r="N32" s="274" t="e">
        <f>IF(ISNUMBER(Regressions!O42),ROUND(Regressions!O42, 1), NA())</f>
        <v>#N/A</v>
      </c>
      <c r="O32" s="385" t="e">
        <f>IF(ISNUMBER(Regressions!Q42),ROUND(Regressions!Q42, 1), NA())</f>
        <v>#N/A</v>
      </c>
      <c r="P32" s="383" t="e">
        <f>IF(ISNUMBER(Regressions!R42),ROUND(Regressions!R42, 1), NA())</f>
        <v>#N/A</v>
      </c>
      <c r="Q32" s="252" t="e">
        <f>IF(ISNUMBER(Regressions!S42),ROUND(Regressions!S42, 1), NA())</f>
        <v>#N/A</v>
      </c>
      <c r="R32" s="384" t="e">
        <f>IF(ISNUMBER(Regressions!T42),ROUND(Regressions!T42, 1), NA())</f>
        <v>#N/A</v>
      </c>
      <c r="S32" s="274" t="e">
        <f>IF(ISNUMBER(Regressions!U42),ROUND(Regressions!U42, 1), NA())</f>
        <v>#N/A</v>
      </c>
    </row>
    <row xmlns:x14ac="http://schemas.microsoft.com/office/spreadsheetml/2009/9/ac" r="33" hidden="true" x14ac:dyDescent="0.2">
      <c r="A33" s="380" t="str">
        <f>IF(ISBLANK(Regressions!A43), " ", Regressions!A43)</f>
        <v>Ethiopia</v>
      </c>
      <c r="B33" s="381">
        <f>IF(ISBLANK(Regressions!B43), " ", Regressions!B43)</f>
        <v>2029</v>
      </c>
      <c r="C33" s="386" t="str">
        <f>IF(ISBLANK(Regressions!C43), " ", Regressions!C43)</f>
        <v>National</v>
      </c>
      <c r="D33" s="382" t="str">
        <f>IF(ISBLANK(Regressions!D43), " ", Regressions!D43)</f>
        <v> </v>
      </c>
      <c r="E33" s="251" t="e">
        <f>IF(ISNUMBER(Regressions!E43),ROUND(Regressions!E43, 1), NA())</f>
        <v>#N/A</v>
      </c>
      <c r="F33" s="383" t="e">
        <f>IF(ISNUMBER(Regressions!F43),ROUND(Regressions!F43, 1), NA())</f>
        <v>#N/A</v>
      </c>
      <c r="G33" s="273" t="e">
        <f>IF(ISNUMBER(Regressions!G43),ROUND(Regressions!G43, 1), NA())</f>
        <v>#N/A</v>
      </c>
      <c r="H33" s="384" t="e">
        <f>IF(ISNUMBER(Regressions!H43),ROUND(Regressions!H43, 1), NA())</f>
        <v>#N/A</v>
      </c>
      <c r="I33" s="274" t="e">
        <f>IF(ISNUMBER(Regressions!I43),ROUND(Regressions!I43, 1), NA())</f>
        <v>#N/A</v>
      </c>
      <c r="J33" s="385" t="e">
        <f>IF(ISNUMBER(Regressions!K43),ROUND(Regressions!K43, 1), NA())</f>
        <v>#N/A</v>
      </c>
      <c r="K33" s="383" t="e">
        <f>IF(ISNUMBER(Regressions!L43),ROUND(Regressions!L43, 1), NA())</f>
        <v>#N/A</v>
      </c>
      <c r="L33" s="275" t="e">
        <f>IF(ISNUMBER(Regressions!M43),ROUND(Regressions!M43, 1), NA())</f>
        <v>#N/A</v>
      </c>
      <c r="M33" s="384" t="e">
        <f>IF(ISNUMBER(Regressions!N43),ROUND(Regressions!N43, 1), NA())</f>
        <v>#N/A</v>
      </c>
      <c r="N33" s="274" t="e">
        <f>IF(ISNUMBER(Regressions!O43),ROUND(Regressions!O43, 1), NA())</f>
        <v>#N/A</v>
      </c>
      <c r="O33" s="385" t="e">
        <f>IF(ISNUMBER(Regressions!Q43),ROUND(Regressions!Q43, 1), NA())</f>
        <v>#N/A</v>
      </c>
      <c r="P33" s="383" t="e">
        <f>IF(ISNUMBER(Regressions!R43),ROUND(Regressions!R43, 1), NA())</f>
        <v>#N/A</v>
      </c>
      <c r="Q33" s="252" t="e">
        <f>IF(ISNUMBER(Regressions!S43),ROUND(Regressions!S43, 1), NA())</f>
        <v>#N/A</v>
      </c>
      <c r="R33" s="384" t="e">
        <f>IF(ISNUMBER(Regressions!T43),ROUND(Regressions!T43, 1), NA())</f>
        <v>#N/A</v>
      </c>
      <c r="S33" s="274" t="e">
        <f>IF(ISNUMBER(Regressions!U43),ROUND(Regressions!U43, 1), NA())</f>
        <v>#N/A</v>
      </c>
    </row>
    <row xmlns:x14ac="http://schemas.microsoft.com/office/spreadsheetml/2009/9/ac" r="34" hidden="true" x14ac:dyDescent="0.2">
      <c r="A34" s="380" t="str">
        <f>IF(ISBLANK(Regressions!A44), " ", Regressions!A44)</f>
        <v>Ethiopia</v>
      </c>
      <c r="B34" s="381">
        <f>IF(ISBLANK(Regressions!B44), " ", Regressions!B44)</f>
        <v>2030</v>
      </c>
      <c r="C34" s="386" t="str">
        <f>IF(ISBLANK(Regressions!C44), " ", Regressions!C44)</f>
        <v>National</v>
      </c>
      <c r="D34" s="382" t="str">
        <f>IF(ISBLANK(Regressions!D44), " ", Regressions!D44)</f>
        <v> </v>
      </c>
      <c r="E34" s="251" t="e">
        <f>IF(ISNUMBER(Regressions!E44),ROUND(Regressions!E44, 1), NA())</f>
        <v>#N/A</v>
      </c>
      <c r="F34" s="383" t="e">
        <f>IF(ISNUMBER(Regressions!F44),ROUND(Regressions!F44, 1), NA())</f>
        <v>#N/A</v>
      </c>
      <c r="G34" s="273" t="e">
        <f>IF(ISNUMBER(Regressions!G44),ROUND(Regressions!G44, 1), NA())</f>
        <v>#N/A</v>
      </c>
      <c r="H34" s="384" t="e">
        <f>IF(ISNUMBER(Regressions!H44),ROUND(Regressions!H44, 1), NA())</f>
        <v>#N/A</v>
      </c>
      <c r="I34" s="274" t="e">
        <f>IF(ISNUMBER(Regressions!I44),ROUND(Regressions!I44, 1), NA())</f>
        <v>#N/A</v>
      </c>
      <c r="J34" s="385" t="e">
        <f>IF(ISNUMBER(Regressions!K44),ROUND(Regressions!K44, 1), NA())</f>
        <v>#N/A</v>
      </c>
      <c r="K34" s="383" t="e">
        <f>IF(ISNUMBER(Regressions!L44),ROUND(Regressions!L44, 1), NA())</f>
        <v>#N/A</v>
      </c>
      <c r="L34" s="275" t="e">
        <f>IF(ISNUMBER(Regressions!M44),ROUND(Regressions!M44, 1), NA())</f>
        <v>#N/A</v>
      </c>
      <c r="M34" s="384" t="e">
        <f>IF(ISNUMBER(Regressions!N44),ROUND(Regressions!N44, 1), NA())</f>
        <v>#N/A</v>
      </c>
      <c r="N34" s="274" t="e">
        <f>IF(ISNUMBER(Regressions!O44),ROUND(Regressions!O44, 1), NA())</f>
        <v>#N/A</v>
      </c>
      <c r="O34" s="385" t="e">
        <f>IF(ISNUMBER(Regressions!Q44),ROUND(Regressions!Q44, 1), NA())</f>
        <v>#N/A</v>
      </c>
      <c r="P34" s="383" t="e">
        <f>IF(ISNUMBER(Regressions!R44),ROUND(Regressions!R44, 1), NA())</f>
        <v>#N/A</v>
      </c>
      <c r="Q34" s="252" t="e">
        <f>IF(ISNUMBER(Regressions!S44),ROUND(Regressions!S44, 1), NA())</f>
        <v>#N/A</v>
      </c>
      <c r="R34" s="384" t="e">
        <f>IF(ISNUMBER(Regressions!T44),ROUND(Regressions!T44, 1), NA())</f>
        <v>#N/A</v>
      </c>
      <c r="S34" s="274" t="e">
        <f>IF(ISNUMBER(Regressions!U44),ROUND(Regressions!U44, 1), NA())</f>
        <v>#N/A</v>
      </c>
    </row>
    <row xmlns:x14ac="http://schemas.microsoft.com/office/spreadsheetml/2009/9/ac" r="35" x14ac:dyDescent="0.2">
      <c r="A35" s="380" t="str">
        <f>IF(ISBLANK(Regressions!A45), " ", Regressions!A45)</f>
        <v>Ethiopia</v>
      </c>
      <c r="B35" s="381">
        <f>IF(ISBLANK(Regressions!B45), " ", Regressions!B45)</f>
        <v>2000</v>
      </c>
      <c r="C35" s="386" t="str">
        <f>IF(ISBLANK(Regressions!C45), " ", Regressions!C45)</f>
        <v>Urban</v>
      </c>
      <c r="D35" s="382">
        <f>IF(ISBLANK(Regressions!D45), " ", Regressions!D45)</f>
        <v>3909107.783699607</v>
      </c>
      <c r="E35" s="251" t="e">
        <f>IF(ISNUMBER(Regressions!E45),ROUND(Regressions!E45, 1), NA())</f>
        <v>#N/A</v>
      </c>
      <c r="F35" s="383" t="e">
        <f>IF(ISNUMBER(Regressions!F45),ROUND(Regressions!F45, 1), NA())</f>
        <v>#N/A</v>
      </c>
      <c r="G35" s="273" t="e">
        <f>IF(ISNUMBER(Regressions!G45),ROUND(Regressions!G45, 1), NA())</f>
        <v>#N/A</v>
      </c>
      <c r="H35" s="384" t="e">
        <f>IF(ISNUMBER(Regressions!H45),ROUND(Regressions!H45, 1), NA())</f>
        <v>#N/A</v>
      </c>
      <c r="I35" s="274" t="e">
        <f>IF(ISNUMBER(Regressions!I45),ROUND(Regressions!I45, 1), NA())</f>
        <v>#N/A</v>
      </c>
      <c r="J35" s="385" t="e">
        <f>IF(ISNUMBER(Regressions!K45),ROUND(Regressions!K45, 1), NA())</f>
        <v>#N/A</v>
      </c>
      <c r="K35" s="383" t="e">
        <f>IF(ISNUMBER(Regressions!L45),ROUND(Regressions!L45, 1), NA())</f>
        <v>#N/A</v>
      </c>
      <c r="L35" s="275" t="e">
        <f>IF(ISNUMBER(Regressions!M45),ROUND(Regressions!M45, 1), NA())</f>
        <v>#N/A</v>
      </c>
      <c r="M35" s="384" t="e">
        <f>IF(ISNUMBER(Regressions!N45),ROUND(Regressions!N45, 1), NA())</f>
        <v>#N/A</v>
      </c>
      <c r="N35" s="274" t="e">
        <f>IF(ISNUMBER(Regressions!O45),ROUND(Regressions!O45, 1), NA())</f>
        <v>#N/A</v>
      </c>
      <c r="O35" s="385" t="e">
        <f>IF(ISNUMBER(Regressions!Q45),ROUND(Regressions!Q45, 1), NA())</f>
        <v>#N/A</v>
      </c>
      <c r="P35" s="383" t="e">
        <f>IF(ISNUMBER(Regressions!R45),ROUND(Regressions!R45, 1), NA())</f>
        <v>#N/A</v>
      </c>
      <c r="Q35" s="252" t="e">
        <f>IF(ISNUMBER(Regressions!S45),ROUND(Regressions!S45, 1), NA())</f>
        <v>#N/A</v>
      </c>
      <c r="R35" s="384" t="e">
        <f>IF(ISNUMBER(Regressions!T45),ROUND(Regressions!T45, 1), NA())</f>
        <v>#N/A</v>
      </c>
      <c r="S35" s="274" t="e">
        <f>IF(ISNUMBER(Regressions!U45),ROUND(Regressions!U45, 1), NA())</f>
        <v>#N/A</v>
      </c>
    </row>
    <row xmlns:x14ac="http://schemas.microsoft.com/office/spreadsheetml/2009/9/ac" r="36" x14ac:dyDescent="0.2">
      <c r="A36" s="380" t="str">
        <f>IF(ISBLANK(Regressions!A46), " ", Regressions!A46)</f>
        <v>Ethiopia</v>
      </c>
      <c r="B36" s="381">
        <f>IF(ISBLANK(Regressions!B46), " ", Regressions!B46)</f>
        <v>2001</v>
      </c>
      <c r="C36" s="386" t="str">
        <f>IF(ISBLANK(Regressions!C46), " ", Regressions!C46)</f>
        <v>Urban</v>
      </c>
      <c r="D36" s="382">
        <f>IF(ISBLANK(Regressions!D46), " ", Regressions!D46)</f>
        <v>4095411.139839326</v>
      </c>
      <c r="E36" s="251" t="e">
        <f>IF(ISNUMBER(Regressions!E46),ROUND(Regressions!E46, 1), NA())</f>
        <v>#N/A</v>
      </c>
      <c r="F36" s="383" t="e">
        <f>IF(ISNUMBER(Regressions!F46),ROUND(Regressions!F46, 1), NA())</f>
        <v>#N/A</v>
      </c>
      <c r="G36" s="273" t="e">
        <f>IF(ISNUMBER(Regressions!G46),ROUND(Regressions!G46, 1), NA())</f>
        <v>#N/A</v>
      </c>
      <c r="H36" s="384" t="e">
        <f>IF(ISNUMBER(Regressions!H46),ROUND(Regressions!H46, 1), NA())</f>
        <v>#N/A</v>
      </c>
      <c r="I36" s="274" t="e">
        <f>IF(ISNUMBER(Regressions!I46),ROUND(Regressions!I46, 1), NA())</f>
        <v>#N/A</v>
      </c>
      <c r="J36" s="385" t="e">
        <f>IF(ISNUMBER(Regressions!K46),ROUND(Regressions!K46, 1), NA())</f>
        <v>#N/A</v>
      </c>
      <c r="K36" s="383" t="e">
        <f>IF(ISNUMBER(Regressions!L46),ROUND(Regressions!L46, 1), NA())</f>
        <v>#N/A</v>
      </c>
      <c r="L36" s="275" t="e">
        <f>IF(ISNUMBER(Regressions!M46),ROUND(Regressions!M46, 1), NA())</f>
        <v>#N/A</v>
      </c>
      <c r="M36" s="384" t="e">
        <f>IF(ISNUMBER(Regressions!N46),ROUND(Regressions!N46, 1), NA())</f>
        <v>#N/A</v>
      </c>
      <c r="N36" s="274" t="e">
        <f>IF(ISNUMBER(Regressions!O46),ROUND(Regressions!O46, 1), NA())</f>
        <v>#N/A</v>
      </c>
      <c r="O36" s="385" t="e">
        <f>IF(ISNUMBER(Regressions!Q46),ROUND(Regressions!Q46, 1), NA())</f>
        <v>#N/A</v>
      </c>
      <c r="P36" s="383" t="e">
        <f>IF(ISNUMBER(Regressions!R46),ROUND(Regressions!R46, 1), NA())</f>
        <v>#N/A</v>
      </c>
      <c r="Q36" s="252" t="e">
        <f>IF(ISNUMBER(Regressions!S46),ROUND(Regressions!S46, 1), NA())</f>
        <v>#N/A</v>
      </c>
      <c r="R36" s="384" t="e">
        <f>IF(ISNUMBER(Regressions!T46),ROUND(Regressions!T46, 1), NA())</f>
        <v>#N/A</v>
      </c>
      <c r="S36" s="274" t="e">
        <f>IF(ISNUMBER(Regressions!U46),ROUND(Regressions!U46, 1), NA())</f>
        <v>#N/A</v>
      </c>
    </row>
    <row xmlns:x14ac="http://schemas.microsoft.com/office/spreadsheetml/2009/9/ac" r="37" x14ac:dyDescent="0.2">
      <c r="A37" s="380" t="str">
        <f>IF(ISBLANK(Regressions!A47), " ", Regressions!A47)</f>
        <v>Ethiopia</v>
      </c>
      <c r="B37" s="381">
        <f>IF(ISBLANK(Regressions!B47), " ", Regressions!B47)</f>
        <v>2002</v>
      </c>
      <c r="C37" s="386" t="str">
        <f>IF(ISBLANK(Regressions!C47), " ", Regressions!C47)</f>
        <v>Urban</v>
      </c>
      <c r="D37" s="382">
        <f>IF(ISBLANK(Regressions!D47), " ", Regressions!D47)</f>
        <v>4293403.159066773</v>
      </c>
      <c r="E37" s="251" t="e">
        <f>IF(ISNUMBER(Regressions!E47),ROUND(Regressions!E47, 1), NA())</f>
        <v>#N/A</v>
      </c>
      <c r="F37" s="383" t="e">
        <f>IF(ISNUMBER(Regressions!F47),ROUND(Regressions!F47, 1), NA())</f>
        <v>#N/A</v>
      </c>
      <c r="G37" s="273" t="e">
        <f>IF(ISNUMBER(Regressions!G47),ROUND(Regressions!G47, 1), NA())</f>
        <v>#N/A</v>
      </c>
      <c r="H37" s="384" t="e">
        <f>IF(ISNUMBER(Regressions!H47),ROUND(Regressions!H47, 1), NA())</f>
        <v>#N/A</v>
      </c>
      <c r="I37" s="274" t="e">
        <f>IF(ISNUMBER(Regressions!I47),ROUND(Regressions!I47, 1), NA())</f>
        <v>#N/A</v>
      </c>
      <c r="J37" s="385" t="e">
        <f>IF(ISNUMBER(Regressions!K47),ROUND(Regressions!K47, 1), NA())</f>
        <v>#N/A</v>
      </c>
      <c r="K37" s="383" t="e">
        <f>IF(ISNUMBER(Regressions!L47),ROUND(Regressions!L47, 1), NA())</f>
        <v>#N/A</v>
      </c>
      <c r="L37" s="275" t="e">
        <f>IF(ISNUMBER(Regressions!M47),ROUND(Regressions!M47, 1), NA())</f>
        <v>#N/A</v>
      </c>
      <c r="M37" s="384" t="e">
        <f>IF(ISNUMBER(Regressions!N47),ROUND(Regressions!N47, 1), NA())</f>
        <v>#N/A</v>
      </c>
      <c r="N37" s="274" t="e">
        <f>IF(ISNUMBER(Regressions!O47),ROUND(Regressions!O47, 1), NA())</f>
        <v>#N/A</v>
      </c>
      <c r="O37" s="385" t="e">
        <f>IF(ISNUMBER(Regressions!Q47),ROUND(Regressions!Q47, 1), NA())</f>
        <v>#N/A</v>
      </c>
      <c r="P37" s="383" t="e">
        <f>IF(ISNUMBER(Regressions!R47),ROUND(Regressions!R47, 1), NA())</f>
        <v>#N/A</v>
      </c>
      <c r="Q37" s="252" t="e">
        <f>IF(ISNUMBER(Regressions!S47),ROUND(Regressions!S47, 1), NA())</f>
        <v>#N/A</v>
      </c>
      <c r="R37" s="384" t="e">
        <f>IF(ISNUMBER(Regressions!T47),ROUND(Regressions!T47, 1), NA())</f>
        <v>#N/A</v>
      </c>
      <c r="S37" s="274" t="e">
        <f>IF(ISNUMBER(Regressions!U47),ROUND(Regressions!U47, 1), NA())</f>
        <v>#N/A</v>
      </c>
    </row>
    <row xmlns:x14ac="http://schemas.microsoft.com/office/spreadsheetml/2009/9/ac" r="38" x14ac:dyDescent="0.2">
      <c r="A38" s="380" t="str">
        <f>IF(ISBLANK(Regressions!A48), " ", Regressions!A48)</f>
        <v>Ethiopia</v>
      </c>
      <c r="B38" s="381">
        <f>IF(ISBLANK(Regressions!B48), " ", Regressions!B48)</f>
        <v>2003</v>
      </c>
      <c r="C38" s="386" t="str">
        <f>IF(ISBLANK(Regressions!C48), " ", Regressions!C48)</f>
        <v>Urban</v>
      </c>
      <c r="D38" s="382">
        <f>IF(ISBLANK(Regressions!D48), " ", Regressions!D48)</f>
        <v>4498406.9820923992</v>
      </c>
      <c r="E38" s="251" t="e">
        <f>IF(ISNUMBER(Regressions!E48),ROUND(Regressions!E48, 1), NA())</f>
        <v>#N/A</v>
      </c>
      <c r="F38" s="383" t="e">
        <f>IF(ISNUMBER(Regressions!F48),ROUND(Regressions!F48, 1), NA())</f>
        <v>#N/A</v>
      </c>
      <c r="G38" s="273" t="e">
        <f>IF(ISNUMBER(Regressions!G48),ROUND(Regressions!G48, 1), NA())</f>
        <v>#N/A</v>
      </c>
      <c r="H38" s="384" t="e">
        <f>IF(ISNUMBER(Regressions!H48),ROUND(Regressions!H48, 1), NA())</f>
        <v>#N/A</v>
      </c>
      <c r="I38" s="274" t="e">
        <f>IF(ISNUMBER(Regressions!I48),ROUND(Regressions!I48, 1), NA())</f>
        <v>#N/A</v>
      </c>
      <c r="J38" s="385" t="e">
        <f>IF(ISNUMBER(Regressions!K48),ROUND(Regressions!K48, 1), NA())</f>
        <v>#N/A</v>
      </c>
      <c r="K38" s="383" t="e">
        <f>IF(ISNUMBER(Regressions!L48),ROUND(Regressions!L48, 1), NA())</f>
        <v>#N/A</v>
      </c>
      <c r="L38" s="275" t="e">
        <f>IF(ISNUMBER(Regressions!M48),ROUND(Regressions!M48, 1), NA())</f>
        <v>#N/A</v>
      </c>
      <c r="M38" s="384" t="e">
        <f>IF(ISNUMBER(Regressions!N48),ROUND(Regressions!N48, 1), NA())</f>
        <v>#N/A</v>
      </c>
      <c r="N38" s="274" t="e">
        <f>IF(ISNUMBER(Regressions!O48),ROUND(Regressions!O48, 1), NA())</f>
        <v>#N/A</v>
      </c>
      <c r="O38" s="385" t="e">
        <f>IF(ISNUMBER(Regressions!Q48),ROUND(Regressions!Q48, 1), NA())</f>
        <v>#N/A</v>
      </c>
      <c r="P38" s="383" t="e">
        <f>IF(ISNUMBER(Regressions!R48),ROUND(Regressions!R48, 1), NA())</f>
        <v>#N/A</v>
      </c>
      <c r="Q38" s="252" t="e">
        <f>IF(ISNUMBER(Regressions!S48),ROUND(Regressions!S48, 1), NA())</f>
        <v>#N/A</v>
      </c>
      <c r="R38" s="384" t="e">
        <f>IF(ISNUMBER(Regressions!T48),ROUND(Regressions!T48, 1), NA())</f>
        <v>#N/A</v>
      </c>
      <c r="S38" s="274" t="e">
        <f>IF(ISNUMBER(Regressions!U48),ROUND(Regressions!U48, 1), NA())</f>
        <v>#N/A</v>
      </c>
    </row>
    <row xmlns:x14ac="http://schemas.microsoft.com/office/spreadsheetml/2009/9/ac" r="39" x14ac:dyDescent="0.2">
      <c r="A39" s="380" t="str">
        <f>IF(ISBLANK(Regressions!A49), " ", Regressions!A49)</f>
        <v>Ethiopia</v>
      </c>
      <c r="B39" s="381">
        <f>IF(ISBLANK(Regressions!B49), " ", Regressions!B49)</f>
        <v>2004</v>
      </c>
      <c r="C39" s="386" t="str">
        <f>IF(ISBLANK(Regressions!C49), " ", Regressions!C49)</f>
        <v>Urban</v>
      </c>
      <c r="D39" s="382">
        <f>IF(ISBLANK(Regressions!D49), " ", Regressions!D49)</f>
        <v>4707536.4866914377</v>
      </c>
      <c r="E39" s="251" t="e">
        <f>IF(ISNUMBER(Regressions!E49),ROUND(Regressions!E49, 1), NA())</f>
        <v>#N/A</v>
      </c>
      <c r="F39" s="383" t="e">
        <f>IF(ISNUMBER(Regressions!F49),ROUND(Regressions!F49, 1), NA())</f>
        <v>#N/A</v>
      </c>
      <c r="G39" s="273" t="e">
        <f>IF(ISNUMBER(Regressions!G49),ROUND(Regressions!G49, 1), NA())</f>
        <v>#N/A</v>
      </c>
      <c r="H39" s="384" t="e">
        <f>IF(ISNUMBER(Regressions!H49),ROUND(Regressions!H49, 1), NA())</f>
        <v>#N/A</v>
      </c>
      <c r="I39" s="274" t="e">
        <f>IF(ISNUMBER(Regressions!I49),ROUND(Regressions!I49, 1), NA())</f>
        <v>#N/A</v>
      </c>
      <c r="J39" s="385" t="e">
        <f>IF(ISNUMBER(Regressions!K49),ROUND(Regressions!K49, 1), NA())</f>
        <v>#N/A</v>
      </c>
      <c r="K39" s="383" t="e">
        <f>IF(ISNUMBER(Regressions!L49),ROUND(Regressions!L49, 1), NA())</f>
        <v>#N/A</v>
      </c>
      <c r="L39" s="275" t="e">
        <f>IF(ISNUMBER(Regressions!M49),ROUND(Regressions!M49, 1), NA())</f>
        <v>#N/A</v>
      </c>
      <c r="M39" s="384" t="e">
        <f>IF(ISNUMBER(Regressions!N49),ROUND(Regressions!N49, 1), NA())</f>
        <v>#N/A</v>
      </c>
      <c r="N39" s="274" t="e">
        <f>IF(ISNUMBER(Regressions!O49),ROUND(Regressions!O49, 1), NA())</f>
        <v>#N/A</v>
      </c>
      <c r="O39" s="385" t="e">
        <f>IF(ISNUMBER(Regressions!Q49),ROUND(Regressions!Q49, 1), NA())</f>
        <v>#N/A</v>
      </c>
      <c r="P39" s="383" t="e">
        <f>IF(ISNUMBER(Regressions!R49),ROUND(Regressions!R49, 1), NA())</f>
        <v>#N/A</v>
      </c>
      <c r="Q39" s="252" t="e">
        <f>IF(ISNUMBER(Regressions!S49),ROUND(Regressions!S49, 1), NA())</f>
        <v>#N/A</v>
      </c>
      <c r="R39" s="384" t="e">
        <f>IF(ISNUMBER(Regressions!T49),ROUND(Regressions!T49, 1), NA())</f>
        <v>#N/A</v>
      </c>
      <c r="S39" s="274" t="e">
        <f>IF(ISNUMBER(Regressions!U49),ROUND(Regressions!U49, 1), NA())</f>
        <v>#N/A</v>
      </c>
    </row>
    <row xmlns:x14ac="http://schemas.microsoft.com/office/spreadsheetml/2009/9/ac" r="40" x14ac:dyDescent="0.2">
      <c r="A40" s="380" t="str">
        <f>IF(ISBLANK(Regressions!A50), " ", Regressions!A50)</f>
        <v>Ethiopia</v>
      </c>
      <c r="B40" s="381">
        <f>IF(ISBLANK(Regressions!B50), " ", Regressions!B50)</f>
        <v>2005</v>
      </c>
      <c r="C40" s="386" t="str">
        <f>IF(ISBLANK(Regressions!C50), " ", Regressions!C50)</f>
        <v>Urban</v>
      </c>
      <c r="D40" s="382">
        <f>IF(ISBLANK(Regressions!D50), " ", Regressions!D50)</f>
        <v>4913731.3043044684</v>
      </c>
      <c r="E40" s="251" t="e">
        <f>IF(ISNUMBER(Regressions!E50),ROUND(Regressions!E50, 1), NA())</f>
        <v>#N/A</v>
      </c>
      <c r="F40" s="383" t="e">
        <f>IF(ISNUMBER(Regressions!F50),ROUND(Regressions!F50, 1), NA())</f>
        <v>#N/A</v>
      </c>
      <c r="G40" s="273" t="e">
        <f>IF(ISNUMBER(Regressions!G50),ROUND(Regressions!G50, 1), NA())</f>
        <v>#N/A</v>
      </c>
      <c r="H40" s="384" t="e">
        <f>IF(ISNUMBER(Regressions!H50),ROUND(Regressions!H50, 1), NA())</f>
        <v>#N/A</v>
      </c>
      <c r="I40" s="274" t="e">
        <f>IF(ISNUMBER(Regressions!I50),ROUND(Regressions!I50, 1), NA())</f>
        <v>#N/A</v>
      </c>
      <c r="J40" s="385" t="e">
        <f>IF(ISNUMBER(Regressions!K50),ROUND(Regressions!K50, 1), NA())</f>
        <v>#N/A</v>
      </c>
      <c r="K40" s="383" t="e">
        <f>IF(ISNUMBER(Regressions!L50),ROUND(Regressions!L50, 1), NA())</f>
        <v>#N/A</v>
      </c>
      <c r="L40" s="275" t="e">
        <f>IF(ISNUMBER(Regressions!M50),ROUND(Regressions!M50, 1), NA())</f>
        <v>#N/A</v>
      </c>
      <c r="M40" s="384" t="e">
        <f>IF(ISNUMBER(Regressions!N50),ROUND(Regressions!N50, 1), NA())</f>
        <v>#N/A</v>
      </c>
      <c r="N40" s="274" t="e">
        <f>IF(ISNUMBER(Regressions!O50),ROUND(Regressions!O50, 1), NA())</f>
        <v>#N/A</v>
      </c>
      <c r="O40" s="385" t="e">
        <f>IF(ISNUMBER(Regressions!Q50),ROUND(Regressions!Q50, 1), NA())</f>
        <v>#N/A</v>
      </c>
      <c r="P40" s="383" t="e">
        <f>IF(ISNUMBER(Regressions!R50),ROUND(Regressions!R50, 1), NA())</f>
        <v>#N/A</v>
      </c>
      <c r="Q40" s="252" t="e">
        <f>IF(ISNUMBER(Regressions!S50),ROUND(Regressions!S50, 1), NA())</f>
        <v>#N/A</v>
      </c>
      <c r="R40" s="384" t="e">
        <f>IF(ISNUMBER(Regressions!T50),ROUND(Regressions!T50, 1), NA())</f>
        <v>#N/A</v>
      </c>
      <c r="S40" s="274" t="e">
        <f>IF(ISNUMBER(Regressions!U50),ROUND(Regressions!U50, 1), NA())</f>
        <v>#N/A</v>
      </c>
    </row>
    <row xmlns:x14ac="http://schemas.microsoft.com/office/spreadsheetml/2009/9/ac" r="41" x14ac:dyDescent="0.2">
      <c r="A41" s="380" t="str">
        <f>IF(ISBLANK(Regressions!A51), " ", Regressions!A51)</f>
        <v>Ethiopia</v>
      </c>
      <c r="B41" s="381">
        <f>IF(ISBLANK(Regressions!B51), " ", Regressions!B51)</f>
        <v>2006</v>
      </c>
      <c r="C41" s="386" t="str">
        <f>IF(ISBLANK(Regressions!C51), " ", Regressions!C51)</f>
        <v>Urban</v>
      </c>
      <c r="D41" s="382">
        <f>IF(ISBLANK(Regressions!D51), " ", Regressions!D51)</f>
        <v>5121226.3081050878</v>
      </c>
      <c r="E41" s="251" t="e">
        <f>IF(ISNUMBER(Regressions!E51),ROUND(Regressions!E51, 1), NA())</f>
        <v>#N/A</v>
      </c>
      <c r="F41" s="383" t="e">
        <f>IF(ISNUMBER(Regressions!F51),ROUND(Regressions!F51, 1), NA())</f>
        <v>#N/A</v>
      </c>
      <c r="G41" s="273" t="e">
        <f>IF(ISNUMBER(Regressions!G51),ROUND(Regressions!G51, 1), NA())</f>
        <v>#N/A</v>
      </c>
      <c r="H41" s="384" t="e">
        <f>IF(ISNUMBER(Regressions!H51),ROUND(Regressions!H51, 1), NA())</f>
        <v>#N/A</v>
      </c>
      <c r="I41" s="274" t="e">
        <f>IF(ISNUMBER(Regressions!I51),ROUND(Regressions!I51, 1), NA())</f>
        <v>#N/A</v>
      </c>
      <c r="J41" s="385" t="e">
        <f>IF(ISNUMBER(Regressions!K51),ROUND(Regressions!K51, 1), NA())</f>
        <v>#N/A</v>
      </c>
      <c r="K41" s="383" t="e">
        <f>IF(ISNUMBER(Regressions!L51),ROUND(Regressions!L51, 1), NA())</f>
        <v>#N/A</v>
      </c>
      <c r="L41" s="275" t="e">
        <f>IF(ISNUMBER(Regressions!M51),ROUND(Regressions!M51, 1), NA())</f>
        <v>#N/A</v>
      </c>
      <c r="M41" s="384" t="e">
        <f>IF(ISNUMBER(Regressions!N51),ROUND(Regressions!N51, 1), NA())</f>
        <v>#N/A</v>
      </c>
      <c r="N41" s="274" t="e">
        <f>IF(ISNUMBER(Regressions!O51),ROUND(Regressions!O51, 1), NA())</f>
        <v>#N/A</v>
      </c>
      <c r="O41" s="385" t="e">
        <f>IF(ISNUMBER(Regressions!Q51),ROUND(Regressions!Q51, 1), NA())</f>
        <v>#N/A</v>
      </c>
      <c r="P41" s="383" t="e">
        <f>IF(ISNUMBER(Regressions!R51),ROUND(Regressions!R51, 1), NA())</f>
        <v>#N/A</v>
      </c>
      <c r="Q41" s="252" t="e">
        <f>IF(ISNUMBER(Regressions!S51),ROUND(Regressions!S51, 1), NA())</f>
        <v>#N/A</v>
      </c>
      <c r="R41" s="384" t="e">
        <f>IF(ISNUMBER(Regressions!T51),ROUND(Regressions!T51, 1), NA())</f>
        <v>#N/A</v>
      </c>
      <c r="S41" s="274" t="e">
        <f>IF(ISNUMBER(Regressions!U51),ROUND(Regressions!U51, 1), NA())</f>
        <v>#N/A</v>
      </c>
    </row>
    <row xmlns:x14ac="http://schemas.microsoft.com/office/spreadsheetml/2009/9/ac" r="42" x14ac:dyDescent="0.2">
      <c r="A42" s="380" t="str">
        <f>IF(ISBLANK(Regressions!A52), " ", Regressions!A52)</f>
        <v>Ethiopia</v>
      </c>
      <c r="B42" s="381">
        <f>IF(ISBLANK(Regressions!B52), " ", Regressions!B52)</f>
        <v>2007</v>
      </c>
      <c r="C42" s="386" t="str">
        <f>IF(ISBLANK(Regressions!C52), " ", Regressions!C52)</f>
        <v>Urban</v>
      </c>
      <c r="D42" s="382">
        <f>IF(ISBLANK(Regressions!D52), " ", Regressions!D52)</f>
        <v>5335843.281466485</v>
      </c>
      <c r="E42" s="251" t="e">
        <f>IF(ISNUMBER(Regressions!E52),ROUND(Regressions!E52, 1), NA())</f>
        <v>#N/A</v>
      </c>
      <c r="F42" s="383" t="e">
        <f>IF(ISNUMBER(Regressions!F52),ROUND(Regressions!F52, 1), NA())</f>
        <v>#N/A</v>
      </c>
      <c r="G42" s="273" t="e">
        <f>IF(ISNUMBER(Regressions!G52),ROUND(Regressions!G52, 1), NA())</f>
        <v>#N/A</v>
      </c>
      <c r="H42" s="384" t="e">
        <f>IF(ISNUMBER(Regressions!H52),ROUND(Regressions!H52, 1), NA())</f>
        <v>#N/A</v>
      </c>
      <c r="I42" s="274" t="e">
        <f>IF(ISNUMBER(Regressions!I52),ROUND(Regressions!I52, 1), NA())</f>
        <v>#N/A</v>
      </c>
      <c r="J42" s="385" t="e">
        <f>IF(ISNUMBER(Regressions!K52),ROUND(Regressions!K52, 1), NA())</f>
        <v>#N/A</v>
      </c>
      <c r="K42" s="383" t="e">
        <f>IF(ISNUMBER(Regressions!L52),ROUND(Regressions!L52, 1), NA())</f>
        <v>#N/A</v>
      </c>
      <c r="L42" s="275" t="e">
        <f>IF(ISNUMBER(Regressions!M52),ROUND(Regressions!M52, 1), NA())</f>
        <v>#N/A</v>
      </c>
      <c r="M42" s="384" t="e">
        <f>IF(ISNUMBER(Regressions!N52),ROUND(Regressions!N52, 1), NA())</f>
        <v>#N/A</v>
      </c>
      <c r="N42" s="274" t="e">
        <f>IF(ISNUMBER(Regressions!O52),ROUND(Regressions!O52, 1), NA())</f>
        <v>#N/A</v>
      </c>
      <c r="O42" s="385" t="e">
        <f>IF(ISNUMBER(Regressions!Q52),ROUND(Regressions!Q52, 1), NA())</f>
        <v>#N/A</v>
      </c>
      <c r="P42" s="383" t="e">
        <f>IF(ISNUMBER(Regressions!R52),ROUND(Regressions!R52, 1), NA())</f>
        <v>#N/A</v>
      </c>
      <c r="Q42" s="252" t="e">
        <f>IF(ISNUMBER(Regressions!S52),ROUND(Regressions!S52, 1), NA())</f>
        <v>#N/A</v>
      </c>
      <c r="R42" s="384" t="e">
        <f>IF(ISNUMBER(Regressions!T52),ROUND(Regressions!T52, 1), NA())</f>
        <v>#N/A</v>
      </c>
      <c r="S42" s="274" t="e">
        <f>IF(ISNUMBER(Regressions!U52),ROUND(Regressions!U52, 1), NA())</f>
        <v>#N/A</v>
      </c>
    </row>
    <row xmlns:x14ac="http://schemas.microsoft.com/office/spreadsheetml/2009/9/ac" r="43" x14ac:dyDescent="0.2">
      <c r="A43" s="380" t="str">
        <f>IF(ISBLANK(Regressions!A53), " ", Regressions!A53)</f>
        <v>Ethiopia</v>
      </c>
      <c r="B43" s="381">
        <f>IF(ISBLANK(Regressions!B53), " ", Regressions!B53)</f>
        <v>2008</v>
      </c>
      <c r="C43" s="386" t="str">
        <f>IF(ISBLANK(Regressions!C53), " ", Regressions!C53)</f>
        <v>Urban</v>
      </c>
      <c r="D43" s="382">
        <f>IF(ISBLANK(Regressions!D53), " ", Regressions!D53)</f>
        <v>5614582.1938362131</v>
      </c>
      <c r="E43" s="251" t="e">
        <f>IF(ISNUMBER(Regressions!E53),ROUND(Regressions!E53, 1), NA())</f>
        <v>#N/A</v>
      </c>
      <c r="F43" s="383" t="e">
        <f>IF(ISNUMBER(Regressions!F53),ROUND(Regressions!F53, 1), NA())</f>
        <v>#N/A</v>
      </c>
      <c r="G43" s="273" t="e">
        <f>IF(ISNUMBER(Regressions!G53),ROUND(Regressions!G53, 1), NA())</f>
        <v>#N/A</v>
      </c>
      <c r="H43" s="384" t="e">
        <f>IF(ISNUMBER(Regressions!H53),ROUND(Regressions!H53, 1), NA())</f>
        <v>#N/A</v>
      </c>
      <c r="I43" s="274" t="e">
        <f>IF(ISNUMBER(Regressions!I53),ROUND(Regressions!I53, 1), NA())</f>
        <v>#N/A</v>
      </c>
      <c r="J43" s="385" t="e">
        <f>IF(ISNUMBER(Regressions!K53),ROUND(Regressions!K53, 1), NA())</f>
        <v>#N/A</v>
      </c>
      <c r="K43" s="383" t="e">
        <f>IF(ISNUMBER(Regressions!L53),ROUND(Regressions!L53, 1), NA())</f>
        <v>#N/A</v>
      </c>
      <c r="L43" s="275" t="e">
        <f>IF(ISNUMBER(Regressions!M53),ROUND(Regressions!M53, 1), NA())</f>
        <v>#N/A</v>
      </c>
      <c r="M43" s="384" t="e">
        <f>IF(ISNUMBER(Regressions!N53),ROUND(Regressions!N53, 1), NA())</f>
        <v>#N/A</v>
      </c>
      <c r="N43" s="274" t="e">
        <f>IF(ISNUMBER(Regressions!O53),ROUND(Regressions!O53, 1), NA())</f>
        <v>#N/A</v>
      </c>
      <c r="O43" s="385" t="e">
        <f>IF(ISNUMBER(Regressions!Q53),ROUND(Regressions!Q53, 1), NA())</f>
        <v>#N/A</v>
      </c>
      <c r="P43" s="383" t="e">
        <f>IF(ISNUMBER(Regressions!R53),ROUND(Regressions!R53, 1), NA())</f>
        <v>#N/A</v>
      </c>
      <c r="Q43" s="252" t="e">
        <f>IF(ISNUMBER(Regressions!S53),ROUND(Regressions!S53, 1), NA())</f>
        <v>#N/A</v>
      </c>
      <c r="R43" s="384" t="e">
        <f>IF(ISNUMBER(Regressions!T53),ROUND(Regressions!T53, 1), NA())</f>
        <v>#N/A</v>
      </c>
      <c r="S43" s="274" t="e">
        <f>IF(ISNUMBER(Regressions!U53),ROUND(Regressions!U53, 1), NA())</f>
        <v>#N/A</v>
      </c>
    </row>
    <row xmlns:x14ac="http://schemas.microsoft.com/office/spreadsheetml/2009/9/ac" r="44" x14ac:dyDescent="0.2">
      <c r="A44" s="380" t="str">
        <f>IF(ISBLANK(Regressions!A54), " ", Regressions!A54)</f>
        <v>Ethiopia</v>
      </c>
      <c r="B44" s="381">
        <f>IF(ISBLANK(Regressions!B54), " ", Regressions!B54)</f>
        <v>2009</v>
      </c>
      <c r="C44" s="386" t="str">
        <f>IF(ISBLANK(Regressions!C54), " ", Regressions!C54)</f>
        <v>Urban</v>
      </c>
      <c r="D44" s="382">
        <f>IF(ISBLANK(Regressions!D54), " ", Regressions!D54)</f>
        <v>5904489.673520661</v>
      </c>
      <c r="E44" s="251" t="e">
        <f>IF(ISNUMBER(Regressions!E54),ROUND(Regressions!E54, 1), NA())</f>
        <v>#N/A</v>
      </c>
      <c r="F44" s="383" t="e">
        <f>IF(ISNUMBER(Regressions!F54),ROUND(Regressions!F54, 1), NA())</f>
        <v>#N/A</v>
      </c>
      <c r="G44" s="273" t="e">
        <f>IF(ISNUMBER(Regressions!G54),ROUND(Regressions!G54, 1), NA())</f>
        <v>#N/A</v>
      </c>
      <c r="H44" s="384" t="e">
        <f>IF(ISNUMBER(Regressions!H54),ROUND(Regressions!H54, 1), NA())</f>
        <v>#N/A</v>
      </c>
      <c r="I44" s="274" t="e">
        <f>IF(ISNUMBER(Regressions!I54),ROUND(Regressions!I54, 1), NA())</f>
        <v>#N/A</v>
      </c>
      <c r="J44" s="385" t="e">
        <f>IF(ISNUMBER(Regressions!K54),ROUND(Regressions!K54, 1), NA())</f>
        <v>#N/A</v>
      </c>
      <c r="K44" s="383" t="e">
        <f>IF(ISNUMBER(Regressions!L54),ROUND(Regressions!L54, 1), NA())</f>
        <v>#N/A</v>
      </c>
      <c r="L44" s="275" t="e">
        <f>IF(ISNUMBER(Regressions!M54),ROUND(Regressions!M54, 1), NA())</f>
        <v>#N/A</v>
      </c>
      <c r="M44" s="384" t="e">
        <f>IF(ISNUMBER(Regressions!N54),ROUND(Regressions!N54, 1), NA())</f>
        <v>#N/A</v>
      </c>
      <c r="N44" s="274" t="e">
        <f>IF(ISNUMBER(Regressions!O54),ROUND(Regressions!O54, 1), NA())</f>
        <v>#N/A</v>
      </c>
      <c r="O44" s="385" t="e">
        <f>IF(ISNUMBER(Regressions!Q54),ROUND(Regressions!Q54, 1), NA())</f>
        <v>#N/A</v>
      </c>
      <c r="P44" s="383" t="e">
        <f>IF(ISNUMBER(Regressions!R54),ROUND(Regressions!R54, 1), NA())</f>
        <v>#N/A</v>
      </c>
      <c r="Q44" s="252" t="e">
        <f>IF(ISNUMBER(Regressions!S54),ROUND(Regressions!S54, 1), NA())</f>
        <v>#N/A</v>
      </c>
      <c r="R44" s="384" t="e">
        <f>IF(ISNUMBER(Regressions!T54),ROUND(Regressions!T54, 1), NA())</f>
        <v>#N/A</v>
      </c>
      <c r="S44" s="274" t="e">
        <f>IF(ISNUMBER(Regressions!U54),ROUND(Regressions!U54, 1), NA())</f>
        <v>#N/A</v>
      </c>
    </row>
    <row xmlns:x14ac="http://schemas.microsoft.com/office/spreadsheetml/2009/9/ac" r="45" x14ac:dyDescent="0.2">
      <c r="A45" s="380" t="str">
        <f>IF(ISBLANK(Regressions!A55), " ", Regressions!A55)</f>
        <v>Ethiopia</v>
      </c>
      <c r="B45" s="381">
        <f>IF(ISBLANK(Regressions!B55), " ", Regressions!B55)</f>
        <v>2010</v>
      </c>
      <c r="C45" s="386" t="str">
        <f>IF(ISBLANK(Regressions!C55), " ", Regressions!C55)</f>
        <v>Urban</v>
      </c>
      <c r="D45" s="382">
        <f>IF(ISBLANK(Regressions!D55), " ", Regressions!D55)</f>
        <v>6204565.0899438486</v>
      </c>
      <c r="E45" s="251" t="e">
        <f>IF(ISNUMBER(Regressions!E55),ROUND(Regressions!E55, 1), NA())</f>
        <v>#N/A</v>
      </c>
      <c r="F45" s="383" t="e">
        <f>IF(ISNUMBER(Regressions!F55),ROUND(Regressions!F55, 1), NA())</f>
        <v>#N/A</v>
      </c>
      <c r="G45" s="273" t="e">
        <f>IF(ISNUMBER(Regressions!G55),ROUND(Regressions!G55, 1), NA())</f>
        <v>#N/A</v>
      </c>
      <c r="H45" s="384" t="e">
        <f>IF(ISNUMBER(Regressions!H55),ROUND(Regressions!H55, 1), NA())</f>
        <v>#N/A</v>
      </c>
      <c r="I45" s="274" t="e">
        <f>IF(ISNUMBER(Regressions!I55),ROUND(Regressions!I55, 1), NA())</f>
        <v>#N/A</v>
      </c>
      <c r="J45" s="385" t="e">
        <f>IF(ISNUMBER(Regressions!K55),ROUND(Regressions!K55, 1), NA())</f>
        <v>#N/A</v>
      </c>
      <c r="K45" s="383" t="e">
        <f>IF(ISNUMBER(Regressions!L55),ROUND(Regressions!L55, 1), NA())</f>
        <v>#N/A</v>
      </c>
      <c r="L45" s="275" t="e">
        <f>IF(ISNUMBER(Regressions!M55),ROUND(Regressions!M55, 1), NA())</f>
        <v>#N/A</v>
      </c>
      <c r="M45" s="384" t="e">
        <f>IF(ISNUMBER(Regressions!N55),ROUND(Regressions!N55, 1), NA())</f>
        <v>#N/A</v>
      </c>
      <c r="N45" s="274" t="e">
        <f>IF(ISNUMBER(Regressions!O55),ROUND(Regressions!O55, 1), NA())</f>
        <v>#N/A</v>
      </c>
      <c r="O45" s="385" t="e">
        <f>IF(ISNUMBER(Regressions!Q55),ROUND(Regressions!Q55, 1), NA())</f>
        <v>#N/A</v>
      </c>
      <c r="P45" s="383" t="e">
        <f>IF(ISNUMBER(Regressions!R55),ROUND(Regressions!R55, 1), NA())</f>
        <v>#N/A</v>
      </c>
      <c r="Q45" s="252" t="e">
        <f>IF(ISNUMBER(Regressions!S55),ROUND(Regressions!S55, 1), NA())</f>
        <v>#N/A</v>
      </c>
      <c r="R45" s="384" t="e">
        <f>IF(ISNUMBER(Regressions!T55),ROUND(Regressions!T55, 1), NA())</f>
        <v>#N/A</v>
      </c>
      <c r="S45" s="274" t="e">
        <f>IF(ISNUMBER(Regressions!U55),ROUND(Regressions!U55, 1), NA())</f>
        <v>#N/A</v>
      </c>
    </row>
    <row xmlns:x14ac="http://schemas.microsoft.com/office/spreadsheetml/2009/9/ac" r="46" x14ac:dyDescent="0.2">
      <c r="A46" s="380" t="str">
        <f>IF(ISBLANK(Regressions!A56), " ", Regressions!A56)</f>
        <v>Ethiopia</v>
      </c>
      <c r="B46" s="381">
        <f>IF(ISBLANK(Regressions!B56), " ", Regressions!B56)</f>
        <v>2011</v>
      </c>
      <c r="C46" s="386" t="str">
        <f>IF(ISBLANK(Regressions!C56), " ", Regressions!C56)</f>
        <v>Urban</v>
      </c>
      <c r="D46" s="382">
        <f>IF(ISBLANK(Regressions!D56), " ", Regressions!D56)</f>
        <v>6509944.8194403062</v>
      </c>
      <c r="E46" s="251" t="e">
        <f>IF(ISNUMBER(Regressions!E56),ROUND(Regressions!E56, 1), NA())</f>
        <v>#N/A</v>
      </c>
      <c r="F46" s="383" t="e">
        <f>IF(ISNUMBER(Regressions!F56),ROUND(Regressions!F56, 1), NA())</f>
        <v>#N/A</v>
      </c>
      <c r="G46" s="273" t="e">
        <f>IF(ISNUMBER(Regressions!G56),ROUND(Regressions!G56, 1), NA())</f>
        <v>#N/A</v>
      </c>
      <c r="H46" s="384" t="e">
        <f>IF(ISNUMBER(Regressions!H56),ROUND(Regressions!H56, 1), NA())</f>
        <v>#N/A</v>
      </c>
      <c r="I46" s="274" t="e">
        <f>IF(ISNUMBER(Regressions!I56),ROUND(Regressions!I56, 1), NA())</f>
        <v>#N/A</v>
      </c>
      <c r="J46" s="385" t="e">
        <f>IF(ISNUMBER(Regressions!K56),ROUND(Regressions!K56, 1), NA())</f>
        <v>#N/A</v>
      </c>
      <c r="K46" s="383" t="e">
        <f>IF(ISNUMBER(Regressions!L56),ROUND(Regressions!L56, 1), NA())</f>
        <v>#N/A</v>
      </c>
      <c r="L46" s="275" t="e">
        <f>IF(ISNUMBER(Regressions!M56),ROUND(Regressions!M56, 1), NA())</f>
        <v>#N/A</v>
      </c>
      <c r="M46" s="384" t="e">
        <f>IF(ISNUMBER(Regressions!N56),ROUND(Regressions!N56, 1), NA())</f>
        <v>#N/A</v>
      </c>
      <c r="N46" s="274" t="e">
        <f>IF(ISNUMBER(Regressions!O56),ROUND(Regressions!O56, 1), NA())</f>
        <v>#N/A</v>
      </c>
      <c r="O46" s="385" t="e">
        <f>IF(ISNUMBER(Regressions!Q56),ROUND(Regressions!Q56, 1), NA())</f>
        <v>#N/A</v>
      </c>
      <c r="P46" s="383" t="e">
        <f>IF(ISNUMBER(Regressions!R56),ROUND(Regressions!R56, 1), NA())</f>
        <v>#N/A</v>
      </c>
      <c r="Q46" s="252" t="e">
        <f>IF(ISNUMBER(Regressions!S56),ROUND(Regressions!S56, 1), NA())</f>
        <v>#N/A</v>
      </c>
      <c r="R46" s="384" t="e">
        <f>IF(ISNUMBER(Regressions!T56),ROUND(Regressions!T56, 1), NA())</f>
        <v>#N/A</v>
      </c>
      <c r="S46" s="274" t="e">
        <f>IF(ISNUMBER(Regressions!U56),ROUND(Regressions!U56, 1), NA())</f>
        <v>#N/A</v>
      </c>
    </row>
    <row xmlns:x14ac="http://schemas.microsoft.com/office/spreadsheetml/2009/9/ac" r="47" x14ac:dyDescent="0.2">
      <c r="A47" s="380" t="str">
        <f>IF(ISBLANK(Regressions!A57), " ", Regressions!A57)</f>
        <v>Ethiopia</v>
      </c>
      <c r="B47" s="381">
        <f>IF(ISBLANK(Regressions!B57), " ", Regressions!B57)</f>
        <v>2012</v>
      </c>
      <c r="C47" s="386" t="str">
        <f>IF(ISBLANK(Regressions!C57), " ", Regressions!C57)</f>
        <v>Urban</v>
      </c>
      <c r="D47" s="382">
        <f>IF(ISBLANK(Regressions!D57), " ", Regressions!D57)</f>
        <v>6830929.7058036802</v>
      </c>
      <c r="E47" s="251" t="e">
        <f>IF(ISNUMBER(Regressions!E57),ROUND(Regressions!E57, 1), NA())</f>
        <v>#N/A</v>
      </c>
      <c r="F47" s="383" t="e">
        <f>IF(ISNUMBER(Regressions!F57),ROUND(Regressions!F57, 1), NA())</f>
        <v>#N/A</v>
      </c>
      <c r="G47" s="273" t="e">
        <f>IF(ISNUMBER(Regressions!G57),ROUND(Regressions!G57, 1), NA())</f>
        <v>#N/A</v>
      </c>
      <c r="H47" s="384" t="e">
        <f>IF(ISNUMBER(Regressions!H57),ROUND(Regressions!H57, 1), NA())</f>
        <v>#N/A</v>
      </c>
      <c r="I47" s="274" t="e">
        <f>IF(ISNUMBER(Regressions!I57),ROUND(Regressions!I57, 1), NA())</f>
        <v>#N/A</v>
      </c>
      <c r="J47" s="385" t="e">
        <f>IF(ISNUMBER(Regressions!K57),ROUND(Regressions!K57, 1), NA())</f>
        <v>#N/A</v>
      </c>
      <c r="K47" s="383" t="e">
        <f>IF(ISNUMBER(Regressions!L57),ROUND(Regressions!L57, 1), NA())</f>
        <v>#N/A</v>
      </c>
      <c r="L47" s="275" t="e">
        <f>IF(ISNUMBER(Regressions!M57),ROUND(Regressions!M57, 1), NA())</f>
        <v>#N/A</v>
      </c>
      <c r="M47" s="384" t="e">
        <f>IF(ISNUMBER(Regressions!N57),ROUND(Regressions!N57, 1), NA())</f>
        <v>#N/A</v>
      </c>
      <c r="N47" s="274" t="e">
        <f>IF(ISNUMBER(Regressions!O57),ROUND(Regressions!O57, 1), NA())</f>
        <v>#N/A</v>
      </c>
      <c r="O47" s="385" t="e">
        <f>IF(ISNUMBER(Regressions!Q57),ROUND(Regressions!Q57, 1), NA())</f>
        <v>#N/A</v>
      </c>
      <c r="P47" s="383" t="e">
        <f>IF(ISNUMBER(Regressions!R57),ROUND(Regressions!R57, 1), NA())</f>
        <v>#N/A</v>
      </c>
      <c r="Q47" s="252" t="e">
        <f>IF(ISNUMBER(Regressions!S57),ROUND(Regressions!S57, 1), NA())</f>
        <v>#N/A</v>
      </c>
      <c r="R47" s="384" t="e">
        <f>IF(ISNUMBER(Regressions!T57),ROUND(Regressions!T57, 1), NA())</f>
        <v>#N/A</v>
      </c>
      <c r="S47" s="274" t="e">
        <f>IF(ISNUMBER(Regressions!U57),ROUND(Regressions!U57, 1), NA())</f>
        <v>#N/A</v>
      </c>
    </row>
    <row xmlns:x14ac="http://schemas.microsoft.com/office/spreadsheetml/2009/9/ac" r="48" x14ac:dyDescent="0.2">
      <c r="A48" s="380" t="str">
        <f>IF(ISBLANK(Regressions!A58), " ", Regressions!A58)</f>
        <v>Ethiopia</v>
      </c>
      <c r="B48" s="381">
        <f>IF(ISBLANK(Regressions!B58), " ", Regressions!B58)</f>
        <v>2013</v>
      </c>
      <c r="C48" s="386" t="str">
        <f>IF(ISBLANK(Regressions!C58), " ", Regressions!C58)</f>
        <v>Urban</v>
      </c>
      <c r="D48" s="382">
        <f>IF(ISBLANK(Regressions!D58), " ", Regressions!D58)</f>
        <v>7147156.5395584097</v>
      </c>
      <c r="E48" s="251" t="e">
        <f>IF(ISNUMBER(Regressions!E58),ROUND(Regressions!E58, 1), NA())</f>
        <v>#N/A</v>
      </c>
      <c r="F48" s="383" t="e">
        <f>IF(ISNUMBER(Regressions!F58),ROUND(Regressions!F58, 1), NA())</f>
        <v>#N/A</v>
      </c>
      <c r="G48" s="273" t="e">
        <f>IF(ISNUMBER(Regressions!G58),ROUND(Regressions!G58, 1), NA())</f>
        <v>#N/A</v>
      </c>
      <c r="H48" s="384" t="e">
        <f>IF(ISNUMBER(Regressions!H58),ROUND(Regressions!H58, 1), NA())</f>
        <v>#N/A</v>
      </c>
      <c r="I48" s="274" t="e">
        <f>IF(ISNUMBER(Regressions!I58),ROUND(Regressions!I58, 1), NA())</f>
        <v>#N/A</v>
      </c>
      <c r="J48" s="385" t="e">
        <f>IF(ISNUMBER(Regressions!K58),ROUND(Regressions!K58, 1), NA())</f>
        <v>#N/A</v>
      </c>
      <c r="K48" s="383" t="e">
        <f>IF(ISNUMBER(Regressions!L58),ROUND(Regressions!L58, 1), NA())</f>
        <v>#N/A</v>
      </c>
      <c r="L48" s="275" t="e">
        <f>IF(ISNUMBER(Regressions!M58),ROUND(Regressions!M58, 1), NA())</f>
        <v>#N/A</v>
      </c>
      <c r="M48" s="384" t="e">
        <f>IF(ISNUMBER(Regressions!N58),ROUND(Regressions!N58, 1), NA())</f>
        <v>#N/A</v>
      </c>
      <c r="N48" s="274" t="e">
        <f>IF(ISNUMBER(Regressions!O58),ROUND(Regressions!O58, 1), NA())</f>
        <v>#N/A</v>
      </c>
      <c r="O48" s="385" t="e">
        <f>IF(ISNUMBER(Regressions!Q58),ROUND(Regressions!Q58, 1), NA())</f>
        <v>#N/A</v>
      </c>
      <c r="P48" s="383" t="e">
        <f>IF(ISNUMBER(Regressions!R58),ROUND(Regressions!R58, 1), NA())</f>
        <v>#N/A</v>
      </c>
      <c r="Q48" s="252" t="e">
        <f>IF(ISNUMBER(Regressions!S58),ROUND(Regressions!S58, 1), NA())</f>
        <v>#N/A</v>
      </c>
      <c r="R48" s="384" t="e">
        <f>IF(ISNUMBER(Regressions!T58),ROUND(Regressions!T58, 1), NA())</f>
        <v>#N/A</v>
      </c>
      <c r="S48" s="274" t="e">
        <f>IF(ISNUMBER(Regressions!U58),ROUND(Regressions!U58, 1), NA())</f>
        <v>#N/A</v>
      </c>
    </row>
    <row xmlns:x14ac="http://schemas.microsoft.com/office/spreadsheetml/2009/9/ac" r="49" x14ac:dyDescent="0.2">
      <c r="A49" s="380" t="str">
        <f>IF(ISBLANK(Regressions!A59), " ", Regressions!A59)</f>
        <v>Ethiopia</v>
      </c>
      <c r="B49" s="381">
        <f>IF(ISBLANK(Regressions!B59), " ", Regressions!B59)</f>
        <v>2014</v>
      </c>
      <c r="C49" s="386" t="str">
        <f>IF(ISBLANK(Regressions!C59), " ", Regressions!C59)</f>
        <v>Urban</v>
      </c>
      <c r="D49" s="382">
        <f>IF(ISBLANK(Regressions!D59), " ", Regressions!D59)</f>
        <v>7462374.5664981073</v>
      </c>
      <c r="E49" s="251" t="e">
        <f>IF(ISNUMBER(Regressions!E59),ROUND(Regressions!E59, 1), NA())</f>
        <v>#N/A</v>
      </c>
      <c r="F49" s="383" t="e">
        <f>IF(ISNUMBER(Regressions!F59),ROUND(Regressions!F59, 1), NA())</f>
        <v>#N/A</v>
      </c>
      <c r="G49" s="273" t="e">
        <f>IF(ISNUMBER(Regressions!G59),ROUND(Regressions!G59, 1), NA())</f>
        <v>#N/A</v>
      </c>
      <c r="H49" s="384" t="e">
        <f>IF(ISNUMBER(Regressions!H59),ROUND(Regressions!H59, 1), NA())</f>
        <v>#N/A</v>
      </c>
      <c r="I49" s="274" t="e">
        <f>IF(ISNUMBER(Regressions!I59),ROUND(Regressions!I59, 1), NA())</f>
        <v>#N/A</v>
      </c>
      <c r="J49" s="385" t="e">
        <f>IF(ISNUMBER(Regressions!K59),ROUND(Regressions!K59, 1), NA())</f>
        <v>#N/A</v>
      </c>
      <c r="K49" s="383" t="e">
        <f>IF(ISNUMBER(Regressions!L59),ROUND(Regressions!L59, 1), NA())</f>
        <v>#N/A</v>
      </c>
      <c r="L49" s="275" t="e">
        <f>IF(ISNUMBER(Regressions!M59),ROUND(Regressions!M59, 1), NA())</f>
        <v>#N/A</v>
      </c>
      <c r="M49" s="384" t="e">
        <f>IF(ISNUMBER(Regressions!N59),ROUND(Regressions!N59, 1), NA())</f>
        <v>#N/A</v>
      </c>
      <c r="N49" s="274" t="e">
        <f>IF(ISNUMBER(Regressions!O59),ROUND(Regressions!O59, 1), NA())</f>
        <v>#N/A</v>
      </c>
      <c r="O49" s="385" t="e">
        <f>IF(ISNUMBER(Regressions!Q59),ROUND(Regressions!Q59, 1), NA())</f>
        <v>#N/A</v>
      </c>
      <c r="P49" s="383" t="e">
        <f>IF(ISNUMBER(Regressions!R59),ROUND(Regressions!R59, 1), NA())</f>
        <v>#N/A</v>
      </c>
      <c r="Q49" s="252" t="e">
        <f>IF(ISNUMBER(Regressions!S59),ROUND(Regressions!S59, 1), NA())</f>
        <v>#N/A</v>
      </c>
      <c r="R49" s="384" t="e">
        <f>IF(ISNUMBER(Regressions!T59),ROUND(Regressions!T59, 1), NA())</f>
        <v>#N/A</v>
      </c>
      <c r="S49" s="274" t="e">
        <f>IF(ISNUMBER(Regressions!U59),ROUND(Regressions!U59, 1), NA())</f>
        <v>#N/A</v>
      </c>
    </row>
    <row xmlns:x14ac="http://schemas.microsoft.com/office/spreadsheetml/2009/9/ac" r="50" x14ac:dyDescent="0.2">
      <c r="A50" s="380" t="str">
        <f>IF(ISBLANK(Regressions!A60), " ", Regressions!A60)</f>
        <v>Ethiopia</v>
      </c>
      <c r="B50" s="381">
        <f>IF(ISBLANK(Regressions!B60), " ", Regressions!B60)</f>
        <v>2015</v>
      </c>
      <c r="C50" s="386" t="str">
        <f>IF(ISBLANK(Regressions!C60), " ", Regressions!C60)</f>
        <v>Urban</v>
      </c>
      <c r="D50" s="382">
        <f>IF(ISBLANK(Regressions!D60), " ", Regressions!D60)</f>
        <v>7781952.0306253051</v>
      </c>
      <c r="E50" s="251" t="e">
        <f>IF(ISNUMBER(Regressions!E60),ROUND(Regressions!E60, 1), NA())</f>
        <v>#N/A</v>
      </c>
      <c r="F50" s="383" t="e">
        <f>IF(ISNUMBER(Regressions!F60),ROUND(Regressions!F60, 1), NA())</f>
        <v>#N/A</v>
      </c>
      <c r="G50" s="273" t="e">
        <f>IF(ISNUMBER(Regressions!G60),ROUND(Regressions!G60, 1), NA())</f>
        <v>#N/A</v>
      </c>
      <c r="H50" s="384" t="e">
        <f>IF(ISNUMBER(Regressions!H60),ROUND(Regressions!H60, 1), NA())</f>
        <v>#N/A</v>
      </c>
      <c r="I50" s="274" t="e">
        <f>IF(ISNUMBER(Regressions!I60),ROUND(Regressions!I60, 1), NA())</f>
        <v>#N/A</v>
      </c>
      <c r="J50" s="385" t="e">
        <f>IF(ISNUMBER(Regressions!K60),ROUND(Regressions!K60, 1), NA())</f>
        <v>#N/A</v>
      </c>
      <c r="K50" s="383" t="e">
        <f>IF(ISNUMBER(Regressions!L60),ROUND(Regressions!L60, 1), NA())</f>
        <v>#N/A</v>
      </c>
      <c r="L50" s="275" t="e">
        <f>IF(ISNUMBER(Regressions!M60),ROUND(Regressions!M60, 1), NA())</f>
        <v>#N/A</v>
      </c>
      <c r="M50" s="384" t="e">
        <f>IF(ISNUMBER(Regressions!N60),ROUND(Regressions!N60, 1), NA())</f>
        <v>#N/A</v>
      </c>
      <c r="N50" s="274" t="e">
        <f>IF(ISNUMBER(Regressions!O60),ROUND(Regressions!O60, 1), NA())</f>
        <v>#N/A</v>
      </c>
      <c r="O50" s="385" t="e">
        <f>IF(ISNUMBER(Regressions!Q60),ROUND(Regressions!Q60, 1), NA())</f>
        <v>#N/A</v>
      </c>
      <c r="P50" s="383" t="e">
        <f>IF(ISNUMBER(Regressions!R60),ROUND(Regressions!R60, 1), NA())</f>
        <v>#N/A</v>
      </c>
      <c r="Q50" s="252" t="e">
        <f>IF(ISNUMBER(Regressions!S60),ROUND(Regressions!S60, 1), NA())</f>
        <v>#N/A</v>
      </c>
      <c r="R50" s="384" t="e">
        <f>IF(ISNUMBER(Regressions!T60),ROUND(Regressions!T60, 1), NA())</f>
        <v>#N/A</v>
      </c>
      <c r="S50" s="274" t="e">
        <f>IF(ISNUMBER(Regressions!U60),ROUND(Regressions!U60, 1), NA())</f>
        <v>#N/A</v>
      </c>
    </row>
    <row xmlns:x14ac="http://schemas.microsoft.com/office/spreadsheetml/2009/9/ac" r="51" x14ac:dyDescent="0.2">
      <c r="A51" s="380" t="str">
        <f>IF(ISBLANK(Regressions!A61), " ", Regressions!A61)</f>
        <v>Ethiopia</v>
      </c>
      <c r="B51" s="381">
        <f>IF(ISBLANK(Regressions!B61), " ", Regressions!B61)</f>
        <v>2016</v>
      </c>
      <c r="C51" s="386" t="str">
        <f>IF(ISBLANK(Regressions!C61), " ", Regressions!C61)</f>
        <v>Urban</v>
      </c>
      <c r="D51" s="382">
        <f>IF(ISBLANK(Regressions!D61), " ", Regressions!D61)</f>
        <v>8104084.0709438333</v>
      </c>
      <c r="E51" s="251" t="e">
        <f>IF(ISNUMBER(Regressions!E61),ROUND(Regressions!E61, 1), NA())</f>
        <v>#N/A</v>
      </c>
      <c r="F51" s="383" t="e">
        <f>IF(ISNUMBER(Regressions!F61),ROUND(Regressions!F61, 1), NA())</f>
        <v>#N/A</v>
      </c>
      <c r="G51" s="273" t="e">
        <f>IF(ISNUMBER(Regressions!G61),ROUND(Regressions!G61, 1), NA())</f>
        <v>#N/A</v>
      </c>
      <c r="H51" s="384" t="e">
        <f>IF(ISNUMBER(Regressions!H61),ROUND(Regressions!H61, 1), NA())</f>
        <v>#N/A</v>
      </c>
      <c r="I51" s="274" t="e">
        <f>IF(ISNUMBER(Regressions!I61),ROUND(Regressions!I61, 1), NA())</f>
        <v>#N/A</v>
      </c>
      <c r="J51" s="385" t="e">
        <f>IF(ISNUMBER(Regressions!K61),ROUND(Regressions!K61, 1), NA())</f>
        <v>#N/A</v>
      </c>
      <c r="K51" s="383" t="e">
        <f>IF(ISNUMBER(Regressions!L61),ROUND(Regressions!L61, 1), NA())</f>
        <v>#N/A</v>
      </c>
      <c r="L51" s="275" t="e">
        <f>IF(ISNUMBER(Regressions!M61),ROUND(Regressions!M61, 1), NA())</f>
        <v>#N/A</v>
      </c>
      <c r="M51" s="384" t="e">
        <f>IF(ISNUMBER(Regressions!N61),ROUND(Regressions!N61, 1), NA())</f>
        <v>#N/A</v>
      </c>
      <c r="N51" s="274" t="e">
        <f>IF(ISNUMBER(Regressions!O61),ROUND(Regressions!O61, 1), NA())</f>
        <v>#N/A</v>
      </c>
      <c r="O51" s="385" t="e">
        <f>IF(ISNUMBER(Regressions!Q61),ROUND(Regressions!Q61, 1), NA())</f>
        <v>#N/A</v>
      </c>
      <c r="P51" s="383" t="e">
        <f>IF(ISNUMBER(Regressions!R61),ROUND(Regressions!R61, 1), NA())</f>
        <v>#N/A</v>
      </c>
      <c r="Q51" s="252" t="e">
        <f>IF(ISNUMBER(Regressions!S61),ROUND(Regressions!S61, 1), NA())</f>
        <v>#N/A</v>
      </c>
      <c r="R51" s="384" t="e">
        <f>IF(ISNUMBER(Regressions!T61),ROUND(Regressions!T61, 1), NA())</f>
        <v>#N/A</v>
      </c>
      <c r="S51" s="274" t="e">
        <f>IF(ISNUMBER(Regressions!U61),ROUND(Regressions!U61, 1), NA())</f>
        <v>#N/A</v>
      </c>
    </row>
    <row xmlns:x14ac="http://schemas.microsoft.com/office/spreadsheetml/2009/9/ac" r="52" x14ac:dyDescent="0.2">
      <c r="A52" s="380" t="str">
        <f>IF(ISBLANK(Regressions!A62), " ", Regressions!A62)</f>
        <v>Ethiopia</v>
      </c>
      <c r="B52" s="381">
        <f>IF(ISBLANK(Regressions!B62), " ", Regressions!B62)</f>
        <v>2017</v>
      </c>
      <c r="C52" s="386" t="str">
        <f>IF(ISBLANK(Regressions!C62), " ", Regressions!C62)</f>
        <v>Urban</v>
      </c>
      <c r="D52" s="382">
        <f>IF(ISBLANK(Regressions!D62), " ", Regressions!D62)</f>
        <v>8427305.256401442</v>
      </c>
      <c r="E52" s="251" t="e">
        <f>IF(ISNUMBER(Regressions!E62),ROUND(Regressions!E62, 1), NA())</f>
        <v>#N/A</v>
      </c>
      <c r="F52" s="383" t="e">
        <f>IF(ISNUMBER(Regressions!F62),ROUND(Regressions!F62, 1), NA())</f>
        <v>#N/A</v>
      </c>
      <c r="G52" s="273" t="e">
        <f>IF(ISNUMBER(Regressions!G62),ROUND(Regressions!G62, 1), NA())</f>
        <v>#N/A</v>
      </c>
      <c r="H52" s="384" t="e">
        <f>IF(ISNUMBER(Regressions!H62),ROUND(Regressions!H62, 1), NA())</f>
        <v>#N/A</v>
      </c>
      <c r="I52" s="274" t="e">
        <f>IF(ISNUMBER(Regressions!I62),ROUND(Regressions!I62, 1), NA())</f>
        <v>#N/A</v>
      </c>
      <c r="J52" s="385" t="e">
        <f>IF(ISNUMBER(Regressions!K62),ROUND(Regressions!K62, 1), NA())</f>
        <v>#N/A</v>
      </c>
      <c r="K52" s="383" t="e">
        <f>IF(ISNUMBER(Regressions!L62),ROUND(Regressions!L62, 1), NA())</f>
        <v>#N/A</v>
      </c>
      <c r="L52" s="275" t="e">
        <f>IF(ISNUMBER(Regressions!M62),ROUND(Regressions!M62, 1), NA())</f>
        <v>#N/A</v>
      </c>
      <c r="M52" s="384" t="e">
        <f>IF(ISNUMBER(Regressions!N62),ROUND(Regressions!N62, 1), NA())</f>
        <v>#N/A</v>
      </c>
      <c r="N52" s="274" t="e">
        <f>IF(ISNUMBER(Regressions!O62),ROUND(Regressions!O62, 1), NA())</f>
        <v>#N/A</v>
      </c>
      <c r="O52" s="385" t="e">
        <f>IF(ISNUMBER(Regressions!Q62),ROUND(Regressions!Q62, 1), NA())</f>
        <v>#N/A</v>
      </c>
      <c r="P52" s="383" t="e">
        <f>IF(ISNUMBER(Regressions!R62),ROUND(Regressions!R62, 1), NA())</f>
        <v>#N/A</v>
      </c>
      <c r="Q52" s="252" t="e">
        <f>IF(ISNUMBER(Regressions!S62),ROUND(Regressions!S62, 1), NA())</f>
        <v>#N/A</v>
      </c>
      <c r="R52" s="384" t="e">
        <f>IF(ISNUMBER(Regressions!T62),ROUND(Regressions!T62, 1), NA())</f>
        <v>#N/A</v>
      </c>
      <c r="S52" s="274" t="e">
        <f>IF(ISNUMBER(Regressions!U62),ROUND(Regressions!U62, 1), NA())</f>
        <v>#N/A</v>
      </c>
    </row>
    <row xmlns:x14ac="http://schemas.microsoft.com/office/spreadsheetml/2009/9/ac" r="53" x14ac:dyDescent="0.2">
      <c r="A53" s="380" t="str">
        <f>IF(ISBLANK(Regressions!A63), " ", Regressions!A63)</f>
        <v>Ethiopia</v>
      </c>
      <c r="B53" s="381">
        <f>IF(ISBLANK(Regressions!B63), " ", Regressions!B63)</f>
        <v>2018</v>
      </c>
      <c r="C53" s="386" t="str">
        <f>IF(ISBLANK(Regressions!C63), " ", Regressions!C63)</f>
        <v>Urban</v>
      </c>
      <c r="D53" s="382">
        <f>IF(ISBLANK(Regressions!D63), " ", Regressions!D63)</f>
        <v>8752019.9658203125</v>
      </c>
      <c r="E53" s="251" t="e">
        <f>IF(ISNUMBER(Regressions!E63),ROUND(Regressions!E63, 1), NA())</f>
        <v>#N/A</v>
      </c>
      <c r="F53" s="383" t="e">
        <f>IF(ISNUMBER(Regressions!F63),ROUND(Regressions!F63, 1), NA())</f>
        <v>#N/A</v>
      </c>
      <c r="G53" s="273" t="e">
        <f>IF(ISNUMBER(Regressions!G63),ROUND(Regressions!G63, 1), NA())</f>
        <v>#N/A</v>
      </c>
      <c r="H53" s="384" t="e">
        <f>IF(ISNUMBER(Regressions!H63),ROUND(Regressions!H63, 1), NA())</f>
        <v>#N/A</v>
      </c>
      <c r="I53" s="274" t="e">
        <f>IF(ISNUMBER(Regressions!I63),ROUND(Regressions!I63, 1), NA())</f>
        <v>#N/A</v>
      </c>
      <c r="J53" s="385" t="e">
        <f>IF(ISNUMBER(Regressions!K63),ROUND(Regressions!K63, 1), NA())</f>
        <v>#N/A</v>
      </c>
      <c r="K53" s="383" t="e">
        <f>IF(ISNUMBER(Regressions!L63),ROUND(Regressions!L63, 1), NA())</f>
        <v>#N/A</v>
      </c>
      <c r="L53" s="275" t="e">
        <f>IF(ISNUMBER(Regressions!M63),ROUND(Regressions!M63, 1), NA())</f>
        <v>#N/A</v>
      </c>
      <c r="M53" s="384" t="e">
        <f>IF(ISNUMBER(Regressions!N63),ROUND(Regressions!N63, 1), NA())</f>
        <v>#N/A</v>
      </c>
      <c r="N53" s="274" t="e">
        <f>IF(ISNUMBER(Regressions!O63),ROUND(Regressions!O63, 1), NA())</f>
        <v>#N/A</v>
      </c>
      <c r="O53" s="385" t="e">
        <f>IF(ISNUMBER(Regressions!Q63),ROUND(Regressions!Q63, 1), NA())</f>
        <v>#N/A</v>
      </c>
      <c r="P53" s="383" t="e">
        <f>IF(ISNUMBER(Regressions!R63),ROUND(Regressions!R63, 1), NA())</f>
        <v>#N/A</v>
      </c>
      <c r="Q53" s="252" t="e">
        <f>IF(ISNUMBER(Regressions!S63),ROUND(Regressions!S63, 1), NA())</f>
        <v>#N/A</v>
      </c>
      <c r="R53" s="384" t="e">
        <f>IF(ISNUMBER(Regressions!T63),ROUND(Regressions!T63, 1), NA())</f>
        <v>#N/A</v>
      </c>
      <c r="S53" s="274" t="e">
        <f>IF(ISNUMBER(Regressions!U63),ROUND(Regressions!U63, 1), NA())</f>
        <v>#N/A</v>
      </c>
    </row>
    <row xmlns:x14ac="http://schemas.microsoft.com/office/spreadsheetml/2009/9/ac" r="54" x14ac:dyDescent="0.2">
      <c r="A54" s="380" t="str">
        <f>IF(ISBLANK(Regressions!A64), " ", Regressions!A64)</f>
        <v>Ethiopia</v>
      </c>
      <c r="B54" s="381">
        <f>IF(ISBLANK(Regressions!B64), " ", Regressions!B64)</f>
        <v>2019</v>
      </c>
      <c r="C54" s="386" t="str">
        <f>IF(ISBLANK(Regressions!C64), " ", Regressions!C64)</f>
        <v>Urban</v>
      </c>
      <c r="D54" s="382">
        <f>IF(ISBLANK(Regressions!D64), " ", Regressions!D64)</f>
        <v>9082867.0512432884</v>
      </c>
      <c r="E54" s="251" t="e">
        <f>IF(ISNUMBER(Regressions!E64),ROUND(Regressions!E64, 1), NA())</f>
        <v>#N/A</v>
      </c>
      <c r="F54" s="383" t="e">
        <f>IF(ISNUMBER(Regressions!F64),ROUND(Regressions!F64, 1), NA())</f>
        <v>#N/A</v>
      </c>
      <c r="G54" s="273" t="e">
        <f>IF(ISNUMBER(Regressions!G64),ROUND(Regressions!G64, 1), NA())</f>
        <v>#N/A</v>
      </c>
      <c r="H54" s="384" t="e">
        <f>IF(ISNUMBER(Regressions!H64),ROUND(Regressions!H64, 1), NA())</f>
        <v>#N/A</v>
      </c>
      <c r="I54" s="274" t="e">
        <f>IF(ISNUMBER(Regressions!I64),ROUND(Regressions!I64, 1), NA())</f>
        <v>#N/A</v>
      </c>
      <c r="J54" s="385" t="e">
        <f>IF(ISNUMBER(Regressions!K64),ROUND(Regressions!K64, 1), NA())</f>
        <v>#N/A</v>
      </c>
      <c r="K54" s="383" t="e">
        <f>IF(ISNUMBER(Regressions!L64),ROUND(Regressions!L64, 1), NA())</f>
        <v>#N/A</v>
      </c>
      <c r="L54" s="275" t="e">
        <f>IF(ISNUMBER(Regressions!M64),ROUND(Regressions!M64, 1), NA())</f>
        <v>#N/A</v>
      </c>
      <c r="M54" s="384" t="e">
        <f>IF(ISNUMBER(Regressions!N64),ROUND(Regressions!N64, 1), NA())</f>
        <v>#N/A</v>
      </c>
      <c r="N54" s="274" t="e">
        <f>IF(ISNUMBER(Regressions!O64),ROUND(Regressions!O64, 1), NA())</f>
        <v>#N/A</v>
      </c>
      <c r="O54" s="385" t="e">
        <f>IF(ISNUMBER(Regressions!Q64),ROUND(Regressions!Q64, 1), NA())</f>
        <v>#N/A</v>
      </c>
      <c r="P54" s="383" t="e">
        <f>IF(ISNUMBER(Regressions!R64),ROUND(Regressions!R64, 1), NA())</f>
        <v>#N/A</v>
      </c>
      <c r="Q54" s="252" t="e">
        <f>IF(ISNUMBER(Regressions!S64),ROUND(Regressions!S64, 1), NA())</f>
        <v>#N/A</v>
      </c>
      <c r="R54" s="384" t="e">
        <f>IF(ISNUMBER(Regressions!T64),ROUND(Regressions!T64, 1), NA())</f>
        <v>#N/A</v>
      </c>
      <c r="S54" s="274" t="e">
        <f>IF(ISNUMBER(Regressions!U64),ROUND(Regressions!U64, 1), NA())</f>
        <v>#N/A</v>
      </c>
    </row>
    <row xmlns:x14ac="http://schemas.microsoft.com/office/spreadsheetml/2009/9/ac" r="55" ht="13.5" customHeight="true" x14ac:dyDescent="0.2">
      <c r="A55" s="380" t="str">
        <f>IF(ISBLANK(Regressions!A65), " ", Regressions!A65)</f>
        <v>Ethiopia</v>
      </c>
      <c r="B55" s="381">
        <f>IF(ISBLANK(Regressions!B65), " ", Regressions!B65)</f>
        <v>2020</v>
      </c>
      <c r="C55" s="386" t="str">
        <f>IF(ISBLANK(Regressions!C65), " ", Regressions!C65)</f>
        <v>Urban</v>
      </c>
      <c r="D55" s="382">
        <f>IF(ISBLANK(Regressions!D65), " ", Regressions!D65)</f>
        <v>9430196.7581488043</v>
      </c>
      <c r="E55" s="251" t="e">
        <f>IF(ISNUMBER(Regressions!E65),ROUND(Regressions!E65, 1), NA())</f>
        <v>#N/A</v>
      </c>
      <c r="F55" s="383" t="e">
        <f>IF(ISNUMBER(Regressions!F65),ROUND(Regressions!F65, 1), NA())</f>
        <v>#N/A</v>
      </c>
      <c r="G55" s="273" t="e">
        <f>IF(ISNUMBER(Regressions!G65),ROUND(Regressions!G65, 1), NA())</f>
        <v>#N/A</v>
      </c>
      <c r="H55" s="384" t="e">
        <f>IF(ISNUMBER(Regressions!H65),ROUND(Regressions!H65, 1), NA())</f>
        <v>#N/A</v>
      </c>
      <c r="I55" s="274" t="e">
        <f>IF(ISNUMBER(Regressions!I65),ROUND(Regressions!I65, 1), NA())</f>
        <v>#N/A</v>
      </c>
      <c r="J55" s="385" t="e">
        <f>IF(ISNUMBER(Regressions!K65),ROUND(Regressions!K65, 1), NA())</f>
        <v>#N/A</v>
      </c>
      <c r="K55" s="383" t="e">
        <f>IF(ISNUMBER(Regressions!L65),ROUND(Regressions!L65, 1), NA())</f>
        <v>#N/A</v>
      </c>
      <c r="L55" s="275" t="e">
        <f>IF(ISNUMBER(Regressions!M65),ROUND(Regressions!M65, 1), NA())</f>
        <v>#N/A</v>
      </c>
      <c r="M55" s="384" t="e">
        <f>IF(ISNUMBER(Regressions!N65),ROUND(Regressions!N65, 1), NA())</f>
        <v>#N/A</v>
      </c>
      <c r="N55" s="274" t="e">
        <f>IF(ISNUMBER(Regressions!O65),ROUND(Regressions!O65, 1), NA())</f>
        <v>#N/A</v>
      </c>
      <c r="O55" s="385" t="e">
        <f>IF(ISNUMBER(Regressions!Q65),ROUND(Regressions!Q65, 1), NA())</f>
        <v>#N/A</v>
      </c>
      <c r="P55" s="383" t="e">
        <f>IF(ISNUMBER(Regressions!R65),ROUND(Regressions!R65, 1), NA())</f>
        <v>#N/A</v>
      </c>
      <c r="Q55" s="252" t="e">
        <f>IF(ISNUMBER(Regressions!S65),ROUND(Regressions!S65, 1), NA())</f>
        <v>#N/A</v>
      </c>
      <c r="R55" s="384" t="e">
        <f>IF(ISNUMBER(Regressions!T65),ROUND(Regressions!T65, 1), NA())</f>
        <v>#N/A</v>
      </c>
      <c r="S55" s="274" t="e">
        <f>IF(ISNUMBER(Regressions!U65),ROUND(Regressions!U65, 1), NA())</f>
        <v>#N/A</v>
      </c>
    </row>
    <row xmlns:x14ac="http://schemas.microsoft.com/office/spreadsheetml/2009/9/ac" r="56" x14ac:dyDescent="0.2">
      <c r="A56" s="434" t="str">
        <f>IF(ISBLANK(Regressions!A66), " ", Regressions!A66)</f>
        <v>Ethiopia</v>
      </c>
      <c r="B56" s="435">
        <f>IF(ISBLANK(Regressions!B66), " ", Regressions!B66)</f>
        <v>2021</v>
      </c>
      <c r="C56" s="436" t="str">
        <f>IF(ISBLANK(Regressions!C66), " ", Regressions!C66)</f>
        <v>Urban</v>
      </c>
      <c r="D56" s="437">
        <f>IF(ISBLANK(Regressions!D66), " ", Regressions!D66)</f>
        <v>9792067.5753437784</v>
      </c>
      <c r="E56" s="440" t="e">
        <f>IF(ISNUMBER(Regressions!E66),ROUND(Regressions!E66, 1), NA())</f>
        <v>#N/A</v>
      </c>
      <c r="F56" s="438" t="e">
        <f>IF(ISNUMBER(Regressions!F66),ROUND(Regressions!F66, 1), NA())</f>
        <v>#N/A</v>
      </c>
      <c r="G56" s="441" t="e">
        <f>IF(ISNUMBER(Regressions!G66),ROUND(Regressions!G66, 1), NA())</f>
        <v>#N/A</v>
      </c>
      <c r="H56" s="439" t="e">
        <f>IF(ISNUMBER(Regressions!H66),ROUND(Regressions!H66, 1), NA())</f>
        <v>#N/A</v>
      </c>
      <c r="I56" s="442" t="e">
        <f>IF(ISNUMBER(Regressions!I66),ROUND(Regressions!I66, 1), NA())</f>
        <v>#N/A</v>
      </c>
      <c r="J56" s="440" t="e">
        <f>IF(ISNUMBER(Regressions!K66),ROUND(Regressions!K66, 1), NA())</f>
        <v>#N/A</v>
      </c>
      <c r="K56" s="438" t="e">
        <f>IF(ISNUMBER(Regressions!L66),ROUND(Regressions!L66, 1), NA())</f>
        <v>#N/A</v>
      </c>
      <c r="L56" s="443" t="e">
        <f>IF(ISNUMBER(Regressions!M66),ROUND(Regressions!M66, 1), NA())</f>
        <v>#N/A</v>
      </c>
      <c r="M56" s="439" t="e">
        <f>IF(ISNUMBER(Regressions!N66),ROUND(Regressions!N66, 1), NA())</f>
        <v>#N/A</v>
      </c>
      <c r="N56" s="442" t="e">
        <f>IF(ISNUMBER(Regressions!O66),ROUND(Regressions!O66, 1), NA())</f>
        <v>#N/A</v>
      </c>
      <c r="O56" s="440" t="e">
        <f>IF(ISNUMBER(Regressions!Q66),ROUND(Regressions!Q66, 1), NA())</f>
        <v>#N/A</v>
      </c>
      <c r="P56" s="438" t="e">
        <f>IF(ISNUMBER(Regressions!R66),ROUND(Regressions!R66, 1), NA())</f>
        <v>#N/A</v>
      </c>
      <c r="Q56" s="444" t="e">
        <f>IF(ISNUMBER(Regressions!S66),ROUND(Regressions!S66, 1), NA())</f>
        <v>#N/A</v>
      </c>
      <c r="R56" s="439" t="e">
        <f>IF(ISNUMBER(Regressions!T66),ROUND(Regressions!T66, 1), NA())</f>
        <v>#N/A</v>
      </c>
      <c r="S56" s="442" t="e">
        <f>IF(ISNUMBER(Regressions!U66),ROUND(Regressions!U66, 1), NA())</f>
        <v>#N/A</v>
      </c>
      <c r="T56" s="433"/>
      <c r="U56" s="433"/>
      <c r="V56" s="433"/>
      <c r="W56" s="433"/>
      <c r="X56" s="433"/>
      <c r="Y56" s="433"/>
      <c r="Z56" s="433"/>
      <c r="AA56" s="433"/>
      <c r="AB56" s="433"/>
      <c r="AC56" s="433"/>
    </row>
    <row xmlns:x14ac="http://schemas.microsoft.com/office/spreadsheetml/2009/9/ac" r="57" x14ac:dyDescent="0.2">
      <c r="A57" s="380" t="str">
        <f>IF(ISBLANK(Regressions!A67), " ", Regressions!A67)</f>
        <v>Ethiopia</v>
      </c>
      <c r="B57" s="381">
        <f>IF(ISBLANK(Regressions!B67), " ", Regressions!B67)</f>
        <v>2022</v>
      </c>
      <c r="C57" s="386" t="str">
        <f>IF(ISBLANK(Regressions!C67), " ", Regressions!C67)</f>
        <v>Urban</v>
      </c>
      <c r="D57" s="382">
        <f>IF(ISBLANK(Regressions!D67), " ", Regressions!D67)</f>
        <v>10165794.98744354</v>
      </c>
      <c r="E57" s="251" t="e">
        <f>IF(ISNUMBER(Regressions!E67),ROUND(Regressions!E67, 1), NA())</f>
        <v>#N/A</v>
      </c>
      <c r="F57" s="383" t="e">
        <f>IF(ISNUMBER(Regressions!F67),ROUND(Regressions!F67, 1), NA())</f>
        <v>#N/A</v>
      </c>
      <c r="G57" s="273" t="e">
        <f>IF(ISNUMBER(Regressions!G67),ROUND(Regressions!G67, 1), NA())</f>
        <v>#N/A</v>
      </c>
      <c r="H57" s="384" t="e">
        <f>IF(ISNUMBER(Regressions!H67),ROUND(Regressions!H67, 1), NA())</f>
        <v>#N/A</v>
      </c>
      <c r="I57" s="274" t="e">
        <f>IF(ISNUMBER(Regressions!I67),ROUND(Regressions!I67, 1), NA())</f>
        <v>#N/A</v>
      </c>
      <c r="J57" s="385" t="e">
        <f>IF(ISNUMBER(Regressions!K67),ROUND(Regressions!K67, 1), NA())</f>
        <v>#N/A</v>
      </c>
      <c r="K57" s="383" t="e">
        <f>IF(ISNUMBER(Regressions!L67),ROUND(Regressions!L67, 1), NA())</f>
        <v>#N/A</v>
      </c>
      <c r="L57" s="275" t="e">
        <f>IF(ISNUMBER(Regressions!M67),ROUND(Regressions!M67, 1), NA())</f>
        <v>#N/A</v>
      </c>
      <c r="M57" s="384" t="e">
        <f>IF(ISNUMBER(Regressions!N67),ROUND(Regressions!N67, 1), NA())</f>
        <v>#N/A</v>
      </c>
      <c r="N57" s="274" t="e">
        <f>IF(ISNUMBER(Regressions!O67),ROUND(Regressions!O67, 1), NA())</f>
        <v>#N/A</v>
      </c>
      <c r="O57" s="385" t="e">
        <f>IF(ISNUMBER(Regressions!Q67),ROUND(Regressions!Q67, 1), NA())</f>
        <v>#N/A</v>
      </c>
      <c r="P57" s="383" t="e">
        <f>IF(ISNUMBER(Regressions!R67),ROUND(Regressions!R67, 1), NA())</f>
        <v>#N/A</v>
      </c>
      <c r="Q57" s="252" t="e">
        <f>IF(ISNUMBER(Regressions!S67),ROUND(Regressions!S67, 1), NA())</f>
        <v>#N/A</v>
      </c>
      <c r="R57" s="384" t="e">
        <f>IF(ISNUMBER(Regressions!T67),ROUND(Regressions!T67, 1), NA())</f>
        <v>#N/A</v>
      </c>
      <c r="S57" s="274" t="e">
        <f>IF(ISNUMBER(Regressions!U67),ROUND(Regressions!U67, 1), NA())</f>
        <v>#N/A</v>
      </c>
    </row>
    <row xmlns:x14ac="http://schemas.microsoft.com/office/spreadsheetml/2009/9/ac" r="58" x14ac:dyDescent="0.2">
      <c r="A58" s="387" t="str">
        <f>IF(ISBLANK(Regressions!A68), " ", Regressions!A68)</f>
        <v>Ethiopia</v>
      </c>
      <c r="B58" s="388">
        <f>IF(ISBLANK(Regressions!B68), " ", Regressions!B68)</f>
        <v>2023</v>
      </c>
      <c r="C58" s="389" t="str">
        <f>IF(ISBLANK(Regressions!C68), " ", Regressions!C68)</f>
        <v>Urban</v>
      </c>
      <c r="D58" s="390">
        <f>IF(ISBLANK(Regressions!D68), " ", Regressions!D68)</f>
        <v>10747000.483519601</v>
      </c>
      <c r="E58" s="391" t="e">
        <f>IF(ISNUMBER(Regressions!E68),ROUND(Regressions!E68, 1), NA())</f>
        <v>#N/A</v>
      </c>
      <c r="F58" s="392" t="e">
        <f>IF(ISNUMBER(Regressions!F68),ROUND(Regressions!F68, 1), NA())</f>
        <v>#N/A</v>
      </c>
      <c r="G58" s="393" t="e">
        <f>IF(ISNUMBER(Regressions!G68),ROUND(Regressions!G68, 1), NA())</f>
        <v>#N/A</v>
      </c>
      <c r="H58" s="394" t="e">
        <f>IF(ISNUMBER(Regressions!H68),ROUND(Regressions!H68, 1), NA())</f>
        <v>#N/A</v>
      </c>
      <c r="I58" s="395" t="e">
        <f>IF(ISNUMBER(Regressions!I68),ROUND(Regressions!I68, 1), NA())</f>
        <v>#N/A</v>
      </c>
      <c r="J58" s="396" t="e">
        <f>IF(ISNUMBER(Regressions!K68),ROUND(Regressions!K68, 1), NA())</f>
        <v>#N/A</v>
      </c>
      <c r="K58" s="392" t="e">
        <f>IF(ISNUMBER(Regressions!L68),ROUND(Regressions!L68, 1), NA())</f>
        <v>#N/A</v>
      </c>
      <c r="L58" s="397" t="e">
        <f>IF(ISNUMBER(Regressions!M68),ROUND(Regressions!M68, 1), NA())</f>
        <v>#N/A</v>
      </c>
      <c r="M58" s="394" t="e">
        <f>IF(ISNUMBER(Regressions!N68),ROUND(Regressions!N68, 1), NA())</f>
        <v>#N/A</v>
      </c>
      <c r="N58" s="395" t="e">
        <f>IF(ISNUMBER(Regressions!O68),ROUND(Regressions!O68, 1), NA())</f>
        <v>#N/A</v>
      </c>
      <c r="O58" s="396" t="e">
        <f>IF(ISNUMBER(Regressions!Q68),ROUND(Regressions!Q68, 1), NA())</f>
        <v>#N/A</v>
      </c>
      <c r="P58" s="392" t="e">
        <f>IF(ISNUMBER(Regressions!R68),ROUND(Regressions!R68, 1), NA())</f>
        <v>#N/A</v>
      </c>
      <c r="Q58" s="398" t="e">
        <f>IF(ISNUMBER(Regressions!S68),ROUND(Regressions!S68, 1), NA())</f>
        <v>#N/A</v>
      </c>
      <c r="R58" s="394" t="e">
        <f>IF(ISNUMBER(Regressions!T68),ROUND(Regressions!T68, 1), NA())</f>
        <v>#N/A</v>
      </c>
      <c r="S58" s="395" t="e">
        <f>IF(ISNUMBER(Regressions!U68),ROUND(Regressions!U68, 1), NA())</f>
        <v>#N/A</v>
      </c>
    </row>
    <row xmlns:x14ac="http://schemas.microsoft.com/office/spreadsheetml/2009/9/ac" r="59" hidden="true" x14ac:dyDescent="0.2">
      <c r="A59" s="380" t="str">
        <f>IF(ISBLANK(Regressions!A69), " ", Regressions!A69)</f>
        <v>Ethiopia</v>
      </c>
      <c r="B59" s="381">
        <f>IF(ISBLANK(Regressions!B69), " ", Regressions!B69)</f>
        <v>2024</v>
      </c>
      <c r="C59" s="386" t="str">
        <f>IF(ISBLANK(Regressions!C69), " ", Regressions!C69)</f>
        <v>Urban</v>
      </c>
      <c r="D59" s="382" t="str">
        <f>IF(ISBLANK(Regressions!D69), " ", Regressions!D69)</f>
        <v> </v>
      </c>
      <c r="E59" s="251" t="e">
        <f>IF(ISNUMBER(Regressions!E69),ROUND(Regressions!E69, 1), NA())</f>
        <v>#N/A</v>
      </c>
      <c r="F59" s="383" t="e">
        <f>IF(ISNUMBER(Regressions!F69),ROUND(Regressions!F69, 1), NA())</f>
        <v>#N/A</v>
      </c>
      <c r="G59" s="273" t="e">
        <f>IF(ISNUMBER(Regressions!G69),ROUND(Regressions!G69, 1), NA())</f>
        <v>#N/A</v>
      </c>
      <c r="H59" s="384" t="e">
        <f>IF(ISNUMBER(Regressions!H69),ROUND(Regressions!H69, 1), NA())</f>
        <v>#N/A</v>
      </c>
      <c r="I59" s="274" t="e">
        <f>IF(ISNUMBER(Regressions!I69),ROUND(Regressions!I69, 1), NA())</f>
        <v>#N/A</v>
      </c>
      <c r="J59" s="385" t="e">
        <f>IF(ISNUMBER(Regressions!K69),ROUND(Regressions!K69, 1), NA())</f>
        <v>#N/A</v>
      </c>
      <c r="K59" s="383" t="e">
        <f>IF(ISNUMBER(Regressions!L69),ROUND(Regressions!L69, 1), NA())</f>
        <v>#N/A</v>
      </c>
      <c r="L59" s="275" t="e">
        <f>IF(ISNUMBER(Regressions!M69),ROUND(Regressions!M69, 1), NA())</f>
        <v>#N/A</v>
      </c>
      <c r="M59" s="384" t="e">
        <f>IF(ISNUMBER(Regressions!N69),ROUND(Regressions!N69, 1), NA())</f>
        <v>#N/A</v>
      </c>
      <c r="N59" s="274" t="e">
        <f>IF(ISNUMBER(Regressions!O69),ROUND(Regressions!O69, 1), NA())</f>
        <v>#N/A</v>
      </c>
      <c r="O59" s="385" t="e">
        <f>IF(ISNUMBER(Regressions!Q69),ROUND(Regressions!Q69, 1), NA())</f>
        <v>#N/A</v>
      </c>
      <c r="P59" s="383" t="e">
        <f>IF(ISNUMBER(Regressions!R69),ROUND(Regressions!R69, 1), NA())</f>
        <v>#N/A</v>
      </c>
      <c r="Q59" s="252" t="e">
        <f>IF(ISNUMBER(Regressions!S69),ROUND(Regressions!S69, 1), NA())</f>
        <v>#N/A</v>
      </c>
      <c r="R59" s="384" t="e">
        <f>IF(ISNUMBER(Regressions!T69),ROUND(Regressions!T69, 1), NA())</f>
        <v>#N/A</v>
      </c>
      <c r="S59" s="274" t="e">
        <f>IF(ISNUMBER(Regressions!U69),ROUND(Regressions!U69, 1), NA())</f>
        <v>#N/A</v>
      </c>
    </row>
    <row xmlns:x14ac="http://schemas.microsoft.com/office/spreadsheetml/2009/9/ac" r="60" hidden="true" x14ac:dyDescent="0.2">
      <c r="A60" s="380" t="str">
        <f>IF(ISBLANK(Regressions!A70), " ", Regressions!A70)</f>
        <v>Ethiopia</v>
      </c>
      <c r="B60" s="381">
        <f>IF(ISBLANK(Regressions!B70), " ", Regressions!B70)</f>
        <v>2025</v>
      </c>
      <c r="C60" s="386" t="str">
        <f>IF(ISBLANK(Regressions!C70), " ", Regressions!C70)</f>
        <v>Urban</v>
      </c>
      <c r="D60" s="382" t="str">
        <f>IF(ISBLANK(Regressions!D70), " ", Regressions!D70)</f>
        <v> </v>
      </c>
      <c r="E60" s="251" t="e">
        <f>IF(ISNUMBER(Regressions!E70),ROUND(Regressions!E70, 1), NA())</f>
        <v>#N/A</v>
      </c>
      <c r="F60" s="383" t="e">
        <f>IF(ISNUMBER(Regressions!F70),ROUND(Regressions!F70, 1), NA())</f>
        <v>#N/A</v>
      </c>
      <c r="G60" s="273" t="e">
        <f>IF(ISNUMBER(Regressions!G70),ROUND(Regressions!G70, 1), NA())</f>
        <v>#N/A</v>
      </c>
      <c r="H60" s="384" t="e">
        <f>IF(ISNUMBER(Regressions!H70),ROUND(Regressions!H70, 1), NA())</f>
        <v>#N/A</v>
      </c>
      <c r="I60" s="274" t="e">
        <f>IF(ISNUMBER(Regressions!I70),ROUND(Regressions!I70, 1), NA())</f>
        <v>#N/A</v>
      </c>
      <c r="J60" s="385" t="e">
        <f>IF(ISNUMBER(Regressions!K70),ROUND(Regressions!K70, 1), NA())</f>
        <v>#N/A</v>
      </c>
      <c r="K60" s="383" t="e">
        <f>IF(ISNUMBER(Regressions!L70),ROUND(Regressions!L70, 1), NA())</f>
        <v>#N/A</v>
      </c>
      <c r="L60" s="275" t="e">
        <f>IF(ISNUMBER(Regressions!M70),ROUND(Regressions!M70, 1), NA())</f>
        <v>#N/A</v>
      </c>
      <c r="M60" s="384" t="e">
        <f>IF(ISNUMBER(Regressions!N70),ROUND(Regressions!N70, 1), NA())</f>
        <v>#N/A</v>
      </c>
      <c r="N60" s="274" t="e">
        <f>IF(ISNUMBER(Regressions!O70),ROUND(Regressions!O70, 1), NA())</f>
        <v>#N/A</v>
      </c>
      <c r="O60" s="385" t="e">
        <f>IF(ISNUMBER(Regressions!Q70),ROUND(Regressions!Q70, 1), NA())</f>
        <v>#N/A</v>
      </c>
      <c r="P60" s="383" t="e">
        <f>IF(ISNUMBER(Regressions!R70),ROUND(Regressions!R70, 1), NA())</f>
        <v>#N/A</v>
      </c>
      <c r="Q60" s="252" t="e">
        <f>IF(ISNUMBER(Regressions!S70),ROUND(Regressions!S70, 1), NA())</f>
        <v>#N/A</v>
      </c>
      <c r="R60" s="384" t="e">
        <f>IF(ISNUMBER(Regressions!T70),ROUND(Regressions!T70, 1), NA())</f>
        <v>#N/A</v>
      </c>
      <c r="S60" s="274" t="e">
        <f>IF(ISNUMBER(Regressions!U70),ROUND(Regressions!U70, 1), NA())</f>
        <v>#N/A</v>
      </c>
    </row>
    <row xmlns:x14ac="http://schemas.microsoft.com/office/spreadsheetml/2009/9/ac" r="61" hidden="true" x14ac:dyDescent="0.2">
      <c r="A61" s="380" t="str">
        <f>IF(ISBLANK(Regressions!A71), " ", Regressions!A71)</f>
        <v>Ethiopia</v>
      </c>
      <c r="B61" s="381">
        <f>IF(ISBLANK(Regressions!B71), " ", Regressions!B71)</f>
        <v>2026</v>
      </c>
      <c r="C61" s="386" t="str">
        <f>IF(ISBLANK(Regressions!C71), " ", Regressions!C71)</f>
        <v>Urban</v>
      </c>
      <c r="D61" s="382" t="str">
        <f>IF(ISBLANK(Regressions!D71), " ", Regressions!D71)</f>
        <v> </v>
      </c>
      <c r="E61" s="251" t="e">
        <f>IF(ISNUMBER(Regressions!E71),ROUND(Regressions!E71, 1), NA())</f>
        <v>#N/A</v>
      </c>
      <c r="F61" s="383" t="e">
        <f>IF(ISNUMBER(Regressions!F71),ROUND(Regressions!F71, 1), NA())</f>
        <v>#N/A</v>
      </c>
      <c r="G61" s="273" t="e">
        <f>IF(ISNUMBER(Regressions!G71),ROUND(Regressions!G71, 1), NA())</f>
        <v>#N/A</v>
      </c>
      <c r="H61" s="384" t="e">
        <f>IF(ISNUMBER(Regressions!H71),ROUND(Regressions!H71, 1), NA())</f>
        <v>#N/A</v>
      </c>
      <c r="I61" s="274" t="e">
        <f>IF(ISNUMBER(Regressions!I71),ROUND(Regressions!I71, 1), NA())</f>
        <v>#N/A</v>
      </c>
      <c r="J61" s="385" t="e">
        <f>IF(ISNUMBER(Regressions!K71),ROUND(Regressions!K71, 1), NA())</f>
        <v>#N/A</v>
      </c>
      <c r="K61" s="383" t="e">
        <f>IF(ISNUMBER(Regressions!L71),ROUND(Regressions!L71, 1), NA())</f>
        <v>#N/A</v>
      </c>
      <c r="L61" s="275" t="e">
        <f>IF(ISNUMBER(Regressions!M71),ROUND(Regressions!M71, 1), NA())</f>
        <v>#N/A</v>
      </c>
      <c r="M61" s="384" t="e">
        <f>IF(ISNUMBER(Regressions!N71),ROUND(Regressions!N71, 1), NA())</f>
        <v>#N/A</v>
      </c>
      <c r="N61" s="274" t="e">
        <f>IF(ISNUMBER(Regressions!O71),ROUND(Regressions!O71, 1), NA())</f>
        <v>#N/A</v>
      </c>
      <c r="O61" s="385" t="e">
        <f>IF(ISNUMBER(Regressions!Q71),ROUND(Regressions!Q71, 1), NA())</f>
        <v>#N/A</v>
      </c>
      <c r="P61" s="383" t="e">
        <f>IF(ISNUMBER(Regressions!R71),ROUND(Regressions!R71, 1), NA())</f>
        <v>#N/A</v>
      </c>
      <c r="Q61" s="252" t="e">
        <f>IF(ISNUMBER(Regressions!S71),ROUND(Regressions!S71, 1), NA())</f>
        <v>#N/A</v>
      </c>
      <c r="R61" s="384" t="e">
        <f>IF(ISNUMBER(Regressions!T71),ROUND(Regressions!T71, 1), NA())</f>
        <v>#N/A</v>
      </c>
      <c r="S61" s="274" t="e">
        <f>IF(ISNUMBER(Regressions!U71),ROUND(Regressions!U71, 1), NA())</f>
        <v>#N/A</v>
      </c>
    </row>
    <row xmlns:x14ac="http://schemas.microsoft.com/office/spreadsheetml/2009/9/ac" r="62" hidden="true" x14ac:dyDescent="0.2">
      <c r="A62" s="380" t="str">
        <f>IF(ISBLANK(Regressions!A72), " ", Regressions!A72)</f>
        <v>Ethiopia</v>
      </c>
      <c r="B62" s="381">
        <f>IF(ISBLANK(Regressions!B72), " ", Regressions!B72)</f>
        <v>2027</v>
      </c>
      <c r="C62" s="386" t="str">
        <f>IF(ISBLANK(Regressions!C72), " ", Regressions!C72)</f>
        <v>Urban</v>
      </c>
      <c r="D62" s="382" t="str">
        <f>IF(ISBLANK(Regressions!D72), " ", Regressions!D72)</f>
        <v> </v>
      </c>
      <c r="E62" s="251" t="e">
        <f>IF(ISNUMBER(Regressions!E72),ROUND(Regressions!E72, 1), NA())</f>
        <v>#N/A</v>
      </c>
      <c r="F62" s="383" t="e">
        <f>IF(ISNUMBER(Regressions!F72),ROUND(Regressions!F72, 1), NA())</f>
        <v>#N/A</v>
      </c>
      <c r="G62" s="273" t="e">
        <f>IF(ISNUMBER(Regressions!G72),ROUND(Regressions!G72, 1), NA())</f>
        <v>#N/A</v>
      </c>
      <c r="H62" s="384" t="e">
        <f>IF(ISNUMBER(Regressions!H72),ROUND(Regressions!H72, 1), NA())</f>
        <v>#N/A</v>
      </c>
      <c r="I62" s="274" t="e">
        <f>IF(ISNUMBER(Regressions!I72),ROUND(Regressions!I72, 1), NA())</f>
        <v>#N/A</v>
      </c>
      <c r="J62" s="385" t="e">
        <f>IF(ISNUMBER(Regressions!K72),ROUND(Regressions!K72, 1), NA())</f>
        <v>#N/A</v>
      </c>
      <c r="K62" s="383" t="e">
        <f>IF(ISNUMBER(Regressions!L72),ROUND(Regressions!L72, 1), NA())</f>
        <v>#N/A</v>
      </c>
      <c r="L62" s="275" t="e">
        <f>IF(ISNUMBER(Regressions!M72),ROUND(Regressions!M72, 1), NA())</f>
        <v>#N/A</v>
      </c>
      <c r="M62" s="384" t="e">
        <f>IF(ISNUMBER(Regressions!N72),ROUND(Regressions!N72, 1), NA())</f>
        <v>#N/A</v>
      </c>
      <c r="N62" s="274" t="e">
        <f>IF(ISNUMBER(Regressions!O72),ROUND(Regressions!O72, 1), NA())</f>
        <v>#N/A</v>
      </c>
      <c r="O62" s="385" t="e">
        <f>IF(ISNUMBER(Regressions!Q72),ROUND(Regressions!Q72, 1), NA())</f>
        <v>#N/A</v>
      </c>
      <c r="P62" s="383" t="e">
        <f>IF(ISNUMBER(Regressions!R72),ROUND(Regressions!R72, 1), NA())</f>
        <v>#N/A</v>
      </c>
      <c r="Q62" s="252" t="e">
        <f>IF(ISNUMBER(Regressions!S72),ROUND(Regressions!S72, 1), NA())</f>
        <v>#N/A</v>
      </c>
      <c r="R62" s="384" t="e">
        <f>IF(ISNUMBER(Regressions!T72),ROUND(Regressions!T72, 1), NA())</f>
        <v>#N/A</v>
      </c>
      <c r="S62" s="274" t="e">
        <f>IF(ISNUMBER(Regressions!U72),ROUND(Regressions!U72, 1), NA())</f>
        <v>#N/A</v>
      </c>
    </row>
    <row xmlns:x14ac="http://schemas.microsoft.com/office/spreadsheetml/2009/9/ac" r="63" hidden="true" x14ac:dyDescent="0.2">
      <c r="A63" s="380" t="str">
        <f>IF(ISBLANK(Regressions!A73), " ", Regressions!A73)</f>
        <v>Ethiopia</v>
      </c>
      <c r="B63" s="381">
        <f>IF(ISBLANK(Regressions!B73), " ", Regressions!B73)</f>
        <v>2028</v>
      </c>
      <c r="C63" s="386" t="str">
        <f>IF(ISBLANK(Regressions!C73), " ", Regressions!C73)</f>
        <v>Urban</v>
      </c>
      <c r="D63" s="382" t="str">
        <f>IF(ISBLANK(Regressions!D73), " ", Regressions!D73)</f>
        <v> </v>
      </c>
      <c r="E63" s="251" t="e">
        <f>IF(ISNUMBER(Regressions!E73),ROUND(Regressions!E73, 1), NA())</f>
        <v>#N/A</v>
      </c>
      <c r="F63" s="383" t="e">
        <f>IF(ISNUMBER(Regressions!F73),ROUND(Regressions!F73, 1), NA())</f>
        <v>#N/A</v>
      </c>
      <c r="G63" s="273" t="e">
        <f>IF(ISNUMBER(Regressions!G73),ROUND(Regressions!G73, 1), NA())</f>
        <v>#N/A</v>
      </c>
      <c r="H63" s="384" t="e">
        <f>IF(ISNUMBER(Regressions!H73),ROUND(Regressions!H73, 1), NA())</f>
        <v>#N/A</v>
      </c>
      <c r="I63" s="274" t="e">
        <f>IF(ISNUMBER(Regressions!I73),ROUND(Regressions!I73, 1), NA())</f>
        <v>#N/A</v>
      </c>
      <c r="J63" s="385" t="e">
        <f>IF(ISNUMBER(Regressions!K73),ROUND(Regressions!K73, 1), NA())</f>
        <v>#N/A</v>
      </c>
      <c r="K63" s="383" t="e">
        <f>IF(ISNUMBER(Regressions!L73),ROUND(Regressions!L73, 1), NA())</f>
        <v>#N/A</v>
      </c>
      <c r="L63" s="275" t="e">
        <f>IF(ISNUMBER(Regressions!M73),ROUND(Regressions!M73, 1), NA())</f>
        <v>#N/A</v>
      </c>
      <c r="M63" s="384" t="e">
        <f>IF(ISNUMBER(Regressions!N73),ROUND(Regressions!N73, 1), NA())</f>
        <v>#N/A</v>
      </c>
      <c r="N63" s="274" t="e">
        <f>IF(ISNUMBER(Regressions!O73),ROUND(Regressions!O73, 1), NA())</f>
        <v>#N/A</v>
      </c>
      <c r="O63" s="385" t="e">
        <f>IF(ISNUMBER(Regressions!Q73),ROUND(Regressions!Q73, 1), NA())</f>
        <v>#N/A</v>
      </c>
      <c r="P63" s="383" t="e">
        <f>IF(ISNUMBER(Regressions!R73),ROUND(Regressions!R73, 1), NA())</f>
        <v>#N/A</v>
      </c>
      <c r="Q63" s="252" t="e">
        <f>IF(ISNUMBER(Regressions!S73),ROUND(Regressions!S73, 1), NA())</f>
        <v>#N/A</v>
      </c>
      <c r="R63" s="384" t="e">
        <f>IF(ISNUMBER(Regressions!T73),ROUND(Regressions!T73, 1), NA())</f>
        <v>#N/A</v>
      </c>
      <c r="S63" s="274" t="e">
        <f>IF(ISNUMBER(Regressions!U73),ROUND(Regressions!U73, 1), NA())</f>
        <v>#N/A</v>
      </c>
    </row>
    <row xmlns:x14ac="http://schemas.microsoft.com/office/spreadsheetml/2009/9/ac" r="64" hidden="true" x14ac:dyDescent="0.2">
      <c r="A64" s="380" t="str">
        <f>IF(ISBLANK(Regressions!A74), " ", Regressions!A74)</f>
        <v>Ethiopia</v>
      </c>
      <c r="B64" s="381">
        <f>IF(ISBLANK(Regressions!B74), " ", Regressions!B74)</f>
        <v>2029</v>
      </c>
      <c r="C64" s="386" t="str">
        <f>IF(ISBLANK(Regressions!C74), " ", Regressions!C74)</f>
        <v>Urban</v>
      </c>
      <c r="D64" s="382" t="str">
        <f>IF(ISBLANK(Regressions!D74), " ", Regressions!D74)</f>
        <v> </v>
      </c>
      <c r="E64" s="251" t="e">
        <f>IF(ISNUMBER(Regressions!E74),ROUND(Regressions!E74, 1), NA())</f>
        <v>#N/A</v>
      </c>
      <c r="F64" s="383" t="e">
        <f>IF(ISNUMBER(Regressions!F74),ROUND(Regressions!F74, 1), NA())</f>
        <v>#N/A</v>
      </c>
      <c r="G64" s="273" t="e">
        <f>IF(ISNUMBER(Regressions!G74),ROUND(Regressions!G74, 1), NA())</f>
        <v>#N/A</v>
      </c>
      <c r="H64" s="384" t="e">
        <f>IF(ISNUMBER(Regressions!H74),ROUND(Regressions!H74, 1), NA())</f>
        <v>#N/A</v>
      </c>
      <c r="I64" s="274" t="e">
        <f>IF(ISNUMBER(Regressions!I74),ROUND(Regressions!I74, 1), NA())</f>
        <v>#N/A</v>
      </c>
      <c r="J64" s="385" t="e">
        <f>IF(ISNUMBER(Regressions!K74),ROUND(Regressions!K74, 1), NA())</f>
        <v>#N/A</v>
      </c>
      <c r="K64" s="383" t="e">
        <f>IF(ISNUMBER(Regressions!L74),ROUND(Regressions!L74, 1), NA())</f>
        <v>#N/A</v>
      </c>
      <c r="L64" s="275" t="e">
        <f>IF(ISNUMBER(Regressions!M74),ROUND(Regressions!M74, 1), NA())</f>
        <v>#N/A</v>
      </c>
      <c r="M64" s="384" t="e">
        <f>IF(ISNUMBER(Regressions!N74),ROUND(Regressions!N74, 1), NA())</f>
        <v>#N/A</v>
      </c>
      <c r="N64" s="274" t="e">
        <f>IF(ISNUMBER(Regressions!O74),ROUND(Regressions!O74, 1), NA())</f>
        <v>#N/A</v>
      </c>
      <c r="O64" s="385" t="e">
        <f>IF(ISNUMBER(Regressions!Q74),ROUND(Regressions!Q74, 1), NA())</f>
        <v>#N/A</v>
      </c>
      <c r="P64" s="383" t="e">
        <f>IF(ISNUMBER(Regressions!R74),ROUND(Regressions!R74, 1), NA())</f>
        <v>#N/A</v>
      </c>
      <c r="Q64" s="252" t="e">
        <f>IF(ISNUMBER(Regressions!S74),ROUND(Regressions!S74, 1), NA())</f>
        <v>#N/A</v>
      </c>
      <c r="R64" s="384" t="e">
        <f>IF(ISNUMBER(Regressions!T74),ROUND(Regressions!T74, 1), NA())</f>
        <v>#N/A</v>
      </c>
      <c r="S64" s="274" t="e">
        <f>IF(ISNUMBER(Regressions!U74),ROUND(Regressions!U74, 1), NA())</f>
        <v>#N/A</v>
      </c>
    </row>
    <row xmlns:x14ac="http://schemas.microsoft.com/office/spreadsheetml/2009/9/ac" r="65" hidden="true" x14ac:dyDescent="0.2">
      <c r="A65" s="380" t="str">
        <f>IF(ISBLANK(Regressions!A75), " ", Regressions!A75)</f>
        <v>Ethiopia</v>
      </c>
      <c r="B65" s="381">
        <f>IF(ISBLANK(Regressions!B75), " ", Regressions!B75)</f>
        <v>2030</v>
      </c>
      <c r="C65" s="386" t="str">
        <f>IF(ISBLANK(Regressions!C75), " ", Regressions!C75)</f>
        <v>Urban</v>
      </c>
      <c r="D65" s="382" t="str">
        <f>IF(ISBLANK(Regressions!D75), " ", Regressions!D75)</f>
        <v> </v>
      </c>
      <c r="E65" s="251" t="e">
        <f>IF(ISNUMBER(Regressions!E75),ROUND(Regressions!E75, 1), NA())</f>
        <v>#N/A</v>
      </c>
      <c r="F65" s="383" t="e">
        <f>IF(ISNUMBER(Regressions!F75),ROUND(Regressions!F75, 1), NA())</f>
        <v>#N/A</v>
      </c>
      <c r="G65" s="273" t="e">
        <f>IF(ISNUMBER(Regressions!G75),ROUND(Regressions!G75, 1), NA())</f>
        <v>#N/A</v>
      </c>
      <c r="H65" s="384" t="e">
        <f>IF(ISNUMBER(Regressions!H75),ROUND(Regressions!H75, 1), NA())</f>
        <v>#N/A</v>
      </c>
      <c r="I65" s="274" t="e">
        <f>IF(ISNUMBER(Regressions!I75),ROUND(Regressions!I75, 1), NA())</f>
        <v>#N/A</v>
      </c>
      <c r="J65" s="385" t="e">
        <f>IF(ISNUMBER(Regressions!K75),ROUND(Regressions!K75, 1), NA())</f>
        <v>#N/A</v>
      </c>
      <c r="K65" s="383" t="e">
        <f>IF(ISNUMBER(Regressions!L75),ROUND(Regressions!L75, 1), NA())</f>
        <v>#N/A</v>
      </c>
      <c r="L65" s="275" t="e">
        <f>IF(ISNUMBER(Regressions!M75),ROUND(Regressions!M75, 1), NA())</f>
        <v>#N/A</v>
      </c>
      <c r="M65" s="384" t="e">
        <f>IF(ISNUMBER(Regressions!N75),ROUND(Regressions!N75, 1), NA())</f>
        <v>#N/A</v>
      </c>
      <c r="N65" s="274" t="e">
        <f>IF(ISNUMBER(Regressions!O75),ROUND(Regressions!O75, 1), NA())</f>
        <v>#N/A</v>
      </c>
      <c r="O65" s="385" t="e">
        <f>IF(ISNUMBER(Regressions!Q75),ROUND(Regressions!Q75, 1), NA())</f>
        <v>#N/A</v>
      </c>
      <c r="P65" s="383" t="e">
        <f>IF(ISNUMBER(Regressions!R75),ROUND(Regressions!R75, 1), NA())</f>
        <v>#N/A</v>
      </c>
      <c r="Q65" s="252" t="e">
        <f>IF(ISNUMBER(Regressions!S75),ROUND(Regressions!S75, 1), NA())</f>
        <v>#N/A</v>
      </c>
      <c r="R65" s="384" t="e">
        <f>IF(ISNUMBER(Regressions!T75),ROUND(Regressions!T75, 1), NA())</f>
        <v>#N/A</v>
      </c>
      <c r="S65" s="274" t="e">
        <f>IF(ISNUMBER(Regressions!U75),ROUND(Regressions!U75, 1), NA())</f>
        <v>#N/A</v>
      </c>
    </row>
    <row xmlns:x14ac="http://schemas.microsoft.com/office/spreadsheetml/2009/9/ac" r="66" x14ac:dyDescent="0.2">
      <c r="A66" s="380" t="str">
        <f>IF(ISBLANK(Regressions!A76), " ", Regressions!A76)</f>
        <v>Ethiopia</v>
      </c>
      <c r="B66" s="381">
        <f>IF(ISBLANK(Regressions!B76), " ", Regressions!B76)</f>
        <v>2000</v>
      </c>
      <c r="C66" s="386" t="str">
        <f>IF(ISBLANK(Regressions!C76), " ", Regressions!C76)</f>
        <v>Rural</v>
      </c>
      <c r="D66" s="382">
        <f>IF(ISBLANK(Regressions!D76), " ", Regressions!D76)</f>
        <v>22611298.216300391</v>
      </c>
      <c r="E66" s="251" t="e">
        <f>IF(ISNUMBER(Regressions!E76),ROUND(Regressions!E76, 1), NA())</f>
        <v>#N/A</v>
      </c>
      <c r="F66" s="383" t="e">
        <f>IF(ISNUMBER(Regressions!F76),ROUND(Regressions!F76, 1), NA())</f>
        <v>#N/A</v>
      </c>
      <c r="G66" s="273" t="e">
        <f>IF(ISNUMBER(Regressions!G76),ROUND(Regressions!G76, 1), NA())</f>
        <v>#N/A</v>
      </c>
      <c r="H66" s="384" t="e">
        <f>IF(ISNUMBER(Regressions!H76),ROUND(Regressions!H76, 1), NA())</f>
        <v>#N/A</v>
      </c>
      <c r="I66" s="274" t="e">
        <f>IF(ISNUMBER(Regressions!I76),ROUND(Regressions!I76, 1), NA())</f>
        <v>#N/A</v>
      </c>
      <c r="J66" s="385" t="e">
        <f>IF(ISNUMBER(Regressions!K76),ROUND(Regressions!K76, 1), NA())</f>
        <v>#N/A</v>
      </c>
      <c r="K66" s="383" t="e">
        <f>IF(ISNUMBER(Regressions!L76),ROUND(Regressions!L76, 1), NA())</f>
        <v>#N/A</v>
      </c>
      <c r="L66" s="275" t="e">
        <f>IF(ISNUMBER(Regressions!M76),ROUND(Regressions!M76, 1), NA())</f>
        <v>#N/A</v>
      </c>
      <c r="M66" s="384" t="e">
        <f>IF(ISNUMBER(Regressions!N76),ROUND(Regressions!N76, 1), NA())</f>
        <v>#N/A</v>
      </c>
      <c r="N66" s="274" t="e">
        <f>IF(ISNUMBER(Regressions!O76),ROUND(Regressions!O76, 1), NA())</f>
        <v>#N/A</v>
      </c>
      <c r="O66" s="385" t="e">
        <f>IF(ISNUMBER(Regressions!Q76),ROUND(Regressions!Q76, 1), NA())</f>
        <v>#N/A</v>
      </c>
      <c r="P66" s="383" t="e">
        <f>IF(ISNUMBER(Regressions!R76),ROUND(Regressions!R76, 1), NA())</f>
        <v>#N/A</v>
      </c>
      <c r="Q66" s="252" t="e">
        <f>IF(ISNUMBER(Regressions!S76),ROUND(Regressions!S76, 1), NA())</f>
        <v>#N/A</v>
      </c>
      <c r="R66" s="384" t="e">
        <f>IF(ISNUMBER(Regressions!T76),ROUND(Regressions!T76, 1), NA())</f>
        <v>#N/A</v>
      </c>
      <c r="S66" s="274" t="e">
        <f>IF(ISNUMBER(Regressions!U76),ROUND(Regressions!U76, 1), NA())</f>
        <v>#N/A</v>
      </c>
    </row>
    <row xmlns:x14ac="http://schemas.microsoft.com/office/spreadsheetml/2009/9/ac" r="67" x14ac:dyDescent="0.2">
      <c r="A67" s="380" t="str">
        <f>IF(ISBLANK(Regressions!A77), " ", Regressions!A77)</f>
        <v>Ethiopia</v>
      </c>
      <c r="B67" s="381">
        <f>IF(ISBLANK(Regressions!B77), " ", Regressions!B77)</f>
        <v>2001</v>
      </c>
      <c r="C67" s="386" t="str">
        <f>IF(ISBLANK(Regressions!C77), " ", Regressions!C77)</f>
        <v>Rural</v>
      </c>
      <c r="D67" s="382">
        <f>IF(ISBLANK(Regressions!D77), " ", Regressions!D77)</f>
        <v>23340852.860160671</v>
      </c>
      <c r="E67" s="251" t="e">
        <f>IF(ISNUMBER(Regressions!E77),ROUND(Regressions!E77, 1), NA())</f>
        <v>#N/A</v>
      </c>
      <c r="F67" s="383" t="e">
        <f>IF(ISNUMBER(Regressions!F77),ROUND(Regressions!F77, 1), NA())</f>
        <v>#N/A</v>
      </c>
      <c r="G67" s="273" t="e">
        <f>IF(ISNUMBER(Regressions!G77),ROUND(Regressions!G77, 1), NA())</f>
        <v>#N/A</v>
      </c>
      <c r="H67" s="384" t="e">
        <f>IF(ISNUMBER(Regressions!H77),ROUND(Regressions!H77, 1), NA())</f>
        <v>#N/A</v>
      </c>
      <c r="I67" s="274" t="e">
        <f>IF(ISNUMBER(Regressions!I77),ROUND(Regressions!I77, 1), NA())</f>
        <v>#N/A</v>
      </c>
      <c r="J67" s="385" t="e">
        <f>IF(ISNUMBER(Regressions!K77),ROUND(Regressions!K77, 1), NA())</f>
        <v>#N/A</v>
      </c>
      <c r="K67" s="383" t="e">
        <f>IF(ISNUMBER(Regressions!L77),ROUND(Regressions!L77, 1), NA())</f>
        <v>#N/A</v>
      </c>
      <c r="L67" s="275" t="e">
        <f>IF(ISNUMBER(Regressions!M77),ROUND(Regressions!M77, 1), NA())</f>
        <v>#N/A</v>
      </c>
      <c r="M67" s="384" t="e">
        <f>IF(ISNUMBER(Regressions!N77),ROUND(Regressions!N77, 1), NA())</f>
        <v>#N/A</v>
      </c>
      <c r="N67" s="274" t="e">
        <f>IF(ISNUMBER(Regressions!O77),ROUND(Regressions!O77, 1), NA())</f>
        <v>#N/A</v>
      </c>
      <c r="O67" s="385" t="e">
        <f>IF(ISNUMBER(Regressions!Q77),ROUND(Regressions!Q77, 1), NA())</f>
        <v>#N/A</v>
      </c>
      <c r="P67" s="383" t="e">
        <f>IF(ISNUMBER(Regressions!R77),ROUND(Regressions!R77, 1), NA())</f>
        <v>#N/A</v>
      </c>
      <c r="Q67" s="252" t="e">
        <f>IF(ISNUMBER(Regressions!S77),ROUND(Regressions!S77, 1), NA())</f>
        <v>#N/A</v>
      </c>
      <c r="R67" s="384" t="e">
        <f>IF(ISNUMBER(Regressions!T77),ROUND(Regressions!T77, 1), NA())</f>
        <v>#N/A</v>
      </c>
      <c r="S67" s="274" t="e">
        <f>IF(ISNUMBER(Regressions!U77),ROUND(Regressions!U77, 1), NA())</f>
        <v>#N/A</v>
      </c>
    </row>
    <row xmlns:x14ac="http://schemas.microsoft.com/office/spreadsheetml/2009/9/ac" r="68" x14ac:dyDescent="0.2">
      <c r="A68" s="380" t="str">
        <f>IF(ISBLANK(Regressions!A78), " ", Regressions!A78)</f>
        <v>Ethiopia</v>
      </c>
      <c r="B68" s="381">
        <f>IF(ISBLANK(Regressions!B78), " ", Regressions!B78)</f>
        <v>2002</v>
      </c>
      <c r="C68" s="386" t="str">
        <f>IF(ISBLANK(Regressions!C78), " ", Regressions!C78)</f>
        <v>Rural</v>
      </c>
      <c r="D68" s="382">
        <f>IF(ISBLANK(Regressions!D78), " ", Regressions!D78)</f>
        <v>24105876.84093323</v>
      </c>
      <c r="E68" s="251" t="e">
        <f>IF(ISNUMBER(Regressions!E78),ROUND(Regressions!E78, 1), NA())</f>
        <v>#N/A</v>
      </c>
      <c r="F68" s="383" t="e">
        <f>IF(ISNUMBER(Regressions!F78),ROUND(Regressions!F78, 1), NA())</f>
        <v>#N/A</v>
      </c>
      <c r="G68" s="273" t="e">
        <f>IF(ISNUMBER(Regressions!G78),ROUND(Regressions!G78, 1), NA())</f>
        <v>#N/A</v>
      </c>
      <c r="H68" s="384" t="e">
        <f>IF(ISNUMBER(Regressions!H78),ROUND(Regressions!H78, 1), NA())</f>
        <v>#N/A</v>
      </c>
      <c r="I68" s="274" t="e">
        <f>IF(ISNUMBER(Regressions!I78),ROUND(Regressions!I78, 1), NA())</f>
        <v>#N/A</v>
      </c>
      <c r="J68" s="385" t="e">
        <f>IF(ISNUMBER(Regressions!K78),ROUND(Regressions!K78, 1), NA())</f>
        <v>#N/A</v>
      </c>
      <c r="K68" s="383" t="e">
        <f>IF(ISNUMBER(Regressions!L78),ROUND(Regressions!L78, 1), NA())</f>
        <v>#N/A</v>
      </c>
      <c r="L68" s="275" t="e">
        <f>IF(ISNUMBER(Regressions!M78),ROUND(Regressions!M78, 1), NA())</f>
        <v>#N/A</v>
      </c>
      <c r="M68" s="384" t="e">
        <f>IF(ISNUMBER(Regressions!N78),ROUND(Regressions!N78, 1), NA())</f>
        <v>#N/A</v>
      </c>
      <c r="N68" s="274" t="e">
        <f>IF(ISNUMBER(Regressions!O78),ROUND(Regressions!O78, 1), NA())</f>
        <v>#N/A</v>
      </c>
      <c r="O68" s="385" t="e">
        <f>IF(ISNUMBER(Regressions!Q78),ROUND(Regressions!Q78, 1), NA())</f>
        <v>#N/A</v>
      </c>
      <c r="P68" s="383" t="e">
        <f>IF(ISNUMBER(Regressions!R78),ROUND(Regressions!R78, 1), NA())</f>
        <v>#N/A</v>
      </c>
      <c r="Q68" s="252" t="e">
        <f>IF(ISNUMBER(Regressions!S78),ROUND(Regressions!S78, 1), NA())</f>
        <v>#N/A</v>
      </c>
      <c r="R68" s="384" t="e">
        <f>IF(ISNUMBER(Regressions!T78),ROUND(Regressions!T78, 1), NA())</f>
        <v>#N/A</v>
      </c>
      <c r="S68" s="274" t="e">
        <f>IF(ISNUMBER(Regressions!U78),ROUND(Regressions!U78, 1), NA())</f>
        <v>#N/A</v>
      </c>
    </row>
    <row xmlns:x14ac="http://schemas.microsoft.com/office/spreadsheetml/2009/9/ac" r="69" x14ac:dyDescent="0.2">
      <c r="A69" s="380" t="str">
        <f>IF(ISBLANK(Regressions!A79), " ", Regressions!A79)</f>
        <v>Ethiopia</v>
      </c>
      <c r="B69" s="381">
        <f>IF(ISBLANK(Regressions!B79), " ", Regressions!B79)</f>
        <v>2003</v>
      </c>
      <c r="C69" s="386" t="str">
        <f>IF(ISBLANK(Regressions!C79), " ", Regressions!C79)</f>
        <v>Rural</v>
      </c>
      <c r="D69" s="382">
        <f>IF(ISBLANK(Regressions!D79), " ", Regressions!D79)</f>
        <v>24883741.017907601</v>
      </c>
      <c r="E69" s="251" t="e">
        <f>IF(ISNUMBER(Regressions!E79),ROUND(Regressions!E79, 1), NA())</f>
        <v>#N/A</v>
      </c>
      <c r="F69" s="383" t="e">
        <f>IF(ISNUMBER(Regressions!F79),ROUND(Regressions!F79, 1), NA())</f>
        <v>#N/A</v>
      </c>
      <c r="G69" s="273" t="e">
        <f>IF(ISNUMBER(Regressions!G79),ROUND(Regressions!G79, 1), NA())</f>
        <v>#N/A</v>
      </c>
      <c r="H69" s="384" t="e">
        <f>IF(ISNUMBER(Regressions!H79),ROUND(Regressions!H79, 1), NA())</f>
        <v>#N/A</v>
      </c>
      <c r="I69" s="274" t="e">
        <f>IF(ISNUMBER(Regressions!I79),ROUND(Regressions!I79, 1), NA())</f>
        <v>#N/A</v>
      </c>
      <c r="J69" s="385" t="e">
        <f>IF(ISNUMBER(Regressions!K79),ROUND(Regressions!K79, 1), NA())</f>
        <v>#N/A</v>
      </c>
      <c r="K69" s="383" t="e">
        <f>IF(ISNUMBER(Regressions!L79),ROUND(Regressions!L79, 1), NA())</f>
        <v>#N/A</v>
      </c>
      <c r="L69" s="275" t="e">
        <f>IF(ISNUMBER(Regressions!M79),ROUND(Regressions!M79, 1), NA())</f>
        <v>#N/A</v>
      </c>
      <c r="M69" s="384" t="e">
        <f>IF(ISNUMBER(Regressions!N79),ROUND(Regressions!N79, 1), NA())</f>
        <v>#N/A</v>
      </c>
      <c r="N69" s="274" t="e">
        <f>IF(ISNUMBER(Regressions!O79),ROUND(Regressions!O79, 1), NA())</f>
        <v>#N/A</v>
      </c>
      <c r="O69" s="385" t="e">
        <f>IF(ISNUMBER(Regressions!Q79),ROUND(Regressions!Q79, 1), NA())</f>
        <v>#N/A</v>
      </c>
      <c r="P69" s="383" t="e">
        <f>IF(ISNUMBER(Regressions!R79),ROUND(Regressions!R79, 1), NA())</f>
        <v>#N/A</v>
      </c>
      <c r="Q69" s="252" t="e">
        <f>IF(ISNUMBER(Regressions!S79),ROUND(Regressions!S79, 1), NA())</f>
        <v>#N/A</v>
      </c>
      <c r="R69" s="384" t="e">
        <f>IF(ISNUMBER(Regressions!T79),ROUND(Regressions!T79, 1), NA())</f>
        <v>#N/A</v>
      </c>
      <c r="S69" s="274" t="e">
        <f>IF(ISNUMBER(Regressions!U79),ROUND(Regressions!U79, 1), NA())</f>
        <v>#N/A</v>
      </c>
    </row>
    <row xmlns:x14ac="http://schemas.microsoft.com/office/spreadsheetml/2009/9/ac" r="70" x14ac:dyDescent="0.2">
      <c r="A70" s="380" t="str">
        <f>IF(ISBLANK(Regressions!A80), " ", Regressions!A80)</f>
        <v>Ethiopia</v>
      </c>
      <c r="B70" s="381">
        <f>IF(ISBLANK(Regressions!B80), " ", Regressions!B80)</f>
        <v>2004</v>
      </c>
      <c r="C70" s="386" t="str">
        <f>IF(ISBLANK(Regressions!C80), " ", Regressions!C80)</f>
        <v>Rural</v>
      </c>
      <c r="D70" s="382">
        <f>IF(ISBLANK(Regressions!D80), " ", Regressions!D80)</f>
        <v>25655831.513308559</v>
      </c>
      <c r="E70" s="251" t="e">
        <f>IF(ISNUMBER(Regressions!E80),ROUND(Regressions!E80, 1), NA())</f>
        <v>#N/A</v>
      </c>
      <c r="F70" s="383" t="e">
        <f>IF(ISNUMBER(Regressions!F80),ROUND(Regressions!F80, 1), NA())</f>
        <v>#N/A</v>
      </c>
      <c r="G70" s="273" t="e">
        <f>IF(ISNUMBER(Regressions!G80),ROUND(Regressions!G80, 1), NA())</f>
        <v>#N/A</v>
      </c>
      <c r="H70" s="384" t="e">
        <f>IF(ISNUMBER(Regressions!H80),ROUND(Regressions!H80, 1), NA())</f>
        <v>#N/A</v>
      </c>
      <c r="I70" s="274" t="e">
        <f>IF(ISNUMBER(Regressions!I80),ROUND(Regressions!I80, 1), NA())</f>
        <v>#N/A</v>
      </c>
      <c r="J70" s="385" t="e">
        <f>IF(ISNUMBER(Regressions!K80),ROUND(Regressions!K80, 1), NA())</f>
        <v>#N/A</v>
      </c>
      <c r="K70" s="383" t="e">
        <f>IF(ISNUMBER(Regressions!L80),ROUND(Regressions!L80, 1), NA())</f>
        <v>#N/A</v>
      </c>
      <c r="L70" s="275" t="e">
        <f>IF(ISNUMBER(Regressions!M80),ROUND(Regressions!M80, 1), NA())</f>
        <v>#N/A</v>
      </c>
      <c r="M70" s="384" t="e">
        <f>IF(ISNUMBER(Regressions!N80),ROUND(Regressions!N80, 1), NA())</f>
        <v>#N/A</v>
      </c>
      <c r="N70" s="274" t="e">
        <f>IF(ISNUMBER(Regressions!O80),ROUND(Regressions!O80, 1), NA())</f>
        <v>#N/A</v>
      </c>
      <c r="O70" s="385" t="e">
        <f>IF(ISNUMBER(Regressions!Q80),ROUND(Regressions!Q80, 1), NA())</f>
        <v>#N/A</v>
      </c>
      <c r="P70" s="383" t="e">
        <f>IF(ISNUMBER(Regressions!R80),ROUND(Regressions!R80, 1), NA())</f>
        <v>#N/A</v>
      </c>
      <c r="Q70" s="252" t="e">
        <f>IF(ISNUMBER(Regressions!S80),ROUND(Regressions!S80, 1), NA())</f>
        <v>#N/A</v>
      </c>
      <c r="R70" s="384" t="e">
        <f>IF(ISNUMBER(Regressions!T80),ROUND(Regressions!T80, 1), NA())</f>
        <v>#N/A</v>
      </c>
      <c r="S70" s="274" t="e">
        <f>IF(ISNUMBER(Regressions!U80),ROUND(Regressions!U80, 1), NA())</f>
        <v>#N/A</v>
      </c>
    </row>
    <row xmlns:x14ac="http://schemas.microsoft.com/office/spreadsheetml/2009/9/ac" r="71" x14ac:dyDescent="0.2">
      <c r="A71" s="380" t="str">
        <f>IF(ISBLANK(Regressions!A81), " ", Regressions!A81)</f>
        <v>Ethiopia</v>
      </c>
      <c r="B71" s="381">
        <f>IF(ISBLANK(Regressions!B81), " ", Regressions!B81)</f>
        <v>2005</v>
      </c>
      <c r="C71" s="386" t="str">
        <f>IF(ISBLANK(Regressions!C81), " ", Regressions!C81)</f>
        <v>Rural</v>
      </c>
      <c r="D71" s="382">
        <f>IF(ISBLANK(Regressions!D81), " ", Regressions!D81)</f>
        <v>26383920.695695531</v>
      </c>
      <c r="E71" s="251" t="e">
        <f>IF(ISNUMBER(Regressions!E81),ROUND(Regressions!E81, 1), NA())</f>
        <v>#N/A</v>
      </c>
      <c r="F71" s="383" t="e">
        <f>IF(ISNUMBER(Regressions!F81),ROUND(Regressions!F81, 1), NA())</f>
        <v>#N/A</v>
      </c>
      <c r="G71" s="273" t="e">
        <f>IF(ISNUMBER(Regressions!G81),ROUND(Regressions!G81, 1), NA())</f>
        <v>#N/A</v>
      </c>
      <c r="H71" s="384" t="e">
        <f>IF(ISNUMBER(Regressions!H81),ROUND(Regressions!H81, 1), NA())</f>
        <v>#N/A</v>
      </c>
      <c r="I71" s="274" t="e">
        <f>IF(ISNUMBER(Regressions!I81),ROUND(Regressions!I81, 1), NA())</f>
        <v>#N/A</v>
      </c>
      <c r="J71" s="385" t="e">
        <f>IF(ISNUMBER(Regressions!K81),ROUND(Regressions!K81, 1), NA())</f>
        <v>#N/A</v>
      </c>
      <c r="K71" s="383" t="e">
        <f>IF(ISNUMBER(Regressions!L81),ROUND(Regressions!L81, 1), NA())</f>
        <v>#N/A</v>
      </c>
      <c r="L71" s="275" t="e">
        <f>IF(ISNUMBER(Regressions!M81),ROUND(Regressions!M81, 1), NA())</f>
        <v>#N/A</v>
      </c>
      <c r="M71" s="384" t="e">
        <f>IF(ISNUMBER(Regressions!N81),ROUND(Regressions!N81, 1), NA())</f>
        <v>#N/A</v>
      </c>
      <c r="N71" s="274" t="e">
        <f>IF(ISNUMBER(Regressions!O81),ROUND(Regressions!O81, 1), NA())</f>
        <v>#N/A</v>
      </c>
      <c r="O71" s="385" t="e">
        <f>IF(ISNUMBER(Regressions!Q81),ROUND(Regressions!Q81, 1), NA())</f>
        <v>#N/A</v>
      </c>
      <c r="P71" s="383" t="e">
        <f>IF(ISNUMBER(Regressions!R81),ROUND(Regressions!R81, 1), NA())</f>
        <v>#N/A</v>
      </c>
      <c r="Q71" s="252" t="e">
        <f>IF(ISNUMBER(Regressions!S81),ROUND(Regressions!S81, 1), NA())</f>
        <v>#N/A</v>
      </c>
      <c r="R71" s="384" t="e">
        <f>IF(ISNUMBER(Regressions!T81),ROUND(Regressions!T81, 1), NA())</f>
        <v>#N/A</v>
      </c>
      <c r="S71" s="274" t="e">
        <f>IF(ISNUMBER(Regressions!U81),ROUND(Regressions!U81, 1), NA())</f>
        <v>#N/A</v>
      </c>
    </row>
    <row xmlns:x14ac="http://schemas.microsoft.com/office/spreadsheetml/2009/9/ac" r="72" x14ac:dyDescent="0.2">
      <c r="A72" s="380" t="str">
        <f>IF(ISBLANK(Regressions!A82), " ", Regressions!A82)</f>
        <v>Ethiopia</v>
      </c>
      <c r="B72" s="381">
        <f>IF(ISBLANK(Regressions!B82), " ", Regressions!B82)</f>
        <v>2006</v>
      </c>
      <c r="C72" s="386" t="str">
        <f>IF(ISBLANK(Regressions!C82), " ", Regressions!C82)</f>
        <v>Rural</v>
      </c>
      <c r="D72" s="382">
        <f>IF(ISBLANK(Regressions!D82), " ", Regressions!D82)</f>
        <v>27089769.691894911</v>
      </c>
      <c r="E72" s="251" t="e">
        <f>IF(ISNUMBER(Regressions!E82),ROUND(Regressions!E82, 1), NA())</f>
        <v>#N/A</v>
      </c>
      <c r="F72" s="383" t="e">
        <f>IF(ISNUMBER(Regressions!F82),ROUND(Regressions!F82, 1), NA())</f>
        <v>#N/A</v>
      </c>
      <c r="G72" s="273" t="e">
        <f>IF(ISNUMBER(Regressions!G82),ROUND(Regressions!G82, 1), NA())</f>
        <v>#N/A</v>
      </c>
      <c r="H72" s="384" t="e">
        <f>IF(ISNUMBER(Regressions!H82),ROUND(Regressions!H82, 1), NA())</f>
        <v>#N/A</v>
      </c>
      <c r="I72" s="274" t="e">
        <f>IF(ISNUMBER(Regressions!I82),ROUND(Regressions!I82, 1), NA())</f>
        <v>#N/A</v>
      </c>
      <c r="J72" s="385" t="e">
        <f>IF(ISNUMBER(Regressions!K82),ROUND(Regressions!K82, 1), NA())</f>
        <v>#N/A</v>
      </c>
      <c r="K72" s="383" t="e">
        <f>IF(ISNUMBER(Regressions!L82),ROUND(Regressions!L82, 1), NA())</f>
        <v>#N/A</v>
      </c>
      <c r="L72" s="275" t="e">
        <f>IF(ISNUMBER(Regressions!M82),ROUND(Regressions!M82, 1), NA())</f>
        <v>#N/A</v>
      </c>
      <c r="M72" s="384" t="e">
        <f>IF(ISNUMBER(Regressions!N82),ROUND(Regressions!N82, 1), NA())</f>
        <v>#N/A</v>
      </c>
      <c r="N72" s="274" t="e">
        <f>IF(ISNUMBER(Regressions!O82),ROUND(Regressions!O82, 1), NA())</f>
        <v>#N/A</v>
      </c>
      <c r="O72" s="385" t="e">
        <f>IF(ISNUMBER(Regressions!Q82),ROUND(Regressions!Q82, 1), NA())</f>
        <v>#N/A</v>
      </c>
      <c r="P72" s="383" t="e">
        <f>IF(ISNUMBER(Regressions!R82),ROUND(Regressions!R82, 1), NA())</f>
        <v>#N/A</v>
      </c>
      <c r="Q72" s="252" t="e">
        <f>IF(ISNUMBER(Regressions!S82),ROUND(Regressions!S82, 1), NA())</f>
        <v>#N/A</v>
      </c>
      <c r="R72" s="384" t="e">
        <f>IF(ISNUMBER(Regressions!T82),ROUND(Regressions!T82, 1), NA())</f>
        <v>#N/A</v>
      </c>
      <c r="S72" s="274" t="e">
        <f>IF(ISNUMBER(Regressions!U82),ROUND(Regressions!U82, 1), NA())</f>
        <v>#N/A</v>
      </c>
    </row>
    <row xmlns:x14ac="http://schemas.microsoft.com/office/spreadsheetml/2009/9/ac" r="73" x14ac:dyDescent="0.2">
      <c r="A73" s="380" t="str">
        <f>IF(ISBLANK(Regressions!A83), " ", Regressions!A83)</f>
        <v>Ethiopia</v>
      </c>
      <c r="B73" s="381">
        <f>IF(ISBLANK(Regressions!B83), " ", Regressions!B83)</f>
        <v>2007</v>
      </c>
      <c r="C73" s="386" t="str">
        <f>IF(ISBLANK(Regressions!C83), " ", Regressions!C83)</f>
        <v>Rural</v>
      </c>
      <c r="D73" s="382">
        <f>IF(ISBLANK(Regressions!D83), " ", Regressions!D83)</f>
        <v>27773138.71853352</v>
      </c>
      <c r="E73" s="251" t="e">
        <f>IF(ISNUMBER(Regressions!E83),ROUND(Regressions!E83, 1), NA())</f>
        <v>#N/A</v>
      </c>
      <c r="F73" s="383" t="e">
        <f>IF(ISNUMBER(Regressions!F83),ROUND(Regressions!F83, 1), NA())</f>
        <v>#N/A</v>
      </c>
      <c r="G73" s="273" t="e">
        <f>IF(ISNUMBER(Regressions!G83),ROUND(Regressions!G83, 1), NA())</f>
        <v>#N/A</v>
      </c>
      <c r="H73" s="384" t="e">
        <f>IF(ISNUMBER(Regressions!H83),ROUND(Regressions!H83, 1), NA())</f>
        <v>#N/A</v>
      </c>
      <c r="I73" s="274" t="e">
        <f>IF(ISNUMBER(Regressions!I83),ROUND(Regressions!I83, 1), NA())</f>
        <v>#N/A</v>
      </c>
      <c r="J73" s="385" t="e">
        <f>IF(ISNUMBER(Regressions!K83),ROUND(Regressions!K83, 1), NA())</f>
        <v>#N/A</v>
      </c>
      <c r="K73" s="383" t="e">
        <f>IF(ISNUMBER(Regressions!L83),ROUND(Regressions!L83, 1), NA())</f>
        <v>#N/A</v>
      </c>
      <c r="L73" s="275" t="e">
        <f>IF(ISNUMBER(Regressions!M83),ROUND(Regressions!M83, 1), NA())</f>
        <v>#N/A</v>
      </c>
      <c r="M73" s="384" t="e">
        <f>IF(ISNUMBER(Regressions!N83),ROUND(Regressions!N83, 1), NA())</f>
        <v>#N/A</v>
      </c>
      <c r="N73" s="274" t="e">
        <f>IF(ISNUMBER(Regressions!O83),ROUND(Regressions!O83, 1), NA())</f>
        <v>#N/A</v>
      </c>
      <c r="O73" s="385" t="e">
        <f>IF(ISNUMBER(Regressions!Q83),ROUND(Regressions!Q83, 1), NA())</f>
        <v>#N/A</v>
      </c>
      <c r="P73" s="383" t="e">
        <f>IF(ISNUMBER(Regressions!R83),ROUND(Regressions!R83, 1), NA())</f>
        <v>#N/A</v>
      </c>
      <c r="Q73" s="252" t="e">
        <f>IF(ISNUMBER(Regressions!S83),ROUND(Regressions!S83, 1), NA())</f>
        <v>#N/A</v>
      </c>
      <c r="R73" s="384" t="e">
        <f>IF(ISNUMBER(Regressions!T83),ROUND(Regressions!T83, 1), NA())</f>
        <v>#N/A</v>
      </c>
      <c r="S73" s="274" t="e">
        <f>IF(ISNUMBER(Regressions!U83),ROUND(Regressions!U83, 1), NA())</f>
        <v>#N/A</v>
      </c>
    </row>
    <row xmlns:x14ac="http://schemas.microsoft.com/office/spreadsheetml/2009/9/ac" r="74" x14ac:dyDescent="0.2">
      <c r="A74" s="380" t="str">
        <f>IF(ISBLANK(Regressions!A84), " ", Regressions!A84)</f>
        <v>Ethiopia</v>
      </c>
      <c r="B74" s="381">
        <f>IF(ISBLANK(Regressions!B84), " ", Regressions!B84)</f>
        <v>2008</v>
      </c>
      <c r="C74" s="386" t="str">
        <f>IF(ISBLANK(Regressions!C84), " ", Regressions!C84)</f>
        <v>Rural</v>
      </c>
      <c r="D74" s="382">
        <f>IF(ISBLANK(Regressions!D84), " ", Regressions!D84)</f>
        <v>28392577.806163792</v>
      </c>
      <c r="E74" s="251" t="e">
        <f>IF(ISNUMBER(Regressions!E84),ROUND(Regressions!E84, 1), NA())</f>
        <v>#N/A</v>
      </c>
      <c r="F74" s="383" t="e">
        <f>IF(ISNUMBER(Regressions!F84),ROUND(Regressions!F84, 1), NA())</f>
        <v>#N/A</v>
      </c>
      <c r="G74" s="273" t="e">
        <f>IF(ISNUMBER(Regressions!G84),ROUND(Regressions!G84, 1), NA())</f>
        <v>#N/A</v>
      </c>
      <c r="H74" s="384" t="e">
        <f>IF(ISNUMBER(Regressions!H84),ROUND(Regressions!H84, 1), NA())</f>
        <v>#N/A</v>
      </c>
      <c r="I74" s="274" t="e">
        <f>IF(ISNUMBER(Regressions!I84),ROUND(Regressions!I84, 1), NA())</f>
        <v>#N/A</v>
      </c>
      <c r="J74" s="385" t="e">
        <f>IF(ISNUMBER(Regressions!K84),ROUND(Regressions!K84, 1), NA())</f>
        <v>#N/A</v>
      </c>
      <c r="K74" s="383" t="e">
        <f>IF(ISNUMBER(Regressions!L84),ROUND(Regressions!L84, 1), NA())</f>
        <v>#N/A</v>
      </c>
      <c r="L74" s="275" t="e">
        <f>IF(ISNUMBER(Regressions!M84),ROUND(Regressions!M84, 1), NA())</f>
        <v>#N/A</v>
      </c>
      <c r="M74" s="384" t="e">
        <f>IF(ISNUMBER(Regressions!N84),ROUND(Regressions!N84, 1), NA())</f>
        <v>#N/A</v>
      </c>
      <c r="N74" s="274" t="e">
        <f>IF(ISNUMBER(Regressions!O84),ROUND(Regressions!O84, 1), NA())</f>
        <v>#N/A</v>
      </c>
      <c r="O74" s="385" t="e">
        <f>IF(ISNUMBER(Regressions!Q84),ROUND(Regressions!Q84, 1), NA())</f>
        <v>#N/A</v>
      </c>
      <c r="P74" s="383" t="e">
        <f>IF(ISNUMBER(Regressions!R84),ROUND(Regressions!R84, 1), NA())</f>
        <v>#N/A</v>
      </c>
      <c r="Q74" s="252" t="e">
        <f>IF(ISNUMBER(Regressions!S84),ROUND(Regressions!S84, 1), NA())</f>
        <v>#N/A</v>
      </c>
      <c r="R74" s="384" t="e">
        <f>IF(ISNUMBER(Regressions!T84),ROUND(Regressions!T84, 1), NA())</f>
        <v>#N/A</v>
      </c>
      <c r="S74" s="274" t="e">
        <f>IF(ISNUMBER(Regressions!U84),ROUND(Regressions!U84, 1), NA())</f>
        <v>#N/A</v>
      </c>
    </row>
    <row xmlns:x14ac="http://schemas.microsoft.com/office/spreadsheetml/2009/9/ac" r="75" x14ac:dyDescent="0.2">
      <c r="A75" s="380" t="str">
        <f>IF(ISBLANK(Regressions!A85), " ", Regressions!A85)</f>
        <v>Ethiopia</v>
      </c>
      <c r="B75" s="381">
        <f>IF(ISBLANK(Regressions!B85), " ", Regressions!B85)</f>
        <v>2009</v>
      </c>
      <c r="C75" s="386" t="str">
        <f>IF(ISBLANK(Regressions!C85), " ", Regressions!C85)</f>
        <v>Rural</v>
      </c>
      <c r="D75" s="382">
        <f>IF(ISBLANK(Regressions!D85), " ", Regressions!D85)</f>
        <v>29012658.326479342</v>
      </c>
      <c r="E75" s="251" t="e">
        <f>IF(ISNUMBER(Regressions!E85),ROUND(Regressions!E85, 1), NA())</f>
        <v>#N/A</v>
      </c>
      <c r="F75" s="383" t="e">
        <f>IF(ISNUMBER(Regressions!F85),ROUND(Regressions!F85, 1), NA())</f>
        <v>#N/A</v>
      </c>
      <c r="G75" s="273" t="e">
        <f>IF(ISNUMBER(Regressions!G85),ROUND(Regressions!G85, 1), NA())</f>
        <v>#N/A</v>
      </c>
      <c r="H75" s="384" t="e">
        <f>IF(ISNUMBER(Regressions!H85),ROUND(Regressions!H85, 1), NA())</f>
        <v>#N/A</v>
      </c>
      <c r="I75" s="274" t="e">
        <f>IF(ISNUMBER(Regressions!I85),ROUND(Regressions!I85, 1), NA())</f>
        <v>#N/A</v>
      </c>
      <c r="J75" s="385" t="e">
        <f>IF(ISNUMBER(Regressions!K85),ROUND(Regressions!K85, 1), NA())</f>
        <v>#N/A</v>
      </c>
      <c r="K75" s="383" t="e">
        <f>IF(ISNUMBER(Regressions!L85),ROUND(Regressions!L85, 1), NA())</f>
        <v>#N/A</v>
      </c>
      <c r="L75" s="275" t="e">
        <f>IF(ISNUMBER(Regressions!M85),ROUND(Regressions!M85, 1), NA())</f>
        <v>#N/A</v>
      </c>
      <c r="M75" s="384" t="e">
        <f>IF(ISNUMBER(Regressions!N85),ROUND(Regressions!N85, 1), NA())</f>
        <v>#N/A</v>
      </c>
      <c r="N75" s="274" t="e">
        <f>IF(ISNUMBER(Regressions!O85),ROUND(Regressions!O85, 1), NA())</f>
        <v>#N/A</v>
      </c>
      <c r="O75" s="385" t="e">
        <f>IF(ISNUMBER(Regressions!Q85),ROUND(Regressions!Q85, 1), NA())</f>
        <v>#N/A</v>
      </c>
      <c r="P75" s="383" t="e">
        <f>IF(ISNUMBER(Regressions!R85),ROUND(Regressions!R85, 1), NA())</f>
        <v>#N/A</v>
      </c>
      <c r="Q75" s="252" t="e">
        <f>IF(ISNUMBER(Regressions!S85),ROUND(Regressions!S85, 1), NA())</f>
        <v>#N/A</v>
      </c>
      <c r="R75" s="384" t="e">
        <f>IF(ISNUMBER(Regressions!T85),ROUND(Regressions!T85, 1), NA())</f>
        <v>#N/A</v>
      </c>
      <c r="S75" s="274" t="e">
        <f>IF(ISNUMBER(Regressions!U85),ROUND(Regressions!U85, 1), NA())</f>
        <v>#N/A</v>
      </c>
    </row>
    <row xmlns:x14ac="http://schemas.microsoft.com/office/spreadsheetml/2009/9/ac" r="76" x14ac:dyDescent="0.2">
      <c r="A76" s="380" t="str">
        <f>IF(ISBLANK(Regressions!A86), " ", Regressions!A86)</f>
        <v>Ethiopia</v>
      </c>
      <c r="B76" s="381">
        <f>IF(ISBLANK(Regressions!B86), " ", Regressions!B86)</f>
        <v>2010</v>
      </c>
      <c r="C76" s="386" t="str">
        <f>IF(ISBLANK(Regressions!C86), " ", Regressions!C86)</f>
        <v>Rural</v>
      </c>
      <c r="D76" s="382">
        <f>IF(ISBLANK(Regressions!D86), " ", Regressions!D86)</f>
        <v>29620626.910056151</v>
      </c>
      <c r="E76" s="251" t="e">
        <f>IF(ISNUMBER(Regressions!E86),ROUND(Regressions!E86, 1), NA())</f>
        <v>#N/A</v>
      </c>
      <c r="F76" s="383" t="e">
        <f>IF(ISNUMBER(Regressions!F86),ROUND(Regressions!F86, 1), NA())</f>
        <v>#N/A</v>
      </c>
      <c r="G76" s="273" t="e">
        <f>IF(ISNUMBER(Regressions!G86),ROUND(Regressions!G86, 1), NA())</f>
        <v>#N/A</v>
      </c>
      <c r="H76" s="384" t="e">
        <f>IF(ISNUMBER(Regressions!H86),ROUND(Regressions!H86, 1), NA())</f>
        <v>#N/A</v>
      </c>
      <c r="I76" s="274" t="e">
        <f>IF(ISNUMBER(Regressions!I86),ROUND(Regressions!I86, 1), NA())</f>
        <v>#N/A</v>
      </c>
      <c r="J76" s="385" t="e">
        <f>IF(ISNUMBER(Regressions!K86),ROUND(Regressions!K86, 1), NA())</f>
        <v>#N/A</v>
      </c>
      <c r="K76" s="383" t="e">
        <f>IF(ISNUMBER(Regressions!L86),ROUND(Regressions!L86, 1), NA())</f>
        <v>#N/A</v>
      </c>
      <c r="L76" s="275" t="e">
        <f>IF(ISNUMBER(Regressions!M86),ROUND(Regressions!M86, 1), NA())</f>
        <v>#N/A</v>
      </c>
      <c r="M76" s="384" t="e">
        <f>IF(ISNUMBER(Regressions!N86),ROUND(Regressions!N86, 1), NA())</f>
        <v>#N/A</v>
      </c>
      <c r="N76" s="274" t="e">
        <f>IF(ISNUMBER(Regressions!O86),ROUND(Regressions!O86, 1), NA())</f>
        <v>#N/A</v>
      </c>
      <c r="O76" s="385" t="e">
        <f>IF(ISNUMBER(Regressions!Q86),ROUND(Regressions!Q86, 1), NA())</f>
        <v>#N/A</v>
      </c>
      <c r="P76" s="383" t="e">
        <f>IF(ISNUMBER(Regressions!R86),ROUND(Regressions!R86, 1), NA())</f>
        <v>#N/A</v>
      </c>
      <c r="Q76" s="252" t="e">
        <f>IF(ISNUMBER(Regressions!S86),ROUND(Regressions!S86, 1), NA())</f>
        <v>#N/A</v>
      </c>
      <c r="R76" s="384" t="e">
        <f>IF(ISNUMBER(Regressions!T86),ROUND(Regressions!T86, 1), NA())</f>
        <v>#N/A</v>
      </c>
      <c r="S76" s="274" t="e">
        <f>IF(ISNUMBER(Regressions!U86),ROUND(Regressions!U86, 1), NA())</f>
        <v>#N/A</v>
      </c>
    </row>
    <row xmlns:x14ac="http://schemas.microsoft.com/office/spreadsheetml/2009/9/ac" r="77" x14ac:dyDescent="0.2">
      <c r="A77" s="380" t="str">
        <f>IF(ISBLANK(Regressions!A87), " ", Regressions!A87)</f>
        <v>Ethiopia</v>
      </c>
      <c r="B77" s="381">
        <f>IF(ISBLANK(Regressions!B87), " ", Regressions!B87)</f>
        <v>2011</v>
      </c>
      <c r="C77" s="386" t="str">
        <f>IF(ISBLANK(Regressions!C87), " ", Regressions!C87)</f>
        <v>Rural</v>
      </c>
      <c r="D77" s="382">
        <f>IF(ISBLANK(Regressions!D87), " ", Regressions!D87)</f>
        <v>30196819.180559691</v>
      </c>
      <c r="E77" s="251" t="e">
        <f>IF(ISNUMBER(Regressions!E87),ROUND(Regressions!E87, 1), NA())</f>
        <v>#N/A</v>
      </c>
      <c r="F77" s="383" t="e">
        <f>IF(ISNUMBER(Regressions!F87),ROUND(Regressions!F87, 1), NA())</f>
        <v>#N/A</v>
      </c>
      <c r="G77" s="273" t="e">
        <f>IF(ISNUMBER(Regressions!G87),ROUND(Regressions!G87, 1), NA())</f>
        <v>#N/A</v>
      </c>
      <c r="H77" s="384" t="e">
        <f>IF(ISNUMBER(Regressions!H87),ROUND(Regressions!H87, 1), NA())</f>
        <v>#N/A</v>
      </c>
      <c r="I77" s="274" t="e">
        <f>IF(ISNUMBER(Regressions!I87),ROUND(Regressions!I87, 1), NA())</f>
        <v>#N/A</v>
      </c>
      <c r="J77" s="385" t="e">
        <f>IF(ISNUMBER(Regressions!K87),ROUND(Regressions!K87, 1), NA())</f>
        <v>#N/A</v>
      </c>
      <c r="K77" s="383" t="e">
        <f>IF(ISNUMBER(Regressions!L87),ROUND(Regressions!L87, 1), NA())</f>
        <v>#N/A</v>
      </c>
      <c r="L77" s="275" t="e">
        <f>IF(ISNUMBER(Regressions!M87),ROUND(Regressions!M87, 1), NA())</f>
        <v>#N/A</v>
      </c>
      <c r="M77" s="384" t="e">
        <f>IF(ISNUMBER(Regressions!N87),ROUND(Regressions!N87, 1), NA())</f>
        <v>#N/A</v>
      </c>
      <c r="N77" s="274" t="e">
        <f>IF(ISNUMBER(Regressions!O87),ROUND(Regressions!O87, 1), NA())</f>
        <v>#N/A</v>
      </c>
      <c r="O77" s="385" t="e">
        <f>IF(ISNUMBER(Regressions!Q87),ROUND(Regressions!Q87, 1), NA())</f>
        <v>#N/A</v>
      </c>
      <c r="P77" s="383" t="e">
        <f>IF(ISNUMBER(Regressions!R87),ROUND(Regressions!R87, 1), NA())</f>
        <v>#N/A</v>
      </c>
      <c r="Q77" s="252" t="e">
        <f>IF(ISNUMBER(Regressions!S87),ROUND(Regressions!S87, 1), NA())</f>
        <v>#N/A</v>
      </c>
      <c r="R77" s="384" t="e">
        <f>IF(ISNUMBER(Regressions!T87),ROUND(Regressions!T87, 1), NA())</f>
        <v>#N/A</v>
      </c>
      <c r="S77" s="274" t="e">
        <f>IF(ISNUMBER(Regressions!U87),ROUND(Regressions!U87, 1), NA())</f>
        <v>#N/A</v>
      </c>
    </row>
    <row xmlns:x14ac="http://schemas.microsoft.com/office/spreadsheetml/2009/9/ac" r="78" x14ac:dyDescent="0.2">
      <c r="A78" s="380" t="str">
        <f>IF(ISBLANK(Regressions!A88), " ", Regressions!A88)</f>
        <v>Ethiopia</v>
      </c>
      <c r="B78" s="381">
        <f>IF(ISBLANK(Regressions!B88), " ", Regressions!B88)</f>
        <v>2012</v>
      </c>
      <c r="C78" s="386" t="str">
        <f>IF(ISBLANK(Regressions!C88), " ", Regressions!C88)</f>
        <v>Rural</v>
      </c>
      <c r="D78" s="382">
        <f>IF(ISBLANK(Regressions!D88), " ", Regressions!D88)</f>
        <v>30784322.294196319</v>
      </c>
      <c r="E78" s="251" t="e">
        <f>IF(ISNUMBER(Regressions!E88),ROUND(Regressions!E88, 1), NA())</f>
        <v>#N/A</v>
      </c>
      <c r="F78" s="383" t="e">
        <f>IF(ISNUMBER(Regressions!F88),ROUND(Regressions!F88, 1), NA())</f>
        <v>#N/A</v>
      </c>
      <c r="G78" s="273" t="e">
        <f>IF(ISNUMBER(Regressions!G88),ROUND(Regressions!G88, 1), NA())</f>
        <v>#N/A</v>
      </c>
      <c r="H78" s="384" t="e">
        <f>IF(ISNUMBER(Regressions!H88),ROUND(Regressions!H88, 1), NA())</f>
        <v>#N/A</v>
      </c>
      <c r="I78" s="274" t="e">
        <f>IF(ISNUMBER(Regressions!I88),ROUND(Regressions!I88, 1), NA())</f>
        <v>#N/A</v>
      </c>
      <c r="J78" s="385" t="e">
        <f>IF(ISNUMBER(Regressions!K88),ROUND(Regressions!K88, 1), NA())</f>
        <v>#N/A</v>
      </c>
      <c r="K78" s="383" t="e">
        <f>IF(ISNUMBER(Regressions!L88),ROUND(Regressions!L88, 1), NA())</f>
        <v>#N/A</v>
      </c>
      <c r="L78" s="275" t="e">
        <f>IF(ISNUMBER(Regressions!M88),ROUND(Regressions!M88, 1), NA())</f>
        <v>#N/A</v>
      </c>
      <c r="M78" s="384" t="e">
        <f>IF(ISNUMBER(Regressions!N88),ROUND(Regressions!N88, 1), NA())</f>
        <v>#N/A</v>
      </c>
      <c r="N78" s="274" t="e">
        <f>IF(ISNUMBER(Regressions!O88),ROUND(Regressions!O88, 1), NA())</f>
        <v>#N/A</v>
      </c>
      <c r="O78" s="385" t="e">
        <f>IF(ISNUMBER(Regressions!Q88),ROUND(Regressions!Q88, 1), NA())</f>
        <v>#N/A</v>
      </c>
      <c r="P78" s="383" t="e">
        <f>IF(ISNUMBER(Regressions!R88),ROUND(Regressions!R88, 1), NA())</f>
        <v>#N/A</v>
      </c>
      <c r="Q78" s="252" t="e">
        <f>IF(ISNUMBER(Regressions!S88),ROUND(Regressions!S88, 1), NA())</f>
        <v>#N/A</v>
      </c>
      <c r="R78" s="384" t="e">
        <f>IF(ISNUMBER(Regressions!T88),ROUND(Regressions!T88, 1), NA())</f>
        <v>#N/A</v>
      </c>
      <c r="S78" s="274" t="e">
        <f>IF(ISNUMBER(Regressions!U88),ROUND(Regressions!U88, 1), NA())</f>
        <v>#N/A</v>
      </c>
    </row>
    <row xmlns:x14ac="http://schemas.microsoft.com/office/spreadsheetml/2009/9/ac" r="79" x14ac:dyDescent="0.2">
      <c r="A79" s="380" t="str">
        <f>IF(ISBLANK(Regressions!A89), " ", Regressions!A89)</f>
        <v>Ethiopia</v>
      </c>
      <c r="B79" s="381">
        <f>IF(ISBLANK(Regressions!B89), " ", Regressions!B89)</f>
        <v>2013</v>
      </c>
      <c r="C79" s="386" t="str">
        <f>IF(ISBLANK(Regressions!C89), " ", Regressions!C89)</f>
        <v>Rural</v>
      </c>
      <c r="D79" s="382">
        <f>IF(ISBLANK(Regressions!D89), " ", Regressions!D89)</f>
        <v>31330131.460441589</v>
      </c>
      <c r="E79" s="251">
        <f>IF(ISNUMBER(Regressions!E89),ROUND(Regressions!E89, 1), NA())</f>
        <v>63.3</v>
      </c>
      <c r="F79" s="383">
        <f>IF(ISNUMBER(Regressions!F89),ROUND(Regressions!F89, 1), NA())</f>
        <v>50</v>
      </c>
      <c r="G79" s="273">
        <f>IF(ISNUMBER(Regressions!G89),ROUND(Regressions!G89, 1), NA())</f>
        <v>37.1</v>
      </c>
      <c r="H79" s="384">
        <f>IF(ISNUMBER(Regressions!H89),ROUND(Regressions!H89, 1), NA())</f>
        <v>12.9</v>
      </c>
      <c r="I79" s="274">
        <f>IF(ISNUMBER(Regressions!I89),ROUND(Regressions!I89, 1), NA())</f>
        <v>50</v>
      </c>
      <c r="J79" s="385">
        <f>IF(ISNUMBER(Regressions!K89),ROUND(Regressions!K89, 1), NA())</f>
        <v>92.7</v>
      </c>
      <c r="K79" s="383">
        <f>IF(ISNUMBER(Regressions!L89),ROUND(Regressions!L89, 1), NA())</f>
        <v>76.599999999999994</v>
      </c>
      <c r="L79" s="275">
        <f>IF(ISNUMBER(Regressions!M89),ROUND(Regressions!M89, 1), NA())</f>
        <v>22.9</v>
      </c>
      <c r="M79" s="384">
        <f>IF(ISNUMBER(Regressions!N89),ROUND(Regressions!N89, 1), NA())</f>
        <v>53.6</v>
      </c>
      <c r="N79" s="274">
        <f>IF(ISNUMBER(Regressions!O89),ROUND(Regressions!O89, 1), NA())</f>
        <v>23.4</v>
      </c>
      <c r="O79" s="385">
        <f>IF(ISNUMBER(Regressions!Q89),ROUND(Regressions!Q89, 1), NA())</f>
        <v>4.0999999999999996</v>
      </c>
      <c r="P79" s="383">
        <f>IF(ISNUMBER(Regressions!R89),ROUND(Regressions!R89, 1), NA())</f>
        <v>3.1</v>
      </c>
      <c r="Q79" s="252">
        <f>IF(ISNUMBER(Regressions!S89),ROUND(Regressions!S89, 1), NA())</f>
        <v>1</v>
      </c>
      <c r="R79" s="384">
        <f>IF(ISNUMBER(Regressions!T89),ROUND(Regressions!T89, 1), NA())</f>
        <v>2</v>
      </c>
      <c r="S79" s="274">
        <f>IF(ISNUMBER(Regressions!U89),ROUND(Regressions!U89, 1), NA())</f>
        <v>96.9</v>
      </c>
    </row>
    <row xmlns:x14ac="http://schemas.microsoft.com/office/spreadsheetml/2009/9/ac" r="80" x14ac:dyDescent="0.2">
      <c r="A80" s="380" t="str">
        <f>IF(ISBLANK(Regressions!A90), " ", Regressions!A90)</f>
        <v>Ethiopia</v>
      </c>
      <c r="B80" s="381">
        <f>IF(ISBLANK(Regressions!B90), " ", Regressions!B90)</f>
        <v>2014</v>
      </c>
      <c r="C80" s="386" t="str">
        <f>IF(ISBLANK(Regressions!C90), " ", Regressions!C90)</f>
        <v>Rural</v>
      </c>
      <c r="D80" s="382">
        <f>IF(ISBLANK(Regressions!D90), " ", Regressions!D90)</f>
        <v>31817417.433501892</v>
      </c>
      <c r="E80" s="251">
        <f>IF(ISNUMBER(Regressions!E90),ROUND(Regressions!E90, 1), NA())</f>
        <v>63.3</v>
      </c>
      <c r="F80" s="383">
        <f>IF(ISNUMBER(Regressions!F90),ROUND(Regressions!F90, 1), NA())</f>
        <v>50</v>
      </c>
      <c r="G80" s="273">
        <f>IF(ISNUMBER(Regressions!G90),ROUND(Regressions!G90, 1), NA())</f>
        <v>37.1</v>
      </c>
      <c r="H80" s="384">
        <f>IF(ISNUMBER(Regressions!H90),ROUND(Regressions!H90, 1), NA())</f>
        <v>12.9</v>
      </c>
      <c r="I80" s="274">
        <f>IF(ISNUMBER(Regressions!I90),ROUND(Regressions!I90, 1), NA())</f>
        <v>50</v>
      </c>
      <c r="J80" s="385">
        <f>IF(ISNUMBER(Regressions!K90),ROUND(Regressions!K90, 1), NA())</f>
        <v>92.7</v>
      </c>
      <c r="K80" s="383">
        <f>IF(ISNUMBER(Regressions!L90),ROUND(Regressions!L90, 1), NA())</f>
        <v>76.599999999999994</v>
      </c>
      <c r="L80" s="275">
        <f>IF(ISNUMBER(Regressions!M90),ROUND(Regressions!M90, 1), NA())</f>
        <v>22.9</v>
      </c>
      <c r="M80" s="384">
        <f>IF(ISNUMBER(Regressions!N90),ROUND(Regressions!N90, 1), NA())</f>
        <v>53.6</v>
      </c>
      <c r="N80" s="274">
        <f>IF(ISNUMBER(Regressions!O90),ROUND(Regressions!O90, 1), NA())</f>
        <v>23.4</v>
      </c>
      <c r="O80" s="385">
        <f>IF(ISNUMBER(Regressions!Q90),ROUND(Regressions!Q90, 1), NA())</f>
        <v>4.0999999999999996</v>
      </c>
      <c r="P80" s="383">
        <f>IF(ISNUMBER(Regressions!R90),ROUND(Regressions!R90, 1), NA())</f>
        <v>3.1</v>
      </c>
      <c r="Q80" s="252">
        <f>IF(ISNUMBER(Regressions!S90),ROUND(Regressions!S90, 1), NA())</f>
        <v>1</v>
      </c>
      <c r="R80" s="384">
        <f>IF(ISNUMBER(Regressions!T90),ROUND(Regressions!T90, 1), NA())</f>
        <v>2</v>
      </c>
      <c r="S80" s="274">
        <f>IF(ISNUMBER(Regressions!U90),ROUND(Regressions!U90, 1), NA())</f>
        <v>96.9</v>
      </c>
    </row>
    <row xmlns:x14ac="http://schemas.microsoft.com/office/spreadsheetml/2009/9/ac" r="81" x14ac:dyDescent="0.2">
      <c r="A81" s="380" t="str">
        <f>IF(ISBLANK(Regressions!A91), " ", Regressions!A91)</f>
        <v>Ethiopia</v>
      </c>
      <c r="B81" s="381">
        <f>IF(ISBLANK(Regressions!B91), " ", Regressions!B91)</f>
        <v>2015</v>
      </c>
      <c r="C81" s="386" t="str">
        <f>IF(ISBLANK(Regressions!C91), " ", Regressions!C91)</f>
        <v>Rural</v>
      </c>
      <c r="D81" s="382">
        <f>IF(ISBLANK(Regressions!D91), " ", Regressions!D91)</f>
        <v>32273391.969374701</v>
      </c>
      <c r="E81" s="251">
        <f>IF(ISNUMBER(Regressions!E91),ROUND(Regressions!E91, 1), NA())</f>
        <v>63.3</v>
      </c>
      <c r="F81" s="383">
        <f>IF(ISNUMBER(Regressions!F91),ROUND(Regressions!F91, 1), NA())</f>
        <v>50</v>
      </c>
      <c r="G81" s="273">
        <f>IF(ISNUMBER(Regressions!G91),ROUND(Regressions!G91, 1), NA())</f>
        <v>37.1</v>
      </c>
      <c r="H81" s="384">
        <f>IF(ISNUMBER(Regressions!H91),ROUND(Regressions!H91, 1), NA())</f>
        <v>12.9</v>
      </c>
      <c r="I81" s="274">
        <f>IF(ISNUMBER(Regressions!I91),ROUND(Regressions!I91, 1), NA())</f>
        <v>50</v>
      </c>
      <c r="J81" s="385">
        <f>IF(ISNUMBER(Regressions!K91),ROUND(Regressions!K91, 1), NA())</f>
        <v>92.7</v>
      </c>
      <c r="K81" s="383">
        <f>IF(ISNUMBER(Regressions!L91),ROUND(Regressions!L91, 1), NA())</f>
        <v>76.599999999999994</v>
      </c>
      <c r="L81" s="275">
        <f>IF(ISNUMBER(Regressions!M91),ROUND(Regressions!M91, 1), NA())</f>
        <v>22.9</v>
      </c>
      <c r="M81" s="384">
        <f>IF(ISNUMBER(Regressions!N91),ROUND(Regressions!N91, 1), NA())</f>
        <v>53.6</v>
      </c>
      <c r="N81" s="274">
        <f>IF(ISNUMBER(Regressions!O91),ROUND(Regressions!O91, 1), NA())</f>
        <v>23.4</v>
      </c>
      <c r="O81" s="385">
        <f>IF(ISNUMBER(Regressions!Q91),ROUND(Regressions!Q91, 1), NA())</f>
        <v>4.0999999999999996</v>
      </c>
      <c r="P81" s="383">
        <f>IF(ISNUMBER(Regressions!R91),ROUND(Regressions!R91, 1), NA())</f>
        <v>3.1</v>
      </c>
      <c r="Q81" s="252">
        <f>IF(ISNUMBER(Regressions!S91),ROUND(Regressions!S91, 1), NA())</f>
        <v>1</v>
      </c>
      <c r="R81" s="384">
        <f>IF(ISNUMBER(Regressions!T91),ROUND(Regressions!T91, 1), NA())</f>
        <v>2</v>
      </c>
      <c r="S81" s="274">
        <f>IF(ISNUMBER(Regressions!U91),ROUND(Regressions!U91, 1), NA())</f>
        <v>96.9</v>
      </c>
    </row>
    <row xmlns:x14ac="http://schemas.microsoft.com/office/spreadsheetml/2009/9/ac" r="82" x14ac:dyDescent="0.2">
      <c r="A82" s="380" t="str">
        <f>IF(ISBLANK(Regressions!A92), " ", Regressions!A92)</f>
        <v>Ethiopia</v>
      </c>
      <c r="B82" s="381">
        <f>IF(ISBLANK(Regressions!B92), " ", Regressions!B92)</f>
        <v>2016</v>
      </c>
      <c r="C82" s="386" t="str">
        <f>IF(ISBLANK(Regressions!C92), " ", Regressions!C92)</f>
        <v>Rural</v>
      </c>
      <c r="D82" s="382">
        <f>IF(ISBLANK(Regressions!D92), " ", Regressions!D92)</f>
        <v>32689655.929056171</v>
      </c>
      <c r="E82" s="251">
        <f>IF(ISNUMBER(Regressions!E92),ROUND(Regressions!E92, 1), NA())</f>
        <v>63.3</v>
      </c>
      <c r="F82" s="383">
        <f>IF(ISNUMBER(Regressions!F92),ROUND(Regressions!F92, 1), NA())</f>
        <v>50</v>
      </c>
      <c r="G82" s="273">
        <f>IF(ISNUMBER(Regressions!G92),ROUND(Regressions!G92, 1), NA())</f>
        <v>37.1</v>
      </c>
      <c r="H82" s="384">
        <f>IF(ISNUMBER(Regressions!H92),ROUND(Regressions!H92, 1), NA())</f>
        <v>12.9</v>
      </c>
      <c r="I82" s="274">
        <f>IF(ISNUMBER(Regressions!I92),ROUND(Regressions!I92, 1), NA())</f>
        <v>50</v>
      </c>
      <c r="J82" s="385">
        <f>IF(ISNUMBER(Regressions!K92),ROUND(Regressions!K92, 1), NA())</f>
        <v>92.7</v>
      </c>
      <c r="K82" s="383">
        <f>IF(ISNUMBER(Regressions!L92),ROUND(Regressions!L92, 1), NA())</f>
        <v>76.599999999999994</v>
      </c>
      <c r="L82" s="275">
        <f>IF(ISNUMBER(Regressions!M92),ROUND(Regressions!M92, 1), NA())</f>
        <v>22.9</v>
      </c>
      <c r="M82" s="384">
        <f>IF(ISNUMBER(Regressions!N92),ROUND(Regressions!N92, 1), NA())</f>
        <v>53.6</v>
      </c>
      <c r="N82" s="274">
        <f>IF(ISNUMBER(Regressions!O92),ROUND(Regressions!O92, 1), NA())</f>
        <v>23.4</v>
      </c>
      <c r="O82" s="385">
        <f>IF(ISNUMBER(Regressions!Q92),ROUND(Regressions!Q92, 1), NA())</f>
        <v>4.0999999999999996</v>
      </c>
      <c r="P82" s="383">
        <f>IF(ISNUMBER(Regressions!R92),ROUND(Regressions!R92, 1), NA())</f>
        <v>3.1</v>
      </c>
      <c r="Q82" s="252">
        <f>IF(ISNUMBER(Regressions!S92),ROUND(Regressions!S92, 1), NA())</f>
        <v>1</v>
      </c>
      <c r="R82" s="384">
        <f>IF(ISNUMBER(Regressions!T92),ROUND(Regressions!T92, 1), NA())</f>
        <v>2</v>
      </c>
      <c r="S82" s="274">
        <f>IF(ISNUMBER(Regressions!U92),ROUND(Regressions!U92, 1), NA())</f>
        <v>96.9</v>
      </c>
    </row>
    <row xmlns:x14ac="http://schemas.microsoft.com/office/spreadsheetml/2009/9/ac" r="83" x14ac:dyDescent="0.2">
      <c r="A83" s="380" t="str">
        <f>IF(ISBLANK(Regressions!A93), " ", Regressions!A93)</f>
        <v>Ethiopia</v>
      </c>
      <c r="B83" s="381">
        <f>IF(ISBLANK(Regressions!B93), " ", Regressions!B93)</f>
        <v>2017</v>
      </c>
      <c r="C83" s="386" t="str">
        <f>IF(ISBLANK(Regressions!C93), " ", Regressions!C93)</f>
        <v>Rural</v>
      </c>
      <c r="D83" s="382">
        <f>IF(ISBLANK(Regressions!D93), " ", Regressions!D93)</f>
        <v>33066074.743598551</v>
      </c>
      <c r="E83" s="251">
        <f>IF(ISNUMBER(Regressions!E93),ROUND(Regressions!E93, 1), NA())</f>
        <v>63.3</v>
      </c>
      <c r="F83" s="383">
        <f>IF(ISNUMBER(Regressions!F93),ROUND(Regressions!F93, 1), NA())</f>
        <v>50</v>
      </c>
      <c r="G83" s="273">
        <f>IF(ISNUMBER(Regressions!G93),ROUND(Regressions!G93, 1), NA())</f>
        <v>37.1</v>
      </c>
      <c r="H83" s="384">
        <f>IF(ISNUMBER(Regressions!H93),ROUND(Regressions!H93, 1), NA())</f>
        <v>12.9</v>
      </c>
      <c r="I83" s="274">
        <f>IF(ISNUMBER(Regressions!I93),ROUND(Regressions!I93, 1), NA())</f>
        <v>50</v>
      </c>
      <c r="J83" s="385">
        <f>IF(ISNUMBER(Regressions!K93),ROUND(Regressions!K93, 1), NA())</f>
        <v>92.7</v>
      </c>
      <c r="K83" s="383">
        <f>IF(ISNUMBER(Regressions!L93),ROUND(Regressions!L93, 1), NA())</f>
        <v>76.599999999999994</v>
      </c>
      <c r="L83" s="275">
        <f>IF(ISNUMBER(Regressions!M93),ROUND(Regressions!M93, 1), NA())</f>
        <v>22.9</v>
      </c>
      <c r="M83" s="384">
        <f>IF(ISNUMBER(Regressions!N93),ROUND(Regressions!N93, 1), NA())</f>
        <v>53.6</v>
      </c>
      <c r="N83" s="274">
        <f>IF(ISNUMBER(Regressions!O93),ROUND(Regressions!O93, 1), NA())</f>
        <v>23.4</v>
      </c>
      <c r="O83" s="385">
        <f>IF(ISNUMBER(Regressions!Q93),ROUND(Regressions!Q93, 1), NA())</f>
        <v>4.0999999999999996</v>
      </c>
      <c r="P83" s="383">
        <f>IF(ISNUMBER(Regressions!R93),ROUND(Regressions!R93, 1), NA())</f>
        <v>3.1</v>
      </c>
      <c r="Q83" s="252">
        <f>IF(ISNUMBER(Regressions!S93),ROUND(Regressions!S93, 1), NA())</f>
        <v>1</v>
      </c>
      <c r="R83" s="384">
        <f>IF(ISNUMBER(Regressions!T93),ROUND(Regressions!T93, 1), NA())</f>
        <v>2</v>
      </c>
      <c r="S83" s="274">
        <f>IF(ISNUMBER(Regressions!U93),ROUND(Regressions!U93, 1), NA())</f>
        <v>96.9</v>
      </c>
    </row>
    <row xmlns:x14ac="http://schemas.microsoft.com/office/spreadsheetml/2009/9/ac" r="84" x14ac:dyDescent="0.2">
      <c r="A84" s="380" t="str">
        <f>IF(ISBLANK(Regressions!A94), " ", Regressions!A94)</f>
        <v>Ethiopia</v>
      </c>
      <c r="B84" s="381">
        <f>IF(ISBLANK(Regressions!B94), " ", Regressions!B94)</f>
        <v>2018</v>
      </c>
      <c r="C84" s="386" t="str">
        <f>IF(ISBLANK(Regressions!C94), " ", Regressions!C94)</f>
        <v>Rural</v>
      </c>
      <c r="D84" s="382">
        <f>IF(ISBLANK(Regressions!D94), " ", Regressions!D94)</f>
        <v>33399980.034179691</v>
      </c>
      <c r="E84" s="251">
        <f>IF(ISNUMBER(Regressions!E94),ROUND(Regressions!E94, 1), NA())</f>
        <v>63.3</v>
      </c>
      <c r="F84" s="383">
        <f>IF(ISNUMBER(Regressions!F94),ROUND(Regressions!F94, 1), NA())</f>
        <v>50</v>
      </c>
      <c r="G84" s="273">
        <f>IF(ISNUMBER(Regressions!G94),ROUND(Regressions!G94, 1), NA())</f>
        <v>37.1</v>
      </c>
      <c r="H84" s="384">
        <f>IF(ISNUMBER(Regressions!H94),ROUND(Regressions!H94, 1), NA())</f>
        <v>12.9</v>
      </c>
      <c r="I84" s="274">
        <f>IF(ISNUMBER(Regressions!I94),ROUND(Regressions!I94, 1), NA())</f>
        <v>50</v>
      </c>
      <c r="J84" s="385">
        <f>IF(ISNUMBER(Regressions!K94),ROUND(Regressions!K94, 1), NA())</f>
        <v>92.7</v>
      </c>
      <c r="K84" s="383">
        <f>IF(ISNUMBER(Regressions!L94),ROUND(Regressions!L94, 1), NA())</f>
        <v>76.599999999999994</v>
      </c>
      <c r="L84" s="275">
        <f>IF(ISNUMBER(Regressions!M94),ROUND(Regressions!M94, 1), NA())</f>
        <v>22.9</v>
      </c>
      <c r="M84" s="384">
        <f>IF(ISNUMBER(Regressions!N94),ROUND(Regressions!N94, 1), NA())</f>
        <v>53.6</v>
      </c>
      <c r="N84" s="274">
        <f>IF(ISNUMBER(Regressions!O94),ROUND(Regressions!O94, 1), NA())</f>
        <v>23.4</v>
      </c>
      <c r="O84" s="385">
        <f>IF(ISNUMBER(Regressions!Q94),ROUND(Regressions!Q94, 1), NA())</f>
        <v>4.0999999999999996</v>
      </c>
      <c r="P84" s="383">
        <f>IF(ISNUMBER(Regressions!R94),ROUND(Regressions!R94, 1), NA())</f>
        <v>3.1</v>
      </c>
      <c r="Q84" s="252">
        <f>IF(ISNUMBER(Regressions!S94),ROUND(Regressions!S94, 1), NA())</f>
        <v>1</v>
      </c>
      <c r="R84" s="384">
        <f>IF(ISNUMBER(Regressions!T94),ROUND(Regressions!T94, 1), NA())</f>
        <v>2</v>
      </c>
      <c r="S84" s="274">
        <f>IF(ISNUMBER(Regressions!U94),ROUND(Regressions!U94, 1), NA())</f>
        <v>96.9</v>
      </c>
    </row>
    <row xmlns:x14ac="http://schemas.microsoft.com/office/spreadsheetml/2009/9/ac" r="85" x14ac:dyDescent="0.2">
      <c r="A85" s="380" t="str">
        <f>IF(ISBLANK(Regressions!A95), " ", Regressions!A95)</f>
        <v>Ethiopia</v>
      </c>
      <c r="B85" s="381">
        <f>IF(ISBLANK(Regressions!B95), " ", Regressions!B95)</f>
        <v>2019</v>
      </c>
      <c r="C85" s="386" t="str">
        <f>IF(ISBLANK(Regressions!C95), " ", Regressions!C95)</f>
        <v>Rural</v>
      </c>
      <c r="D85" s="382">
        <f>IF(ISBLANK(Regressions!D95), " ", Regressions!D95)</f>
        <v>33710380.948756717</v>
      </c>
      <c r="E85" s="251">
        <f>IF(ISNUMBER(Regressions!E95),ROUND(Regressions!E95, 1), NA())</f>
        <v>63.3</v>
      </c>
      <c r="F85" s="383">
        <f>IF(ISNUMBER(Regressions!F95),ROUND(Regressions!F95, 1), NA())</f>
        <v>50</v>
      </c>
      <c r="G85" s="273">
        <f>IF(ISNUMBER(Regressions!G95),ROUND(Regressions!G95, 1), NA())</f>
        <v>37.1</v>
      </c>
      <c r="H85" s="384">
        <f>IF(ISNUMBER(Regressions!H95),ROUND(Regressions!H95, 1), NA())</f>
        <v>12.9</v>
      </c>
      <c r="I85" s="274">
        <f>IF(ISNUMBER(Regressions!I95),ROUND(Regressions!I95, 1), NA())</f>
        <v>50</v>
      </c>
      <c r="J85" s="385">
        <f>IF(ISNUMBER(Regressions!K95),ROUND(Regressions!K95, 1), NA())</f>
        <v>92.7</v>
      </c>
      <c r="K85" s="383">
        <f>IF(ISNUMBER(Regressions!L95),ROUND(Regressions!L95, 1), NA())</f>
        <v>76.599999999999994</v>
      </c>
      <c r="L85" s="275">
        <f>IF(ISNUMBER(Regressions!M95),ROUND(Regressions!M95, 1), NA())</f>
        <v>22.9</v>
      </c>
      <c r="M85" s="384">
        <f>IF(ISNUMBER(Regressions!N95),ROUND(Regressions!N95, 1), NA())</f>
        <v>53.6</v>
      </c>
      <c r="N85" s="274">
        <f>IF(ISNUMBER(Regressions!O95),ROUND(Regressions!O95, 1), NA())</f>
        <v>23.4</v>
      </c>
      <c r="O85" s="385">
        <f>IF(ISNUMBER(Regressions!Q95),ROUND(Regressions!Q95, 1), NA())</f>
        <v>4.0999999999999996</v>
      </c>
      <c r="P85" s="383">
        <f>IF(ISNUMBER(Regressions!R95),ROUND(Regressions!R95, 1), NA())</f>
        <v>3.1</v>
      </c>
      <c r="Q85" s="252">
        <f>IF(ISNUMBER(Regressions!S95),ROUND(Regressions!S95, 1), NA())</f>
        <v>1</v>
      </c>
      <c r="R85" s="384">
        <f>IF(ISNUMBER(Regressions!T95),ROUND(Regressions!T95, 1), NA())</f>
        <v>2</v>
      </c>
      <c r="S85" s="274">
        <f>IF(ISNUMBER(Regressions!U95),ROUND(Regressions!U95, 1), NA())</f>
        <v>96.9</v>
      </c>
    </row>
    <row xmlns:x14ac="http://schemas.microsoft.com/office/spreadsheetml/2009/9/ac" r="86" x14ac:dyDescent="0.2">
      <c r="A86" s="380" t="str">
        <f>IF(ISBLANK(Regressions!A96), " ", Regressions!A96)</f>
        <v>Ethiopia</v>
      </c>
      <c r="B86" s="381">
        <f>IF(ISBLANK(Regressions!B96), " ", Regressions!B96)</f>
        <v>2020</v>
      </c>
      <c r="C86" s="386" t="str">
        <f>IF(ISBLANK(Regressions!C96), " ", Regressions!C96)</f>
        <v>Rural</v>
      </c>
      <c r="D86" s="382">
        <f>IF(ISBLANK(Regressions!D96), " ", Regressions!D96)</f>
        <v>34036947.241851203</v>
      </c>
      <c r="E86" s="251">
        <f>IF(ISNUMBER(Regressions!E96),ROUND(Regressions!E96, 1), NA())</f>
        <v>63.3</v>
      </c>
      <c r="F86" s="383">
        <f>IF(ISNUMBER(Regressions!F96),ROUND(Regressions!F96, 1), NA())</f>
        <v>50</v>
      </c>
      <c r="G86" s="273">
        <f>IF(ISNUMBER(Regressions!G96),ROUND(Regressions!G96, 1), NA())</f>
        <v>37.1</v>
      </c>
      <c r="H86" s="384">
        <f>IF(ISNUMBER(Regressions!H96),ROUND(Regressions!H96, 1), NA())</f>
        <v>12.9</v>
      </c>
      <c r="I86" s="274">
        <f>IF(ISNUMBER(Regressions!I96),ROUND(Regressions!I96, 1), NA())</f>
        <v>50</v>
      </c>
      <c r="J86" s="385">
        <f>IF(ISNUMBER(Regressions!K96),ROUND(Regressions!K96, 1), NA())</f>
        <v>92.7</v>
      </c>
      <c r="K86" s="383">
        <f>IF(ISNUMBER(Regressions!L96),ROUND(Regressions!L96, 1), NA())</f>
        <v>76.599999999999994</v>
      </c>
      <c r="L86" s="275">
        <f>IF(ISNUMBER(Regressions!M96),ROUND(Regressions!M96, 1), NA())</f>
        <v>22.9</v>
      </c>
      <c r="M86" s="384">
        <f>IF(ISNUMBER(Regressions!N96),ROUND(Regressions!N96, 1), NA())</f>
        <v>53.6</v>
      </c>
      <c r="N86" s="274">
        <f>IF(ISNUMBER(Regressions!O96),ROUND(Regressions!O96, 1), NA())</f>
        <v>23.4</v>
      </c>
      <c r="O86" s="385">
        <f>IF(ISNUMBER(Regressions!Q96),ROUND(Regressions!Q96, 1), NA())</f>
        <v>4.0999999999999996</v>
      </c>
      <c r="P86" s="383">
        <f>IF(ISNUMBER(Regressions!R96),ROUND(Regressions!R96, 1), NA())</f>
        <v>3.1</v>
      </c>
      <c r="Q86" s="252">
        <f>IF(ISNUMBER(Regressions!S96),ROUND(Regressions!S96, 1), NA())</f>
        <v>1</v>
      </c>
      <c r="R86" s="384">
        <f>IF(ISNUMBER(Regressions!T96),ROUND(Regressions!T96, 1), NA())</f>
        <v>2</v>
      </c>
      <c r="S86" s="274">
        <f>IF(ISNUMBER(Regressions!U96),ROUND(Regressions!U96, 1), NA())</f>
        <v>96.9</v>
      </c>
    </row>
    <row xmlns:x14ac="http://schemas.microsoft.com/office/spreadsheetml/2009/9/ac" r="87" x14ac:dyDescent="0.2">
      <c r="A87" s="434" t="str">
        <f>IF(ISBLANK(Regressions!A97), " ", Regressions!A97)</f>
        <v>Ethiopia</v>
      </c>
      <c r="B87" s="435">
        <f>IF(ISBLANK(Regressions!B97), " ", Regressions!B97)</f>
        <v>2021</v>
      </c>
      <c r="C87" s="436" t="str">
        <f>IF(ISBLANK(Regressions!C97), " ", Regressions!C97)</f>
        <v>Rural</v>
      </c>
      <c r="D87" s="437">
        <f>IF(ISBLANK(Regressions!D97), " ", Regressions!D97)</f>
        <v>34368064.42465622</v>
      </c>
      <c r="E87" s="440">
        <f>IF(ISNUMBER(Regressions!E97),ROUND(Regressions!E97, 1), NA())</f>
        <v>63.3</v>
      </c>
      <c r="F87" s="438">
        <f>IF(ISNUMBER(Regressions!F97),ROUND(Regressions!F97, 1), NA())</f>
        <v>50</v>
      </c>
      <c r="G87" s="441">
        <f>IF(ISNUMBER(Regressions!G97),ROUND(Regressions!G97, 1), NA())</f>
        <v>37.1</v>
      </c>
      <c r="H87" s="439">
        <f>IF(ISNUMBER(Regressions!H97),ROUND(Regressions!H97, 1), NA())</f>
        <v>12.9</v>
      </c>
      <c r="I87" s="442">
        <f>IF(ISNUMBER(Regressions!I97),ROUND(Regressions!I97, 1), NA())</f>
        <v>50</v>
      </c>
      <c r="J87" s="440">
        <f>IF(ISNUMBER(Regressions!K97),ROUND(Regressions!K97, 1), NA())</f>
        <v>92.7</v>
      </c>
      <c r="K87" s="438">
        <f>IF(ISNUMBER(Regressions!L97),ROUND(Regressions!L97, 1), NA())</f>
        <v>76.599999999999994</v>
      </c>
      <c r="L87" s="443">
        <f>IF(ISNUMBER(Regressions!M97),ROUND(Regressions!M97, 1), NA())</f>
        <v>22.9</v>
      </c>
      <c r="M87" s="439">
        <f>IF(ISNUMBER(Regressions!N97),ROUND(Regressions!N97, 1), NA())</f>
        <v>53.6</v>
      </c>
      <c r="N87" s="442">
        <f>IF(ISNUMBER(Regressions!O97),ROUND(Regressions!O97, 1), NA())</f>
        <v>23.4</v>
      </c>
      <c r="O87" s="440">
        <f>IF(ISNUMBER(Regressions!Q97),ROUND(Regressions!Q97, 1), NA())</f>
        <v>4.0999999999999996</v>
      </c>
      <c r="P87" s="438">
        <f>IF(ISNUMBER(Regressions!R97),ROUND(Regressions!R97, 1), NA())</f>
        <v>3.1</v>
      </c>
      <c r="Q87" s="444">
        <f>IF(ISNUMBER(Regressions!S97),ROUND(Regressions!S97, 1), NA())</f>
        <v>1</v>
      </c>
      <c r="R87" s="439">
        <f>IF(ISNUMBER(Regressions!T97),ROUND(Regressions!T97, 1), NA())</f>
        <v>2</v>
      </c>
      <c r="S87" s="442">
        <f>IF(ISNUMBER(Regressions!U97),ROUND(Regressions!U97, 1), NA())</f>
        <v>96.9</v>
      </c>
      <c r="T87" s="433"/>
      <c r="U87" s="433"/>
      <c r="V87" s="433"/>
      <c r="W87" s="433"/>
      <c r="X87" s="433"/>
      <c r="Y87" s="433"/>
      <c r="Z87" s="433"/>
      <c r="AA87" s="433"/>
      <c r="AB87" s="433"/>
      <c r="AC87" s="433"/>
    </row>
    <row xmlns:x14ac="http://schemas.microsoft.com/office/spreadsheetml/2009/9/ac" r="88" x14ac:dyDescent="0.2">
      <c r="A88" s="380" t="str">
        <f>IF(ISBLANK(Regressions!A98), " ", Regressions!A98)</f>
        <v>Ethiopia</v>
      </c>
      <c r="B88" s="381">
        <f>IF(ISBLANK(Regressions!B98), " ", Regressions!B98)</f>
        <v>2022</v>
      </c>
      <c r="C88" s="386" t="str">
        <f>IF(ISBLANK(Regressions!C98), " ", Regressions!C98)</f>
        <v>Rural</v>
      </c>
      <c r="D88" s="382">
        <f>IF(ISBLANK(Regressions!D98), " ", Regressions!D98)</f>
        <v>34694517.012556463</v>
      </c>
      <c r="E88" s="251" t="e">
        <f>IF(ISNUMBER(Regressions!E98),ROUND(Regressions!E98, 1), NA())</f>
        <v>#N/A</v>
      </c>
      <c r="F88" s="383" t="e">
        <f>IF(ISNUMBER(Regressions!F98),ROUND(Regressions!F98, 1), NA())</f>
        <v>#N/A</v>
      </c>
      <c r="G88" s="273" t="e">
        <f>IF(ISNUMBER(Regressions!G98),ROUND(Regressions!G98, 1), NA())</f>
        <v>#N/A</v>
      </c>
      <c r="H88" s="384" t="e">
        <f>IF(ISNUMBER(Regressions!H98),ROUND(Regressions!H98, 1), NA())</f>
        <v>#N/A</v>
      </c>
      <c r="I88" s="274" t="e">
        <f>IF(ISNUMBER(Regressions!I98),ROUND(Regressions!I98, 1), NA())</f>
        <v>#N/A</v>
      </c>
      <c r="J88" s="385" t="e">
        <f>IF(ISNUMBER(Regressions!K98),ROUND(Regressions!K98, 1), NA())</f>
        <v>#N/A</v>
      </c>
      <c r="K88" s="383" t="e">
        <f>IF(ISNUMBER(Regressions!L98),ROUND(Regressions!L98, 1), NA())</f>
        <v>#N/A</v>
      </c>
      <c r="L88" s="275" t="e">
        <f>IF(ISNUMBER(Regressions!M98),ROUND(Regressions!M98, 1), NA())</f>
        <v>#N/A</v>
      </c>
      <c r="M88" s="384" t="e">
        <f>IF(ISNUMBER(Regressions!N98),ROUND(Regressions!N98, 1), NA())</f>
        <v>#N/A</v>
      </c>
      <c r="N88" s="274" t="e">
        <f>IF(ISNUMBER(Regressions!O98),ROUND(Regressions!O98, 1), NA())</f>
        <v>#N/A</v>
      </c>
      <c r="O88" s="385" t="e">
        <f>IF(ISNUMBER(Regressions!Q98),ROUND(Regressions!Q98, 1), NA())</f>
        <v>#N/A</v>
      </c>
      <c r="P88" s="383" t="e">
        <f>IF(ISNUMBER(Regressions!R98),ROUND(Regressions!R98, 1), NA())</f>
        <v>#N/A</v>
      </c>
      <c r="Q88" s="252" t="e">
        <f>IF(ISNUMBER(Regressions!S98),ROUND(Regressions!S98, 1), NA())</f>
        <v>#N/A</v>
      </c>
      <c r="R88" s="384" t="e">
        <f>IF(ISNUMBER(Regressions!T98),ROUND(Regressions!T98, 1), NA())</f>
        <v>#N/A</v>
      </c>
      <c r="S88" s="274" t="e">
        <f>IF(ISNUMBER(Regressions!U98),ROUND(Regressions!U98, 1), NA())</f>
        <v>#N/A</v>
      </c>
    </row>
    <row xmlns:x14ac="http://schemas.microsoft.com/office/spreadsheetml/2009/9/ac" r="89" x14ac:dyDescent="0.2">
      <c r="A89" s="387" t="str">
        <f>IF(ISBLANK(Regressions!A99), " ", Regressions!A99)</f>
        <v>Ethiopia</v>
      </c>
      <c r="B89" s="388">
        <f>IF(ISBLANK(Regressions!B99), " ", Regressions!B99)</f>
        <v>2023</v>
      </c>
      <c r="C89" s="389" t="str">
        <f>IF(ISBLANK(Regressions!C99), " ", Regressions!C99)</f>
        <v>Rural</v>
      </c>
      <c r="D89" s="390">
        <f>IF(ISBLANK(Regressions!D99), " ", Regressions!D99)</f>
        <v>35662295.516480409</v>
      </c>
      <c r="E89" s="391" t="e">
        <f>IF(ISNUMBER(Regressions!E99),ROUND(Regressions!E99, 1), NA())</f>
        <v>#N/A</v>
      </c>
      <c r="F89" s="392" t="e">
        <f>IF(ISNUMBER(Regressions!F99),ROUND(Regressions!F99, 1), NA())</f>
        <v>#N/A</v>
      </c>
      <c r="G89" s="393" t="e">
        <f>IF(ISNUMBER(Regressions!G99),ROUND(Regressions!G99, 1), NA())</f>
        <v>#N/A</v>
      </c>
      <c r="H89" s="394" t="e">
        <f>IF(ISNUMBER(Regressions!H99),ROUND(Regressions!H99, 1), NA())</f>
        <v>#N/A</v>
      </c>
      <c r="I89" s="395" t="e">
        <f>IF(ISNUMBER(Regressions!I99),ROUND(Regressions!I99, 1), NA())</f>
        <v>#N/A</v>
      </c>
      <c r="J89" s="396" t="e">
        <f>IF(ISNUMBER(Regressions!K99),ROUND(Regressions!K99, 1), NA())</f>
        <v>#N/A</v>
      </c>
      <c r="K89" s="392" t="e">
        <f>IF(ISNUMBER(Regressions!L99),ROUND(Regressions!L99, 1), NA())</f>
        <v>#N/A</v>
      </c>
      <c r="L89" s="397" t="e">
        <f>IF(ISNUMBER(Regressions!M99),ROUND(Regressions!M99, 1), NA())</f>
        <v>#N/A</v>
      </c>
      <c r="M89" s="394" t="e">
        <f>IF(ISNUMBER(Regressions!N99),ROUND(Regressions!N99, 1), NA())</f>
        <v>#N/A</v>
      </c>
      <c r="N89" s="395" t="e">
        <f>IF(ISNUMBER(Regressions!O99),ROUND(Regressions!O99, 1), NA())</f>
        <v>#N/A</v>
      </c>
      <c r="O89" s="396" t="e">
        <f>IF(ISNUMBER(Regressions!Q99),ROUND(Regressions!Q99, 1), NA())</f>
        <v>#N/A</v>
      </c>
      <c r="P89" s="392" t="e">
        <f>IF(ISNUMBER(Regressions!R99),ROUND(Regressions!R99, 1), NA())</f>
        <v>#N/A</v>
      </c>
      <c r="Q89" s="398" t="e">
        <f>IF(ISNUMBER(Regressions!S99),ROUND(Regressions!S99, 1), NA())</f>
        <v>#N/A</v>
      </c>
      <c r="R89" s="394" t="e">
        <f>IF(ISNUMBER(Regressions!T99),ROUND(Regressions!T99, 1), NA())</f>
        <v>#N/A</v>
      </c>
      <c r="S89" s="395" t="e">
        <f>IF(ISNUMBER(Regressions!U99),ROUND(Regressions!U99, 1), NA())</f>
        <v>#N/A</v>
      </c>
    </row>
    <row xmlns:x14ac="http://schemas.microsoft.com/office/spreadsheetml/2009/9/ac" r="90" hidden="true" x14ac:dyDescent="0.2">
      <c r="A90" s="380" t="str">
        <f>IF(ISBLANK(Regressions!A100), " ", Regressions!A100)</f>
        <v>Ethiopia</v>
      </c>
      <c r="B90" s="381">
        <f>IF(ISBLANK(Regressions!B100), " ", Regressions!B100)</f>
        <v>2024</v>
      </c>
      <c r="C90" s="386" t="str">
        <f>IF(ISBLANK(Regressions!C100), " ", Regressions!C100)</f>
        <v>Rural</v>
      </c>
      <c r="D90" s="382" t="str">
        <f>IF(ISBLANK(Regressions!D100), " ", Regressions!D100)</f>
        <v> </v>
      </c>
      <c r="E90" s="251" t="e">
        <f>IF(ISNUMBER(Regressions!E100),ROUND(Regressions!E100, 1), NA())</f>
        <v>#N/A</v>
      </c>
      <c r="F90" s="383" t="e">
        <f>IF(ISNUMBER(Regressions!F100),ROUND(Regressions!F100, 1), NA())</f>
        <v>#N/A</v>
      </c>
      <c r="G90" s="273" t="e">
        <f>IF(ISNUMBER(Regressions!G100),ROUND(Regressions!G100, 1), NA())</f>
        <v>#N/A</v>
      </c>
      <c r="H90" s="384" t="e">
        <f>IF(ISNUMBER(Regressions!H100),ROUND(Regressions!H100, 1), NA())</f>
        <v>#N/A</v>
      </c>
      <c r="I90" s="274" t="e">
        <f>IF(ISNUMBER(Regressions!I100),ROUND(Regressions!I100, 1), NA())</f>
        <v>#N/A</v>
      </c>
      <c r="J90" s="385" t="e">
        <f>IF(ISNUMBER(Regressions!K100),ROUND(Regressions!K100, 1), NA())</f>
        <v>#N/A</v>
      </c>
      <c r="K90" s="383" t="e">
        <f>IF(ISNUMBER(Regressions!L100),ROUND(Regressions!L100, 1), NA())</f>
        <v>#N/A</v>
      </c>
      <c r="L90" s="275" t="e">
        <f>IF(ISNUMBER(Regressions!M100),ROUND(Regressions!M100, 1), NA())</f>
        <v>#N/A</v>
      </c>
      <c r="M90" s="384" t="e">
        <f>IF(ISNUMBER(Regressions!N100),ROUND(Regressions!N100, 1), NA())</f>
        <v>#N/A</v>
      </c>
      <c r="N90" s="274" t="e">
        <f>IF(ISNUMBER(Regressions!O100),ROUND(Regressions!O100, 1), NA())</f>
        <v>#N/A</v>
      </c>
      <c r="O90" s="385" t="e">
        <f>IF(ISNUMBER(Regressions!Q100),ROUND(Regressions!Q100, 1), NA())</f>
        <v>#N/A</v>
      </c>
      <c r="P90" s="383" t="e">
        <f>IF(ISNUMBER(Regressions!R100),ROUND(Regressions!R100, 1), NA())</f>
        <v>#N/A</v>
      </c>
      <c r="Q90" s="252" t="e">
        <f>IF(ISNUMBER(Regressions!S100),ROUND(Regressions!S100, 1), NA())</f>
        <v>#N/A</v>
      </c>
      <c r="R90" s="384" t="e">
        <f>IF(ISNUMBER(Regressions!T100),ROUND(Regressions!T100, 1), NA())</f>
        <v>#N/A</v>
      </c>
      <c r="S90" s="274" t="e">
        <f>IF(ISNUMBER(Regressions!U100),ROUND(Regressions!U100, 1), NA())</f>
        <v>#N/A</v>
      </c>
    </row>
    <row xmlns:x14ac="http://schemas.microsoft.com/office/spreadsheetml/2009/9/ac" r="91" hidden="true" x14ac:dyDescent="0.2">
      <c r="A91" s="380" t="str">
        <f>IF(ISBLANK(Regressions!A101), " ", Regressions!A101)</f>
        <v>Ethiopia</v>
      </c>
      <c r="B91" s="381">
        <f>IF(ISBLANK(Regressions!B101), " ", Regressions!B101)</f>
        <v>2025</v>
      </c>
      <c r="C91" s="386" t="str">
        <f>IF(ISBLANK(Regressions!C101), " ", Regressions!C101)</f>
        <v>Rural</v>
      </c>
      <c r="D91" s="382" t="str">
        <f>IF(ISBLANK(Regressions!D101), " ", Regressions!D101)</f>
        <v> </v>
      </c>
      <c r="E91" s="251" t="e">
        <f>IF(ISNUMBER(Regressions!E101),ROUND(Regressions!E101, 1), NA())</f>
        <v>#N/A</v>
      </c>
      <c r="F91" s="383" t="e">
        <f>IF(ISNUMBER(Regressions!F101),ROUND(Regressions!F101, 1), NA())</f>
        <v>#N/A</v>
      </c>
      <c r="G91" s="273" t="e">
        <f>IF(ISNUMBER(Regressions!G101),ROUND(Regressions!G101, 1), NA())</f>
        <v>#N/A</v>
      </c>
      <c r="H91" s="384" t="e">
        <f>IF(ISNUMBER(Regressions!H101),ROUND(Regressions!H101, 1), NA())</f>
        <v>#N/A</v>
      </c>
      <c r="I91" s="274" t="e">
        <f>IF(ISNUMBER(Regressions!I101),ROUND(Regressions!I101, 1), NA())</f>
        <v>#N/A</v>
      </c>
      <c r="J91" s="385" t="e">
        <f>IF(ISNUMBER(Regressions!K101),ROUND(Regressions!K101, 1), NA())</f>
        <v>#N/A</v>
      </c>
      <c r="K91" s="383" t="e">
        <f>IF(ISNUMBER(Regressions!L101),ROUND(Regressions!L101, 1), NA())</f>
        <v>#N/A</v>
      </c>
      <c r="L91" s="275" t="e">
        <f>IF(ISNUMBER(Regressions!M101),ROUND(Regressions!M101, 1), NA())</f>
        <v>#N/A</v>
      </c>
      <c r="M91" s="384" t="e">
        <f>IF(ISNUMBER(Regressions!N101),ROUND(Regressions!N101, 1), NA())</f>
        <v>#N/A</v>
      </c>
      <c r="N91" s="274" t="e">
        <f>IF(ISNUMBER(Regressions!O101),ROUND(Regressions!O101, 1), NA())</f>
        <v>#N/A</v>
      </c>
      <c r="O91" s="385" t="e">
        <f>IF(ISNUMBER(Regressions!Q101),ROUND(Regressions!Q101, 1), NA())</f>
        <v>#N/A</v>
      </c>
      <c r="P91" s="383" t="e">
        <f>IF(ISNUMBER(Regressions!R101),ROUND(Regressions!R101, 1), NA())</f>
        <v>#N/A</v>
      </c>
      <c r="Q91" s="252" t="e">
        <f>IF(ISNUMBER(Regressions!S101),ROUND(Regressions!S101, 1), NA())</f>
        <v>#N/A</v>
      </c>
      <c r="R91" s="384" t="e">
        <f>IF(ISNUMBER(Regressions!T101),ROUND(Regressions!T101, 1), NA())</f>
        <v>#N/A</v>
      </c>
      <c r="S91" s="274" t="e">
        <f>IF(ISNUMBER(Regressions!U101),ROUND(Regressions!U101, 1), NA())</f>
        <v>#N/A</v>
      </c>
    </row>
    <row xmlns:x14ac="http://schemas.microsoft.com/office/spreadsheetml/2009/9/ac" r="92" hidden="true" x14ac:dyDescent="0.2">
      <c r="A92" s="380" t="str">
        <f>IF(ISBLANK(Regressions!A102), " ", Regressions!A102)</f>
        <v>Ethiopia</v>
      </c>
      <c r="B92" s="381">
        <f>IF(ISBLANK(Regressions!B102), " ", Regressions!B102)</f>
        <v>2026</v>
      </c>
      <c r="C92" s="386" t="str">
        <f>IF(ISBLANK(Regressions!C102), " ", Regressions!C102)</f>
        <v>Rural</v>
      </c>
      <c r="D92" s="382" t="str">
        <f>IF(ISBLANK(Regressions!D102), " ", Regressions!D102)</f>
        <v> </v>
      </c>
      <c r="E92" s="251" t="e">
        <f>IF(ISNUMBER(Regressions!E102),ROUND(Regressions!E102, 1), NA())</f>
        <v>#N/A</v>
      </c>
      <c r="F92" s="383" t="e">
        <f>IF(ISNUMBER(Regressions!F102),ROUND(Regressions!F102, 1), NA())</f>
        <v>#N/A</v>
      </c>
      <c r="G92" s="273" t="e">
        <f>IF(ISNUMBER(Regressions!G102),ROUND(Regressions!G102, 1), NA())</f>
        <v>#N/A</v>
      </c>
      <c r="H92" s="384" t="e">
        <f>IF(ISNUMBER(Regressions!H102),ROUND(Regressions!H102, 1), NA())</f>
        <v>#N/A</v>
      </c>
      <c r="I92" s="274" t="e">
        <f>IF(ISNUMBER(Regressions!I102),ROUND(Regressions!I102, 1), NA())</f>
        <v>#N/A</v>
      </c>
      <c r="J92" s="385" t="e">
        <f>IF(ISNUMBER(Regressions!K102),ROUND(Regressions!K102, 1), NA())</f>
        <v>#N/A</v>
      </c>
      <c r="K92" s="383" t="e">
        <f>IF(ISNUMBER(Regressions!L102),ROUND(Regressions!L102, 1), NA())</f>
        <v>#N/A</v>
      </c>
      <c r="L92" s="275" t="e">
        <f>IF(ISNUMBER(Regressions!M102),ROUND(Regressions!M102, 1), NA())</f>
        <v>#N/A</v>
      </c>
      <c r="M92" s="384" t="e">
        <f>IF(ISNUMBER(Regressions!N102),ROUND(Regressions!N102, 1), NA())</f>
        <v>#N/A</v>
      </c>
      <c r="N92" s="274" t="e">
        <f>IF(ISNUMBER(Regressions!O102),ROUND(Regressions!O102, 1), NA())</f>
        <v>#N/A</v>
      </c>
      <c r="O92" s="385" t="e">
        <f>IF(ISNUMBER(Regressions!Q102),ROUND(Regressions!Q102, 1), NA())</f>
        <v>#N/A</v>
      </c>
      <c r="P92" s="383" t="e">
        <f>IF(ISNUMBER(Regressions!R102),ROUND(Regressions!R102, 1), NA())</f>
        <v>#N/A</v>
      </c>
      <c r="Q92" s="252" t="e">
        <f>IF(ISNUMBER(Regressions!S102),ROUND(Regressions!S102, 1), NA())</f>
        <v>#N/A</v>
      </c>
      <c r="R92" s="384" t="e">
        <f>IF(ISNUMBER(Regressions!T102),ROUND(Regressions!T102, 1), NA())</f>
        <v>#N/A</v>
      </c>
      <c r="S92" s="274" t="e">
        <f>IF(ISNUMBER(Regressions!U102),ROUND(Regressions!U102, 1), NA())</f>
        <v>#N/A</v>
      </c>
    </row>
    <row xmlns:x14ac="http://schemas.microsoft.com/office/spreadsheetml/2009/9/ac" r="93" hidden="true" x14ac:dyDescent="0.2">
      <c r="A93" s="380" t="str">
        <f>IF(ISBLANK(Regressions!A103), " ", Regressions!A103)</f>
        <v>Ethiopia</v>
      </c>
      <c r="B93" s="381">
        <f>IF(ISBLANK(Regressions!B103), " ", Regressions!B103)</f>
        <v>2027</v>
      </c>
      <c r="C93" s="386" t="str">
        <f>IF(ISBLANK(Regressions!C103), " ", Regressions!C103)</f>
        <v>Rural</v>
      </c>
      <c r="D93" s="382" t="str">
        <f>IF(ISBLANK(Regressions!D103), " ", Regressions!D103)</f>
        <v> </v>
      </c>
      <c r="E93" s="251" t="e">
        <f>IF(ISNUMBER(Regressions!E103),ROUND(Regressions!E103, 1), NA())</f>
        <v>#N/A</v>
      </c>
      <c r="F93" s="383" t="e">
        <f>IF(ISNUMBER(Regressions!F103),ROUND(Regressions!F103, 1), NA())</f>
        <v>#N/A</v>
      </c>
      <c r="G93" s="273" t="e">
        <f>IF(ISNUMBER(Regressions!G103),ROUND(Regressions!G103, 1), NA())</f>
        <v>#N/A</v>
      </c>
      <c r="H93" s="384" t="e">
        <f>IF(ISNUMBER(Regressions!H103),ROUND(Regressions!H103, 1), NA())</f>
        <v>#N/A</v>
      </c>
      <c r="I93" s="274" t="e">
        <f>IF(ISNUMBER(Regressions!I103),ROUND(Regressions!I103, 1), NA())</f>
        <v>#N/A</v>
      </c>
      <c r="J93" s="385" t="e">
        <f>IF(ISNUMBER(Regressions!K103),ROUND(Regressions!K103, 1), NA())</f>
        <v>#N/A</v>
      </c>
      <c r="K93" s="383" t="e">
        <f>IF(ISNUMBER(Regressions!L103),ROUND(Regressions!L103, 1), NA())</f>
        <v>#N/A</v>
      </c>
      <c r="L93" s="275" t="e">
        <f>IF(ISNUMBER(Regressions!M103),ROUND(Regressions!M103, 1), NA())</f>
        <v>#N/A</v>
      </c>
      <c r="M93" s="384" t="e">
        <f>IF(ISNUMBER(Regressions!N103),ROUND(Regressions!N103, 1), NA())</f>
        <v>#N/A</v>
      </c>
      <c r="N93" s="274" t="e">
        <f>IF(ISNUMBER(Regressions!O103),ROUND(Regressions!O103, 1), NA())</f>
        <v>#N/A</v>
      </c>
      <c r="O93" s="385" t="e">
        <f>IF(ISNUMBER(Regressions!Q103),ROUND(Regressions!Q103, 1), NA())</f>
        <v>#N/A</v>
      </c>
      <c r="P93" s="383" t="e">
        <f>IF(ISNUMBER(Regressions!R103),ROUND(Regressions!R103, 1), NA())</f>
        <v>#N/A</v>
      </c>
      <c r="Q93" s="252" t="e">
        <f>IF(ISNUMBER(Regressions!S103),ROUND(Regressions!S103, 1), NA())</f>
        <v>#N/A</v>
      </c>
      <c r="R93" s="384" t="e">
        <f>IF(ISNUMBER(Regressions!T103),ROUND(Regressions!T103, 1), NA())</f>
        <v>#N/A</v>
      </c>
      <c r="S93" s="274" t="e">
        <f>IF(ISNUMBER(Regressions!U103),ROUND(Regressions!U103, 1), NA())</f>
        <v>#N/A</v>
      </c>
    </row>
    <row xmlns:x14ac="http://schemas.microsoft.com/office/spreadsheetml/2009/9/ac" r="94" hidden="true" x14ac:dyDescent="0.2">
      <c r="A94" s="380" t="str">
        <f>IF(ISBLANK(Regressions!A104), " ", Regressions!A104)</f>
        <v>Ethiopia</v>
      </c>
      <c r="B94" s="381">
        <f>IF(ISBLANK(Regressions!B104), " ", Regressions!B104)</f>
        <v>2028</v>
      </c>
      <c r="C94" s="386" t="str">
        <f>IF(ISBLANK(Regressions!C104), " ", Regressions!C104)</f>
        <v>Rural</v>
      </c>
      <c r="D94" s="382" t="str">
        <f>IF(ISBLANK(Regressions!D104), " ", Regressions!D104)</f>
        <v> </v>
      </c>
      <c r="E94" s="251" t="e">
        <f>IF(ISNUMBER(Regressions!E104),ROUND(Regressions!E104, 1), NA())</f>
        <v>#N/A</v>
      </c>
      <c r="F94" s="383" t="e">
        <f>IF(ISNUMBER(Regressions!F104),ROUND(Regressions!F104, 1), NA())</f>
        <v>#N/A</v>
      </c>
      <c r="G94" s="273" t="e">
        <f>IF(ISNUMBER(Regressions!G104),ROUND(Regressions!G104, 1), NA())</f>
        <v>#N/A</v>
      </c>
      <c r="H94" s="384" t="e">
        <f>IF(ISNUMBER(Regressions!H104),ROUND(Regressions!H104, 1), NA())</f>
        <v>#N/A</v>
      </c>
      <c r="I94" s="274" t="e">
        <f>IF(ISNUMBER(Regressions!I104),ROUND(Regressions!I104, 1), NA())</f>
        <v>#N/A</v>
      </c>
      <c r="J94" s="385" t="e">
        <f>IF(ISNUMBER(Regressions!K104),ROUND(Regressions!K104, 1), NA())</f>
        <v>#N/A</v>
      </c>
      <c r="K94" s="383" t="e">
        <f>IF(ISNUMBER(Regressions!L104),ROUND(Regressions!L104, 1), NA())</f>
        <v>#N/A</v>
      </c>
      <c r="L94" s="275" t="e">
        <f>IF(ISNUMBER(Regressions!M104),ROUND(Regressions!M104, 1), NA())</f>
        <v>#N/A</v>
      </c>
      <c r="M94" s="384" t="e">
        <f>IF(ISNUMBER(Regressions!N104),ROUND(Regressions!N104, 1), NA())</f>
        <v>#N/A</v>
      </c>
      <c r="N94" s="274" t="e">
        <f>IF(ISNUMBER(Regressions!O104),ROUND(Regressions!O104, 1), NA())</f>
        <v>#N/A</v>
      </c>
      <c r="O94" s="385" t="e">
        <f>IF(ISNUMBER(Regressions!Q104),ROUND(Regressions!Q104, 1), NA())</f>
        <v>#N/A</v>
      </c>
      <c r="P94" s="383" t="e">
        <f>IF(ISNUMBER(Regressions!R104),ROUND(Regressions!R104, 1), NA())</f>
        <v>#N/A</v>
      </c>
      <c r="Q94" s="252" t="e">
        <f>IF(ISNUMBER(Regressions!S104),ROUND(Regressions!S104, 1), NA())</f>
        <v>#N/A</v>
      </c>
      <c r="R94" s="384" t="e">
        <f>IF(ISNUMBER(Regressions!T104),ROUND(Regressions!T104, 1), NA())</f>
        <v>#N/A</v>
      </c>
      <c r="S94" s="274" t="e">
        <f>IF(ISNUMBER(Regressions!U104),ROUND(Regressions!U104, 1), NA())</f>
        <v>#N/A</v>
      </c>
    </row>
    <row xmlns:x14ac="http://schemas.microsoft.com/office/spreadsheetml/2009/9/ac" r="95" hidden="true" x14ac:dyDescent="0.2">
      <c r="A95" s="380" t="str">
        <f>IF(ISBLANK(Regressions!A105), " ", Regressions!A105)</f>
        <v>Ethiopia</v>
      </c>
      <c r="B95" s="381">
        <f>IF(ISBLANK(Regressions!B105), " ", Regressions!B105)</f>
        <v>2029</v>
      </c>
      <c r="C95" s="386" t="str">
        <f>IF(ISBLANK(Regressions!C105), " ", Regressions!C105)</f>
        <v>Rural</v>
      </c>
      <c r="D95" s="382" t="str">
        <f>IF(ISBLANK(Regressions!D105), " ", Regressions!D105)</f>
        <v> </v>
      </c>
      <c r="E95" s="251" t="e">
        <f>IF(ISNUMBER(Regressions!E105),ROUND(Regressions!E105, 1), NA())</f>
        <v>#N/A</v>
      </c>
      <c r="F95" s="383" t="e">
        <f>IF(ISNUMBER(Regressions!F105),ROUND(Regressions!F105, 1), NA())</f>
        <v>#N/A</v>
      </c>
      <c r="G95" s="273" t="e">
        <f>IF(ISNUMBER(Regressions!G105),ROUND(Regressions!G105, 1), NA())</f>
        <v>#N/A</v>
      </c>
      <c r="H95" s="384" t="e">
        <f>IF(ISNUMBER(Regressions!H105),ROUND(Regressions!H105, 1), NA())</f>
        <v>#N/A</v>
      </c>
      <c r="I95" s="274" t="e">
        <f>IF(ISNUMBER(Regressions!I105),ROUND(Regressions!I105, 1), NA())</f>
        <v>#N/A</v>
      </c>
      <c r="J95" s="385" t="e">
        <f>IF(ISNUMBER(Regressions!K105),ROUND(Regressions!K105, 1), NA())</f>
        <v>#N/A</v>
      </c>
      <c r="K95" s="383" t="e">
        <f>IF(ISNUMBER(Regressions!L105),ROUND(Regressions!L105, 1), NA())</f>
        <v>#N/A</v>
      </c>
      <c r="L95" s="275" t="e">
        <f>IF(ISNUMBER(Regressions!M105),ROUND(Regressions!M105, 1), NA())</f>
        <v>#N/A</v>
      </c>
      <c r="M95" s="384" t="e">
        <f>IF(ISNUMBER(Regressions!N105),ROUND(Regressions!N105, 1), NA())</f>
        <v>#N/A</v>
      </c>
      <c r="N95" s="274" t="e">
        <f>IF(ISNUMBER(Regressions!O105),ROUND(Regressions!O105, 1), NA())</f>
        <v>#N/A</v>
      </c>
      <c r="O95" s="385" t="e">
        <f>IF(ISNUMBER(Regressions!Q105),ROUND(Regressions!Q105, 1), NA())</f>
        <v>#N/A</v>
      </c>
      <c r="P95" s="383" t="e">
        <f>IF(ISNUMBER(Regressions!R105),ROUND(Regressions!R105, 1), NA())</f>
        <v>#N/A</v>
      </c>
      <c r="Q95" s="252" t="e">
        <f>IF(ISNUMBER(Regressions!S105),ROUND(Regressions!S105, 1), NA())</f>
        <v>#N/A</v>
      </c>
      <c r="R95" s="384" t="e">
        <f>IF(ISNUMBER(Regressions!T105),ROUND(Regressions!T105, 1), NA())</f>
        <v>#N/A</v>
      </c>
      <c r="S95" s="274" t="e">
        <f>IF(ISNUMBER(Regressions!U105),ROUND(Regressions!U105, 1), NA())</f>
        <v>#N/A</v>
      </c>
    </row>
    <row xmlns:x14ac="http://schemas.microsoft.com/office/spreadsheetml/2009/9/ac" r="96" hidden="true" x14ac:dyDescent="0.2">
      <c r="A96" s="380" t="str">
        <f>IF(ISBLANK(Regressions!A106), " ", Regressions!A106)</f>
        <v>Ethiopia</v>
      </c>
      <c r="B96" s="381">
        <f>IF(ISBLANK(Regressions!B106), " ", Regressions!B106)</f>
        <v>2030</v>
      </c>
      <c r="C96" s="386" t="str">
        <f>IF(ISBLANK(Regressions!C106), " ", Regressions!C106)</f>
        <v>Rural</v>
      </c>
      <c r="D96" s="382" t="str">
        <f>IF(ISBLANK(Regressions!D106), " ", Regressions!D106)</f>
        <v> </v>
      </c>
      <c r="E96" s="251" t="e">
        <f>IF(ISNUMBER(Regressions!E106),ROUND(Regressions!E106, 1), NA())</f>
        <v>#N/A</v>
      </c>
      <c r="F96" s="383" t="e">
        <f>IF(ISNUMBER(Regressions!F106),ROUND(Regressions!F106, 1), NA())</f>
        <v>#N/A</v>
      </c>
      <c r="G96" s="273" t="e">
        <f>IF(ISNUMBER(Regressions!G106),ROUND(Regressions!G106, 1), NA())</f>
        <v>#N/A</v>
      </c>
      <c r="H96" s="384" t="e">
        <f>IF(ISNUMBER(Regressions!H106),ROUND(Regressions!H106, 1), NA())</f>
        <v>#N/A</v>
      </c>
      <c r="I96" s="274" t="e">
        <f>IF(ISNUMBER(Regressions!I106),ROUND(Regressions!I106, 1), NA())</f>
        <v>#N/A</v>
      </c>
      <c r="J96" s="385" t="e">
        <f>IF(ISNUMBER(Regressions!K106),ROUND(Regressions!K106, 1), NA())</f>
        <v>#N/A</v>
      </c>
      <c r="K96" s="383" t="e">
        <f>IF(ISNUMBER(Regressions!L106),ROUND(Regressions!L106, 1), NA())</f>
        <v>#N/A</v>
      </c>
      <c r="L96" s="275" t="e">
        <f>IF(ISNUMBER(Regressions!M106),ROUND(Regressions!M106, 1), NA())</f>
        <v>#N/A</v>
      </c>
      <c r="M96" s="384" t="e">
        <f>IF(ISNUMBER(Regressions!N106),ROUND(Regressions!N106, 1), NA())</f>
        <v>#N/A</v>
      </c>
      <c r="N96" s="274" t="e">
        <f>IF(ISNUMBER(Regressions!O106),ROUND(Regressions!O106, 1), NA())</f>
        <v>#N/A</v>
      </c>
      <c r="O96" s="385" t="e">
        <f>IF(ISNUMBER(Regressions!Q106),ROUND(Regressions!Q106, 1), NA())</f>
        <v>#N/A</v>
      </c>
      <c r="P96" s="383" t="e">
        <f>IF(ISNUMBER(Regressions!R106),ROUND(Regressions!R106, 1), NA())</f>
        <v>#N/A</v>
      </c>
      <c r="Q96" s="252" t="e">
        <f>IF(ISNUMBER(Regressions!S106),ROUND(Regressions!S106, 1), NA())</f>
        <v>#N/A</v>
      </c>
      <c r="R96" s="384" t="e">
        <f>IF(ISNUMBER(Regressions!T106),ROUND(Regressions!T106, 1), NA())</f>
        <v>#N/A</v>
      </c>
      <c r="S96" s="274" t="e">
        <f>IF(ISNUMBER(Regressions!U106),ROUND(Regressions!U106, 1), NA())</f>
        <v>#N/A</v>
      </c>
    </row>
    <row xmlns:x14ac="http://schemas.microsoft.com/office/spreadsheetml/2009/9/ac" r="97" x14ac:dyDescent="0.2">
      <c r="A97" s="380" t="str">
        <f>IF(ISBLANK(Regressions!A107), " ", Regressions!A107)</f>
        <v>Ethiopia</v>
      </c>
      <c r="B97" s="381">
        <f>IF(ISBLANK(Regressions!B107), " ", Regressions!B107)</f>
        <v>2000</v>
      </c>
      <c r="C97" s="386" t="str">
        <f>IF(ISBLANK(Regressions!C107), " ", Regressions!C107)</f>
        <v>Pre-primary</v>
      </c>
      <c r="D97" s="382">
        <f>IF(ISBLANK(Regressions!D107), " ", Regressions!D107)</f>
        <v>6676278</v>
      </c>
      <c r="E97" s="251" t="e">
        <f>IF(ISNUMBER(Regressions!E107),ROUND(Regressions!E107, 1), NA())</f>
        <v>#N/A</v>
      </c>
      <c r="F97" s="383" t="e">
        <f>IF(ISNUMBER(Regressions!F107),ROUND(Regressions!F107, 1), NA())</f>
        <v>#N/A</v>
      </c>
      <c r="G97" s="273" t="e">
        <f>IF(ISNUMBER(Regressions!G107),ROUND(Regressions!G107, 1), NA())</f>
        <v>#N/A</v>
      </c>
      <c r="H97" s="384" t="e">
        <f>IF(ISNUMBER(Regressions!H107),ROUND(Regressions!H107, 1), NA())</f>
        <v>#N/A</v>
      </c>
      <c r="I97" s="274" t="e">
        <f>IF(ISNUMBER(Regressions!I107),ROUND(Regressions!I107, 1), NA())</f>
        <v>#N/A</v>
      </c>
      <c r="J97" s="385" t="e">
        <f>IF(ISNUMBER(Regressions!K107),ROUND(Regressions!K107, 1), NA())</f>
        <v>#N/A</v>
      </c>
      <c r="K97" s="383" t="e">
        <f>IF(ISNUMBER(Regressions!L107),ROUND(Regressions!L107, 1), NA())</f>
        <v>#N/A</v>
      </c>
      <c r="L97" s="275" t="e">
        <f>IF(ISNUMBER(Regressions!M107),ROUND(Regressions!M107, 1), NA())</f>
        <v>#N/A</v>
      </c>
      <c r="M97" s="384" t="e">
        <f>IF(ISNUMBER(Regressions!N107),ROUND(Regressions!N107, 1), NA())</f>
        <v>#N/A</v>
      </c>
      <c r="N97" s="274" t="e">
        <f>IF(ISNUMBER(Regressions!O107),ROUND(Regressions!O107, 1), NA())</f>
        <v>#N/A</v>
      </c>
      <c r="O97" s="385" t="e">
        <f>IF(ISNUMBER(Regressions!Q107),ROUND(Regressions!Q107, 1), NA())</f>
        <v>#N/A</v>
      </c>
      <c r="P97" s="383" t="e">
        <f>IF(ISNUMBER(Regressions!R107),ROUND(Regressions!R107, 1), NA())</f>
        <v>#N/A</v>
      </c>
      <c r="Q97" s="252" t="e">
        <f>IF(ISNUMBER(Regressions!S107),ROUND(Regressions!S107, 1), NA())</f>
        <v>#N/A</v>
      </c>
      <c r="R97" s="384" t="e">
        <f>IF(ISNUMBER(Regressions!T107),ROUND(Regressions!T107, 1), NA())</f>
        <v>#N/A</v>
      </c>
      <c r="S97" s="274" t="e">
        <f>IF(ISNUMBER(Regressions!U107),ROUND(Regressions!U107, 1), NA())</f>
        <v>#N/A</v>
      </c>
    </row>
    <row xmlns:x14ac="http://schemas.microsoft.com/office/spreadsheetml/2009/9/ac" r="98" x14ac:dyDescent="0.2">
      <c r="A98" s="380" t="str">
        <f>IF(ISBLANK(Regressions!A108), " ", Regressions!A108)</f>
        <v>Ethiopia</v>
      </c>
      <c r="B98" s="381">
        <f>IF(ISBLANK(Regressions!B108), " ", Regressions!B108)</f>
        <v>2001</v>
      </c>
      <c r="C98" s="386" t="str">
        <f>IF(ISBLANK(Regressions!C108), " ", Regressions!C108)</f>
        <v>Pre-primary</v>
      </c>
      <c r="D98" s="382">
        <f>IF(ISBLANK(Regressions!D108), " ", Regressions!D108)</f>
        <v>6877086</v>
      </c>
      <c r="E98" s="251" t="e">
        <f>IF(ISNUMBER(Regressions!E108),ROUND(Regressions!E108, 1), NA())</f>
        <v>#N/A</v>
      </c>
      <c r="F98" s="383" t="e">
        <f>IF(ISNUMBER(Regressions!F108),ROUND(Regressions!F108, 1), NA())</f>
        <v>#N/A</v>
      </c>
      <c r="G98" s="273" t="e">
        <f>IF(ISNUMBER(Regressions!G108),ROUND(Regressions!G108, 1), NA())</f>
        <v>#N/A</v>
      </c>
      <c r="H98" s="384" t="e">
        <f>IF(ISNUMBER(Regressions!H108),ROUND(Regressions!H108, 1), NA())</f>
        <v>#N/A</v>
      </c>
      <c r="I98" s="274" t="e">
        <f>IF(ISNUMBER(Regressions!I108),ROUND(Regressions!I108, 1), NA())</f>
        <v>#N/A</v>
      </c>
      <c r="J98" s="385" t="e">
        <f>IF(ISNUMBER(Regressions!K108),ROUND(Regressions!K108, 1), NA())</f>
        <v>#N/A</v>
      </c>
      <c r="K98" s="383" t="e">
        <f>IF(ISNUMBER(Regressions!L108),ROUND(Regressions!L108, 1), NA())</f>
        <v>#N/A</v>
      </c>
      <c r="L98" s="275" t="e">
        <f>IF(ISNUMBER(Regressions!M108),ROUND(Regressions!M108, 1), NA())</f>
        <v>#N/A</v>
      </c>
      <c r="M98" s="384" t="e">
        <f>IF(ISNUMBER(Regressions!N108),ROUND(Regressions!N108, 1), NA())</f>
        <v>#N/A</v>
      </c>
      <c r="N98" s="274" t="e">
        <f>IF(ISNUMBER(Regressions!O108),ROUND(Regressions!O108, 1), NA())</f>
        <v>#N/A</v>
      </c>
      <c r="O98" s="385" t="e">
        <f>IF(ISNUMBER(Regressions!Q108),ROUND(Regressions!Q108, 1), NA())</f>
        <v>#N/A</v>
      </c>
      <c r="P98" s="383" t="e">
        <f>IF(ISNUMBER(Regressions!R108),ROUND(Regressions!R108, 1), NA())</f>
        <v>#N/A</v>
      </c>
      <c r="Q98" s="252" t="e">
        <f>IF(ISNUMBER(Regressions!S108),ROUND(Regressions!S108, 1), NA())</f>
        <v>#N/A</v>
      </c>
      <c r="R98" s="384" t="e">
        <f>IF(ISNUMBER(Regressions!T108),ROUND(Regressions!T108, 1), NA())</f>
        <v>#N/A</v>
      </c>
      <c r="S98" s="274" t="e">
        <f>IF(ISNUMBER(Regressions!U108),ROUND(Regressions!U108, 1), NA())</f>
        <v>#N/A</v>
      </c>
    </row>
    <row xmlns:x14ac="http://schemas.microsoft.com/office/spreadsheetml/2009/9/ac" r="99" x14ac:dyDescent="0.2">
      <c r="A99" s="380" t="str">
        <f>IF(ISBLANK(Regressions!A109), " ", Regressions!A109)</f>
        <v>Ethiopia</v>
      </c>
      <c r="B99" s="381">
        <f>IF(ISBLANK(Regressions!B109), " ", Regressions!B109)</f>
        <v>2002</v>
      </c>
      <c r="C99" s="386" t="str">
        <f>IF(ISBLANK(Regressions!C109), " ", Regressions!C109)</f>
        <v>Pre-primary</v>
      </c>
      <c r="D99" s="382">
        <f>IF(ISBLANK(Regressions!D109), " ", Regressions!D109)</f>
        <v>7073179</v>
      </c>
      <c r="E99" s="251" t="e">
        <f>IF(ISNUMBER(Regressions!E109),ROUND(Regressions!E109, 1), NA())</f>
        <v>#N/A</v>
      </c>
      <c r="F99" s="383" t="e">
        <f>IF(ISNUMBER(Regressions!F109),ROUND(Regressions!F109, 1), NA())</f>
        <v>#N/A</v>
      </c>
      <c r="G99" s="273" t="e">
        <f>IF(ISNUMBER(Regressions!G109),ROUND(Regressions!G109, 1), NA())</f>
        <v>#N/A</v>
      </c>
      <c r="H99" s="384" t="e">
        <f>IF(ISNUMBER(Regressions!H109),ROUND(Regressions!H109, 1), NA())</f>
        <v>#N/A</v>
      </c>
      <c r="I99" s="274" t="e">
        <f>IF(ISNUMBER(Regressions!I109),ROUND(Regressions!I109, 1), NA())</f>
        <v>#N/A</v>
      </c>
      <c r="J99" s="385" t="e">
        <f>IF(ISNUMBER(Regressions!K109),ROUND(Regressions!K109, 1), NA())</f>
        <v>#N/A</v>
      </c>
      <c r="K99" s="383" t="e">
        <f>IF(ISNUMBER(Regressions!L109),ROUND(Regressions!L109, 1), NA())</f>
        <v>#N/A</v>
      </c>
      <c r="L99" s="275" t="e">
        <f>IF(ISNUMBER(Regressions!M109),ROUND(Regressions!M109, 1), NA())</f>
        <v>#N/A</v>
      </c>
      <c r="M99" s="384" t="e">
        <f>IF(ISNUMBER(Regressions!N109),ROUND(Regressions!N109, 1), NA())</f>
        <v>#N/A</v>
      </c>
      <c r="N99" s="274" t="e">
        <f>IF(ISNUMBER(Regressions!O109),ROUND(Regressions!O109, 1), NA())</f>
        <v>#N/A</v>
      </c>
      <c r="O99" s="385" t="e">
        <f>IF(ISNUMBER(Regressions!Q109),ROUND(Regressions!Q109, 1), NA())</f>
        <v>#N/A</v>
      </c>
      <c r="P99" s="383" t="e">
        <f>IF(ISNUMBER(Regressions!R109),ROUND(Regressions!R109, 1), NA())</f>
        <v>#N/A</v>
      </c>
      <c r="Q99" s="252" t="e">
        <f>IF(ISNUMBER(Regressions!S109),ROUND(Regressions!S109, 1), NA())</f>
        <v>#N/A</v>
      </c>
      <c r="R99" s="384" t="e">
        <f>IF(ISNUMBER(Regressions!T109),ROUND(Regressions!T109, 1), NA())</f>
        <v>#N/A</v>
      </c>
      <c r="S99" s="274" t="e">
        <f>IF(ISNUMBER(Regressions!U109),ROUND(Regressions!U109, 1), NA())</f>
        <v>#N/A</v>
      </c>
    </row>
    <row xmlns:x14ac="http://schemas.microsoft.com/office/spreadsheetml/2009/9/ac" r="100" x14ac:dyDescent="0.2">
      <c r="A100" s="380" t="str">
        <f>IF(ISBLANK(Regressions!A110), " ", Regressions!A110)</f>
        <v>Ethiopia</v>
      </c>
      <c r="B100" s="381">
        <f>IF(ISBLANK(Regressions!B110), " ", Regressions!B110)</f>
        <v>2003</v>
      </c>
      <c r="C100" s="386" t="str">
        <f>IF(ISBLANK(Regressions!C110), " ", Regressions!C110)</f>
        <v>Pre-primary</v>
      </c>
      <c r="D100" s="382">
        <f>IF(ISBLANK(Regressions!D110), " ", Regressions!D110)</f>
        <v>7248713</v>
      </c>
      <c r="E100" s="251" t="e">
        <f>IF(ISNUMBER(Regressions!E110),ROUND(Regressions!E110, 1), NA())</f>
        <v>#N/A</v>
      </c>
      <c r="F100" s="383" t="e">
        <f>IF(ISNUMBER(Regressions!F110),ROUND(Regressions!F110, 1), NA())</f>
        <v>#N/A</v>
      </c>
      <c r="G100" s="273" t="e">
        <f>IF(ISNUMBER(Regressions!G110),ROUND(Regressions!G110, 1), NA())</f>
        <v>#N/A</v>
      </c>
      <c r="H100" s="384" t="e">
        <f>IF(ISNUMBER(Regressions!H110),ROUND(Regressions!H110, 1), NA())</f>
        <v>#N/A</v>
      </c>
      <c r="I100" s="274" t="e">
        <f>IF(ISNUMBER(Regressions!I110),ROUND(Regressions!I110, 1), NA())</f>
        <v>#N/A</v>
      </c>
      <c r="J100" s="385" t="e">
        <f>IF(ISNUMBER(Regressions!K110),ROUND(Regressions!K110, 1), NA())</f>
        <v>#N/A</v>
      </c>
      <c r="K100" s="383" t="e">
        <f>IF(ISNUMBER(Regressions!L110),ROUND(Regressions!L110, 1), NA())</f>
        <v>#N/A</v>
      </c>
      <c r="L100" s="275" t="e">
        <f>IF(ISNUMBER(Regressions!M110),ROUND(Regressions!M110, 1), NA())</f>
        <v>#N/A</v>
      </c>
      <c r="M100" s="384" t="e">
        <f>IF(ISNUMBER(Regressions!N110),ROUND(Regressions!N110, 1), NA())</f>
        <v>#N/A</v>
      </c>
      <c r="N100" s="274" t="e">
        <f>IF(ISNUMBER(Regressions!O110),ROUND(Regressions!O110, 1), NA())</f>
        <v>#N/A</v>
      </c>
      <c r="O100" s="385" t="e">
        <f>IF(ISNUMBER(Regressions!Q110),ROUND(Regressions!Q110, 1), NA())</f>
        <v>#N/A</v>
      </c>
      <c r="P100" s="383" t="e">
        <f>IF(ISNUMBER(Regressions!R110),ROUND(Regressions!R110, 1), NA())</f>
        <v>#N/A</v>
      </c>
      <c r="Q100" s="252" t="e">
        <f>IF(ISNUMBER(Regressions!S110),ROUND(Regressions!S110, 1), NA())</f>
        <v>#N/A</v>
      </c>
      <c r="R100" s="384" t="e">
        <f>IF(ISNUMBER(Regressions!T110),ROUND(Regressions!T110, 1), NA())</f>
        <v>#N/A</v>
      </c>
      <c r="S100" s="274" t="e">
        <f>IF(ISNUMBER(Regressions!U110),ROUND(Regressions!U110, 1), NA())</f>
        <v>#N/A</v>
      </c>
    </row>
    <row xmlns:x14ac="http://schemas.microsoft.com/office/spreadsheetml/2009/9/ac" r="101" x14ac:dyDescent="0.2">
      <c r="A101" s="380" t="str">
        <f>IF(ISBLANK(Regressions!A111), " ", Regressions!A111)</f>
        <v>Ethiopia</v>
      </c>
      <c r="B101" s="381">
        <f>IF(ISBLANK(Regressions!B111), " ", Regressions!B111)</f>
        <v>2004</v>
      </c>
      <c r="C101" s="386" t="str">
        <f>IF(ISBLANK(Regressions!C111), " ", Regressions!C111)</f>
        <v>Pre-primary</v>
      </c>
      <c r="D101" s="382">
        <f>IF(ISBLANK(Regressions!D111), " ", Regressions!D111)</f>
        <v>7418387</v>
      </c>
      <c r="E101" s="251" t="e">
        <f>IF(ISNUMBER(Regressions!E111),ROUND(Regressions!E111, 1), NA())</f>
        <v>#N/A</v>
      </c>
      <c r="F101" s="383" t="e">
        <f>IF(ISNUMBER(Regressions!F111),ROUND(Regressions!F111, 1), NA())</f>
        <v>#N/A</v>
      </c>
      <c r="G101" s="273" t="e">
        <f>IF(ISNUMBER(Regressions!G111),ROUND(Regressions!G111, 1), NA())</f>
        <v>#N/A</v>
      </c>
      <c r="H101" s="384" t="e">
        <f>IF(ISNUMBER(Regressions!H111),ROUND(Regressions!H111, 1), NA())</f>
        <v>#N/A</v>
      </c>
      <c r="I101" s="274" t="e">
        <f>IF(ISNUMBER(Regressions!I111),ROUND(Regressions!I111, 1), NA())</f>
        <v>#N/A</v>
      </c>
      <c r="J101" s="385" t="e">
        <f>IF(ISNUMBER(Regressions!K111),ROUND(Regressions!K111, 1), NA())</f>
        <v>#N/A</v>
      </c>
      <c r="K101" s="383" t="e">
        <f>IF(ISNUMBER(Regressions!L111),ROUND(Regressions!L111, 1), NA())</f>
        <v>#N/A</v>
      </c>
      <c r="L101" s="275" t="e">
        <f>IF(ISNUMBER(Regressions!M111),ROUND(Regressions!M111, 1), NA())</f>
        <v>#N/A</v>
      </c>
      <c r="M101" s="384" t="e">
        <f>IF(ISNUMBER(Regressions!N111),ROUND(Regressions!N111, 1), NA())</f>
        <v>#N/A</v>
      </c>
      <c r="N101" s="274" t="e">
        <f>IF(ISNUMBER(Regressions!O111),ROUND(Regressions!O111, 1), NA())</f>
        <v>#N/A</v>
      </c>
      <c r="O101" s="385" t="e">
        <f>IF(ISNUMBER(Regressions!Q111),ROUND(Regressions!Q111, 1), NA())</f>
        <v>#N/A</v>
      </c>
      <c r="P101" s="383" t="e">
        <f>IF(ISNUMBER(Regressions!R111),ROUND(Regressions!R111, 1), NA())</f>
        <v>#N/A</v>
      </c>
      <c r="Q101" s="252" t="e">
        <f>IF(ISNUMBER(Regressions!S111),ROUND(Regressions!S111, 1), NA())</f>
        <v>#N/A</v>
      </c>
      <c r="R101" s="384" t="e">
        <f>IF(ISNUMBER(Regressions!T111),ROUND(Regressions!T111, 1), NA())</f>
        <v>#N/A</v>
      </c>
      <c r="S101" s="274" t="e">
        <f>IF(ISNUMBER(Regressions!U111),ROUND(Regressions!U111, 1), NA())</f>
        <v>#N/A</v>
      </c>
    </row>
    <row xmlns:x14ac="http://schemas.microsoft.com/office/spreadsheetml/2009/9/ac" r="102" x14ac:dyDescent="0.2">
      <c r="A102" s="380" t="str">
        <f>IF(ISBLANK(Regressions!A112), " ", Regressions!A112)</f>
        <v>Ethiopia</v>
      </c>
      <c r="B102" s="381">
        <f>IF(ISBLANK(Regressions!B112), " ", Regressions!B112)</f>
        <v>2005</v>
      </c>
      <c r="C102" s="386" t="str">
        <f>IF(ISBLANK(Regressions!C112), " ", Regressions!C112)</f>
        <v>Pre-primary</v>
      </c>
      <c r="D102" s="382">
        <f>IF(ISBLANK(Regressions!D112), " ", Regressions!D112)</f>
        <v>7574979</v>
      </c>
      <c r="E102" s="251" t="e">
        <f>IF(ISNUMBER(Regressions!E112),ROUND(Regressions!E112, 1), NA())</f>
        <v>#N/A</v>
      </c>
      <c r="F102" s="383" t="e">
        <f>IF(ISNUMBER(Regressions!F112),ROUND(Regressions!F112, 1), NA())</f>
        <v>#N/A</v>
      </c>
      <c r="G102" s="273" t="e">
        <f>IF(ISNUMBER(Regressions!G112),ROUND(Regressions!G112, 1), NA())</f>
        <v>#N/A</v>
      </c>
      <c r="H102" s="384" t="e">
        <f>IF(ISNUMBER(Regressions!H112),ROUND(Regressions!H112, 1), NA())</f>
        <v>#N/A</v>
      </c>
      <c r="I102" s="274" t="e">
        <f>IF(ISNUMBER(Regressions!I112),ROUND(Regressions!I112, 1), NA())</f>
        <v>#N/A</v>
      </c>
      <c r="J102" s="385" t="e">
        <f>IF(ISNUMBER(Regressions!K112),ROUND(Regressions!K112, 1), NA())</f>
        <v>#N/A</v>
      </c>
      <c r="K102" s="383" t="e">
        <f>IF(ISNUMBER(Regressions!L112),ROUND(Regressions!L112, 1), NA())</f>
        <v>#N/A</v>
      </c>
      <c r="L102" s="275" t="e">
        <f>IF(ISNUMBER(Regressions!M112),ROUND(Regressions!M112, 1), NA())</f>
        <v>#N/A</v>
      </c>
      <c r="M102" s="384" t="e">
        <f>IF(ISNUMBER(Regressions!N112),ROUND(Regressions!N112, 1), NA())</f>
        <v>#N/A</v>
      </c>
      <c r="N102" s="274" t="e">
        <f>IF(ISNUMBER(Regressions!O112),ROUND(Regressions!O112, 1), NA())</f>
        <v>#N/A</v>
      </c>
      <c r="O102" s="385" t="e">
        <f>IF(ISNUMBER(Regressions!Q112),ROUND(Regressions!Q112, 1), NA())</f>
        <v>#N/A</v>
      </c>
      <c r="P102" s="383" t="e">
        <f>IF(ISNUMBER(Regressions!R112),ROUND(Regressions!R112, 1), NA())</f>
        <v>#N/A</v>
      </c>
      <c r="Q102" s="252" t="e">
        <f>IF(ISNUMBER(Regressions!S112),ROUND(Regressions!S112, 1), NA())</f>
        <v>#N/A</v>
      </c>
      <c r="R102" s="384" t="e">
        <f>IF(ISNUMBER(Regressions!T112),ROUND(Regressions!T112, 1), NA())</f>
        <v>#N/A</v>
      </c>
      <c r="S102" s="274" t="e">
        <f>IF(ISNUMBER(Regressions!U112),ROUND(Regressions!U112, 1), NA())</f>
        <v>#N/A</v>
      </c>
    </row>
    <row xmlns:x14ac="http://schemas.microsoft.com/office/spreadsheetml/2009/9/ac" r="103" x14ac:dyDescent="0.2">
      <c r="A103" s="380" t="str">
        <f>IF(ISBLANK(Regressions!A113), " ", Regressions!A113)</f>
        <v>Ethiopia</v>
      </c>
      <c r="B103" s="381">
        <f>IF(ISBLANK(Regressions!B113), " ", Regressions!B113)</f>
        <v>2006</v>
      </c>
      <c r="C103" s="386" t="str">
        <f>IF(ISBLANK(Regressions!C113), " ", Regressions!C113)</f>
        <v>Pre-primary</v>
      </c>
      <c r="D103" s="382">
        <f>IF(ISBLANK(Regressions!D113), " ", Regressions!D113)</f>
        <v>7757929</v>
      </c>
      <c r="E103" s="251" t="e">
        <f>IF(ISNUMBER(Regressions!E113),ROUND(Regressions!E113, 1), NA())</f>
        <v>#N/A</v>
      </c>
      <c r="F103" s="383" t="e">
        <f>IF(ISNUMBER(Regressions!F113),ROUND(Regressions!F113, 1), NA())</f>
        <v>#N/A</v>
      </c>
      <c r="G103" s="273" t="e">
        <f>IF(ISNUMBER(Regressions!G113),ROUND(Regressions!G113, 1), NA())</f>
        <v>#N/A</v>
      </c>
      <c r="H103" s="384" t="e">
        <f>IF(ISNUMBER(Regressions!H113),ROUND(Regressions!H113, 1), NA())</f>
        <v>#N/A</v>
      </c>
      <c r="I103" s="274" t="e">
        <f>IF(ISNUMBER(Regressions!I113),ROUND(Regressions!I113, 1), NA())</f>
        <v>#N/A</v>
      </c>
      <c r="J103" s="385" t="e">
        <f>IF(ISNUMBER(Regressions!K113),ROUND(Regressions!K113, 1), NA())</f>
        <v>#N/A</v>
      </c>
      <c r="K103" s="383" t="e">
        <f>IF(ISNUMBER(Regressions!L113),ROUND(Regressions!L113, 1), NA())</f>
        <v>#N/A</v>
      </c>
      <c r="L103" s="275" t="e">
        <f>IF(ISNUMBER(Regressions!M113),ROUND(Regressions!M113, 1), NA())</f>
        <v>#N/A</v>
      </c>
      <c r="M103" s="384" t="e">
        <f>IF(ISNUMBER(Regressions!N113),ROUND(Regressions!N113, 1), NA())</f>
        <v>#N/A</v>
      </c>
      <c r="N103" s="274" t="e">
        <f>IF(ISNUMBER(Regressions!O113),ROUND(Regressions!O113, 1), NA())</f>
        <v>#N/A</v>
      </c>
      <c r="O103" s="385" t="e">
        <f>IF(ISNUMBER(Regressions!Q113),ROUND(Regressions!Q113, 1), NA())</f>
        <v>#N/A</v>
      </c>
      <c r="P103" s="383" t="e">
        <f>IF(ISNUMBER(Regressions!R113),ROUND(Regressions!R113, 1), NA())</f>
        <v>#N/A</v>
      </c>
      <c r="Q103" s="252" t="e">
        <f>IF(ISNUMBER(Regressions!S113),ROUND(Regressions!S113, 1), NA())</f>
        <v>#N/A</v>
      </c>
      <c r="R103" s="384" t="e">
        <f>IF(ISNUMBER(Regressions!T113),ROUND(Regressions!T113, 1), NA())</f>
        <v>#N/A</v>
      </c>
      <c r="S103" s="274" t="e">
        <f>IF(ISNUMBER(Regressions!U113),ROUND(Regressions!U113, 1), NA())</f>
        <v>#N/A</v>
      </c>
    </row>
    <row xmlns:x14ac="http://schemas.microsoft.com/office/spreadsheetml/2009/9/ac" r="104" x14ac:dyDescent="0.2">
      <c r="A104" s="380" t="str">
        <f>IF(ISBLANK(Regressions!A114), " ", Regressions!A114)</f>
        <v>Ethiopia</v>
      </c>
      <c r="B104" s="381">
        <f>IF(ISBLANK(Regressions!B114), " ", Regressions!B114)</f>
        <v>2007</v>
      </c>
      <c r="C104" s="386" t="str">
        <f>IF(ISBLANK(Regressions!C114), " ", Regressions!C114)</f>
        <v>Pre-primary</v>
      </c>
      <c r="D104" s="382">
        <f>IF(ISBLANK(Regressions!D114), " ", Regressions!D114)</f>
        <v>7935064</v>
      </c>
      <c r="E104" s="251" t="e">
        <f>IF(ISNUMBER(Regressions!E114),ROUND(Regressions!E114, 1), NA())</f>
        <v>#N/A</v>
      </c>
      <c r="F104" s="383" t="e">
        <f>IF(ISNUMBER(Regressions!F114),ROUND(Regressions!F114, 1), NA())</f>
        <v>#N/A</v>
      </c>
      <c r="G104" s="273" t="e">
        <f>IF(ISNUMBER(Regressions!G114),ROUND(Regressions!G114, 1), NA())</f>
        <v>#N/A</v>
      </c>
      <c r="H104" s="384" t="e">
        <f>IF(ISNUMBER(Regressions!H114),ROUND(Regressions!H114, 1), NA())</f>
        <v>#N/A</v>
      </c>
      <c r="I104" s="274" t="e">
        <f>IF(ISNUMBER(Regressions!I114),ROUND(Regressions!I114, 1), NA())</f>
        <v>#N/A</v>
      </c>
      <c r="J104" s="385" t="e">
        <f>IF(ISNUMBER(Regressions!K114),ROUND(Regressions!K114, 1), NA())</f>
        <v>#N/A</v>
      </c>
      <c r="K104" s="383" t="e">
        <f>IF(ISNUMBER(Regressions!L114),ROUND(Regressions!L114, 1), NA())</f>
        <v>#N/A</v>
      </c>
      <c r="L104" s="275" t="e">
        <f>IF(ISNUMBER(Regressions!M114),ROUND(Regressions!M114, 1), NA())</f>
        <v>#N/A</v>
      </c>
      <c r="M104" s="384" t="e">
        <f>IF(ISNUMBER(Regressions!N114),ROUND(Regressions!N114, 1), NA())</f>
        <v>#N/A</v>
      </c>
      <c r="N104" s="274" t="e">
        <f>IF(ISNUMBER(Regressions!O114),ROUND(Regressions!O114, 1), NA())</f>
        <v>#N/A</v>
      </c>
      <c r="O104" s="385" t="e">
        <f>IF(ISNUMBER(Regressions!Q114),ROUND(Regressions!Q114, 1), NA())</f>
        <v>#N/A</v>
      </c>
      <c r="P104" s="383" t="e">
        <f>IF(ISNUMBER(Regressions!R114),ROUND(Regressions!R114, 1), NA())</f>
        <v>#N/A</v>
      </c>
      <c r="Q104" s="252" t="e">
        <f>IF(ISNUMBER(Regressions!S114),ROUND(Regressions!S114, 1), NA())</f>
        <v>#N/A</v>
      </c>
      <c r="R104" s="384" t="e">
        <f>IF(ISNUMBER(Regressions!T114),ROUND(Regressions!T114, 1), NA())</f>
        <v>#N/A</v>
      </c>
      <c r="S104" s="274" t="e">
        <f>IF(ISNUMBER(Regressions!U114),ROUND(Regressions!U114, 1), NA())</f>
        <v>#N/A</v>
      </c>
    </row>
    <row xmlns:x14ac="http://schemas.microsoft.com/office/spreadsheetml/2009/9/ac" r="105" x14ac:dyDescent="0.2">
      <c r="A105" s="380" t="str">
        <f>IF(ISBLANK(Regressions!A115), " ", Regressions!A115)</f>
        <v>Ethiopia</v>
      </c>
      <c r="B105" s="381">
        <f>IF(ISBLANK(Regressions!B115), " ", Regressions!B115)</f>
        <v>2008</v>
      </c>
      <c r="C105" s="386" t="str">
        <f>IF(ISBLANK(Regressions!C115), " ", Regressions!C115)</f>
        <v>Pre-primary</v>
      </c>
      <c r="D105" s="382">
        <f>IF(ISBLANK(Regressions!D115), " ", Regressions!D115)</f>
        <v>8096701</v>
      </c>
      <c r="E105" s="251" t="e">
        <f>IF(ISNUMBER(Regressions!E115),ROUND(Regressions!E115, 1), NA())</f>
        <v>#N/A</v>
      </c>
      <c r="F105" s="383" t="e">
        <f>IF(ISNUMBER(Regressions!F115),ROUND(Regressions!F115, 1), NA())</f>
        <v>#N/A</v>
      </c>
      <c r="G105" s="273" t="e">
        <f>IF(ISNUMBER(Regressions!G115),ROUND(Regressions!G115, 1), NA())</f>
        <v>#N/A</v>
      </c>
      <c r="H105" s="384" t="e">
        <f>IF(ISNUMBER(Regressions!H115),ROUND(Regressions!H115, 1), NA())</f>
        <v>#N/A</v>
      </c>
      <c r="I105" s="274" t="e">
        <f>IF(ISNUMBER(Regressions!I115),ROUND(Regressions!I115, 1), NA())</f>
        <v>#N/A</v>
      </c>
      <c r="J105" s="385" t="e">
        <f>IF(ISNUMBER(Regressions!K115),ROUND(Regressions!K115, 1), NA())</f>
        <v>#N/A</v>
      </c>
      <c r="K105" s="383" t="e">
        <f>IF(ISNUMBER(Regressions!L115),ROUND(Regressions!L115, 1), NA())</f>
        <v>#N/A</v>
      </c>
      <c r="L105" s="275" t="e">
        <f>IF(ISNUMBER(Regressions!M115),ROUND(Regressions!M115, 1), NA())</f>
        <v>#N/A</v>
      </c>
      <c r="M105" s="384" t="e">
        <f>IF(ISNUMBER(Regressions!N115),ROUND(Regressions!N115, 1), NA())</f>
        <v>#N/A</v>
      </c>
      <c r="N105" s="274" t="e">
        <f>IF(ISNUMBER(Regressions!O115),ROUND(Regressions!O115, 1), NA())</f>
        <v>#N/A</v>
      </c>
      <c r="O105" s="385" t="e">
        <f>IF(ISNUMBER(Regressions!Q115),ROUND(Regressions!Q115, 1), NA())</f>
        <v>#N/A</v>
      </c>
      <c r="P105" s="383" t="e">
        <f>IF(ISNUMBER(Regressions!R115),ROUND(Regressions!R115, 1), NA())</f>
        <v>#N/A</v>
      </c>
      <c r="Q105" s="252" t="e">
        <f>IF(ISNUMBER(Regressions!S115),ROUND(Regressions!S115, 1), NA())</f>
        <v>#N/A</v>
      </c>
      <c r="R105" s="384" t="e">
        <f>IF(ISNUMBER(Regressions!T115),ROUND(Regressions!T115, 1), NA())</f>
        <v>#N/A</v>
      </c>
      <c r="S105" s="274" t="e">
        <f>IF(ISNUMBER(Regressions!U115),ROUND(Regressions!U115, 1), NA())</f>
        <v>#N/A</v>
      </c>
    </row>
    <row xmlns:x14ac="http://schemas.microsoft.com/office/spreadsheetml/2009/9/ac" r="106" x14ac:dyDescent="0.2">
      <c r="A106" s="380" t="str">
        <f>IF(ISBLANK(Regressions!A116), " ", Regressions!A116)</f>
        <v>Ethiopia</v>
      </c>
      <c r="B106" s="381">
        <f>IF(ISBLANK(Regressions!B116), " ", Regressions!B116)</f>
        <v>2009</v>
      </c>
      <c r="C106" s="386" t="str">
        <f>IF(ISBLANK(Regressions!C116), " ", Regressions!C116)</f>
        <v>Pre-primary</v>
      </c>
      <c r="D106" s="382">
        <f>IF(ISBLANK(Regressions!D116), " ", Regressions!D116)</f>
        <v>8242741</v>
      </c>
      <c r="E106" s="251" t="e">
        <f>IF(ISNUMBER(Regressions!E116),ROUND(Regressions!E116, 1), NA())</f>
        <v>#N/A</v>
      </c>
      <c r="F106" s="383" t="e">
        <f>IF(ISNUMBER(Regressions!F116),ROUND(Regressions!F116, 1), NA())</f>
        <v>#N/A</v>
      </c>
      <c r="G106" s="273" t="e">
        <f>IF(ISNUMBER(Regressions!G116),ROUND(Regressions!G116, 1), NA())</f>
        <v>#N/A</v>
      </c>
      <c r="H106" s="384" t="e">
        <f>IF(ISNUMBER(Regressions!H116),ROUND(Regressions!H116, 1), NA())</f>
        <v>#N/A</v>
      </c>
      <c r="I106" s="274" t="e">
        <f>IF(ISNUMBER(Regressions!I116),ROUND(Regressions!I116, 1), NA())</f>
        <v>#N/A</v>
      </c>
      <c r="J106" s="385" t="e">
        <f>IF(ISNUMBER(Regressions!K116),ROUND(Regressions!K116, 1), NA())</f>
        <v>#N/A</v>
      </c>
      <c r="K106" s="383" t="e">
        <f>IF(ISNUMBER(Regressions!L116),ROUND(Regressions!L116, 1), NA())</f>
        <v>#N/A</v>
      </c>
      <c r="L106" s="275" t="e">
        <f>IF(ISNUMBER(Regressions!M116),ROUND(Regressions!M116, 1), NA())</f>
        <v>#N/A</v>
      </c>
      <c r="M106" s="384" t="e">
        <f>IF(ISNUMBER(Regressions!N116),ROUND(Regressions!N116, 1), NA())</f>
        <v>#N/A</v>
      </c>
      <c r="N106" s="274" t="e">
        <f>IF(ISNUMBER(Regressions!O116),ROUND(Regressions!O116, 1), NA())</f>
        <v>#N/A</v>
      </c>
      <c r="O106" s="385" t="e">
        <f>IF(ISNUMBER(Regressions!Q116),ROUND(Regressions!Q116, 1), NA())</f>
        <v>#N/A</v>
      </c>
      <c r="P106" s="383" t="e">
        <f>IF(ISNUMBER(Regressions!R116),ROUND(Regressions!R116, 1), NA())</f>
        <v>#N/A</v>
      </c>
      <c r="Q106" s="252" t="e">
        <f>IF(ISNUMBER(Regressions!S116),ROUND(Regressions!S116, 1), NA())</f>
        <v>#N/A</v>
      </c>
      <c r="R106" s="384" t="e">
        <f>IF(ISNUMBER(Regressions!T116),ROUND(Regressions!T116, 1), NA())</f>
        <v>#N/A</v>
      </c>
      <c r="S106" s="274" t="e">
        <f>IF(ISNUMBER(Regressions!U116),ROUND(Regressions!U116, 1), NA())</f>
        <v>#N/A</v>
      </c>
    </row>
    <row xmlns:x14ac="http://schemas.microsoft.com/office/spreadsheetml/2009/9/ac" r="107" x14ac:dyDescent="0.2">
      <c r="A107" s="380" t="str">
        <f>IF(ISBLANK(Regressions!A117), " ", Regressions!A117)</f>
        <v>Ethiopia</v>
      </c>
      <c r="B107" s="381">
        <f>IF(ISBLANK(Regressions!B117), " ", Regressions!B117)</f>
        <v>2010</v>
      </c>
      <c r="C107" s="386" t="str">
        <f>IF(ISBLANK(Regressions!C117), " ", Regressions!C117)</f>
        <v>Pre-primary</v>
      </c>
      <c r="D107" s="382">
        <f>IF(ISBLANK(Regressions!D117), " ", Regressions!D117)</f>
        <v>8382977</v>
      </c>
      <c r="E107" s="251" t="e">
        <f>IF(ISNUMBER(Regressions!E117),ROUND(Regressions!E117, 1), NA())</f>
        <v>#N/A</v>
      </c>
      <c r="F107" s="383" t="e">
        <f>IF(ISNUMBER(Regressions!F117),ROUND(Regressions!F117, 1), NA())</f>
        <v>#N/A</v>
      </c>
      <c r="G107" s="273" t="e">
        <f>IF(ISNUMBER(Regressions!G117),ROUND(Regressions!G117, 1), NA())</f>
        <v>#N/A</v>
      </c>
      <c r="H107" s="384" t="e">
        <f>IF(ISNUMBER(Regressions!H117),ROUND(Regressions!H117, 1), NA())</f>
        <v>#N/A</v>
      </c>
      <c r="I107" s="274" t="e">
        <f>IF(ISNUMBER(Regressions!I117),ROUND(Regressions!I117, 1), NA())</f>
        <v>#N/A</v>
      </c>
      <c r="J107" s="385" t="e">
        <f>IF(ISNUMBER(Regressions!K117),ROUND(Regressions!K117, 1), NA())</f>
        <v>#N/A</v>
      </c>
      <c r="K107" s="383" t="e">
        <f>IF(ISNUMBER(Regressions!L117),ROUND(Regressions!L117, 1), NA())</f>
        <v>#N/A</v>
      </c>
      <c r="L107" s="275" t="e">
        <f>IF(ISNUMBER(Regressions!M117),ROUND(Regressions!M117, 1), NA())</f>
        <v>#N/A</v>
      </c>
      <c r="M107" s="384" t="e">
        <f>IF(ISNUMBER(Regressions!N117),ROUND(Regressions!N117, 1), NA())</f>
        <v>#N/A</v>
      </c>
      <c r="N107" s="274" t="e">
        <f>IF(ISNUMBER(Regressions!O117),ROUND(Regressions!O117, 1), NA())</f>
        <v>#N/A</v>
      </c>
      <c r="O107" s="385" t="e">
        <f>IF(ISNUMBER(Regressions!Q117),ROUND(Regressions!Q117, 1), NA())</f>
        <v>#N/A</v>
      </c>
      <c r="P107" s="383" t="e">
        <f>IF(ISNUMBER(Regressions!R117),ROUND(Regressions!R117, 1), NA())</f>
        <v>#N/A</v>
      </c>
      <c r="Q107" s="252" t="e">
        <f>IF(ISNUMBER(Regressions!S117),ROUND(Regressions!S117, 1), NA())</f>
        <v>#N/A</v>
      </c>
      <c r="R107" s="384" t="e">
        <f>IF(ISNUMBER(Regressions!T117),ROUND(Regressions!T117, 1), NA())</f>
        <v>#N/A</v>
      </c>
      <c r="S107" s="274" t="e">
        <f>IF(ISNUMBER(Regressions!U117),ROUND(Regressions!U117, 1), NA())</f>
        <v>#N/A</v>
      </c>
    </row>
    <row xmlns:x14ac="http://schemas.microsoft.com/office/spreadsheetml/2009/9/ac" r="108" x14ac:dyDescent="0.2">
      <c r="A108" s="380" t="str">
        <f>IF(ISBLANK(Regressions!A118), " ", Regressions!A118)</f>
        <v>Ethiopia</v>
      </c>
      <c r="B108" s="381">
        <f>IF(ISBLANK(Regressions!B118), " ", Regressions!B118)</f>
        <v>2011</v>
      </c>
      <c r="C108" s="386" t="str">
        <f>IF(ISBLANK(Regressions!C118), " ", Regressions!C118)</f>
        <v>Pre-primary</v>
      </c>
      <c r="D108" s="382">
        <f>IF(ISBLANK(Regressions!D118), " ", Regressions!D118)</f>
        <v>8539136</v>
      </c>
      <c r="E108" s="251" t="e">
        <f>IF(ISNUMBER(Regressions!E118),ROUND(Regressions!E118, 1), NA())</f>
        <v>#N/A</v>
      </c>
      <c r="F108" s="383" t="e">
        <f>IF(ISNUMBER(Regressions!F118),ROUND(Regressions!F118, 1), NA())</f>
        <v>#N/A</v>
      </c>
      <c r="G108" s="273" t="e">
        <f>IF(ISNUMBER(Regressions!G118),ROUND(Regressions!G118, 1), NA())</f>
        <v>#N/A</v>
      </c>
      <c r="H108" s="384" t="e">
        <f>IF(ISNUMBER(Regressions!H118),ROUND(Regressions!H118, 1), NA())</f>
        <v>#N/A</v>
      </c>
      <c r="I108" s="274" t="e">
        <f>IF(ISNUMBER(Regressions!I118),ROUND(Regressions!I118, 1), NA())</f>
        <v>#N/A</v>
      </c>
      <c r="J108" s="385" t="e">
        <f>IF(ISNUMBER(Regressions!K118),ROUND(Regressions!K118, 1), NA())</f>
        <v>#N/A</v>
      </c>
      <c r="K108" s="383" t="e">
        <f>IF(ISNUMBER(Regressions!L118),ROUND(Regressions!L118, 1), NA())</f>
        <v>#N/A</v>
      </c>
      <c r="L108" s="275" t="e">
        <f>IF(ISNUMBER(Regressions!M118),ROUND(Regressions!M118, 1), NA())</f>
        <v>#N/A</v>
      </c>
      <c r="M108" s="384" t="e">
        <f>IF(ISNUMBER(Regressions!N118),ROUND(Regressions!N118, 1), NA())</f>
        <v>#N/A</v>
      </c>
      <c r="N108" s="274" t="e">
        <f>IF(ISNUMBER(Regressions!O118),ROUND(Regressions!O118, 1), NA())</f>
        <v>#N/A</v>
      </c>
      <c r="O108" s="385" t="e">
        <f>IF(ISNUMBER(Regressions!Q118),ROUND(Regressions!Q118, 1), NA())</f>
        <v>#N/A</v>
      </c>
      <c r="P108" s="383" t="e">
        <f>IF(ISNUMBER(Regressions!R118),ROUND(Regressions!R118, 1), NA())</f>
        <v>#N/A</v>
      </c>
      <c r="Q108" s="252" t="e">
        <f>IF(ISNUMBER(Regressions!S118),ROUND(Regressions!S118, 1), NA())</f>
        <v>#N/A</v>
      </c>
      <c r="R108" s="384" t="e">
        <f>IF(ISNUMBER(Regressions!T118),ROUND(Regressions!T118, 1), NA())</f>
        <v>#N/A</v>
      </c>
      <c r="S108" s="274" t="e">
        <f>IF(ISNUMBER(Regressions!U118),ROUND(Regressions!U118, 1), NA())</f>
        <v>#N/A</v>
      </c>
    </row>
    <row xmlns:x14ac="http://schemas.microsoft.com/office/spreadsheetml/2009/9/ac" r="109" x14ac:dyDescent="0.2">
      <c r="A109" s="380" t="str">
        <f>IF(ISBLANK(Regressions!A119), " ", Regressions!A119)</f>
        <v>Ethiopia</v>
      </c>
      <c r="B109" s="381">
        <f>IF(ISBLANK(Regressions!B119), " ", Regressions!B119)</f>
        <v>2012</v>
      </c>
      <c r="C109" s="386" t="str">
        <f>IF(ISBLANK(Regressions!C119), " ", Regressions!C119)</f>
        <v>Pre-primary</v>
      </c>
      <c r="D109" s="382">
        <f>IF(ISBLANK(Regressions!D119), " ", Regressions!D119)</f>
        <v>8690769</v>
      </c>
      <c r="E109" s="251" t="e">
        <f>IF(ISNUMBER(Regressions!E119),ROUND(Regressions!E119, 1), NA())</f>
        <v>#N/A</v>
      </c>
      <c r="F109" s="383" t="e">
        <f>IF(ISNUMBER(Regressions!F119),ROUND(Regressions!F119, 1), NA())</f>
        <v>#N/A</v>
      </c>
      <c r="G109" s="273" t="e">
        <f>IF(ISNUMBER(Regressions!G119),ROUND(Regressions!G119, 1), NA())</f>
        <v>#N/A</v>
      </c>
      <c r="H109" s="384" t="e">
        <f>IF(ISNUMBER(Regressions!H119),ROUND(Regressions!H119, 1), NA())</f>
        <v>#N/A</v>
      </c>
      <c r="I109" s="274" t="e">
        <f>IF(ISNUMBER(Regressions!I119),ROUND(Regressions!I119, 1), NA())</f>
        <v>#N/A</v>
      </c>
      <c r="J109" s="385" t="e">
        <f>IF(ISNUMBER(Regressions!K119),ROUND(Regressions!K119, 1), NA())</f>
        <v>#N/A</v>
      </c>
      <c r="K109" s="383" t="e">
        <f>IF(ISNUMBER(Regressions!L119),ROUND(Regressions!L119, 1), NA())</f>
        <v>#N/A</v>
      </c>
      <c r="L109" s="275" t="e">
        <f>IF(ISNUMBER(Regressions!M119),ROUND(Regressions!M119, 1), NA())</f>
        <v>#N/A</v>
      </c>
      <c r="M109" s="384" t="e">
        <f>IF(ISNUMBER(Regressions!N119),ROUND(Regressions!N119, 1), NA())</f>
        <v>#N/A</v>
      </c>
      <c r="N109" s="274" t="e">
        <f>IF(ISNUMBER(Regressions!O119),ROUND(Regressions!O119, 1), NA())</f>
        <v>#N/A</v>
      </c>
      <c r="O109" s="385" t="e">
        <f>IF(ISNUMBER(Regressions!Q119),ROUND(Regressions!Q119, 1), NA())</f>
        <v>#N/A</v>
      </c>
      <c r="P109" s="383" t="e">
        <f>IF(ISNUMBER(Regressions!R119),ROUND(Regressions!R119, 1), NA())</f>
        <v>#N/A</v>
      </c>
      <c r="Q109" s="252" t="e">
        <f>IF(ISNUMBER(Regressions!S119),ROUND(Regressions!S119, 1), NA())</f>
        <v>#N/A</v>
      </c>
      <c r="R109" s="384" t="e">
        <f>IF(ISNUMBER(Regressions!T119),ROUND(Regressions!T119, 1), NA())</f>
        <v>#N/A</v>
      </c>
      <c r="S109" s="274" t="e">
        <f>IF(ISNUMBER(Regressions!U119),ROUND(Regressions!U119, 1), NA())</f>
        <v>#N/A</v>
      </c>
    </row>
    <row xmlns:x14ac="http://schemas.microsoft.com/office/spreadsheetml/2009/9/ac" r="110" x14ac:dyDescent="0.2">
      <c r="A110" s="380" t="str">
        <f>IF(ISBLANK(Regressions!A120), " ", Regressions!A120)</f>
        <v>Ethiopia</v>
      </c>
      <c r="B110" s="381">
        <f>IF(ISBLANK(Regressions!B120), " ", Regressions!B120)</f>
        <v>2013</v>
      </c>
      <c r="C110" s="386" t="str">
        <f>IF(ISBLANK(Regressions!C120), " ", Regressions!C120)</f>
        <v>Pre-primary</v>
      </c>
      <c r="D110" s="382">
        <f>IF(ISBLANK(Regressions!D120), " ", Regressions!D120)</f>
        <v>8810001</v>
      </c>
      <c r="E110" s="251" t="e">
        <f>IF(ISNUMBER(Regressions!E120),ROUND(Regressions!E120, 1), NA())</f>
        <v>#N/A</v>
      </c>
      <c r="F110" s="383" t="e">
        <f>IF(ISNUMBER(Regressions!F120),ROUND(Regressions!F120, 1), NA())</f>
        <v>#N/A</v>
      </c>
      <c r="G110" s="273" t="e">
        <f>IF(ISNUMBER(Regressions!G120),ROUND(Regressions!G120, 1), NA())</f>
        <v>#N/A</v>
      </c>
      <c r="H110" s="384" t="e">
        <f>IF(ISNUMBER(Regressions!H120),ROUND(Regressions!H120, 1), NA())</f>
        <v>#N/A</v>
      </c>
      <c r="I110" s="274" t="e">
        <f>IF(ISNUMBER(Regressions!I120),ROUND(Regressions!I120, 1), NA())</f>
        <v>#N/A</v>
      </c>
      <c r="J110" s="385" t="e">
        <f>IF(ISNUMBER(Regressions!K120),ROUND(Regressions!K120, 1), NA())</f>
        <v>#N/A</v>
      </c>
      <c r="K110" s="383" t="e">
        <f>IF(ISNUMBER(Regressions!L120),ROUND(Regressions!L120, 1), NA())</f>
        <v>#N/A</v>
      </c>
      <c r="L110" s="275" t="e">
        <f>IF(ISNUMBER(Regressions!M120),ROUND(Regressions!M120, 1), NA())</f>
        <v>#N/A</v>
      </c>
      <c r="M110" s="384" t="e">
        <f>IF(ISNUMBER(Regressions!N120),ROUND(Regressions!N120, 1), NA())</f>
        <v>#N/A</v>
      </c>
      <c r="N110" s="274" t="e">
        <f>IF(ISNUMBER(Regressions!O120),ROUND(Regressions!O120, 1), NA())</f>
        <v>#N/A</v>
      </c>
      <c r="O110" s="385" t="e">
        <f>IF(ISNUMBER(Regressions!Q120),ROUND(Regressions!Q120, 1), NA())</f>
        <v>#N/A</v>
      </c>
      <c r="P110" s="383" t="e">
        <f>IF(ISNUMBER(Regressions!R120),ROUND(Regressions!R120, 1), NA())</f>
        <v>#N/A</v>
      </c>
      <c r="Q110" s="252" t="e">
        <f>IF(ISNUMBER(Regressions!S120),ROUND(Regressions!S120, 1), NA())</f>
        <v>#N/A</v>
      </c>
      <c r="R110" s="384" t="e">
        <f>IF(ISNUMBER(Regressions!T120),ROUND(Regressions!T120, 1), NA())</f>
        <v>#N/A</v>
      </c>
      <c r="S110" s="274" t="e">
        <f>IF(ISNUMBER(Regressions!U120),ROUND(Regressions!U120, 1), NA())</f>
        <v>#N/A</v>
      </c>
    </row>
    <row xmlns:x14ac="http://schemas.microsoft.com/office/spreadsheetml/2009/9/ac" r="111" x14ac:dyDescent="0.2">
      <c r="A111" s="380" t="str">
        <f>IF(ISBLANK(Regressions!A121), " ", Regressions!A121)</f>
        <v>Ethiopia</v>
      </c>
      <c r="B111" s="381">
        <f>IF(ISBLANK(Regressions!B121), " ", Regressions!B121)</f>
        <v>2014</v>
      </c>
      <c r="C111" s="386" t="str">
        <f>IF(ISBLANK(Regressions!C121), " ", Regressions!C121)</f>
        <v>Pre-primary</v>
      </c>
      <c r="D111" s="382">
        <f>IF(ISBLANK(Regressions!D121), " ", Regressions!D121)</f>
        <v>8889283</v>
      </c>
      <c r="E111" s="251" t="e">
        <f>IF(ISNUMBER(Regressions!E121),ROUND(Regressions!E121, 1), NA())</f>
        <v>#N/A</v>
      </c>
      <c r="F111" s="383" t="e">
        <f>IF(ISNUMBER(Regressions!F121),ROUND(Regressions!F121, 1), NA())</f>
        <v>#N/A</v>
      </c>
      <c r="G111" s="273" t="e">
        <f>IF(ISNUMBER(Regressions!G121),ROUND(Regressions!G121, 1), NA())</f>
        <v>#N/A</v>
      </c>
      <c r="H111" s="384" t="e">
        <f>IF(ISNUMBER(Regressions!H121),ROUND(Regressions!H121, 1), NA())</f>
        <v>#N/A</v>
      </c>
      <c r="I111" s="274" t="e">
        <f>IF(ISNUMBER(Regressions!I121),ROUND(Regressions!I121, 1), NA())</f>
        <v>#N/A</v>
      </c>
      <c r="J111" s="385" t="e">
        <f>IF(ISNUMBER(Regressions!K121),ROUND(Regressions!K121, 1), NA())</f>
        <v>#N/A</v>
      </c>
      <c r="K111" s="383" t="e">
        <f>IF(ISNUMBER(Regressions!L121),ROUND(Regressions!L121, 1), NA())</f>
        <v>#N/A</v>
      </c>
      <c r="L111" s="275" t="e">
        <f>IF(ISNUMBER(Regressions!M121),ROUND(Regressions!M121, 1), NA())</f>
        <v>#N/A</v>
      </c>
      <c r="M111" s="384" t="e">
        <f>IF(ISNUMBER(Regressions!N121),ROUND(Regressions!N121, 1), NA())</f>
        <v>#N/A</v>
      </c>
      <c r="N111" s="274" t="e">
        <f>IF(ISNUMBER(Regressions!O121),ROUND(Regressions!O121, 1), NA())</f>
        <v>#N/A</v>
      </c>
      <c r="O111" s="385" t="e">
        <f>IF(ISNUMBER(Regressions!Q121),ROUND(Regressions!Q121, 1), NA())</f>
        <v>#N/A</v>
      </c>
      <c r="P111" s="383" t="e">
        <f>IF(ISNUMBER(Regressions!R121),ROUND(Regressions!R121, 1), NA())</f>
        <v>#N/A</v>
      </c>
      <c r="Q111" s="252" t="e">
        <f>IF(ISNUMBER(Regressions!S121),ROUND(Regressions!S121, 1), NA())</f>
        <v>#N/A</v>
      </c>
      <c r="R111" s="384" t="e">
        <f>IF(ISNUMBER(Regressions!T121),ROUND(Regressions!T121, 1), NA())</f>
        <v>#N/A</v>
      </c>
      <c r="S111" s="274" t="e">
        <f>IF(ISNUMBER(Regressions!U121),ROUND(Regressions!U121, 1), NA())</f>
        <v>#N/A</v>
      </c>
    </row>
    <row xmlns:x14ac="http://schemas.microsoft.com/office/spreadsheetml/2009/9/ac" r="112" x14ac:dyDescent="0.2">
      <c r="A112" s="380" t="str">
        <f>IF(ISBLANK(Regressions!A122), " ", Regressions!A122)</f>
        <v>Ethiopia</v>
      </c>
      <c r="B112" s="381">
        <f>IF(ISBLANK(Regressions!B122), " ", Regressions!B122)</f>
        <v>2015</v>
      </c>
      <c r="C112" s="386" t="str">
        <f>IF(ISBLANK(Regressions!C122), " ", Regressions!C122)</f>
        <v>Pre-primary</v>
      </c>
      <c r="D112" s="382">
        <f>IF(ISBLANK(Regressions!D122), " ", Regressions!D122)</f>
        <v>8954388</v>
      </c>
      <c r="E112" s="251" t="e">
        <f>IF(ISNUMBER(Regressions!E122),ROUND(Regressions!E122, 1), NA())</f>
        <v>#N/A</v>
      </c>
      <c r="F112" s="383" t="e">
        <f>IF(ISNUMBER(Regressions!F122),ROUND(Regressions!F122, 1), NA())</f>
        <v>#N/A</v>
      </c>
      <c r="G112" s="273" t="e">
        <f>IF(ISNUMBER(Regressions!G122),ROUND(Regressions!G122, 1), NA())</f>
        <v>#N/A</v>
      </c>
      <c r="H112" s="384" t="e">
        <f>IF(ISNUMBER(Regressions!H122),ROUND(Regressions!H122, 1), NA())</f>
        <v>#N/A</v>
      </c>
      <c r="I112" s="274" t="e">
        <f>IF(ISNUMBER(Regressions!I122),ROUND(Regressions!I122, 1), NA())</f>
        <v>#N/A</v>
      </c>
      <c r="J112" s="385" t="e">
        <f>IF(ISNUMBER(Regressions!K122),ROUND(Regressions!K122, 1), NA())</f>
        <v>#N/A</v>
      </c>
      <c r="K112" s="383" t="e">
        <f>IF(ISNUMBER(Regressions!L122),ROUND(Regressions!L122, 1), NA())</f>
        <v>#N/A</v>
      </c>
      <c r="L112" s="275" t="e">
        <f>IF(ISNUMBER(Regressions!M122),ROUND(Regressions!M122, 1), NA())</f>
        <v>#N/A</v>
      </c>
      <c r="M112" s="384" t="e">
        <f>IF(ISNUMBER(Regressions!N122),ROUND(Regressions!N122, 1), NA())</f>
        <v>#N/A</v>
      </c>
      <c r="N112" s="274" t="e">
        <f>IF(ISNUMBER(Regressions!O122),ROUND(Regressions!O122, 1), NA())</f>
        <v>#N/A</v>
      </c>
      <c r="O112" s="385" t="e">
        <f>IF(ISNUMBER(Regressions!Q122),ROUND(Regressions!Q122, 1), NA())</f>
        <v>#N/A</v>
      </c>
      <c r="P112" s="383" t="e">
        <f>IF(ISNUMBER(Regressions!R122),ROUND(Regressions!R122, 1), NA())</f>
        <v>#N/A</v>
      </c>
      <c r="Q112" s="252" t="e">
        <f>IF(ISNUMBER(Regressions!S122),ROUND(Regressions!S122, 1), NA())</f>
        <v>#N/A</v>
      </c>
      <c r="R112" s="384" t="e">
        <f>IF(ISNUMBER(Regressions!T122),ROUND(Regressions!T122, 1), NA())</f>
        <v>#N/A</v>
      </c>
      <c r="S112" s="274" t="e">
        <f>IF(ISNUMBER(Regressions!U122),ROUND(Regressions!U122, 1), NA())</f>
        <v>#N/A</v>
      </c>
    </row>
    <row xmlns:x14ac="http://schemas.microsoft.com/office/spreadsheetml/2009/9/ac" r="113" x14ac:dyDescent="0.2">
      <c r="A113" s="380" t="str">
        <f>IF(ISBLANK(Regressions!A123), " ", Regressions!A123)</f>
        <v>Ethiopia</v>
      </c>
      <c r="B113" s="381">
        <f>IF(ISBLANK(Regressions!B123), " ", Regressions!B123)</f>
        <v>2016</v>
      </c>
      <c r="C113" s="386" t="str">
        <f>IF(ISBLANK(Regressions!C123), " ", Regressions!C123)</f>
        <v>Pre-primary</v>
      </c>
      <c r="D113" s="382">
        <f>IF(ISBLANK(Regressions!D123), " ", Regressions!D123)</f>
        <v>9040284</v>
      </c>
      <c r="E113" s="251" t="e">
        <f>IF(ISNUMBER(Regressions!E123),ROUND(Regressions!E123, 1), NA())</f>
        <v>#N/A</v>
      </c>
      <c r="F113" s="383" t="e">
        <f>IF(ISNUMBER(Regressions!F123),ROUND(Regressions!F123, 1), NA())</f>
        <v>#N/A</v>
      </c>
      <c r="G113" s="273" t="e">
        <f>IF(ISNUMBER(Regressions!G123),ROUND(Regressions!G123, 1), NA())</f>
        <v>#N/A</v>
      </c>
      <c r="H113" s="384" t="e">
        <f>IF(ISNUMBER(Regressions!H123),ROUND(Regressions!H123, 1), NA())</f>
        <v>#N/A</v>
      </c>
      <c r="I113" s="274" t="e">
        <f>IF(ISNUMBER(Regressions!I123),ROUND(Regressions!I123, 1), NA())</f>
        <v>#N/A</v>
      </c>
      <c r="J113" s="385" t="e">
        <f>IF(ISNUMBER(Regressions!K123),ROUND(Regressions!K123, 1), NA())</f>
        <v>#N/A</v>
      </c>
      <c r="K113" s="383" t="e">
        <f>IF(ISNUMBER(Regressions!L123),ROUND(Regressions!L123, 1), NA())</f>
        <v>#N/A</v>
      </c>
      <c r="L113" s="275" t="e">
        <f>IF(ISNUMBER(Regressions!M123),ROUND(Regressions!M123, 1), NA())</f>
        <v>#N/A</v>
      </c>
      <c r="M113" s="384" t="e">
        <f>IF(ISNUMBER(Regressions!N123),ROUND(Regressions!N123, 1), NA())</f>
        <v>#N/A</v>
      </c>
      <c r="N113" s="274" t="e">
        <f>IF(ISNUMBER(Regressions!O123),ROUND(Regressions!O123, 1), NA())</f>
        <v>#N/A</v>
      </c>
      <c r="O113" s="385" t="e">
        <f>IF(ISNUMBER(Regressions!Q123),ROUND(Regressions!Q123, 1), NA())</f>
        <v>#N/A</v>
      </c>
      <c r="P113" s="383" t="e">
        <f>IF(ISNUMBER(Regressions!R123),ROUND(Regressions!R123, 1), NA())</f>
        <v>#N/A</v>
      </c>
      <c r="Q113" s="252" t="e">
        <f>IF(ISNUMBER(Regressions!S123),ROUND(Regressions!S123, 1), NA())</f>
        <v>#N/A</v>
      </c>
      <c r="R113" s="384" t="e">
        <f>IF(ISNUMBER(Regressions!T123),ROUND(Regressions!T123, 1), NA())</f>
        <v>#N/A</v>
      </c>
      <c r="S113" s="274" t="e">
        <f>IF(ISNUMBER(Regressions!U123),ROUND(Regressions!U123, 1), NA())</f>
        <v>#N/A</v>
      </c>
    </row>
    <row xmlns:x14ac="http://schemas.microsoft.com/office/spreadsheetml/2009/9/ac" r="114" x14ac:dyDescent="0.2">
      <c r="A114" s="380" t="str">
        <f>IF(ISBLANK(Regressions!A124), " ", Regressions!A124)</f>
        <v>Ethiopia</v>
      </c>
      <c r="B114" s="381">
        <f>IF(ISBLANK(Regressions!B124), " ", Regressions!B124)</f>
        <v>2017</v>
      </c>
      <c r="C114" s="386" t="str">
        <f>IF(ISBLANK(Regressions!C124), " ", Regressions!C124)</f>
        <v>Pre-primary</v>
      </c>
      <c r="D114" s="382">
        <f>IF(ISBLANK(Regressions!D124), " ", Regressions!D124)</f>
        <v>9132236</v>
      </c>
      <c r="E114" s="251" t="e">
        <f>IF(ISNUMBER(Regressions!E124),ROUND(Regressions!E124, 1), NA())</f>
        <v>#N/A</v>
      </c>
      <c r="F114" s="383" t="e">
        <f>IF(ISNUMBER(Regressions!F124),ROUND(Regressions!F124, 1), NA())</f>
        <v>#N/A</v>
      </c>
      <c r="G114" s="273" t="e">
        <f>IF(ISNUMBER(Regressions!G124),ROUND(Regressions!G124, 1), NA())</f>
        <v>#N/A</v>
      </c>
      <c r="H114" s="384" t="e">
        <f>IF(ISNUMBER(Regressions!H124),ROUND(Regressions!H124, 1), NA())</f>
        <v>#N/A</v>
      </c>
      <c r="I114" s="274" t="e">
        <f>IF(ISNUMBER(Regressions!I124),ROUND(Regressions!I124, 1), NA())</f>
        <v>#N/A</v>
      </c>
      <c r="J114" s="385" t="e">
        <f>IF(ISNUMBER(Regressions!K124),ROUND(Regressions!K124, 1), NA())</f>
        <v>#N/A</v>
      </c>
      <c r="K114" s="383" t="e">
        <f>IF(ISNUMBER(Regressions!L124),ROUND(Regressions!L124, 1), NA())</f>
        <v>#N/A</v>
      </c>
      <c r="L114" s="275" t="e">
        <f>IF(ISNUMBER(Regressions!M124),ROUND(Regressions!M124, 1), NA())</f>
        <v>#N/A</v>
      </c>
      <c r="M114" s="384" t="e">
        <f>IF(ISNUMBER(Regressions!N124),ROUND(Regressions!N124, 1), NA())</f>
        <v>#N/A</v>
      </c>
      <c r="N114" s="274" t="e">
        <f>IF(ISNUMBER(Regressions!O124),ROUND(Regressions!O124, 1), NA())</f>
        <v>#N/A</v>
      </c>
      <c r="O114" s="385" t="e">
        <f>IF(ISNUMBER(Regressions!Q124),ROUND(Regressions!Q124, 1), NA())</f>
        <v>#N/A</v>
      </c>
      <c r="P114" s="383" t="e">
        <f>IF(ISNUMBER(Regressions!R124),ROUND(Regressions!R124, 1), NA())</f>
        <v>#N/A</v>
      </c>
      <c r="Q114" s="252" t="e">
        <f>IF(ISNUMBER(Regressions!S124),ROUND(Regressions!S124, 1), NA())</f>
        <v>#N/A</v>
      </c>
      <c r="R114" s="384" t="e">
        <f>IF(ISNUMBER(Regressions!T124),ROUND(Regressions!T124, 1), NA())</f>
        <v>#N/A</v>
      </c>
      <c r="S114" s="274" t="e">
        <f>IF(ISNUMBER(Regressions!U124),ROUND(Regressions!U124, 1), NA())</f>
        <v>#N/A</v>
      </c>
    </row>
    <row xmlns:x14ac="http://schemas.microsoft.com/office/spreadsheetml/2009/9/ac" r="115" x14ac:dyDescent="0.2">
      <c r="A115" s="380" t="str">
        <f>IF(ISBLANK(Regressions!A125), " ", Regressions!A125)</f>
        <v>Ethiopia</v>
      </c>
      <c r="B115" s="381">
        <f>IF(ISBLANK(Regressions!B125), " ", Regressions!B125)</f>
        <v>2018</v>
      </c>
      <c r="C115" s="386" t="str">
        <f>IF(ISBLANK(Regressions!C125), " ", Regressions!C125)</f>
        <v>Pre-primary</v>
      </c>
      <c r="D115" s="382">
        <f>IF(ISBLANK(Regressions!D125), " ", Regressions!D125)</f>
        <v>9201569</v>
      </c>
      <c r="E115" s="251" t="e">
        <f>IF(ISNUMBER(Regressions!E125),ROUND(Regressions!E125, 1), NA())</f>
        <v>#N/A</v>
      </c>
      <c r="F115" s="383" t="e">
        <f>IF(ISNUMBER(Regressions!F125),ROUND(Regressions!F125, 1), NA())</f>
        <v>#N/A</v>
      </c>
      <c r="G115" s="273" t="e">
        <f>IF(ISNUMBER(Regressions!G125),ROUND(Regressions!G125, 1), NA())</f>
        <v>#N/A</v>
      </c>
      <c r="H115" s="384" t="e">
        <f>IF(ISNUMBER(Regressions!H125),ROUND(Regressions!H125, 1), NA())</f>
        <v>#N/A</v>
      </c>
      <c r="I115" s="274" t="e">
        <f>IF(ISNUMBER(Regressions!I125),ROUND(Regressions!I125, 1), NA())</f>
        <v>#N/A</v>
      </c>
      <c r="J115" s="385" t="e">
        <f>IF(ISNUMBER(Regressions!K125),ROUND(Regressions!K125, 1), NA())</f>
        <v>#N/A</v>
      </c>
      <c r="K115" s="383" t="e">
        <f>IF(ISNUMBER(Regressions!L125),ROUND(Regressions!L125, 1), NA())</f>
        <v>#N/A</v>
      </c>
      <c r="L115" s="275" t="e">
        <f>IF(ISNUMBER(Regressions!M125),ROUND(Regressions!M125, 1), NA())</f>
        <v>#N/A</v>
      </c>
      <c r="M115" s="384" t="e">
        <f>IF(ISNUMBER(Regressions!N125),ROUND(Regressions!N125, 1), NA())</f>
        <v>#N/A</v>
      </c>
      <c r="N115" s="274" t="e">
        <f>IF(ISNUMBER(Regressions!O125),ROUND(Regressions!O125, 1), NA())</f>
        <v>#N/A</v>
      </c>
      <c r="O115" s="385" t="e">
        <f>IF(ISNUMBER(Regressions!Q125),ROUND(Regressions!Q125, 1), NA())</f>
        <v>#N/A</v>
      </c>
      <c r="P115" s="383" t="e">
        <f>IF(ISNUMBER(Regressions!R125),ROUND(Regressions!R125, 1), NA())</f>
        <v>#N/A</v>
      </c>
      <c r="Q115" s="252" t="e">
        <f>IF(ISNUMBER(Regressions!S125),ROUND(Regressions!S125, 1), NA())</f>
        <v>#N/A</v>
      </c>
      <c r="R115" s="384" t="e">
        <f>IF(ISNUMBER(Regressions!T125),ROUND(Regressions!T125, 1), NA())</f>
        <v>#N/A</v>
      </c>
      <c r="S115" s="274" t="e">
        <f>IF(ISNUMBER(Regressions!U125),ROUND(Regressions!U125, 1), NA())</f>
        <v>#N/A</v>
      </c>
    </row>
    <row xmlns:x14ac="http://schemas.microsoft.com/office/spreadsheetml/2009/9/ac" r="116" x14ac:dyDescent="0.2">
      <c r="A116" s="380" t="str">
        <f>IF(ISBLANK(Regressions!A126), " ", Regressions!A126)</f>
        <v>Ethiopia</v>
      </c>
      <c r="B116" s="381">
        <f>IF(ISBLANK(Regressions!B126), " ", Regressions!B126)</f>
        <v>2019</v>
      </c>
      <c r="C116" s="386" t="str">
        <f>IF(ISBLANK(Regressions!C126), " ", Regressions!C126)</f>
        <v>Pre-primary</v>
      </c>
      <c r="D116" s="382">
        <f>IF(ISBLANK(Regressions!D126), " ", Regressions!D126)</f>
        <v>9287941</v>
      </c>
      <c r="E116" s="251" t="e">
        <f>IF(ISNUMBER(Regressions!E126),ROUND(Regressions!E126, 1), NA())</f>
        <v>#N/A</v>
      </c>
      <c r="F116" s="383" t="e">
        <f>IF(ISNUMBER(Regressions!F126),ROUND(Regressions!F126, 1), NA())</f>
        <v>#N/A</v>
      </c>
      <c r="G116" s="273" t="e">
        <f>IF(ISNUMBER(Regressions!G126),ROUND(Regressions!G126, 1), NA())</f>
        <v>#N/A</v>
      </c>
      <c r="H116" s="384" t="e">
        <f>IF(ISNUMBER(Regressions!H126),ROUND(Regressions!H126, 1), NA())</f>
        <v>#N/A</v>
      </c>
      <c r="I116" s="274" t="e">
        <f>IF(ISNUMBER(Regressions!I126),ROUND(Regressions!I126, 1), NA())</f>
        <v>#N/A</v>
      </c>
      <c r="J116" s="385" t="e">
        <f>IF(ISNUMBER(Regressions!K126),ROUND(Regressions!K126, 1), NA())</f>
        <v>#N/A</v>
      </c>
      <c r="K116" s="383" t="e">
        <f>IF(ISNUMBER(Regressions!L126),ROUND(Regressions!L126, 1), NA())</f>
        <v>#N/A</v>
      </c>
      <c r="L116" s="275" t="e">
        <f>IF(ISNUMBER(Regressions!M126),ROUND(Regressions!M126, 1), NA())</f>
        <v>#N/A</v>
      </c>
      <c r="M116" s="384" t="e">
        <f>IF(ISNUMBER(Regressions!N126),ROUND(Regressions!N126, 1), NA())</f>
        <v>#N/A</v>
      </c>
      <c r="N116" s="274" t="e">
        <f>IF(ISNUMBER(Regressions!O126),ROUND(Regressions!O126, 1), NA())</f>
        <v>#N/A</v>
      </c>
      <c r="O116" s="385" t="e">
        <f>IF(ISNUMBER(Regressions!Q126),ROUND(Regressions!Q126, 1), NA())</f>
        <v>#N/A</v>
      </c>
      <c r="P116" s="383" t="e">
        <f>IF(ISNUMBER(Regressions!R126),ROUND(Regressions!R126, 1), NA())</f>
        <v>#N/A</v>
      </c>
      <c r="Q116" s="252" t="e">
        <f>IF(ISNUMBER(Regressions!S126),ROUND(Regressions!S126, 1), NA())</f>
        <v>#N/A</v>
      </c>
      <c r="R116" s="384" t="e">
        <f>IF(ISNUMBER(Regressions!T126),ROUND(Regressions!T126, 1), NA())</f>
        <v>#N/A</v>
      </c>
      <c r="S116" s="274" t="e">
        <f>IF(ISNUMBER(Regressions!U126),ROUND(Regressions!U126, 1), NA())</f>
        <v>#N/A</v>
      </c>
    </row>
    <row xmlns:x14ac="http://schemas.microsoft.com/office/spreadsheetml/2009/9/ac" r="117" x14ac:dyDescent="0.2">
      <c r="A117" s="380" t="str">
        <f>IF(ISBLANK(Regressions!A127), " ", Regressions!A127)</f>
        <v>Ethiopia</v>
      </c>
      <c r="B117" s="381">
        <f>IF(ISBLANK(Regressions!B127), " ", Regressions!B127)</f>
        <v>2020</v>
      </c>
      <c r="C117" s="386" t="str">
        <f>IF(ISBLANK(Regressions!C127), " ", Regressions!C127)</f>
        <v>Pre-primary</v>
      </c>
      <c r="D117" s="382">
        <f>IF(ISBLANK(Regressions!D127), " ", Regressions!D127)</f>
        <v>9446770</v>
      </c>
      <c r="E117" s="251" t="e">
        <f>IF(ISNUMBER(Regressions!E127),ROUND(Regressions!E127, 1), NA())</f>
        <v>#N/A</v>
      </c>
      <c r="F117" s="383" t="e">
        <f>IF(ISNUMBER(Regressions!F127),ROUND(Regressions!F127, 1), NA())</f>
        <v>#N/A</v>
      </c>
      <c r="G117" s="273" t="e">
        <f>IF(ISNUMBER(Regressions!G127),ROUND(Regressions!G127, 1), NA())</f>
        <v>#N/A</v>
      </c>
      <c r="H117" s="384" t="e">
        <f>IF(ISNUMBER(Regressions!H127),ROUND(Regressions!H127, 1), NA())</f>
        <v>#N/A</v>
      </c>
      <c r="I117" s="274" t="e">
        <f>IF(ISNUMBER(Regressions!I127),ROUND(Regressions!I127, 1), NA())</f>
        <v>#N/A</v>
      </c>
      <c r="J117" s="385" t="e">
        <f>IF(ISNUMBER(Regressions!K127),ROUND(Regressions!K127, 1), NA())</f>
        <v>#N/A</v>
      </c>
      <c r="K117" s="383" t="e">
        <f>IF(ISNUMBER(Regressions!L127),ROUND(Regressions!L127, 1), NA())</f>
        <v>#N/A</v>
      </c>
      <c r="L117" s="275" t="e">
        <f>IF(ISNUMBER(Regressions!M127),ROUND(Regressions!M127, 1), NA())</f>
        <v>#N/A</v>
      </c>
      <c r="M117" s="384" t="e">
        <f>IF(ISNUMBER(Regressions!N127),ROUND(Regressions!N127, 1), NA())</f>
        <v>#N/A</v>
      </c>
      <c r="N117" s="274" t="e">
        <f>IF(ISNUMBER(Regressions!O127),ROUND(Regressions!O127, 1), NA())</f>
        <v>#N/A</v>
      </c>
      <c r="O117" s="385" t="e">
        <f>IF(ISNUMBER(Regressions!Q127),ROUND(Regressions!Q127, 1), NA())</f>
        <v>#N/A</v>
      </c>
      <c r="P117" s="383" t="e">
        <f>IF(ISNUMBER(Regressions!R127),ROUND(Regressions!R127, 1), NA())</f>
        <v>#N/A</v>
      </c>
      <c r="Q117" s="252" t="e">
        <f>IF(ISNUMBER(Regressions!S127),ROUND(Regressions!S127, 1), NA())</f>
        <v>#N/A</v>
      </c>
      <c r="R117" s="384" t="e">
        <f>IF(ISNUMBER(Regressions!T127),ROUND(Regressions!T127, 1), NA())</f>
        <v>#N/A</v>
      </c>
      <c r="S117" s="274" t="e">
        <f>IF(ISNUMBER(Regressions!U127),ROUND(Regressions!U127, 1), NA())</f>
        <v>#N/A</v>
      </c>
    </row>
    <row xmlns:x14ac="http://schemas.microsoft.com/office/spreadsheetml/2009/9/ac" r="118" x14ac:dyDescent="0.2">
      <c r="A118" s="434" t="str">
        <f>IF(ISBLANK(Regressions!A128), " ", Regressions!A128)</f>
        <v>Ethiopia</v>
      </c>
      <c r="B118" s="435">
        <f>IF(ISBLANK(Regressions!B128), " ", Regressions!B128)</f>
        <v>2021</v>
      </c>
      <c r="C118" s="436" t="str">
        <f>IF(ISBLANK(Regressions!C128), " ", Regressions!C128)</f>
        <v>Pre-primary</v>
      </c>
      <c r="D118" s="437">
        <f>IF(ISBLANK(Regressions!D128), " ", Regressions!D128)</f>
        <v>9677113</v>
      </c>
      <c r="E118" s="440" t="e">
        <f>IF(ISNUMBER(Regressions!E128),ROUND(Regressions!E128, 1), NA())</f>
        <v>#N/A</v>
      </c>
      <c r="F118" s="438" t="e">
        <f>IF(ISNUMBER(Regressions!F128),ROUND(Regressions!F128, 1), NA())</f>
        <v>#N/A</v>
      </c>
      <c r="G118" s="441" t="e">
        <f>IF(ISNUMBER(Regressions!G128),ROUND(Regressions!G128, 1), NA())</f>
        <v>#N/A</v>
      </c>
      <c r="H118" s="439" t="e">
        <f>IF(ISNUMBER(Regressions!H128),ROUND(Regressions!H128, 1), NA())</f>
        <v>#N/A</v>
      </c>
      <c r="I118" s="442" t="e">
        <f>IF(ISNUMBER(Regressions!I128),ROUND(Regressions!I128, 1), NA())</f>
        <v>#N/A</v>
      </c>
      <c r="J118" s="440" t="e">
        <f>IF(ISNUMBER(Regressions!K128),ROUND(Regressions!K128, 1), NA())</f>
        <v>#N/A</v>
      </c>
      <c r="K118" s="438" t="e">
        <f>IF(ISNUMBER(Regressions!L128),ROUND(Regressions!L128, 1), NA())</f>
        <v>#N/A</v>
      </c>
      <c r="L118" s="443" t="e">
        <f>IF(ISNUMBER(Regressions!M128),ROUND(Regressions!M128, 1), NA())</f>
        <v>#N/A</v>
      </c>
      <c r="M118" s="439" t="e">
        <f>IF(ISNUMBER(Regressions!N128),ROUND(Regressions!N128, 1), NA())</f>
        <v>#N/A</v>
      </c>
      <c r="N118" s="442" t="e">
        <f>IF(ISNUMBER(Regressions!O128),ROUND(Regressions!O128, 1), NA())</f>
        <v>#N/A</v>
      </c>
      <c r="O118" s="440" t="e">
        <f>IF(ISNUMBER(Regressions!Q128),ROUND(Regressions!Q128, 1), NA())</f>
        <v>#N/A</v>
      </c>
      <c r="P118" s="438" t="e">
        <f>IF(ISNUMBER(Regressions!R128),ROUND(Regressions!R128, 1), NA())</f>
        <v>#N/A</v>
      </c>
      <c r="Q118" s="444" t="e">
        <f>IF(ISNUMBER(Regressions!S128),ROUND(Regressions!S128, 1), NA())</f>
        <v>#N/A</v>
      </c>
      <c r="R118" s="439" t="e">
        <f>IF(ISNUMBER(Regressions!T128),ROUND(Regressions!T128, 1), NA())</f>
        <v>#N/A</v>
      </c>
      <c r="S118" s="442" t="e">
        <f>IF(ISNUMBER(Regressions!U128),ROUND(Regressions!U128, 1), NA())</f>
        <v>#N/A</v>
      </c>
      <c r="T118" s="433"/>
      <c r="U118" s="433"/>
      <c r="V118" s="433"/>
      <c r="W118" s="433"/>
      <c r="X118" s="433"/>
      <c r="Y118" s="433"/>
      <c r="Z118" s="433"/>
      <c r="AA118" s="433"/>
      <c r="AB118" s="433"/>
      <c r="AC118" s="433"/>
    </row>
    <row xmlns:x14ac="http://schemas.microsoft.com/office/spreadsheetml/2009/9/ac" r="119" x14ac:dyDescent="0.2">
      <c r="A119" s="380" t="str">
        <f>IF(ISBLANK(Regressions!A129), " ", Regressions!A129)</f>
        <v>Ethiopia</v>
      </c>
      <c r="B119" s="381">
        <f>IF(ISBLANK(Regressions!B129), " ", Regressions!B129)</f>
        <v>2022</v>
      </c>
      <c r="C119" s="386" t="str">
        <f>IF(ISBLANK(Regressions!C129), " ", Regressions!C129)</f>
        <v>Pre-primary</v>
      </c>
      <c r="D119" s="382">
        <f>IF(ISBLANK(Regressions!D129), " ", Regressions!D129)</f>
        <v>9922057</v>
      </c>
      <c r="E119" s="251" t="e">
        <f>IF(ISNUMBER(Regressions!E129),ROUND(Regressions!E129, 1), NA())</f>
        <v>#N/A</v>
      </c>
      <c r="F119" s="383" t="e">
        <f>IF(ISNUMBER(Regressions!F129),ROUND(Regressions!F129, 1), NA())</f>
        <v>#N/A</v>
      </c>
      <c r="G119" s="273" t="e">
        <f>IF(ISNUMBER(Regressions!G129),ROUND(Regressions!G129, 1), NA())</f>
        <v>#N/A</v>
      </c>
      <c r="H119" s="384" t="e">
        <f>IF(ISNUMBER(Regressions!H129),ROUND(Regressions!H129, 1), NA())</f>
        <v>#N/A</v>
      </c>
      <c r="I119" s="274" t="e">
        <f>IF(ISNUMBER(Regressions!I129),ROUND(Regressions!I129, 1), NA())</f>
        <v>#N/A</v>
      </c>
      <c r="J119" s="385" t="e">
        <f>IF(ISNUMBER(Regressions!K129),ROUND(Regressions!K129, 1), NA())</f>
        <v>#N/A</v>
      </c>
      <c r="K119" s="383" t="e">
        <f>IF(ISNUMBER(Regressions!L129),ROUND(Regressions!L129, 1), NA())</f>
        <v>#N/A</v>
      </c>
      <c r="L119" s="275" t="e">
        <f>IF(ISNUMBER(Regressions!M129),ROUND(Regressions!M129, 1), NA())</f>
        <v>#N/A</v>
      </c>
      <c r="M119" s="384" t="e">
        <f>IF(ISNUMBER(Regressions!N129),ROUND(Regressions!N129, 1), NA())</f>
        <v>#N/A</v>
      </c>
      <c r="N119" s="274" t="e">
        <f>IF(ISNUMBER(Regressions!O129),ROUND(Regressions!O129, 1), NA())</f>
        <v>#N/A</v>
      </c>
      <c r="O119" s="385" t="e">
        <f>IF(ISNUMBER(Regressions!Q129),ROUND(Regressions!Q129, 1), NA())</f>
        <v>#N/A</v>
      </c>
      <c r="P119" s="383" t="e">
        <f>IF(ISNUMBER(Regressions!R129),ROUND(Regressions!R129, 1), NA())</f>
        <v>#N/A</v>
      </c>
      <c r="Q119" s="252" t="e">
        <f>IF(ISNUMBER(Regressions!S129),ROUND(Regressions!S129, 1), NA())</f>
        <v>#N/A</v>
      </c>
      <c r="R119" s="384" t="e">
        <f>IF(ISNUMBER(Regressions!T129),ROUND(Regressions!T129, 1), NA())</f>
        <v>#N/A</v>
      </c>
      <c r="S119" s="274" t="e">
        <f>IF(ISNUMBER(Regressions!U129),ROUND(Regressions!U129, 1), NA())</f>
        <v>#N/A</v>
      </c>
    </row>
    <row xmlns:x14ac="http://schemas.microsoft.com/office/spreadsheetml/2009/9/ac" r="120" x14ac:dyDescent="0.2">
      <c r="A120" s="387" t="str">
        <f>IF(ISBLANK(Regressions!A130), " ", Regressions!A130)</f>
        <v>Ethiopia</v>
      </c>
      <c r="B120" s="388">
        <f>IF(ISBLANK(Regressions!B130), " ", Regressions!B130)</f>
        <v>2023</v>
      </c>
      <c r="C120" s="389" t="str">
        <f>IF(ISBLANK(Regressions!C130), " ", Regressions!C130)</f>
        <v>Pre-primary</v>
      </c>
      <c r="D120" s="390">
        <f>IF(ISBLANK(Regressions!D130), " ", Regressions!D130)</f>
        <v>10016507</v>
      </c>
      <c r="E120" s="391" t="e">
        <f>IF(ISNUMBER(Regressions!E130),ROUND(Regressions!E130, 1), NA())</f>
        <v>#N/A</v>
      </c>
      <c r="F120" s="392" t="e">
        <f>IF(ISNUMBER(Regressions!F130),ROUND(Regressions!F130, 1), NA())</f>
        <v>#N/A</v>
      </c>
      <c r="G120" s="393" t="e">
        <f>IF(ISNUMBER(Regressions!G130),ROUND(Regressions!G130, 1), NA())</f>
        <v>#N/A</v>
      </c>
      <c r="H120" s="394" t="e">
        <f>IF(ISNUMBER(Regressions!H130),ROUND(Regressions!H130, 1), NA())</f>
        <v>#N/A</v>
      </c>
      <c r="I120" s="395" t="e">
        <f>IF(ISNUMBER(Regressions!I130),ROUND(Regressions!I130, 1), NA())</f>
        <v>#N/A</v>
      </c>
      <c r="J120" s="396" t="e">
        <f>IF(ISNUMBER(Regressions!K130),ROUND(Regressions!K130, 1), NA())</f>
        <v>#N/A</v>
      </c>
      <c r="K120" s="392" t="e">
        <f>IF(ISNUMBER(Regressions!L130),ROUND(Regressions!L130, 1), NA())</f>
        <v>#N/A</v>
      </c>
      <c r="L120" s="397" t="e">
        <f>IF(ISNUMBER(Regressions!M130),ROUND(Regressions!M130, 1), NA())</f>
        <v>#N/A</v>
      </c>
      <c r="M120" s="394" t="e">
        <f>IF(ISNUMBER(Regressions!N130),ROUND(Regressions!N130, 1), NA())</f>
        <v>#N/A</v>
      </c>
      <c r="N120" s="395" t="e">
        <f>IF(ISNUMBER(Regressions!O130),ROUND(Regressions!O130, 1), NA())</f>
        <v>#N/A</v>
      </c>
      <c r="O120" s="396" t="e">
        <f>IF(ISNUMBER(Regressions!Q130),ROUND(Regressions!Q130, 1), NA())</f>
        <v>#N/A</v>
      </c>
      <c r="P120" s="392" t="e">
        <f>IF(ISNUMBER(Regressions!R130),ROUND(Regressions!R130, 1), NA())</f>
        <v>#N/A</v>
      </c>
      <c r="Q120" s="398" t="e">
        <f>IF(ISNUMBER(Regressions!S130),ROUND(Regressions!S130, 1), NA())</f>
        <v>#N/A</v>
      </c>
      <c r="R120" s="394" t="e">
        <f>IF(ISNUMBER(Regressions!T130),ROUND(Regressions!T130, 1), NA())</f>
        <v>#N/A</v>
      </c>
      <c r="S120" s="395" t="e">
        <f>IF(ISNUMBER(Regressions!U130),ROUND(Regressions!U130, 1), NA())</f>
        <v>#N/A</v>
      </c>
    </row>
    <row xmlns:x14ac="http://schemas.microsoft.com/office/spreadsheetml/2009/9/ac" r="121" hidden="true" x14ac:dyDescent="0.2">
      <c r="A121" s="380" t="str">
        <f>IF(ISBLANK(Regressions!A131), " ", Regressions!A131)</f>
        <v>Ethiopia</v>
      </c>
      <c r="B121" s="381">
        <f>IF(ISBLANK(Regressions!B131), " ", Regressions!B131)</f>
        <v>2024</v>
      </c>
      <c r="C121" s="386" t="str">
        <f>IF(ISBLANK(Regressions!C131), " ", Regressions!C131)</f>
        <v>Pre-primary</v>
      </c>
      <c r="D121" s="382" t="str">
        <f>IF(ISBLANK(Regressions!D131), " ", Regressions!D131)</f>
        <v> </v>
      </c>
      <c r="E121" s="251" t="e">
        <f>IF(ISNUMBER(Regressions!E131),ROUND(Regressions!E131, 1), NA())</f>
        <v>#N/A</v>
      </c>
      <c r="F121" s="383" t="e">
        <f>IF(ISNUMBER(Regressions!F131),ROUND(Regressions!F131, 1), NA())</f>
        <v>#N/A</v>
      </c>
      <c r="G121" s="273" t="e">
        <f>IF(ISNUMBER(Regressions!G131),ROUND(Regressions!G131, 1), NA())</f>
        <v>#N/A</v>
      </c>
      <c r="H121" s="384" t="e">
        <f>IF(ISNUMBER(Regressions!H131),ROUND(Regressions!H131, 1), NA())</f>
        <v>#N/A</v>
      </c>
      <c r="I121" s="274" t="e">
        <f>IF(ISNUMBER(Regressions!I131),ROUND(Regressions!I131, 1), NA())</f>
        <v>#N/A</v>
      </c>
      <c r="J121" s="385" t="e">
        <f>IF(ISNUMBER(Regressions!K131),ROUND(Regressions!K131, 1), NA())</f>
        <v>#N/A</v>
      </c>
      <c r="K121" s="383" t="e">
        <f>IF(ISNUMBER(Regressions!L131),ROUND(Regressions!L131, 1), NA())</f>
        <v>#N/A</v>
      </c>
      <c r="L121" s="275" t="e">
        <f>IF(ISNUMBER(Regressions!M131),ROUND(Regressions!M131, 1), NA())</f>
        <v>#N/A</v>
      </c>
      <c r="M121" s="384" t="e">
        <f>IF(ISNUMBER(Regressions!N131),ROUND(Regressions!N131, 1), NA())</f>
        <v>#N/A</v>
      </c>
      <c r="N121" s="274" t="e">
        <f>IF(ISNUMBER(Regressions!O131),ROUND(Regressions!O131, 1), NA())</f>
        <v>#N/A</v>
      </c>
      <c r="O121" s="385" t="e">
        <f>IF(ISNUMBER(Regressions!Q131),ROUND(Regressions!Q131, 1), NA())</f>
        <v>#N/A</v>
      </c>
      <c r="P121" s="383" t="e">
        <f>IF(ISNUMBER(Regressions!R131),ROUND(Regressions!R131, 1), NA())</f>
        <v>#N/A</v>
      </c>
      <c r="Q121" s="252" t="e">
        <f>IF(ISNUMBER(Regressions!S131),ROUND(Regressions!S131, 1), NA())</f>
        <v>#N/A</v>
      </c>
      <c r="R121" s="384" t="e">
        <f>IF(ISNUMBER(Regressions!T131),ROUND(Regressions!T131, 1), NA())</f>
        <v>#N/A</v>
      </c>
      <c r="S121" s="274" t="e">
        <f>IF(ISNUMBER(Regressions!U131),ROUND(Regressions!U131, 1), NA())</f>
        <v>#N/A</v>
      </c>
    </row>
    <row xmlns:x14ac="http://schemas.microsoft.com/office/spreadsheetml/2009/9/ac" r="122" hidden="true" x14ac:dyDescent="0.2">
      <c r="A122" s="380" t="str">
        <f>IF(ISBLANK(Regressions!A132), " ", Regressions!A132)</f>
        <v>Ethiopia</v>
      </c>
      <c r="B122" s="381">
        <f>IF(ISBLANK(Regressions!B132), " ", Regressions!B132)</f>
        <v>2025</v>
      </c>
      <c r="C122" s="386" t="str">
        <f>IF(ISBLANK(Regressions!C132), " ", Regressions!C132)</f>
        <v>Pre-primary</v>
      </c>
      <c r="D122" s="382" t="str">
        <f>IF(ISBLANK(Regressions!D132), " ", Regressions!D132)</f>
        <v> </v>
      </c>
      <c r="E122" s="251" t="e">
        <f>IF(ISNUMBER(Regressions!E132),ROUND(Regressions!E132, 1), NA())</f>
        <v>#N/A</v>
      </c>
      <c r="F122" s="383" t="e">
        <f>IF(ISNUMBER(Regressions!F132),ROUND(Regressions!F132, 1), NA())</f>
        <v>#N/A</v>
      </c>
      <c r="G122" s="273" t="e">
        <f>IF(ISNUMBER(Regressions!G132),ROUND(Regressions!G132, 1), NA())</f>
        <v>#N/A</v>
      </c>
      <c r="H122" s="384" t="e">
        <f>IF(ISNUMBER(Regressions!H132),ROUND(Regressions!H132, 1), NA())</f>
        <v>#N/A</v>
      </c>
      <c r="I122" s="274" t="e">
        <f>IF(ISNUMBER(Regressions!I132),ROUND(Regressions!I132, 1), NA())</f>
        <v>#N/A</v>
      </c>
      <c r="J122" s="385" t="e">
        <f>IF(ISNUMBER(Regressions!K132),ROUND(Regressions!K132, 1), NA())</f>
        <v>#N/A</v>
      </c>
      <c r="K122" s="383" t="e">
        <f>IF(ISNUMBER(Regressions!L132),ROUND(Regressions!L132, 1), NA())</f>
        <v>#N/A</v>
      </c>
      <c r="L122" s="275" t="e">
        <f>IF(ISNUMBER(Regressions!M132),ROUND(Regressions!M132, 1), NA())</f>
        <v>#N/A</v>
      </c>
      <c r="M122" s="384" t="e">
        <f>IF(ISNUMBER(Regressions!N132),ROUND(Regressions!N132, 1), NA())</f>
        <v>#N/A</v>
      </c>
      <c r="N122" s="274" t="e">
        <f>IF(ISNUMBER(Regressions!O132),ROUND(Regressions!O132, 1), NA())</f>
        <v>#N/A</v>
      </c>
      <c r="O122" s="385" t="e">
        <f>IF(ISNUMBER(Regressions!Q132),ROUND(Regressions!Q132, 1), NA())</f>
        <v>#N/A</v>
      </c>
      <c r="P122" s="383" t="e">
        <f>IF(ISNUMBER(Regressions!R132),ROUND(Regressions!R132, 1), NA())</f>
        <v>#N/A</v>
      </c>
      <c r="Q122" s="252" t="e">
        <f>IF(ISNUMBER(Regressions!S132),ROUND(Regressions!S132, 1), NA())</f>
        <v>#N/A</v>
      </c>
      <c r="R122" s="384" t="e">
        <f>IF(ISNUMBER(Regressions!T132),ROUND(Regressions!T132, 1), NA())</f>
        <v>#N/A</v>
      </c>
      <c r="S122" s="274" t="e">
        <f>IF(ISNUMBER(Regressions!U132),ROUND(Regressions!U132, 1), NA())</f>
        <v>#N/A</v>
      </c>
    </row>
    <row xmlns:x14ac="http://schemas.microsoft.com/office/spreadsheetml/2009/9/ac" r="123" hidden="true" x14ac:dyDescent="0.2">
      <c r="A123" s="380" t="str">
        <f>IF(ISBLANK(Regressions!A133), " ", Regressions!A133)</f>
        <v>Ethiopia</v>
      </c>
      <c r="B123" s="381">
        <f>IF(ISBLANK(Regressions!B133), " ", Regressions!B133)</f>
        <v>2026</v>
      </c>
      <c r="C123" s="386" t="str">
        <f>IF(ISBLANK(Regressions!C133), " ", Regressions!C133)</f>
        <v>Pre-primary</v>
      </c>
      <c r="D123" s="382" t="str">
        <f>IF(ISBLANK(Regressions!D133), " ", Regressions!D133)</f>
        <v> </v>
      </c>
      <c r="E123" s="251" t="e">
        <f>IF(ISNUMBER(Regressions!E133),ROUND(Regressions!E133, 1), NA())</f>
        <v>#N/A</v>
      </c>
      <c r="F123" s="383" t="e">
        <f>IF(ISNUMBER(Regressions!F133),ROUND(Regressions!F133, 1), NA())</f>
        <v>#N/A</v>
      </c>
      <c r="G123" s="273" t="e">
        <f>IF(ISNUMBER(Regressions!G133),ROUND(Regressions!G133, 1), NA())</f>
        <v>#N/A</v>
      </c>
      <c r="H123" s="384" t="e">
        <f>IF(ISNUMBER(Regressions!H133),ROUND(Regressions!H133, 1), NA())</f>
        <v>#N/A</v>
      </c>
      <c r="I123" s="274" t="e">
        <f>IF(ISNUMBER(Regressions!I133),ROUND(Regressions!I133, 1), NA())</f>
        <v>#N/A</v>
      </c>
      <c r="J123" s="385" t="e">
        <f>IF(ISNUMBER(Regressions!K133),ROUND(Regressions!K133, 1), NA())</f>
        <v>#N/A</v>
      </c>
      <c r="K123" s="383" t="e">
        <f>IF(ISNUMBER(Regressions!L133),ROUND(Regressions!L133, 1), NA())</f>
        <v>#N/A</v>
      </c>
      <c r="L123" s="275" t="e">
        <f>IF(ISNUMBER(Regressions!M133),ROUND(Regressions!M133, 1), NA())</f>
        <v>#N/A</v>
      </c>
      <c r="M123" s="384" t="e">
        <f>IF(ISNUMBER(Regressions!N133),ROUND(Regressions!N133, 1), NA())</f>
        <v>#N/A</v>
      </c>
      <c r="N123" s="274" t="e">
        <f>IF(ISNUMBER(Regressions!O133),ROUND(Regressions!O133, 1), NA())</f>
        <v>#N/A</v>
      </c>
      <c r="O123" s="385" t="e">
        <f>IF(ISNUMBER(Regressions!Q133),ROUND(Regressions!Q133, 1), NA())</f>
        <v>#N/A</v>
      </c>
      <c r="P123" s="383" t="e">
        <f>IF(ISNUMBER(Regressions!R133),ROUND(Regressions!R133, 1), NA())</f>
        <v>#N/A</v>
      </c>
      <c r="Q123" s="252" t="e">
        <f>IF(ISNUMBER(Regressions!S133),ROUND(Regressions!S133, 1), NA())</f>
        <v>#N/A</v>
      </c>
      <c r="R123" s="384" t="e">
        <f>IF(ISNUMBER(Regressions!T133),ROUND(Regressions!T133, 1), NA())</f>
        <v>#N/A</v>
      </c>
      <c r="S123" s="274" t="e">
        <f>IF(ISNUMBER(Regressions!U133),ROUND(Regressions!U133, 1), NA())</f>
        <v>#N/A</v>
      </c>
    </row>
    <row xmlns:x14ac="http://schemas.microsoft.com/office/spreadsheetml/2009/9/ac" r="124" hidden="true" x14ac:dyDescent="0.2">
      <c r="A124" s="380" t="str">
        <f>IF(ISBLANK(Regressions!A134), " ", Regressions!A134)</f>
        <v>Ethiopia</v>
      </c>
      <c r="B124" s="381">
        <f>IF(ISBLANK(Regressions!B134), " ", Regressions!B134)</f>
        <v>2027</v>
      </c>
      <c r="C124" s="386" t="str">
        <f>IF(ISBLANK(Regressions!C134), " ", Regressions!C134)</f>
        <v>Pre-primary</v>
      </c>
      <c r="D124" s="382" t="str">
        <f>IF(ISBLANK(Regressions!D134), " ", Regressions!D134)</f>
        <v> </v>
      </c>
      <c r="E124" s="251" t="e">
        <f>IF(ISNUMBER(Regressions!E134),ROUND(Regressions!E134, 1), NA())</f>
        <v>#N/A</v>
      </c>
      <c r="F124" s="383" t="e">
        <f>IF(ISNUMBER(Regressions!F134),ROUND(Regressions!F134, 1), NA())</f>
        <v>#N/A</v>
      </c>
      <c r="G124" s="273" t="e">
        <f>IF(ISNUMBER(Regressions!G134),ROUND(Regressions!G134, 1), NA())</f>
        <v>#N/A</v>
      </c>
      <c r="H124" s="384" t="e">
        <f>IF(ISNUMBER(Regressions!H134),ROUND(Regressions!H134, 1), NA())</f>
        <v>#N/A</v>
      </c>
      <c r="I124" s="274" t="e">
        <f>IF(ISNUMBER(Regressions!I134),ROUND(Regressions!I134, 1), NA())</f>
        <v>#N/A</v>
      </c>
      <c r="J124" s="385" t="e">
        <f>IF(ISNUMBER(Regressions!K134),ROUND(Regressions!K134, 1), NA())</f>
        <v>#N/A</v>
      </c>
      <c r="K124" s="383" t="e">
        <f>IF(ISNUMBER(Regressions!L134),ROUND(Regressions!L134, 1), NA())</f>
        <v>#N/A</v>
      </c>
      <c r="L124" s="275" t="e">
        <f>IF(ISNUMBER(Regressions!M134),ROUND(Regressions!M134, 1), NA())</f>
        <v>#N/A</v>
      </c>
      <c r="M124" s="384" t="e">
        <f>IF(ISNUMBER(Regressions!N134),ROUND(Regressions!N134, 1), NA())</f>
        <v>#N/A</v>
      </c>
      <c r="N124" s="274" t="e">
        <f>IF(ISNUMBER(Regressions!O134),ROUND(Regressions!O134, 1), NA())</f>
        <v>#N/A</v>
      </c>
      <c r="O124" s="385" t="e">
        <f>IF(ISNUMBER(Regressions!Q134),ROUND(Regressions!Q134, 1), NA())</f>
        <v>#N/A</v>
      </c>
      <c r="P124" s="383" t="e">
        <f>IF(ISNUMBER(Regressions!R134),ROUND(Regressions!R134, 1), NA())</f>
        <v>#N/A</v>
      </c>
      <c r="Q124" s="252" t="e">
        <f>IF(ISNUMBER(Regressions!S134),ROUND(Regressions!S134, 1), NA())</f>
        <v>#N/A</v>
      </c>
      <c r="R124" s="384" t="e">
        <f>IF(ISNUMBER(Regressions!T134),ROUND(Regressions!T134, 1), NA())</f>
        <v>#N/A</v>
      </c>
      <c r="S124" s="274" t="e">
        <f>IF(ISNUMBER(Regressions!U134),ROUND(Regressions!U134, 1), NA())</f>
        <v>#N/A</v>
      </c>
    </row>
    <row xmlns:x14ac="http://schemas.microsoft.com/office/spreadsheetml/2009/9/ac" r="125" hidden="true" x14ac:dyDescent="0.2">
      <c r="A125" s="380" t="str">
        <f>IF(ISBLANK(Regressions!A135), " ", Regressions!A135)</f>
        <v>Ethiopia</v>
      </c>
      <c r="B125" s="381">
        <f>IF(ISBLANK(Regressions!B135), " ", Regressions!B135)</f>
        <v>2028</v>
      </c>
      <c r="C125" s="386" t="str">
        <f>IF(ISBLANK(Regressions!C135), " ", Regressions!C135)</f>
        <v>Pre-primary</v>
      </c>
      <c r="D125" s="382" t="str">
        <f>IF(ISBLANK(Regressions!D135), " ", Regressions!D135)</f>
        <v> </v>
      </c>
      <c r="E125" s="251" t="e">
        <f>IF(ISNUMBER(Regressions!E135),ROUND(Regressions!E135, 1), NA())</f>
        <v>#N/A</v>
      </c>
      <c r="F125" s="383" t="e">
        <f>IF(ISNUMBER(Regressions!F135),ROUND(Regressions!F135, 1), NA())</f>
        <v>#N/A</v>
      </c>
      <c r="G125" s="273" t="e">
        <f>IF(ISNUMBER(Regressions!G135),ROUND(Regressions!G135, 1), NA())</f>
        <v>#N/A</v>
      </c>
      <c r="H125" s="384" t="e">
        <f>IF(ISNUMBER(Regressions!H135),ROUND(Regressions!H135, 1), NA())</f>
        <v>#N/A</v>
      </c>
      <c r="I125" s="274" t="e">
        <f>IF(ISNUMBER(Regressions!I135),ROUND(Regressions!I135, 1), NA())</f>
        <v>#N/A</v>
      </c>
      <c r="J125" s="385" t="e">
        <f>IF(ISNUMBER(Regressions!K135),ROUND(Regressions!K135, 1), NA())</f>
        <v>#N/A</v>
      </c>
      <c r="K125" s="383" t="e">
        <f>IF(ISNUMBER(Regressions!L135),ROUND(Regressions!L135, 1), NA())</f>
        <v>#N/A</v>
      </c>
      <c r="L125" s="275" t="e">
        <f>IF(ISNUMBER(Regressions!M135),ROUND(Regressions!M135, 1), NA())</f>
        <v>#N/A</v>
      </c>
      <c r="M125" s="384" t="e">
        <f>IF(ISNUMBER(Regressions!N135),ROUND(Regressions!N135, 1), NA())</f>
        <v>#N/A</v>
      </c>
      <c r="N125" s="274" t="e">
        <f>IF(ISNUMBER(Regressions!O135),ROUND(Regressions!O135, 1), NA())</f>
        <v>#N/A</v>
      </c>
      <c r="O125" s="385" t="e">
        <f>IF(ISNUMBER(Regressions!Q135),ROUND(Regressions!Q135, 1), NA())</f>
        <v>#N/A</v>
      </c>
      <c r="P125" s="383" t="e">
        <f>IF(ISNUMBER(Regressions!R135),ROUND(Regressions!R135, 1), NA())</f>
        <v>#N/A</v>
      </c>
      <c r="Q125" s="252" t="e">
        <f>IF(ISNUMBER(Regressions!S135),ROUND(Regressions!S135, 1), NA())</f>
        <v>#N/A</v>
      </c>
      <c r="R125" s="384" t="e">
        <f>IF(ISNUMBER(Regressions!T135),ROUND(Regressions!T135, 1), NA())</f>
        <v>#N/A</v>
      </c>
      <c r="S125" s="274" t="e">
        <f>IF(ISNUMBER(Regressions!U135),ROUND(Regressions!U135, 1), NA())</f>
        <v>#N/A</v>
      </c>
    </row>
    <row xmlns:x14ac="http://schemas.microsoft.com/office/spreadsheetml/2009/9/ac" r="126" hidden="true" x14ac:dyDescent="0.2">
      <c r="A126" s="380" t="str">
        <f>IF(ISBLANK(Regressions!A136), " ", Regressions!A136)</f>
        <v>Ethiopia</v>
      </c>
      <c r="B126" s="381">
        <f>IF(ISBLANK(Regressions!B136), " ", Regressions!B136)</f>
        <v>2029</v>
      </c>
      <c r="C126" s="386" t="str">
        <f>IF(ISBLANK(Regressions!C136), " ", Regressions!C136)</f>
        <v>Pre-primary</v>
      </c>
      <c r="D126" s="382" t="str">
        <f>IF(ISBLANK(Regressions!D136), " ", Regressions!D136)</f>
        <v> </v>
      </c>
      <c r="E126" s="251" t="e">
        <f>IF(ISNUMBER(Regressions!E136),ROUND(Regressions!E136, 1), NA())</f>
        <v>#N/A</v>
      </c>
      <c r="F126" s="383" t="e">
        <f>IF(ISNUMBER(Regressions!F136),ROUND(Regressions!F136, 1), NA())</f>
        <v>#N/A</v>
      </c>
      <c r="G126" s="273" t="e">
        <f>IF(ISNUMBER(Regressions!G136),ROUND(Regressions!G136, 1), NA())</f>
        <v>#N/A</v>
      </c>
      <c r="H126" s="384" t="e">
        <f>IF(ISNUMBER(Regressions!H136),ROUND(Regressions!H136, 1), NA())</f>
        <v>#N/A</v>
      </c>
      <c r="I126" s="274" t="e">
        <f>IF(ISNUMBER(Regressions!I136),ROUND(Regressions!I136, 1), NA())</f>
        <v>#N/A</v>
      </c>
      <c r="J126" s="385" t="e">
        <f>IF(ISNUMBER(Regressions!K136),ROUND(Regressions!K136, 1), NA())</f>
        <v>#N/A</v>
      </c>
      <c r="K126" s="383" t="e">
        <f>IF(ISNUMBER(Regressions!L136),ROUND(Regressions!L136, 1), NA())</f>
        <v>#N/A</v>
      </c>
      <c r="L126" s="275" t="e">
        <f>IF(ISNUMBER(Regressions!M136),ROUND(Regressions!M136, 1), NA())</f>
        <v>#N/A</v>
      </c>
      <c r="M126" s="384" t="e">
        <f>IF(ISNUMBER(Regressions!N136),ROUND(Regressions!N136, 1), NA())</f>
        <v>#N/A</v>
      </c>
      <c r="N126" s="274" t="e">
        <f>IF(ISNUMBER(Regressions!O136),ROUND(Regressions!O136, 1), NA())</f>
        <v>#N/A</v>
      </c>
      <c r="O126" s="385" t="e">
        <f>IF(ISNUMBER(Regressions!Q136),ROUND(Regressions!Q136, 1), NA())</f>
        <v>#N/A</v>
      </c>
      <c r="P126" s="383" t="e">
        <f>IF(ISNUMBER(Regressions!R136),ROUND(Regressions!R136, 1), NA())</f>
        <v>#N/A</v>
      </c>
      <c r="Q126" s="252" t="e">
        <f>IF(ISNUMBER(Regressions!S136),ROUND(Regressions!S136, 1), NA())</f>
        <v>#N/A</v>
      </c>
      <c r="R126" s="384" t="e">
        <f>IF(ISNUMBER(Regressions!T136),ROUND(Regressions!T136, 1), NA())</f>
        <v>#N/A</v>
      </c>
      <c r="S126" s="274" t="e">
        <f>IF(ISNUMBER(Regressions!U136),ROUND(Regressions!U136, 1), NA())</f>
        <v>#N/A</v>
      </c>
    </row>
    <row xmlns:x14ac="http://schemas.microsoft.com/office/spreadsheetml/2009/9/ac" r="127" hidden="true" x14ac:dyDescent="0.2">
      <c r="A127" s="380" t="str">
        <f>IF(ISBLANK(Regressions!A137), " ", Regressions!A137)</f>
        <v>Ethiopia</v>
      </c>
      <c r="B127" s="381">
        <f>IF(ISBLANK(Regressions!B137), " ", Regressions!B137)</f>
        <v>2030</v>
      </c>
      <c r="C127" s="386" t="str">
        <f>IF(ISBLANK(Regressions!C137), " ", Regressions!C137)</f>
        <v>Pre-primary</v>
      </c>
      <c r="D127" s="382" t="str">
        <f>IF(ISBLANK(Regressions!D137), " ", Regressions!D137)</f>
        <v> </v>
      </c>
      <c r="E127" s="251" t="e">
        <f>IF(ISNUMBER(Regressions!E137),ROUND(Regressions!E137, 1), NA())</f>
        <v>#N/A</v>
      </c>
      <c r="F127" s="383" t="e">
        <f>IF(ISNUMBER(Regressions!F137),ROUND(Regressions!F137, 1), NA())</f>
        <v>#N/A</v>
      </c>
      <c r="G127" s="273" t="e">
        <f>IF(ISNUMBER(Regressions!G137),ROUND(Regressions!G137, 1), NA())</f>
        <v>#N/A</v>
      </c>
      <c r="H127" s="384" t="e">
        <f>IF(ISNUMBER(Regressions!H137),ROUND(Regressions!H137, 1), NA())</f>
        <v>#N/A</v>
      </c>
      <c r="I127" s="274" t="e">
        <f>IF(ISNUMBER(Regressions!I137),ROUND(Regressions!I137, 1), NA())</f>
        <v>#N/A</v>
      </c>
      <c r="J127" s="385" t="e">
        <f>IF(ISNUMBER(Regressions!K137),ROUND(Regressions!K137, 1), NA())</f>
        <v>#N/A</v>
      </c>
      <c r="K127" s="383" t="e">
        <f>IF(ISNUMBER(Regressions!L137),ROUND(Regressions!L137, 1), NA())</f>
        <v>#N/A</v>
      </c>
      <c r="L127" s="275" t="e">
        <f>IF(ISNUMBER(Regressions!M137),ROUND(Regressions!M137, 1), NA())</f>
        <v>#N/A</v>
      </c>
      <c r="M127" s="384" t="e">
        <f>IF(ISNUMBER(Regressions!N137),ROUND(Regressions!N137, 1), NA())</f>
        <v>#N/A</v>
      </c>
      <c r="N127" s="274" t="e">
        <f>IF(ISNUMBER(Regressions!O137),ROUND(Regressions!O137, 1), NA())</f>
        <v>#N/A</v>
      </c>
      <c r="O127" s="385" t="e">
        <f>IF(ISNUMBER(Regressions!Q137),ROUND(Regressions!Q137, 1), NA())</f>
        <v>#N/A</v>
      </c>
      <c r="P127" s="383" t="e">
        <f>IF(ISNUMBER(Regressions!R137),ROUND(Regressions!R137, 1), NA())</f>
        <v>#N/A</v>
      </c>
      <c r="Q127" s="252" t="e">
        <f>IF(ISNUMBER(Regressions!S137),ROUND(Regressions!S137, 1), NA())</f>
        <v>#N/A</v>
      </c>
      <c r="R127" s="384" t="e">
        <f>IF(ISNUMBER(Regressions!T137),ROUND(Regressions!T137, 1), NA())</f>
        <v>#N/A</v>
      </c>
      <c r="S127" s="274" t="e">
        <f>IF(ISNUMBER(Regressions!U137),ROUND(Regressions!U137, 1), NA())</f>
        <v>#N/A</v>
      </c>
    </row>
    <row xmlns:x14ac="http://schemas.microsoft.com/office/spreadsheetml/2009/9/ac" r="128" x14ac:dyDescent="0.2">
      <c r="A128" s="380" t="str">
        <f>IF(ISBLANK(Regressions!A138), " ", Regressions!A138)</f>
        <v>Ethiopia</v>
      </c>
      <c r="B128" s="381">
        <f>IF(ISBLANK(Regressions!B138), " ", Regressions!B138)</f>
        <v>2000</v>
      </c>
      <c r="C128" s="386" t="str">
        <f>IF(ISBLANK(Regressions!C138), " ", Regressions!C138)</f>
        <v>Primary</v>
      </c>
      <c r="D128" s="382">
        <f>IF(ISBLANK(Regressions!D138), " ", Regressions!D138)</f>
        <v>11299828</v>
      </c>
      <c r="E128" s="251">
        <f>IF(ISNUMBER(Regressions!E138),ROUND(Regressions!E138, 1), NA())</f>
        <v>45.3</v>
      </c>
      <c r="F128" s="383" t="e">
        <f>IF(ISNUMBER(Regressions!F138),ROUND(Regressions!F138, 1), NA())</f>
        <v>#N/A</v>
      </c>
      <c r="G128" s="273" t="e">
        <f>IF(ISNUMBER(Regressions!G138),ROUND(Regressions!G138, 1), NA())</f>
        <v>#N/A</v>
      </c>
      <c r="H128" s="384" t="e">
        <f>IF(ISNUMBER(Regressions!H138),ROUND(Regressions!H138, 1), NA())</f>
        <v>#N/A</v>
      </c>
      <c r="I128" s="274" t="e">
        <f>IF(ISNUMBER(Regressions!I138),ROUND(Regressions!I138, 1), NA())</f>
        <v>#N/A</v>
      </c>
      <c r="J128" s="385">
        <f>IF(ISNUMBER(Regressions!K138),ROUND(Regressions!K138, 1), NA())</f>
        <v>72.2</v>
      </c>
      <c r="K128" s="383" t="e">
        <f>IF(ISNUMBER(Regressions!L138),ROUND(Regressions!L138, 1), NA())</f>
        <v>#N/A</v>
      </c>
      <c r="L128" s="275" t="e">
        <f>IF(ISNUMBER(Regressions!M138),ROUND(Regressions!M138, 1), NA())</f>
        <v>#N/A</v>
      </c>
      <c r="M128" s="384" t="e">
        <f>IF(ISNUMBER(Regressions!N138),ROUND(Regressions!N138, 1), NA())</f>
        <v>#N/A</v>
      </c>
      <c r="N128" s="274" t="e">
        <f>IF(ISNUMBER(Regressions!O138),ROUND(Regressions!O138, 1), NA())</f>
        <v>#N/A</v>
      </c>
      <c r="O128" s="385" t="e">
        <f>IF(ISNUMBER(Regressions!Q138),ROUND(Regressions!Q138, 1), NA())</f>
        <v>#N/A</v>
      </c>
      <c r="P128" s="383" t="e">
        <f>IF(ISNUMBER(Regressions!R138),ROUND(Regressions!R138, 1), NA())</f>
        <v>#N/A</v>
      </c>
      <c r="Q128" s="252">
        <f>IF(ISNUMBER(Regressions!S138),ROUND(Regressions!S138, 1), NA())</f>
        <v>0.4</v>
      </c>
      <c r="R128" s="384" t="e">
        <f>IF(ISNUMBER(Regressions!T138),ROUND(Regressions!T138, 1), NA())</f>
        <v>#N/A</v>
      </c>
      <c r="S128" s="274" t="e">
        <f>IF(ISNUMBER(Regressions!U138),ROUND(Regressions!U138, 1), NA())</f>
        <v>#N/A</v>
      </c>
    </row>
    <row xmlns:x14ac="http://schemas.microsoft.com/office/spreadsheetml/2009/9/ac" r="129" x14ac:dyDescent="0.2">
      <c r="A129" s="380" t="str">
        <f>IF(ISBLANK(Regressions!A139), " ", Regressions!A139)</f>
        <v>Ethiopia</v>
      </c>
      <c r="B129" s="381">
        <f>IF(ISBLANK(Regressions!B139), " ", Regressions!B139)</f>
        <v>2001</v>
      </c>
      <c r="C129" s="386" t="str">
        <f>IF(ISBLANK(Regressions!C139), " ", Regressions!C139)</f>
        <v>Primary</v>
      </c>
      <c r="D129" s="382">
        <f>IF(ISBLANK(Regressions!D139), " ", Regressions!D139)</f>
        <v>11641379</v>
      </c>
      <c r="E129" s="251">
        <f>IF(ISNUMBER(Regressions!E139),ROUND(Regressions!E139, 1), NA())</f>
        <v>44.8</v>
      </c>
      <c r="F129" s="383">
        <f>IF(ISNUMBER(Regressions!F139),ROUND(Regressions!F139, 1), NA())</f>
        <v>21.8</v>
      </c>
      <c r="G129" s="273" t="e">
        <f>IF(ISNUMBER(Regressions!G139),ROUND(Regressions!G139, 1), NA())</f>
        <v>#N/A</v>
      </c>
      <c r="H129" s="384" t="e">
        <f>IF(ISNUMBER(Regressions!H139),ROUND(Regressions!H139, 1), NA())</f>
        <v>#N/A</v>
      </c>
      <c r="I129" s="274">
        <f>IF(ISNUMBER(Regressions!I139),ROUND(Regressions!I139, 1), NA())</f>
        <v>78.2</v>
      </c>
      <c r="J129" s="385">
        <f>IF(ISNUMBER(Regressions!K139),ROUND(Regressions!K139, 1), NA())</f>
        <v>73.5</v>
      </c>
      <c r="K129" s="383" t="e">
        <f>IF(ISNUMBER(Regressions!L139),ROUND(Regressions!L139, 1), NA())</f>
        <v>#N/A</v>
      </c>
      <c r="L129" s="275" t="e">
        <f>IF(ISNUMBER(Regressions!M139),ROUND(Regressions!M139, 1), NA())</f>
        <v>#N/A</v>
      </c>
      <c r="M129" s="384" t="e">
        <f>IF(ISNUMBER(Regressions!N139),ROUND(Regressions!N139, 1), NA())</f>
        <v>#N/A</v>
      </c>
      <c r="N129" s="274" t="e">
        <f>IF(ISNUMBER(Regressions!O139),ROUND(Regressions!O139, 1), NA())</f>
        <v>#N/A</v>
      </c>
      <c r="O129" s="385" t="e">
        <f>IF(ISNUMBER(Regressions!Q139),ROUND(Regressions!Q139, 1), NA())</f>
        <v>#N/A</v>
      </c>
      <c r="P129" s="383" t="e">
        <f>IF(ISNUMBER(Regressions!R139),ROUND(Regressions!R139, 1), NA())</f>
        <v>#N/A</v>
      </c>
      <c r="Q129" s="252">
        <f>IF(ISNUMBER(Regressions!S139),ROUND(Regressions!S139, 1), NA())</f>
        <v>0.4</v>
      </c>
      <c r="R129" s="384" t="e">
        <f>IF(ISNUMBER(Regressions!T139),ROUND(Regressions!T139, 1), NA())</f>
        <v>#N/A</v>
      </c>
      <c r="S129" s="274" t="e">
        <f>IF(ISNUMBER(Regressions!U139),ROUND(Regressions!U139, 1), NA())</f>
        <v>#N/A</v>
      </c>
    </row>
    <row xmlns:x14ac="http://schemas.microsoft.com/office/spreadsheetml/2009/9/ac" r="130" x14ac:dyDescent="0.2">
      <c r="A130" s="380" t="str">
        <f>IF(ISBLANK(Regressions!A140), " ", Regressions!A140)</f>
        <v>Ethiopia</v>
      </c>
      <c r="B130" s="381">
        <f>IF(ISBLANK(Regressions!B140), " ", Regressions!B140)</f>
        <v>2002</v>
      </c>
      <c r="C130" s="386" t="str">
        <f>IF(ISBLANK(Regressions!C140), " ", Regressions!C140)</f>
        <v>Primary</v>
      </c>
      <c r="D130" s="382">
        <f>IF(ISBLANK(Regressions!D140), " ", Regressions!D140)</f>
        <v>11997589</v>
      </c>
      <c r="E130" s="251">
        <f>IF(ISNUMBER(Regressions!E140),ROUND(Regressions!E140, 1), NA())</f>
        <v>44.4</v>
      </c>
      <c r="F130" s="383">
        <f>IF(ISNUMBER(Regressions!F140),ROUND(Regressions!F140, 1), NA())</f>
        <v>21.8</v>
      </c>
      <c r="G130" s="273" t="e">
        <f>IF(ISNUMBER(Regressions!G140),ROUND(Regressions!G140, 1), NA())</f>
        <v>#N/A</v>
      </c>
      <c r="H130" s="384" t="e">
        <f>IF(ISNUMBER(Regressions!H140),ROUND(Regressions!H140, 1), NA())</f>
        <v>#N/A</v>
      </c>
      <c r="I130" s="274">
        <f>IF(ISNUMBER(Regressions!I140),ROUND(Regressions!I140, 1), NA())</f>
        <v>78.2</v>
      </c>
      <c r="J130" s="385">
        <f>IF(ISNUMBER(Regressions!K140),ROUND(Regressions!K140, 1), NA())</f>
        <v>74.8</v>
      </c>
      <c r="K130" s="383" t="e">
        <f>IF(ISNUMBER(Regressions!L140),ROUND(Regressions!L140, 1), NA())</f>
        <v>#N/A</v>
      </c>
      <c r="L130" s="275" t="e">
        <f>IF(ISNUMBER(Regressions!M140),ROUND(Regressions!M140, 1), NA())</f>
        <v>#N/A</v>
      </c>
      <c r="M130" s="384" t="e">
        <f>IF(ISNUMBER(Regressions!N140),ROUND(Regressions!N140, 1), NA())</f>
        <v>#N/A</v>
      </c>
      <c r="N130" s="274" t="e">
        <f>IF(ISNUMBER(Regressions!O140),ROUND(Regressions!O140, 1), NA())</f>
        <v>#N/A</v>
      </c>
      <c r="O130" s="385" t="e">
        <f>IF(ISNUMBER(Regressions!Q140),ROUND(Regressions!Q140, 1), NA())</f>
        <v>#N/A</v>
      </c>
      <c r="P130" s="383" t="e">
        <f>IF(ISNUMBER(Regressions!R140),ROUND(Regressions!R140, 1), NA())</f>
        <v>#N/A</v>
      </c>
      <c r="Q130" s="252">
        <f>IF(ISNUMBER(Regressions!S140),ROUND(Regressions!S140, 1), NA())</f>
        <v>0.4</v>
      </c>
      <c r="R130" s="384" t="e">
        <f>IF(ISNUMBER(Regressions!T140),ROUND(Regressions!T140, 1), NA())</f>
        <v>#N/A</v>
      </c>
      <c r="S130" s="274" t="e">
        <f>IF(ISNUMBER(Regressions!U140),ROUND(Regressions!U140, 1), NA())</f>
        <v>#N/A</v>
      </c>
    </row>
    <row xmlns:x14ac="http://schemas.microsoft.com/office/spreadsheetml/2009/9/ac" r="131" x14ac:dyDescent="0.2">
      <c r="A131" s="380" t="str">
        <f>IF(ISBLANK(Regressions!A141), " ", Regressions!A141)</f>
        <v>Ethiopia</v>
      </c>
      <c r="B131" s="381">
        <f>IF(ISBLANK(Regressions!B141), " ", Regressions!B141)</f>
        <v>2003</v>
      </c>
      <c r="C131" s="386" t="str">
        <f>IF(ISBLANK(Regressions!C141), " ", Regressions!C141)</f>
        <v>Primary</v>
      </c>
      <c r="D131" s="382">
        <f>IF(ISBLANK(Regressions!D141), " ", Regressions!D141)</f>
        <v>12370231</v>
      </c>
      <c r="E131" s="251">
        <f>IF(ISNUMBER(Regressions!E141),ROUND(Regressions!E141, 1), NA())</f>
        <v>43.9</v>
      </c>
      <c r="F131" s="383">
        <f>IF(ISNUMBER(Regressions!F141),ROUND(Regressions!F141, 1), NA())</f>
        <v>21.8</v>
      </c>
      <c r="G131" s="273" t="e">
        <f>IF(ISNUMBER(Regressions!G141),ROUND(Regressions!G141, 1), NA())</f>
        <v>#N/A</v>
      </c>
      <c r="H131" s="384" t="e">
        <f>IF(ISNUMBER(Regressions!H141),ROUND(Regressions!H141, 1), NA())</f>
        <v>#N/A</v>
      </c>
      <c r="I131" s="274">
        <f>IF(ISNUMBER(Regressions!I141),ROUND(Regressions!I141, 1), NA())</f>
        <v>78.2</v>
      </c>
      <c r="J131" s="385">
        <f>IF(ISNUMBER(Regressions!K141),ROUND(Regressions!K141, 1), NA())</f>
        <v>76.099999999999994</v>
      </c>
      <c r="K131" s="383" t="e">
        <f>IF(ISNUMBER(Regressions!L141),ROUND(Regressions!L141, 1), NA())</f>
        <v>#N/A</v>
      </c>
      <c r="L131" s="275" t="e">
        <f>IF(ISNUMBER(Regressions!M141),ROUND(Regressions!M141, 1), NA())</f>
        <v>#N/A</v>
      </c>
      <c r="M131" s="384" t="e">
        <f>IF(ISNUMBER(Regressions!N141),ROUND(Regressions!N141, 1), NA())</f>
        <v>#N/A</v>
      </c>
      <c r="N131" s="274" t="e">
        <f>IF(ISNUMBER(Regressions!O141),ROUND(Regressions!O141, 1), NA())</f>
        <v>#N/A</v>
      </c>
      <c r="O131" s="385" t="e">
        <f>IF(ISNUMBER(Regressions!Q141),ROUND(Regressions!Q141, 1), NA())</f>
        <v>#N/A</v>
      </c>
      <c r="P131" s="383" t="e">
        <f>IF(ISNUMBER(Regressions!R141),ROUND(Regressions!R141, 1), NA())</f>
        <v>#N/A</v>
      </c>
      <c r="Q131" s="252">
        <f>IF(ISNUMBER(Regressions!S141),ROUND(Regressions!S141, 1), NA())</f>
        <v>0.4</v>
      </c>
      <c r="R131" s="384" t="e">
        <f>IF(ISNUMBER(Regressions!T141),ROUND(Regressions!T141, 1), NA())</f>
        <v>#N/A</v>
      </c>
      <c r="S131" s="274" t="e">
        <f>IF(ISNUMBER(Regressions!U141),ROUND(Regressions!U141, 1), NA())</f>
        <v>#N/A</v>
      </c>
    </row>
    <row xmlns:x14ac="http://schemas.microsoft.com/office/spreadsheetml/2009/9/ac" r="132" x14ac:dyDescent="0.2">
      <c r="A132" s="380" t="str">
        <f>IF(ISBLANK(Regressions!A142), " ", Regressions!A142)</f>
        <v>Ethiopia</v>
      </c>
      <c r="B132" s="381">
        <f>IF(ISBLANK(Regressions!B142), " ", Regressions!B142)</f>
        <v>2004</v>
      </c>
      <c r="C132" s="386" t="str">
        <f>IF(ISBLANK(Regressions!C142), " ", Regressions!C142)</f>
        <v>Primary</v>
      </c>
      <c r="D132" s="382">
        <f>IF(ISBLANK(Regressions!D142), " ", Regressions!D142)</f>
        <v>12750988</v>
      </c>
      <c r="E132" s="251">
        <f>IF(ISNUMBER(Regressions!E142),ROUND(Regressions!E142, 1), NA())</f>
        <v>43.4</v>
      </c>
      <c r="F132" s="383">
        <f>IF(ISNUMBER(Regressions!F142),ROUND(Regressions!F142, 1), NA())</f>
        <v>21.8</v>
      </c>
      <c r="G132" s="273" t="e">
        <f>IF(ISNUMBER(Regressions!G142),ROUND(Regressions!G142, 1), NA())</f>
        <v>#N/A</v>
      </c>
      <c r="H132" s="384" t="e">
        <f>IF(ISNUMBER(Regressions!H142),ROUND(Regressions!H142, 1), NA())</f>
        <v>#N/A</v>
      </c>
      <c r="I132" s="274">
        <f>IF(ISNUMBER(Regressions!I142),ROUND(Regressions!I142, 1), NA())</f>
        <v>78.2</v>
      </c>
      <c r="J132" s="385">
        <f>IF(ISNUMBER(Regressions!K142),ROUND(Regressions!K142, 1), NA())</f>
        <v>77.400000000000006</v>
      </c>
      <c r="K132" s="383" t="e">
        <f>IF(ISNUMBER(Regressions!L142),ROUND(Regressions!L142, 1), NA())</f>
        <v>#N/A</v>
      </c>
      <c r="L132" s="275" t="e">
        <f>IF(ISNUMBER(Regressions!M142),ROUND(Regressions!M142, 1), NA())</f>
        <v>#N/A</v>
      </c>
      <c r="M132" s="384" t="e">
        <f>IF(ISNUMBER(Regressions!N142),ROUND(Regressions!N142, 1), NA())</f>
        <v>#N/A</v>
      </c>
      <c r="N132" s="274" t="e">
        <f>IF(ISNUMBER(Regressions!O142),ROUND(Regressions!O142, 1), NA())</f>
        <v>#N/A</v>
      </c>
      <c r="O132" s="385" t="e">
        <f>IF(ISNUMBER(Regressions!Q142),ROUND(Regressions!Q142, 1), NA())</f>
        <v>#N/A</v>
      </c>
      <c r="P132" s="383" t="e">
        <f>IF(ISNUMBER(Regressions!R142),ROUND(Regressions!R142, 1), NA())</f>
        <v>#N/A</v>
      </c>
      <c r="Q132" s="252">
        <f>IF(ISNUMBER(Regressions!S142),ROUND(Regressions!S142, 1), NA())</f>
        <v>0.4</v>
      </c>
      <c r="R132" s="384" t="e">
        <f>IF(ISNUMBER(Regressions!T142),ROUND(Regressions!T142, 1), NA())</f>
        <v>#N/A</v>
      </c>
      <c r="S132" s="274" t="e">
        <f>IF(ISNUMBER(Regressions!U142),ROUND(Regressions!U142, 1), NA())</f>
        <v>#N/A</v>
      </c>
    </row>
    <row xmlns:x14ac="http://schemas.microsoft.com/office/spreadsheetml/2009/9/ac" r="133" x14ac:dyDescent="0.2">
      <c r="A133" s="380" t="str">
        <f>IF(ISBLANK(Regressions!A143), " ", Regressions!A143)</f>
        <v>Ethiopia</v>
      </c>
      <c r="B133" s="381">
        <f>IF(ISBLANK(Regressions!B143), " ", Regressions!B143)</f>
        <v>2005</v>
      </c>
      <c r="C133" s="386" t="str">
        <f>IF(ISBLANK(Regressions!C143), " ", Regressions!C143)</f>
        <v>Primary</v>
      </c>
      <c r="D133" s="382">
        <f>IF(ISBLANK(Regressions!D143), " ", Regressions!D143)</f>
        <v>13106745</v>
      </c>
      <c r="E133" s="251">
        <f>IF(ISNUMBER(Regressions!E143),ROUND(Regressions!E143, 1), NA())</f>
        <v>42.9</v>
      </c>
      <c r="F133" s="383">
        <f>IF(ISNUMBER(Regressions!F143),ROUND(Regressions!F143, 1), NA())</f>
        <v>21.8</v>
      </c>
      <c r="G133" s="273" t="e">
        <f>IF(ISNUMBER(Regressions!G143),ROUND(Regressions!G143, 1), NA())</f>
        <v>#N/A</v>
      </c>
      <c r="H133" s="384" t="e">
        <f>IF(ISNUMBER(Regressions!H143),ROUND(Regressions!H143, 1), NA())</f>
        <v>#N/A</v>
      </c>
      <c r="I133" s="274">
        <f>IF(ISNUMBER(Regressions!I143),ROUND(Regressions!I143, 1), NA())</f>
        <v>78.2</v>
      </c>
      <c r="J133" s="385">
        <f>IF(ISNUMBER(Regressions!K143),ROUND(Regressions!K143, 1), NA())</f>
        <v>78.7</v>
      </c>
      <c r="K133" s="383" t="e">
        <f>IF(ISNUMBER(Regressions!L143),ROUND(Regressions!L143, 1), NA())</f>
        <v>#N/A</v>
      </c>
      <c r="L133" s="275" t="e">
        <f>IF(ISNUMBER(Regressions!M143),ROUND(Regressions!M143, 1), NA())</f>
        <v>#N/A</v>
      </c>
      <c r="M133" s="384" t="e">
        <f>IF(ISNUMBER(Regressions!N143),ROUND(Regressions!N143, 1), NA())</f>
        <v>#N/A</v>
      </c>
      <c r="N133" s="274" t="e">
        <f>IF(ISNUMBER(Regressions!O143),ROUND(Regressions!O143, 1), NA())</f>
        <v>#N/A</v>
      </c>
      <c r="O133" s="385" t="e">
        <f>IF(ISNUMBER(Regressions!Q143),ROUND(Regressions!Q143, 1), NA())</f>
        <v>#N/A</v>
      </c>
      <c r="P133" s="383" t="e">
        <f>IF(ISNUMBER(Regressions!R143),ROUND(Regressions!R143, 1), NA())</f>
        <v>#N/A</v>
      </c>
      <c r="Q133" s="252">
        <f>IF(ISNUMBER(Regressions!S143),ROUND(Regressions!S143, 1), NA())</f>
        <v>0.4</v>
      </c>
      <c r="R133" s="384" t="e">
        <f>IF(ISNUMBER(Regressions!T143),ROUND(Regressions!T143, 1), NA())</f>
        <v>#N/A</v>
      </c>
      <c r="S133" s="274" t="e">
        <f>IF(ISNUMBER(Regressions!U143),ROUND(Regressions!U143, 1), NA())</f>
        <v>#N/A</v>
      </c>
    </row>
    <row xmlns:x14ac="http://schemas.microsoft.com/office/spreadsheetml/2009/9/ac" r="134" x14ac:dyDescent="0.2">
      <c r="A134" s="380" t="str">
        <f>IF(ISBLANK(Regressions!A144), " ", Regressions!A144)</f>
        <v>Ethiopia</v>
      </c>
      <c r="B134" s="381">
        <f>IF(ISBLANK(Regressions!B144), " ", Regressions!B144)</f>
        <v>2006</v>
      </c>
      <c r="C134" s="386" t="str">
        <f>IF(ISBLANK(Regressions!C144), " ", Regressions!C144)</f>
        <v>Primary</v>
      </c>
      <c r="D134" s="382">
        <f>IF(ISBLANK(Regressions!D144), " ", Regressions!D144)</f>
        <v>13479090</v>
      </c>
      <c r="E134" s="251">
        <f>IF(ISNUMBER(Regressions!E144),ROUND(Regressions!E144, 1), NA())</f>
        <v>42.5</v>
      </c>
      <c r="F134" s="383">
        <f>IF(ISNUMBER(Regressions!F144),ROUND(Regressions!F144, 1), NA())</f>
        <v>22</v>
      </c>
      <c r="G134" s="273" t="e">
        <f>IF(ISNUMBER(Regressions!G144),ROUND(Regressions!G144, 1), NA())</f>
        <v>#N/A</v>
      </c>
      <c r="H134" s="384" t="e">
        <f>IF(ISNUMBER(Regressions!H144),ROUND(Regressions!H144, 1), NA())</f>
        <v>#N/A</v>
      </c>
      <c r="I134" s="274">
        <f>IF(ISNUMBER(Regressions!I144),ROUND(Regressions!I144, 1), NA())</f>
        <v>78</v>
      </c>
      <c r="J134" s="385">
        <f>IF(ISNUMBER(Regressions!K144),ROUND(Regressions!K144, 1), NA())</f>
        <v>80</v>
      </c>
      <c r="K134" s="383" t="e">
        <f>IF(ISNUMBER(Regressions!L144),ROUND(Regressions!L144, 1), NA())</f>
        <v>#N/A</v>
      </c>
      <c r="L134" s="275" t="e">
        <f>IF(ISNUMBER(Regressions!M144),ROUND(Regressions!M144, 1), NA())</f>
        <v>#N/A</v>
      </c>
      <c r="M134" s="384" t="e">
        <f>IF(ISNUMBER(Regressions!N144),ROUND(Regressions!N144, 1), NA())</f>
        <v>#N/A</v>
      </c>
      <c r="N134" s="274" t="e">
        <f>IF(ISNUMBER(Regressions!O144),ROUND(Regressions!O144, 1), NA())</f>
        <v>#N/A</v>
      </c>
      <c r="O134" s="385" t="e">
        <f>IF(ISNUMBER(Regressions!Q144),ROUND(Regressions!Q144, 1), NA())</f>
        <v>#N/A</v>
      </c>
      <c r="P134" s="383" t="e">
        <f>IF(ISNUMBER(Regressions!R144),ROUND(Regressions!R144, 1), NA())</f>
        <v>#N/A</v>
      </c>
      <c r="Q134" s="252">
        <f>IF(ISNUMBER(Regressions!S144),ROUND(Regressions!S144, 1), NA())</f>
        <v>0.4</v>
      </c>
      <c r="R134" s="384" t="e">
        <f>IF(ISNUMBER(Regressions!T144),ROUND(Regressions!T144, 1), NA())</f>
        <v>#N/A</v>
      </c>
      <c r="S134" s="274" t="e">
        <f>IF(ISNUMBER(Regressions!U144),ROUND(Regressions!U144, 1), NA())</f>
        <v>#N/A</v>
      </c>
    </row>
    <row xmlns:x14ac="http://schemas.microsoft.com/office/spreadsheetml/2009/9/ac" r="135" x14ac:dyDescent="0.2">
      <c r="A135" s="380" t="str">
        <f>IF(ISBLANK(Regressions!A145), " ", Regressions!A145)</f>
        <v>Ethiopia</v>
      </c>
      <c r="B135" s="381">
        <f>IF(ISBLANK(Regressions!B145), " ", Regressions!B145)</f>
        <v>2007</v>
      </c>
      <c r="C135" s="386" t="str">
        <f>IF(ISBLANK(Regressions!C145), " ", Regressions!C145)</f>
        <v>Primary</v>
      </c>
      <c r="D135" s="382">
        <f>IF(ISBLANK(Regressions!D145), " ", Regressions!D145)</f>
        <v>13857032</v>
      </c>
      <c r="E135" s="251">
        <f>IF(ISNUMBER(Regressions!E145),ROUND(Regressions!E145, 1), NA())</f>
        <v>42</v>
      </c>
      <c r="F135" s="383">
        <f>IF(ISNUMBER(Regressions!F145),ROUND(Regressions!F145, 1), NA())</f>
        <v>22.2</v>
      </c>
      <c r="G135" s="273" t="e">
        <f>IF(ISNUMBER(Regressions!G145),ROUND(Regressions!G145, 1), NA())</f>
        <v>#N/A</v>
      </c>
      <c r="H135" s="384" t="e">
        <f>IF(ISNUMBER(Regressions!H145),ROUND(Regressions!H145, 1), NA())</f>
        <v>#N/A</v>
      </c>
      <c r="I135" s="274">
        <f>IF(ISNUMBER(Regressions!I145),ROUND(Regressions!I145, 1), NA())</f>
        <v>77.8</v>
      </c>
      <c r="J135" s="385">
        <f>IF(ISNUMBER(Regressions!K145),ROUND(Regressions!K145, 1), NA())</f>
        <v>81.3</v>
      </c>
      <c r="K135" s="383" t="e">
        <f>IF(ISNUMBER(Regressions!L145),ROUND(Regressions!L145, 1), NA())</f>
        <v>#N/A</v>
      </c>
      <c r="L135" s="275" t="e">
        <f>IF(ISNUMBER(Regressions!M145),ROUND(Regressions!M145, 1), NA())</f>
        <v>#N/A</v>
      </c>
      <c r="M135" s="384" t="e">
        <f>IF(ISNUMBER(Regressions!N145),ROUND(Regressions!N145, 1), NA())</f>
        <v>#N/A</v>
      </c>
      <c r="N135" s="274" t="e">
        <f>IF(ISNUMBER(Regressions!O145),ROUND(Regressions!O145, 1), NA())</f>
        <v>#N/A</v>
      </c>
      <c r="O135" s="385" t="e">
        <f>IF(ISNUMBER(Regressions!Q145),ROUND(Regressions!Q145, 1), NA())</f>
        <v>#N/A</v>
      </c>
      <c r="P135" s="383" t="e">
        <f>IF(ISNUMBER(Regressions!R145),ROUND(Regressions!R145, 1), NA())</f>
        <v>#N/A</v>
      </c>
      <c r="Q135" s="252">
        <f>IF(ISNUMBER(Regressions!S145),ROUND(Regressions!S145, 1), NA())</f>
        <v>0.4</v>
      </c>
      <c r="R135" s="384" t="e">
        <f>IF(ISNUMBER(Regressions!T145),ROUND(Regressions!T145, 1), NA())</f>
        <v>#N/A</v>
      </c>
      <c r="S135" s="274" t="e">
        <f>IF(ISNUMBER(Regressions!U145),ROUND(Regressions!U145, 1), NA())</f>
        <v>#N/A</v>
      </c>
    </row>
    <row xmlns:x14ac="http://schemas.microsoft.com/office/spreadsheetml/2009/9/ac" r="136" x14ac:dyDescent="0.2">
      <c r="A136" s="380" t="str">
        <f>IF(ISBLANK(Regressions!A146), " ", Regressions!A146)</f>
        <v>Ethiopia</v>
      </c>
      <c r="B136" s="381">
        <f>IF(ISBLANK(Regressions!B146), " ", Regressions!B146)</f>
        <v>2008</v>
      </c>
      <c r="C136" s="386" t="str">
        <f>IF(ISBLANK(Regressions!C146), " ", Regressions!C146)</f>
        <v>Primary</v>
      </c>
      <c r="D136" s="382">
        <f>IF(ISBLANK(Regressions!D146), " ", Regressions!D146)</f>
        <v>14226581</v>
      </c>
      <c r="E136" s="251">
        <f>IF(ISNUMBER(Regressions!E146),ROUND(Regressions!E146, 1), NA())</f>
        <v>41.5</v>
      </c>
      <c r="F136" s="383">
        <f>IF(ISNUMBER(Regressions!F146),ROUND(Regressions!F146, 1), NA())</f>
        <v>22.4</v>
      </c>
      <c r="G136" s="273" t="e">
        <f>IF(ISNUMBER(Regressions!G146),ROUND(Regressions!G146, 1), NA())</f>
        <v>#N/A</v>
      </c>
      <c r="H136" s="384" t="e">
        <f>IF(ISNUMBER(Regressions!H146),ROUND(Regressions!H146, 1), NA())</f>
        <v>#N/A</v>
      </c>
      <c r="I136" s="274">
        <f>IF(ISNUMBER(Regressions!I146),ROUND(Regressions!I146, 1), NA())</f>
        <v>77.599999999999994</v>
      </c>
      <c r="J136" s="385">
        <f>IF(ISNUMBER(Regressions!K146),ROUND(Regressions!K146, 1), NA())</f>
        <v>82.5</v>
      </c>
      <c r="K136" s="383" t="e">
        <f>IF(ISNUMBER(Regressions!L146),ROUND(Regressions!L146, 1), NA())</f>
        <v>#N/A</v>
      </c>
      <c r="L136" s="275" t="e">
        <f>IF(ISNUMBER(Regressions!M146),ROUND(Regressions!M146, 1), NA())</f>
        <v>#N/A</v>
      </c>
      <c r="M136" s="384" t="e">
        <f>IF(ISNUMBER(Regressions!N146),ROUND(Regressions!N146, 1), NA())</f>
        <v>#N/A</v>
      </c>
      <c r="N136" s="274" t="e">
        <f>IF(ISNUMBER(Regressions!O146),ROUND(Regressions!O146, 1), NA())</f>
        <v>#N/A</v>
      </c>
      <c r="O136" s="385" t="e">
        <f>IF(ISNUMBER(Regressions!Q146),ROUND(Regressions!Q146, 1), NA())</f>
        <v>#N/A</v>
      </c>
      <c r="P136" s="383" t="e">
        <f>IF(ISNUMBER(Regressions!R146),ROUND(Regressions!R146, 1), NA())</f>
        <v>#N/A</v>
      </c>
      <c r="Q136" s="252">
        <f>IF(ISNUMBER(Regressions!S146),ROUND(Regressions!S146, 1), NA())</f>
        <v>0.4</v>
      </c>
      <c r="R136" s="384" t="e">
        <f>IF(ISNUMBER(Regressions!T146),ROUND(Regressions!T146, 1), NA())</f>
        <v>#N/A</v>
      </c>
      <c r="S136" s="274" t="e">
        <f>IF(ISNUMBER(Regressions!U146),ROUND(Regressions!U146, 1), NA())</f>
        <v>#N/A</v>
      </c>
    </row>
    <row xmlns:x14ac="http://schemas.microsoft.com/office/spreadsheetml/2009/9/ac" r="137" x14ac:dyDescent="0.2">
      <c r="A137" s="380" t="str">
        <f>IF(ISBLANK(Regressions!A147), " ", Regressions!A147)</f>
        <v>Ethiopia</v>
      </c>
      <c r="B137" s="381">
        <f>IF(ISBLANK(Regressions!B147), " ", Regressions!B147)</f>
        <v>2009</v>
      </c>
      <c r="C137" s="386" t="str">
        <f>IF(ISBLANK(Regressions!C147), " ", Regressions!C147)</f>
        <v>Primary</v>
      </c>
      <c r="D137" s="382">
        <f>IF(ISBLANK(Regressions!D147), " ", Regressions!D147)</f>
        <v>14606679</v>
      </c>
      <c r="E137" s="251">
        <f>IF(ISNUMBER(Regressions!E147),ROUND(Regressions!E147, 1), NA())</f>
        <v>41</v>
      </c>
      <c r="F137" s="383">
        <f>IF(ISNUMBER(Regressions!F147),ROUND(Regressions!F147, 1), NA())</f>
        <v>22.6</v>
      </c>
      <c r="G137" s="273" t="e">
        <f>IF(ISNUMBER(Regressions!G147),ROUND(Regressions!G147, 1), NA())</f>
        <v>#N/A</v>
      </c>
      <c r="H137" s="384" t="e">
        <f>IF(ISNUMBER(Regressions!H147),ROUND(Regressions!H147, 1), NA())</f>
        <v>#N/A</v>
      </c>
      <c r="I137" s="274">
        <f>IF(ISNUMBER(Regressions!I147),ROUND(Regressions!I147, 1), NA())</f>
        <v>77.400000000000006</v>
      </c>
      <c r="J137" s="385">
        <f>IF(ISNUMBER(Regressions!K147),ROUND(Regressions!K147, 1), NA())</f>
        <v>83.8</v>
      </c>
      <c r="K137" s="383" t="e">
        <f>IF(ISNUMBER(Regressions!L147),ROUND(Regressions!L147, 1), NA())</f>
        <v>#N/A</v>
      </c>
      <c r="L137" s="275" t="e">
        <f>IF(ISNUMBER(Regressions!M147),ROUND(Regressions!M147, 1), NA())</f>
        <v>#N/A</v>
      </c>
      <c r="M137" s="384" t="e">
        <f>IF(ISNUMBER(Regressions!N147),ROUND(Regressions!N147, 1), NA())</f>
        <v>#N/A</v>
      </c>
      <c r="N137" s="274" t="e">
        <f>IF(ISNUMBER(Regressions!O147),ROUND(Regressions!O147, 1), NA())</f>
        <v>#N/A</v>
      </c>
      <c r="O137" s="385" t="e">
        <f>IF(ISNUMBER(Regressions!Q147),ROUND(Regressions!Q147, 1), NA())</f>
        <v>#N/A</v>
      </c>
      <c r="P137" s="383" t="e">
        <f>IF(ISNUMBER(Regressions!R147),ROUND(Regressions!R147, 1), NA())</f>
        <v>#N/A</v>
      </c>
      <c r="Q137" s="252">
        <f>IF(ISNUMBER(Regressions!S147),ROUND(Regressions!S147, 1), NA())</f>
        <v>0.4</v>
      </c>
      <c r="R137" s="384" t="e">
        <f>IF(ISNUMBER(Regressions!T147),ROUND(Regressions!T147, 1), NA())</f>
        <v>#N/A</v>
      </c>
      <c r="S137" s="274" t="e">
        <f>IF(ISNUMBER(Regressions!U147),ROUND(Regressions!U147, 1), NA())</f>
        <v>#N/A</v>
      </c>
    </row>
    <row xmlns:x14ac="http://schemas.microsoft.com/office/spreadsheetml/2009/9/ac" r="138" x14ac:dyDescent="0.2">
      <c r="A138" s="380" t="str">
        <f>IF(ISBLANK(Regressions!A148), " ", Regressions!A148)</f>
        <v>Ethiopia</v>
      </c>
      <c r="B138" s="381">
        <f>IF(ISBLANK(Regressions!B148), " ", Regressions!B148)</f>
        <v>2010</v>
      </c>
      <c r="C138" s="386" t="str">
        <f>IF(ISBLANK(Regressions!C148), " ", Regressions!C148)</f>
        <v>Primary</v>
      </c>
      <c r="D138" s="382">
        <f>IF(ISBLANK(Regressions!D148), " ", Regressions!D148)</f>
        <v>14978005</v>
      </c>
      <c r="E138" s="251">
        <f>IF(ISNUMBER(Regressions!E148),ROUND(Regressions!E148, 1), NA())</f>
        <v>40.6</v>
      </c>
      <c r="F138" s="383">
        <f>IF(ISNUMBER(Regressions!F148),ROUND(Regressions!F148, 1), NA())</f>
        <v>22.8</v>
      </c>
      <c r="G138" s="273" t="e">
        <f>IF(ISNUMBER(Regressions!G148),ROUND(Regressions!G148, 1), NA())</f>
        <v>#N/A</v>
      </c>
      <c r="H138" s="384" t="e">
        <f>IF(ISNUMBER(Regressions!H148),ROUND(Regressions!H148, 1), NA())</f>
        <v>#N/A</v>
      </c>
      <c r="I138" s="274">
        <f>IF(ISNUMBER(Regressions!I148),ROUND(Regressions!I148, 1), NA())</f>
        <v>77.2</v>
      </c>
      <c r="J138" s="385">
        <f>IF(ISNUMBER(Regressions!K148),ROUND(Regressions!K148, 1), NA())</f>
        <v>85.1</v>
      </c>
      <c r="K138" s="383">
        <f>IF(ISNUMBER(Regressions!L148),ROUND(Regressions!L148, 1), NA())</f>
        <v>64.8</v>
      </c>
      <c r="L138" s="275" t="e">
        <f>IF(ISNUMBER(Regressions!M148),ROUND(Regressions!M148, 1), NA())</f>
        <v>#N/A</v>
      </c>
      <c r="M138" s="384" t="e">
        <f>IF(ISNUMBER(Regressions!N148),ROUND(Regressions!N148, 1), NA())</f>
        <v>#N/A</v>
      </c>
      <c r="N138" s="274">
        <f>IF(ISNUMBER(Regressions!O148),ROUND(Regressions!O148, 1), NA())</f>
        <v>35.200000000000003</v>
      </c>
      <c r="O138" s="385">
        <f>IF(ISNUMBER(Regressions!Q148),ROUND(Regressions!Q148, 1), NA())</f>
        <v>16.600000000000001</v>
      </c>
      <c r="P138" s="383" t="e">
        <f>IF(ISNUMBER(Regressions!R148),ROUND(Regressions!R148, 1), NA())</f>
        <v>#N/A</v>
      </c>
      <c r="Q138" s="252">
        <f>IF(ISNUMBER(Regressions!S148),ROUND(Regressions!S148, 1), NA())</f>
        <v>0.4</v>
      </c>
      <c r="R138" s="384" t="e">
        <f>IF(ISNUMBER(Regressions!T148),ROUND(Regressions!T148, 1), NA())</f>
        <v>#N/A</v>
      </c>
      <c r="S138" s="274" t="e">
        <f>IF(ISNUMBER(Regressions!U148),ROUND(Regressions!U148, 1), NA())</f>
        <v>#N/A</v>
      </c>
    </row>
    <row xmlns:x14ac="http://schemas.microsoft.com/office/spreadsheetml/2009/9/ac" r="139" x14ac:dyDescent="0.2">
      <c r="A139" s="380" t="str">
        <f>IF(ISBLANK(Regressions!A149), " ", Regressions!A149)</f>
        <v>Ethiopia</v>
      </c>
      <c r="B139" s="381">
        <f>IF(ISBLANK(Regressions!B149), " ", Regressions!B149)</f>
        <v>2011</v>
      </c>
      <c r="C139" s="386" t="str">
        <f>IF(ISBLANK(Regressions!C149), " ", Regressions!C149)</f>
        <v>Primary</v>
      </c>
      <c r="D139" s="382">
        <f>IF(ISBLANK(Regressions!D149), " ", Regressions!D149)</f>
        <v>15323552</v>
      </c>
      <c r="E139" s="251">
        <f>IF(ISNUMBER(Regressions!E149),ROUND(Regressions!E149, 1), NA())</f>
        <v>40.1</v>
      </c>
      <c r="F139" s="383">
        <f>IF(ISNUMBER(Regressions!F149),ROUND(Regressions!F149, 1), NA())</f>
        <v>23</v>
      </c>
      <c r="G139" s="273">
        <f>IF(ISNUMBER(Regressions!G149),ROUND(Regressions!G149, 1), NA())</f>
        <v>10.8</v>
      </c>
      <c r="H139" s="384">
        <f>IF(ISNUMBER(Regressions!H149),ROUND(Regressions!H149, 1), NA())</f>
        <v>12.2</v>
      </c>
      <c r="I139" s="274">
        <f>IF(ISNUMBER(Regressions!I149),ROUND(Regressions!I149, 1), NA())</f>
        <v>77</v>
      </c>
      <c r="J139" s="385">
        <f>IF(ISNUMBER(Regressions!K149),ROUND(Regressions!K149, 1), NA())</f>
        <v>86.4</v>
      </c>
      <c r="K139" s="383">
        <f>IF(ISNUMBER(Regressions!L149),ROUND(Regressions!L149, 1), NA())</f>
        <v>64.8</v>
      </c>
      <c r="L139" s="275" t="e">
        <f>IF(ISNUMBER(Regressions!M149),ROUND(Regressions!M149, 1), NA())</f>
        <v>#N/A</v>
      </c>
      <c r="M139" s="384" t="e">
        <f>IF(ISNUMBER(Regressions!N149),ROUND(Regressions!N149, 1), NA())</f>
        <v>#N/A</v>
      </c>
      <c r="N139" s="274">
        <f>IF(ISNUMBER(Regressions!O149),ROUND(Regressions!O149, 1), NA())</f>
        <v>35.200000000000003</v>
      </c>
      <c r="O139" s="385">
        <f>IF(ISNUMBER(Regressions!Q149),ROUND(Regressions!Q149, 1), NA())</f>
        <v>16.600000000000001</v>
      </c>
      <c r="P139" s="383">
        <f>IF(ISNUMBER(Regressions!R149),ROUND(Regressions!R149, 1), NA())</f>
        <v>14.4</v>
      </c>
      <c r="Q139" s="252">
        <f>IF(ISNUMBER(Regressions!S149),ROUND(Regressions!S149, 1), NA())</f>
        <v>0.4</v>
      </c>
      <c r="R139" s="384">
        <f>IF(ISNUMBER(Regressions!T149),ROUND(Regressions!T149, 1), NA())</f>
        <v>14.1</v>
      </c>
      <c r="S139" s="274">
        <f>IF(ISNUMBER(Regressions!U149),ROUND(Regressions!U149, 1), NA())</f>
        <v>85.6</v>
      </c>
    </row>
    <row xmlns:x14ac="http://schemas.microsoft.com/office/spreadsheetml/2009/9/ac" r="140" x14ac:dyDescent="0.2">
      <c r="A140" s="380" t="str">
        <f>IF(ISBLANK(Regressions!A150), " ", Regressions!A150)</f>
        <v>Ethiopia</v>
      </c>
      <c r="B140" s="381">
        <f>IF(ISBLANK(Regressions!B150), " ", Regressions!B150)</f>
        <v>2012</v>
      </c>
      <c r="C140" s="386" t="str">
        <f>IF(ISBLANK(Regressions!C150), " ", Regressions!C150)</f>
        <v>Primary</v>
      </c>
      <c r="D140" s="382">
        <f>IF(ISBLANK(Regressions!D150), " ", Regressions!D150)</f>
        <v>15680508</v>
      </c>
      <c r="E140" s="251">
        <f>IF(ISNUMBER(Regressions!E150),ROUND(Regressions!E150, 1), NA())</f>
        <v>39.6</v>
      </c>
      <c r="F140" s="383">
        <f>IF(ISNUMBER(Regressions!F150),ROUND(Regressions!F150, 1), NA())</f>
        <v>23.2</v>
      </c>
      <c r="G140" s="273">
        <f>IF(ISNUMBER(Regressions!G150),ROUND(Regressions!G150, 1), NA())</f>
        <v>10.8</v>
      </c>
      <c r="H140" s="384">
        <f>IF(ISNUMBER(Regressions!H150),ROUND(Regressions!H150, 1), NA())</f>
        <v>12.4</v>
      </c>
      <c r="I140" s="274">
        <f>IF(ISNUMBER(Regressions!I150),ROUND(Regressions!I150, 1), NA())</f>
        <v>76.8</v>
      </c>
      <c r="J140" s="385">
        <f>IF(ISNUMBER(Regressions!K150),ROUND(Regressions!K150, 1), NA())</f>
        <v>87.7</v>
      </c>
      <c r="K140" s="383">
        <f>IF(ISNUMBER(Regressions!L150),ROUND(Regressions!L150, 1), NA())</f>
        <v>64.8</v>
      </c>
      <c r="L140" s="275" t="e">
        <f>IF(ISNUMBER(Regressions!M150),ROUND(Regressions!M150, 1), NA())</f>
        <v>#N/A</v>
      </c>
      <c r="M140" s="384" t="e">
        <f>IF(ISNUMBER(Regressions!N150),ROUND(Regressions!N150, 1), NA())</f>
        <v>#N/A</v>
      </c>
      <c r="N140" s="274">
        <f>IF(ISNUMBER(Regressions!O150),ROUND(Regressions!O150, 1), NA())</f>
        <v>35.200000000000003</v>
      </c>
      <c r="O140" s="385">
        <f>IF(ISNUMBER(Regressions!Q150),ROUND(Regressions!Q150, 1), NA())</f>
        <v>16.600000000000001</v>
      </c>
      <c r="P140" s="383">
        <f>IF(ISNUMBER(Regressions!R150),ROUND(Regressions!R150, 1), NA())</f>
        <v>14.4</v>
      </c>
      <c r="Q140" s="252">
        <f>IF(ISNUMBER(Regressions!S150),ROUND(Regressions!S150, 1), NA())</f>
        <v>0.4</v>
      </c>
      <c r="R140" s="384">
        <f>IF(ISNUMBER(Regressions!T150),ROUND(Regressions!T150, 1), NA())</f>
        <v>14.1</v>
      </c>
      <c r="S140" s="274">
        <f>IF(ISNUMBER(Regressions!U150),ROUND(Regressions!U150, 1), NA())</f>
        <v>85.6</v>
      </c>
    </row>
    <row xmlns:x14ac="http://schemas.microsoft.com/office/spreadsheetml/2009/9/ac" r="141" x14ac:dyDescent="0.2">
      <c r="A141" s="380" t="str">
        <f>IF(ISBLANK(Regressions!A151), " ", Regressions!A151)</f>
        <v>Ethiopia</v>
      </c>
      <c r="B141" s="381">
        <f>IF(ISBLANK(Regressions!B151), " ", Regressions!B151)</f>
        <v>2013</v>
      </c>
      <c r="C141" s="386" t="str">
        <f>IF(ISBLANK(Regressions!C151), " ", Regressions!C151)</f>
        <v>Primary</v>
      </c>
      <c r="D141" s="382">
        <f>IF(ISBLANK(Regressions!D151), " ", Regressions!D151)</f>
        <v>16022571</v>
      </c>
      <c r="E141" s="251">
        <f>IF(ISNUMBER(Regressions!E151),ROUND(Regressions!E151, 1), NA())</f>
        <v>39.1</v>
      </c>
      <c r="F141" s="383">
        <f>IF(ISNUMBER(Regressions!F151),ROUND(Regressions!F151, 1), NA())</f>
        <v>23.4</v>
      </c>
      <c r="G141" s="273">
        <f>IF(ISNUMBER(Regressions!G151),ROUND(Regressions!G151, 1), NA())</f>
        <v>10.8</v>
      </c>
      <c r="H141" s="384">
        <f>IF(ISNUMBER(Regressions!H151),ROUND(Regressions!H151, 1), NA())</f>
        <v>12.6</v>
      </c>
      <c r="I141" s="274">
        <f>IF(ISNUMBER(Regressions!I151),ROUND(Regressions!I151, 1), NA())</f>
        <v>76.599999999999994</v>
      </c>
      <c r="J141" s="385">
        <f>IF(ISNUMBER(Regressions!K151),ROUND(Regressions!K151, 1), NA())</f>
        <v>89</v>
      </c>
      <c r="K141" s="383">
        <f>IF(ISNUMBER(Regressions!L151),ROUND(Regressions!L151, 1), NA())</f>
        <v>64.8</v>
      </c>
      <c r="L141" s="275">
        <f>IF(ISNUMBER(Regressions!M151),ROUND(Regressions!M151, 1), NA())</f>
        <v>38.5</v>
      </c>
      <c r="M141" s="384">
        <f>IF(ISNUMBER(Regressions!N151),ROUND(Regressions!N151, 1), NA())</f>
        <v>26.3</v>
      </c>
      <c r="N141" s="274">
        <f>IF(ISNUMBER(Regressions!O151),ROUND(Regressions!O151, 1), NA())</f>
        <v>35.200000000000003</v>
      </c>
      <c r="O141" s="385">
        <f>IF(ISNUMBER(Regressions!Q151),ROUND(Regressions!Q151, 1), NA())</f>
        <v>16.600000000000001</v>
      </c>
      <c r="P141" s="383">
        <f>IF(ISNUMBER(Regressions!R151),ROUND(Regressions!R151, 1), NA())</f>
        <v>14.4</v>
      </c>
      <c r="Q141" s="252">
        <f>IF(ISNUMBER(Regressions!S151),ROUND(Regressions!S151, 1), NA())</f>
        <v>0.4</v>
      </c>
      <c r="R141" s="384">
        <f>IF(ISNUMBER(Regressions!T151),ROUND(Regressions!T151, 1), NA())</f>
        <v>14.1</v>
      </c>
      <c r="S141" s="274">
        <f>IF(ISNUMBER(Regressions!U151),ROUND(Regressions!U151, 1), NA())</f>
        <v>85.6</v>
      </c>
    </row>
    <row xmlns:x14ac="http://schemas.microsoft.com/office/spreadsheetml/2009/9/ac" r="142" x14ac:dyDescent="0.2">
      <c r="A142" s="380" t="str">
        <f>IF(ISBLANK(Regressions!A152), " ", Regressions!A152)</f>
        <v>Ethiopia</v>
      </c>
      <c r="B142" s="381">
        <f>IF(ISBLANK(Regressions!B152), " ", Regressions!B152)</f>
        <v>2014</v>
      </c>
      <c r="C142" s="386" t="str">
        <f>IF(ISBLANK(Regressions!C152), " ", Regressions!C152)</f>
        <v>Primary</v>
      </c>
      <c r="D142" s="382">
        <f>IF(ISBLANK(Regressions!D152), " ", Regressions!D152)</f>
        <v>16362199</v>
      </c>
      <c r="E142" s="251">
        <f>IF(ISNUMBER(Regressions!E152),ROUND(Regressions!E152, 1), NA())</f>
        <v>38.700000000000003</v>
      </c>
      <c r="F142" s="383">
        <f>IF(ISNUMBER(Regressions!F152),ROUND(Regressions!F152, 1), NA())</f>
        <v>23.6</v>
      </c>
      <c r="G142" s="273">
        <f>IF(ISNUMBER(Regressions!G152),ROUND(Regressions!G152, 1), NA())</f>
        <v>10.8</v>
      </c>
      <c r="H142" s="384">
        <f>IF(ISNUMBER(Regressions!H152),ROUND(Regressions!H152, 1), NA())</f>
        <v>12.8</v>
      </c>
      <c r="I142" s="274">
        <f>IF(ISNUMBER(Regressions!I152),ROUND(Regressions!I152, 1), NA())</f>
        <v>76.400000000000006</v>
      </c>
      <c r="J142" s="385">
        <f>IF(ISNUMBER(Regressions!K152),ROUND(Regressions!K152, 1), NA())</f>
        <v>90.3</v>
      </c>
      <c r="K142" s="383">
        <f>IF(ISNUMBER(Regressions!L152),ROUND(Regressions!L152, 1), NA())</f>
        <v>64.8</v>
      </c>
      <c r="L142" s="275">
        <f>IF(ISNUMBER(Regressions!M152),ROUND(Regressions!M152, 1), NA())</f>
        <v>38.5</v>
      </c>
      <c r="M142" s="384">
        <f>IF(ISNUMBER(Regressions!N152),ROUND(Regressions!N152, 1), NA())</f>
        <v>26.3</v>
      </c>
      <c r="N142" s="274">
        <f>IF(ISNUMBER(Regressions!O152),ROUND(Regressions!O152, 1), NA())</f>
        <v>35.200000000000003</v>
      </c>
      <c r="O142" s="385">
        <f>IF(ISNUMBER(Regressions!Q152),ROUND(Regressions!Q152, 1), NA())</f>
        <v>16.600000000000001</v>
      </c>
      <c r="P142" s="383">
        <f>IF(ISNUMBER(Regressions!R152),ROUND(Regressions!R152, 1), NA())</f>
        <v>14.4</v>
      </c>
      <c r="Q142" s="252">
        <f>IF(ISNUMBER(Regressions!S152),ROUND(Regressions!S152, 1), NA())</f>
        <v>0.4</v>
      </c>
      <c r="R142" s="384">
        <f>IF(ISNUMBER(Regressions!T152),ROUND(Regressions!T152, 1), NA())</f>
        <v>14.1</v>
      </c>
      <c r="S142" s="274">
        <f>IF(ISNUMBER(Regressions!U152),ROUND(Regressions!U152, 1), NA())</f>
        <v>85.6</v>
      </c>
    </row>
    <row xmlns:x14ac="http://schemas.microsoft.com/office/spreadsheetml/2009/9/ac" r="143" x14ac:dyDescent="0.2">
      <c r="A143" s="380" t="str">
        <f>IF(ISBLANK(Regressions!A153), " ", Regressions!A153)</f>
        <v>Ethiopia</v>
      </c>
      <c r="B143" s="381">
        <f>IF(ISBLANK(Regressions!B153), " ", Regressions!B153)</f>
        <v>2015</v>
      </c>
      <c r="C143" s="386" t="str">
        <f>IF(ISBLANK(Regressions!C153), " ", Regressions!C153)</f>
        <v>Primary</v>
      </c>
      <c r="D143" s="382">
        <f>IF(ISBLANK(Regressions!D153), " ", Regressions!D153)</f>
        <v>16678555</v>
      </c>
      <c r="E143" s="251">
        <f>IF(ISNUMBER(Regressions!E153),ROUND(Regressions!E153, 1), NA())</f>
        <v>38.200000000000003</v>
      </c>
      <c r="F143" s="383">
        <f>IF(ISNUMBER(Regressions!F153),ROUND(Regressions!F153, 1), NA())</f>
        <v>23.8</v>
      </c>
      <c r="G143" s="273">
        <f>IF(ISNUMBER(Regressions!G153),ROUND(Regressions!G153, 1), NA())</f>
        <v>10.8</v>
      </c>
      <c r="H143" s="384">
        <f>IF(ISNUMBER(Regressions!H153),ROUND(Regressions!H153, 1), NA())</f>
        <v>13</v>
      </c>
      <c r="I143" s="274">
        <f>IF(ISNUMBER(Regressions!I153),ROUND(Regressions!I153, 1), NA())</f>
        <v>76.2</v>
      </c>
      <c r="J143" s="385">
        <f>IF(ISNUMBER(Regressions!K153),ROUND(Regressions!K153, 1), NA())</f>
        <v>91.6</v>
      </c>
      <c r="K143" s="383">
        <f>IF(ISNUMBER(Regressions!L153),ROUND(Regressions!L153, 1), NA())</f>
        <v>62.7</v>
      </c>
      <c r="L143" s="275">
        <f>IF(ISNUMBER(Regressions!M153),ROUND(Regressions!M153, 1), NA())</f>
        <v>38.5</v>
      </c>
      <c r="M143" s="384">
        <f>IF(ISNUMBER(Regressions!N153),ROUND(Regressions!N153, 1), NA())</f>
        <v>24.2</v>
      </c>
      <c r="N143" s="274">
        <f>IF(ISNUMBER(Regressions!O153),ROUND(Regressions!O153, 1), NA())</f>
        <v>37.299999999999997</v>
      </c>
      <c r="O143" s="385">
        <f>IF(ISNUMBER(Regressions!Q153),ROUND(Regressions!Q153, 1), NA())</f>
        <v>18.899999999999999</v>
      </c>
      <c r="P143" s="383">
        <f>IF(ISNUMBER(Regressions!R153),ROUND(Regressions!R153, 1), NA())</f>
        <v>14.4</v>
      </c>
      <c r="Q143" s="252">
        <f>IF(ISNUMBER(Regressions!S153),ROUND(Regressions!S153, 1), NA())</f>
        <v>2.4</v>
      </c>
      <c r="R143" s="384">
        <f>IF(ISNUMBER(Regressions!T153),ROUND(Regressions!T153, 1), NA())</f>
        <v>12</v>
      </c>
      <c r="S143" s="274">
        <f>IF(ISNUMBER(Regressions!U153),ROUND(Regressions!U153, 1), NA())</f>
        <v>85.6</v>
      </c>
    </row>
    <row xmlns:x14ac="http://schemas.microsoft.com/office/spreadsheetml/2009/9/ac" r="144" x14ac:dyDescent="0.2">
      <c r="A144" s="380" t="str">
        <f>IF(ISBLANK(Regressions!A154), " ", Regressions!A154)</f>
        <v>Ethiopia</v>
      </c>
      <c r="B144" s="381">
        <f>IF(ISBLANK(Regressions!B154), " ", Regressions!B154)</f>
        <v>2016</v>
      </c>
      <c r="C144" s="386" t="str">
        <f>IF(ISBLANK(Regressions!C154), " ", Regressions!C154)</f>
        <v>Primary</v>
      </c>
      <c r="D144" s="382">
        <f>IF(ISBLANK(Regressions!D154), " ", Regressions!D154)</f>
        <v>16952900</v>
      </c>
      <c r="E144" s="251">
        <f>IF(ISNUMBER(Regressions!E154),ROUND(Regressions!E154, 1), NA())</f>
        <v>37.700000000000003</v>
      </c>
      <c r="F144" s="383">
        <f>IF(ISNUMBER(Regressions!F154),ROUND(Regressions!F154, 1), NA())</f>
        <v>24</v>
      </c>
      <c r="G144" s="273">
        <f>IF(ISNUMBER(Regressions!G154),ROUND(Regressions!G154, 1), NA())</f>
        <v>12.6</v>
      </c>
      <c r="H144" s="384">
        <f>IF(ISNUMBER(Regressions!H154),ROUND(Regressions!H154, 1), NA())</f>
        <v>11.4</v>
      </c>
      <c r="I144" s="274">
        <f>IF(ISNUMBER(Regressions!I154),ROUND(Regressions!I154, 1), NA())</f>
        <v>76</v>
      </c>
      <c r="J144" s="385">
        <f>IF(ISNUMBER(Regressions!K154),ROUND(Regressions!K154, 1), NA())</f>
        <v>92.9</v>
      </c>
      <c r="K144" s="383">
        <f>IF(ISNUMBER(Regressions!L154),ROUND(Regressions!L154, 1), NA())</f>
        <v>60.7</v>
      </c>
      <c r="L144" s="275">
        <f>IF(ISNUMBER(Regressions!M154),ROUND(Regressions!M154, 1), NA())</f>
        <v>38.5</v>
      </c>
      <c r="M144" s="384">
        <f>IF(ISNUMBER(Regressions!N154),ROUND(Regressions!N154, 1), NA())</f>
        <v>22.1</v>
      </c>
      <c r="N144" s="274">
        <f>IF(ISNUMBER(Regressions!O154),ROUND(Regressions!O154, 1), NA())</f>
        <v>39.299999999999997</v>
      </c>
      <c r="O144" s="385">
        <f>IF(ISNUMBER(Regressions!Q154),ROUND(Regressions!Q154, 1), NA())</f>
        <v>21.3</v>
      </c>
      <c r="P144" s="383">
        <f>IF(ISNUMBER(Regressions!R154),ROUND(Regressions!R154, 1), NA())</f>
        <v>16.7</v>
      </c>
      <c r="Q144" s="252">
        <f>IF(ISNUMBER(Regressions!S154),ROUND(Regressions!S154, 1), NA())</f>
        <v>4.4000000000000004</v>
      </c>
      <c r="R144" s="384">
        <f>IF(ISNUMBER(Regressions!T154),ROUND(Regressions!T154, 1), NA())</f>
        <v>12.3</v>
      </c>
      <c r="S144" s="274">
        <f>IF(ISNUMBER(Regressions!U154),ROUND(Regressions!U154, 1), NA())</f>
        <v>83.3</v>
      </c>
    </row>
    <row xmlns:x14ac="http://schemas.microsoft.com/office/spreadsheetml/2009/9/ac" r="145" x14ac:dyDescent="0.2">
      <c r="A145" s="380" t="str">
        <f>IF(ISBLANK(Regressions!A155), " ", Regressions!A155)</f>
        <v>Ethiopia</v>
      </c>
      <c r="B145" s="381">
        <f>IF(ISBLANK(Regressions!B155), " ", Regressions!B155)</f>
        <v>2017</v>
      </c>
      <c r="C145" s="386" t="str">
        <f>IF(ISBLANK(Regressions!C155), " ", Regressions!C155)</f>
        <v>Primary</v>
      </c>
      <c r="D145" s="382">
        <f>IF(ISBLANK(Regressions!D155), " ", Regressions!D155)</f>
        <v>17203596</v>
      </c>
      <c r="E145" s="251">
        <f>IF(ISNUMBER(Regressions!E155),ROUND(Regressions!E155, 1), NA())</f>
        <v>37.200000000000003</v>
      </c>
      <c r="F145" s="383">
        <f>IF(ISNUMBER(Regressions!F155),ROUND(Regressions!F155, 1), NA())</f>
        <v>24.2</v>
      </c>
      <c r="G145" s="273">
        <f>IF(ISNUMBER(Regressions!G155),ROUND(Regressions!G155, 1), NA())</f>
        <v>14.5</v>
      </c>
      <c r="H145" s="384">
        <f>IF(ISNUMBER(Regressions!H155),ROUND(Regressions!H155, 1), NA())</f>
        <v>9.8000000000000007</v>
      </c>
      <c r="I145" s="274">
        <f>IF(ISNUMBER(Regressions!I155),ROUND(Regressions!I155, 1), NA())</f>
        <v>75.8</v>
      </c>
      <c r="J145" s="385">
        <f>IF(ISNUMBER(Regressions!K155),ROUND(Regressions!K155, 1), NA())</f>
        <v>94.2</v>
      </c>
      <c r="K145" s="383">
        <f>IF(ISNUMBER(Regressions!L155),ROUND(Regressions!L155, 1), NA())</f>
        <v>58.6</v>
      </c>
      <c r="L145" s="275">
        <f>IF(ISNUMBER(Regressions!M155),ROUND(Regressions!M155, 1), NA())</f>
        <v>38.5</v>
      </c>
      <c r="M145" s="384">
        <f>IF(ISNUMBER(Regressions!N155),ROUND(Regressions!N155, 1), NA())</f>
        <v>20.100000000000001</v>
      </c>
      <c r="N145" s="274">
        <f>IF(ISNUMBER(Regressions!O155),ROUND(Regressions!O155, 1), NA())</f>
        <v>41.4</v>
      </c>
      <c r="O145" s="385">
        <f>IF(ISNUMBER(Regressions!Q155),ROUND(Regressions!Q155, 1), NA())</f>
        <v>23.6</v>
      </c>
      <c r="P145" s="383">
        <f>IF(ISNUMBER(Regressions!R155),ROUND(Regressions!R155, 1), NA())</f>
        <v>19</v>
      </c>
      <c r="Q145" s="252">
        <f>IF(ISNUMBER(Regressions!S155),ROUND(Regressions!S155, 1), NA())</f>
        <v>6.5</v>
      </c>
      <c r="R145" s="384">
        <f>IF(ISNUMBER(Regressions!T155),ROUND(Regressions!T155, 1), NA())</f>
        <v>12.5</v>
      </c>
      <c r="S145" s="274">
        <f>IF(ISNUMBER(Regressions!U155),ROUND(Regressions!U155, 1), NA())</f>
        <v>81</v>
      </c>
    </row>
    <row xmlns:x14ac="http://schemas.microsoft.com/office/spreadsheetml/2009/9/ac" r="146" x14ac:dyDescent="0.2">
      <c r="A146" s="380" t="str">
        <f>IF(ISBLANK(Regressions!A156), " ", Regressions!A156)</f>
        <v>Ethiopia</v>
      </c>
      <c r="B146" s="381">
        <f>IF(ISBLANK(Regressions!B156), " ", Regressions!B156)</f>
        <v>2018</v>
      </c>
      <c r="C146" s="386" t="str">
        <f>IF(ISBLANK(Regressions!C156), " ", Regressions!C156)</f>
        <v>Primary</v>
      </c>
      <c r="D146" s="382">
        <f>IF(ISBLANK(Regressions!D156), " ", Regressions!D156)</f>
        <v>17431880</v>
      </c>
      <c r="E146" s="251">
        <f>IF(ISNUMBER(Regressions!E156),ROUND(Regressions!E156, 1), NA())</f>
        <v>36.799999999999997</v>
      </c>
      <c r="F146" s="383">
        <f>IF(ISNUMBER(Regressions!F156),ROUND(Regressions!F156, 1), NA())</f>
        <v>24.4</v>
      </c>
      <c r="G146" s="273">
        <f>IF(ISNUMBER(Regressions!G156),ROUND(Regressions!G156, 1), NA())</f>
        <v>16.3</v>
      </c>
      <c r="H146" s="384">
        <f>IF(ISNUMBER(Regressions!H156),ROUND(Regressions!H156, 1), NA())</f>
        <v>8.1</v>
      </c>
      <c r="I146" s="274">
        <f>IF(ISNUMBER(Regressions!I156),ROUND(Regressions!I156, 1), NA())</f>
        <v>75.599999999999994</v>
      </c>
      <c r="J146" s="385">
        <f>IF(ISNUMBER(Regressions!K156),ROUND(Regressions!K156, 1), NA())</f>
        <v>95.5</v>
      </c>
      <c r="K146" s="383">
        <f>IF(ISNUMBER(Regressions!L156),ROUND(Regressions!L156, 1), NA())</f>
        <v>56.6</v>
      </c>
      <c r="L146" s="275">
        <f>IF(ISNUMBER(Regressions!M156),ROUND(Regressions!M156, 1), NA())</f>
        <v>38.5</v>
      </c>
      <c r="M146" s="384">
        <f>IF(ISNUMBER(Regressions!N156),ROUND(Regressions!N156, 1), NA())</f>
        <v>18</v>
      </c>
      <c r="N146" s="274">
        <f>IF(ISNUMBER(Regressions!O156),ROUND(Regressions!O156, 1), NA())</f>
        <v>43.4</v>
      </c>
      <c r="O146" s="385">
        <f>IF(ISNUMBER(Regressions!Q156),ROUND(Regressions!Q156, 1), NA())</f>
        <v>26</v>
      </c>
      <c r="P146" s="383">
        <f>IF(ISNUMBER(Regressions!R156),ROUND(Regressions!R156, 1), NA())</f>
        <v>21.3</v>
      </c>
      <c r="Q146" s="252">
        <f>IF(ISNUMBER(Regressions!S156),ROUND(Regressions!S156, 1), NA())</f>
        <v>8.5</v>
      </c>
      <c r="R146" s="384">
        <f>IF(ISNUMBER(Regressions!T156),ROUND(Regressions!T156, 1), NA())</f>
        <v>12.8</v>
      </c>
      <c r="S146" s="274">
        <f>IF(ISNUMBER(Regressions!U156),ROUND(Regressions!U156, 1), NA())</f>
        <v>78.7</v>
      </c>
    </row>
    <row xmlns:x14ac="http://schemas.microsoft.com/office/spreadsheetml/2009/9/ac" r="147" x14ac:dyDescent="0.2">
      <c r="A147" s="380" t="str">
        <f>IF(ISBLANK(Regressions!A157), " ", Regressions!A157)</f>
        <v>Ethiopia</v>
      </c>
      <c r="B147" s="381">
        <f>IF(ISBLANK(Regressions!B157), " ", Regressions!B157)</f>
        <v>2019</v>
      </c>
      <c r="C147" s="386" t="str">
        <f>IF(ISBLANK(Regressions!C157), " ", Regressions!C157)</f>
        <v>Primary</v>
      </c>
      <c r="D147" s="382">
        <f>IF(ISBLANK(Regressions!D157), " ", Regressions!D157)</f>
        <v>17646544</v>
      </c>
      <c r="E147" s="251">
        <f>IF(ISNUMBER(Regressions!E157),ROUND(Regressions!E157, 1), NA())</f>
        <v>36.299999999999997</v>
      </c>
      <c r="F147" s="383">
        <f>IF(ISNUMBER(Regressions!F157),ROUND(Regressions!F157, 1), NA())</f>
        <v>24.6</v>
      </c>
      <c r="G147" s="273">
        <f>IF(ISNUMBER(Regressions!G157),ROUND(Regressions!G157, 1), NA())</f>
        <v>18.100000000000001</v>
      </c>
      <c r="H147" s="384">
        <f>IF(ISNUMBER(Regressions!H157),ROUND(Regressions!H157, 1), NA())</f>
        <v>6.5</v>
      </c>
      <c r="I147" s="274">
        <f>IF(ISNUMBER(Regressions!I157),ROUND(Regressions!I157, 1), NA())</f>
        <v>75.400000000000006</v>
      </c>
      <c r="J147" s="385">
        <f>IF(ISNUMBER(Regressions!K157),ROUND(Regressions!K157, 1), NA())</f>
        <v>96.8</v>
      </c>
      <c r="K147" s="383">
        <f>IF(ISNUMBER(Regressions!L157),ROUND(Regressions!L157, 1), NA())</f>
        <v>54.5</v>
      </c>
      <c r="L147" s="275">
        <f>IF(ISNUMBER(Regressions!M157),ROUND(Regressions!M157, 1), NA())</f>
        <v>38.5</v>
      </c>
      <c r="M147" s="384">
        <f>IF(ISNUMBER(Regressions!N157),ROUND(Regressions!N157, 1), NA())</f>
        <v>16</v>
      </c>
      <c r="N147" s="274">
        <f>IF(ISNUMBER(Regressions!O157),ROUND(Regressions!O157, 1), NA())</f>
        <v>45.5</v>
      </c>
      <c r="O147" s="385">
        <f>IF(ISNUMBER(Regressions!Q157),ROUND(Regressions!Q157, 1), NA())</f>
        <v>28.4</v>
      </c>
      <c r="P147" s="383">
        <f>IF(ISNUMBER(Regressions!R157),ROUND(Regressions!R157, 1), NA())</f>
        <v>23.6</v>
      </c>
      <c r="Q147" s="252">
        <f>IF(ISNUMBER(Regressions!S157),ROUND(Regressions!S157, 1), NA())</f>
        <v>10.6</v>
      </c>
      <c r="R147" s="384">
        <f>IF(ISNUMBER(Regressions!T157),ROUND(Regressions!T157, 1), NA())</f>
        <v>13</v>
      </c>
      <c r="S147" s="274">
        <f>IF(ISNUMBER(Regressions!U157),ROUND(Regressions!U157, 1), NA())</f>
        <v>76.400000000000006</v>
      </c>
    </row>
    <row xmlns:x14ac="http://schemas.microsoft.com/office/spreadsheetml/2009/9/ac" r="148" x14ac:dyDescent="0.2">
      <c r="A148" s="380" t="str">
        <f>IF(ISBLANK(Regressions!A158), " ", Regressions!A158)</f>
        <v>Ethiopia</v>
      </c>
      <c r="B148" s="381">
        <f>IF(ISBLANK(Regressions!B158), " ", Regressions!B158)</f>
        <v>2020</v>
      </c>
      <c r="C148" s="386" t="str">
        <f>IF(ISBLANK(Regressions!C158), " ", Regressions!C158)</f>
        <v>Primary</v>
      </c>
      <c r="D148" s="382">
        <f>IF(ISBLANK(Regressions!D158), " ", Regressions!D158)</f>
        <v>17824396</v>
      </c>
      <c r="E148" s="251">
        <f>IF(ISNUMBER(Regressions!E158),ROUND(Regressions!E158, 1), NA())</f>
        <v>35.799999999999997</v>
      </c>
      <c r="F148" s="383">
        <f>IF(ISNUMBER(Regressions!F158),ROUND(Regressions!F158, 1), NA())</f>
        <v>24.8</v>
      </c>
      <c r="G148" s="273">
        <f>IF(ISNUMBER(Regressions!G158),ROUND(Regressions!G158, 1), NA())</f>
        <v>20</v>
      </c>
      <c r="H148" s="384">
        <f>IF(ISNUMBER(Regressions!H158),ROUND(Regressions!H158, 1), NA())</f>
        <v>4.9000000000000004</v>
      </c>
      <c r="I148" s="274">
        <f>IF(ISNUMBER(Regressions!I158),ROUND(Regressions!I158, 1), NA())</f>
        <v>75.2</v>
      </c>
      <c r="J148" s="385">
        <f>IF(ISNUMBER(Regressions!K158),ROUND(Regressions!K158, 1), NA())</f>
        <v>96.8</v>
      </c>
      <c r="K148" s="383">
        <f>IF(ISNUMBER(Regressions!L158),ROUND(Regressions!L158, 1), NA())</f>
        <v>52.5</v>
      </c>
      <c r="L148" s="275">
        <f>IF(ISNUMBER(Regressions!M158),ROUND(Regressions!M158, 1), NA())</f>
        <v>38.5</v>
      </c>
      <c r="M148" s="384">
        <f>IF(ISNUMBER(Regressions!N158),ROUND(Regressions!N158, 1), NA())</f>
        <v>13.9</v>
      </c>
      <c r="N148" s="274">
        <f>IF(ISNUMBER(Regressions!O158),ROUND(Regressions!O158, 1), NA())</f>
        <v>47.5</v>
      </c>
      <c r="O148" s="385">
        <f>IF(ISNUMBER(Regressions!Q158),ROUND(Regressions!Q158, 1), NA())</f>
        <v>30.7</v>
      </c>
      <c r="P148" s="383">
        <f>IF(ISNUMBER(Regressions!R158),ROUND(Regressions!R158, 1), NA())</f>
        <v>25.9</v>
      </c>
      <c r="Q148" s="252">
        <f>IF(ISNUMBER(Regressions!S158),ROUND(Regressions!S158, 1), NA())</f>
        <v>12.6</v>
      </c>
      <c r="R148" s="384">
        <f>IF(ISNUMBER(Regressions!T158),ROUND(Regressions!T158, 1), NA())</f>
        <v>13.2</v>
      </c>
      <c r="S148" s="274">
        <f>IF(ISNUMBER(Regressions!U158),ROUND(Regressions!U158, 1), NA())</f>
        <v>74.099999999999994</v>
      </c>
    </row>
    <row xmlns:x14ac="http://schemas.microsoft.com/office/spreadsheetml/2009/9/ac" r="149" x14ac:dyDescent="0.2">
      <c r="A149" s="434" t="str">
        <f>IF(ISBLANK(Regressions!A159), " ", Regressions!A159)</f>
        <v>Ethiopia</v>
      </c>
      <c r="B149" s="435">
        <f>IF(ISBLANK(Regressions!B159), " ", Regressions!B159)</f>
        <v>2021</v>
      </c>
      <c r="C149" s="436" t="str">
        <f>IF(ISBLANK(Regressions!C159), " ", Regressions!C159)</f>
        <v>Primary</v>
      </c>
      <c r="D149" s="437">
        <f>IF(ISBLANK(Regressions!D159), " ", Regressions!D159)</f>
        <v>17966082</v>
      </c>
      <c r="E149" s="440">
        <f>IF(ISNUMBER(Regressions!E159),ROUND(Regressions!E159, 1), NA())</f>
        <v>35.299999999999997</v>
      </c>
      <c r="F149" s="438">
        <f>IF(ISNUMBER(Regressions!F159),ROUND(Regressions!F159, 1), NA())</f>
        <v>25</v>
      </c>
      <c r="G149" s="441">
        <f>IF(ISNUMBER(Regressions!G159),ROUND(Regressions!G159, 1), NA())</f>
        <v>21.8</v>
      </c>
      <c r="H149" s="439">
        <f>IF(ISNUMBER(Regressions!H159),ROUND(Regressions!H159, 1), NA())</f>
        <v>3.2</v>
      </c>
      <c r="I149" s="442">
        <f>IF(ISNUMBER(Regressions!I159),ROUND(Regressions!I159, 1), NA())</f>
        <v>75</v>
      </c>
      <c r="J149" s="440">
        <f>IF(ISNUMBER(Regressions!K159),ROUND(Regressions!K159, 1), NA())</f>
        <v>96.8</v>
      </c>
      <c r="K149" s="438">
        <f>IF(ISNUMBER(Regressions!L159),ROUND(Regressions!L159, 1), NA())</f>
        <v>50.4</v>
      </c>
      <c r="L149" s="443">
        <f>IF(ISNUMBER(Regressions!M159),ROUND(Regressions!M159, 1), NA())</f>
        <v>38.5</v>
      </c>
      <c r="M149" s="439">
        <f>IF(ISNUMBER(Regressions!N159),ROUND(Regressions!N159, 1), NA())</f>
        <v>11.9</v>
      </c>
      <c r="N149" s="442">
        <f>IF(ISNUMBER(Regressions!O159),ROUND(Regressions!O159, 1), NA())</f>
        <v>49.6</v>
      </c>
      <c r="O149" s="440">
        <f>IF(ISNUMBER(Regressions!Q159),ROUND(Regressions!Q159, 1), NA())</f>
        <v>33.1</v>
      </c>
      <c r="P149" s="438">
        <f>IF(ISNUMBER(Regressions!R159),ROUND(Regressions!R159, 1), NA())</f>
        <v>28.1</v>
      </c>
      <c r="Q149" s="444">
        <f>IF(ISNUMBER(Regressions!S159),ROUND(Regressions!S159, 1), NA())</f>
        <v>14.6</v>
      </c>
      <c r="R149" s="439">
        <f>IF(ISNUMBER(Regressions!T159),ROUND(Regressions!T159, 1), NA())</f>
        <v>13.5</v>
      </c>
      <c r="S149" s="442">
        <f>IF(ISNUMBER(Regressions!U159),ROUND(Regressions!U159, 1), NA())</f>
        <v>71.900000000000006</v>
      </c>
      <c r="T149" s="433"/>
      <c r="U149" s="433"/>
      <c r="V149" s="433"/>
      <c r="W149" s="433"/>
      <c r="X149" s="433"/>
      <c r="Y149" s="433"/>
      <c r="Z149" s="433"/>
      <c r="AA149" s="433"/>
      <c r="AB149" s="433"/>
      <c r="AC149" s="433"/>
    </row>
    <row xmlns:x14ac="http://schemas.microsoft.com/office/spreadsheetml/2009/9/ac" r="150" x14ac:dyDescent="0.2">
      <c r="A150" s="380" t="str">
        <f>IF(ISBLANK(Regressions!A160), " ", Regressions!A160)</f>
        <v>Ethiopia</v>
      </c>
      <c r="B150" s="381">
        <f>IF(ISBLANK(Regressions!B160), " ", Regressions!B160)</f>
        <v>2022</v>
      </c>
      <c r="C150" s="386" t="str">
        <f>IF(ISBLANK(Regressions!C160), " ", Regressions!C160)</f>
        <v>Primary</v>
      </c>
      <c r="D150" s="382">
        <f>IF(ISBLANK(Regressions!D160), " ", Regressions!D160)</f>
        <v>18145908</v>
      </c>
      <c r="E150" s="251">
        <f>IF(ISNUMBER(Regressions!E160),ROUND(Regressions!E160, 1), NA())</f>
        <v>34.9</v>
      </c>
      <c r="F150" s="383">
        <f>IF(ISNUMBER(Regressions!F160),ROUND(Regressions!F160, 1), NA())</f>
        <v>25.2</v>
      </c>
      <c r="G150" s="273">
        <f>IF(ISNUMBER(Regressions!G160),ROUND(Regressions!G160, 1), NA())</f>
        <v>23.6</v>
      </c>
      <c r="H150" s="384">
        <f>IF(ISNUMBER(Regressions!H160),ROUND(Regressions!H160, 1), NA())</f>
        <v>1.6</v>
      </c>
      <c r="I150" s="274">
        <f>IF(ISNUMBER(Regressions!I160),ROUND(Regressions!I160, 1), NA())</f>
        <v>74.8</v>
      </c>
      <c r="J150" s="385">
        <f>IF(ISNUMBER(Regressions!K160),ROUND(Regressions!K160, 1), NA())</f>
        <v>96.8</v>
      </c>
      <c r="K150" s="383">
        <f>IF(ISNUMBER(Regressions!L160),ROUND(Regressions!L160, 1), NA())</f>
        <v>48.3</v>
      </c>
      <c r="L150" s="275" t="e">
        <f>IF(ISNUMBER(Regressions!M160),ROUND(Regressions!M160, 1), NA())</f>
        <v>#N/A</v>
      </c>
      <c r="M150" s="384" t="e">
        <f>IF(ISNUMBER(Regressions!N160),ROUND(Regressions!N160, 1), NA())</f>
        <v>#N/A</v>
      </c>
      <c r="N150" s="274">
        <f>IF(ISNUMBER(Regressions!O160),ROUND(Regressions!O160, 1), NA())</f>
        <v>51.7</v>
      </c>
      <c r="O150" s="385">
        <f>IF(ISNUMBER(Regressions!Q160),ROUND(Regressions!Q160, 1), NA())</f>
        <v>35.4</v>
      </c>
      <c r="P150" s="383">
        <f>IF(ISNUMBER(Regressions!R160),ROUND(Regressions!R160, 1), NA())</f>
        <v>30.4</v>
      </c>
      <c r="Q150" s="252">
        <f>IF(ISNUMBER(Regressions!S160),ROUND(Regressions!S160, 1), NA())</f>
        <v>16.7</v>
      </c>
      <c r="R150" s="384">
        <f>IF(ISNUMBER(Regressions!T160),ROUND(Regressions!T160, 1), NA())</f>
        <v>13.7</v>
      </c>
      <c r="S150" s="274">
        <f>IF(ISNUMBER(Regressions!U160),ROUND(Regressions!U160, 1), NA())</f>
        <v>69.599999999999994</v>
      </c>
    </row>
    <row xmlns:x14ac="http://schemas.microsoft.com/office/spreadsheetml/2009/9/ac" r="151" x14ac:dyDescent="0.2">
      <c r="A151" s="387" t="str">
        <f>IF(ISBLANK(Regressions!A161), " ", Regressions!A161)</f>
        <v>Ethiopia</v>
      </c>
      <c r="B151" s="388">
        <f>IF(ISBLANK(Regressions!B161), " ", Regressions!B161)</f>
        <v>2023</v>
      </c>
      <c r="C151" s="389" t="str">
        <f>IF(ISBLANK(Regressions!C161), " ", Regressions!C161)</f>
        <v>Primary</v>
      </c>
      <c r="D151" s="390">
        <f>IF(ISBLANK(Regressions!D161), " ", Regressions!D161)</f>
        <v>19013950</v>
      </c>
      <c r="E151" s="391">
        <f>IF(ISNUMBER(Regressions!E161),ROUND(Regressions!E161, 1), NA())</f>
        <v>34.4</v>
      </c>
      <c r="F151" s="392">
        <f>IF(ISNUMBER(Regressions!F161),ROUND(Regressions!F161, 1), NA())</f>
        <v>25.5</v>
      </c>
      <c r="G151" s="393">
        <f>IF(ISNUMBER(Regressions!G161),ROUND(Regressions!G161, 1), NA())</f>
        <v>25.5</v>
      </c>
      <c r="H151" s="394">
        <f>IF(ISNUMBER(Regressions!H161),ROUND(Regressions!H161, 1), NA())</f>
        <v>0</v>
      </c>
      <c r="I151" s="395">
        <f>IF(ISNUMBER(Regressions!I161),ROUND(Regressions!I161, 1), NA())</f>
        <v>74.5</v>
      </c>
      <c r="J151" s="396">
        <f>IF(ISNUMBER(Regressions!K161),ROUND(Regressions!K161, 1), NA())</f>
        <v>96.8</v>
      </c>
      <c r="K151" s="392">
        <f>IF(ISNUMBER(Regressions!L161),ROUND(Regressions!L161, 1), NA())</f>
        <v>46.3</v>
      </c>
      <c r="L151" s="397" t="e">
        <f>IF(ISNUMBER(Regressions!M161),ROUND(Regressions!M161, 1), NA())</f>
        <v>#N/A</v>
      </c>
      <c r="M151" s="394" t="e">
        <f>IF(ISNUMBER(Regressions!N161),ROUND(Regressions!N161, 1), NA())</f>
        <v>#N/A</v>
      </c>
      <c r="N151" s="395">
        <f>IF(ISNUMBER(Regressions!O161),ROUND(Regressions!O161, 1), NA())</f>
        <v>53.7</v>
      </c>
      <c r="O151" s="396">
        <f>IF(ISNUMBER(Regressions!Q161),ROUND(Regressions!Q161, 1), NA())</f>
        <v>37.799999999999997</v>
      </c>
      <c r="P151" s="392">
        <f>IF(ISNUMBER(Regressions!R161),ROUND(Regressions!R161, 1), NA())</f>
        <v>32.700000000000003</v>
      </c>
      <c r="Q151" s="398">
        <f>IF(ISNUMBER(Regressions!S161),ROUND(Regressions!S161, 1), NA())</f>
        <v>18.7</v>
      </c>
      <c r="R151" s="394">
        <f>IF(ISNUMBER(Regressions!T161),ROUND(Regressions!T161, 1), NA())</f>
        <v>14</v>
      </c>
      <c r="S151" s="395">
        <f>IF(ISNUMBER(Regressions!U161),ROUND(Regressions!U161, 1), NA())</f>
        <v>67.3</v>
      </c>
    </row>
    <row xmlns:x14ac="http://schemas.microsoft.com/office/spreadsheetml/2009/9/ac" r="152" hidden="true" x14ac:dyDescent="0.2">
      <c r="A152" s="380" t="str">
        <f>IF(ISBLANK(Regressions!A162), " ", Regressions!A162)</f>
        <v>Ethiopia</v>
      </c>
      <c r="B152" s="381">
        <f>IF(ISBLANK(Regressions!B162), " ", Regressions!B162)</f>
        <v>2024</v>
      </c>
      <c r="C152" s="386" t="str">
        <f>IF(ISBLANK(Regressions!C162), " ", Regressions!C162)</f>
        <v>Primary</v>
      </c>
      <c r="D152" s="382" t="str">
        <f>IF(ISBLANK(Regressions!D162), " ", Regressions!D162)</f>
        <v> </v>
      </c>
      <c r="E152" s="251" t="e">
        <f>IF(ISNUMBER(Regressions!E162),ROUND(Regressions!E162, 1), NA())</f>
        <v>#N/A</v>
      </c>
      <c r="F152" s="383" t="e">
        <f>IF(ISNUMBER(Regressions!F162),ROUND(Regressions!F162, 1), NA())</f>
        <v>#N/A</v>
      </c>
      <c r="G152" s="273" t="e">
        <f>IF(ISNUMBER(Regressions!G162),ROUND(Regressions!G162, 1), NA())</f>
        <v>#N/A</v>
      </c>
      <c r="H152" s="384" t="e">
        <f>IF(ISNUMBER(Regressions!H162),ROUND(Regressions!H162, 1), NA())</f>
        <v>#N/A</v>
      </c>
      <c r="I152" s="274" t="e">
        <f>IF(ISNUMBER(Regressions!I162),ROUND(Regressions!I162, 1), NA())</f>
        <v>#N/A</v>
      </c>
      <c r="J152" s="385" t="e">
        <f>IF(ISNUMBER(Regressions!K162),ROUND(Regressions!K162, 1), NA())</f>
        <v>#N/A</v>
      </c>
      <c r="K152" s="383" t="e">
        <f>IF(ISNUMBER(Regressions!L162),ROUND(Regressions!L162, 1), NA())</f>
        <v>#N/A</v>
      </c>
      <c r="L152" s="275" t="e">
        <f>IF(ISNUMBER(Regressions!M162),ROUND(Regressions!M162, 1), NA())</f>
        <v>#N/A</v>
      </c>
      <c r="M152" s="384" t="e">
        <f>IF(ISNUMBER(Regressions!N162),ROUND(Regressions!N162, 1), NA())</f>
        <v>#N/A</v>
      </c>
      <c r="N152" s="274" t="e">
        <f>IF(ISNUMBER(Regressions!O162),ROUND(Regressions!O162, 1), NA())</f>
        <v>#N/A</v>
      </c>
      <c r="O152" s="385" t="e">
        <f>IF(ISNUMBER(Regressions!Q162),ROUND(Regressions!Q162, 1), NA())</f>
        <v>#N/A</v>
      </c>
      <c r="P152" s="383" t="e">
        <f>IF(ISNUMBER(Regressions!R162),ROUND(Regressions!R162, 1), NA())</f>
        <v>#N/A</v>
      </c>
      <c r="Q152" s="252" t="e">
        <f>IF(ISNUMBER(Regressions!S162),ROUND(Regressions!S162, 1), NA())</f>
        <v>#N/A</v>
      </c>
      <c r="R152" s="384" t="e">
        <f>IF(ISNUMBER(Regressions!T162),ROUND(Regressions!T162, 1), NA())</f>
        <v>#N/A</v>
      </c>
      <c r="S152" s="274" t="e">
        <f>IF(ISNUMBER(Regressions!U162),ROUND(Regressions!U162, 1), NA())</f>
        <v>#N/A</v>
      </c>
    </row>
    <row xmlns:x14ac="http://schemas.microsoft.com/office/spreadsheetml/2009/9/ac" r="153" hidden="true" x14ac:dyDescent="0.2">
      <c r="A153" s="380" t="str">
        <f>IF(ISBLANK(Regressions!A163), " ", Regressions!A163)</f>
        <v>Ethiopia</v>
      </c>
      <c r="B153" s="381">
        <f>IF(ISBLANK(Regressions!B163), " ", Regressions!B163)</f>
        <v>2025</v>
      </c>
      <c r="C153" s="386" t="str">
        <f>IF(ISBLANK(Regressions!C163), " ", Regressions!C163)</f>
        <v>Primary</v>
      </c>
      <c r="D153" s="382" t="str">
        <f>IF(ISBLANK(Regressions!D163), " ", Regressions!D163)</f>
        <v> </v>
      </c>
      <c r="E153" s="251" t="e">
        <f>IF(ISNUMBER(Regressions!E163),ROUND(Regressions!E163, 1), NA())</f>
        <v>#N/A</v>
      </c>
      <c r="F153" s="383" t="e">
        <f>IF(ISNUMBER(Regressions!F163),ROUND(Regressions!F163, 1), NA())</f>
        <v>#N/A</v>
      </c>
      <c r="G153" s="273" t="e">
        <f>IF(ISNUMBER(Regressions!G163),ROUND(Regressions!G163, 1), NA())</f>
        <v>#N/A</v>
      </c>
      <c r="H153" s="384" t="e">
        <f>IF(ISNUMBER(Regressions!H163),ROUND(Regressions!H163, 1), NA())</f>
        <v>#N/A</v>
      </c>
      <c r="I153" s="274" t="e">
        <f>IF(ISNUMBER(Regressions!I163),ROUND(Regressions!I163, 1), NA())</f>
        <v>#N/A</v>
      </c>
      <c r="J153" s="385" t="e">
        <f>IF(ISNUMBER(Regressions!K163),ROUND(Regressions!K163, 1), NA())</f>
        <v>#N/A</v>
      </c>
      <c r="K153" s="383" t="e">
        <f>IF(ISNUMBER(Regressions!L163),ROUND(Regressions!L163, 1), NA())</f>
        <v>#N/A</v>
      </c>
      <c r="L153" s="275" t="e">
        <f>IF(ISNUMBER(Regressions!M163),ROUND(Regressions!M163, 1), NA())</f>
        <v>#N/A</v>
      </c>
      <c r="M153" s="384" t="e">
        <f>IF(ISNUMBER(Regressions!N163),ROUND(Regressions!N163, 1), NA())</f>
        <v>#N/A</v>
      </c>
      <c r="N153" s="274" t="e">
        <f>IF(ISNUMBER(Regressions!O163),ROUND(Regressions!O163, 1), NA())</f>
        <v>#N/A</v>
      </c>
      <c r="O153" s="385" t="e">
        <f>IF(ISNUMBER(Regressions!Q163),ROUND(Regressions!Q163, 1), NA())</f>
        <v>#N/A</v>
      </c>
      <c r="P153" s="383" t="e">
        <f>IF(ISNUMBER(Regressions!R163),ROUND(Regressions!R163, 1), NA())</f>
        <v>#N/A</v>
      </c>
      <c r="Q153" s="252" t="e">
        <f>IF(ISNUMBER(Regressions!S163),ROUND(Regressions!S163, 1), NA())</f>
        <v>#N/A</v>
      </c>
      <c r="R153" s="384" t="e">
        <f>IF(ISNUMBER(Regressions!T163),ROUND(Regressions!T163, 1), NA())</f>
        <v>#N/A</v>
      </c>
      <c r="S153" s="274" t="e">
        <f>IF(ISNUMBER(Regressions!U163),ROUND(Regressions!U163, 1), NA())</f>
        <v>#N/A</v>
      </c>
    </row>
    <row xmlns:x14ac="http://schemas.microsoft.com/office/spreadsheetml/2009/9/ac" r="154" hidden="true" x14ac:dyDescent="0.2">
      <c r="A154" s="380" t="str">
        <f>IF(ISBLANK(Regressions!A164), " ", Regressions!A164)</f>
        <v>Ethiopia</v>
      </c>
      <c r="B154" s="381">
        <f>IF(ISBLANK(Regressions!B164), " ", Regressions!B164)</f>
        <v>2026</v>
      </c>
      <c r="C154" s="386" t="str">
        <f>IF(ISBLANK(Regressions!C164), " ", Regressions!C164)</f>
        <v>Primary</v>
      </c>
      <c r="D154" s="382" t="str">
        <f>IF(ISBLANK(Regressions!D164), " ", Regressions!D164)</f>
        <v> </v>
      </c>
      <c r="E154" s="251" t="e">
        <f>IF(ISNUMBER(Regressions!E164),ROUND(Regressions!E164, 1), NA())</f>
        <v>#N/A</v>
      </c>
      <c r="F154" s="383" t="e">
        <f>IF(ISNUMBER(Regressions!F164),ROUND(Regressions!F164, 1), NA())</f>
        <v>#N/A</v>
      </c>
      <c r="G154" s="273" t="e">
        <f>IF(ISNUMBER(Regressions!G164),ROUND(Regressions!G164, 1), NA())</f>
        <v>#N/A</v>
      </c>
      <c r="H154" s="384" t="e">
        <f>IF(ISNUMBER(Regressions!H164),ROUND(Regressions!H164, 1), NA())</f>
        <v>#N/A</v>
      </c>
      <c r="I154" s="274" t="e">
        <f>IF(ISNUMBER(Regressions!I164),ROUND(Regressions!I164, 1), NA())</f>
        <v>#N/A</v>
      </c>
      <c r="J154" s="385" t="e">
        <f>IF(ISNUMBER(Regressions!K164),ROUND(Regressions!K164, 1), NA())</f>
        <v>#N/A</v>
      </c>
      <c r="K154" s="383" t="e">
        <f>IF(ISNUMBER(Regressions!L164),ROUND(Regressions!L164, 1), NA())</f>
        <v>#N/A</v>
      </c>
      <c r="L154" s="275" t="e">
        <f>IF(ISNUMBER(Regressions!M164),ROUND(Regressions!M164, 1), NA())</f>
        <v>#N/A</v>
      </c>
      <c r="M154" s="384" t="e">
        <f>IF(ISNUMBER(Regressions!N164),ROUND(Regressions!N164, 1), NA())</f>
        <v>#N/A</v>
      </c>
      <c r="N154" s="274" t="e">
        <f>IF(ISNUMBER(Regressions!O164),ROUND(Regressions!O164, 1), NA())</f>
        <v>#N/A</v>
      </c>
      <c r="O154" s="385" t="e">
        <f>IF(ISNUMBER(Regressions!Q164),ROUND(Regressions!Q164, 1), NA())</f>
        <v>#N/A</v>
      </c>
      <c r="P154" s="383" t="e">
        <f>IF(ISNUMBER(Regressions!R164),ROUND(Regressions!R164, 1), NA())</f>
        <v>#N/A</v>
      </c>
      <c r="Q154" s="252" t="e">
        <f>IF(ISNUMBER(Regressions!S164),ROUND(Regressions!S164, 1), NA())</f>
        <v>#N/A</v>
      </c>
      <c r="R154" s="384" t="e">
        <f>IF(ISNUMBER(Regressions!T164),ROUND(Regressions!T164, 1), NA())</f>
        <v>#N/A</v>
      </c>
      <c r="S154" s="274" t="e">
        <f>IF(ISNUMBER(Regressions!U164),ROUND(Regressions!U164, 1), NA())</f>
        <v>#N/A</v>
      </c>
    </row>
    <row xmlns:x14ac="http://schemas.microsoft.com/office/spreadsheetml/2009/9/ac" r="155" hidden="true" x14ac:dyDescent="0.2">
      <c r="A155" s="380" t="str">
        <f>IF(ISBLANK(Regressions!A165), " ", Regressions!A165)</f>
        <v>Ethiopia</v>
      </c>
      <c r="B155" s="381">
        <f>IF(ISBLANK(Regressions!B165), " ", Regressions!B165)</f>
        <v>2027</v>
      </c>
      <c r="C155" s="386" t="str">
        <f>IF(ISBLANK(Regressions!C165), " ", Regressions!C165)</f>
        <v>Primary</v>
      </c>
      <c r="D155" s="382" t="str">
        <f>IF(ISBLANK(Regressions!D165), " ", Regressions!D165)</f>
        <v> </v>
      </c>
      <c r="E155" s="251" t="e">
        <f>IF(ISNUMBER(Regressions!E165),ROUND(Regressions!E165, 1), NA())</f>
        <v>#N/A</v>
      </c>
      <c r="F155" s="383" t="e">
        <f>IF(ISNUMBER(Regressions!F165),ROUND(Regressions!F165, 1), NA())</f>
        <v>#N/A</v>
      </c>
      <c r="G155" s="273" t="e">
        <f>IF(ISNUMBER(Regressions!G165),ROUND(Regressions!G165, 1), NA())</f>
        <v>#N/A</v>
      </c>
      <c r="H155" s="384" t="e">
        <f>IF(ISNUMBER(Regressions!H165),ROUND(Regressions!H165, 1), NA())</f>
        <v>#N/A</v>
      </c>
      <c r="I155" s="274" t="e">
        <f>IF(ISNUMBER(Regressions!I165),ROUND(Regressions!I165, 1), NA())</f>
        <v>#N/A</v>
      </c>
      <c r="J155" s="385" t="e">
        <f>IF(ISNUMBER(Regressions!K165),ROUND(Regressions!K165, 1), NA())</f>
        <v>#N/A</v>
      </c>
      <c r="K155" s="383" t="e">
        <f>IF(ISNUMBER(Regressions!L165),ROUND(Regressions!L165, 1), NA())</f>
        <v>#N/A</v>
      </c>
      <c r="L155" s="275" t="e">
        <f>IF(ISNUMBER(Regressions!M165),ROUND(Regressions!M165, 1), NA())</f>
        <v>#N/A</v>
      </c>
      <c r="M155" s="384" t="e">
        <f>IF(ISNUMBER(Regressions!N165),ROUND(Regressions!N165, 1), NA())</f>
        <v>#N/A</v>
      </c>
      <c r="N155" s="274" t="e">
        <f>IF(ISNUMBER(Regressions!O165),ROUND(Regressions!O165, 1), NA())</f>
        <v>#N/A</v>
      </c>
      <c r="O155" s="385" t="e">
        <f>IF(ISNUMBER(Regressions!Q165),ROUND(Regressions!Q165, 1), NA())</f>
        <v>#N/A</v>
      </c>
      <c r="P155" s="383" t="e">
        <f>IF(ISNUMBER(Regressions!R165),ROUND(Regressions!R165, 1), NA())</f>
        <v>#N/A</v>
      </c>
      <c r="Q155" s="252" t="e">
        <f>IF(ISNUMBER(Regressions!S165),ROUND(Regressions!S165, 1), NA())</f>
        <v>#N/A</v>
      </c>
      <c r="R155" s="384" t="e">
        <f>IF(ISNUMBER(Regressions!T165),ROUND(Regressions!T165, 1), NA())</f>
        <v>#N/A</v>
      </c>
      <c r="S155" s="274" t="e">
        <f>IF(ISNUMBER(Regressions!U165),ROUND(Regressions!U165, 1), NA())</f>
        <v>#N/A</v>
      </c>
    </row>
    <row xmlns:x14ac="http://schemas.microsoft.com/office/spreadsheetml/2009/9/ac" r="156" hidden="true" x14ac:dyDescent="0.2">
      <c r="A156" s="380" t="str">
        <f>IF(ISBLANK(Regressions!A166), " ", Regressions!A166)</f>
        <v>Ethiopia</v>
      </c>
      <c r="B156" s="381">
        <f>IF(ISBLANK(Regressions!B166), " ", Regressions!B166)</f>
        <v>2028</v>
      </c>
      <c r="C156" s="386" t="str">
        <f>IF(ISBLANK(Regressions!C166), " ", Regressions!C166)</f>
        <v>Primary</v>
      </c>
      <c r="D156" s="382" t="str">
        <f>IF(ISBLANK(Regressions!D166), " ", Regressions!D166)</f>
        <v> </v>
      </c>
      <c r="E156" s="251" t="e">
        <f>IF(ISNUMBER(Regressions!E166),ROUND(Regressions!E166, 1), NA())</f>
        <v>#N/A</v>
      </c>
      <c r="F156" s="383" t="e">
        <f>IF(ISNUMBER(Regressions!F166),ROUND(Regressions!F166, 1), NA())</f>
        <v>#N/A</v>
      </c>
      <c r="G156" s="273" t="e">
        <f>IF(ISNUMBER(Regressions!G166),ROUND(Regressions!G166, 1), NA())</f>
        <v>#N/A</v>
      </c>
      <c r="H156" s="384" t="e">
        <f>IF(ISNUMBER(Regressions!H166),ROUND(Regressions!H166, 1), NA())</f>
        <v>#N/A</v>
      </c>
      <c r="I156" s="274" t="e">
        <f>IF(ISNUMBER(Regressions!I166),ROUND(Regressions!I166, 1), NA())</f>
        <v>#N/A</v>
      </c>
      <c r="J156" s="385" t="e">
        <f>IF(ISNUMBER(Regressions!K166),ROUND(Regressions!K166, 1), NA())</f>
        <v>#N/A</v>
      </c>
      <c r="K156" s="383" t="e">
        <f>IF(ISNUMBER(Regressions!L166),ROUND(Regressions!L166, 1), NA())</f>
        <v>#N/A</v>
      </c>
      <c r="L156" s="275" t="e">
        <f>IF(ISNUMBER(Regressions!M166),ROUND(Regressions!M166, 1), NA())</f>
        <v>#N/A</v>
      </c>
      <c r="M156" s="384" t="e">
        <f>IF(ISNUMBER(Regressions!N166),ROUND(Regressions!N166, 1), NA())</f>
        <v>#N/A</v>
      </c>
      <c r="N156" s="274" t="e">
        <f>IF(ISNUMBER(Regressions!O166),ROUND(Regressions!O166, 1), NA())</f>
        <v>#N/A</v>
      </c>
      <c r="O156" s="385" t="e">
        <f>IF(ISNUMBER(Regressions!Q166),ROUND(Regressions!Q166, 1), NA())</f>
        <v>#N/A</v>
      </c>
      <c r="P156" s="383" t="e">
        <f>IF(ISNUMBER(Regressions!R166),ROUND(Regressions!R166, 1), NA())</f>
        <v>#N/A</v>
      </c>
      <c r="Q156" s="252" t="e">
        <f>IF(ISNUMBER(Regressions!S166),ROUND(Regressions!S166, 1), NA())</f>
        <v>#N/A</v>
      </c>
      <c r="R156" s="384" t="e">
        <f>IF(ISNUMBER(Regressions!T166),ROUND(Regressions!T166, 1), NA())</f>
        <v>#N/A</v>
      </c>
      <c r="S156" s="274" t="e">
        <f>IF(ISNUMBER(Regressions!U166),ROUND(Regressions!U166, 1), NA())</f>
        <v>#N/A</v>
      </c>
    </row>
    <row xmlns:x14ac="http://schemas.microsoft.com/office/spreadsheetml/2009/9/ac" r="157" hidden="true" x14ac:dyDescent="0.2">
      <c r="A157" s="380" t="str">
        <f>IF(ISBLANK(Regressions!A167), " ", Regressions!A167)</f>
        <v>Ethiopia</v>
      </c>
      <c r="B157" s="381">
        <f>IF(ISBLANK(Regressions!B167), " ", Regressions!B167)</f>
        <v>2029</v>
      </c>
      <c r="C157" s="386" t="str">
        <f>IF(ISBLANK(Regressions!C167), " ", Regressions!C167)</f>
        <v>Primary</v>
      </c>
      <c r="D157" s="382" t="str">
        <f>IF(ISBLANK(Regressions!D167), " ", Regressions!D167)</f>
        <v> </v>
      </c>
      <c r="E157" s="251" t="e">
        <f>IF(ISNUMBER(Regressions!E167),ROUND(Regressions!E167, 1), NA())</f>
        <v>#N/A</v>
      </c>
      <c r="F157" s="383" t="e">
        <f>IF(ISNUMBER(Regressions!F167),ROUND(Regressions!F167, 1), NA())</f>
        <v>#N/A</v>
      </c>
      <c r="G157" s="273" t="e">
        <f>IF(ISNUMBER(Regressions!G167),ROUND(Regressions!G167, 1), NA())</f>
        <v>#N/A</v>
      </c>
      <c r="H157" s="384" t="e">
        <f>IF(ISNUMBER(Regressions!H167),ROUND(Regressions!H167, 1), NA())</f>
        <v>#N/A</v>
      </c>
      <c r="I157" s="274" t="e">
        <f>IF(ISNUMBER(Regressions!I167),ROUND(Regressions!I167, 1), NA())</f>
        <v>#N/A</v>
      </c>
      <c r="J157" s="385" t="e">
        <f>IF(ISNUMBER(Regressions!K167),ROUND(Regressions!K167, 1), NA())</f>
        <v>#N/A</v>
      </c>
      <c r="K157" s="383" t="e">
        <f>IF(ISNUMBER(Regressions!L167),ROUND(Regressions!L167, 1), NA())</f>
        <v>#N/A</v>
      </c>
      <c r="L157" s="275" t="e">
        <f>IF(ISNUMBER(Regressions!M167),ROUND(Regressions!M167, 1), NA())</f>
        <v>#N/A</v>
      </c>
      <c r="M157" s="384" t="e">
        <f>IF(ISNUMBER(Regressions!N167),ROUND(Regressions!N167, 1), NA())</f>
        <v>#N/A</v>
      </c>
      <c r="N157" s="274" t="e">
        <f>IF(ISNUMBER(Regressions!O167),ROUND(Regressions!O167, 1), NA())</f>
        <v>#N/A</v>
      </c>
      <c r="O157" s="385" t="e">
        <f>IF(ISNUMBER(Regressions!Q167),ROUND(Regressions!Q167, 1), NA())</f>
        <v>#N/A</v>
      </c>
      <c r="P157" s="383" t="e">
        <f>IF(ISNUMBER(Regressions!R167),ROUND(Regressions!R167, 1), NA())</f>
        <v>#N/A</v>
      </c>
      <c r="Q157" s="252" t="e">
        <f>IF(ISNUMBER(Regressions!S167),ROUND(Regressions!S167, 1), NA())</f>
        <v>#N/A</v>
      </c>
      <c r="R157" s="384" t="e">
        <f>IF(ISNUMBER(Regressions!T167),ROUND(Regressions!T167, 1), NA())</f>
        <v>#N/A</v>
      </c>
      <c r="S157" s="274" t="e">
        <f>IF(ISNUMBER(Regressions!U167),ROUND(Regressions!U167, 1), NA())</f>
        <v>#N/A</v>
      </c>
    </row>
    <row xmlns:x14ac="http://schemas.microsoft.com/office/spreadsheetml/2009/9/ac" r="158" hidden="true" x14ac:dyDescent="0.2">
      <c r="A158" s="380" t="str">
        <f>IF(ISBLANK(Regressions!A168), " ", Regressions!A168)</f>
        <v>Ethiopia</v>
      </c>
      <c r="B158" s="381">
        <f>IF(ISBLANK(Regressions!B168), " ", Regressions!B168)</f>
        <v>2030</v>
      </c>
      <c r="C158" s="386" t="str">
        <f>IF(ISBLANK(Regressions!C168), " ", Regressions!C168)</f>
        <v>Primary</v>
      </c>
      <c r="D158" s="382" t="str">
        <f>IF(ISBLANK(Regressions!D168), " ", Regressions!D168)</f>
        <v> </v>
      </c>
      <c r="E158" s="251" t="e">
        <f>IF(ISNUMBER(Regressions!E168),ROUND(Regressions!E168, 1), NA())</f>
        <v>#N/A</v>
      </c>
      <c r="F158" s="383" t="e">
        <f>IF(ISNUMBER(Regressions!F168),ROUND(Regressions!F168, 1), NA())</f>
        <v>#N/A</v>
      </c>
      <c r="G158" s="273" t="e">
        <f>IF(ISNUMBER(Regressions!G168),ROUND(Regressions!G168, 1), NA())</f>
        <v>#N/A</v>
      </c>
      <c r="H158" s="384" t="e">
        <f>IF(ISNUMBER(Regressions!H168),ROUND(Regressions!H168, 1), NA())</f>
        <v>#N/A</v>
      </c>
      <c r="I158" s="274" t="e">
        <f>IF(ISNUMBER(Regressions!I168),ROUND(Regressions!I168, 1), NA())</f>
        <v>#N/A</v>
      </c>
      <c r="J158" s="385" t="e">
        <f>IF(ISNUMBER(Regressions!K168),ROUND(Regressions!K168, 1), NA())</f>
        <v>#N/A</v>
      </c>
      <c r="K158" s="383" t="e">
        <f>IF(ISNUMBER(Regressions!L168),ROUND(Regressions!L168, 1), NA())</f>
        <v>#N/A</v>
      </c>
      <c r="L158" s="275" t="e">
        <f>IF(ISNUMBER(Regressions!M168),ROUND(Regressions!M168, 1), NA())</f>
        <v>#N/A</v>
      </c>
      <c r="M158" s="384" t="e">
        <f>IF(ISNUMBER(Regressions!N168),ROUND(Regressions!N168, 1), NA())</f>
        <v>#N/A</v>
      </c>
      <c r="N158" s="274" t="e">
        <f>IF(ISNUMBER(Regressions!O168),ROUND(Regressions!O168, 1), NA())</f>
        <v>#N/A</v>
      </c>
      <c r="O158" s="385" t="e">
        <f>IF(ISNUMBER(Regressions!Q168),ROUND(Regressions!Q168, 1), NA())</f>
        <v>#N/A</v>
      </c>
      <c r="P158" s="383" t="e">
        <f>IF(ISNUMBER(Regressions!R168),ROUND(Regressions!R168, 1), NA())</f>
        <v>#N/A</v>
      </c>
      <c r="Q158" s="252" t="e">
        <f>IF(ISNUMBER(Regressions!S168),ROUND(Regressions!S168, 1), NA())</f>
        <v>#N/A</v>
      </c>
      <c r="R158" s="384" t="e">
        <f>IF(ISNUMBER(Regressions!T168),ROUND(Regressions!T168, 1), NA())</f>
        <v>#N/A</v>
      </c>
      <c r="S158" s="274" t="e">
        <f>IF(ISNUMBER(Regressions!U168),ROUND(Regressions!U168, 1), NA())</f>
        <v>#N/A</v>
      </c>
    </row>
    <row xmlns:x14ac="http://schemas.microsoft.com/office/spreadsheetml/2009/9/ac" r="159" x14ac:dyDescent="0.2">
      <c r="A159" s="380" t="str">
        <f>IF(ISBLANK(Regressions!A169), " ", Regressions!A169)</f>
        <v>Ethiopia</v>
      </c>
      <c r="B159" s="381">
        <f>IF(ISBLANK(Regressions!B169), " ", Regressions!B169)</f>
        <v>2000</v>
      </c>
      <c r="C159" s="386" t="str">
        <f>IF(ISBLANK(Regressions!C169), " ", Regressions!C169)</f>
        <v>Secondary</v>
      </c>
      <c r="D159" s="382">
        <f>IF(ISBLANK(Regressions!D169), " ", Regressions!D169)</f>
        <v>8544300</v>
      </c>
      <c r="E159" s="251">
        <f>IF(ISNUMBER(Regressions!E169),ROUND(Regressions!E169, 1), NA())</f>
        <v>79.2</v>
      </c>
      <c r="F159" s="383" t="e">
        <f>IF(ISNUMBER(Regressions!F169),ROUND(Regressions!F169, 1), NA())</f>
        <v>#N/A</v>
      </c>
      <c r="G159" s="273" t="e">
        <f>IF(ISNUMBER(Regressions!G169),ROUND(Regressions!G169, 1), NA())</f>
        <v>#N/A</v>
      </c>
      <c r="H159" s="384" t="e">
        <f>IF(ISNUMBER(Regressions!H169),ROUND(Regressions!H169, 1), NA())</f>
        <v>#N/A</v>
      </c>
      <c r="I159" s="274" t="e">
        <f>IF(ISNUMBER(Regressions!I169),ROUND(Regressions!I169, 1), NA())</f>
        <v>#N/A</v>
      </c>
      <c r="J159" s="385">
        <f>IF(ISNUMBER(Regressions!K169),ROUND(Regressions!K169, 1), NA())</f>
        <v>96.1</v>
      </c>
      <c r="K159" s="383" t="e">
        <f>IF(ISNUMBER(Regressions!L169),ROUND(Regressions!L169, 1), NA())</f>
        <v>#N/A</v>
      </c>
      <c r="L159" s="275" t="e">
        <f>IF(ISNUMBER(Regressions!M169),ROUND(Regressions!M169, 1), NA())</f>
        <v>#N/A</v>
      </c>
      <c r="M159" s="384" t="e">
        <f>IF(ISNUMBER(Regressions!N169),ROUND(Regressions!N169, 1), NA())</f>
        <v>#N/A</v>
      </c>
      <c r="N159" s="274" t="e">
        <f>IF(ISNUMBER(Regressions!O169),ROUND(Regressions!O169, 1), NA())</f>
        <v>#N/A</v>
      </c>
      <c r="O159" s="385" t="e">
        <f>IF(ISNUMBER(Regressions!Q169),ROUND(Regressions!Q169, 1), NA())</f>
        <v>#N/A</v>
      </c>
      <c r="P159" s="383" t="e">
        <f>IF(ISNUMBER(Regressions!R169),ROUND(Regressions!R169, 1), NA())</f>
        <v>#N/A</v>
      </c>
      <c r="Q159" s="252">
        <f>IF(ISNUMBER(Regressions!S169),ROUND(Regressions!S169, 1), NA())</f>
        <v>0</v>
      </c>
      <c r="R159" s="384" t="e">
        <f>IF(ISNUMBER(Regressions!T169),ROUND(Regressions!T169, 1), NA())</f>
        <v>#N/A</v>
      </c>
      <c r="S159" s="274" t="e">
        <f>IF(ISNUMBER(Regressions!U169),ROUND(Regressions!U169, 1), NA())</f>
        <v>#N/A</v>
      </c>
    </row>
    <row xmlns:x14ac="http://schemas.microsoft.com/office/spreadsheetml/2009/9/ac" r="160" x14ac:dyDescent="0.2">
      <c r="A160" s="380" t="str">
        <f>IF(ISBLANK(Regressions!A170), " ", Regressions!A170)</f>
        <v>Ethiopia</v>
      </c>
      <c r="B160" s="381">
        <f>IF(ISBLANK(Regressions!B170), " ", Regressions!B170)</f>
        <v>2001</v>
      </c>
      <c r="C160" s="386" t="str">
        <f>IF(ISBLANK(Regressions!C170), " ", Regressions!C170)</f>
        <v>Secondary</v>
      </c>
      <c r="D160" s="382">
        <f>IF(ISBLANK(Regressions!D170), " ", Regressions!D170)</f>
        <v>8917800</v>
      </c>
      <c r="E160" s="251">
        <f>IF(ISNUMBER(Regressions!E170),ROUND(Regressions!E170, 1), NA())</f>
        <v>78.400000000000006</v>
      </c>
      <c r="F160" s="383">
        <f>IF(ISNUMBER(Regressions!F170),ROUND(Regressions!F170, 1), NA())</f>
        <v>62.4</v>
      </c>
      <c r="G160" s="273" t="e">
        <f>IF(ISNUMBER(Regressions!G170),ROUND(Regressions!G170, 1), NA())</f>
        <v>#N/A</v>
      </c>
      <c r="H160" s="384" t="e">
        <f>IF(ISNUMBER(Regressions!H170),ROUND(Regressions!H170, 1), NA())</f>
        <v>#N/A</v>
      </c>
      <c r="I160" s="274">
        <f>IF(ISNUMBER(Regressions!I170),ROUND(Regressions!I170, 1), NA())</f>
        <v>37.6</v>
      </c>
      <c r="J160" s="385">
        <f>IF(ISNUMBER(Regressions!K170),ROUND(Regressions!K170, 1), NA())</f>
        <v>96.1</v>
      </c>
      <c r="K160" s="383" t="e">
        <f>IF(ISNUMBER(Regressions!L170),ROUND(Regressions!L170, 1), NA())</f>
        <v>#N/A</v>
      </c>
      <c r="L160" s="275" t="e">
        <f>IF(ISNUMBER(Regressions!M170),ROUND(Regressions!M170, 1), NA())</f>
        <v>#N/A</v>
      </c>
      <c r="M160" s="384" t="e">
        <f>IF(ISNUMBER(Regressions!N170),ROUND(Regressions!N170, 1), NA())</f>
        <v>#N/A</v>
      </c>
      <c r="N160" s="274" t="e">
        <f>IF(ISNUMBER(Regressions!O170),ROUND(Regressions!O170, 1), NA())</f>
        <v>#N/A</v>
      </c>
      <c r="O160" s="385" t="e">
        <f>IF(ISNUMBER(Regressions!Q170),ROUND(Regressions!Q170, 1), NA())</f>
        <v>#N/A</v>
      </c>
      <c r="P160" s="383" t="e">
        <f>IF(ISNUMBER(Regressions!R170),ROUND(Regressions!R170, 1), NA())</f>
        <v>#N/A</v>
      </c>
      <c r="Q160" s="252">
        <f>IF(ISNUMBER(Regressions!S170),ROUND(Regressions!S170, 1), NA())</f>
        <v>0</v>
      </c>
      <c r="R160" s="384" t="e">
        <f>IF(ISNUMBER(Regressions!T170),ROUND(Regressions!T170, 1), NA())</f>
        <v>#N/A</v>
      </c>
      <c r="S160" s="274" t="e">
        <f>IF(ISNUMBER(Regressions!U170),ROUND(Regressions!U170, 1), NA())</f>
        <v>#N/A</v>
      </c>
    </row>
    <row xmlns:x14ac="http://schemas.microsoft.com/office/spreadsheetml/2009/9/ac" r="161" x14ac:dyDescent="0.2">
      <c r="A161" s="380" t="str">
        <f>IF(ISBLANK(Regressions!A171), " ", Regressions!A171)</f>
        <v>Ethiopia</v>
      </c>
      <c r="B161" s="381">
        <f>IF(ISBLANK(Regressions!B171), " ", Regressions!B171)</f>
        <v>2002</v>
      </c>
      <c r="C161" s="386" t="str">
        <f>IF(ISBLANK(Regressions!C171), " ", Regressions!C171)</f>
        <v>Secondary</v>
      </c>
      <c r="D161" s="382">
        <f>IF(ISBLANK(Regressions!D171), " ", Regressions!D171)</f>
        <v>9328512</v>
      </c>
      <c r="E161" s="251">
        <f>IF(ISNUMBER(Regressions!E171),ROUND(Regressions!E171, 1), NA())</f>
        <v>77.599999999999994</v>
      </c>
      <c r="F161" s="383">
        <f>IF(ISNUMBER(Regressions!F171),ROUND(Regressions!F171, 1), NA())</f>
        <v>62.4</v>
      </c>
      <c r="G161" s="273" t="e">
        <f>IF(ISNUMBER(Regressions!G171),ROUND(Regressions!G171, 1), NA())</f>
        <v>#N/A</v>
      </c>
      <c r="H161" s="384" t="e">
        <f>IF(ISNUMBER(Regressions!H171),ROUND(Regressions!H171, 1), NA())</f>
        <v>#N/A</v>
      </c>
      <c r="I161" s="274">
        <f>IF(ISNUMBER(Regressions!I171),ROUND(Regressions!I171, 1), NA())</f>
        <v>37.6</v>
      </c>
      <c r="J161" s="385">
        <f>IF(ISNUMBER(Regressions!K171),ROUND(Regressions!K171, 1), NA())</f>
        <v>96</v>
      </c>
      <c r="K161" s="383" t="e">
        <f>IF(ISNUMBER(Regressions!L171),ROUND(Regressions!L171, 1), NA())</f>
        <v>#N/A</v>
      </c>
      <c r="L161" s="275" t="e">
        <f>IF(ISNUMBER(Regressions!M171),ROUND(Regressions!M171, 1), NA())</f>
        <v>#N/A</v>
      </c>
      <c r="M161" s="384" t="e">
        <f>IF(ISNUMBER(Regressions!N171),ROUND(Regressions!N171, 1), NA())</f>
        <v>#N/A</v>
      </c>
      <c r="N161" s="274" t="e">
        <f>IF(ISNUMBER(Regressions!O171),ROUND(Regressions!O171, 1), NA())</f>
        <v>#N/A</v>
      </c>
      <c r="O161" s="385" t="e">
        <f>IF(ISNUMBER(Regressions!Q171),ROUND(Regressions!Q171, 1), NA())</f>
        <v>#N/A</v>
      </c>
      <c r="P161" s="383" t="e">
        <f>IF(ISNUMBER(Regressions!R171),ROUND(Regressions!R171, 1), NA())</f>
        <v>#N/A</v>
      </c>
      <c r="Q161" s="252">
        <f>IF(ISNUMBER(Regressions!S171),ROUND(Regressions!S171, 1), NA())</f>
        <v>0</v>
      </c>
      <c r="R161" s="384" t="e">
        <f>IF(ISNUMBER(Regressions!T171),ROUND(Regressions!T171, 1), NA())</f>
        <v>#N/A</v>
      </c>
      <c r="S161" s="274" t="e">
        <f>IF(ISNUMBER(Regressions!U171),ROUND(Regressions!U171, 1), NA())</f>
        <v>#N/A</v>
      </c>
    </row>
    <row xmlns:x14ac="http://schemas.microsoft.com/office/spreadsheetml/2009/9/ac" r="162" x14ac:dyDescent="0.2">
      <c r="A162" s="380" t="str">
        <f>IF(ISBLANK(Regressions!A172), " ", Regressions!A172)</f>
        <v>Ethiopia</v>
      </c>
      <c r="B162" s="381">
        <f>IF(ISBLANK(Regressions!B172), " ", Regressions!B172)</f>
        <v>2003</v>
      </c>
      <c r="C162" s="386" t="str">
        <f>IF(ISBLANK(Regressions!C172), " ", Regressions!C172)</f>
        <v>Secondary</v>
      </c>
      <c r="D162" s="382">
        <f>IF(ISBLANK(Regressions!D172), " ", Regressions!D172)</f>
        <v>9763203</v>
      </c>
      <c r="E162" s="251">
        <f>IF(ISNUMBER(Regressions!E172),ROUND(Regressions!E172, 1), NA())</f>
        <v>76.900000000000006</v>
      </c>
      <c r="F162" s="383">
        <f>IF(ISNUMBER(Regressions!F172),ROUND(Regressions!F172, 1), NA())</f>
        <v>62.4</v>
      </c>
      <c r="G162" s="273" t="e">
        <f>IF(ISNUMBER(Regressions!G172),ROUND(Regressions!G172, 1), NA())</f>
        <v>#N/A</v>
      </c>
      <c r="H162" s="384" t="e">
        <f>IF(ISNUMBER(Regressions!H172),ROUND(Regressions!H172, 1), NA())</f>
        <v>#N/A</v>
      </c>
      <c r="I162" s="274">
        <f>IF(ISNUMBER(Regressions!I172),ROUND(Regressions!I172, 1), NA())</f>
        <v>37.6</v>
      </c>
      <c r="J162" s="385">
        <f>IF(ISNUMBER(Regressions!K172),ROUND(Regressions!K172, 1), NA())</f>
        <v>95.9</v>
      </c>
      <c r="K162" s="383" t="e">
        <f>IF(ISNUMBER(Regressions!L172),ROUND(Regressions!L172, 1), NA())</f>
        <v>#N/A</v>
      </c>
      <c r="L162" s="275" t="e">
        <f>IF(ISNUMBER(Regressions!M172),ROUND(Regressions!M172, 1), NA())</f>
        <v>#N/A</v>
      </c>
      <c r="M162" s="384" t="e">
        <f>IF(ISNUMBER(Regressions!N172),ROUND(Regressions!N172, 1), NA())</f>
        <v>#N/A</v>
      </c>
      <c r="N162" s="274" t="e">
        <f>IF(ISNUMBER(Regressions!O172),ROUND(Regressions!O172, 1), NA())</f>
        <v>#N/A</v>
      </c>
      <c r="O162" s="385" t="e">
        <f>IF(ISNUMBER(Regressions!Q172),ROUND(Regressions!Q172, 1), NA())</f>
        <v>#N/A</v>
      </c>
      <c r="P162" s="383" t="e">
        <f>IF(ISNUMBER(Regressions!R172),ROUND(Regressions!R172, 1), NA())</f>
        <v>#N/A</v>
      </c>
      <c r="Q162" s="252">
        <f>IF(ISNUMBER(Regressions!S172),ROUND(Regressions!S172, 1), NA())</f>
        <v>0</v>
      </c>
      <c r="R162" s="384" t="e">
        <f>IF(ISNUMBER(Regressions!T172),ROUND(Regressions!T172, 1), NA())</f>
        <v>#N/A</v>
      </c>
      <c r="S162" s="274" t="e">
        <f>IF(ISNUMBER(Regressions!U172),ROUND(Regressions!U172, 1), NA())</f>
        <v>#N/A</v>
      </c>
    </row>
    <row xmlns:x14ac="http://schemas.microsoft.com/office/spreadsheetml/2009/9/ac" r="163" x14ac:dyDescent="0.2">
      <c r="A163" s="380" t="str">
        <f>IF(ISBLANK(Regressions!A173), " ", Regressions!A173)</f>
        <v>Ethiopia</v>
      </c>
      <c r="B163" s="381">
        <f>IF(ISBLANK(Regressions!B173), " ", Regressions!B173)</f>
        <v>2004</v>
      </c>
      <c r="C163" s="386" t="str">
        <f>IF(ISBLANK(Regressions!C173), " ", Regressions!C173)</f>
        <v>Secondary</v>
      </c>
      <c r="D163" s="382">
        <f>IF(ISBLANK(Regressions!D173), " ", Regressions!D173)</f>
        <v>10193992</v>
      </c>
      <c r="E163" s="251">
        <f>IF(ISNUMBER(Regressions!E173),ROUND(Regressions!E173, 1), NA())</f>
        <v>76.099999999999994</v>
      </c>
      <c r="F163" s="383">
        <f>IF(ISNUMBER(Regressions!F173),ROUND(Regressions!F173, 1), NA())</f>
        <v>62.4</v>
      </c>
      <c r="G163" s="273" t="e">
        <f>IF(ISNUMBER(Regressions!G173),ROUND(Regressions!G173, 1), NA())</f>
        <v>#N/A</v>
      </c>
      <c r="H163" s="384" t="e">
        <f>IF(ISNUMBER(Regressions!H173),ROUND(Regressions!H173, 1), NA())</f>
        <v>#N/A</v>
      </c>
      <c r="I163" s="274">
        <f>IF(ISNUMBER(Regressions!I173),ROUND(Regressions!I173, 1), NA())</f>
        <v>37.6</v>
      </c>
      <c r="J163" s="385">
        <f>IF(ISNUMBER(Regressions!K173),ROUND(Regressions!K173, 1), NA())</f>
        <v>95.8</v>
      </c>
      <c r="K163" s="383" t="e">
        <f>IF(ISNUMBER(Regressions!L173),ROUND(Regressions!L173, 1), NA())</f>
        <v>#N/A</v>
      </c>
      <c r="L163" s="275" t="e">
        <f>IF(ISNUMBER(Regressions!M173),ROUND(Regressions!M173, 1), NA())</f>
        <v>#N/A</v>
      </c>
      <c r="M163" s="384" t="e">
        <f>IF(ISNUMBER(Regressions!N173),ROUND(Regressions!N173, 1), NA())</f>
        <v>#N/A</v>
      </c>
      <c r="N163" s="274" t="e">
        <f>IF(ISNUMBER(Regressions!O173),ROUND(Regressions!O173, 1), NA())</f>
        <v>#N/A</v>
      </c>
      <c r="O163" s="385" t="e">
        <f>IF(ISNUMBER(Regressions!Q173),ROUND(Regressions!Q173, 1), NA())</f>
        <v>#N/A</v>
      </c>
      <c r="P163" s="383" t="e">
        <f>IF(ISNUMBER(Regressions!R173),ROUND(Regressions!R173, 1), NA())</f>
        <v>#N/A</v>
      </c>
      <c r="Q163" s="252">
        <f>IF(ISNUMBER(Regressions!S173),ROUND(Regressions!S173, 1), NA())</f>
        <v>0</v>
      </c>
      <c r="R163" s="384" t="e">
        <f>IF(ISNUMBER(Regressions!T173),ROUND(Regressions!T173, 1), NA())</f>
        <v>#N/A</v>
      </c>
      <c r="S163" s="274" t="e">
        <f>IF(ISNUMBER(Regressions!U173),ROUND(Regressions!U173, 1), NA())</f>
        <v>#N/A</v>
      </c>
    </row>
    <row xmlns:x14ac="http://schemas.microsoft.com/office/spreadsheetml/2009/9/ac" r="164" x14ac:dyDescent="0.2">
      <c r="A164" s="380" t="str">
        <f>IF(ISBLANK(Regressions!A174), " ", Regressions!A174)</f>
        <v>Ethiopia</v>
      </c>
      <c r="B164" s="381">
        <f>IF(ISBLANK(Regressions!B174), " ", Regressions!B174)</f>
        <v>2005</v>
      </c>
      <c r="C164" s="386" t="str">
        <f>IF(ISBLANK(Regressions!C174), " ", Regressions!C174)</f>
        <v>Secondary</v>
      </c>
      <c r="D164" s="382">
        <f>IF(ISBLANK(Regressions!D174), " ", Regressions!D174)</f>
        <v>10615929</v>
      </c>
      <c r="E164" s="251">
        <f>IF(ISNUMBER(Regressions!E174),ROUND(Regressions!E174, 1), NA())</f>
        <v>75.400000000000006</v>
      </c>
      <c r="F164" s="383">
        <f>IF(ISNUMBER(Regressions!F174),ROUND(Regressions!F174, 1), NA())</f>
        <v>62.4</v>
      </c>
      <c r="G164" s="273" t="e">
        <f>IF(ISNUMBER(Regressions!G174),ROUND(Regressions!G174, 1), NA())</f>
        <v>#N/A</v>
      </c>
      <c r="H164" s="384" t="e">
        <f>IF(ISNUMBER(Regressions!H174),ROUND(Regressions!H174, 1), NA())</f>
        <v>#N/A</v>
      </c>
      <c r="I164" s="274">
        <f>IF(ISNUMBER(Regressions!I174),ROUND(Regressions!I174, 1), NA())</f>
        <v>37.6</v>
      </c>
      <c r="J164" s="385">
        <f>IF(ISNUMBER(Regressions!K174),ROUND(Regressions!K174, 1), NA())</f>
        <v>95.8</v>
      </c>
      <c r="K164" s="383" t="e">
        <f>IF(ISNUMBER(Regressions!L174),ROUND(Regressions!L174, 1), NA())</f>
        <v>#N/A</v>
      </c>
      <c r="L164" s="275" t="e">
        <f>IF(ISNUMBER(Regressions!M174),ROUND(Regressions!M174, 1), NA())</f>
        <v>#N/A</v>
      </c>
      <c r="M164" s="384" t="e">
        <f>IF(ISNUMBER(Regressions!N174),ROUND(Regressions!N174, 1), NA())</f>
        <v>#N/A</v>
      </c>
      <c r="N164" s="274" t="e">
        <f>IF(ISNUMBER(Regressions!O174),ROUND(Regressions!O174, 1), NA())</f>
        <v>#N/A</v>
      </c>
      <c r="O164" s="385" t="e">
        <f>IF(ISNUMBER(Regressions!Q174),ROUND(Regressions!Q174, 1), NA())</f>
        <v>#N/A</v>
      </c>
      <c r="P164" s="383" t="e">
        <f>IF(ISNUMBER(Regressions!R174),ROUND(Regressions!R174, 1), NA())</f>
        <v>#N/A</v>
      </c>
      <c r="Q164" s="252">
        <f>IF(ISNUMBER(Regressions!S174),ROUND(Regressions!S174, 1), NA())</f>
        <v>0</v>
      </c>
      <c r="R164" s="384" t="e">
        <f>IF(ISNUMBER(Regressions!T174),ROUND(Regressions!T174, 1), NA())</f>
        <v>#N/A</v>
      </c>
      <c r="S164" s="274" t="e">
        <f>IF(ISNUMBER(Regressions!U174),ROUND(Regressions!U174, 1), NA())</f>
        <v>#N/A</v>
      </c>
    </row>
    <row xmlns:x14ac="http://schemas.microsoft.com/office/spreadsheetml/2009/9/ac" r="165" x14ac:dyDescent="0.2">
      <c r="A165" s="380" t="str">
        <f>IF(ISBLANK(Regressions!A175), " ", Regressions!A175)</f>
        <v>Ethiopia</v>
      </c>
      <c r="B165" s="381">
        <f>IF(ISBLANK(Regressions!B175), " ", Regressions!B175)</f>
        <v>2006</v>
      </c>
      <c r="C165" s="386" t="str">
        <f>IF(ISBLANK(Regressions!C175), " ", Regressions!C175)</f>
        <v>Secondary</v>
      </c>
      <c r="D165" s="382">
        <f>IF(ISBLANK(Regressions!D175), " ", Regressions!D175)</f>
        <v>10973977</v>
      </c>
      <c r="E165" s="251">
        <f>IF(ISNUMBER(Regressions!E175),ROUND(Regressions!E175, 1), NA())</f>
        <v>74.599999999999994</v>
      </c>
      <c r="F165" s="383">
        <f>IF(ISNUMBER(Regressions!F175),ROUND(Regressions!F175, 1), NA())</f>
        <v>62</v>
      </c>
      <c r="G165" s="273" t="e">
        <f>IF(ISNUMBER(Regressions!G175),ROUND(Regressions!G175, 1), NA())</f>
        <v>#N/A</v>
      </c>
      <c r="H165" s="384" t="e">
        <f>IF(ISNUMBER(Regressions!H175),ROUND(Regressions!H175, 1), NA())</f>
        <v>#N/A</v>
      </c>
      <c r="I165" s="274">
        <f>IF(ISNUMBER(Regressions!I175),ROUND(Regressions!I175, 1), NA())</f>
        <v>38</v>
      </c>
      <c r="J165" s="385">
        <f>IF(ISNUMBER(Regressions!K175),ROUND(Regressions!K175, 1), NA())</f>
        <v>95.7</v>
      </c>
      <c r="K165" s="383" t="e">
        <f>IF(ISNUMBER(Regressions!L175),ROUND(Regressions!L175, 1), NA())</f>
        <v>#N/A</v>
      </c>
      <c r="L165" s="275" t="e">
        <f>IF(ISNUMBER(Regressions!M175),ROUND(Regressions!M175, 1), NA())</f>
        <v>#N/A</v>
      </c>
      <c r="M165" s="384" t="e">
        <f>IF(ISNUMBER(Regressions!N175),ROUND(Regressions!N175, 1), NA())</f>
        <v>#N/A</v>
      </c>
      <c r="N165" s="274" t="e">
        <f>IF(ISNUMBER(Regressions!O175),ROUND(Regressions!O175, 1), NA())</f>
        <v>#N/A</v>
      </c>
      <c r="O165" s="385" t="e">
        <f>IF(ISNUMBER(Regressions!Q175),ROUND(Regressions!Q175, 1), NA())</f>
        <v>#N/A</v>
      </c>
      <c r="P165" s="383" t="e">
        <f>IF(ISNUMBER(Regressions!R175),ROUND(Regressions!R175, 1), NA())</f>
        <v>#N/A</v>
      </c>
      <c r="Q165" s="252">
        <f>IF(ISNUMBER(Regressions!S175),ROUND(Regressions!S175, 1), NA())</f>
        <v>0</v>
      </c>
      <c r="R165" s="384" t="e">
        <f>IF(ISNUMBER(Regressions!T175),ROUND(Regressions!T175, 1), NA())</f>
        <v>#N/A</v>
      </c>
      <c r="S165" s="274" t="e">
        <f>IF(ISNUMBER(Regressions!U175),ROUND(Regressions!U175, 1), NA())</f>
        <v>#N/A</v>
      </c>
    </row>
    <row xmlns:x14ac="http://schemas.microsoft.com/office/spreadsheetml/2009/9/ac" r="166" x14ac:dyDescent="0.2">
      <c r="A166" s="380" t="str">
        <f>IF(ISBLANK(Regressions!A176), " ", Regressions!A176)</f>
        <v>Ethiopia</v>
      </c>
      <c r="B166" s="381">
        <f>IF(ISBLANK(Regressions!B176), " ", Regressions!B176)</f>
        <v>2007</v>
      </c>
      <c r="C166" s="386" t="str">
        <f>IF(ISBLANK(Regressions!C176), " ", Regressions!C176)</f>
        <v>Secondary</v>
      </c>
      <c r="D166" s="382">
        <f>IF(ISBLANK(Regressions!D176), " ", Regressions!D176)</f>
        <v>11316886</v>
      </c>
      <c r="E166" s="251">
        <f>IF(ISNUMBER(Regressions!E176),ROUND(Regressions!E176, 1), NA())</f>
        <v>73.900000000000006</v>
      </c>
      <c r="F166" s="383">
        <f>IF(ISNUMBER(Regressions!F176),ROUND(Regressions!F176, 1), NA())</f>
        <v>61.5</v>
      </c>
      <c r="G166" s="273" t="e">
        <f>IF(ISNUMBER(Regressions!G176),ROUND(Regressions!G176, 1), NA())</f>
        <v>#N/A</v>
      </c>
      <c r="H166" s="384" t="e">
        <f>IF(ISNUMBER(Regressions!H176),ROUND(Regressions!H176, 1), NA())</f>
        <v>#N/A</v>
      </c>
      <c r="I166" s="274">
        <f>IF(ISNUMBER(Regressions!I176),ROUND(Regressions!I176, 1), NA())</f>
        <v>38.5</v>
      </c>
      <c r="J166" s="385">
        <f>IF(ISNUMBER(Regressions!K176),ROUND(Regressions!K176, 1), NA())</f>
        <v>95.6</v>
      </c>
      <c r="K166" s="383" t="e">
        <f>IF(ISNUMBER(Regressions!L176),ROUND(Regressions!L176, 1), NA())</f>
        <v>#N/A</v>
      </c>
      <c r="L166" s="275" t="e">
        <f>IF(ISNUMBER(Regressions!M176),ROUND(Regressions!M176, 1), NA())</f>
        <v>#N/A</v>
      </c>
      <c r="M166" s="384" t="e">
        <f>IF(ISNUMBER(Regressions!N176),ROUND(Regressions!N176, 1), NA())</f>
        <v>#N/A</v>
      </c>
      <c r="N166" s="274" t="e">
        <f>IF(ISNUMBER(Regressions!O176),ROUND(Regressions!O176, 1), NA())</f>
        <v>#N/A</v>
      </c>
      <c r="O166" s="385" t="e">
        <f>IF(ISNUMBER(Regressions!Q176),ROUND(Regressions!Q176, 1), NA())</f>
        <v>#N/A</v>
      </c>
      <c r="P166" s="383" t="e">
        <f>IF(ISNUMBER(Regressions!R176),ROUND(Regressions!R176, 1), NA())</f>
        <v>#N/A</v>
      </c>
      <c r="Q166" s="252">
        <f>IF(ISNUMBER(Regressions!S176),ROUND(Regressions!S176, 1), NA())</f>
        <v>0</v>
      </c>
      <c r="R166" s="384" t="e">
        <f>IF(ISNUMBER(Regressions!T176),ROUND(Regressions!T176, 1), NA())</f>
        <v>#N/A</v>
      </c>
      <c r="S166" s="274" t="e">
        <f>IF(ISNUMBER(Regressions!U176),ROUND(Regressions!U176, 1), NA())</f>
        <v>#N/A</v>
      </c>
    </row>
    <row xmlns:x14ac="http://schemas.microsoft.com/office/spreadsheetml/2009/9/ac" r="167" x14ac:dyDescent="0.2">
      <c r="A167" s="380" t="str">
        <f>IF(ISBLANK(Regressions!A177), " ", Regressions!A177)</f>
        <v>Ethiopia</v>
      </c>
      <c r="B167" s="381">
        <f>IF(ISBLANK(Regressions!B177), " ", Regressions!B177)</f>
        <v>2008</v>
      </c>
      <c r="C167" s="386" t="str">
        <f>IF(ISBLANK(Regressions!C177), " ", Regressions!C177)</f>
        <v>Secondary</v>
      </c>
      <c r="D167" s="382">
        <f>IF(ISBLANK(Regressions!D177), " ", Regressions!D177)</f>
        <v>11683878</v>
      </c>
      <c r="E167" s="251">
        <f>IF(ISNUMBER(Regressions!E177),ROUND(Regressions!E177, 1), NA())</f>
        <v>73.099999999999994</v>
      </c>
      <c r="F167" s="383">
        <f>IF(ISNUMBER(Regressions!F177),ROUND(Regressions!F177, 1), NA())</f>
        <v>61</v>
      </c>
      <c r="G167" s="273" t="e">
        <f>IF(ISNUMBER(Regressions!G177),ROUND(Regressions!G177, 1), NA())</f>
        <v>#N/A</v>
      </c>
      <c r="H167" s="384" t="e">
        <f>IF(ISNUMBER(Regressions!H177),ROUND(Regressions!H177, 1), NA())</f>
        <v>#N/A</v>
      </c>
      <c r="I167" s="274">
        <f>IF(ISNUMBER(Regressions!I177),ROUND(Regressions!I177, 1), NA())</f>
        <v>39</v>
      </c>
      <c r="J167" s="385">
        <f>IF(ISNUMBER(Regressions!K177),ROUND(Regressions!K177, 1), NA())</f>
        <v>95.5</v>
      </c>
      <c r="K167" s="383" t="e">
        <f>IF(ISNUMBER(Regressions!L177),ROUND(Regressions!L177, 1), NA())</f>
        <v>#N/A</v>
      </c>
      <c r="L167" s="275" t="e">
        <f>IF(ISNUMBER(Regressions!M177),ROUND(Regressions!M177, 1), NA())</f>
        <v>#N/A</v>
      </c>
      <c r="M167" s="384" t="e">
        <f>IF(ISNUMBER(Regressions!N177),ROUND(Regressions!N177, 1), NA())</f>
        <v>#N/A</v>
      </c>
      <c r="N167" s="274" t="e">
        <f>IF(ISNUMBER(Regressions!O177),ROUND(Regressions!O177, 1), NA())</f>
        <v>#N/A</v>
      </c>
      <c r="O167" s="385" t="e">
        <f>IF(ISNUMBER(Regressions!Q177),ROUND(Regressions!Q177, 1), NA())</f>
        <v>#N/A</v>
      </c>
      <c r="P167" s="383" t="e">
        <f>IF(ISNUMBER(Regressions!R177),ROUND(Regressions!R177, 1), NA())</f>
        <v>#N/A</v>
      </c>
      <c r="Q167" s="252">
        <f>IF(ISNUMBER(Regressions!S177),ROUND(Regressions!S177, 1), NA())</f>
        <v>0</v>
      </c>
      <c r="R167" s="384" t="e">
        <f>IF(ISNUMBER(Regressions!T177),ROUND(Regressions!T177, 1), NA())</f>
        <v>#N/A</v>
      </c>
      <c r="S167" s="274" t="e">
        <f>IF(ISNUMBER(Regressions!U177),ROUND(Regressions!U177, 1), NA())</f>
        <v>#N/A</v>
      </c>
    </row>
    <row xmlns:x14ac="http://schemas.microsoft.com/office/spreadsheetml/2009/9/ac" r="168" x14ac:dyDescent="0.2">
      <c r="A168" s="380" t="str">
        <f>IF(ISBLANK(Regressions!A178), " ", Regressions!A178)</f>
        <v>Ethiopia</v>
      </c>
      <c r="B168" s="381">
        <f>IF(ISBLANK(Regressions!B178), " ", Regressions!B178)</f>
        <v>2009</v>
      </c>
      <c r="C168" s="386" t="str">
        <f>IF(ISBLANK(Regressions!C178), " ", Regressions!C178)</f>
        <v>Secondary</v>
      </c>
      <c r="D168" s="382">
        <f>IF(ISBLANK(Regressions!D178), " ", Regressions!D178)</f>
        <v>12067727</v>
      </c>
      <c r="E168" s="251">
        <f>IF(ISNUMBER(Regressions!E178),ROUND(Regressions!E178, 1), NA())</f>
        <v>72.400000000000006</v>
      </c>
      <c r="F168" s="383">
        <f>IF(ISNUMBER(Regressions!F178),ROUND(Regressions!F178, 1), NA())</f>
        <v>60.5</v>
      </c>
      <c r="G168" s="273" t="e">
        <f>IF(ISNUMBER(Regressions!G178),ROUND(Regressions!G178, 1), NA())</f>
        <v>#N/A</v>
      </c>
      <c r="H168" s="384" t="e">
        <f>IF(ISNUMBER(Regressions!H178),ROUND(Regressions!H178, 1), NA())</f>
        <v>#N/A</v>
      </c>
      <c r="I168" s="274">
        <f>IF(ISNUMBER(Regressions!I178),ROUND(Regressions!I178, 1), NA())</f>
        <v>39.5</v>
      </c>
      <c r="J168" s="385">
        <f>IF(ISNUMBER(Regressions!K178),ROUND(Regressions!K178, 1), NA())</f>
        <v>95.5</v>
      </c>
      <c r="K168" s="383" t="e">
        <f>IF(ISNUMBER(Regressions!L178),ROUND(Regressions!L178, 1), NA())</f>
        <v>#N/A</v>
      </c>
      <c r="L168" s="275" t="e">
        <f>IF(ISNUMBER(Regressions!M178),ROUND(Regressions!M178, 1), NA())</f>
        <v>#N/A</v>
      </c>
      <c r="M168" s="384" t="e">
        <f>IF(ISNUMBER(Regressions!N178),ROUND(Regressions!N178, 1), NA())</f>
        <v>#N/A</v>
      </c>
      <c r="N168" s="274" t="e">
        <f>IF(ISNUMBER(Regressions!O178),ROUND(Regressions!O178, 1), NA())</f>
        <v>#N/A</v>
      </c>
      <c r="O168" s="385" t="e">
        <f>IF(ISNUMBER(Regressions!Q178),ROUND(Regressions!Q178, 1), NA())</f>
        <v>#N/A</v>
      </c>
      <c r="P168" s="383" t="e">
        <f>IF(ISNUMBER(Regressions!R178),ROUND(Regressions!R178, 1), NA())</f>
        <v>#N/A</v>
      </c>
      <c r="Q168" s="252">
        <f>IF(ISNUMBER(Regressions!S178),ROUND(Regressions!S178, 1), NA())</f>
        <v>0</v>
      </c>
      <c r="R168" s="384" t="e">
        <f>IF(ISNUMBER(Regressions!T178),ROUND(Regressions!T178, 1), NA())</f>
        <v>#N/A</v>
      </c>
      <c r="S168" s="274" t="e">
        <f>IF(ISNUMBER(Regressions!U178),ROUND(Regressions!U178, 1), NA())</f>
        <v>#N/A</v>
      </c>
    </row>
    <row xmlns:x14ac="http://schemas.microsoft.com/office/spreadsheetml/2009/9/ac" r="169" x14ac:dyDescent="0.2">
      <c r="A169" s="380" t="str">
        <f>IF(ISBLANK(Regressions!A179), " ", Regressions!A179)</f>
        <v>Ethiopia</v>
      </c>
      <c r="B169" s="381">
        <f>IF(ISBLANK(Regressions!B179), " ", Regressions!B179)</f>
        <v>2010</v>
      </c>
      <c r="C169" s="386" t="str">
        <f>IF(ISBLANK(Regressions!C179), " ", Regressions!C179)</f>
        <v>Secondary</v>
      </c>
      <c r="D169" s="382">
        <f>IF(ISBLANK(Regressions!D179), " ", Regressions!D179)</f>
        <v>12464210</v>
      </c>
      <c r="E169" s="251">
        <f>IF(ISNUMBER(Regressions!E179),ROUND(Regressions!E179, 1), NA())</f>
        <v>71.599999999999994</v>
      </c>
      <c r="F169" s="383">
        <f>IF(ISNUMBER(Regressions!F179),ROUND(Regressions!F179, 1), NA())</f>
        <v>60</v>
      </c>
      <c r="G169" s="273" t="e">
        <f>IF(ISNUMBER(Regressions!G179),ROUND(Regressions!G179, 1), NA())</f>
        <v>#N/A</v>
      </c>
      <c r="H169" s="384" t="e">
        <f>IF(ISNUMBER(Regressions!H179),ROUND(Regressions!H179, 1), NA())</f>
        <v>#N/A</v>
      </c>
      <c r="I169" s="274">
        <f>IF(ISNUMBER(Regressions!I179),ROUND(Regressions!I179, 1), NA())</f>
        <v>40</v>
      </c>
      <c r="J169" s="385">
        <f>IF(ISNUMBER(Regressions!K179),ROUND(Regressions!K179, 1), NA())</f>
        <v>95.4</v>
      </c>
      <c r="K169" s="383">
        <f>IF(ISNUMBER(Regressions!L179),ROUND(Regressions!L179, 1), NA())</f>
        <v>75.900000000000006</v>
      </c>
      <c r="L169" s="275" t="e">
        <f>IF(ISNUMBER(Regressions!M179),ROUND(Regressions!M179, 1), NA())</f>
        <v>#N/A</v>
      </c>
      <c r="M169" s="384" t="e">
        <f>IF(ISNUMBER(Regressions!N179),ROUND(Regressions!N179, 1), NA())</f>
        <v>#N/A</v>
      </c>
      <c r="N169" s="274">
        <f>IF(ISNUMBER(Regressions!O179),ROUND(Regressions!O179, 1), NA())</f>
        <v>24.1</v>
      </c>
      <c r="O169" s="385">
        <f>IF(ISNUMBER(Regressions!Q179),ROUND(Regressions!Q179, 1), NA())</f>
        <v>40.5</v>
      </c>
      <c r="P169" s="383" t="e">
        <f>IF(ISNUMBER(Regressions!R179),ROUND(Regressions!R179, 1), NA())</f>
        <v>#N/A</v>
      </c>
      <c r="Q169" s="252">
        <f>IF(ISNUMBER(Regressions!S179),ROUND(Regressions!S179, 1), NA())</f>
        <v>0</v>
      </c>
      <c r="R169" s="384" t="e">
        <f>IF(ISNUMBER(Regressions!T179),ROUND(Regressions!T179, 1), NA())</f>
        <v>#N/A</v>
      </c>
      <c r="S169" s="274" t="e">
        <f>IF(ISNUMBER(Regressions!U179),ROUND(Regressions!U179, 1), NA())</f>
        <v>#N/A</v>
      </c>
    </row>
    <row xmlns:x14ac="http://schemas.microsoft.com/office/spreadsheetml/2009/9/ac" r="170" x14ac:dyDescent="0.2">
      <c r="A170" s="380" t="str">
        <f>IF(ISBLANK(Regressions!A180), " ", Regressions!A180)</f>
        <v>Ethiopia</v>
      </c>
      <c r="B170" s="381">
        <f>IF(ISBLANK(Regressions!B180), " ", Regressions!B180)</f>
        <v>2011</v>
      </c>
      <c r="C170" s="386" t="str">
        <f>IF(ISBLANK(Regressions!C180), " ", Regressions!C180)</f>
        <v>Secondary</v>
      </c>
      <c r="D170" s="382">
        <f>IF(ISBLANK(Regressions!D180), " ", Regressions!D180)</f>
        <v>12844076</v>
      </c>
      <c r="E170" s="251">
        <f>IF(ISNUMBER(Regressions!E180),ROUND(Regressions!E180, 1), NA())</f>
        <v>70.900000000000006</v>
      </c>
      <c r="F170" s="383">
        <f>IF(ISNUMBER(Regressions!F180),ROUND(Regressions!F180, 1), NA())</f>
        <v>59.5</v>
      </c>
      <c r="G170" s="273">
        <f>IF(ISNUMBER(Regressions!G180),ROUND(Regressions!G180, 1), NA())</f>
        <v>11</v>
      </c>
      <c r="H170" s="384">
        <f>IF(ISNUMBER(Regressions!H180),ROUND(Regressions!H180, 1), NA())</f>
        <v>48.4</v>
      </c>
      <c r="I170" s="274">
        <f>IF(ISNUMBER(Regressions!I180),ROUND(Regressions!I180, 1), NA())</f>
        <v>40.5</v>
      </c>
      <c r="J170" s="385">
        <f>IF(ISNUMBER(Regressions!K180),ROUND(Regressions!K180, 1), NA())</f>
        <v>95.3</v>
      </c>
      <c r="K170" s="383">
        <f>IF(ISNUMBER(Regressions!L180),ROUND(Regressions!L180, 1), NA())</f>
        <v>75.900000000000006</v>
      </c>
      <c r="L170" s="275" t="e">
        <f>IF(ISNUMBER(Regressions!M180),ROUND(Regressions!M180, 1), NA())</f>
        <v>#N/A</v>
      </c>
      <c r="M170" s="384" t="e">
        <f>IF(ISNUMBER(Regressions!N180),ROUND(Regressions!N180, 1), NA())</f>
        <v>#N/A</v>
      </c>
      <c r="N170" s="274">
        <f>IF(ISNUMBER(Regressions!O180),ROUND(Regressions!O180, 1), NA())</f>
        <v>24.1</v>
      </c>
      <c r="O170" s="385">
        <f>IF(ISNUMBER(Regressions!Q180),ROUND(Regressions!Q180, 1), NA())</f>
        <v>40.5</v>
      </c>
      <c r="P170" s="383">
        <f>IF(ISNUMBER(Regressions!R180),ROUND(Regressions!R180, 1), NA())</f>
        <v>35.1</v>
      </c>
      <c r="Q170" s="252">
        <f>IF(ISNUMBER(Regressions!S180),ROUND(Regressions!S180, 1), NA())</f>
        <v>0</v>
      </c>
      <c r="R170" s="384">
        <f>IF(ISNUMBER(Regressions!T180),ROUND(Regressions!T180, 1), NA())</f>
        <v>35.1</v>
      </c>
      <c r="S170" s="274">
        <f>IF(ISNUMBER(Regressions!U180),ROUND(Regressions!U180, 1), NA())</f>
        <v>64.900000000000006</v>
      </c>
    </row>
    <row xmlns:x14ac="http://schemas.microsoft.com/office/spreadsheetml/2009/9/ac" r="171" x14ac:dyDescent="0.2">
      <c r="A171" s="380" t="str">
        <f>IF(ISBLANK(Regressions!A181), " ", Regressions!A181)</f>
        <v>Ethiopia</v>
      </c>
      <c r="B171" s="381">
        <f>IF(ISBLANK(Regressions!B181), " ", Regressions!B181)</f>
        <v>2012</v>
      </c>
      <c r="C171" s="386" t="str">
        <f>IF(ISBLANK(Regressions!C181), " ", Regressions!C181)</f>
        <v>Secondary</v>
      </c>
      <c r="D171" s="382">
        <f>IF(ISBLANK(Regressions!D181), " ", Regressions!D181)</f>
        <v>13243974</v>
      </c>
      <c r="E171" s="251">
        <f>IF(ISNUMBER(Regressions!E181),ROUND(Regressions!E181, 1), NA())</f>
        <v>70.099999999999994</v>
      </c>
      <c r="F171" s="383">
        <f>IF(ISNUMBER(Regressions!F181),ROUND(Regressions!F181, 1), NA())</f>
        <v>59</v>
      </c>
      <c r="G171" s="273">
        <f>IF(ISNUMBER(Regressions!G181),ROUND(Regressions!G181, 1), NA())</f>
        <v>11</v>
      </c>
      <c r="H171" s="384">
        <f>IF(ISNUMBER(Regressions!H181),ROUND(Regressions!H181, 1), NA())</f>
        <v>48</v>
      </c>
      <c r="I171" s="274">
        <f>IF(ISNUMBER(Regressions!I181),ROUND(Regressions!I181, 1), NA())</f>
        <v>41</v>
      </c>
      <c r="J171" s="385">
        <f>IF(ISNUMBER(Regressions!K181),ROUND(Regressions!K181, 1), NA())</f>
        <v>95.2</v>
      </c>
      <c r="K171" s="383">
        <f>IF(ISNUMBER(Regressions!L181),ROUND(Regressions!L181, 1), NA())</f>
        <v>75.900000000000006</v>
      </c>
      <c r="L171" s="275" t="e">
        <f>IF(ISNUMBER(Regressions!M181),ROUND(Regressions!M181, 1), NA())</f>
        <v>#N/A</v>
      </c>
      <c r="M171" s="384" t="e">
        <f>IF(ISNUMBER(Regressions!N181),ROUND(Regressions!N181, 1), NA())</f>
        <v>#N/A</v>
      </c>
      <c r="N171" s="274">
        <f>IF(ISNUMBER(Regressions!O181),ROUND(Regressions!O181, 1), NA())</f>
        <v>24.1</v>
      </c>
      <c r="O171" s="385">
        <f>IF(ISNUMBER(Regressions!Q181),ROUND(Regressions!Q181, 1), NA())</f>
        <v>40.5</v>
      </c>
      <c r="P171" s="383">
        <f>IF(ISNUMBER(Regressions!R181),ROUND(Regressions!R181, 1), NA())</f>
        <v>35.1</v>
      </c>
      <c r="Q171" s="252">
        <f>IF(ISNUMBER(Regressions!S181),ROUND(Regressions!S181, 1), NA())</f>
        <v>0</v>
      </c>
      <c r="R171" s="384">
        <f>IF(ISNUMBER(Regressions!T181),ROUND(Regressions!T181, 1), NA())</f>
        <v>35.1</v>
      </c>
      <c r="S171" s="274">
        <f>IF(ISNUMBER(Regressions!U181),ROUND(Regressions!U181, 1), NA())</f>
        <v>64.900000000000006</v>
      </c>
    </row>
    <row xmlns:x14ac="http://schemas.microsoft.com/office/spreadsheetml/2009/9/ac" r="172" x14ac:dyDescent="0.2">
      <c r="A172" s="380" t="str">
        <f>IF(ISBLANK(Regressions!A182), " ", Regressions!A182)</f>
        <v>Ethiopia</v>
      </c>
      <c r="B172" s="381">
        <f>IF(ISBLANK(Regressions!B182), " ", Regressions!B182)</f>
        <v>2013</v>
      </c>
      <c r="C172" s="386" t="str">
        <f>IF(ISBLANK(Regressions!C182), " ", Regressions!C182)</f>
        <v>Secondary</v>
      </c>
      <c r="D172" s="382">
        <f>IF(ISBLANK(Regressions!D182), " ", Regressions!D182)</f>
        <v>13644714</v>
      </c>
      <c r="E172" s="251">
        <f>IF(ISNUMBER(Regressions!E182),ROUND(Regressions!E182, 1), NA())</f>
        <v>69.400000000000006</v>
      </c>
      <c r="F172" s="383">
        <f>IF(ISNUMBER(Regressions!F182),ROUND(Regressions!F182, 1), NA())</f>
        <v>58.5</v>
      </c>
      <c r="G172" s="273">
        <f>IF(ISNUMBER(Regressions!G182),ROUND(Regressions!G182, 1), NA())</f>
        <v>11</v>
      </c>
      <c r="H172" s="384">
        <f>IF(ISNUMBER(Regressions!H182),ROUND(Regressions!H182, 1), NA())</f>
        <v>47.5</v>
      </c>
      <c r="I172" s="274">
        <f>IF(ISNUMBER(Regressions!I182),ROUND(Regressions!I182, 1), NA())</f>
        <v>41.5</v>
      </c>
      <c r="J172" s="385">
        <f>IF(ISNUMBER(Regressions!K182),ROUND(Regressions!K182, 1), NA())</f>
        <v>95.2</v>
      </c>
      <c r="K172" s="383">
        <f>IF(ISNUMBER(Regressions!L182),ROUND(Regressions!L182, 1), NA())</f>
        <v>75.900000000000006</v>
      </c>
      <c r="L172" s="275">
        <f>IF(ISNUMBER(Regressions!M182),ROUND(Regressions!M182, 1), NA())</f>
        <v>61.2</v>
      </c>
      <c r="M172" s="384">
        <f>IF(ISNUMBER(Regressions!N182),ROUND(Regressions!N182, 1), NA())</f>
        <v>14.7</v>
      </c>
      <c r="N172" s="274">
        <f>IF(ISNUMBER(Regressions!O182),ROUND(Regressions!O182, 1), NA())</f>
        <v>24.1</v>
      </c>
      <c r="O172" s="385">
        <f>IF(ISNUMBER(Regressions!Q182),ROUND(Regressions!Q182, 1), NA())</f>
        <v>40.5</v>
      </c>
      <c r="P172" s="383">
        <f>IF(ISNUMBER(Regressions!R182),ROUND(Regressions!R182, 1), NA())</f>
        <v>35.1</v>
      </c>
      <c r="Q172" s="252">
        <f>IF(ISNUMBER(Regressions!S182),ROUND(Regressions!S182, 1), NA())</f>
        <v>0</v>
      </c>
      <c r="R172" s="384">
        <f>IF(ISNUMBER(Regressions!T182),ROUND(Regressions!T182, 1), NA())</f>
        <v>35.1</v>
      </c>
      <c r="S172" s="274">
        <f>IF(ISNUMBER(Regressions!U182),ROUND(Regressions!U182, 1), NA())</f>
        <v>64.900000000000006</v>
      </c>
    </row>
    <row xmlns:x14ac="http://schemas.microsoft.com/office/spreadsheetml/2009/9/ac" r="173" x14ac:dyDescent="0.2">
      <c r="A173" s="380" t="str">
        <f>IF(ISBLANK(Regressions!A183), " ", Regressions!A183)</f>
        <v>Ethiopia</v>
      </c>
      <c r="B173" s="381">
        <f>IF(ISBLANK(Regressions!B183), " ", Regressions!B183)</f>
        <v>2014</v>
      </c>
      <c r="C173" s="386" t="str">
        <f>IF(ISBLANK(Regressions!C183), " ", Regressions!C183)</f>
        <v>Secondary</v>
      </c>
      <c r="D173" s="382">
        <f>IF(ISBLANK(Regressions!D183), " ", Regressions!D183)</f>
        <v>14028308</v>
      </c>
      <c r="E173" s="251">
        <f>IF(ISNUMBER(Regressions!E183),ROUND(Regressions!E183, 1), NA())</f>
        <v>68.599999999999994</v>
      </c>
      <c r="F173" s="383">
        <f>IF(ISNUMBER(Regressions!F183),ROUND(Regressions!F183, 1), NA())</f>
        <v>58</v>
      </c>
      <c r="G173" s="273">
        <f>IF(ISNUMBER(Regressions!G183),ROUND(Regressions!G183, 1), NA())</f>
        <v>11</v>
      </c>
      <c r="H173" s="384">
        <f>IF(ISNUMBER(Regressions!H183),ROUND(Regressions!H183, 1), NA())</f>
        <v>47</v>
      </c>
      <c r="I173" s="274">
        <f>IF(ISNUMBER(Regressions!I183),ROUND(Regressions!I183, 1), NA())</f>
        <v>42</v>
      </c>
      <c r="J173" s="385">
        <f>IF(ISNUMBER(Regressions!K183),ROUND(Regressions!K183, 1), NA())</f>
        <v>95.1</v>
      </c>
      <c r="K173" s="383">
        <f>IF(ISNUMBER(Regressions!L183),ROUND(Regressions!L183, 1), NA())</f>
        <v>75.900000000000006</v>
      </c>
      <c r="L173" s="275">
        <f>IF(ISNUMBER(Regressions!M183),ROUND(Regressions!M183, 1), NA())</f>
        <v>61.2</v>
      </c>
      <c r="M173" s="384">
        <f>IF(ISNUMBER(Regressions!N183),ROUND(Regressions!N183, 1), NA())</f>
        <v>14.7</v>
      </c>
      <c r="N173" s="274">
        <f>IF(ISNUMBER(Regressions!O183),ROUND(Regressions!O183, 1), NA())</f>
        <v>24.1</v>
      </c>
      <c r="O173" s="385">
        <f>IF(ISNUMBER(Regressions!Q183),ROUND(Regressions!Q183, 1), NA())</f>
        <v>40.5</v>
      </c>
      <c r="P173" s="383">
        <f>IF(ISNUMBER(Regressions!R183),ROUND(Regressions!R183, 1), NA())</f>
        <v>35.1</v>
      </c>
      <c r="Q173" s="252">
        <f>IF(ISNUMBER(Regressions!S183),ROUND(Regressions!S183, 1), NA())</f>
        <v>0</v>
      </c>
      <c r="R173" s="384">
        <f>IF(ISNUMBER(Regressions!T183),ROUND(Regressions!T183, 1), NA())</f>
        <v>35.1</v>
      </c>
      <c r="S173" s="274">
        <f>IF(ISNUMBER(Regressions!U183),ROUND(Regressions!U183, 1), NA())</f>
        <v>64.900000000000006</v>
      </c>
    </row>
    <row xmlns:x14ac="http://schemas.microsoft.com/office/spreadsheetml/2009/9/ac" r="174" x14ac:dyDescent="0.2">
      <c r="A174" s="380" t="str">
        <f>IF(ISBLANK(Regressions!A184), " ", Regressions!A184)</f>
        <v>Ethiopia</v>
      </c>
      <c r="B174" s="381">
        <f>IF(ISBLANK(Regressions!B184), " ", Regressions!B184)</f>
        <v>2015</v>
      </c>
      <c r="C174" s="386" t="str">
        <f>IF(ISBLANK(Regressions!C184), " ", Regressions!C184)</f>
        <v>Secondary</v>
      </c>
      <c r="D174" s="382">
        <f>IF(ISBLANK(Regressions!D184), " ", Regressions!D184)</f>
        <v>14422399</v>
      </c>
      <c r="E174" s="251">
        <f>IF(ISNUMBER(Regressions!E184),ROUND(Regressions!E184, 1), NA())</f>
        <v>67.8</v>
      </c>
      <c r="F174" s="383">
        <f>IF(ISNUMBER(Regressions!F184),ROUND(Regressions!F184, 1), NA())</f>
        <v>57.5</v>
      </c>
      <c r="G174" s="273">
        <f>IF(ISNUMBER(Regressions!G184),ROUND(Regressions!G184, 1), NA())</f>
        <v>11</v>
      </c>
      <c r="H174" s="384">
        <f>IF(ISNUMBER(Regressions!H184),ROUND(Regressions!H184, 1), NA())</f>
        <v>46.5</v>
      </c>
      <c r="I174" s="274">
        <f>IF(ISNUMBER(Regressions!I184),ROUND(Regressions!I184, 1), NA())</f>
        <v>42.5</v>
      </c>
      <c r="J174" s="385">
        <f>IF(ISNUMBER(Regressions!K184),ROUND(Regressions!K184, 1), NA())</f>
        <v>95</v>
      </c>
      <c r="K174" s="383">
        <f>IF(ISNUMBER(Regressions!L184),ROUND(Regressions!L184, 1), NA())</f>
        <v>74.3</v>
      </c>
      <c r="L174" s="275">
        <f>IF(ISNUMBER(Regressions!M184),ROUND(Regressions!M184, 1), NA())</f>
        <v>61.2</v>
      </c>
      <c r="M174" s="384">
        <f>IF(ISNUMBER(Regressions!N184),ROUND(Regressions!N184, 1), NA())</f>
        <v>13.1</v>
      </c>
      <c r="N174" s="274">
        <f>IF(ISNUMBER(Regressions!O184),ROUND(Regressions!O184, 1), NA())</f>
        <v>25.7</v>
      </c>
      <c r="O174" s="385">
        <f>IF(ISNUMBER(Regressions!Q184),ROUND(Regressions!Q184, 1), NA())</f>
        <v>41.8</v>
      </c>
      <c r="P174" s="383">
        <f>IF(ISNUMBER(Regressions!R184),ROUND(Regressions!R184, 1), NA())</f>
        <v>35.1</v>
      </c>
      <c r="Q174" s="252">
        <f>IF(ISNUMBER(Regressions!S184),ROUND(Regressions!S184, 1), NA())</f>
        <v>0</v>
      </c>
      <c r="R174" s="384">
        <f>IF(ISNUMBER(Regressions!T184),ROUND(Regressions!T184, 1), NA())</f>
        <v>35.1</v>
      </c>
      <c r="S174" s="274">
        <f>IF(ISNUMBER(Regressions!U184),ROUND(Regressions!U184, 1), NA())</f>
        <v>64.900000000000006</v>
      </c>
    </row>
    <row xmlns:x14ac="http://schemas.microsoft.com/office/spreadsheetml/2009/9/ac" r="175" x14ac:dyDescent="0.2">
      <c r="A175" s="380" t="str">
        <f>IF(ISBLANK(Regressions!A185), " ", Regressions!A185)</f>
        <v>Ethiopia</v>
      </c>
      <c r="B175" s="381">
        <f>IF(ISBLANK(Regressions!B185), " ", Regressions!B185)</f>
        <v>2016</v>
      </c>
      <c r="C175" s="386" t="str">
        <f>IF(ISBLANK(Regressions!C185), " ", Regressions!C185)</f>
        <v>Secondary</v>
      </c>
      <c r="D175" s="382">
        <f>IF(ISBLANK(Regressions!D185), " ", Regressions!D185)</f>
        <v>14800557</v>
      </c>
      <c r="E175" s="251">
        <f>IF(ISNUMBER(Regressions!E185),ROUND(Regressions!E185, 1), NA())</f>
        <v>67.099999999999994</v>
      </c>
      <c r="F175" s="383">
        <f>IF(ISNUMBER(Regressions!F185),ROUND(Regressions!F185, 1), NA())</f>
        <v>57</v>
      </c>
      <c r="G175" s="273">
        <f>IF(ISNUMBER(Regressions!G185),ROUND(Regressions!G185, 1), NA())</f>
        <v>16.7</v>
      </c>
      <c r="H175" s="384">
        <f>IF(ISNUMBER(Regressions!H185),ROUND(Regressions!H185, 1), NA())</f>
        <v>40.4</v>
      </c>
      <c r="I175" s="274">
        <f>IF(ISNUMBER(Regressions!I185),ROUND(Regressions!I185, 1), NA())</f>
        <v>43</v>
      </c>
      <c r="J175" s="385">
        <f>IF(ISNUMBER(Regressions!K185),ROUND(Regressions!K185, 1), NA())</f>
        <v>95</v>
      </c>
      <c r="K175" s="383">
        <f>IF(ISNUMBER(Regressions!L185),ROUND(Regressions!L185, 1), NA())</f>
        <v>72.7</v>
      </c>
      <c r="L175" s="275">
        <f>IF(ISNUMBER(Regressions!M185),ROUND(Regressions!M185, 1), NA())</f>
        <v>61.2</v>
      </c>
      <c r="M175" s="384">
        <f>IF(ISNUMBER(Regressions!N185),ROUND(Regressions!N185, 1), NA())</f>
        <v>11.5</v>
      </c>
      <c r="N175" s="274">
        <f>IF(ISNUMBER(Regressions!O185),ROUND(Regressions!O185, 1), NA())</f>
        <v>27.3</v>
      </c>
      <c r="O175" s="385">
        <f>IF(ISNUMBER(Regressions!Q185),ROUND(Regressions!Q185, 1), NA())</f>
        <v>43.1</v>
      </c>
      <c r="P175" s="383">
        <f>IF(ISNUMBER(Regressions!R185),ROUND(Regressions!R185, 1), NA())</f>
        <v>33.6</v>
      </c>
      <c r="Q175" s="252">
        <f>IF(ISNUMBER(Regressions!S185),ROUND(Regressions!S185, 1), NA())</f>
        <v>4.7</v>
      </c>
      <c r="R175" s="384">
        <f>IF(ISNUMBER(Regressions!T185),ROUND(Regressions!T185, 1), NA())</f>
        <v>28.8</v>
      </c>
      <c r="S175" s="274">
        <f>IF(ISNUMBER(Regressions!U185),ROUND(Regressions!U185, 1), NA())</f>
        <v>66.400000000000006</v>
      </c>
    </row>
    <row xmlns:x14ac="http://schemas.microsoft.com/office/spreadsheetml/2009/9/ac" r="176" x14ac:dyDescent="0.2">
      <c r="A176" s="380" t="str">
        <f>IF(ISBLANK(Regressions!A186), " ", Regressions!A186)</f>
        <v>Ethiopia</v>
      </c>
      <c r="B176" s="381">
        <f>IF(ISBLANK(Regressions!B186), " ", Regressions!B186)</f>
        <v>2017</v>
      </c>
      <c r="C176" s="386" t="str">
        <f>IF(ISBLANK(Regressions!C186), " ", Regressions!C186)</f>
        <v>Secondary</v>
      </c>
      <c r="D176" s="382">
        <f>IF(ISBLANK(Regressions!D186), " ", Regressions!D186)</f>
        <v>15157548</v>
      </c>
      <c r="E176" s="251">
        <f>IF(ISNUMBER(Regressions!E186),ROUND(Regressions!E186, 1), NA())</f>
        <v>66.3</v>
      </c>
      <c r="F176" s="383">
        <f>IF(ISNUMBER(Regressions!F186),ROUND(Regressions!F186, 1), NA())</f>
        <v>56.5</v>
      </c>
      <c r="G176" s="273">
        <f>IF(ISNUMBER(Regressions!G186),ROUND(Regressions!G186, 1), NA())</f>
        <v>22.3</v>
      </c>
      <c r="H176" s="384">
        <f>IF(ISNUMBER(Regressions!H186),ROUND(Regressions!H186, 1), NA())</f>
        <v>34.299999999999997</v>
      </c>
      <c r="I176" s="274">
        <f>IF(ISNUMBER(Regressions!I186),ROUND(Regressions!I186, 1), NA())</f>
        <v>43.5</v>
      </c>
      <c r="J176" s="385">
        <f>IF(ISNUMBER(Regressions!K186),ROUND(Regressions!K186, 1), NA())</f>
        <v>94.9</v>
      </c>
      <c r="K176" s="383">
        <f>IF(ISNUMBER(Regressions!L186),ROUND(Regressions!L186, 1), NA())</f>
        <v>71</v>
      </c>
      <c r="L176" s="275">
        <f>IF(ISNUMBER(Regressions!M186),ROUND(Regressions!M186, 1), NA())</f>
        <v>61.2</v>
      </c>
      <c r="M176" s="384">
        <f>IF(ISNUMBER(Regressions!N186),ROUND(Regressions!N186, 1), NA())</f>
        <v>9.9</v>
      </c>
      <c r="N176" s="274">
        <f>IF(ISNUMBER(Regressions!O186),ROUND(Regressions!O186, 1), NA())</f>
        <v>29</v>
      </c>
      <c r="O176" s="385">
        <f>IF(ISNUMBER(Regressions!Q186),ROUND(Regressions!Q186, 1), NA())</f>
        <v>44.4</v>
      </c>
      <c r="P176" s="383">
        <f>IF(ISNUMBER(Regressions!R186),ROUND(Regressions!R186, 1), NA())</f>
        <v>32</v>
      </c>
      <c r="Q176" s="252">
        <f>IF(ISNUMBER(Regressions!S186),ROUND(Regressions!S186, 1), NA())</f>
        <v>10.3</v>
      </c>
      <c r="R176" s="384">
        <f>IF(ISNUMBER(Regressions!T186),ROUND(Regressions!T186, 1), NA())</f>
        <v>21.7</v>
      </c>
      <c r="S176" s="274">
        <f>IF(ISNUMBER(Regressions!U186),ROUND(Regressions!U186, 1), NA())</f>
        <v>68</v>
      </c>
    </row>
    <row xmlns:x14ac="http://schemas.microsoft.com/office/spreadsheetml/2009/9/ac" r="177" x14ac:dyDescent="0.2">
      <c r="A177" s="380" t="str">
        <f>IF(ISBLANK(Regressions!A187), " ", Regressions!A187)</f>
        <v>Ethiopia</v>
      </c>
      <c r="B177" s="381">
        <f>IF(ISBLANK(Regressions!B187), " ", Regressions!B187)</f>
        <v>2018</v>
      </c>
      <c r="C177" s="386" t="str">
        <f>IF(ISBLANK(Regressions!C187), " ", Regressions!C187)</f>
        <v>Secondary</v>
      </c>
      <c r="D177" s="382">
        <f>IF(ISBLANK(Regressions!D187), " ", Regressions!D187)</f>
        <v>15518551</v>
      </c>
      <c r="E177" s="251">
        <f>IF(ISNUMBER(Regressions!E187),ROUND(Regressions!E187, 1), NA())</f>
        <v>65.599999999999994</v>
      </c>
      <c r="F177" s="383">
        <f>IF(ISNUMBER(Regressions!F187),ROUND(Regressions!F187, 1), NA())</f>
        <v>56.1</v>
      </c>
      <c r="G177" s="273">
        <f>IF(ISNUMBER(Regressions!G187),ROUND(Regressions!G187, 1), NA())</f>
        <v>27.9</v>
      </c>
      <c r="H177" s="384">
        <f>IF(ISNUMBER(Regressions!H187),ROUND(Regressions!H187, 1), NA())</f>
        <v>28.2</v>
      </c>
      <c r="I177" s="274">
        <f>IF(ISNUMBER(Regressions!I187),ROUND(Regressions!I187, 1), NA())</f>
        <v>43.9</v>
      </c>
      <c r="J177" s="385">
        <f>IF(ISNUMBER(Regressions!K187),ROUND(Regressions!K187, 1), NA())</f>
        <v>94.8</v>
      </c>
      <c r="K177" s="383">
        <f>IF(ISNUMBER(Regressions!L187),ROUND(Regressions!L187, 1), NA())</f>
        <v>69.400000000000006</v>
      </c>
      <c r="L177" s="275">
        <f>IF(ISNUMBER(Regressions!M187),ROUND(Regressions!M187, 1), NA())</f>
        <v>61.2</v>
      </c>
      <c r="M177" s="384">
        <f>IF(ISNUMBER(Regressions!N187),ROUND(Regressions!N187, 1), NA())</f>
        <v>8.3000000000000007</v>
      </c>
      <c r="N177" s="274">
        <f>IF(ISNUMBER(Regressions!O187),ROUND(Regressions!O187, 1), NA())</f>
        <v>30.6</v>
      </c>
      <c r="O177" s="385">
        <f>IF(ISNUMBER(Regressions!Q187),ROUND(Regressions!Q187, 1), NA())</f>
        <v>45.8</v>
      </c>
      <c r="P177" s="383">
        <f>IF(ISNUMBER(Regressions!R187),ROUND(Regressions!R187, 1), NA())</f>
        <v>30.4</v>
      </c>
      <c r="Q177" s="252">
        <f>IF(ISNUMBER(Regressions!S187),ROUND(Regressions!S187, 1), NA())</f>
        <v>15.8</v>
      </c>
      <c r="R177" s="384">
        <f>IF(ISNUMBER(Regressions!T187),ROUND(Regressions!T187, 1), NA())</f>
        <v>14.6</v>
      </c>
      <c r="S177" s="274">
        <f>IF(ISNUMBER(Regressions!U187),ROUND(Regressions!U187, 1), NA())</f>
        <v>69.599999999999994</v>
      </c>
    </row>
    <row xmlns:x14ac="http://schemas.microsoft.com/office/spreadsheetml/2009/9/ac" r="178" x14ac:dyDescent="0.2">
      <c r="A178" s="380" t="str">
        <f>IF(ISBLANK(Regressions!A188), " ", Regressions!A188)</f>
        <v>Ethiopia</v>
      </c>
      <c r="B178" s="381">
        <f>IF(ISBLANK(Regressions!B188), " ", Regressions!B188)</f>
        <v>2019</v>
      </c>
      <c r="C178" s="386" t="str">
        <f>IF(ISBLANK(Regressions!C188), " ", Regressions!C188)</f>
        <v>Secondary</v>
      </c>
      <c r="D178" s="382">
        <f>IF(ISBLANK(Regressions!D188), " ", Regressions!D188)</f>
        <v>15858763</v>
      </c>
      <c r="E178" s="251">
        <f>IF(ISNUMBER(Regressions!E188),ROUND(Regressions!E188, 1), NA())</f>
        <v>64.8</v>
      </c>
      <c r="F178" s="383">
        <f>IF(ISNUMBER(Regressions!F188),ROUND(Regressions!F188, 1), NA())</f>
        <v>55.6</v>
      </c>
      <c r="G178" s="273">
        <f>IF(ISNUMBER(Regressions!G188),ROUND(Regressions!G188, 1), NA())</f>
        <v>33.5</v>
      </c>
      <c r="H178" s="384">
        <f>IF(ISNUMBER(Regressions!H188),ROUND(Regressions!H188, 1), NA())</f>
        <v>22.1</v>
      </c>
      <c r="I178" s="274">
        <f>IF(ISNUMBER(Regressions!I188),ROUND(Regressions!I188, 1), NA())</f>
        <v>44.4</v>
      </c>
      <c r="J178" s="385">
        <f>IF(ISNUMBER(Regressions!K188),ROUND(Regressions!K188, 1), NA())</f>
        <v>94.7</v>
      </c>
      <c r="K178" s="383">
        <f>IF(ISNUMBER(Regressions!L188),ROUND(Regressions!L188, 1), NA())</f>
        <v>67.8</v>
      </c>
      <c r="L178" s="275">
        <f>IF(ISNUMBER(Regressions!M188),ROUND(Regressions!M188, 1), NA())</f>
        <v>61.2</v>
      </c>
      <c r="M178" s="384">
        <f>IF(ISNUMBER(Regressions!N188),ROUND(Regressions!N188, 1), NA())</f>
        <v>6.7</v>
      </c>
      <c r="N178" s="274">
        <f>IF(ISNUMBER(Regressions!O188),ROUND(Regressions!O188, 1), NA())</f>
        <v>32.200000000000003</v>
      </c>
      <c r="O178" s="385">
        <f>IF(ISNUMBER(Regressions!Q188),ROUND(Regressions!Q188, 1), NA())</f>
        <v>47.1</v>
      </c>
      <c r="P178" s="383">
        <f>IF(ISNUMBER(Regressions!R188),ROUND(Regressions!R188, 1), NA())</f>
        <v>28.9</v>
      </c>
      <c r="Q178" s="252">
        <f>IF(ISNUMBER(Regressions!S188),ROUND(Regressions!S188, 1), NA())</f>
        <v>21.3</v>
      </c>
      <c r="R178" s="384">
        <f>IF(ISNUMBER(Regressions!T188),ROUND(Regressions!T188, 1), NA())</f>
        <v>7.6</v>
      </c>
      <c r="S178" s="274">
        <f>IF(ISNUMBER(Regressions!U188),ROUND(Regressions!U188, 1), NA())</f>
        <v>71.099999999999994</v>
      </c>
    </row>
    <row xmlns:x14ac="http://schemas.microsoft.com/office/spreadsheetml/2009/9/ac" r="179" x14ac:dyDescent="0.2">
      <c r="A179" s="380" t="str">
        <f>IF(ISBLANK(Regressions!A189), " ", Regressions!A189)</f>
        <v>Ethiopia</v>
      </c>
      <c r="B179" s="381">
        <f>IF(ISBLANK(Regressions!B189), " ", Regressions!B189)</f>
        <v>2020</v>
      </c>
      <c r="C179" s="386" t="str">
        <f>IF(ISBLANK(Regressions!C189), " ", Regressions!C189)</f>
        <v>Secondary</v>
      </c>
      <c r="D179" s="382">
        <f>IF(ISBLANK(Regressions!D189), " ", Regressions!D189)</f>
        <v>16195980</v>
      </c>
      <c r="E179" s="251">
        <f>IF(ISNUMBER(Regressions!E189),ROUND(Regressions!E189, 1), NA())</f>
        <v>64.099999999999994</v>
      </c>
      <c r="F179" s="383">
        <f>IF(ISNUMBER(Regressions!F189),ROUND(Regressions!F189, 1), NA())</f>
        <v>55.1</v>
      </c>
      <c r="G179" s="273">
        <f>IF(ISNUMBER(Regressions!G189),ROUND(Regressions!G189, 1), NA())</f>
        <v>39.1</v>
      </c>
      <c r="H179" s="384">
        <f>IF(ISNUMBER(Regressions!H189),ROUND(Regressions!H189, 1), NA())</f>
        <v>16</v>
      </c>
      <c r="I179" s="274">
        <f>IF(ISNUMBER(Regressions!I189),ROUND(Regressions!I189, 1), NA())</f>
        <v>44.9</v>
      </c>
      <c r="J179" s="385">
        <f>IF(ISNUMBER(Regressions!K189),ROUND(Regressions!K189, 1), NA())</f>
        <v>94.7</v>
      </c>
      <c r="K179" s="383">
        <f>IF(ISNUMBER(Regressions!L189),ROUND(Regressions!L189, 1), NA())</f>
        <v>66.2</v>
      </c>
      <c r="L179" s="275">
        <f>IF(ISNUMBER(Regressions!M189),ROUND(Regressions!M189, 1), NA())</f>
        <v>61.2</v>
      </c>
      <c r="M179" s="384">
        <f>IF(ISNUMBER(Regressions!N189),ROUND(Regressions!N189, 1), NA())</f>
        <v>5</v>
      </c>
      <c r="N179" s="274">
        <f>IF(ISNUMBER(Regressions!O189),ROUND(Regressions!O189, 1), NA())</f>
        <v>33.799999999999997</v>
      </c>
      <c r="O179" s="385">
        <f>IF(ISNUMBER(Regressions!Q189),ROUND(Regressions!Q189, 1), NA())</f>
        <v>48.4</v>
      </c>
      <c r="P179" s="383">
        <f>IF(ISNUMBER(Regressions!R189),ROUND(Regressions!R189, 1), NA())</f>
        <v>27.3</v>
      </c>
      <c r="Q179" s="252">
        <f>IF(ISNUMBER(Regressions!S189),ROUND(Regressions!S189, 1), NA())</f>
        <v>26.9</v>
      </c>
      <c r="R179" s="384">
        <f>IF(ISNUMBER(Regressions!T189),ROUND(Regressions!T189, 1), NA())</f>
        <v>0.5</v>
      </c>
      <c r="S179" s="274">
        <f>IF(ISNUMBER(Regressions!U189),ROUND(Regressions!U189, 1), NA())</f>
        <v>72.7</v>
      </c>
    </row>
    <row xmlns:x14ac="http://schemas.microsoft.com/office/spreadsheetml/2009/9/ac" r="180" x14ac:dyDescent="0.2">
      <c r="A180" s="434" t="str">
        <f>IF(ISBLANK(Regressions!A190), " ", Regressions!A190)</f>
        <v>Ethiopia</v>
      </c>
      <c r="B180" s="435">
        <f>IF(ISBLANK(Regressions!B190), " ", Regressions!B190)</f>
        <v>2021</v>
      </c>
      <c r="C180" s="436" t="str">
        <f>IF(ISBLANK(Regressions!C190), " ", Regressions!C190)</f>
        <v>Secondary</v>
      </c>
      <c r="D180" s="437">
        <f>IF(ISBLANK(Regressions!D190), " ", Regressions!D190)</f>
        <v>16516938</v>
      </c>
      <c r="E180" s="440">
        <f>IF(ISNUMBER(Regressions!E190),ROUND(Regressions!E190, 1), NA())</f>
        <v>63.3</v>
      </c>
      <c r="F180" s="438">
        <f>IF(ISNUMBER(Regressions!F190),ROUND(Regressions!F190, 1), NA())</f>
        <v>54.6</v>
      </c>
      <c r="G180" s="441">
        <f>IF(ISNUMBER(Regressions!G190),ROUND(Regressions!G190, 1), NA())</f>
        <v>44.7</v>
      </c>
      <c r="H180" s="439">
        <f>IF(ISNUMBER(Regressions!H190),ROUND(Regressions!H190, 1), NA())</f>
        <v>9.9</v>
      </c>
      <c r="I180" s="442">
        <f>IF(ISNUMBER(Regressions!I190),ROUND(Regressions!I190, 1), NA())</f>
        <v>45.4</v>
      </c>
      <c r="J180" s="440">
        <f>IF(ISNUMBER(Regressions!K190),ROUND(Regressions!K190, 1), NA())</f>
        <v>94.7</v>
      </c>
      <c r="K180" s="438">
        <f>IF(ISNUMBER(Regressions!L190),ROUND(Regressions!L190, 1), NA())</f>
        <v>64.599999999999994</v>
      </c>
      <c r="L180" s="443">
        <f>IF(ISNUMBER(Regressions!M190),ROUND(Regressions!M190, 1), NA())</f>
        <v>61.2</v>
      </c>
      <c r="M180" s="439">
        <f>IF(ISNUMBER(Regressions!N190),ROUND(Regressions!N190, 1), NA())</f>
        <v>3.4</v>
      </c>
      <c r="N180" s="442">
        <f>IF(ISNUMBER(Regressions!O190),ROUND(Regressions!O190, 1), NA())</f>
        <v>35.4</v>
      </c>
      <c r="O180" s="440">
        <f>IF(ISNUMBER(Regressions!Q190),ROUND(Regressions!Q190, 1), NA())</f>
        <v>49.7</v>
      </c>
      <c r="P180" s="438">
        <f>IF(ISNUMBER(Regressions!R190),ROUND(Regressions!R190, 1), NA())</f>
        <v>25.7</v>
      </c>
      <c r="Q180" s="444">
        <f>IF(ISNUMBER(Regressions!S190),ROUND(Regressions!S190, 1), NA())</f>
        <v>25.7</v>
      </c>
      <c r="R180" s="439">
        <f>IF(ISNUMBER(Regressions!T190),ROUND(Regressions!T190, 1), NA())</f>
        <v>0</v>
      </c>
      <c r="S180" s="442">
        <f>IF(ISNUMBER(Regressions!U190),ROUND(Regressions!U190, 1), NA())</f>
        <v>74.3</v>
      </c>
      <c r="T180" s="433"/>
      <c r="U180" s="433"/>
      <c r="V180" s="433"/>
      <c r="W180" s="433"/>
      <c r="X180" s="433"/>
      <c r="Y180" s="433"/>
      <c r="Z180" s="433"/>
      <c r="AA180" s="433"/>
      <c r="AB180" s="433"/>
      <c r="AC180" s="433"/>
    </row>
    <row xmlns:x14ac="http://schemas.microsoft.com/office/spreadsheetml/2009/9/ac" r="181" x14ac:dyDescent="0.2">
      <c r="A181" s="380" t="str">
        <f>IF(ISBLANK(Regressions!A191), " ", Regressions!A191)</f>
        <v>Ethiopia</v>
      </c>
      <c r="B181" s="381">
        <f>IF(ISBLANK(Regressions!B191), " ", Regressions!B191)</f>
        <v>2022</v>
      </c>
      <c r="C181" s="386" t="str">
        <f>IF(ISBLANK(Regressions!C191), " ", Regressions!C191)</f>
        <v>Secondary</v>
      </c>
      <c r="D181" s="382">
        <f>IF(ISBLANK(Regressions!D191), " ", Regressions!D191)</f>
        <v>16792348</v>
      </c>
      <c r="E181" s="251">
        <f>IF(ISNUMBER(Regressions!E191),ROUND(Regressions!E191, 1), NA())</f>
        <v>62.6</v>
      </c>
      <c r="F181" s="383">
        <f>IF(ISNUMBER(Regressions!F191),ROUND(Regressions!F191, 1), NA())</f>
        <v>54.1</v>
      </c>
      <c r="G181" s="273">
        <f>IF(ISNUMBER(Regressions!G191),ROUND(Regressions!G191, 1), NA())</f>
        <v>50.3</v>
      </c>
      <c r="H181" s="384">
        <f>IF(ISNUMBER(Regressions!H191),ROUND(Regressions!H191, 1), NA())</f>
        <v>3.8</v>
      </c>
      <c r="I181" s="274">
        <f>IF(ISNUMBER(Regressions!I191),ROUND(Regressions!I191, 1), NA())</f>
        <v>45.9</v>
      </c>
      <c r="J181" s="385">
        <f>IF(ISNUMBER(Regressions!K191),ROUND(Regressions!K191, 1), NA())</f>
        <v>94.7</v>
      </c>
      <c r="K181" s="383">
        <f>IF(ISNUMBER(Regressions!L191),ROUND(Regressions!L191, 1), NA())</f>
        <v>63</v>
      </c>
      <c r="L181" s="275" t="e">
        <f>IF(ISNUMBER(Regressions!M191),ROUND(Regressions!M191, 1), NA())</f>
        <v>#N/A</v>
      </c>
      <c r="M181" s="384" t="e">
        <f>IF(ISNUMBER(Regressions!N191),ROUND(Regressions!N191, 1), NA())</f>
        <v>#N/A</v>
      </c>
      <c r="N181" s="274">
        <f>IF(ISNUMBER(Regressions!O191),ROUND(Regressions!O191, 1), NA())</f>
        <v>37</v>
      </c>
      <c r="O181" s="385">
        <f>IF(ISNUMBER(Regressions!Q191),ROUND(Regressions!Q191, 1), NA())</f>
        <v>51</v>
      </c>
      <c r="P181" s="383">
        <f>IF(ISNUMBER(Regressions!R191),ROUND(Regressions!R191, 1), NA())</f>
        <v>24.2</v>
      </c>
      <c r="Q181" s="252">
        <f>IF(ISNUMBER(Regressions!S191),ROUND(Regressions!S191, 1), NA())</f>
        <v>24.2</v>
      </c>
      <c r="R181" s="384">
        <f>IF(ISNUMBER(Regressions!T191),ROUND(Regressions!T191, 1), NA())</f>
        <v>0</v>
      </c>
      <c r="S181" s="274">
        <f>IF(ISNUMBER(Regressions!U191),ROUND(Regressions!U191, 1), NA())</f>
        <v>75.8</v>
      </c>
    </row>
    <row xmlns:x14ac="http://schemas.microsoft.com/office/spreadsheetml/2009/9/ac" r="182" x14ac:dyDescent="0.2">
      <c r="A182" s="387" t="str">
        <f>IF(ISBLANK(Regressions!A192), " ", Regressions!A192)</f>
        <v>Ethiopia</v>
      </c>
      <c r="B182" s="388">
        <f>IF(ISBLANK(Regressions!B192), " ", Regressions!B192)</f>
        <v>2023</v>
      </c>
      <c r="C182" s="389" t="str">
        <f>IF(ISBLANK(Regressions!C192), " ", Regressions!C192)</f>
        <v>Secondary</v>
      </c>
      <c r="D182" s="390">
        <f>IF(ISBLANK(Regressions!D192), " ", Regressions!D192)</f>
        <v>17378838</v>
      </c>
      <c r="E182" s="391">
        <f>IF(ISNUMBER(Regressions!E192),ROUND(Regressions!E192, 1), NA())</f>
        <v>61.8</v>
      </c>
      <c r="F182" s="392">
        <f>IF(ISNUMBER(Regressions!F192),ROUND(Regressions!F192, 1), NA())</f>
        <v>53.6</v>
      </c>
      <c r="G182" s="393">
        <f>IF(ISNUMBER(Regressions!G192),ROUND(Regressions!G192, 1), NA())</f>
        <v>53.6</v>
      </c>
      <c r="H182" s="394">
        <f>IF(ISNUMBER(Regressions!H192),ROUND(Regressions!H192, 1), NA())</f>
        <v>0</v>
      </c>
      <c r="I182" s="395">
        <f>IF(ISNUMBER(Regressions!I192),ROUND(Regressions!I192, 1), NA())</f>
        <v>46.4</v>
      </c>
      <c r="J182" s="396">
        <f>IF(ISNUMBER(Regressions!K192),ROUND(Regressions!K192, 1), NA())</f>
        <v>94.7</v>
      </c>
      <c r="K182" s="392">
        <f>IF(ISNUMBER(Regressions!L192),ROUND(Regressions!L192, 1), NA())</f>
        <v>61.3</v>
      </c>
      <c r="L182" s="397" t="e">
        <f>IF(ISNUMBER(Regressions!M192),ROUND(Regressions!M192, 1), NA())</f>
        <v>#N/A</v>
      </c>
      <c r="M182" s="394" t="e">
        <f>IF(ISNUMBER(Regressions!N192),ROUND(Regressions!N192, 1), NA())</f>
        <v>#N/A</v>
      </c>
      <c r="N182" s="395">
        <f>IF(ISNUMBER(Regressions!O192),ROUND(Regressions!O192, 1), NA())</f>
        <v>38.700000000000003</v>
      </c>
      <c r="O182" s="396">
        <f>IF(ISNUMBER(Regressions!Q192),ROUND(Regressions!Q192, 1), NA())</f>
        <v>52.4</v>
      </c>
      <c r="P182" s="392">
        <f>IF(ISNUMBER(Regressions!R192),ROUND(Regressions!R192, 1), NA())</f>
        <v>22.6</v>
      </c>
      <c r="Q182" s="398">
        <f>IF(ISNUMBER(Regressions!S192),ROUND(Regressions!S192, 1), NA())</f>
        <v>22.6</v>
      </c>
      <c r="R182" s="394">
        <f>IF(ISNUMBER(Regressions!T192),ROUND(Regressions!T192, 1), NA())</f>
        <v>0</v>
      </c>
      <c r="S182" s="395">
        <f>IF(ISNUMBER(Regressions!U192),ROUND(Regressions!U192, 1), NA())</f>
        <v>77.400000000000006</v>
      </c>
    </row>
    <row xmlns:x14ac="http://schemas.microsoft.com/office/spreadsheetml/2009/9/ac" r="183" hidden="true" x14ac:dyDescent="0.2">
      <c r="A183" s="380" t="str">
        <f>IF(ISBLANK(Regressions!A193), " ", Regressions!A193)</f>
        <v>Ethiopia</v>
      </c>
      <c r="B183" s="381">
        <f>IF(ISBLANK(Regressions!B193), " ", Regressions!B193)</f>
        <v>2024</v>
      </c>
      <c r="C183" s="386" t="str">
        <f>IF(ISBLANK(Regressions!C193), " ", Regressions!C193)</f>
        <v>Secondary</v>
      </c>
      <c r="D183" s="382" t="str">
        <f>IF(ISBLANK(Regressions!D193), " ", Regressions!D193)</f>
        <v> </v>
      </c>
      <c r="E183" s="251" t="e">
        <f>IF(ISNUMBER(Regressions!E193),ROUND(Regressions!E193, 1), NA())</f>
        <v>#N/A</v>
      </c>
      <c r="F183" s="383" t="e">
        <f>IF(ISNUMBER(Regressions!F193),ROUND(Regressions!F193, 1), NA())</f>
        <v>#N/A</v>
      </c>
      <c r="G183" s="273" t="e">
        <f>IF(ISNUMBER(Regressions!G193),ROUND(Regressions!G193, 1), NA())</f>
        <v>#N/A</v>
      </c>
      <c r="H183" s="384" t="e">
        <f>IF(ISNUMBER(Regressions!H193),ROUND(Regressions!H193, 1), NA())</f>
        <v>#N/A</v>
      </c>
      <c r="I183" s="274" t="e">
        <f>IF(ISNUMBER(Regressions!I193),ROUND(Regressions!I193, 1), NA())</f>
        <v>#N/A</v>
      </c>
      <c r="J183" s="385" t="e">
        <f>IF(ISNUMBER(Regressions!K193),ROUND(Regressions!K193, 1), NA())</f>
        <v>#N/A</v>
      </c>
      <c r="K183" s="383" t="e">
        <f>IF(ISNUMBER(Regressions!L193),ROUND(Regressions!L193, 1), NA())</f>
        <v>#N/A</v>
      </c>
      <c r="L183" s="275" t="e">
        <f>IF(ISNUMBER(Regressions!M193),ROUND(Regressions!M193, 1), NA())</f>
        <v>#N/A</v>
      </c>
      <c r="M183" s="384" t="e">
        <f>IF(ISNUMBER(Regressions!N193),ROUND(Regressions!N193, 1), NA())</f>
        <v>#N/A</v>
      </c>
      <c r="N183" s="274" t="e">
        <f>IF(ISNUMBER(Regressions!O193),ROUND(Regressions!O193, 1), NA())</f>
        <v>#N/A</v>
      </c>
      <c r="O183" s="385" t="e">
        <f>IF(ISNUMBER(Regressions!Q193),ROUND(Regressions!Q193, 1), NA())</f>
        <v>#N/A</v>
      </c>
      <c r="P183" s="383" t="e">
        <f>IF(ISNUMBER(Regressions!R193),ROUND(Regressions!R193, 1), NA())</f>
        <v>#N/A</v>
      </c>
      <c r="Q183" s="252" t="e">
        <f>IF(ISNUMBER(Regressions!S193),ROUND(Regressions!S193, 1), NA())</f>
        <v>#N/A</v>
      </c>
      <c r="R183" s="384" t="e">
        <f>IF(ISNUMBER(Regressions!T193),ROUND(Regressions!T193, 1), NA())</f>
        <v>#N/A</v>
      </c>
      <c r="S183" s="274" t="e">
        <f>IF(ISNUMBER(Regressions!U193),ROUND(Regressions!U193, 1), NA())</f>
        <v>#N/A</v>
      </c>
    </row>
    <row xmlns:x14ac="http://schemas.microsoft.com/office/spreadsheetml/2009/9/ac" r="184" hidden="true" x14ac:dyDescent="0.2">
      <c r="A184" s="380" t="str">
        <f>IF(ISBLANK(Regressions!A194), " ", Regressions!A194)</f>
        <v>Ethiopia</v>
      </c>
      <c r="B184" s="381">
        <f>IF(ISBLANK(Regressions!B194), " ", Regressions!B194)</f>
        <v>2025</v>
      </c>
      <c r="C184" s="386" t="str">
        <f>IF(ISBLANK(Regressions!C194), " ", Regressions!C194)</f>
        <v>Secondary</v>
      </c>
      <c r="D184" s="382" t="str">
        <f>IF(ISBLANK(Regressions!D194), " ", Regressions!D194)</f>
        <v> </v>
      </c>
      <c r="E184" s="251" t="e">
        <f>IF(ISNUMBER(Regressions!E194),ROUND(Regressions!E194, 1), NA())</f>
        <v>#N/A</v>
      </c>
      <c r="F184" s="383" t="e">
        <f>IF(ISNUMBER(Regressions!F194),ROUND(Regressions!F194, 1), NA())</f>
        <v>#N/A</v>
      </c>
      <c r="G184" s="273" t="e">
        <f>IF(ISNUMBER(Regressions!G194),ROUND(Regressions!G194, 1), NA())</f>
        <v>#N/A</v>
      </c>
      <c r="H184" s="384" t="e">
        <f>IF(ISNUMBER(Regressions!H194),ROUND(Regressions!H194, 1), NA())</f>
        <v>#N/A</v>
      </c>
      <c r="I184" s="274" t="e">
        <f>IF(ISNUMBER(Regressions!I194),ROUND(Regressions!I194, 1), NA())</f>
        <v>#N/A</v>
      </c>
      <c r="J184" s="385" t="e">
        <f>IF(ISNUMBER(Regressions!K194),ROUND(Regressions!K194, 1), NA())</f>
        <v>#N/A</v>
      </c>
      <c r="K184" s="383" t="e">
        <f>IF(ISNUMBER(Regressions!L194),ROUND(Regressions!L194, 1), NA())</f>
        <v>#N/A</v>
      </c>
      <c r="L184" s="275" t="e">
        <f>IF(ISNUMBER(Regressions!M194),ROUND(Regressions!M194, 1), NA())</f>
        <v>#N/A</v>
      </c>
      <c r="M184" s="384" t="e">
        <f>IF(ISNUMBER(Regressions!N194),ROUND(Regressions!N194, 1), NA())</f>
        <v>#N/A</v>
      </c>
      <c r="N184" s="274" t="e">
        <f>IF(ISNUMBER(Regressions!O194),ROUND(Regressions!O194, 1), NA())</f>
        <v>#N/A</v>
      </c>
      <c r="O184" s="385" t="e">
        <f>IF(ISNUMBER(Regressions!Q194),ROUND(Regressions!Q194, 1), NA())</f>
        <v>#N/A</v>
      </c>
      <c r="P184" s="383" t="e">
        <f>IF(ISNUMBER(Regressions!R194),ROUND(Regressions!R194, 1), NA())</f>
        <v>#N/A</v>
      </c>
      <c r="Q184" s="252" t="e">
        <f>IF(ISNUMBER(Regressions!S194),ROUND(Regressions!S194, 1), NA())</f>
        <v>#N/A</v>
      </c>
      <c r="R184" s="384" t="e">
        <f>IF(ISNUMBER(Regressions!T194),ROUND(Regressions!T194, 1), NA())</f>
        <v>#N/A</v>
      </c>
      <c r="S184" s="274" t="e">
        <f>IF(ISNUMBER(Regressions!U194),ROUND(Regressions!U194, 1), NA())</f>
        <v>#N/A</v>
      </c>
    </row>
    <row xmlns:x14ac="http://schemas.microsoft.com/office/spreadsheetml/2009/9/ac" r="185" hidden="true" x14ac:dyDescent="0.2">
      <c r="A185" s="380" t="str">
        <f>IF(ISBLANK(Regressions!A195), " ", Regressions!A195)</f>
        <v>Ethiopia</v>
      </c>
      <c r="B185" s="381">
        <f>IF(ISBLANK(Regressions!B195), " ", Regressions!B195)</f>
        <v>2026</v>
      </c>
      <c r="C185" s="386" t="str">
        <f>IF(ISBLANK(Regressions!C195), " ", Regressions!C195)</f>
        <v>Secondary</v>
      </c>
      <c r="D185" s="382" t="str">
        <f>IF(ISBLANK(Regressions!D195), " ", Regressions!D195)</f>
        <v> </v>
      </c>
      <c r="E185" s="251" t="e">
        <f>IF(ISNUMBER(Regressions!E195),ROUND(Regressions!E195, 1), NA())</f>
        <v>#N/A</v>
      </c>
      <c r="F185" s="383" t="e">
        <f>IF(ISNUMBER(Regressions!F195),ROUND(Regressions!F195, 1), NA())</f>
        <v>#N/A</v>
      </c>
      <c r="G185" s="273" t="e">
        <f>IF(ISNUMBER(Regressions!G195),ROUND(Regressions!G195, 1), NA())</f>
        <v>#N/A</v>
      </c>
      <c r="H185" s="384" t="e">
        <f>IF(ISNUMBER(Regressions!H195),ROUND(Regressions!H195, 1), NA())</f>
        <v>#N/A</v>
      </c>
      <c r="I185" s="274" t="e">
        <f>IF(ISNUMBER(Regressions!I195),ROUND(Regressions!I195, 1), NA())</f>
        <v>#N/A</v>
      </c>
      <c r="J185" s="385" t="e">
        <f>IF(ISNUMBER(Regressions!K195),ROUND(Regressions!K195, 1), NA())</f>
        <v>#N/A</v>
      </c>
      <c r="K185" s="383" t="e">
        <f>IF(ISNUMBER(Regressions!L195),ROUND(Regressions!L195, 1), NA())</f>
        <v>#N/A</v>
      </c>
      <c r="L185" s="275" t="e">
        <f>IF(ISNUMBER(Regressions!M195),ROUND(Regressions!M195, 1), NA())</f>
        <v>#N/A</v>
      </c>
      <c r="M185" s="384" t="e">
        <f>IF(ISNUMBER(Regressions!N195),ROUND(Regressions!N195, 1), NA())</f>
        <v>#N/A</v>
      </c>
      <c r="N185" s="274" t="e">
        <f>IF(ISNUMBER(Regressions!O195),ROUND(Regressions!O195, 1), NA())</f>
        <v>#N/A</v>
      </c>
      <c r="O185" s="385" t="e">
        <f>IF(ISNUMBER(Regressions!Q195),ROUND(Regressions!Q195, 1), NA())</f>
        <v>#N/A</v>
      </c>
      <c r="P185" s="383" t="e">
        <f>IF(ISNUMBER(Regressions!R195),ROUND(Regressions!R195, 1), NA())</f>
        <v>#N/A</v>
      </c>
      <c r="Q185" s="252" t="e">
        <f>IF(ISNUMBER(Regressions!S195),ROUND(Regressions!S195, 1), NA())</f>
        <v>#N/A</v>
      </c>
      <c r="R185" s="384" t="e">
        <f>IF(ISNUMBER(Regressions!T195),ROUND(Regressions!T195, 1), NA())</f>
        <v>#N/A</v>
      </c>
      <c r="S185" s="274" t="e">
        <f>IF(ISNUMBER(Regressions!U195),ROUND(Regressions!U195, 1), NA())</f>
        <v>#N/A</v>
      </c>
    </row>
    <row xmlns:x14ac="http://schemas.microsoft.com/office/spreadsheetml/2009/9/ac" r="186" hidden="true" x14ac:dyDescent="0.2">
      <c r="A186" s="380" t="str">
        <f>IF(ISBLANK(Regressions!A196), " ", Regressions!A196)</f>
        <v>Ethiopia</v>
      </c>
      <c r="B186" s="381">
        <f>IF(ISBLANK(Regressions!B196), " ", Regressions!B196)</f>
        <v>2027</v>
      </c>
      <c r="C186" s="386" t="str">
        <f>IF(ISBLANK(Regressions!C196), " ", Regressions!C196)</f>
        <v>Secondary</v>
      </c>
      <c r="D186" s="382" t="str">
        <f>IF(ISBLANK(Regressions!D196), " ", Regressions!D196)</f>
        <v> </v>
      </c>
      <c r="E186" s="251" t="e">
        <f>IF(ISNUMBER(Regressions!E196),ROUND(Regressions!E196, 1), NA())</f>
        <v>#N/A</v>
      </c>
      <c r="F186" s="383" t="e">
        <f>IF(ISNUMBER(Regressions!F196),ROUND(Regressions!F196, 1), NA())</f>
        <v>#N/A</v>
      </c>
      <c r="G186" s="273" t="e">
        <f>IF(ISNUMBER(Regressions!G196),ROUND(Regressions!G196, 1), NA())</f>
        <v>#N/A</v>
      </c>
      <c r="H186" s="384" t="e">
        <f>IF(ISNUMBER(Regressions!H196),ROUND(Regressions!H196, 1), NA())</f>
        <v>#N/A</v>
      </c>
      <c r="I186" s="274" t="e">
        <f>IF(ISNUMBER(Regressions!I196),ROUND(Regressions!I196, 1), NA())</f>
        <v>#N/A</v>
      </c>
      <c r="J186" s="385" t="e">
        <f>IF(ISNUMBER(Regressions!K196),ROUND(Regressions!K196, 1), NA())</f>
        <v>#N/A</v>
      </c>
      <c r="K186" s="383" t="e">
        <f>IF(ISNUMBER(Regressions!L196),ROUND(Regressions!L196, 1), NA())</f>
        <v>#N/A</v>
      </c>
      <c r="L186" s="275" t="e">
        <f>IF(ISNUMBER(Regressions!M196),ROUND(Regressions!M196, 1), NA())</f>
        <v>#N/A</v>
      </c>
      <c r="M186" s="384" t="e">
        <f>IF(ISNUMBER(Regressions!N196),ROUND(Regressions!N196, 1), NA())</f>
        <v>#N/A</v>
      </c>
      <c r="N186" s="274" t="e">
        <f>IF(ISNUMBER(Regressions!O196),ROUND(Regressions!O196, 1), NA())</f>
        <v>#N/A</v>
      </c>
      <c r="O186" s="385" t="e">
        <f>IF(ISNUMBER(Regressions!Q196),ROUND(Regressions!Q196, 1), NA())</f>
        <v>#N/A</v>
      </c>
      <c r="P186" s="383" t="e">
        <f>IF(ISNUMBER(Regressions!R196),ROUND(Regressions!R196, 1), NA())</f>
        <v>#N/A</v>
      </c>
      <c r="Q186" s="252" t="e">
        <f>IF(ISNUMBER(Regressions!S196),ROUND(Regressions!S196, 1), NA())</f>
        <v>#N/A</v>
      </c>
      <c r="R186" s="384" t="e">
        <f>IF(ISNUMBER(Regressions!T196),ROUND(Regressions!T196, 1), NA())</f>
        <v>#N/A</v>
      </c>
      <c r="S186" s="274" t="e">
        <f>IF(ISNUMBER(Regressions!U196),ROUND(Regressions!U196, 1), NA())</f>
        <v>#N/A</v>
      </c>
    </row>
    <row xmlns:x14ac="http://schemas.microsoft.com/office/spreadsheetml/2009/9/ac" r="187" hidden="true" x14ac:dyDescent="0.2">
      <c r="A187" s="380" t="str">
        <f>IF(ISBLANK(Regressions!A197), " ", Regressions!A197)</f>
        <v>Ethiopia</v>
      </c>
      <c r="B187" s="381">
        <f>IF(ISBLANK(Regressions!B197), " ", Regressions!B197)</f>
        <v>2028</v>
      </c>
      <c r="C187" s="386" t="str">
        <f>IF(ISBLANK(Regressions!C197), " ", Regressions!C197)</f>
        <v>Secondary</v>
      </c>
      <c r="D187" s="382" t="str">
        <f>IF(ISBLANK(Regressions!D197), " ", Regressions!D197)</f>
        <v> </v>
      </c>
      <c r="E187" s="251" t="e">
        <f>IF(ISNUMBER(Regressions!E197),ROUND(Regressions!E197, 1), NA())</f>
        <v>#N/A</v>
      </c>
      <c r="F187" s="383" t="e">
        <f>IF(ISNUMBER(Regressions!F197),ROUND(Regressions!F197, 1), NA())</f>
        <v>#N/A</v>
      </c>
      <c r="G187" s="273" t="e">
        <f>IF(ISNUMBER(Regressions!G197),ROUND(Regressions!G197, 1), NA())</f>
        <v>#N/A</v>
      </c>
      <c r="H187" s="384" t="e">
        <f>IF(ISNUMBER(Regressions!H197),ROUND(Regressions!H197, 1), NA())</f>
        <v>#N/A</v>
      </c>
      <c r="I187" s="274" t="e">
        <f>IF(ISNUMBER(Regressions!I197),ROUND(Regressions!I197, 1), NA())</f>
        <v>#N/A</v>
      </c>
      <c r="J187" s="385" t="e">
        <f>IF(ISNUMBER(Regressions!K197),ROUND(Regressions!K197, 1), NA())</f>
        <v>#N/A</v>
      </c>
      <c r="K187" s="383" t="e">
        <f>IF(ISNUMBER(Regressions!L197),ROUND(Regressions!L197, 1), NA())</f>
        <v>#N/A</v>
      </c>
      <c r="L187" s="275" t="e">
        <f>IF(ISNUMBER(Regressions!M197),ROUND(Regressions!M197, 1), NA())</f>
        <v>#N/A</v>
      </c>
      <c r="M187" s="384" t="e">
        <f>IF(ISNUMBER(Regressions!N197),ROUND(Regressions!N197, 1), NA())</f>
        <v>#N/A</v>
      </c>
      <c r="N187" s="274" t="e">
        <f>IF(ISNUMBER(Regressions!O197),ROUND(Regressions!O197, 1), NA())</f>
        <v>#N/A</v>
      </c>
      <c r="O187" s="385" t="e">
        <f>IF(ISNUMBER(Regressions!Q197),ROUND(Regressions!Q197, 1), NA())</f>
        <v>#N/A</v>
      </c>
      <c r="P187" s="383" t="e">
        <f>IF(ISNUMBER(Regressions!R197),ROUND(Regressions!R197, 1), NA())</f>
        <v>#N/A</v>
      </c>
      <c r="Q187" s="252" t="e">
        <f>IF(ISNUMBER(Regressions!S197),ROUND(Regressions!S197, 1), NA())</f>
        <v>#N/A</v>
      </c>
      <c r="R187" s="384" t="e">
        <f>IF(ISNUMBER(Regressions!T197),ROUND(Regressions!T197, 1), NA())</f>
        <v>#N/A</v>
      </c>
      <c r="S187" s="274" t="e">
        <f>IF(ISNUMBER(Regressions!U197),ROUND(Regressions!U197, 1), NA())</f>
        <v>#N/A</v>
      </c>
    </row>
    <row xmlns:x14ac="http://schemas.microsoft.com/office/spreadsheetml/2009/9/ac" r="188" hidden="true" x14ac:dyDescent="0.2">
      <c r="A188" s="380" t="str">
        <f>IF(ISBLANK(Regressions!A198), " ", Regressions!A198)</f>
        <v>Ethiopia</v>
      </c>
      <c r="B188" s="381">
        <f>IF(ISBLANK(Regressions!B198), " ", Regressions!B198)</f>
        <v>2029</v>
      </c>
      <c r="C188" s="386" t="str">
        <f>IF(ISBLANK(Regressions!C198), " ", Regressions!C198)</f>
        <v>Secondary</v>
      </c>
      <c r="D188" s="382" t="str">
        <f>IF(ISBLANK(Regressions!D198), " ", Regressions!D198)</f>
        <v> </v>
      </c>
      <c r="E188" s="251" t="e">
        <f>IF(ISNUMBER(Regressions!E198),ROUND(Regressions!E198, 1), NA())</f>
        <v>#N/A</v>
      </c>
      <c r="F188" s="383" t="e">
        <f>IF(ISNUMBER(Regressions!F198),ROUND(Regressions!F198, 1), NA())</f>
        <v>#N/A</v>
      </c>
      <c r="G188" s="273" t="e">
        <f>IF(ISNUMBER(Regressions!G198),ROUND(Regressions!G198, 1), NA())</f>
        <v>#N/A</v>
      </c>
      <c r="H188" s="384" t="e">
        <f>IF(ISNUMBER(Regressions!H198),ROUND(Regressions!H198, 1), NA())</f>
        <v>#N/A</v>
      </c>
      <c r="I188" s="274" t="e">
        <f>IF(ISNUMBER(Regressions!I198),ROUND(Regressions!I198, 1), NA())</f>
        <v>#N/A</v>
      </c>
      <c r="J188" s="385" t="e">
        <f>IF(ISNUMBER(Regressions!K198),ROUND(Regressions!K198, 1), NA())</f>
        <v>#N/A</v>
      </c>
      <c r="K188" s="383" t="e">
        <f>IF(ISNUMBER(Regressions!L198),ROUND(Regressions!L198, 1), NA())</f>
        <v>#N/A</v>
      </c>
      <c r="L188" s="275" t="e">
        <f>IF(ISNUMBER(Regressions!M198),ROUND(Regressions!M198, 1), NA())</f>
        <v>#N/A</v>
      </c>
      <c r="M188" s="384" t="e">
        <f>IF(ISNUMBER(Regressions!N198),ROUND(Regressions!N198, 1), NA())</f>
        <v>#N/A</v>
      </c>
      <c r="N188" s="274" t="e">
        <f>IF(ISNUMBER(Regressions!O198),ROUND(Regressions!O198, 1), NA())</f>
        <v>#N/A</v>
      </c>
      <c r="O188" s="385" t="e">
        <f>IF(ISNUMBER(Regressions!Q198),ROUND(Regressions!Q198, 1), NA())</f>
        <v>#N/A</v>
      </c>
      <c r="P188" s="383" t="e">
        <f>IF(ISNUMBER(Regressions!R198),ROUND(Regressions!R198, 1), NA())</f>
        <v>#N/A</v>
      </c>
      <c r="Q188" s="252" t="e">
        <f>IF(ISNUMBER(Regressions!S198),ROUND(Regressions!S198, 1), NA())</f>
        <v>#N/A</v>
      </c>
      <c r="R188" s="384" t="e">
        <f>IF(ISNUMBER(Regressions!T198),ROUND(Regressions!T198, 1), NA())</f>
        <v>#N/A</v>
      </c>
      <c r="S188" s="274" t="e">
        <f>IF(ISNUMBER(Regressions!U198),ROUND(Regressions!U198, 1), NA())</f>
        <v>#N/A</v>
      </c>
    </row>
    <row xmlns:x14ac="http://schemas.microsoft.com/office/spreadsheetml/2009/9/ac" r="189" hidden="true" x14ac:dyDescent="0.2">
      <c r="A189" s="380" t="str">
        <f>IF(ISBLANK(Regressions!A199), " ", Regressions!A199)</f>
        <v>Ethiopia</v>
      </c>
      <c r="B189" s="381">
        <f>IF(ISBLANK(Regressions!B199), " ", Regressions!B199)</f>
        <v>2030</v>
      </c>
      <c r="C189" s="386" t="str">
        <f>IF(ISBLANK(Regressions!C199), " ", Regressions!C199)</f>
        <v>Secondary</v>
      </c>
      <c r="D189" s="382" t="str">
        <f>IF(ISBLANK(Regressions!D199), " ", Regressions!D199)</f>
        <v> </v>
      </c>
      <c r="E189" s="251" t="e">
        <f>IF(ISNUMBER(Regressions!E199),ROUND(Regressions!E199, 1), NA())</f>
        <v>#N/A</v>
      </c>
      <c r="F189" s="383" t="e">
        <f>IF(ISNUMBER(Regressions!F199),ROUND(Regressions!F199, 1), NA())</f>
        <v>#N/A</v>
      </c>
      <c r="G189" s="273" t="e">
        <f>IF(ISNUMBER(Regressions!G199),ROUND(Regressions!G199, 1), NA())</f>
        <v>#N/A</v>
      </c>
      <c r="H189" s="384" t="e">
        <f>IF(ISNUMBER(Regressions!H199),ROUND(Regressions!H199, 1), NA())</f>
        <v>#N/A</v>
      </c>
      <c r="I189" s="274" t="e">
        <f>IF(ISNUMBER(Regressions!I199),ROUND(Regressions!I199, 1), NA())</f>
        <v>#N/A</v>
      </c>
      <c r="J189" s="385" t="e">
        <f>IF(ISNUMBER(Regressions!K199),ROUND(Regressions!K199, 1), NA())</f>
        <v>#N/A</v>
      </c>
      <c r="K189" s="383" t="e">
        <f>IF(ISNUMBER(Regressions!L199),ROUND(Regressions!L199, 1), NA())</f>
        <v>#N/A</v>
      </c>
      <c r="L189" s="275" t="e">
        <f>IF(ISNUMBER(Regressions!M199),ROUND(Regressions!M199, 1), NA())</f>
        <v>#N/A</v>
      </c>
      <c r="M189" s="384" t="e">
        <f>IF(ISNUMBER(Regressions!N199),ROUND(Regressions!N199, 1), NA())</f>
        <v>#N/A</v>
      </c>
      <c r="N189" s="274" t="e">
        <f>IF(ISNUMBER(Regressions!O199),ROUND(Regressions!O199, 1), NA())</f>
        <v>#N/A</v>
      </c>
      <c r="O189" s="385" t="e">
        <f>IF(ISNUMBER(Regressions!Q199),ROUND(Regressions!Q199, 1), NA())</f>
        <v>#N/A</v>
      </c>
      <c r="P189" s="383" t="e">
        <f>IF(ISNUMBER(Regressions!R199),ROUND(Regressions!R199, 1), NA())</f>
        <v>#N/A</v>
      </c>
      <c r="Q189" s="252" t="e">
        <f>IF(ISNUMBER(Regressions!S199),ROUND(Regressions!S199, 1), NA())</f>
        <v>#N/A</v>
      </c>
      <c r="R189" s="384" t="e">
        <f>IF(ISNUMBER(Regressions!T199),ROUND(Regressions!T199, 1), NA())</f>
        <v>#N/A</v>
      </c>
      <c r="S189" s="274" t="e">
        <f>IF(ISNUMBER(Regressions!U199),ROUND(Regressions!U199, 1), NA())</f>
        <v>#N/A</v>
      </c>
    </row>
    <row xmlns:x14ac="http://schemas.microsoft.com/office/spreadsheetml/2009/9/ac" r="211" x14ac:dyDescent="0.2">
      <c r="A211" s="445"/>
      <c r="B211" s="446"/>
      <c r="C211" s="447"/>
      <c r="D211" s="433"/>
      <c r="E211" s="448"/>
      <c r="F211" s="448"/>
      <c r="G211" s="449"/>
      <c r="H211" s="448"/>
      <c r="I211" s="449"/>
      <c r="J211" s="450"/>
      <c r="K211" s="450"/>
      <c r="L211" s="448"/>
      <c r="M211" s="450"/>
      <c r="N211" s="451"/>
      <c r="O211" s="433"/>
      <c r="P211" s="433"/>
      <c r="Q211" s="433"/>
      <c r="R211" s="433"/>
      <c r="S211" s="433"/>
      <c r="T211" s="433"/>
      <c r="U211" s="433"/>
      <c r="V211" s="433"/>
      <c r="W211" s="433"/>
      <c r="X211" s="433"/>
      <c r="Y211" s="433"/>
      <c r="Z211" s="433"/>
      <c r="AA211" s="433"/>
      <c r="AB211" s="433"/>
      <c r="AC211" s="43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2" customWidth="true"/>
    <col min="2" max="2" width="9" style="32"/>
    <col min="3" max="3" width="5" style="32" customWidth="true"/>
    <col min="4" max="21" width="3.875" style="32" customWidth="true"/>
    <col min="22" max="22" width="3.875" style="93" customWidth="true"/>
    <col min="23" max="26" width="3.875" style="53" customWidth="true"/>
    <col min="27" max="27" width="3.875" style="93" customWidth="true"/>
    <col min="28" max="31" width="3.875" style="53" customWidth="true"/>
    <col min="32" max="32" width="3.875" style="93" customWidth="true"/>
    <col min="33" max="36" width="3.875" style="53" customWidth="true"/>
    <col min="37" max="37" width="3.875" style="93" customWidth="true"/>
    <col min="38" max="41" width="3.875" style="53" customWidth="true"/>
    <col min="42" max="42" width="3.875" style="93" customWidth="true"/>
    <col min="43" max="46" width="3.875" style="53" customWidth="true"/>
    <col min="47" max="47" width="3.875" style="93" customWidth="true"/>
    <col min="48" max="51" width="3.875" style="53" customWidth="true"/>
    <col min="52" max="52" width="3.875" style="65" customWidth="true"/>
    <col min="53" max="69" width="3.875" style="46" customWidth="true"/>
    <col min="70" max="70" width="9" style="32" hidden="true" customWidth="true"/>
    <col min="71" max="136" width="3.875" style="32" hidden="true" customWidth="true"/>
    <col min="137" max="137" width="9" style="32" hidden="true" customWidth="true"/>
    <col min="138" max="227" width="0.0" style="32" hidden="true" customWidth="true"/>
    <col min="228" max="16384" width="9" style="32"/>
  </cols>
  <sheetData>
    <row xmlns:x14ac="http://schemas.microsoft.com/office/spreadsheetml/2009/9/ac" r="1" ht="18" x14ac:dyDescent="0.25">
      <c r="A1" s="37" t="s">
        <v>57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row>
    <row xmlns:x14ac="http://schemas.microsoft.com/office/spreadsheetml/2009/9/ac" r="2" ht="15.75" x14ac:dyDescent="0.25">
      <c r="A2" s="39" t="s">
        <v>37</v>
      </c>
      <c r="B2" s="39"/>
      <c r="C2" s="39"/>
      <c r="D2" s="276" t="s">
        <v>13</v>
      </c>
      <c r="E2" s="38"/>
      <c r="F2" s="38"/>
      <c r="G2" s="57"/>
      <c r="H2" s="38"/>
      <c r="I2" s="38"/>
      <c r="J2" s="57"/>
      <c r="K2" s="40"/>
      <c r="L2" s="40"/>
      <c r="M2" s="57"/>
      <c r="N2" s="40"/>
      <c r="O2" s="40"/>
      <c r="P2" s="57"/>
      <c r="Q2" s="40"/>
      <c r="R2" s="40"/>
      <c r="S2" s="57"/>
      <c r="T2" s="40"/>
      <c r="U2" s="40"/>
      <c r="V2" s="277" t="s">
        <v>14</v>
      </c>
      <c r="W2" s="35"/>
      <c r="X2" s="40"/>
      <c r="Y2" s="40"/>
      <c r="Z2" s="40"/>
      <c r="AA2" s="56"/>
      <c r="AB2" s="40"/>
      <c r="AC2" s="40"/>
      <c r="AD2" s="40"/>
      <c r="AE2" s="40"/>
      <c r="AF2" s="56"/>
      <c r="AG2" s="40"/>
      <c r="AH2" s="40"/>
      <c r="AI2" s="40"/>
      <c r="AJ2" s="40"/>
      <c r="AK2" s="56"/>
      <c r="AL2" s="40"/>
      <c r="AM2" s="40"/>
      <c r="AN2" s="40"/>
      <c r="AO2" s="40"/>
      <c r="AP2" s="56"/>
      <c r="AQ2" s="40"/>
      <c r="AR2" s="40"/>
      <c r="AS2" s="40"/>
      <c r="AT2" s="40"/>
      <c r="AU2" s="56"/>
      <c r="AV2" s="40"/>
      <c r="AW2" s="40"/>
      <c r="AX2" s="40"/>
      <c r="AY2" s="40"/>
      <c r="AZ2" s="129" t="s">
        <v>15</v>
      </c>
      <c r="BA2" s="35"/>
      <c r="BB2" s="42"/>
      <c r="BC2" s="42"/>
      <c r="BD2" s="41"/>
      <c r="BE2" s="41"/>
      <c r="BF2" s="41"/>
      <c r="BG2" s="41"/>
      <c r="BH2" s="41"/>
      <c r="BI2" s="41"/>
      <c r="BJ2" s="41"/>
      <c r="BK2" s="41"/>
      <c r="BL2" s="41"/>
      <c r="BM2" s="41"/>
      <c r="BN2" s="41"/>
      <c r="BO2" s="41"/>
      <c r="BP2" s="41"/>
      <c r="BQ2" s="41"/>
    </row>
    <row xmlns:x14ac="http://schemas.microsoft.com/office/spreadsheetml/2009/9/ac" r="3" ht="14.25" x14ac:dyDescent="0.2">
      <c r="A3" s="43"/>
      <c r="B3" s="38"/>
      <c r="C3" s="38"/>
      <c r="D3" s="44" t="s">
        <v>7</v>
      </c>
      <c r="E3" s="44"/>
      <c r="F3" s="44"/>
      <c r="G3" s="44" t="s">
        <v>1</v>
      </c>
      <c r="I3" s="44"/>
      <c r="J3" s="44" t="s">
        <v>2</v>
      </c>
      <c r="L3" s="44"/>
      <c r="M3" s="44" t="s">
        <v>16</v>
      </c>
      <c r="O3" s="44"/>
      <c r="P3" s="44" t="s">
        <v>17</v>
      </c>
      <c r="Q3" s="44"/>
      <c r="R3" s="44"/>
      <c r="S3" s="44" t="s">
        <v>18</v>
      </c>
      <c r="U3" s="44"/>
      <c r="V3" s="44" t="s">
        <v>7</v>
      </c>
      <c r="W3" s="35"/>
      <c r="X3" s="44"/>
      <c r="Y3" s="44"/>
      <c r="Z3" s="44"/>
      <c r="AA3" s="44" t="s">
        <v>1</v>
      </c>
      <c r="AB3" s="44"/>
      <c r="AC3" s="44"/>
      <c r="AD3" s="44"/>
      <c r="AE3" s="44"/>
      <c r="AF3" s="44" t="s">
        <v>2</v>
      </c>
      <c r="AG3" s="35"/>
      <c r="AH3" s="44"/>
      <c r="AI3" s="44"/>
      <c r="AJ3" s="44"/>
      <c r="AK3" s="44" t="s">
        <v>16</v>
      </c>
      <c r="AL3" s="44"/>
      <c r="AM3" s="44"/>
      <c r="AN3" s="44"/>
      <c r="AO3" s="44"/>
      <c r="AP3" s="44" t="s">
        <v>17</v>
      </c>
      <c r="AQ3" s="44"/>
      <c r="AR3" s="44"/>
      <c r="AS3" s="44"/>
      <c r="AT3" s="44"/>
      <c r="AU3" s="44" t="s">
        <v>18</v>
      </c>
      <c r="AV3" s="44"/>
      <c r="AW3" s="44"/>
      <c r="AX3" s="44"/>
      <c r="AY3" s="44"/>
      <c r="AZ3" s="44" t="s">
        <v>7</v>
      </c>
      <c r="BA3" s="35"/>
      <c r="BB3" s="44"/>
      <c r="BC3" s="44" t="s">
        <v>1</v>
      </c>
      <c r="BD3" s="35"/>
      <c r="BE3" s="44"/>
      <c r="BF3" s="44" t="s">
        <v>2</v>
      </c>
      <c r="BG3" s="44"/>
      <c r="BH3" s="44"/>
      <c r="BI3" s="44" t="s">
        <v>16</v>
      </c>
      <c r="BJ3" s="35"/>
      <c r="BK3" s="44"/>
      <c r="BL3" s="44" t="s">
        <v>17</v>
      </c>
      <c r="BM3" s="35"/>
      <c r="BN3" s="44"/>
      <c r="BO3" s="44" t="s">
        <v>18</v>
      </c>
      <c r="BP3" s="35"/>
      <c r="BQ3" s="44"/>
      <c r="BS3" s="44" t="s">
        <v>7</v>
      </c>
      <c r="BU3" s="44"/>
      <c r="BV3" s="44" t="s">
        <v>1</v>
      </c>
      <c r="BX3" s="44"/>
      <c r="BY3" s="44" t="s">
        <v>2</v>
      </c>
      <c r="CA3" s="44"/>
      <c r="CB3" s="44" t="s">
        <v>16</v>
      </c>
      <c r="CD3" s="44"/>
      <c r="CE3" s="44" t="s">
        <v>17</v>
      </c>
      <c r="CG3" s="44"/>
      <c r="CH3" s="44" t="s">
        <v>18</v>
      </c>
      <c r="CJ3" s="44"/>
      <c r="CK3" s="44" t="s">
        <v>7</v>
      </c>
      <c r="CM3" s="44"/>
      <c r="CN3" s="35"/>
      <c r="CO3" s="35"/>
      <c r="CP3" s="44" t="s">
        <v>1</v>
      </c>
      <c r="CR3" s="35"/>
      <c r="CS3" s="44"/>
      <c r="CT3" s="35"/>
      <c r="CU3" s="44" t="s">
        <v>2</v>
      </c>
      <c r="CW3" s="44"/>
      <c r="CX3" s="35"/>
      <c r="CY3" s="35"/>
      <c r="CZ3" s="44" t="s">
        <v>16</v>
      </c>
      <c r="DB3" s="35"/>
      <c r="DC3" s="44"/>
      <c r="DD3" s="35"/>
      <c r="DE3" s="44" t="s">
        <v>17</v>
      </c>
      <c r="DG3" s="35"/>
      <c r="DH3" s="35"/>
      <c r="DI3" s="35"/>
      <c r="DJ3" s="44" t="s">
        <v>18</v>
      </c>
      <c r="DL3" s="35"/>
      <c r="DM3" s="35"/>
      <c r="DN3" s="35"/>
      <c r="DO3" s="44" t="s">
        <v>7</v>
      </c>
      <c r="DP3" s="44"/>
      <c r="DQ3" s="44"/>
      <c r="DR3" s="44" t="s">
        <v>1</v>
      </c>
      <c r="DS3" s="44"/>
      <c r="DT3" s="44"/>
      <c r="DU3" s="44" t="s">
        <v>2</v>
      </c>
      <c r="DV3" s="44"/>
      <c r="DW3" s="44"/>
      <c r="DX3" s="44" t="s">
        <v>16</v>
      </c>
      <c r="DY3" s="44"/>
      <c r="DZ3" s="44"/>
      <c r="EA3" s="44" t="s">
        <v>17</v>
      </c>
      <c r="EB3" s="44"/>
      <c r="EC3" s="44"/>
      <c r="ED3" s="44"/>
      <c r="EE3" s="44" t="s">
        <v>18</v>
      </c>
      <c r="EF3" s="44"/>
    </row>
    <row xmlns:x14ac="http://schemas.microsoft.com/office/spreadsheetml/2009/9/ac" r="4" s="50" customFormat="true" ht="140.1" customHeight="true" x14ac:dyDescent="0.2">
      <c r="A4" s="45" t="s">
        <v>5</v>
      </c>
      <c r="B4" s="45" t="s">
        <v>6</v>
      </c>
      <c r="C4" s="45" t="s">
        <v>4</v>
      </c>
      <c r="D4" s="143" t="s">
        <v>25</v>
      </c>
      <c r="E4" s="278" t="s">
        <v>19</v>
      </c>
      <c r="F4" s="279" t="s">
        <v>180</v>
      </c>
      <c r="G4" s="143" t="s">
        <v>25</v>
      </c>
      <c r="H4" s="278" t="s">
        <v>19</v>
      </c>
      <c r="I4" s="279" t="s">
        <v>180</v>
      </c>
      <c r="J4" s="143" t="s">
        <v>25</v>
      </c>
      <c r="K4" s="278" t="s">
        <v>19</v>
      </c>
      <c r="L4" s="279" t="s">
        <v>180</v>
      </c>
      <c r="M4" s="143" t="s">
        <v>25</v>
      </c>
      <c r="N4" s="278" t="s">
        <v>19</v>
      </c>
      <c r="O4" s="279" t="s">
        <v>180</v>
      </c>
      <c r="P4" s="143" t="s">
        <v>25</v>
      </c>
      <c r="Q4" s="278" t="s">
        <v>19</v>
      </c>
      <c r="R4" s="279" t="s">
        <v>180</v>
      </c>
      <c r="S4" s="143" t="s">
        <v>25</v>
      </c>
      <c r="T4" s="278" t="s">
        <v>19</v>
      </c>
      <c r="U4" s="280" t="s">
        <v>180</v>
      </c>
      <c r="V4" s="147" t="s">
        <v>25</v>
      </c>
      <c r="W4" s="148" t="s">
        <v>19</v>
      </c>
      <c r="X4" s="148" t="s">
        <v>21</v>
      </c>
      <c r="Y4" s="148" t="s">
        <v>29</v>
      </c>
      <c r="Z4" s="150" t="s">
        <v>181</v>
      </c>
      <c r="AA4" s="147" t="s">
        <v>25</v>
      </c>
      <c r="AB4" s="148" t="s">
        <v>19</v>
      </c>
      <c r="AC4" s="148" t="s">
        <v>21</v>
      </c>
      <c r="AD4" s="148" t="s">
        <v>29</v>
      </c>
      <c r="AE4" s="150" t="s">
        <v>181</v>
      </c>
      <c r="AF4" s="147" t="s">
        <v>25</v>
      </c>
      <c r="AG4" s="148" t="s">
        <v>19</v>
      </c>
      <c r="AH4" s="148" t="s">
        <v>21</v>
      </c>
      <c r="AI4" s="148" t="s">
        <v>29</v>
      </c>
      <c r="AJ4" s="150" t="s">
        <v>181</v>
      </c>
      <c r="AK4" s="147" t="s">
        <v>25</v>
      </c>
      <c r="AL4" s="148" t="s">
        <v>19</v>
      </c>
      <c r="AM4" s="148" t="s">
        <v>21</v>
      </c>
      <c r="AN4" s="148" t="s">
        <v>29</v>
      </c>
      <c r="AO4" s="150" t="s">
        <v>181</v>
      </c>
      <c r="AP4" s="147" t="s">
        <v>25</v>
      </c>
      <c r="AQ4" s="148" t="s">
        <v>19</v>
      </c>
      <c r="AR4" s="148" t="s">
        <v>21</v>
      </c>
      <c r="AS4" s="148" t="s">
        <v>29</v>
      </c>
      <c r="AT4" s="150" t="s">
        <v>181</v>
      </c>
      <c r="AU4" s="147" t="s">
        <v>25</v>
      </c>
      <c r="AV4" s="148" t="s">
        <v>19</v>
      </c>
      <c r="AW4" s="148" t="s">
        <v>21</v>
      </c>
      <c r="AX4" s="148" t="s">
        <v>29</v>
      </c>
      <c r="AY4" s="151" t="s">
        <v>181</v>
      </c>
      <c r="AZ4" s="152" t="s">
        <v>110</v>
      </c>
      <c r="BA4" s="153" t="s">
        <v>109</v>
      </c>
      <c r="BB4" s="154" t="s">
        <v>182</v>
      </c>
      <c r="BC4" s="152" t="s">
        <v>110</v>
      </c>
      <c r="BD4" s="153" t="s">
        <v>109</v>
      </c>
      <c r="BE4" s="154" t="s">
        <v>182</v>
      </c>
      <c r="BF4" s="152" t="s">
        <v>110</v>
      </c>
      <c r="BG4" s="153" t="s">
        <v>109</v>
      </c>
      <c r="BH4" s="154" t="s">
        <v>182</v>
      </c>
      <c r="BI4" s="152" t="s">
        <v>110</v>
      </c>
      <c r="BJ4" s="153" t="s">
        <v>109</v>
      </c>
      <c r="BK4" s="154" t="s">
        <v>182</v>
      </c>
      <c r="BL4" s="152" t="s">
        <v>110</v>
      </c>
      <c r="BM4" s="153" t="s">
        <v>109</v>
      </c>
      <c r="BN4" s="154" t="s">
        <v>182</v>
      </c>
      <c r="BO4" s="152" t="s">
        <v>110</v>
      </c>
      <c r="BP4" s="153" t="s">
        <v>109</v>
      </c>
      <c r="BQ4" s="154" t="s">
        <v>182</v>
      </c>
      <c r="BS4" s="87" t="s">
        <v>25</v>
      </c>
      <c r="BT4" s="88" t="s">
        <v>19</v>
      </c>
      <c r="BU4" s="58" t="s">
        <v>38</v>
      </c>
      <c r="BV4" s="87" t="s">
        <v>25</v>
      </c>
      <c r="BW4" s="88" t="s">
        <v>19</v>
      </c>
      <c r="BX4" s="89" t="s">
        <v>90</v>
      </c>
      <c r="BY4" s="87" t="s">
        <v>25</v>
      </c>
      <c r="BZ4" s="88" t="s">
        <v>19</v>
      </c>
      <c r="CA4" s="51" t="s">
        <v>38</v>
      </c>
      <c r="CB4" s="87" t="s">
        <v>25</v>
      </c>
      <c r="CC4" s="88" t="s">
        <v>19</v>
      </c>
      <c r="CD4" s="58" t="s">
        <v>38</v>
      </c>
      <c r="CE4" s="87" t="s">
        <v>25</v>
      </c>
      <c r="CF4" s="88" t="s">
        <v>19</v>
      </c>
      <c r="CG4" s="89" t="s">
        <v>38</v>
      </c>
      <c r="CH4" s="87" t="s">
        <v>25</v>
      </c>
      <c r="CI4" s="88" t="s">
        <v>19</v>
      </c>
      <c r="CJ4" s="51" t="s">
        <v>38</v>
      </c>
      <c r="CK4" s="91" t="s">
        <v>25</v>
      </c>
      <c r="CL4" s="90" t="s">
        <v>19</v>
      </c>
      <c r="CM4" s="60" t="s">
        <v>51</v>
      </c>
      <c r="CN4" s="60" t="s">
        <v>56</v>
      </c>
      <c r="CO4" s="92" t="s">
        <v>96</v>
      </c>
      <c r="CP4" s="91" t="s">
        <v>25</v>
      </c>
      <c r="CQ4" s="90" t="s">
        <v>19</v>
      </c>
      <c r="CR4" s="52" t="s">
        <v>51</v>
      </c>
      <c r="CS4" s="52" t="s">
        <v>56</v>
      </c>
      <c r="CT4" s="60" t="s">
        <v>96</v>
      </c>
      <c r="CU4" s="91" t="s">
        <v>25</v>
      </c>
      <c r="CV4" s="90" t="s">
        <v>19</v>
      </c>
      <c r="CW4" s="60" t="s">
        <v>51</v>
      </c>
      <c r="CX4" s="60" t="s">
        <v>56</v>
      </c>
      <c r="CY4" s="92" t="s">
        <v>96</v>
      </c>
      <c r="CZ4" s="91" t="s">
        <v>25</v>
      </c>
      <c r="DA4" s="90" t="s">
        <v>19</v>
      </c>
      <c r="DB4" s="52" t="s">
        <v>51</v>
      </c>
      <c r="DC4" s="52" t="s">
        <v>56</v>
      </c>
      <c r="DD4" s="60" t="s">
        <v>96</v>
      </c>
      <c r="DE4" s="91" t="s">
        <v>25</v>
      </c>
      <c r="DF4" s="90" t="s">
        <v>19</v>
      </c>
      <c r="DG4" s="60" t="s">
        <v>51</v>
      </c>
      <c r="DH4" s="60" t="s">
        <v>56</v>
      </c>
      <c r="DI4" s="92" t="s">
        <v>96</v>
      </c>
      <c r="DJ4" s="91" t="s">
        <v>25</v>
      </c>
      <c r="DK4" s="90" t="s">
        <v>19</v>
      </c>
      <c r="DL4" s="52" t="s">
        <v>51</v>
      </c>
      <c r="DM4" s="52" t="s">
        <v>56</v>
      </c>
      <c r="DN4" s="60" t="s">
        <v>96</v>
      </c>
      <c r="DO4" s="49" t="s">
        <v>97</v>
      </c>
      <c r="DP4" s="59" t="s">
        <v>98</v>
      </c>
      <c r="DQ4" s="59" t="s">
        <v>99</v>
      </c>
      <c r="DR4" s="49" t="s">
        <v>97</v>
      </c>
      <c r="DS4" s="59" t="s">
        <v>98</v>
      </c>
      <c r="DT4" s="59" t="s">
        <v>99</v>
      </c>
      <c r="DU4" s="49" t="s">
        <v>97</v>
      </c>
      <c r="DV4" s="59" t="s">
        <v>98</v>
      </c>
      <c r="DW4" s="59" t="s">
        <v>99</v>
      </c>
      <c r="DX4" s="49" t="s">
        <v>97</v>
      </c>
      <c r="DY4" s="59" t="s">
        <v>98</v>
      </c>
      <c r="DZ4" s="59" t="s">
        <v>99</v>
      </c>
      <c r="EA4" s="49" t="s">
        <v>97</v>
      </c>
      <c r="EB4" s="59" t="s">
        <v>98</v>
      </c>
      <c r="EC4" s="59" t="s">
        <v>99</v>
      </c>
      <c r="ED4" s="49" t="s">
        <v>97</v>
      </c>
      <c r="EE4" s="59" t="s">
        <v>98</v>
      </c>
      <c r="EF4" s="59" t="s">
        <v>99</v>
      </c>
    </row>
    <row xmlns:x14ac="http://schemas.microsoft.com/office/spreadsheetml/2009/9/ac" r="5" ht="48" hidden="true" x14ac:dyDescent="0.2">
      <c r="A5" s="45" t="s">
        <v>39</v>
      </c>
      <c r="B5" s="45" t="s">
        <v>40</v>
      </c>
      <c r="C5" s="45" t="s">
        <v>41</v>
      </c>
      <c r="D5" s="143" t="s">
        <v>120</v>
      </c>
      <c r="E5" s="144" t="s">
        <v>42</v>
      </c>
      <c r="F5" s="145" t="s">
        <v>225</v>
      </c>
      <c r="G5" s="143" t="s">
        <v>121</v>
      </c>
      <c r="H5" s="144" t="s">
        <v>43</v>
      </c>
      <c r="I5" s="145" t="s">
        <v>226</v>
      </c>
      <c r="J5" s="143" t="s">
        <v>122</v>
      </c>
      <c r="K5" s="144" t="s">
        <v>44</v>
      </c>
      <c r="L5" s="145" t="s">
        <v>227</v>
      </c>
      <c r="M5" s="143" t="s">
        <v>123</v>
      </c>
      <c r="N5" s="144" t="s">
        <v>84</v>
      </c>
      <c r="O5" s="145" t="s">
        <v>228</v>
      </c>
      <c r="P5" s="143" t="s">
        <v>124</v>
      </c>
      <c r="Q5" s="144" t="s">
        <v>85</v>
      </c>
      <c r="R5" s="145" t="s">
        <v>229</v>
      </c>
      <c r="S5" s="143" t="s">
        <v>125</v>
      </c>
      <c r="T5" s="144" t="s">
        <v>86</v>
      </c>
      <c r="U5" s="146" t="s">
        <v>230</v>
      </c>
      <c r="V5" s="147" t="s">
        <v>114</v>
      </c>
      <c r="W5" s="148" t="s">
        <v>45</v>
      </c>
      <c r="X5" s="149" t="s">
        <v>63</v>
      </c>
      <c r="Y5" s="149" t="s">
        <v>64</v>
      </c>
      <c r="Z5" s="150" t="s">
        <v>231</v>
      </c>
      <c r="AA5" s="147" t="s">
        <v>115</v>
      </c>
      <c r="AB5" s="148" t="s">
        <v>46</v>
      </c>
      <c r="AC5" s="149" t="s">
        <v>65</v>
      </c>
      <c r="AD5" s="149" t="s">
        <v>66</v>
      </c>
      <c r="AE5" s="150" t="s">
        <v>232</v>
      </c>
      <c r="AF5" s="147" t="s">
        <v>116</v>
      </c>
      <c r="AG5" s="148" t="s">
        <v>47</v>
      </c>
      <c r="AH5" s="149" t="s">
        <v>67</v>
      </c>
      <c r="AI5" s="149" t="s">
        <v>68</v>
      </c>
      <c r="AJ5" s="150" t="s">
        <v>233</v>
      </c>
      <c r="AK5" s="147" t="s">
        <v>117</v>
      </c>
      <c r="AL5" s="148" t="s">
        <v>69</v>
      </c>
      <c r="AM5" s="149" t="s">
        <v>70</v>
      </c>
      <c r="AN5" s="149" t="s">
        <v>71</v>
      </c>
      <c r="AO5" s="150" t="s">
        <v>234</v>
      </c>
      <c r="AP5" s="147" t="s">
        <v>118</v>
      </c>
      <c r="AQ5" s="148" t="s">
        <v>72</v>
      </c>
      <c r="AR5" s="149" t="s">
        <v>73</v>
      </c>
      <c r="AS5" s="149" t="s">
        <v>74</v>
      </c>
      <c r="AT5" s="150" t="s">
        <v>235</v>
      </c>
      <c r="AU5" s="147" t="s">
        <v>119</v>
      </c>
      <c r="AV5" s="148" t="s">
        <v>75</v>
      </c>
      <c r="AW5" s="149" t="s">
        <v>76</v>
      </c>
      <c r="AX5" s="149" t="s">
        <v>77</v>
      </c>
      <c r="AY5" s="151" t="s">
        <v>236</v>
      </c>
      <c r="AZ5" s="152" t="s">
        <v>78</v>
      </c>
      <c r="BA5" s="153" t="s">
        <v>100</v>
      </c>
      <c r="BB5" s="154" t="s">
        <v>237</v>
      </c>
      <c r="BC5" s="152" t="s">
        <v>83</v>
      </c>
      <c r="BD5" s="153" t="s">
        <v>101</v>
      </c>
      <c r="BE5" s="154" t="s">
        <v>238</v>
      </c>
      <c r="BF5" s="152" t="s">
        <v>82</v>
      </c>
      <c r="BG5" s="153" t="s">
        <v>102</v>
      </c>
      <c r="BH5" s="154" t="s">
        <v>239</v>
      </c>
      <c r="BI5" s="152" t="s">
        <v>81</v>
      </c>
      <c r="BJ5" s="153" t="s">
        <v>103</v>
      </c>
      <c r="BK5" s="154" t="s">
        <v>240</v>
      </c>
      <c r="BL5" s="152" t="s">
        <v>80</v>
      </c>
      <c r="BM5" s="153" t="s">
        <v>104</v>
      </c>
      <c r="BN5" s="154" t="s">
        <v>241</v>
      </c>
      <c r="BO5" s="152" t="s">
        <v>79</v>
      </c>
      <c r="BP5" s="153" t="s">
        <v>105</v>
      </c>
      <c r="BQ5" s="154" t="s">
        <v>242</v>
      </c>
    </row>
    <row xmlns:x14ac="http://schemas.microsoft.com/office/spreadsheetml/2009/9/ac" r="6" x14ac:dyDescent="0.2">
      <c r="A6" s="38" t="str">
        <f>IF('Water Data'!$B$2="","",'Water Data'!$B$2)</f>
        <v>ETH_2000_EMIS</v>
      </c>
      <c r="B6" s="38" t="str">
        <f>+'Water Data'!C2</f>
        <v>EMIS</v>
      </c>
      <c r="C6" s="378">
        <f>+IF(ISNUMBER(VALUE(MID(A6,5,4))), VALUE(MID(A6, 5,4)),"")</f>
        <v>2000</v>
      </c>
      <c r="D6" s="99">
        <f>+IF(AND(ISTEXT('Water Data'!B2),BS6="Yes"),100-'Water Data'!D4,IF(AND(ISTEXT('Water Data'!B2),BS6="No",ISNUMBER('Water Data'!D4)),CONCATENATE("[",ROUND(100-'Water Data'!D4,0),"]"),NA()))</f>
        <v>52.92477274658058</v>
      </c>
      <c r="E6" s="99" t="e">
        <f>+IF(AND(ISTEXT('Water Data'!B2),BT6="Yes"),'Water Data'!D6,IF(AND(ISTEXT('Water Data'!B2),BT6="No",ISNUMBER('Water Data'!D6)),CONCATENATE("[",ROUND('Water Data'!D6,0),"]"),NA()))</f>
        <v>#N/A</v>
      </c>
      <c r="F6" s="99" t="e">
        <f>+IF(AND(ISTEXT('Water Data'!B2),BU6="Yes"),'Water Data'!D9,IF(AND(ISTEXT('Water Data'!B2),BU6="No",ISNUMBER('Water Data'!D9)),CONCATENATE("[",ROUND('Water Data'!D9,0),"]"),NA()))</f>
        <v>#N/A</v>
      </c>
      <c r="G6" s="99" t="e">
        <f>+IF(AND(ISTEXT('Water Data'!B2),BV6="Yes"),100-'Water Data'!E4,IF(AND(ISTEXT('Water Data'!B2),BV6="No",ISNUMBER('Water Data'!E4)),CONCATENATE("[",ROUND(100-'Water Data'!E4,0),"]"),NA()))</f>
        <v>#N/A</v>
      </c>
      <c r="H6" s="99" t="e">
        <f>+IF(AND(ISTEXT('Water Data'!B2),BW6="Yes"),'Water Data'!E6,IF(AND(ISTEXT('Water Data'!B2),BW6="No",ISNUMBER('Water Data'!E6)),CONCATENATE("[",ROUND('Water Data'!E6,0),"]"),NA()))</f>
        <v>#N/A</v>
      </c>
      <c r="I6" s="99" t="e">
        <f>+IF(AND(ISTEXT('Water Data'!B2),BX6="Yes"),'Water Data'!E9,IF(AND(ISTEXT('Water Data'!B2),BX6="No",ISNUMBER('Water Data'!E9)),CONCATENATE("[",ROUND('Water Data'!E9,0),"]"),NA()))</f>
        <v>#N/A</v>
      </c>
      <c r="J6" s="99" t="e">
        <f>+IF(AND(ISTEXT('Water Data'!B2),BY6="Yes"),100-'Water Data'!F4,IF(AND(ISTEXT('Water Data'!B2),BY6="No",ISNUMBER('Water Data'!F4)),CONCATENATE("[",ROUND(100-'Water Data'!F4,0),"]"),NA()))</f>
        <v>#N/A</v>
      </c>
      <c r="K6" s="99" t="e">
        <f>+IF(AND(ISTEXT('Water Data'!B2),BZ6="Yes"),'Water Data'!F6,IF(AND(ISTEXT('Water Data'!B2),BZ6="No",ISNUMBER('Water Data'!F6)),CONCATENATE("[",ROUND('Water Data'!F6,0),"]"),NA()))</f>
        <v>#N/A</v>
      </c>
      <c r="L6" s="99" t="e">
        <f>+IF(AND(ISTEXT('Water Data'!B2),CA6="Yes"),'Water Data'!F9,IF(AND(ISTEXT('Water Data'!B2),CA6="No",ISNUMBER('Water Data'!F9)),CONCATENATE("[",ROUND('Water Data'!F9,0),"]"),NA()))</f>
        <v>#N/A</v>
      </c>
      <c r="M6" s="99" t="e">
        <f>+IF(AND(ISTEXT('Water Data'!B2),CB6="Yes"),100-'Water Data'!G4,IF(AND(ISTEXT('Water Data'!B2),CB6="No",ISNUMBER('Water Data'!G4)),CONCATENATE("[",ROUND(100-'Water Data'!G4,0),"]"),NA()))</f>
        <v>#N/A</v>
      </c>
      <c r="N6" s="99" t="e">
        <f>+IF(AND(ISTEXT('Water Data'!B2),CC6="Yes"),'Water Data'!G6,IF(AND(ISTEXT('Water Data'!B2),CC6="No",ISNUMBER('Water Data'!G6)),CONCATENATE("[",ROUND('Water Data'!G6,0),"]"),NA()))</f>
        <v>#N/A</v>
      </c>
      <c r="O6" s="99" t="e">
        <f>+IF(AND(ISTEXT('Water Data'!B2),CD6="Yes"),'Water Data'!G9,IF(AND(ISTEXT('Water Data'!B2),CD6="No",ISNUMBER('Water Data'!G9)),CONCATENATE("[",ROUND('Water Data'!G9,0),"]"),NA()))</f>
        <v>#N/A</v>
      </c>
      <c r="P6" s="99">
        <f>+IF(AND(ISTEXT('Water Data'!B2),CE6="Yes"),100-'Water Data'!H4,IF(AND(ISTEXT('Water Data'!B2),CE6="No",ISNUMBER('Water Data'!H4)),CONCATENATE("[",ROUND(100-'Water Data'!H4,0),"]"),NA()))</f>
        <v>52.186805918189734</v>
      </c>
      <c r="Q6" s="99" t="e">
        <f>+IF(AND(ISTEXT('Water Data'!B2),CF6="Yes"),'Water Data'!H6,IF(AND(ISTEXT('Water Data'!B2),CF6="No",ISNUMBER('Water Data'!H6)),CONCATENATE("[",ROUND('Water Data'!H6,0),"]"),NA()))</f>
        <v>#N/A</v>
      </c>
      <c r="R6" s="99" t="e">
        <f>+IF(AND(ISTEXT('Water Data'!B2),CG6="Yes"),'Water Data'!H9,IF(AND(ISTEXT('Water Data'!B2),CG6="No",ISNUMBER('Water Data'!H9)),CONCATENATE("[",ROUND('Water Data'!H9,0),"]"),NA()))</f>
        <v>#N/A</v>
      </c>
      <c r="S6" s="99">
        <f>+IF(AND(ISTEXT('Water Data'!B2),CH6="Yes"),100-'Water Data'!I4,IF(AND(ISTEXT('Water Data'!B2),CH6="No",ISNUMBER('Water Data'!I4)),CONCATENATE("[",ROUND(100-'Water Data'!I4,0),"]"),NA()))</f>
        <v>79.733414634146328</v>
      </c>
      <c r="T6" s="99" t="e">
        <f>+IF(AND(ISTEXT('Water Data'!B2),CI6="Yes"),'Water Data'!I6,IF(AND(ISTEXT('Water Data'!B2),CI6="No",ISNUMBER('Water Data'!I6)),CONCATENATE("[",ROUND('Water Data'!I6,0),"]"),NA()))</f>
        <v>#N/A</v>
      </c>
      <c r="U6" s="99" t="e">
        <f>+IF(AND(ISTEXT('Water Data'!B2),CJ6="Yes"),'Water Data'!I9,IF(AND(ISTEXT('Water Data'!B2),CJ6="No",ISNUMBER('Water Data'!I9)),CONCATENATE("[",ROUND('Water Data'!I9,0),"]"),NA()))</f>
        <v>#N/A</v>
      </c>
      <c r="V6" s="100">
        <f>+IF(AND(ISTEXT('Sanitation Data'!B2),CK6="Yes"),100-'Sanitation Data'!D4,IF(AND(ISTEXT('Sanitation Data'!B2),CK6="No",ISNUMBER('Sanitation Data'!D4)),CONCATENATE("[",ROUND(100-'Sanitation Data'!D4,0),"]"),NA()))</f>
        <v>53.79760428170929</v>
      </c>
      <c r="W6" s="100" t="e">
        <f>+IF(AND(ISTEXT('Sanitation Data'!B2),CL6="Yes"),'Sanitation Data'!D6,IF(AND(ISTEXT('Sanitation Data'!B2),CL6="No",ISNUMBER('Sanitation Data'!D6)),CONCATENATE("[",ROUND('Sanitation Data'!D6,0),"]"),NA()))</f>
        <v>#N/A</v>
      </c>
      <c r="X6" s="100" t="e">
        <f>+IF(AND(ISTEXT('Sanitation Data'!B2),CM6="Yes"),'Sanitation Data'!D10,IF(AND(ISTEXT('Sanitation Data'!B2),CM6="No",ISNUMBER('Sanitation Data'!D10)),CONCATENATE("[",ROUND('Sanitation Data'!D10,0),"]"),NA()))</f>
        <v>#N/A</v>
      </c>
      <c r="Y6" s="100" t="e">
        <f>+IF(AND(ISTEXT('Sanitation Data'!B2),CN6="Yes"),'Sanitation Data'!D11,IF(AND(ISTEXT('Sanitation Data'!B2),CN6="No",ISNUMBER('Sanitation Data'!D11)),CONCATENATE("[",ROUND('Sanitation Data'!D11,0),"]"),NA()))</f>
        <v>#N/A</v>
      </c>
      <c r="Z6" s="100" t="e">
        <f>+IF(AND(ISTEXT('Sanitation Data'!B2),CO6="Yes"),'Sanitation Data'!D12,IF(AND(ISTEXT('Sanitation Data'!B2),CO6="No",ISNUMBER('Sanitation Data'!D12)),CONCATENATE("[",ROUND('Sanitation Data'!D12,0),"]"),NA()))</f>
        <v>#N/A</v>
      </c>
      <c r="AA6" s="100" t="e">
        <f>+IF(AND(ISTEXT('Sanitation Data'!B2),CP6="Yes"),100-'Sanitation Data'!E4,IF(AND(ISTEXT('Sanitation Data'!B2),CP6="No",ISNUMBER('Sanitation Data'!E4)),CONCATENATE("[",ROUND(100-'Sanitation Data'!E4,0),"]"),NA()))</f>
        <v>#N/A</v>
      </c>
      <c r="AB6" s="100" t="e">
        <f>+IF(AND(ISTEXT('Sanitation Data'!B2),CQ6="Yes"),'Sanitation Data'!E6,IF(AND(ISTEXT('Sanitation Data'!B2),CQ6="No",ISNUMBER('Sanitation Data'!E6)),CONCATENATE("[",ROUND('Sanitation Data'!E6,0),"]"),NA()))</f>
        <v>#N/A</v>
      </c>
      <c r="AC6" s="100" t="e">
        <f>+IF(AND(ISTEXT('Sanitation Data'!B2),CR6="Yes"),'Sanitation Data'!E10,IF(AND(ISTEXT('Sanitation Data'!B2),CR6="No",ISNUMBER('Sanitation Data'!E10)),CONCATENATE("[",ROUND('Sanitation Data'!E10,0),"]"),NA()))</f>
        <v>#N/A</v>
      </c>
      <c r="AD6" s="100" t="e">
        <f>+IF(AND(ISTEXT('Sanitation Data'!B2),CS6="Yes"),'Sanitation Data'!E11,IF(AND(ISTEXT('Sanitation Data'!B2),CS6="No",ISNUMBER('Sanitation Data'!E11)),CONCATENATE("[",ROUND('Sanitation Data'!E11,0),"]"),NA()))</f>
        <v>#N/A</v>
      </c>
      <c r="AE6" s="100" t="e">
        <f>+IF(AND(ISTEXT('Sanitation Data'!B2),CT6="Yes"),'Sanitation Data'!E12,IF(AND(ISTEXT('Sanitation Data'!B2),CT6="No",ISNUMBER('Sanitation Data'!E12)),CONCATENATE("[",ROUND('Sanitation Data'!E12,0),"]"),NA()))</f>
        <v>#N/A</v>
      </c>
      <c r="AF6" s="100" t="e">
        <f>+IF(AND(ISTEXT('Sanitation Data'!B2),CU6="Yes"),100-'Sanitation Data'!F4,IF(AND(ISTEXT('Sanitation Data'!B2),CU6="No",ISNUMBER('Sanitation Data'!F4)),CONCATENATE("[",ROUND(100-'Sanitation Data'!F4,0),"]"),NA()))</f>
        <v>#N/A</v>
      </c>
      <c r="AG6" s="100" t="e">
        <f>+IF(AND(ISTEXT('Sanitation Data'!B2),CV6="Yes"),'Sanitation Data'!F6,IF(AND(ISTEXT('Sanitation Data'!B2),CV6="No",ISNUMBER('Sanitation Data'!F6)),CONCATENATE("[",ROUND('Sanitation Data'!F6,0),"]"),NA()))</f>
        <v>#N/A</v>
      </c>
      <c r="AH6" s="100" t="e">
        <f>+IF(AND(ISTEXT('Sanitation Data'!B2),CW6="Yes"),'Sanitation Data'!F10,IF(AND(ISTEXT('Sanitation Data'!B2),CW6="No",ISNUMBER('Sanitation Data'!F10)),CONCATENATE("[",ROUND('Sanitation Data'!F10,0),"]"),NA()))</f>
        <v>#N/A</v>
      </c>
      <c r="AI6" s="100" t="e">
        <f>+IF(AND(ISTEXT('Sanitation Data'!B2),CX6="Yes"),'Sanitation Data'!F11,IF(AND(ISTEXT('Sanitation Data'!B2),CX6="No",ISNUMBER('Sanitation Data'!F11)),CONCATENATE("[",ROUND('Sanitation Data'!F11,0),"]"),NA()))</f>
        <v>#N/A</v>
      </c>
      <c r="AJ6" s="100" t="e">
        <f>+IF(AND(ISTEXT('Sanitation Data'!B2),CY6="Yes"),'Sanitation Data'!F12,IF(AND(ISTEXT('Sanitation Data'!B2),CY6="No",ISNUMBER('Sanitation Data'!F12)),CONCATENATE("[",ROUND('Sanitation Data'!F12,0),"]"),NA()))</f>
        <v>#N/A</v>
      </c>
      <c r="AK6" s="100" t="e">
        <f>+IF(AND(ISTEXT('Sanitation Data'!B2),CZ6="Yes"),100-'Sanitation Data'!G4,IF(AND(ISTEXT('Sanitation Data'!B2),CZ6="No",ISNUMBER('Sanitation Data'!G4)),CONCATENATE("[",ROUND(100-'Sanitation Data'!G4,0),"]"),NA()))</f>
        <v>#N/A</v>
      </c>
      <c r="AL6" s="100" t="e">
        <f>+IF(AND(ISTEXT('Sanitation Data'!B2),DA6="Yes"),'Sanitation Data'!G6,IF(AND(ISTEXT('Sanitation Data'!B2),DA6="No",ISNUMBER('Sanitation Data'!G6)),CONCATENATE("[",ROUND('Sanitation Data'!G6,0),"]"),NA()))</f>
        <v>#N/A</v>
      </c>
      <c r="AM6" s="100" t="e">
        <f>+IF(AND(ISTEXT('Sanitation Data'!B2),DB6="Yes"),'Sanitation Data'!G10,IF(AND(ISTEXT('Sanitation Data'!B2),DB6="No",ISNUMBER('Sanitation Data'!G10)),CONCATENATE("[",ROUND('Sanitation Data'!G10,0),"]"),NA()))</f>
        <v>#N/A</v>
      </c>
      <c r="AN6" s="100" t="e">
        <f>+IF(AND(ISTEXT('Sanitation Data'!B2),DC6="Yes"),'Sanitation Data'!G11,IF(AND(ISTEXT('Sanitation Data'!B2),DC6="No",ISNUMBER('Sanitation Data'!G11)),CONCATENATE("[",ROUND('Sanitation Data'!G11,0),"]"),NA()))</f>
        <v>#N/A</v>
      </c>
      <c r="AO6" s="100" t="e">
        <f>+IF(AND(ISTEXT('Sanitation Data'!B2),DD6="Yes"),'Sanitation Data'!G12,IF(AND(ISTEXT('Sanitation Data'!B2),DD6="No",ISNUMBER('Sanitation Data'!G12)),CONCATENATE("[",ROUND('Sanitation Data'!G12,0),"]"),NA()))</f>
        <v>#N/A</v>
      </c>
      <c r="AP6" s="100">
        <f>+IF(AND(ISTEXT('Sanitation Data'!B2),DE6="Yes"),100-'Sanitation Data'!H4,IF(AND(ISTEXT('Sanitation Data'!B2),DE6="No",ISNUMBER('Sanitation Data'!H4)),CONCATENATE("[",ROUND(100-'Sanitation Data'!H4,0),"]"),NA()))</f>
        <v>52.763255004351613</v>
      </c>
      <c r="AQ6" s="100" t="e">
        <f>+IF(AND(ISTEXT('Sanitation Data'!B2),DF6="Yes"),'Sanitation Data'!H6,IF(AND(ISTEXT('Sanitation Data'!B2),DF6="No",ISTEXT('Sanitation Data'!H6)),CONCATENATE("[",ROUND('Sanitation Data'!H6,0),"]"),NA()))</f>
        <v>#N/A</v>
      </c>
      <c r="AR6" s="100" t="e">
        <f>+IF(AND(ISTEXT('Sanitation Data'!B2),DG6="Yes"),'Sanitation Data'!H10,IF(AND(ISTEXT('Sanitation Data'!B2),DG6="No",ISNUMBER('Sanitation Data'!H10)),CONCATENATE("[",ROUND('Sanitation Data'!H10,0),"]"),NA()))</f>
        <v>#N/A</v>
      </c>
      <c r="AS6" s="100" t="e">
        <f>+IF(AND(ISTEXT('Sanitation Data'!B2),DH6="Yes"),'Sanitation Data'!H11,IF(AND(ISTEXT('Sanitation Data'!B2),DH6="No",ISNUMBER('Sanitation Data'!H11)),CONCATENATE("[",ROUND('Sanitation Data'!H11,0),"]"),NA()))</f>
        <v>#N/A</v>
      </c>
      <c r="AT6" s="100" t="e">
        <f>+IF(AND(ISTEXT('Sanitation Data'!B2),DI6="Yes"),'Sanitation Data'!H12,IF(AND(ISTEXT('Sanitation Data'!B2),DI6="No",ISNUMBER('Sanitation Data'!H12)),CONCATENATE("[",ROUND('Sanitation Data'!H12,0),"]"),NA()))</f>
        <v>#N/A</v>
      </c>
      <c r="AU6" s="100">
        <f>+IF(AND(ISTEXT('Sanitation Data'!B2),DJ6="Yes"),100-'Sanitation Data'!I4,IF(AND(ISTEXT('Sanitation Data'!B2),DJ6="No",ISNUMBER('Sanitation Data'!I4)),CONCATENATE("[",ROUND(100-'Sanitation Data'!I4,0),"]"),NA()))</f>
        <v>96.137073170731696</v>
      </c>
      <c r="AV6" s="100" t="e">
        <f>+IF(AND(ISTEXT('Sanitation Data'!B2),DK6="Yes"),'Sanitation Data'!I6,IF(AND(ISTEXT('Sanitation Data'!B2),DK6="No",ISNUMBER('Sanitation Data'!I6)),CONCATENATE("[",ROUND('Sanitation Data'!I6,0),"]"),NA()))</f>
        <v>#N/A</v>
      </c>
      <c r="AW6" s="100" t="e">
        <f>+IF(AND(ISTEXT('Sanitation Data'!B2),DL6="Yes"),'Sanitation Data'!I10,IF(AND(ISTEXT('Sanitation Data'!B2),DL6="No",ISNUMBER('Sanitation Data'!I10)),CONCATENATE("[",ROUND('Sanitation Data'!I10,0),"]"),NA()))</f>
        <v>#N/A</v>
      </c>
      <c r="AX6" s="100" t="e">
        <f>+IF(AND(ISTEXT('Sanitation Data'!B2),DM6="Yes"),'Sanitation Data'!I11,IF(AND(ISTEXT('Sanitation Data'!B2),DM6="No",ISNUMBER('Sanitation Data'!I11)),CONCATENATE("[",ROUND('Sanitation Data'!I11,0),"]"),NA()))</f>
        <v>#N/A</v>
      </c>
      <c r="AY6" s="100" t="e">
        <f>+IF(AND(ISTEXT('Sanitation Data'!B2),DN6="Yes"),'Sanitation Data'!I12,IF(AND(ISTEXT('Sanitation Data'!B2),DN6="No",ISNUMBER('Sanitation Data'!I12)),CONCATENATE("[",ROUND('Sanitation Data'!I12,0),"]"),NA()))</f>
        <v>#N/A</v>
      </c>
      <c r="AZ6" s="101" t="e">
        <f>+IF(AND(ISTEXT('Hygiene Data'!B2),DO6="Yes"),'Hygiene Data'!D5,IF(AND(ISTEXT('Hygiene Data'!B2),DO6="No",ISNUMBER('Hygiene Data'!D5)),CONCATENATE("[",ROUND('Hygiene Data'!D5,0),"]"),NA()))</f>
        <v>#N/A</v>
      </c>
      <c r="BA6" s="101" t="e">
        <f>+IF(AND(ISTEXT('Hygiene Data'!B2),DP6="Yes"),'Hygiene Data'!D7,IF(AND(ISTEXT('Hygiene Data'!B2),DP6="No",ISNUMBER('Hygiene Data'!D7)),CONCATENATE("[",ROUND('Hygiene Data'!D7,0),"]"),NA()))</f>
        <v>#N/A</v>
      </c>
      <c r="BB6" s="101" t="e">
        <f>+IF(AND(ISTEXT('Hygiene Data'!B2),DQ6="Yes"),'Hygiene Data'!D9,IF(AND(ISTEXT('Hygiene Data'!B2),DQ6="No",ISNUMBER('Hygiene Data'!D9)),CONCATENATE("[",ROUND('Hygiene Data'!D9,0),"]"),NA()))</f>
        <v>#N/A</v>
      </c>
      <c r="BC6" s="101" t="e">
        <f>+IF(AND(ISTEXT('Hygiene Data'!B2),DR6="Yes"),'Hygiene Data'!E5,IF(AND(ISTEXT('Hygiene Data'!B2),DR6="No",ISNUMBER('Hygiene Data'!E5)),CONCATENATE("[",ROUND('Hygiene Data'!E5,0),"]"),NA()))</f>
        <v>#N/A</v>
      </c>
      <c r="BD6" s="101" t="e">
        <f>+IF(AND(ISTEXT('Hygiene Data'!B2),DS6="Yes"),'Hygiene Data'!E7,IF(AND(ISTEXT('Hygiene Data'!B2),DS6="No",ISNUMBER('Hygiene Data'!E7)),CONCATENATE("[",ROUND('Hygiene Data'!E7,0),"]"),NA()))</f>
        <v>#N/A</v>
      </c>
      <c r="BE6" s="101" t="e">
        <f>+IF(AND(ISTEXT('Hygiene Data'!B2),DT6="Yes"),'Hygiene Data'!E9,IF(AND(ISTEXT('Hygiene Data'!B2),DT6="No",ISNUMBER('Hygiene Data'!E9)),CONCATENATE("[",ROUND('Hygiene Data'!E9,0),"]"),NA()))</f>
        <v>#N/A</v>
      </c>
      <c r="BF6" s="101" t="e">
        <f>+IF(AND(ISTEXT('Hygiene Data'!B2),DU6="Yes"),'Hygiene Data'!F5,IF(AND(ISTEXT('Hygiene Data'!B2),DU6="No",ISNUMBER('Hygiene Data'!F5)),CONCATENATE("[",ROUND('Hygiene Data'!F5,0),"]"),NA()))</f>
        <v>#N/A</v>
      </c>
      <c r="BG6" s="101" t="e">
        <f>+IF(AND(ISTEXT('Hygiene Data'!B2),DV6="Yes"),'Hygiene Data'!F7,IF(AND(ISTEXT('Hygiene Data'!B2),DV6="No",ISNUMBER('Hygiene Data'!F7)),CONCATENATE("[",ROUND('Hygiene Data'!F7,0),"]"),NA()))</f>
        <v>#N/A</v>
      </c>
      <c r="BH6" s="101" t="e">
        <f>+IF(AND(ISTEXT('Hygiene Data'!B2),DW6="Yes"),'Hygiene Data'!F9,IF(AND(ISTEXT('Hygiene Data'!B2),DW6="No",ISNUMBER('Hygiene Data'!F9)),CONCATENATE("[",ROUND('Hygiene Data'!F9,0),"]"),NA()))</f>
        <v>#N/A</v>
      </c>
      <c r="BI6" s="101" t="e">
        <f>+IF(AND(ISTEXT('Hygiene Data'!B2),DX6="Yes"),'Hygiene Data'!G5,IF(AND(ISTEXT('Hygiene Data'!B2),DX6="No",ISNUMBER('Hygiene Data'!G5)),CONCATENATE("[",ROUND('Hygiene Data'!G5,0),"]"),NA()))</f>
        <v>#N/A</v>
      </c>
      <c r="BJ6" s="101" t="e">
        <f>+IF(AND(ISTEXT('Hygiene Data'!B2),DY6="Yes"),'Hygiene Data'!G7,IF(AND(ISTEXT('Hygiene Data'!B2),DY6="No",ISNUMBER('Hygiene Data'!G7)),CONCATENATE("[",ROUND('Hygiene Data'!G7,0),"]"),NA()))</f>
        <v>#N/A</v>
      </c>
      <c r="BK6" s="101" t="e">
        <f>+IF(AND(ISTEXT('Hygiene Data'!B2),DZ6="Yes"),'Hygiene Data'!G9,IF(AND(ISTEXT('Hygiene Data'!B2),DZ6="No",ISNUMBER('Hygiene Data'!G9)),CONCATENATE("[",ROUND('Hygiene Data'!G9,0),"]"),NA()))</f>
        <v>#N/A</v>
      </c>
      <c r="BL6" s="101" t="e">
        <f>+IF(AND(ISTEXT('Hygiene Data'!B2),EA6="Yes"),'Hygiene Data'!H5,IF(AND(ISTEXT('Hygiene Data'!B2),EA6="No",ISNUMBER('Hygiene Data'!H5)),CONCATENATE("[",ROUND('Hygiene Data'!H5,0),"]"),NA()))</f>
        <v>#N/A</v>
      </c>
      <c r="BM6" s="101" t="e">
        <f>+IF(AND(ISTEXT('Hygiene Data'!B2),EB6="Yes"),'Hygiene Data'!H7,IF(AND(ISTEXT('Hygiene Data'!B2),EB6="No",ISNUMBER('Hygiene Data'!H7)),CONCATENATE("[",ROUND('Hygiene Data'!H7,0),"]"),NA()))</f>
        <v>#N/A</v>
      </c>
      <c r="BN6" s="101" t="e">
        <f>+IF(AND(ISTEXT('Hygiene Data'!B2),EC6="Yes"),'Hygiene Data'!H9,IF(AND(ISTEXT('Hygiene Data'!B2),EC6="No",ISNUMBER('Hygiene Data'!H9)),CONCATENATE("[",ROUND('Hygiene Data'!H9,0),"]"),NA()))</f>
        <v>#N/A</v>
      </c>
      <c r="BO6" s="101" t="e">
        <f>+IF(AND(ISTEXT('Hygiene Data'!B2),ED6="Yes"),'Hygiene Data'!I5,IF(AND(ISTEXT('Hygiene Data'!B2),ED6="No",ISNUMBER('Hygiene Data'!I5)),CONCATENATE("[",ROUND('Hygiene Data'!I5,0),"]"),NA()))</f>
        <v>#N/A</v>
      </c>
      <c r="BP6" s="101" t="e">
        <f>+IF(AND(ISTEXT('Hygiene Data'!B2),EE6="Yes"),'Hygiene Data'!I7,IF(AND(ISTEXT('Hygiene Data'!B2),EE6="No",ISNUMBER('Hygiene Data'!I7)),CONCATENATE("[",ROUND('Hygiene Data'!I7,0),"]"),NA()))</f>
        <v>#N/A</v>
      </c>
      <c r="BQ6" s="101" t="e">
        <f>+IF(AND(ISTEXT('Hygiene Data'!B2),EF6="Yes"),'Hygiene Data'!I9,IF(AND(ISTEXT('Hygiene Data'!B2),EF6="No",ISNUMBER('Hygiene Data'!I9)),CONCATENATE("[",ROUND('Hygiene Data'!I9,0),"]"),NA()))</f>
        <v>#N/A</v>
      </c>
      <c r="BR6" s="322"/>
      <c r="BS6" s="322" t="str">
        <f>+'Water Data'!D27</f>
        <v>Yes</v>
      </c>
      <c r="BT6" s="322">
        <f>+'Water Data'!D28</f>
        <v>0</v>
      </c>
      <c r="BU6" s="322">
        <f>+'Water Data'!D29</f>
        <v>0</v>
      </c>
      <c r="BV6" s="322">
        <f>+'Water Data'!E27</f>
        <v>0</v>
      </c>
      <c r="BW6" s="322">
        <f>+'Water Data'!E28</f>
        <v>0</v>
      </c>
      <c r="BX6" s="322">
        <f>+'Water Data'!E29</f>
        <v>0</v>
      </c>
      <c r="BY6" s="322">
        <f>+'Water Data'!F27</f>
        <v>0</v>
      </c>
      <c r="BZ6" s="322">
        <f>+'Water Data'!F28</f>
        <v>0</v>
      </c>
      <c r="CA6" s="322">
        <f>+'Water Data'!F29</f>
        <v>0</v>
      </c>
      <c r="CB6" s="322">
        <f>+'Water Data'!G27</f>
        <v>0</v>
      </c>
      <c r="CC6" s="322">
        <f>+'Water Data'!G28</f>
        <v>0</v>
      </c>
      <c r="CD6" s="322">
        <f>+'Water Data'!G29</f>
        <v>0</v>
      </c>
      <c r="CE6" s="322" t="str">
        <f>+'Water Data'!H27</f>
        <v>Yes</v>
      </c>
      <c r="CF6" s="322">
        <f>+'Water Data'!H28</f>
        <v>0</v>
      </c>
      <c r="CG6" s="322">
        <f>+'Water Data'!H29</f>
        <v>0</v>
      </c>
      <c r="CH6" s="322" t="str">
        <f>+'Water Data'!I27</f>
        <v>Yes</v>
      </c>
      <c r="CI6" s="322">
        <f>+'Water Data'!I28</f>
        <v>0</v>
      </c>
      <c r="CJ6" s="322">
        <f>+'Water Data'!I29</f>
        <v>0</v>
      </c>
      <c r="CK6" s="322" t="str">
        <f>+'Sanitation Data'!D28</f>
        <v>Yes</v>
      </c>
      <c r="CL6" s="322">
        <f>+'Sanitation Data'!D29</f>
        <v>0</v>
      </c>
      <c r="CM6" s="322">
        <f>+'Sanitation Data'!D30</f>
        <v>0</v>
      </c>
      <c r="CN6" s="322">
        <f>+'Sanitation Data'!D31</f>
        <v>0</v>
      </c>
      <c r="CO6" s="322">
        <f>+'Sanitation Data'!D32</f>
        <v>0</v>
      </c>
      <c r="CP6" s="322">
        <f>+'Sanitation Data'!E28</f>
        <v>0</v>
      </c>
      <c r="CQ6" s="322">
        <f>+'Sanitation Data'!E29</f>
        <v>0</v>
      </c>
      <c r="CR6" s="322">
        <f>+'Sanitation Data'!E30</f>
        <v>0</v>
      </c>
      <c r="CS6" s="322">
        <f>+'Sanitation Data'!E31</f>
        <v>0</v>
      </c>
      <c r="CT6" s="322">
        <f>+'Sanitation Data'!E32</f>
        <v>0</v>
      </c>
      <c r="CU6" s="322">
        <f>+'Sanitation Data'!F28</f>
        <v>0</v>
      </c>
      <c r="CV6" s="322">
        <f>+'Sanitation Data'!F29</f>
        <v>0</v>
      </c>
      <c r="CW6" s="322">
        <f>+'Sanitation Data'!F30</f>
        <v>0</v>
      </c>
      <c r="CX6" s="322">
        <f>+'Sanitation Data'!F31</f>
        <v>0</v>
      </c>
      <c r="CY6" s="322">
        <f>+'Sanitation Data'!F32</f>
        <v>0</v>
      </c>
      <c r="CZ6" s="322">
        <f>+'Sanitation Data'!G28</f>
        <v>0</v>
      </c>
      <c r="DA6" s="322">
        <f>+'Sanitation Data'!G29</f>
        <v>0</v>
      </c>
      <c r="DB6" s="322">
        <f>+'Sanitation Data'!G30</f>
        <v>0</v>
      </c>
      <c r="DC6" s="322">
        <f>+'Sanitation Data'!G31</f>
        <v>0</v>
      </c>
      <c r="DD6" s="322">
        <f>+'Sanitation Data'!G32</f>
        <v>0</v>
      </c>
      <c r="DE6" s="322" t="str">
        <f>+'Sanitation Data'!H28</f>
        <v>Yes</v>
      </c>
      <c r="DF6" s="322">
        <f>+'Sanitation Data'!H29</f>
        <v>0</v>
      </c>
      <c r="DG6" s="322">
        <f>+'Sanitation Data'!H30</f>
        <v>0</v>
      </c>
      <c r="DH6" s="322">
        <f>+'Sanitation Data'!H31</f>
        <v>0</v>
      </c>
      <c r="DI6" s="322">
        <f>+'Sanitation Data'!H32</f>
        <v>0</v>
      </c>
      <c r="DJ6" s="322" t="str">
        <f>+'Sanitation Data'!I28</f>
        <v>Yes</v>
      </c>
      <c r="DK6" s="322">
        <f>+'Sanitation Data'!I29</f>
        <v>0</v>
      </c>
      <c r="DL6" s="322">
        <f>+'Sanitation Data'!I30</f>
        <v>0</v>
      </c>
      <c r="DM6" s="322">
        <f>+'Sanitation Data'!I31</f>
        <v>0</v>
      </c>
      <c r="DN6" s="322">
        <f>+'Sanitation Data'!I32</f>
        <v>0</v>
      </c>
      <c r="DO6" s="322">
        <f>+'Hygiene Data'!D11</f>
        <v>0</v>
      </c>
      <c r="DP6" s="322">
        <f>+'Hygiene Data'!D12</f>
        <v>0</v>
      </c>
      <c r="DQ6" s="322">
        <f>+'Hygiene Data'!D13</f>
        <v>0</v>
      </c>
      <c r="DR6" s="322">
        <f>+'Hygiene Data'!E11</f>
        <v>0</v>
      </c>
      <c r="DS6" s="322">
        <f>+'Hygiene Data'!E12</f>
        <v>0</v>
      </c>
      <c r="DT6" s="322">
        <f>+'Hygiene Data'!E13</f>
        <v>0</v>
      </c>
      <c r="DU6" s="322">
        <f>+'Hygiene Data'!F11</f>
        <v>0</v>
      </c>
      <c r="DV6" s="322">
        <f>+'Hygiene Data'!F12</f>
        <v>0</v>
      </c>
      <c r="DW6" s="322">
        <f>+'Hygiene Data'!F13</f>
        <v>0</v>
      </c>
      <c r="DX6" s="322">
        <f>+'Hygiene Data'!G11</f>
        <v>0</v>
      </c>
      <c r="DY6" s="322">
        <f>+'Hygiene Data'!G12</f>
        <v>0</v>
      </c>
      <c r="DZ6" s="322">
        <f>+'Hygiene Data'!G13</f>
        <v>0</v>
      </c>
      <c r="EA6" s="322">
        <f>+'Hygiene Data'!H11</f>
        <v>0</v>
      </c>
      <c r="EB6" s="322">
        <f>+'Hygiene Data'!H12</f>
        <v>0</v>
      </c>
      <c r="EC6" s="322">
        <f>+'Hygiene Data'!H13</f>
        <v>0</v>
      </c>
      <c r="ED6" s="322">
        <f>+'Hygiene Data'!I11</f>
        <v>0</v>
      </c>
      <c r="EE6" s="322">
        <f>+'Hygiene Data'!I12</f>
        <v>0</v>
      </c>
      <c r="EF6" s="322">
        <f>+'Hygiene Data'!I13</f>
        <v>0</v>
      </c>
    </row>
    <row xmlns:x14ac="http://schemas.microsoft.com/office/spreadsheetml/2009/9/ac" r="7" x14ac:dyDescent="0.2">
      <c r="A7" s="38" t="str">
        <f ca="true">+IF(OFFSET('Water Data'!$B$2,0,10*ROW('Water Data'!E1))="","",OFFSET('Water Data'!$B$2,0,10*ROW('Water Data'!E1)))</f>
        <v>ETH_2001_EMIS</v>
      </c>
      <c r="B7" s="38" t="str">
        <f ca="true">+IF(OFFSET('Water Data'!$C$2,0,10*ROW('Water Data'!F1))="","",OFFSET('Water Data'!$C$2,0,10*ROW('Water Data'!F1)))</f>
        <v>EMIS</v>
      </c>
      <c r="C7" s="378">
        <f t="shared" ref="C7:C70" ca="true" si="0">+IF(ISNUMBER(VALUE(MID(A7,5,4))), VALUE(MID(A7, 5,4)),"")</f>
        <v>2001</v>
      </c>
      <c r="D7" s="99">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47.75928163535545</v>
      </c>
      <c r="E7" s="99"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9"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9"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9"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9"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9"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9"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9"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9"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9"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9"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9">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46.893989813242783</v>
      </c>
      <c r="Q7" s="99"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9"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9">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79.145518867924523</v>
      </c>
      <c r="T7" s="99"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9"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100">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77.49521641976331</v>
      </c>
      <c r="W7" s="100"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100"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100"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100"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100"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100"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100"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100"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100"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100"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100"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100"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100"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100"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100"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100"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100"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100"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100"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100">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76.978089983022073</v>
      </c>
      <c r="AQ7" s="100"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100"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100"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100"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100">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97.314622641509416</v>
      </c>
      <c r="AV7" s="100"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100"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100"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100"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101"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101"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101"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101"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101"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101"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101"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101"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101"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101"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101"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101"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101"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101"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101"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101"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101"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101"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22"/>
      <c r="BS7" s="322" t="str">
        <f ca="true">+IF(OFFSET('Water Data'!$D$27,0,10*ROW('Water Data'!D1))="","",OFFSET('Water Data'!$D$27,0,10*ROW('Water Data'!D1)))</f>
        <v>Yes</v>
      </c>
      <c r="BT7" s="322" t="str">
        <f ca="true">+IF(OFFSET('Water Data'!$D$28,0,10*ROW('Water Data'!D1))="","",OFFSET('Water Data'!$D$28,0,10*ROW('Water Data'!D1)))</f>
        <v/>
      </c>
      <c r="BU7" s="322" t="str">
        <f ca="true">+IF(OFFSET('Water Data'!$D$29,0,10*ROW('Water Data'!D1))="","",OFFSET('Water Data'!$D$29,0,10*ROW('Water Data'!D1)))</f>
        <v/>
      </c>
      <c r="BV7" s="322" t="str">
        <f ca="true">+IF(OFFSET('Water Data'!$E$27,0,10*ROW('Water Data'!E1))="","",OFFSET('Water Data'!$E$27,0,10*ROW('Water Data'!E1)))</f>
        <v/>
      </c>
      <c r="BW7" s="322" t="str">
        <f ca="true">+IF(OFFSET('Water Data'!$E$28,0,10*ROW('Water Data'!E1))="","",OFFSET('Water Data'!$E$28,0,10*ROW('Water Data'!E1)))</f>
        <v/>
      </c>
      <c r="BX7" s="322" t="str">
        <f ca="true">+IF(OFFSET('Water Data'!$E$29,0,10*ROW('Water Data'!E1))="","",OFFSET('Water Data'!$E$29,0,10*ROW('Water Data'!E1)))</f>
        <v/>
      </c>
      <c r="BY7" s="322" t="str">
        <f ca="true">+IF(OFFSET('Water Data'!$F$27,0,10*ROW('Water Data'!F1))="","",OFFSET('Water Data'!$F$27,0,10*ROW('Water Data'!F1)))</f>
        <v/>
      </c>
      <c r="BZ7" s="322" t="str">
        <f ca="true">+IF(OFFSET('Water Data'!$F$28,0,10*ROW('Water Data'!F1))="","",OFFSET('Water Data'!$F$28,0,10*ROW('Water Data'!F1)))</f>
        <v/>
      </c>
      <c r="CA7" s="322" t="str">
        <f ca="true">+IF(OFFSET('Water Data'!$F$29,0,10*ROW('Water Data'!F1))="","",OFFSET('Water Data'!$F$29,0,10*ROW('Water Data'!F1)))</f>
        <v/>
      </c>
      <c r="CB7" s="322" t="str">
        <f ca="true">+IF(OFFSET('Water Data'!$G$27,0,10*ROW('Water Data'!G1))="","",OFFSET('Water Data'!$G$27,0,10*ROW('Water Data'!G1)))</f>
        <v/>
      </c>
      <c r="CC7" s="322" t="str">
        <f ca="true">+IF(OFFSET('Water Data'!$G$28,0,10*ROW('Water Data'!G1))="","",OFFSET('Water Data'!$G$28,0,10*ROW('Water Data'!G1)))</f>
        <v/>
      </c>
      <c r="CD7" s="322" t="str">
        <f ca="true">+IF(OFFSET('Water Data'!$G$29,0,10*ROW('Water Data'!G1))="","",OFFSET('Water Data'!$G$29,0,10*ROW('Water Data'!G1)))</f>
        <v/>
      </c>
      <c r="CE7" s="322" t="str">
        <f ca="true">+IF(OFFSET('Water Data'!$H$27,0,10*ROW('Water Data'!H1))="","",OFFSET('Water Data'!$H$27,0,10*ROW('Water Data'!H1)))</f>
        <v>Yes</v>
      </c>
      <c r="CF7" s="322" t="str">
        <f ca="true">+IF(OFFSET('Water Data'!$H$28,0,10*ROW('Water Data'!H1))="","",OFFSET('Water Data'!$H$28,0,10*ROW('Water Data'!H1)))</f>
        <v/>
      </c>
      <c r="CG7" s="322" t="str">
        <f ca="true">+IF(OFFSET('Water Data'!$H$29,0,10*ROW('Water Data'!H1))="","",OFFSET('Water Data'!$H$29,0,10*ROW('Water Data'!H1)))</f>
        <v/>
      </c>
      <c r="CH7" s="322" t="str">
        <f ca="true">+IF(OFFSET('Water Data'!$I$27,0,10*ROW('Water Data'!I1))="","",OFFSET('Water Data'!$I$27,0,10*ROW('Water Data'!I1)))</f>
        <v>Yes</v>
      </c>
      <c r="CI7" s="322" t="str">
        <f ca="true">+IF(OFFSET('Water Data'!$I$28,0,10*ROW('Water Data'!I1))="","",OFFSET('Water Data'!$I$28,0,10*ROW('Water Data'!I1)))</f>
        <v/>
      </c>
      <c r="CJ7" s="322" t="str">
        <f ca="true">+IF(OFFSET('Water Data'!$I$29,0,10*ROW('Water Data'!I1))="","",OFFSET('Water Data'!$I$29,0,10*ROW('Water Data'!I1)))</f>
        <v/>
      </c>
      <c r="CK7" s="322" t="str">
        <f ca="true">+IF(OFFSET('Sanitation Data'!$D$28,0,10*ROW('Sanitation Data'!D1))="","",OFFSET('Sanitation Data'!$D$28,0,10*ROW('Sanitation Data'!D1)))</f>
        <v>Yes</v>
      </c>
      <c r="CL7" s="322" t="str">
        <f ca="true">+IF(OFFSET('Sanitation Data'!$D$29,0,10*ROW('Sanitation Data'!D1))="","",OFFSET('Sanitation Data'!$D$29,0,10*ROW('Sanitation Data'!D1)))</f>
        <v/>
      </c>
      <c r="CM7" s="322" t="str">
        <f ca="true">+IF(OFFSET('Sanitation Data'!$D$30,0,10*ROW('Sanitation Data'!D1))="","",OFFSET('Sanitation Data'!$D$30,0,10*ROW('Sanitation Data'!D1)))</f>
        <v/>
      </c>
      <c r="CN7" s="322" t="str">
        <f ca="true">+IF(OFFSET('Sanitation Data'!$D$31,0,10*ROW('Sanitation Data'!D1))="","",OFFSET('Sanitation Data'!$D$31,0,10*ROW('Sanitation Data'!D1)))</f>
        <v/>
      </c>
      <c r="CO7" s="322" t="str">
        <f ca="true">+IF(OFFSET('Sanitation Data'!$D$32,0,10*ROW('Sanitation Data'!D1))="","",OFFSET('Sanitation Data'!$D$32,0,10*ROW('Sanitation Data'!D1)))</f>
        <v/>
      </c>
      <c r="CP7" s="322" t="str">
        <f ca="true">+IF(OFFSET('Sanitation Data'!$E$28,0,10*ROW('Sanitation Data'!E1))="","",OFFSET('Sanitation Data'!$E$28,0,10*ROW('Sanitation Data'!E1)))</f>
        <v/>
      </c>
      <c r="CQ7" s="322" t="str">
        <f ca="true">+IF(OFFSET('Sanitation Data'!$E$29,0,10*ROW('Sanitation Data'!E1))="","",OFFSET('Sanitation Data'!$E$29,0,10*ROW('Sanitation Data'!E1)))</f>
        <v/>
      </c>
      <c r="CR7" s="322" t="str">
        <f ca="true">+IF(OFFSET('Sanitation Data'!$E$30,0,10*ROW('Sanitation Data'!E1))="","",OFFSET('Sanitation Data'!$E$30,0,10*ROW('Sanitation Data'!E1)))</f>
        <v/>
      </c>
      <c r="CS7" s="322" t="str">
        <f ca="true">+IF(OFFSET('Sanitation Data'!$E$31,0,10*ROW('Sanitation Data'!E1))="","",OFFSET('Sanitation Data'!$E$31,0,10*ROW('Sanitation Data'!E1)))</f>
        <v/>
      </c>
      <c r="CT7" s="322" t="str">
        <f ca="true">+IF(OFFSET('Sanitation Data'!$E$32,0,10*ROW('Sanitation Data'!E1))="","",OFFSET('Sanitation Data'!$E$32,0,10*ROW('Sanitation Data'!E1)))</f>
        <v/>
      </c>
      <c r="CU7" s="322" t="str">
        <f ca="true">+IF(OFFSET('Sanitation Data'!$F$28,0,10*ROW('Sanitation Data'!F1))="","",OFFSET('Sanitation Data'!$F$28,0,10*ROW('Sanitation Data'!F1)))</f>
        <v/>
      </c>
      <c r="CV7" s="322" t="str">
        <f ca="true">+IF(OFFSET('Sanitation Data'!$F$29,0,10*ROW('Sanitation Data'!F1))="","",OFFSET('Sanitation Data'!$F$29,0,10*ROW('Sanitation Data'!F1)))</f>
        <v/>
      </c>
      <c r="CW7" s="322" t="str">
        <f ca="true">+IF(OFFSET('Sanitation Data'!$F$30,0,10*ROW('Sanitation Data'!F1))="","",OFFSET('Sanitation Data'!$F$30,0,10*ROW('Sanitation Data'!F1)))</f>
        <v/>
      </c>
      <c r="CX7" s="322" t="str">
        <f ca="true">+IF(OFFSET('Sanitation Data'!$F$31,0,10*ROW('Sanitation Data'!F1))="","",OFFSET('Sanitation Data'!$F$31,0,10*ROW('Sanitation Data'!F1)))</f>
        <v/>
      </c>
      <c r="CY7" s="322" t="str">
        <f ca="true">+IF(OFFSET('Sanitation Data'!$F$32,0,10*ROW('Sanitation Data'!F1))="","",OFFSET('Sanitation Data'!$F$32,0,10*ROW('Sanitation Data'!F1)))</f>
        <v/>
      </c>
      <c r="CZ7" s="322" t="str">
        <f ca="true">+IF(OFFSET('Sanitation Data'!$G$28,0,10*ROW('Sanitation Data'!G1))="","",OFFSET('Sanitation Data'!$G$28,0,10*ROW('Sanitation Data'!G1)))</f>
        <v/>
      </c>
      <c r="DA7" s="322" t="str">
        <f ca="true">+IF(OFFSET('Sanitation Data'!$G$29,0,10*ROW('Sanitation Data'!G1))="","",OFFSET('Sanitation Data'!$G$29,0,10*ROW('Sanitation Data'!G1)))</f>
        <v/>
      </c>
      <c r="DB7" s="322" t="str">
        <f ca="true">+IF(OFFSET('Sanitation Data'!$G$30,0,10*ROW('Sanitation Data'!G1))="","",OFFSET('Sanitation Data'!$G$30,0,10*ROW('Sanitation Data'!G1)))</f>
        <v/>
      </c>
      <c r="DC7" s="322" t="str">
        <f ca="true">+IF(OFFSET('Sanitation Data'!$G$31,0,10*ROW('Sanitation Data'!G1))="","",OFFSET('Sanitation Data'!$G$31,0,10*ROW('Sanitation Data'!G1)))</f>
        <v/>
      </c>
      <c r="DD7" s="322" t="str">
        <f ca="true">+IF(OFFSET('Sanitation Data'!$G$32,0,10*ROW('Sanitation Data'!G1))="","",OFFSET('Sanitation Data'!$G$32,0,10*ROW('Sanitation Data'!G1)))</f>
        <v/>
      </c>
      <c r="DE7" s="322" t="str">
        <f ca="true">+IF(OFFSET('Sanitation Data'!$H$28,0,10*ROW('Sanitation Data'!H1))="","",OFFSET('Sanitation Data'!$H$28,0,10*ROW('Sanitation Data'!H1)))</f>
        <v>Yes</v>
      </c>
      <c r="DF7" s="322" t="str">
        <f ca="true">+IF(OFFSET('Sanitation Data'!$H$29,0,10*ROW('Sanitation Data'!H1))="","",OFFSET('Sanitation Data'!$H$29,0,10*ROW('Sanitation Data'!H1)))</f>
        <v/>
      </c>
      <c r="DG7" s="322" t="str">
        <f ca="true">+IF(OFFSET('Sanitation Data'!$H$30,0,10*ROW('Sanitation Data'!H1))="","",OFFSET('Sanitation Data'!$H$30,0,10*ROW('Sanitation Data'!H1)))</f>
        <v/>
      </c>
      <c r="DH7" s="322" t="str">
        <f ca="true">+IF(OFFSET('Sanitation Data'!$H$31,0,10*ROW('Sanitation Data'!H1))="","",OFFSET('Sanitation Data'!$H$31,0,10*ROW('Sanitation Data'!H1)))</f>
        <v/>
      </c>
      <c r="DI7" s="322" t="str">
        <f ca="true">+IF(OFFSET('Sanitation Data'!$H$32,0,10*ROW('Sanitation Data'!H1))="","",OFFSET('Sanitation Data'!$H$32,0,10*ROW('Sanitation Data'!H1)))</f>
        <v/>
      </c>
      <c r="DJ7" s="322" t="str">
        <f ca="true">+IF(OFFSET('Sanitation Data'!$I$28,0,10*ROW('Sanitation Data'!I1))="","",OFFSET('Sanitation Data'!$I$28,0,10*ROW('Sanitation Data'!I1)))</f>
        <v>Yes</v>
      </c>
      <c r="DK7" s="322" t="str">
        <f ca="true">+IF(OFFSET('Sanitation Data'!$I$29,0,10*ROW('Sanitation Data'!I1))="","",OFFSET('Sanitation Data'!$I$29,0,10*ROW('Sanitation Data'!I1)))</f>
        <v/>
      </c>
      <c r="DL7" s="322" t="str">
        <f ca="true">+IF(OFFSET('Sanitation Data'!$I$30,0,10*ROW('Sanitation Data'!I1))="","",OFFSET('Sanitation Data'!$I$30,0,10*ROW('Sanitation Data'!I1)))</f>
        <v/>
      </c>
      <c r="DM7" s="322" t="str">
        <f ca="true">+IF(OFFSET('Sanitation Data'!$I$31,0,10*ROW('Sanitation Data'!I1))="","",OFFSET('Sanitation Data'!$I$31,0,10*ROW('Sanitation Data'!I1)))</f>
        <v/>
      </c>
      <c r="DN7" s="322" t="str">
        <f ca="true">+IF(OFFSET('Sanitation Data'!$I$32,0,10*ROW('Sanitation Data'!I1))="","",OFFSET('Sanitation Data'!$I$32,0,10*ROW('Sanitation Data'!I1)))</f>
        <v/>
      </c>
      <c r="DO7" s="322" t="str">
        <f ca="true">+IF(OFFSET('Hygiene Data'!$D$11,0,10*ROW('Hygiene Data'!D1))="","",OFFSET('Hygiene Data'!$D$11,0,10*ROW('Hygiene Data'!D1)))</f>
        <v/>
      </c>
      <c r="DP7" s="322" t="str">
        <f ca="true">+IF(OFFSET('Hygiene Data'!$D$12,0,10*ROW('Hygiene Data'!D1))="","",OFFSET('Hygiene Data'!$D$12,0,10*ROW('Hygiene Data'!D1)))</f>
        <v/>
      </c>
      <c r="DQ7" s="322" t="str">
        <f ca="true">+IF(OFFSET('Hygiene Data'!$D$13,0,10*ROW('Hygiene Data'!D1))="","",OFFSET('Hygiene Data'!$D$13,0,10*ROW('Hygiene Data'!D1)))</f>
        <v/>
      </c>
      <c r="DR7" s="322" t="str">
        <f ca="true">+IF(OFFSET('Hygiene Data'!$E$11,0,10*ROW('Hygiene Data'!E1))="","",OFFSET('Hygiene Data'!$E$11,0,10*ROW('Hygiene Data'!E1)))</f>
        <v/>
      </c>
      <c r="DS7" s="322" t="str">
        <f ca="true">+IF(OFFSET('Hygiene Data'!$E$12,0,10*ROW('Hygiene Data'!E1))="","",OFFSET('Hygiene Data'!$E$12,0,10*ROW('Hygiene Data'!E1)))</f>
        <v/>
      </c>
      <c r="DT7" s="322" t="str">
        <f ca="true">+IF(OFFSET('Hygiene Data'!$E$13,0,10*ROW('Hygiene Data'!E1))="","",OFFSET('Hygiene Data'!$E$13,0,10*ROW('Hygiene Data'!E1)))</f>
        <v/>
      </c>
      <c r="DU7" s="322" t="str">
        <f ca="true">+IF(OFFSET('Hygiene Data'!$F$11,0,10*ROW('Hygiene Data'!F1))="","",OFFSET('Hygiene Data'!$F$11,0,10*ROW('Hygiene Data'!F1)))</f>
        <v/>
      </c>
      <c r="DV7" s="322" t="str">
        <f ca="true">+IF(OFFSET('Hygiene Data'!$F$12,0,10*ROW('Hygiene Data'!F1))="","",OFFSET('Hygiene Data'!$F$12,0,10*ROW('Hygiene Data'!F1)))</f>
        <v/>
      </c>
      <c r="DW7" s="322" t="str">
        <f ca="true">+IF(OFFSET('Hygiene Data'!$F$13,0,10*ROW('Hygiene Data'!F1))="","",OFFSET('Hygiene Data'!$F$13,0,10*ROW('Hygiene Data'!F1)))</f>
        <v/>
      </c>
      <c r="DX7" s="322" t="str">
        <f ca="true">+IF(OFFSET('Hygiene Data'!$G$11,0,10*ROW('Hygiene Data'!G1))="","",OFFSET('Hygiene Data'!$G$11,0,10*ROW('Hygiene Data'!G1)))</f>
        <v/>
      </c>
      <c r="DY7" s="322" t="str">
        <f ca="true">+IF(OFFSET('Hygiene Data'!$G$12,0,10*ROW('Hygiene Data'!G1))="","",OFFSET('Hygiene Data'!$G$12,0,10*ROW('Hygiene Data'!G1)))</f>
        <v/>
      </c>
      <c r="DZ7" s="322" t="str">
        <f ca="true">+IF(OFFSET('Hygiene Data'!$G$13,0,10*ROW('Hygiene Data'!G1))="","",OFFSET('Hygiene Data'!$G$13,0,10*ROW('Hygiene Data'!G1)))</f>
        <v/>
      </c>
      <c r="EA7" s="322" t="str">
        <f ca="true">+IF(OFFSET('Hygiene Data'!$H$11,0,10*ROW('Hygiene Data'!H1))="","",OFFSET('Hygiene Data'!$H$11,0,10*ROW('Hygiene Data'!H1)))</f>
        <v/>
      </c>
      <c r="EB7" s="322" t="str">
        <f ca="true">+IF(OFFSET('Hygiene Data'!$H$12,0,10*ROW('Hygiene Data'!H1))="","",OFFSET('Hygiene Data'!$H$12,0,10*ROW('Hygiene Data'!H1)))</f>
        <v/>
      </c>
      <c r="EC7" s="322" t="str">
        <f ca="true">+IF(OFFSET('Hygiene Data'!$H$13,0,10*ROW('Hygiene Data'!H1))="","",OFFSET('Hygiene Data'!$H$13,0,10*ROW('Hygiene Data'!H1)))</f>
        <v/>
      </c>
      <c r="ED7" s="322" t="str">
        <f ca="true">+IF(OFFSET('Hygiene Data'!$I$11,0,10*ROW('Hygiene Data'!I1))="","",OFFSET('Hygiene Data'!$I$11,0,10*ROW('Hygiene Data'!I1)))</f>
        <v/>
      </c>
      <c r="EE7" s="322" t="str">
        <f ca="true">+IF(OFFSET('Hygiene Data'!$I$12,0,10*ROW('Hygiene Data'!I1))="","",OFFSET('Hygiene Data'!$I$12,0,10*ROW('Hygiene Data'!I1)))</f>
        <v/>
      </c>
      <c r="EF7" s="322" t="str">
        <f ca="true">+IF(OFFSET('Hygiene Data'!$I$13,0,10*ROW('Hygiene Data'!I1))="","",OFFSET('Hygiene Data'!$I$13,0,10*ROW('Hygiene Data'!I1)))</f>
        <v/>
      </c>
    </row>
    <row xmlns:x14ac="http://schemas.microsoft.com/office/spreadsheetml/2009/9/ac" r="8" x14ac:dyDescent="0.2">
      <c r="A8" s="38" t="str">
        <f ca="true">+IF(OFFSET('Water Data'!$B$2,0,10*ROW('Water Data'!E2))="","",OFFSET('Water Data'!$B$2,0,10*ROW('Water Data'!E2)))</f>
        <v>ETH_2002_EMIS</v>
      </c>
      <c r="B8" s="38" t="str">
        <f ca="true">+IF(OFFSET('Water Data'!$C$2,0,10*ROW('Water Data'!F2))="","",OFFSET('Water Data'!$C$2,0,10*ROW('Water Data'!F2)))</f>
        <v>EMIS</v>
      </c>
      <c r="C8" s="378">
        <f t="shared" ca="true" si="0"/>
        <v>2002</v>
      </c>
      <c r="D8" s="99">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46.401515029414128</v>
      </c>
      <c r="E8" s="99"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9"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9"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9"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9"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9"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9"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9"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9"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9"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9"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9">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45.411063230297501</v>
      </c>
      <c r="Q8" s="99"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9"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9">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79.427272727272737</v>
      </c>
      <c r="T8" s="99"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9"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100">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74.935853009912165</v>
      </c>
      <c r="W8" s="100"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100"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100"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100"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100"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100"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100"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100"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100"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100"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100"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100"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100"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100"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100"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100"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100"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100"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100"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100">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74.549631225656768</v>
      </c>
      <c r="AQ8" s="100"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100"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100"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100"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100">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89.321286031042135</v>
      </c>
      <c r="AV8" s="100"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100"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100"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100"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101"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101"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101"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101"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101"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101"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101"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101"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101"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101"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101"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101"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101"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101"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101"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101"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101"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101"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22"/>
      <c r="BS8" s="322" t="str">
        <f ca="true">+IF(OFFSET('Water Data'!$D$27,0,10*ROW('Water Data'!D2))="","",OFFSET('Water Data'!$D$27,0,10*ROW('Water Data'!D2)))</f>
        <v>Yes</v>
      </c>
      <c r="BT8" s="322" t="str">
        <f ca="true">+IF(OFFSET('Water Data'!$D$28,0,10*ROW('Water Data'!D2))="","",OFFSET('Water Data'!$D$28,0,10*ROW('Water Data'!D2)))</f>
        <v/>
      </c>
      <c r="BU8" s="322" t="str">
        <f ca="true">+IF(OFFSET('Water Data'!$D$29,0,10*ROW('Water Data'!D2))="","",OFFSET('Water Data'!$D$29,0,10*ROW('Water Data'!D2)))</f>
        <v/>
      </c>
      <c r="BV8" s="322" t="str">
        <f ca="true">+IF(OFFSET('Water Data'!$E$27,0,10*ROW('Water Data'!E2))="","",OFFSET('Water Data'!$E$27,0,10*ROW('Water Data'!E2)))</f>
        <v/>
      </c>
      <c r="BW8" s="322" t="str">
        <f ca="true">+IF(OFFSET('Water Data'!$E$28,0,10*ROW('Water Data'!E2))="","",OFFSET('Water Data'!$E$28,0,10*ROW('Water Data'!E2)))</f>
        <v/>
      </c>
      <c r="BX8" s="322" t="str">
        <f ca="true">+IF(OFFSET('Water Data'!$E$29,0,10*ROW('Water Data'!E2))="","",OFFSET('Water Data'!$E$29,0,10*ROW('Water Data'!E2)))</f>
        <v/>
      </c>
      <c r="BY8" s="322" t="str">
        <f ca="true">+IF(OFFSET('Water Data'!$F$27,0,10*ROW('Water Data'!F2))="","",OFFSET('Water Data'!$F$27,0,10*ROW('Water Data'!F2)))</f>
        <v/>
      </c>
      <c r="BZ8" s="322" t="str">
        <f ca="true">+IF(OFFSET('Water Data'!$F$28,0,10*ROW('Water Data'!F2))="","",OFFSET('Water Data'!$F$28,0,10*ROW('Water Data'!F2)))</f>
        <v/>
      </c>
      <c r="CA8" s="322" t="str">
        <f ca="true">+IF(OFFSET('Water Data'!$F$29,0,10*ROW('Water Data'!F2))="","",OFFSET('Water Data'!$F$29,0,10*ROW('Water Data'!F2)))</f>
        <v/>
      </c>
      <c r="CB8" s="322" t="str">
        <f ca="true">+IF(OFFSET('Water Data'!$G$27,0,10*ROW('Water Data'!G2))="","",OFFSET('Water Data'!$G$27,0,10*ROW('Water Data'!G2)))</f>
        <v/>
      </c>
      <c r="CC8" s="322" t="str">
        <f ca="true">+IF(OFFSET('Water Data'!$G$28,0,10*ROW('Water Data'!G2))="","",OFFSET('Water Data'!$G$28,0,10*ROW('Water Data'!G2)))</f>
        <v/>
      </c>
      <c r="CD8" s="322" t="str">
        <f ca="true">+IF(OFFSET('Water Data'!$G$29,0,10*ROW('Water Data'!G2))="","",OFFSET('Water Data'!$G$29,0,10*ROW('Water Data'!G2)))</f>
        <v/>
      </c>
      <c r="CE8" s="322" t="str">
        <f ca="true">+IF(OFFSET('Water Data'!$H$27,0,10*ROW('Water Data'!H2))="","",OFFSET('Water Data'!$H$27,0,10*ROW('Water Data'!H2)))</f>
        <v>Yes</v>
      </c>
      <c r="CF8" s="322" t="str">
        <f ca="true">+IF(OFFSET('Water Data'!$H$28,0,10*ROW('Water Data'!H2))="","",OFFSET('Water Data'!$H$28,0,10*ROW('Water Data'!H2)))</f>
        <v/>
      </c>
      <c r="CG8" s="322" t="str">
        <f ca="true">+IF(OFFSET('Water Data'!$H$29,0,10*ROW('Water Data'!H2))="","",OFFSET('Water Data'!$H$29,0,10*ROW('Water Data'!H2)))</f>
        <v/>
      </c>
      <c r="CH8" s="322" t="str">
        <f ca="true">+IF(OFFSET('Water Data'!$I$27,0,10*ROW('Water Data'!I2))="","",OFFSET('Water Data'!$I$27,0,10*ROW('Water Data'!I2)))</f>
        <v>Yes</v>
      </c>
      <c r="CI8" s="322" t="str">
        <f ca="true">+IF(OFFSET('Water Data'!$I$28,0,10*ROW('Water Data'!I2))="","",OFFSET('Water Data'!$I$28,0,10*ROW('Water Data'!I2)))</f>
        <v/>
      </c>
      <c r="CJ8" s="322" t="str">
        <f ca="true">+IF(OFFSET('Water Data'!$I$29,0,10*ROW('Water Data'!I2))="","",OFFSET('Water Data'!$I$29,0,10*ROW('Water Data'!I2)))</f>
        <v/>
      </c>
      <c r="CK8" s="322" t="str">
        <f ca="true">+IF(OFFSET('Sanitation Data'!$D$28,0,10*ROW('Sanitation Data'!D2))="","",OFFSET('Sanitation Data'!$D$28,0,10*ROW('Sanitation Data'!D2)))</f>
        <v>Yes</v>
      </c>
      <c r="CL8" s="322" t="str">
        <f ca="true">+IF(OFFSET('Sanitation Data'!$D$29,0,10*ROW('Sanitation Data'!D2))="","",OFFSET('Sanitation Data'!$D$29,0,10*ROW('Sanitation Data'!D2)))</f>
        <v/>
      </c>
      <c r="CM8" s="322" t="str">
        <f ca="true">+IF(OFFSET('Sanitation Data'!$D$30,0,10*ROW('Sanitation Data'!D2))="","",OFFSET('Sanitation Data'!$D$30,0,10*ROW('Sanitation Data'!D2)))</f>
        <v/>
      </c>
      <c r="CN8" s="322" t="str">
        <f ca="true">+IF(OFFSET('Sanitation Data'!$D$31,0,10*ROW('Sanitation Data'!D2))="","",OFFSET('Sanitation Data'!$D$31,0,10*ROW('Sanitation Data'!D2)))</f>
        <v/>
      </c>
      <c r="CO8" s="322" t="str">
        <f ca="true">+IF(OFFSET('Sanitation Data'!$D$32,0,10*ROW('Sanitation Data'!D2))="","",OFFSET('Sanitation Data'!$D$32,0,10*ROW('Sanitation Data'!D2)))</f>
        <v/>
      </c>
      <c r="CP8" s="322" t="str">
        <f ca="true">+IF(OFFSET('Sanitation Data'!$E$28,0,10*ROW('Sanitation Data'!E2))="","",OFFSET('Sanitation Data'!$E$28,0,10*ROW('Sanitation Data'!E2)))</f>
        <v/>
      </c>
      <c r="CQ8" s="322" t="str">
        <f ca="true">+IF(OFFSET('Sanitation Data'!$E$29,0,10*ROW('Sanitation Data'!E2))="","",OFFSET('Sanitation Data'!$E$29,0,10*ROW('Sanitation Data'!E2)))</f>
        <v/>
      </c>
      <c r="CR8" s="322" t="str">
        <f ca="true">+IF(OFFSET('Sanitation Data'!$E$30,0,10*ROW('Sanitation Data'!E2))="","",OFFSET('Sanitation Data'!$E$30,0,10*ROW('Sanitation Data'!E2)))</f>
        <v/>
      </c>
      <c r="CS8" s="322" t="str">
        <f ca="true">+IF(OFFSET('Sanitation Data'!$E$31,0,10*ROW('Sanitation Data'!E2))="","",OFFSET('Sanitation Data'!$E$31,0,10*ROW('Sanitation Data'!E2)))</f>
        <v/>
      </c>
      <c r="CT8" s="322" t="str">
        <f ca="true">+IF(OFFSET('Sanitation Data'!$E$32,0,10*ROW('Sanitation Data'!E2))="","",OFFSET('Sanitation Data'!$E$32,0,10*ROW('Sanitation Data'!E2)))</f>
        <v/>
      </c>
      <c r="CU8" s="322" t="str">
        <f ca="true">+IF(OFFSET('Sanitation Data'!$F$28,0,10*ROW('Sanitation Data'!F2))="","",OFFSET('Sanitation Data'!$F$28,0,10*ROW('Sanitation Data'!F2)))</f>
        <v/>
      </c>
      <c r="CV8" s="322" t="str">
        <f ca="true">+IF(OFFSET('Sanitation Data'!$F$29,0,10*ROW('Sanitation Data'!F2))="","",OFFSET('Sanitation Data'!$F$29,0,10*ROW('Sanitation Data'!F2)))</f>
        <v/>
      </c>
      <c r="CW8" s="322" t="str">
        <f ca="true">+IF(OFFSET('Sanitation Data'!$F$30,0,10*ROW('Sanitation Data'!F2))="","",OFFSET('Sanitation Data'!$F$30,0,10*ROW('Sanitation Data'!F2)))</f>
        <v/>
      </c>
      <c r="CX8" s="322" t="str">
        <f ca="true">+IF(OFFSET('Sanitation Data'!$F$31,0,10*ROW('Sanitation Data'!F2))="","",OFFSET('Sanitation Data'!$F$31,0,10*ROW('Sanitation Data'!F2)))</f>
        <v/>
      </c>
      <c r="CY8" s="322" t="str">
        <f ca="true">+IF(OFFSET('Sanitation Data'!$F$32,0,10*ROW('Sanitation Data'!F2))="","",OFFSET('Sanitation Data'!$F$32,0,10*ROW('Sanitation Data'!F2)))</f>
        <v/>
      </c>
      <c r="CZ8" s="322" t="str">
        <f ca="true">+IF(OFFSET('Sanitation Data'!$G$28,0,10*ROW('Sanitation Data'!G2))="","",OFFSET('Sanitation Data'!$G$28,0,10*ROW('Sanitation Data'!G2)))</f>
        <v/>
      </c>
      <c r="DA8" s="322" t="str">
        <f ca="true">+IF(OFFSET('Sanitation Data'!$G$29,0,10*ROW('Sanitation Data'!G2))="","",OFFSET('Sanitation Data'!$G$29,0,10*ROW('Sanitation Data'!G2)))</f>
        <v/>
      </c>
      <c r="DB8" s="322" t="str">
        <f ca="true">+IF(OFFSET('Sanitation Data'!$G$30,0,10*ROW('Sanitation Data'!G2))="","",OFFSET('Sanitation Data'!$G$30,0,10*ROW('Sanitation Data'!G2)))</f>
        <v/>
      </c>
      <c r="DC8" s="322" t="str">
        <f ca="true">+IF(OFFSET('Sanitation Data'!$G$31,0,10*ROW('Sanitation Data'!G2))="","",OFFSET('Sanitation Data'!$G$31,0,10*ROW('Sanitation Data'!G2)))</f>
        <v/>
      </c>
      <c r="DD8" s="322" t="str">
        <f ca="true">+IF(OFFSET('Sanitation Data'!$G$32,0,10*ROW('Sanitation Data'!G2))="","",OFFSET('Sanitation Data'!$G$32,0,10*ROW('Sanitation Data'!G2)))</f>
        <v/>
      </c>
      <c r="DE8" s="322" t="str">
        <f ca="true">+IF(OFFSET('Sanitation Data'!$H$28,0,10*ROW('Sanitation Data'!H2))="","",OFFSET('Sanitation Data'!$H$28,0,10*ROW('Sanitation Data'!H2)))</f>
        <v>Yes</v>
      </c>
      <c r="DF8" s="322" t="str">
        <f ca="true">+IF(OFFSET('Sanitation Data'!$H$29,0,10*ROW('Sanitation Data'!H2))="","",OFFSET('Sanitation Data'!$H$29,0,10*ROW('Sanitation Data'!H2)))</f>
        <v/>
      </c>
      <c r="DG8" s="322" t="str">
        <f ca="true">+IF(OFFSET('Sanitation Data'!$H$30,0,10*ROW('Sanitation Data'!H2))="","",OFFSET('Sanitation Data'!$H$30,0,10*ROW('Sanitation Data'!H2)))</f>
        <v/>
      </c>
      <c r="DH8" s="322" t="str">
        <f ca="true">+IF(OFFSET('Sanitation Data'!$H$31,0,10*ROW('Sanitation Data'!H2))="","",OFFSET('Sanitation Data'!$H$31,0,10*ROW('Sanitation Data'!H2)))</f>
        <v/>
      </c>
      <c r="DI8" s="322" t="str">
        <f ca="true">+IF(OFFSET('Sanitation Data'!$H$32,0,10*ROW('Sanitation Data'!H2))="","",OFFSET('Sanitation Data'!$H$32,0,10*ROW('Sanitation Data'!H2)))</f>
        <v/>
      </c>
      <c r="DJ8" s="322" t="str">
        <f ca="true">+IF(OFFSET('Sanitation Data'!$I$28,0,10*ROW('Sanitation Data'!I2))="","",OFFSET('Sanitation Data'!$I$28,0,10*ROW('Sanitation Data'!I2)))</f>
        <v>Yes</v>
      </c>
      <c r="DK8" s="322" t="str">
        <f ca="true">+IF(OFFSET('Sanitation Data'!$I$29,0,10*ROW('Sanitation Data'!I2))="","",OFFSET('Sanitation Data'!$I$29,0,10*ROW('Sanitation Data'!I2)))</f>
        <v/>
      </c>
      <c r="DL8" s="322" t="str">
        <f ca="true">+IF(OFFSET('Sanitation Data'!$I$30,0,10*ROW('Sanitation Data'!I2))="","",OFFSET('Sanitation Data'!$I$30,0,10*ROW('Sanitation Data'!I2)))</f>
        <v/>
      </c>
      <c r="DM8" s="322" t="str">
        <f ca="true">+IF(OFFSET('Sanitation Data'!$I$31,0,10*ROW('Sanitation Data'!I2))="","",OFFSET('Sanitation Data'!$I$31,0,10*ROW('Sanitation Data'!I2)))</f>
        <v/>
      </c>
      <c r="DN8" s="322" t="str">
        <f ca="true">+IF(OFFSET('Sanitation Data'!$I$32,0,10*ROW('Sanitation Data'!I2))="","",OFFSET('Sanitation Data'!$I$32,0,10*ROW('Sanitation Data'!I2)))</f>
        <v/>
      </c>
      <c r="DO8" s="322" t="str">
        <f ca="true">+IF(OFFSET('Hygiene Data'!$D$11,0,10*ROW('Hygiene Data'!D2))="","",OFFSET('Hygiene Data'!$D$11,0,10*ROW('Hygiene Data'!D2)))</f>
        <v/>
      </c>
      <c r="DP8" s="322" t="str">
        <f ca="true">+IF(OFFSET('Hygiene Data'!$D$12,0,10*ROW('Hygiene Data'!D2))="","",OFFSET('Hygiene Data'!$D$12,0,10*ROW('Hygiene Data'!D2)))</f>
        <v/>
      </c>
      <c r="DQ8" s="322" t="str">
        <f ca="true">+IF(OFFSET('Hygiene Data'!$D$13,0,10*ROW('Hygiene Data'!D2))="","",OFFSET('Hygiene Data'!$D$13,0,10*ROW('Hygiene Data'!D2)))</f>
        <v/>
      </c>
      <c r="DR8" s="322" t="str">
        <f ca="true">+IF(OFFSET('Hygiene Data'!$E$11,0,10*ROW('Hygiene Data'!E2))="","",OFFSET('Hygiene Data'!$E$11,0,10*ROW('Hygiene Data'!E2)))</f>
        <v/>
      </c>
      <c r="DS8" s="322" t="str">
        <f ca="true">+IF(OFFSET('Hygiene Data'!$E$12,0,10*ROW('Hygiene Data'!E2))="","",OFFSET('Hygiene Data'!$E$12,0,10*ROW('Hygiene Data'!E2)))</f>
        <v/>
      </c>
      <c r="DT8" s="322" t="str">
        <f ca="true">+IF(OFFSET('Hygiene Data'!$E$13,0,10*ROW('Hygiene Data'!E2))="","",OFFSET('Hygiene Data'!$E$13,0,10*ROW('Hygiene Data'!E2)))</f>
        <v/>
      </c>
      <c r="DU8" s="322" t="str">
        <f ca="true">+IF(OFFSET('Hygiene Data'!$F$11,0,10*ROW('Hygiene Data'!F2))="","",OFFSET('Hygiene Data'!$F$11,0,10*ROW('Hygiene Data'!F2)))</f>
        <v/>
      </c>
      <c r="DV8" s="322" t="str">
        <f ca="true">+IF(OFFSET('Hygiene Data'!$F$12,0,10*ROW('Hygiene Data'!F2))="","",OFFSET('Hygiene Data'!$F$12,0,10*ROW('Hygiene Data'!F2)))</f>
        <v/>
      </c>
      <c r="DW8" s="322" t="str">
        <f ca="true">+IF(OFFSET('Hygiene Data'!$F$13,0,10*ROW('Hygiene Data'!F2))="","",OFFSET('Hygiene Data'!$F$13,0,10*ROW('Hygiene Data'!F2)))</f>
        <v/>
      </c>
      <c r="DX8" s="322" t="str">
        <f ca="true">+IF(OFFSET('Hygiene Data'!$G$11,0,10*ROW('Hygiene Data'!G2))="","",OFFSET('Hygiene Data'!$G$11,0,10*ROW('Hygiene Data'!G2)))</f>
        <v/>
      </c>
      <c r="DY8" s="322" t="str">
        <f ca="true">+IF(OFFSET('Hygiene Data'!$G$12,0,10*ROW('Hygiene Data'!G2))="","",OFFSET('Hygiene Data'!$G$12,0,10*ROW('Hygiene Data'!G2)))</f>
        <v/>
      </c>
      <c r="DZ8" s="322" t="str">
        <f ca="true">+IF(OFFSET('Hygiene Data'!$G$13,0,10*ROW('Hygiene Data'!G2))="","",OFFSET('Hygiene Data'!$G$13,0,10*ROW('Hygiene Data'!G2)))</f>
        <v/>
      </c>
      <c r="EA8" s="322" t="str">
        <f ca="true">+IF(OFFSET('Hygiene Data'!$H$11,0,10*ROW('Hygiene Data'!H2))="","",OFFSET('Hygiene Data'!$H$11,0,10*ROW('Hygiene Data'!H2)))</f>
        <v/>
      </c>
      <c r="EB8" s="322" t="str">
        <f ca="true">+IF(OFFSET('Hygiene Data'!$H$12,0,10*ROW('Hygiene Data'!H2))="","",OFFSET('Hygiene Data'!$H$12,0,10*ROW('Hygiene Data'!H2)))</f>
        <v/>
      </c>
      <c r="EC8" s="322" t="str">
        <f ca="true">+IF(OFFSET('Hygiene Data'!$H$13,0,10*ROW('Hygiene Data'!H2))="","",OFFSET('Hygiene Data'!$H$13,0,10*ROW('Hygiene Data'!H2)))</f>
        <v/>
      </c>
      <c r="ED8" s="322" t="str">
        <f ca="true">+IF(OFFSET('Hygiene Data'!$I$11,0,10*ROW('Hygiene Data'!I2))="","",OFFSET('Hygiene Data'!$I$11,0,10*ROW('Hygiene Data'!I2)))</f>
        <v/>
      </c>
      <c r="EE8" s="322" t="str">
        <f ca="true">+IF(OFFSET('Hygiene Data'!$I$12,0,10*ROW('Hygiene Data'!I2))="","",OFFSET('Hygiene Data'!$I$12,0,10*ROW('Hygiene Data'!I2)))</f>
        <v/>
      </c>
      <c r="EF8" s="322" t="str">
        <f ca="true">+IF(OFFSET('Hygiene Data'!$I$13,0,10*ROW('Hygiene Data'!I2))="","",OFFSET('Hygiene Data'!$I$13,0,10*ROW('Hygiene Data'!I2)))</f>
        <v/>
      </c>
    </row>
    <row xmlns:x14ac="http://schemas.microsoft.com/office/spreadsheetml/2009/9/ac" r="9" x14ac:dyDescent="0.2">
      <c r="A9" s="38" t="str">
        <f ca="true">+IF(OFFSET('Water Data'!$B$2,0,10*ROW('Water Data'!E3))="","",OFFSET('Water Data'!$B$2,0,10*ROW('Water Data'!E3)))</f>
        <v>ETH_2003_EMIS</v>
      </c>
      <c r="B9" s="38" t="str">
        <f ca="true">+IF(OFFSET('Water Data'!$C$2,0,10*ROW('Water Data'!F3))="","",OFFSET('Water Data'!$C$2,0,10*ROW('Water Data'!F3)))</f>
        <v>EMIS</v>
      </c>
      <c r="C9" s="378">
        <f t="shared" ca="true" si="0"/>
        <v>2003</v>
      </c>
      <c r="D9" s="99">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47.435262191715225</v>
      </c>
      <c r="E9" s="99"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9"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9"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9"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9"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9"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9"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9"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9"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9"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9"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9">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46.497124075595728</v>
      </c>
      <c r="Q9" s="99"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9"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9">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78.709014675052401</v>
      </c>
      <c r="T9" s="99"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9"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100">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78.678825125708357</v>
      </c>
      <c r="W9" s="100"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100"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100"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100"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100"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100"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100"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100"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100"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100"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100"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100"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100"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100"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100"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100"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100"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100"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100"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100">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78.314905505341002</v>
      </c>
      <c r="AQ9" s="100"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100"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100"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100"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100">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92.619706498951786</v>
      </c>
      <c r="AV9" s="100"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100"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100"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100"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101"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101"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101"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101"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101"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101"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101"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101"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101"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101"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101"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101"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101"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101"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101"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101"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101"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101"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22"/>
      <c r="BS9" s="322" t="str">
        <f ca="true">+IF(OFFSET('Water Data'!$D$27,0,10*ROW('Water Data'!D3))="","",OFFSET('Water Data'!$D$27,0,10*ROW('Water Data'!D3)))</f>
        <v>Yes</v>
      </c>
      <c r="BT9" s="322" t="str">
        <f ca="true">+IF(OFFSET('Water Data'!$D$28,0,10*ROW('Water Data'!D3))="","",OFFSET('Water Data'!$D$28,0,10*ROW('Water Data'!D3)))</f>
        <v/>
      </c>
      <c r="BU9" s="322" t="str">
        <f ca="true">+IF(OFFSET('Water Data'!$D$29,0,10*ROW('Water Data'!D3))="","",OFFSET('Water Data'!$D$29,0,10*ROW('Water Data'!D3)))</f>
        <v/>
      </c>
      <c r="BV9" s="322" t="str">
        <f ca="true">+IF(OFFSET('Water Data'!$E$27,0,10*ROW('Water Data'!E3))="","",OFFSET('Water Data'!$E$27,0,10*ROW('Water Data'!E3)))</f>
        <v/>
      </c>
      <c r="BW9" s="322" t="str">
        <f ca="true">+IF(OFFSET('Water Data'!$E$28,0,10*ROW('Water Data'!E3))="","",OFFSET('Water Data'!$E$28,0,10*ROW('Water Data'!E3)))</f>
        <v/>
      </c>
      <c r="BX9" s="322" t="str">
        <f ca="true">+IF(OFFSET('Water Data'!$E$29,0,10*ROW('Water Data'!E3))="","",OFFSET('Water Data'!$E$29,0,10*ROW('Water Data'!E3)))</f>
        <v/>
      </c>
      <c r="BY9" s="322" t="str">
        <f ca="true">+IF(OFFSET('Water Data'!$F$27,0,10*ROW('Water Data'!F3))="","",OFFSET('Water Data'!$F$27,0,10*ROW('Water Data'!F3)))</f>
        <v/>
      </c>
      <c r="BZ9" s="322" t="str">
        <f ca="true">+IF(OFFSET('Water Data'!$F$28,0,10*ROW('Water Data'!F3))="","",OFFSET('Water Data'!$F$28,0,10*ROW('Water Data'!F3)))</f>
        <v/>
      </c>
      <c r="CA9" s="322" t="str">
        <f ca="true">+IF(OFFSET('Water Data'!$F$29,0,10*ROW('Water Data'!F3))="","",OFFSET('Water Data'!$F$29,0,10*ROW('Water Data'!F3)))</f>
        <v/>
      </c>
      <c r="CB9" s="322" t="str">
        <f ca="true">+IF(OFFSET('Water Data'!$G$27,0,10*ROW('Water Data'!G3))="","",OFFSET('Water Data'!$G$27,0,10*ROW('Water Data'!G3)))</f>
        <v/>
      </c>
      <c r="CC9" s="322" t="str">
        <f ca="true">+IF(OFFSET('Water Data'!$G$28,0,10*ROW('Water Data'!G3))="","",OFFSET('Water Data'!$G$28,0,10*ROW('Water Data'!G3)))</f>
        <v/>
      </c>
      <c r="CD9" s="322" t="str">
        <f ca="true">+IF(OFFSET('Water Data'!$G$29,0,10*ROW('Water Data'!G3))="","",OFFSET('Water Data'!$G$29,0,10*ROW('Water Data'!G3)))</f>
        <v/>
      </c>
      <c r="CE9" s="322" t="str">
        <f ca="true">+IF(OFFSET('Water Data'!$H$27,0,10*ROW('Water Data'!H3))="","",OFFSET('Water Data'!$H$27,0,10*ROW('Water Data'!H3)))</f>
        <v>Yes</v>
      </c>
      <c r="CF9" s="322" t="str">
        <f ca="true">+IF(OFFSET('Water Data'!$H$28,0,10*ROW('Water Data'!H3))="","",OFFSET('Water Data'!$H$28,0,10*ROW('Water Data'!H3)))</f>
        <v/>
      </c>
      <c r="CG9" s="322" t="str">
        <f ca="true">+IF(OFFSET('Water Data'!$H$29,0,10*ROW('Water Data'!H3))="","",OFFSET('Water Data'!$H$29,0,10*ROW('Water Data'!H3)))</f>
        <v/>
      </c>
      <c r="CH9" s="322" t="str">
        <f ca="true">+IF(OFFSET('Water Data'!$I$27,0,10*ROW('Water Data'!I3))="","",OFFSET('Water Data'!$I$27,0,10*ROW('Water Data'!I3)))</f>
        <v>Yes</v>
      </c>
      <c r="CI9" s="322" t="str">
        <f ca="true">+IF(OFFSET('Water Data'!$I$28,0,10*ROW('Water Data'!I3))="","",OFFSET('Water Data'!$I$28,0,10*ROW('Water Data'!I3)))</f>
        <v/>
      </c>
      <c r="CJ9" s="322" t="str">
        <f ca="true">+IF(OFFSET('Water Data'!$I$29,0,10*ROW('Water Data'!I3))="","",OFFSET('Water Data'!$I$29,0,10*ROW('Water Data'!I3)))</f>
        <v/>
      </c>
      <c r="CK9" s="322" t="str">
        <f ca="true">+IF(OFFSET('Sanitation Data'!$D$28,0,10*ROW('Sanitation Data'!D3))="","",OFFSET('Sanitation Data'!$D$28,0,10*ROW('Sanitation Data'!D3)))</f>
        <v>Yes</v>
      </c>
      <c r="CL9" s="322" t="str">
        <f ca="true">+IF(OFFSET('Sanitation Data'!$D$29,0,10*ROW('Sanitation Data'!D3))="","",OFFSET('Sanitation Data'!$D$29,0,10*ROW('Sanitation Data'!D3)))</f>
        <v/>
      </c>
      <c r="CM9" s="322" t="str">
        <f ca="true">+IF(OFFSET('Sanitation Data'!$D$30,0,10*ROW('Sanitation Data'!D3))="","",OFFSET('Sanitation Data'!$D$30,0,10*ROW('Sanitation Data'!D3)))</f>
        <v/>
      </c>
      <c r="CN9" s="322" t="str">
        <f ca="true">+IF(OFFSET('Sanitation Data'!$D$31,0,10*ROW('Sanitation Data'!D3))="","",OFFSET('Sanitation Data'!$D$31,0,10*ROW('Sanitation Data'!D3)))</f>
        <v/>
      </c>
      <c r="CO9" s="322" t="str">
        <f ca="true">+IF(OFFSET('Sanitation Data'!$D$32,0,10*ROW('Sanitation Data'!D3))="","",OFFSET('Sanitation Data'!$D$32,0,10*ROW('Sanitation Data'!D3)))</f>
        <v/>
      </c>
      <c r="CP9" s="322" t="str">
        <f ca="true">+IF(OFFSET('Sanitation Data'!$E$28,0,10*ROW('Sanitation Data'!E3))="","",OFFSET('Sanitation Data'!$E$28,0,10*ROW('Sanitation Data'!E3)))</f>
        <v/>
      </c>
      <c r="CQ9" s="322" t="str">
        <f ca="true">+IF(OFFSET('Sanitation Data'!$E$29,0,10*ROW('Sanitation Data'!E3))="","",OFFSET('Sanitation Data'!$E$29,0,10*ROW('Sanitation Data'!E3)))</f>
        <v/>
      </c>
      <c r="CR9" s="322" t="str">
        <f ca="true">+IF(OFFSET('Sanitation Data'!$E$30,0,10*ROW('Sanitation Data'!E3))="","",OFFSET('Sanitation Data'!$E$30,0,10*ROW('Sanitation Data'!E3)))</f>
        <v/>
      </c>
      <c r="CS9" s="322" t="str">
        <f ca="true">+IF(OFFSET('Sanitation Data'!$E$31,0,10*ROW('Sanitation Data'!E3))="","",OFFSET('Sanitation Data'!$E$31,0,10*ROW('Sanitation Data'!E3)))</f>
        <v/>
      </c>
      <c r="CT9" s="322" t="str">
        <f ca="true">+IF(OFFSET('Sanitation Data'!$E$32,0,10*ROW('Sanitation Data'!E3))="","",OFFSET('Sanitation Data'!$E$32,0,10*ROW('Sanitation Data'!E3)))</f>
        <v/>
      </c>
      <c r="CU9" s="322" t="str">
        <f ca="true">+IF(OFFSET('Sanitation Data'!$F$28,0,10*ROW('Sanitation Data'!F3))="","",OFFSET('Sanitation Data'!$F$28,0,10*ROW('Sanitation Data'!F3)))</f>
        <v/>
      </c>
      <c r="CV9" s="322" t="str">
        <f ca="true">+IF(OFFSET('Sanitation Data'!$F$29,0,10*ROW('Sanitation Data'!F3))="","",OFFSET('Sanitation Data'!$F$29,0,10*ROW('Sanitation Data'!F3)))</f>
        <v/>
      </c>
      <c r="CW9" s="322" t="str">
        <f ca="true">+IF(OFFSET('Sanitation Data'!$F$30,0,10*ROW('Sanitation Data'!F3))="","",OFFSET('Sanitation Data'!$F$30,0,10*ROW('Sanitation Data'!F3)))</f>
        <v/>
      </c>
      <c r="CX9" s="322" t="str">
        <f ca="true">+IF(OFFSET('Sanitation Data'!$F$31,0,10*ROW('Sanitation Data'!F3))="","",OFFSET('Sanitation Data'!$F$31,0,10*ROW('Sanitation Data'!F3)))</f>
        <v/>
      </c>
      <c r="CY9" s="322" t="str">
        <f ca="true">+IF(OFFSET('Sanitation Data'!$F$32,0,10*ROW('Sanitation Data'!F3))="","",OFFSET('Sanitation Data'!$F$32,0,10*ROW('Sanitation Data'!F3)))</f>
        <v/>
      </c>
      <c r="CZ9" s="322" t="str">
        <f ca="true">+IF(OFFSET('Sanitation Data'!$G$28,0,10*ROW('Sanitation Data'!G3))="","",OFFSET('Sanitation Data'!$G$28,0,10*ROW('Sanitation Data'!G3)))</f>
        <v/>
      </c>
      <c r="DA9" s="322" t="str">
        <f ca="true">+IF(OFFSET('Sanitation Data'!$G$29,0,10*ROW('Sanitation Data'!G3))="","",OFFSET('Sanitation Data'!$G$29,0,10*ROW('Sanitation Data'!G3)))</f>
        <v/>
      </c>
      <c r="DB9" s="322" t="str">
        <f ca="true">+IF(OFFSET('Sanitation Data'!$G$30,0,10*ROW('Sanitation Data'!G3))="","",OFFSET('Sanitation Data'!$G$30,0,10*ROW('Sanitation Data'!G3)))</f>
        <v/>
      </c>
      <c r="DC9" s="322" t="str">
        <f ca="true">+IF(OFFSET('Sanitation Data'!$G$31,0,10*ROW('Sanitation Data'!G3))="","",OFFSET('Sanitation Data'!$G$31,0,10*ROW('Sanitation Data'!G3)))</f>
        <v/>
      </c>
      <c r="DD9" s="322" t="str">
        <f ca="true">+IF(OFFSET('Sanitation Data'!$G$32,0,10*ROW('Sanitation Data'!G3))="","",OFFSET('Sanitation Data'!$G$32,0,10*ROW('Sanitation Data'!G3)))</f>
        <v/>
      </c>
      <c r="DE9" s="322" t="str">
        <f ca="true">+IF(OFFSET('Sanitation Data'!$H$28,0,10*ROW('Sanitation Data'!H3))="","",OFFSET('Sanitation Data'!$H$28,0,10*ROW('Sanitation Data'!H3)))</f>
        <v>Yes</v>
      </c>
      <c r="DF9" s="322" t="str">
        <f ca="true">+IF(OFFSET('Sanitation Data'!$H$29,0,10*ROW('Sanitation Data'!H3))="","",OFFSET('Sanitation Data'!$H$29,0,10*ROW('Sanitation Data'!H3)))</f>
        <v/>
      </c>
      <c r="DG9" s="322" t="str">
        <f ca="true">+IF(OFFSET('Sanitation Data'!$H$30,0,10*ROW('Sanitation Data'!H3))="","",OFFSET('Sanitation Data'!$H$30,0,10*ROW('Sanitation Data'!H3)))</f>
        <v/>
      </c>
      <c r="DH9" s="322" t="str">
        <f ca="true">+IF(OFFSET('Sanitation Data'!$H$31,0,10*ROW('Sanitation Data'!H3))="","",OFFSET('Sanitation Data'!$H$31,0,10*ROW('Sanitation Data'!H3)))</f>
        <v/>
      </c>
      <c r="DI9" s="322" t="str">
        <f ca="true">+IF(OFFSET('Sanitation Data'!$H$32,0,10*ROW('Sanitation Data'!H3))="","",OFFSET('Sanitation Data'!$H$32,0,10*ROW('Sanitation Data'!H3)))</f>
        <v/>
      </c>
      <c r="DJ9" s="322" t="str">
        <f ca="true">+IF(OFFSET('Sanitation Data'!$I$28,0,10*ROW('Sanitation Data'!I3))="","",OFFSET('Sanitation Data'!$I$28,0,10*ROW('Sanitation Data'!I3)))</f>
        <v>Yes</v>
      </c>
      <c r="DK9" s="322" t="str">
        <f ca="true">+IF(OFFSET('Sanitation Data'!$I$29,0,10*ROW('Sanitation Data'!I3))="","",OFFSET('Sanitation Data'!$I$29,0,10*ROW('Sanitation Data'!I3)))</f>
        <v/>
      </c>
      <c r="DL9" s="322" t="str">
        <f ca="true">+IF(OFFSET('Sanitation Data'!$I$30,0,10*ROW('Sanitation Data'!I3))="","",OFFSET('Sanitation Data'!$I$30,0,10*ROW('Sanitation Data'!I3)))</f>
        <v/>
      </c>
      <c r="DM9" s="322" t="str">
        <f ca="true">+IF(OFFSET('Sanitation Data'!$I$31,0,10*ROW('Sanitation Data'!I3))="","",OFFSET('Sanitation Data'!$I$31,0,10*ROW('Sanitation Data'!I3)))</f>
        <v/>
      </c>
      <c r="DN9" s="322" t="str">
        <f ca="true">+IF(OFFSET('Sanitation Data'!$I$32,0,10*ROW('Sanitation Data'!I3))="","",OFFSET('Sanitation Data'!$I$32,0,10*ROW('Sanitation Data'!I3)))</f>
        <v/>
      </c>
      <c r="DO9" s="322" t="str">
        <f ca="true">+IF(OFFSET('Hygiene Data'!$D$11,0,10*ROW('Hygiene Data'!D3))="","",OFFSET('Hygiene Data'!$D$11,0,10*ROW('Hygiene Data'!D3)))</f>
        <v/>
      </c>
      <c r="DP9" s="322" t="str">
        <f ca="true">+IF(OFFSET('Hygiene Data'!$D$12,0,10*ROW('Hygiene Data'!D3))="","",OFFSET('Hygiene Data'!$D$12,0,10*ROW('Hygiene Data'!D3)))</f>
        <v/>
      </c>
      <c r="DQ9" s="322" t="str">
        <f ca="true">+IF(OFFSET('Hygiene Data'!$D$13,0,10*ROW('Hygiene Data'!D3))="","",OFFSET('Hygiene Data'!$D$13,0,10*ROW('Hygiene Data'!D3)))</f>
        <v/>
      </c>
      <c r="DR9" s="322" t="str">
        <f ca="true">+IF(OFFSET('Hygiene Data'!$E$11,0,10*ROW('Hygiene Data'!E3))="","",OFFSET('Hygiene Data'!$E$11,0,10*ROW('Hygiene Data'!E3)))</f>
        <v/>
      </c>
      <c r="DS9" s="322" t="str">
        <f ca="true">+IF(OFFSET('Hygiene Data'!$E$12,0,10*ROW('Hygiene Data'!E3))="","",OFFSET('Hygiene Data'!$E$12,0,10*ROW('Hygiene Data'!E3)))</f>
        <v/>
      </c>
      <c r="DT9" s="322" t="str">
        <f ca="true">+IF(OFFSET('Hygiene Data'!$E$13,0,10*ROW('Hygiene Data'!E3))="","",OFFSET('Hygiene Data'!$E$13,0,10*ROW('Hygiene Data'!E3)))</f>
        <v/>
      </c>
      <c r="DU9" s="322" t="str">
        <f ca="true">+IF(OFFSET('Hygiene Data'!$F$11,0,10*ROW('Hygiene Data'!F3))="","",OFFSET('Hygiene Data'!$F$11,0,10*ROW('Hygiene Data'!F3)))</f>
        <v/>
      </c>
      <c r="DV9" s="322" t="str">
        <f ca="true">+IF(OFFSET('Hygiene Data'!$F$12,0,10*ROW('Hygiene Data'!F3))="","",OFFSET('Hygiene Data'!$F$12,0,10*ROW('Hygiene Data'!F3)))</f>
        <v/>
      </c>
      <c r="DW9" s="322" t="str">
        <f ca="true">+IF(OFFSET('Hygiene Data'!$F$13,0,10*ROW('Hygiene Data'!F3))="","",OFFSET('Hygiene Data'!$F$13,0,10*ROW('Hygiene Data'!F3)))</f>
        <v/>
      </c>
      <c r="DX9" s="322" t="str">
        <f ca="true">+IF(OFFSET('Hygiene Data'!$G$11,0,10*ROW('Hygiene Data'!G3))="","",OFFSET('Hygiene Data'!$G$11,0,10*ROW('Hygiene Data'!G3)))</f>
        <v/>
      </c>
      <c r="DY9" s="322" t="str">
        <f ca="true">+IF(OFFSET('Hygiene Data'!$G$12,0,10*ROW('Hygiene Data'!G3))="","",OFFSET('Hygiene Data'!$G$12,0,10*ROW('Hygiene Data'!G3)))</f>
        <v/>
      </c>
      <c r="DZ9" s="322" t="str">
        <f ca="true">+IF(OFFSET('Hygiene Data'!$G$13,0,10*ROW('Hygiene Data'!G3))="","",OFFSET('Hygiene Data'!$G$13,0,10*ROW('Hygiene Data'!G3)))</f>
        <v/>
      </c>
      <c r="EA9" s="322" t="str">
        <f ca="true">+IF(OFFSET('Hygiene Data'!$H$11,0,10*ROW('Hygiene Data'!H3))="","",OFFSET('Hygiene Data'!$H$11,0,10*ROW('Hygiene Data'!H3)))</f>
        <v/>
      </c>
      <c r="EB9" s="322" t="str">
        <f ca="true">+IF(OFFSET('Hygiene Data'!$H$12,0,10*ROW('Hygiene Data'!H3))="","",OFFSET('Hygiene Data'!$H$12,0,10*ROW('Hygiene Data'!H3)))</f>
        <v/>
      </c>
      <c r="EC9" s="322" t="str">
        <f ca="true">+IF(OFFSET('Hygiene Data'!$H$13,0,10*ROW('Hygiene Data'!H3))="","",OFFSET('Hygiene Data'!$H$13,0,10*ROW('Hygiene Data'!H3)))</f>
        <v/>
      </c>
      <c r="ED9" s="322" t="str">
        <f ca="true">+IF(OFFSET('Hygiene Data'!$I$11,0,10*ROW('Hygiene Data'!I3))="","",OFFSET('Hygiene Data'!$I$11,0,10*ROW('Hygiene Data'!I3)))</f>
        <v/>
      </c>
      <c r="EE9" s="322" t="str">
        <f ca="true">+IF(OFFSET('Hygiene Data'!$I$12,0,10*ROW('Hygiene Data'!I3))="","",OFFSET('Hygiene Data'!$I$12,0,10*ROW('Hygiene Data'!I3)))</f>
        <v/>
      </c>
      <c r="EF9" s="322" t="str">
        <f ca="true">+IF(OFFSET('Hygiene Data'!$I$13,0,10*ROW('Hygiene Data'!I3))="","",OFFSET('Hygiene Data'!$I$13,0,10*ROW('Hygiene Data'!I3)))</f>
        <v/>
      </c>
    </row>
    <row xmlns:x14ac="http://schemas.microsoft.com/office/spreadsheetml/2009/9/ac" r="10" x14ac:dyDescent="0.2">
      <c r="A10" s="38" t="str">
        <f ca="true">+IF(OFFSET('Water Data'!$B$2,0,10*ROW('Water Data'!E4))="","",OFFSET('Water Data'!$B$2,0,10*ROW('Water Data'!E4)))</f>
        <v>ETH_2004_EMIS</v>
      </c>
      <c r="B10" s="38" t="str">
        <f ca="true">+IF(OFFSET('Water Data'!$C$2,0,10*ROW('Water Data'!F4))="","",OFFSET('Water Data'!$C$2,0,10*ROW('Water Data'!F4)))</f>
        <v>EMIS</v>
      </c>
      <c r="C10" s="378">
        <f t="shared" ca="true" si="0"/>
        <v>2004</v>
      </c>
      <c r="D10" s="99">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50.065644541550512</v>
      </c>
      <c r="E10" s="99"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9"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9"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9"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9"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9"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9"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9"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9"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9"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9"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9">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49.128204529535367</v>
      </c>
      <c r="Q10" s="99"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9"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9">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78.102753872633386</v>
      </c>
      <c r="T10" s="99"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9"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100">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79.73953137949222</v>
      </c>
      <c r="W10" s="100"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100"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100"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100"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100"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100"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100"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100"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100"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100"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100"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100"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100"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100"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100"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100"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100"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100"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100"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100">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79.33752821231225</v>
      </c>
      <c r="AQ10" s="100"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100"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100"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100"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100">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92.888812392426857</v>
      </c>
      <c r="AV10" s="100"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100"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100"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100"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101"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101"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101"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101"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101"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101"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101"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101"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101"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101"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101"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101"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101"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101"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101"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101"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101"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101"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22"/>
      <c r="BS10" s="322" t="str">
        <f ca="true">+IF(OFFSET('Water Data'!$D$27,0,10*ROW('Water Data'!D4))="","",OFFSET('Water Data'!$D$27,0,10*ROW('Water Data'!D4)))</f>
        <v>Yes</v>
      </c>
      <c r="BT10" s="322" t="str">
        <f ca="true">+IF(OFFSET('Water Data'!$D$28,0,10*ROW('Water Data'!D4))="","",OFFSET('Water Data'!$D$28,0,10*ROW('Water Data'!D4)))</f>
        <v/>
      </c>
      <c r="BU10" s="322" t="str">
        <f ca="true">+IF(OFFSET('Water Data'!$D$29,0,10*ROW('Water Data'!D4))="","",OFFSET('Water Data'!$D$29,0,10*ROW('Water Data'!D4)))</f>
        <v/>
      </c>
      <c r="BV10" s="322" t="str">
        <f ca="true">+IF(OFFSET('Water Data'!$E$27,0,10*ROW('Water Data'!E4))="","",OFFSET('Water Data'!$E$27,0,10*ROW('Water Data'!E4)))</f>
        <v/>
      </c>
      <c r="BW10" s="322" t="str">
        <f ca="true">+IF(OFFSET('Water Data'!$E$28,0,10*ROW('Water Data'!E4))="","",OFFSET('Water Data'!$E$28,0,10*ROW('Water Data'!E4)))</f>
        <v/>
      </c>
      <c r="BX10" s="322" t="str">
        <f ca="true">+IF(OFFSET('Water Data'!$E$29,0,10*ROW('Water Data'!E4))="","",OFFSET('Water Data'!$E$29,0,10*ROW('Water Data'!E4)))</f>
        <v/>
      </c>
      <c r="BY10" s="322" t="str">
        <f ca="true">+IF(OFFSET('Water Data'!$F$27,0,10*ROW('Water Data'!F4))="","",OFFSET('Water Data'!$F$27,0,10*ROW('Water Data'!F4)))</f>
        <v/>
      </c>
      <c r="BZ10" s="322" t="str">
        <f ca="true">+IF(OFFSET('Water Data'!$F$28,0,10*ROW('Water Data'!F4))="","",OFFSET('Water Data'!$F$28,0,10*ROW('Water Data'!F4)))</f>
        <v/>
      </c>
      <c r="CA10" s="322" t="str">
        <f ca="true">+IF(OFFSET('Water Data'!$F$29,0,10*ROW('Water Data'!F4))="","",OFFSET('Water Data'!$F$29,0,10*ROW('Water Data'!F4)))</f>
        <v/>
      </c>
      <c r="CB10" s="322" t="str">
        <f ca="true">+IF(OFFSET('Water Data'!$G$27,0,10*ROW('Water Data'!G4))="","",OFFSET('Water Data'!$G$27,0,10*ROW('Water Data'!G4)))</f>
        <v/>
      </c>
      <c r="CC10" s="322" t="str">
        <f ca="true">+IF(OFFSET('Water Data'!$G$28,0,10*ROW('Water Data'!G4))="","",OFFSET('Water Data'!$G$28,0,10*ROW('Water Data'!G4)))</f>
        <v/>
      </c>
      <c r="CD10" s="322" t="str">
        <f ca="true">+IF(OFFSET('Water Data'!$G$29,0,10*ROW('Water Data'!G4))="","",OFFSET('Water Data'!$G$29,0,10*ROW('Water Data'!G4)))</f>
        <v/>
      </c>
      <c r="CE10" s="322" t="str">
        <f ca="true">+IF(OFFSET('Water Data'!$H$27,0,10*ROW('Water Data'!H4))="","",OFFSET('Water Data'!$H$27,0,10*ROW('Water Data'!H4)))</f>
        <v>Yes</v>
      </c>
      <c r="CF10" s="322" t="str">
        <f ca="true">+IF(OFFSET('Water Data'!$H$28,0,10*ROW('Water Data'!H4))="","",OFFSET('Water Data'!$H$28,0,10*ROW('Water Data'!H4)))</f>
        <v/>
      </c>
      <c r="CG10" s="322" t="str">
        <f ca="true">+IF(OFFSET('Water Data'!$H$29,0,10*ROW('Water Data'!H4))="","",OFFSET('Water Data'!$H$29,0,10*ROW('Water Data'!H4)))</f>
        <v/>
      </c>
      <c r="CH10" s="322" t="str">
        <f ca="true">+IF(OFFSET('Water Data'!$I$27,0,10*ROW('Water Data'!I4))="","",OFFSET('Water Data'!$I$27,0,10*ROW('Water Data'!I4)))</f>
        <v>Yes</v>
      </c>
      <c r="CI10" s="322" t="str">
        <f ca="true">+IF(OFFSET('Water Data'!$I$28,0,10*ROW('Water Data'!I4))="","",OFFSET('Water Data'!$I$28,0,10*ROW('Water Data'!I4)))</f>
        <v/>
      </c>
      <c r="CJ10" s="322" t="str">
        <f ca="true">+IF(OFFSET('Water Data'!$I$29,0,10*ROW('Water Data'!I4))="","",OFFSET('Water Data'!$I$29,0,10*ROW('Water Data'!I4)))</f>
        <v/>
      </c>
      <c r="CK10" s="322" t="str">
        <f ca="true">+IF(OFFSET('Sanitation Data'!$D$28,0,10*ROW('Sanitation Data'!D4))="","",OFFSET('Sanitation Data'!$D$28,0,10*ROW('Sanitation Data'!D4)))</f>
        <v>Yes</v>
      </c>
      <c r="CL10" s="322" t="str">
        <f ca="true">+IF(OFFSET('Sanitation Data'!$D$29,0,10*ROW('Sanitation Data'!D4))="","",OFFSET('Sanitation Data'!$D$29,0,10*ROW('Sanitation Data'!D4)))</f>
        <v/>
      </c>
      <c r="CM10" s="322" t="str">
        <f ca="true">+IF(OFFSET('Sanitation Data'!$D$30,0,10*ROW('Sanitation Data'!D4))="","",OFFSET('Sanitation Data'!$D$30,0,10*ROW('Sanitation Data'!D4)))</f>
        <v/>
      </c>
      <c r="CN10" s="322" t="str">
        <f ca="true">+IF(OFFSET('Sanitation Data'!$D$31,0,10*ROW('Sanitation Data'!D4))="","",OFFSET('Sanitation Data'!$D$31,0,10*ROW('Sanitation Data'!D4)))</f>
        <v/>
      </c>
      <c r="CO10" s="322" t="str">
        <f ca="true">+IF(OFFSET('Sanitation Data'!$D$32,0,10*ROW('Sanitation Data'!D4))="","",OFFSET('Sanitation Data'!$D$32,0,10*ROW('Sanitation Data'!D4)))</f>
        <v/>
      </c>
      <c r="CP10" s="322" t="str">
        <f ca="true">+IF(OFFSET('Sanitation Data'!$E$28,0,10*ROW('Sanitation Data'!E4))="","",OFFSET('Sanitation Data'!$E$28,0,10*ROW('Sanitation Data'!E4)))</f>
        <v/>
      </c>
      <c r="CQ10" s="322" t="str">
        <f ca="true">+IF(OFFSET('Sanitation Data'!$E$29,0,10*ROW('Sanitation Data'!E4))="","",OFFSET('Sanitation Data'!$E$29,0,10*ROW('Sanitation Data'!E4)))</f>
        <v/>
      </c>
      <c r="CR10" s="322" t="str">
        <f ca="true">+IF(OFFSET('Sanitation Data'!$E$30,0,10*ROW('Sanitation Data'!E4))="","",OFFSET('Sanitation Data'!$E$30,0,10*ROW('Sanitation Data'!E4)))</f>
        <v/>
      </c>
      <c r="CS10" s="322" t="str">
        <f ca="true">+IF(OFFSET('Sanitation Data'!$E$31,0,10*ROW('Sanitation Data'!E4))="","",OFFSET('Sanitation Data'!$E$31,0,10*ROW('Sanitation Data'!E4)))</f>
        <v/>
      </c>
      <c r="CT10" s="322" t="str">
        <f ca="true">+IF(OFFSET('Sanitation Data'!$E$32,0,10*ROW('Sanitation Data'!E4))="","",OFFSET('Sanitation Data'!$E$32,0,10*ROW('Sanitation Data'!E4)))</f>
        <v/>
      </c>
      <c r="CU10" s="322" t="str">
        <f ca="true">+IF(OFFSET('Sanitation Data'!$F$28,0,10*ROW('Sanitation Data'!F4))="","",OFFSET('Sanitation Data'!$F$28,0,10*ROW('Sanitation Data'!F4)))</f>
        <v/>
      </c>
      <c r="CV10" s="322" t="str">
        <f ca="true">+IF(OFFSET('Sanitation Data'!$F$29,0,10*ROW('Sanitation Data'!F4))="","",OFFSET('Sanitation Data'!$F$29,0,10*ROW('Sanitation Data'!F4)))</f>
        <v/>
      </c>
      <c r="CW10" s="322" t="str">
        <f ca="true">+IF(OFFSET('Sanitation Data'!$F$30,0,10*ROW('Sanitation Data'!F4))="","",OFFSET('Sanitation Data'!$F$30,0,10*ROW('Sanitation Data'!F4)))</f>
        <v/>
      </c>
      <c r="CX10" s="322" t="str">
        <f ca="true">+IF(OFFSET('Sanitation Data'!$F$31,0,10*ROW('Sanitation Data'!F4))="","",OFFSET('Sanitation Data'!$F$31,0,10*ROW('Sanitation Data'!F4)))</f>
        <v/>
      </c>
      <c r="CY10" s="322" t="str">
        <f ca="true">+IF(OFFSET('Sanitation Data'!$F$32,0,10*ROW('Sanitation Data'!F4))="","",OFFSET('Sanitation Data'!$F$32,0,10*ROW('Sanitation Data'!F4)))</f>
        <v/>
      </c>
      <c r="CZ10" s="322" t="str">
        <f ca="true">+IF(OFFSET('Sanitation Data'!$G$28,0,10*ROW('Sanitation Data'!G4))="","",OFFSET('Sanitation Data'!$G$28,0,10*ROW('Sanitation Data'!G4)))</f>
        <v/>
      </c>
      <c r="DA10" s="322" t="str">
        <f ca="true">+IF(OFFSET('Sanitation Data'!$G$29,0,10*ROW('Sanitation Data'!G4))="","",OFFSET('Sanitation Data'!$G$29,0,10*ROW('Sanitation Data'!G4)))</f>
        <v/>
      </c>
      <c r="DB10" s="322" t="str">
        <f ca="true">+IF(OFFSET('Sanitation Data'!$G$30,0,10*ROW('Sanitation Data'!G4))="","",OFFSET('Sanitation Data'!$G$30,0,10*ROW('Sanitation Data'!G4)))</f>
        <v/>
      </c>
      <c r="DC10" s="322" t="str">
        <f ca="true">+IF(OFFSET('Sanitation Data'!$G$31,0,10*ROW('Sanitation Data'!G4))="","",OFFSET('Sanitation Data'!$G$31,0,10*ROW('Sanitation Data'!G4)))</f>
        <v/>
      </c>
      <c r="DD10" s="322" t="str">
        <f ca="true">+IF(OFFSET('Sanitation Data'!$G$32,0,10*ROW('Sanitation Data'!G4))="","",OFFSET('Sanitation Data'!$G$32,0,10*ROW('Sanitation Data'!G4)))</f>
        <v/>
      </c>
      <c r="DE10" s="322" t="str">
        <f ca="true">+IF(OFFSET('Sanitation Data'!$H$28,0,10*ROW('Sanitation Data'!H4))="","",OFFSET('Sanitation Data'!$H$28,0,10*ROW('Sanitation Data'!H4)))</f>
        <v>Yes</v>
      </c>
      <c r="DF10" s="322" t="str">
        <f ca="true">+IF(OFFSET('Sanitation Data'!$H$29,0,10*ROW('Sanitation Data'!H4))="","",OFFSET('Sanitation Data'!$H$29,0,10*ROW('Sanitation Data'!H4)))</f>
        <v/>
      </c>
      <c r="DG10" s="322" t="str">
        <f ca="true">+IF(OFFSET('Sanitation Data'!$H$30,0,10*ROW('Sanitation Data'!H4))="","",OFFSET('Sanitation Data'!$H$30,0,10*ROW('Sanitation Data'!H4)))</f>
        <v/>
      </c>
      <c r="DH10" s="322" t="str">
        <f ca="true">+IF(OFFSET('Sanitation Data'!$H$31,0,10*ROW('Sanitation Data'!H4))="","",OFFSET('Sanitation Data'!$H$31,0,10*ROW('Sanitation Data'!H4)))</f>
        <v/>
      </c>
      <c r="DI10" s="322" t="str">
        <f ca="true">+IF(OFFSET('Sanitation Data'!$H$32,0,10*ROW('Sanitation Data'!H4))="","",OFFSET('Sanitation Data'!$H$32,0,10*ROW('Sanitation Data'!H4)))</f>
        <v/>
      </c>
      <c r="DJ10" s="322" t="str">
        <f ca="true">+IF(OFFSET('Sanitation Data'!$I$28,0,10*ROW('Sanitation Data'!I4))="","",OFFSET('Sanitation Data'!$I$28,0,10*ROW('Sanitation Data'!I4)))</f>
        <v>Yes</v>
      </c>
      <c r="DK10" s="322" t="str">
        <f ca="true">+IF(OFFSET('Sanitation Data'!$I$29,0,10*ROW('Sanitation Data'!I4))="","",OFFSET('Sanitation Data'!$I$29,0,10*ROW('Sanitation Data'!I4)))</f>
        <v/>
      </c>
      <c r="DL10" s="322" t="str">
        <f ca="true">+IF(OFFSET('Sanitation Data'!$I$30,0,10*ROW('Sanitation Data'!I4))="","",OFFSET('Sanitation Data'!$I$30,0,10*ROW('Sanitation Data'!I4)))</f>
        <v/>
      </c>
      <c r="DM10" s="322" t="str">
        <f ca="true">+IF(OFFSET('Sanitation Data'!$I$31,0,10*ROW('Sanitation Data'!I4))="","",OFFSET('Sanitation Data'!$I$31,0,10*ROW('Sanitation Data'!I4)))</f>
        <v/>
      </c>
      <c r="DN10" s="322" t="str">
        <f ca="true">+IF(OFFSET('Sanitation Data'!$I$32,0,10*ROW('Sanitation Data'!I4))="","",OFFSET('Sanitation Data'!$I$32,0,10*ROW('Sanitation Data'!I4)))</f>
        <v/>
      </c>
      <c r="DO10" s="322" t="str">
        <f ca="true">+IF(OFFSET('Hygiene Data'!$D$11,0,10*ROW('Hygiene Data'!D4))="","",OFFSET('Hygiene Data'!$D$11,0,10*ROW('Hygiene Data'!D4)))</f>
        <v/>
      </c>
      <c r="DP10" s="322" t="str">
        <f ca="true">+IF(OFFSET('Hygiene Data'!$D$12,0,10*ROW('Hygiene Data'!D4))="","",OFFSET('Hygiene Data'!$D$12,0,10*ROW('Hygiene Data'!D4)))</f>
        <v/>
      </c>
      <c r="DQ10" s="322" t="str">
        <f ca="true">+IF(OFFSET('Hygiene Data'!$D$13,0,10*ROW('Hygiene Data'!D4))="","",OFFSET('Hygiene Data'!$D$13,0,10*ROW('Hygiene Data'!D4)))</f>
        <v/>
      </c>
      <c r="DR10" s="322" t="str">
        <f ca="true">+IF(OFFSET('Hygiene Data'!$E$11,0,10*ROW('Hygiene Data'!E4))="","",OFFSET('Hygiene Data'!$E$11,0,10*ROW('Hygiene Data'!E4)))</f>
        <v/>
      </c>
      <c r="DS10" s="322" t="str">
        <f ca="true">+IF(OFFSET('Hygiene Data'!$E$12,0,10*ROW('Hygiene Data'!E4))="","",OFFSET('Hygiene Data'!$E$12,0,10*ROW('Hygiene Data'!E4)))</f>
        <v/>
      </c>
      <c r="DT10" s="322" t="str">
        <f ca="true">+IF(OFFSET('Hygiene Data'!$E$13,0,10*ROW('Hygiene Data'!E4))="","",OFFSET('Hygiene Data'!$E$13,0,10*ROW('Hygiene Data'!E4)))</f>
        <v/>
      </c>
      <c r="DU10" s="322" t="str">
        <f ca="true">+IF(OFFSET('Hygiene Data'!$F$11,0,10*ROW('Hygiene Data'!F4))="","",OFFSET('Hygiene Data'!$F$11,0,10*ROW('Hygiene Data'!F4)))</f>
        <v/>
      </c>
      <c r="DV10" s="322" t="str">
        <f ca="true">+IF(OFFSET('Hygiene Data'!$F$12,0,10*ROW('Hygiene Data'!F4))="","",OFFSET('Hygiene Data'!$F$12,0,10*ROW('Hygiene Data'!F4)))</f>
        <v/>
      </c>
      <c r="DW10" s="322" t="str">
        <f ca="true">+IF(OFFSET('Hygiene Data'!$F$13,0,10*ROW('Hygiene Data'!F4))="","",OFFSET('Hygiene Data'!$F$13,0,10*ROW('Hygiene Data'!F4)))</f>
        <v/>
      </c>
      <c r="DX10" s="322" t="str">
        <f ca="true">+IF(OFFSET('Hygiene Data'!$G$11,0,10*ROW('Hygiene Data'!G4))="","",OFFSET('Hygiene Data'!$G$11,0,10*ROW('Hygiene Data'!G4)))</f>
        <v/>
      </c>
      <c r="DY10" s="322" t="str">
        <f ca="true">+IF(OFFSET('Hygiene Data'!$G$12,0,10*ROW('Hygiene Data'!G4))="","",OFFSET('Hygiene Data'!$G$12,0,10*ROW('Hygiene Data'!G4)))</f>
        <v/>
      </c>
      <c r="DZ10" s="322" t="str">
        <f ca="true">+IF(OFFSET('Hygiene Data'!$G$13,0,10*ROW('Hygiene Data'!G4))="","",OFFSET('Hygiene Data'!$G$13,0,10*ROW('Hygiene Data'!G4)))</f>
        <v/>
      </c>
      <c r="EA10" s="322" t="str">
        <f ca="true">+IF(OFFSET('Hygiene Data'!$H$11,0,10*ROW('Hygiene Data'!H4))="","",OFFSET('Hygiene Data'!$H$11,0,10*ROW('Hygiene Data'!H4)))</f>
        <v/>
      </c>
      <c r="EB10" s="322" t="str">
        <f ca="true">+IF(OFFSET('Hygiene Data'!$H$12,0,10*ROW('Hygiene Data'!H4))="","",OFFSET('Hygiene Data'!$H$12,0,10*ROW('Hygiene Data'!H4)))</f>
        <v/>
      </c>
      <c r="EC10" s="322" t="str">
        <f ca="true">+IF(OFFSET('Hygiene Data'!$H$13,0,10*ROW('Hygiene Data'!H4))="","",OFFSET('Hygiene Data'!$H$13,0,10*ROW('Hygiene Data'!H4)))</f>
        <v/>
      </c>
      <c r="ED10" s="322" t="str">
        <f ca="true">+IF(OFFSET('Hygiene Data'!$I$11,0,10*ROW('Hygiene Data'!I4))="","",OFFSET('Hygiene Data'!$I$11,0,10*ROW('Hygiene Data'!I4)))</f>
        <v/>
      </c>
      <c r="EE10" s="322" t="str">
        <f ca="true">+IF(OFFSET('Hygiene Data'!$I$12,0,10*ROW('Hygiene Data'!I4))="","",OFFSET('Hygiene Data'!$I$12,0,10*ROW('Hygiene Data'!I4)))</f>
        <v/>
      </c>
      <c r="EF10" s="322" t="str">
        <f ca="true">+IF(OFFSET('Hygiene Data'!$I$13,0,10*ROW('Hygiene Data'!I4))="","",OFFSET('Hygiene Data'!$I$13,0,10*ROW('Hygiene Data'!I4)))</f>
        <v/>
      </c>
    </row>
    <row xmlns:x14ac="http://schemas.microsoft.com/office/spreadsheetml/2009/9/ac" r="11" x14ac:dyDescent="0.2">
      <c r="A11" s="38" t="str">
        <f ca="true">+IF(OFFSET('Water Data'!$B$2,0,10*ROW('Water Data'!E5))="","",OFFSET('Water Data'!$B$2,0,10*ROW('Water Data'!E5)))</f>
        <v>ETH_2005_EMIS</v>
      </c>
      <c r="B11" s="38" t="str">
        <f ca="true">+IF(OFFSET('Water Data'!$C$2,0,10*ROW('Water Data'!F5))="","",OFFSET('Water Data'!$C$2,0,10*ROW('Water Data'!F5)))</f>
        <v>EMIS</v>
      </c>
      <c r="C11" s="378">
        <f t="shared" ca="true" si="0"/>
        <v>2005</v>
      </c>
      <c r="D11" s="99">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42.535523000292997</v>
      </c>
      <c r="E11" s="99"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9"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9"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9"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9"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9"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9"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9"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9"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9"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9"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9">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41.42809301762248</v>
      </c>
      <c r="Q11" s="99"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9"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9">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77.00254957507083</v>
      </c>
      <c r="T11" s="99"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9"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100">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73.786533841195435</v>
      </c>
      <c r="W11" s="100"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100"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100"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100"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100"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100"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100"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100"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100"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100"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100"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100"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100"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100"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100"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100"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100"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100"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100"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100">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73.199775934112523</v>
      </c>
      <c r="AQ11" s="100"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100"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100"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100"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100">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91.679745042492925</v>
      </c>
      <c r="AV11" s="100"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100"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100"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100"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101"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101"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101"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101"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101"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101"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101"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101"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101"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101"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101"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101"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101"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101"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101"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101"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101"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101"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22"/>
      <c r="BS11" s="322" t="str">
        <f ca="true">+IF(OFFSET('Water Data'!$D$27,0,10*ROW('Water Data'!D5))="","",OFFSET('Water Data'!$D$27,0,10*ROW('Water Data'!D5)))</f>
        <v>Yes</v>
      </c>
      <c r="BT11" s="322" t="str">
        <f ca="true">+IF(OFFSET('Water Data'!$D$28,0,10*ROW('Water Data'!D5))="","",OFFSET('Water Data'!$D$28,0,10*ROW('Water Data'!D5)))</f>
        <v/>
      </c>
      <c r="BU11" s="322" t="str">
        <f ca="true">+IF(OFFSET('Water Data'!$D$29,0,10*ROW('Water Data'!D5))="","",OFFSET('Water Data'!$D$29,0,10*ROW('Water Data'!D5)))</f>
        <v/>
      </c>
      <c r="BV11" s="322" t="str">
        <f ca="true">+IF(OFFSET('Water Data'!$E$27,0,10*ROW('Water Data'!E5))="","",OFFSET('Water Data'!$E$27,0,10*ROW('Water Data'!E5)))</f>
        <v/>
      </c>
      <c r="BW11" s="322" t="str">
        <f ca="true">+IF(OFFSET('Water Data'!$E$28,0,10*ROW('Water Data'!E5))="","",OFFSET('Water Data'!$E$28,0,10*ROW('Water Data'!E5)))</f>
        <v/>
      </c>
      <c r="BX11" s="322" t="str">
        <f ca="true">+IF(OFFSET('Water Data'!$E$29,0,10*ROW('Water Data'!E5))="","",OFFSET('Water Data'!$E$29,0,10*ROW('Water Data'!E5)))</f>
        <v/>
      </c>
      <c r="BY11" s="322" t="str">
        <f ca="true">+IF(OFFSET('Water Data'!$F$27,0,10*ROW('Water Data'!F5))="","",OFFSET('Water Data'!$F$27,0,10*ROW('Water Data'!F5)))</f>
        <v/>
      </c>
      <c r="BZ11" s="322" t="str">
        <f ca="true">+IF(OFFSET('Water Data'!$F$28,0,10*ROW('Water Data'!F5))="","",OFFSET('Water Data'!$F$28,0,10*ROW('Water Data'!F5)))</f>
        <v/>
      </c>
      <c r="CA11" s="322" t="str">
        <f ca="true">+IF(OFFSET('Water Data'!$F$29,0,10*ROW('Water Data'!F5))="","",OFFSET('Water Data'!$F$29,0,10*ROW('Water Data'!F5)))</f>
        <v/>
      </c>
      <c r="CB11" s="322" t="str">
        <f ca="true">+IF(OFFSET('Water Data'!$G$27,0,10*ROW('Water Data'!G5))="","",OFFSET('Water Data'!$G$27,0,10*ROW('Water Data'!G5)))</f>
        <v/>
      </c>
      <c r="CC11" s="322" t="str">
        <f ca="true">+IF(OFFSET('Water Data'!$G$28,0,10*ROW('Water Data'!G5))="","",OFFSET('Water Data'!$G$28,0,10*ROW('Water Data'!G5)))</f>
        <v/>
      </c>
      <c r="CD11" s="322" t="str">
        <f ca="true">+IF(OFFSET('Water Data'!$G$29,0,10*ROW('Water Data'!G5))="","",OFFSET('Water Data'!$G$29,0,10*ROW('Water Data'!G5)))</f>
        <v/>
      </c>
      <c r="CE11" s="322" t="str">
        <f ca="true">+IF(OFFSET('Water Data'!$H$27,0,10*ROW('Water Data'!H5))="","",OFFSET('Water Data'!$H$27,0,10*ROW('Water Data'!H5)))</f>
        <v>Yes</v>
      </c>
      <c r="CF11" s="322" t="str">
        <f ca="true">+IF(OFFSET('Water Data'!$H$28,0,10*ROW('Water Data'!H5))="","",OFFSET('Water Data'!$H$28,0,10*ROW('Water Data'!H5)))</f>
        <v/>
      </c>
      <c r="CG11" s="322" t="str">
        <f ca="true">+IF(OFFSET('Water Data'!$H$29,0,10*ROW('Water Data'!H5))="","",OFFSET('Water Data'!$H$29,0,10*ROW('Water Data'!H5)))</f>
        <v/>
      </c>
      <c r="CH11" s="322" t="str">
        <f ca="true">+IF(OFFSET('Water Data'!$I$27,0,10*ROW('Water Data'!I5))="","",OFFSET('Water Data'!$I$27,0,10*ROW('Water Data'!I5)))</f>
        <v>Yes</v>
      </c>
      <c r="CI11" s="322" t="str">
        <f ca="true">+IF(OFFSET('Water Data'!$I$28,0,10*ROW('Water Data'!I5))="","",OFFSET('Water Data'!$I$28,0,10*ROW('Water Data'!I5)))</f>
        <v/>
      </c>
      <c r="CJ11" s="322" t="str">
        <f ca="true">+IF(OFFSET('Water Data'!$I$29,0,10*ROW('Water Data'!I5))="","",OFFSET('Water Data'!$I$29,0,10*ROW('Water Data'!I5)))</f>
        <v/>
      </c>
      <c r="CK11" s="322" t="str">
        <f ca="true">+IF(OFFSET('Sanitation Data'!$D$28,0,10*ROW('Sanitation Data'!D5))="","",OFFSET('Sanitation Data'!$D$28,0,10*ROW('Sanitation Data'!D5)))</f>
        <v>Yes</v>
      </c>
      <c r="CL11" s="322" t="str">
        <f ca="true">+IF(OFFSET('Sanitation Data'!$D$29,0,10*ROW('Sanitation Data'!D5))="","",OFFSET('Sanitation Data'!$D$29,0,10*ROW('Sanitation Data'!D5)))</f>
        <v/>
      </c>
      <c r="CM11" s="322" t="str">
        <f ca="true">+IF(OFFSET('Sanitation Data'!$D$30,0,10*ROW('Sanitation Data'!D5))="","",OFFSET('Sanitation Data'!$D$30,0,10*ROW('Sanitation Data'!D5)))</f>
        <v/>
      </c>
      <c r="CN11" s="322" t="str">
        <f ca="true">+IF(OFFSET('Sanitation Data'!$D$31,0,10*ROW('Sanitation Data'!D5))="","",OFFSET('Sanitation Data'!$D$31,0,10*ROW('Sanitation Data'!D5)))</f>
        <v/>
      </c>
      <c r="CO11" s="322" t="str">
        <f ca="true">+IF(OFFSET('Sanitation Data'!$D$32,0,10*ROW('Sanitation Data'!D5))="","",OFFSET('Sanitation Data'!$D$32,0,10*ROW('Sanitation Data'!D5)))</f>
        <v/>
      </c>
      <c r="CP11" s="322" t="str">
        <f ca="true">+IF(OFFSET('Sanitation Data'!$E$28,0,10*ROW('Sanitation Data'!E5))="","",OFFSET('Sanitation Data'!$E$28,0,10*ROW('Sanitation Data'!E5)))</f>
        <v/>
      </c>
      <c r="CQ11" s="322" t="str">
        <f ca="true">+IF(OFFSET('Sanitation Data'!$E$29,0,10*ROW('Sanitation Data'!E5))="","",OFFSET('Sanitation Data'!$E$29,0,10*ROW('Sanitation Data'!E5)))</f>
        <v/>
      </c>
      <c r="CR11" s="322" t="str">
        <f ca="true">+IF(OFFSET('Sanitation Data'!$E$30,0,10*ROW('Sanitation Data'!E5))="","",OFFSET('Sanitation Data'!$E$30,0,10*ROW('Sanitation Data'!E5)))</f>
        <v/>
      </c>
      <c r="CS11" s="322" t="str">
        <f ca="true">+IF(OFFSET('Sanitation Data'!$E$31,0,10*ROW('Sanitation Data'!E5))="","",OFFSET('Sanitation Data'!$E$31,0,10*ROW('Sanitation Data'!E5)))</f>
        <v/>
      </c>
      <c r="CT11" s="322" t="str">
        <f ca="true">+IF(OFFSET('Sanitation Data'!$E$32,0,10*ROW('Sanitation Data'!E5))="","",OFFSET('Sanitation Data'!$E$32,0,10*ROW('Sanitation Data'!E5)))</f>
        <v/>
      </c>
      <c r="CU11" s="322" t="str">
        <f ca="true">+IF(OFFSET('Sanitation Data'!$F$28,0,10*ROW('Sanitation Data'!F5))="","",OFFSET('Sanitation Data'!$F$28,0,10*ROW('Sanitation Data'!F5)))</f>
        <v/>
      </c>
      <c r="CV11" s="322" t="str">
        <f ca="true">+IF(OFFSET('Sanitation Data'!$F$29,0,10*ROW('Sanitation Data'!F5))="","",OFFSET('Sanitation Data'!$F$29,0,10*ROW('Sanitation Data'!F5)))</f>
        <v/>
      </c>
      <c r="CW11" s="322" t="str">
        <f ca="true">+IF(OFFSET('Sanitation Data'!$F$30,0,10*ROW('Sanitation Data'!F5))="","",OFFSET('Sanitation Data'!$F$30,0,10*ROW('Sanitation Data'!F5)))</f>
        <v/>
      </c>
      <c r="CX11" s="322" t="str">
        <f ca="true">+IF(OFFSET('Sanitation Data'!$F$31,0,10*ROW('Sanitation Data'!F5))="","",OFFSET('Sanitation Data'!$F$31,0,10*ROW('Sanitation Data'!F5)))</f>
        <v/>
      </c>
      <c r="CY11" s="322" t="str">
        <f ca="true">+IF(OFFSET('Sanitation Data'!$F$32,0,10*ROW('Sanitation Data'!F5))="","",OFFSET('Sanitation Data'!$F$32,0,10*ROW('Sanitation Data'!F5)))</f>
        <v/>
      </c>
      <c r="CZ11" s="322" t="str">
        <f ca="true">+IF(OFFSET('Sanitation Data'!$G$28,0,10*ROW('Sanitation Data'!G5))="","",OFFSET('Sanitation Data'!$G$28,0,10*ROW('Sanitation Data'!G5)))</f>
        <v/>
      </c>
      <c r="DA11" s="322" t="str">
        <f ca="true">+IF(OFFSET('Sanitation Data'!$G$29,0,10*ROW('Sanitation Data'!G5))="","",OFFSET('Sanitation Data'!$G$29,0,10*ROW('Sanitation Data'!G5)))</f>
        <v/>
      </c>
      <c r="DB11" s="322" t="str">
        <f ca="true">+IF(OFFSET('Sanitation Data'!$G$30,0,10*ROW('Sanitation Data'!G5))="","",OFFSET('Sanitation Data'!$G$30,0,10*ROW('Sanitation Data'!G5)))</f>
        <v/>
      </c>
      <c r="DC11" s="322" t="str">
        <f ca="true">+IF(OFFSET('Sanitation Data'!$G$31,0,10*ROW('Sanitation Data'!G5))="","",OFFSET('Sanitation Data'!$G$31,0,10*ROW('Sanitation Data'!G5)))</f>
        <v/>
      </c>
      <c r="DD11" s="322" t="str">
        <f ca="true">+IF(OFFSET('Sanitation Data'!$G$32,0,10*ROW('Sanitation Data'!G5))="","",OFFSET('Sanitation Data'!$G$32,0,10*ROW('Sanitation Data'!G5)))</f>
        <v/>
      </c>
      <c r="DE11" s="322" t="str">
        <f ca="true">+IF(OFFSET('Sanitation Data'!$H$28,0,10*ROW('Sanitation Data'!H5))="","",OFFSET('Sanitation Data'!$H$28,0,10*ROW('Sanitation Data'!H5)))</f>
        <v>Yes</v>
      </c>
      <c r="DF11" s="322" t="str">
        <f ca="true">+IF(OFFSET('Sanitation Data'!$H$29,0,10*ROW('Sanitation Data'!H5))="","",OFFSET('Sanitation Data'!$H$29,0,10*ROW('Sanitation Data'!H5)))</f>
        <v/>
      </c>
      <c r="DG11" s="322" t="str">
        <f ca="true">+IF(OFFSET('Sanitation Data'!$H$30,0,10*ROW('Sanitation Data'!H5))="","",OFFSET('Sanitation Data'!$H$30,0,10*ROW('Sanitation Data'!H5)))</f>
        <v/>
      </c>
      <c r="DH11" s="322" t="str">
        <f ca="true">+IF(OFFSET('Sanitation Data'!$H$31,0,10*ROW('Sanitation Data'!H5))="","",OFFSET('Sanitation Data'!$H$31,0,10*ROW('Sanitation Data'!H5)))</f>
        <v/>
      </c>
      <c r="DI11" s="322" t="str">
        <f ca="true">+IF(OFFSET('Sanitation Data'!$H$32,0,10*ROW('Sanitation Data'!H5))="","",OFFSET('Sanitation Data'!$H$32,0,10*ROW('Sanitation Data'!H5)))</f>
        <v/>
      </c>
      <c r="DJ11" s="322" t="str">
        <f ca="true">+IF(OFFSET('Sanitation Data'!$I$28,0,10*ROW('Sanitation Data'!I5))="","",OFFSET('Sanitation Data'!$I$28,0,10*ROW('Sanitation Data'!I5)))</f>
        <v>Yes</v>
      </c>
      <c r="DK11" s="322" t="str">
        <f ca="true">+IF(OFFSET('Sanitation Data'!$I$29,0,10*ROW('Sanitation Data'!I5))="","",OFFSET('Sanitation Data'!$I$29,0,10*ROW('Sanitation Data'!I5)))</f>
        <v/>
      </c>
      <c r="DL11" s="322" t="str">
        <f ca="true">+IF(OFFSET('Sanitation Data'!$I$30,0,10*ROW('Sanitation Data'!I5))="","",OFFSET('Sanitation Data'!$I$30,0,10*ROW('Sanitation Data'!I5)))</f>
        <v/>
      </c>
      <c r="DM11" s="322" t="str">
        <f ca="true">+IF(OFFSET('Sanitation Data'!$I$31,0,10*ROW('Sanitation Data'!I5))="","",OFFSET('Sanitation Data'!$I$31,0,10*ROW('Sanitation Data'!I5)))</f>
        <v/>
      </c>
      <c r="DN11" s="322" t="str">
        <f ca="true">+IF(OFFSET('Sanitation Data'!$I$32,0,10*ROW('Sanitation Data'!I5))="","",OFFSET('Sanitation Data'!$I$32,0,10*ROW('Sanitation Data'!I5)))</f>
        <v/>
      </c>
      <c r="DO11" s="322" t="str">
        <f ca="true">+IF(OFFSET('Hygiene Data'!$D$11,0,10*ROW('Hygiene Data'!D5))="","",OFFSET('Hygiene Data'!$D$11,0,10*ROW('Hygiene Data'!D5)))</f>
        <v/>
      </c>
      <c r="DP11" s="322" t="str">
        <f ca="true">+IF(OFFSET('Hygiene Data'!$D$12,0,10*ROW('Hygiene Data'!D5))="","",OFFSET('Hygiene Data'!$D$12,0,10*ROW('Hygiene Data'!D5)))</f>
        <v/>
      </c>
      <c r="DQ11" s="322" t="str">
        <f ca="true">+IF(OFFSET('Hygiene Data'!$D$13,0,10*ROW('Hygiene Data'!D5))="","",OFFSET('Hygiene Data'!$D$13,0,10*ROW('Hygiene Data'!D5)))</f>
        <v/>
      </c>
      <c r="DR11" s="322" t="str">
        <f ca="true">+IF(OFFSET('Hygiene Data'!$E$11,0,10*ROW('Hygiene Data'!E5))="","",OFFSET('Hygiene Data'!$E$11,0,10*ROW('Hygiene Data'!E5)))</f>
        <v/>
      </c>
      <c r="DS11" s="322" t="str">
        <f ca="true">+IF(OFFSET('Hygiene Data'!$E$12,0,10*ROW('Hygiene Data'!E5))="","",OFFSET('Hygiene Data'!$E$12,0,10*ROW('Hygiene Data'!E5)))</f>
        <v/>
      </c>
      <c r="DT11" s="322" t="str">
        <f ca="true">+IF(OFFSET('Hygiene Data'!$E$13,0,10*ROW('Hygiene Data'!E5))="","",OFFSET('Hygiene Data'!$E$13,0,10*ROW('Hygiene Data'!E5)))</f>
        <v/>
      </c>
      <c r="DU11" s="322" t="str">
        <f ca="true">+IF(OFFSET('Hygiene Data'!$F$11,0,10*ROW('Hygiene Data'!F5))="","",OFFSET('Hygiene Data'!$F$11,0,10*ROW('Hygiene Data'!F5)))</f>
        <v/>
      </c>
      <c r="DV11" s="322" t="str">
        <f ca="true">+IF(OFFSET('Hygiene Data'!$F$12,0,10*ROW('Hygiene Data'!F5))="","",OFFSET('Hygiene Data'!$F$12,0,10*ROW('Hygiene Data'!F5)))</f>
        <v/>
      </c>
      <c r="DW11" s="322" t="str">
        <f ca="true">+IF(OFFSET('Hygiene Data'!$F$13,0,10*ROW('Hygiene Data'!F5))="","",OFFSET('Hygiene Data'!$F$13,0,10*ROW('Hygiene Data'!F5)))</f>
        <v/>
      </c>
      <c r="DX11" s="322" t="str">
        <f ca="true">+IF(OFFSET('Hygiene Data'!$G$11,0,10*ROW('Hygiene Data'!G5))="","",OFFSET('Hygiene Data'!$G$11,0,10*ROW('Hygiene Data'!G5)))</f>
        <v/>
      </c>
      <c r="DY11" s="322" t="str">
        <f ca="true">+IF(OFFSET('Hygiene Data'!$G$12,0,10*ROW('Hygiene Data'!G5))="","",OFFSET('Hygiene Data'!$G$12,0,10*ROW('Hygiene Data'!G5)))</f>
        <v/>
      </c>
      <c r="DZ11" s="322" t="str">
        <f ca="true">+IF(OFFSET('Hygiene Data'!$G$13,0,10*ROW('Hygiene Data'!G5))="","",OFFSET('Hygiene Data'!$G$13,0,10*ROW('Hygiene Data'!G5)))</f>
        <v/>
      </c>
      <c r="EA11" s="322" t="str">
        <f ca="true">+IF(OFFSET('Hygiene Data'!$H$11,0,10*ROW('Hygiene Data'!H5))="","",OFFSET('Hygiene Data'!$H$11,0,10*ROW('Hygiene Data'!H5)))</f>
        <v/>
      </c>
      <c r="EB11" s="322" t="str">
        <f ca="true">+IF(OFFSET('Hygiene Data'!$H$12,0,10*ROW('Hygiene Data'!H5))="","",OFFSET('Hygiene Data'!$H$12,0,10*ROW('Hygiene Data'!H5)))</f>
        <v/>
      </c>
      <c r="EC11" s="322" t="str">
        <f ca="true">+IF(OFFSET('Hygiene Data'!$H$13,0,10*ROW('Hygiene Data'!H5))="","",OFFSET('Hygiene Data'!$H$13,0,10*ROW('Hygiene Data'!H5)))</f>
        <v/>
      </c>
      <c r="ED11" s="322" t="str">
        <f ca="true">+IF(OFFSET('Hygiene Data'!$I$11,0,10*ROW('Hygiene Data'!I5))="","",OFFSET('Hygiene Data'!$I$11,0,10*ROW('Hygiene Data'!I5)))</f>
        <v/>
      </c>
      <c r="EE11" s="322" t="str">
        <f ca="true">+IF(OFFSET('Hygiene Data'!$I$12,0,10*ROW('Hygiene Data'!I5))="","",OFFSET('Hygiene Data'!$I$12,0,10*ROW('Hygiene Data'!I5)))</f>
        <v/>
      </c>
      <c r="EF11" s="322" t="str">
        <f ca="true">+IF(OFFSET('Hygiene Data'!$I$13,0,10*ROW('Hygiene Data'!I5))="","",OFFSET('Hygiene Data'!$I$13,0,10*ROW('Hygiene Data'!I5)))</f>
        <v/>
      </c>
    </row>
    <row xmlns:x14ac="http://schemas.microsoft.com/office/spreadsheetml/2009/9/ac" r="12" x14ac:dyDescent="0.2">
      <c r="A12" s="38" t="str">
        <f ca="true">+IF(OFFSET('Water Data'!$B$2,0,10*ROW('Water Data'!E6))="","",OFFSET('Water Data'!$B$2,0,10*ROW('Water Data'!E6)))</f>
        <v>ETH_2006_EMIS</v>
      </c>
      <c r="B12" s="38" t="str">
        <f ca="true">+IF(OFFSET('Water Data'!$C$2,0,10*ROW('Water Data'!F6))="","",OFFSET('Water Data'!$C$2,0,10*ROW('Water Data'!F6)))</f>
        <v>EMIS</v>
      </c>
      <c r="C12" s="378">
        <f t="shared" ca="true" si="0"/>
        <v>2006</v>
      </c>
      <c r="D12" s="99" t="str">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[43]</v>
      </c>
      <c r="E12" s="99"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9"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9"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9"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9"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9"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9"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9"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9"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9"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9"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9" t="str">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[41]</v>
      </c>
      <c r="Q12" s="99"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9"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9" t="str">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[77]</v>
      </c>
      <c r="T12" s="99"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9"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100" t="str">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[74]</v>
      </c>
      <c r="W12" s="100"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100"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100"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100"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100"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100"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100"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100"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100"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100"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100"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100"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100"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100"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100"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100"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100"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100"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100"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100" t="str">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[73]</v>
      </c>
      <c r="AQ12" s="100"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100"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100"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100"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100" t="str">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[92]</v>
      </c>
      <c r="AV12" s="100"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100"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100"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100"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101"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101"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101"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101"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101"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101"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101"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101"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101"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101"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101"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101"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101"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101"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101"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101"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101"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101"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22"/>
      <c r="BS12" s="322" t="str">
        <f ca="true">+IF(OFFSET('Water Data'!$D$27,0,10*ROW('Water Data'!D6))="","",OFFSET('Water Data'!$D$27,0,10*ROW('Water Data'!D6)))</f>
        <v>No</v>
      </c>
      <c r="BT12" s="322" t="str">
        <f ca="true">+IF(OFFSET('Water Data'!$D$28,0,10*ROW('Water Data'!D6))="","",OFFSET('Water Data'!$D$28,0,10*ROW('Water Data'!D6)))</f>
        <v/>
      </c>
      <c r="BU12" s="322" t="str">
        <f ca="true">+IF(OFFSET('Water Data'!$D$29,0,10*ROW('Water Data'!D6))="","",OFFSET('Water Data'!$D$29,0,10*ROW('Water Data'!D6)))</f>
        <v/>
      </c>
      <c r="BV12" s="322" t="str">
        <f ca="true">+IF(OFFSET('Water Data'!$E$27,0,10*ROW('Water Data'!E6))="","",OFFSET('Water Data'!$E$27,0,10*ROW('Water Data'!E6)))</f>
        <v/>
      </c>
      <c r="BW12" s="322" t="str">
        <f ca="true">+IF(OFFSET('Water Data'!$E$28,0,10*ROW('Water Data'!E6))="","",OFFSET('Water Data'!$E$28,0,10*ROW('Water Data'!E6)))</f>
        <v/>
      </c>
      <c r="BX12" s="322" t="str">
        <f ca="true">+IF(OFFSET('Water Data'!$E$29,0,10*ROW('Water Data'!E6))="","",OFFSET('Water Data'!$E$29,0,10*ROW('Water Data'!E6)))</f>
        <v/>
      </c>
      <c r="BY12" s="322" t="str">
        <f ca="true">+IF(OFFSET('Water Data'!$F$27,0,10*ROW('Water Data'!F6))="","",OFFSET('Water Data'!$F$27,0,10*ROW('Water Data'!F6)))</f>
        <v/>
      </c>
      <c r="BZ12" s="322" t="str">
        <f ca="true">+IF(OFFSET('Water Data'!$F$28,0,10*ROW('Water Data'!F6))="","",OFFSET('Water Data'!$F$28,0,10*ROW('Water Data'!F6)))</f>
        <v/>
      </c>
      <c r="CA12" s="322" t="str">
        <f ca="true">+IF(OFFSET('Water Data'!$F$29,0,10*ROW('Water Data'!F6))="","",OFFSET('Water Data'!$F$29,0,10*ROW('Water Data'!F6)))</f>
        <v/>
      </c>
      <c r="CB12" s="322" t="str">
        <f ca="true">+IF(OFFSET('Water Data'!$G$27,0,10*ROW('Water Data'!G6))="","",OFFSET('Water Data'!$G$27,0,10*ROW('Water Data'!G6)))</f>
        <v/>
      </c>
      <c r="CC12" s="322" t="str">
        <f ca="true">+IF(OFFSET('Water Data'!$G$28,0,10*ROW('Water Data'!G6))="","",OFFSET('Water Data'!$G$28,0,10*ROW('Water Data'!G6)))</f>
        <v/>
      </c>
      <c r="CD12" s="322" t="str">
        <f ca="true">+IF(OFFSET('Water Data'!$G$29,0,10*ROW('Water Data'!G6))="","",OFFSET('Water Data'!$G$29,0,10*ROW('Water Data'!G6)))</f>
        <v/>
      </c>
      <c r="CE12" s="322" t="str">
        <f ca="true">+IF(OFFSET('Water Data'!$H$27,0,10*ROW('Water Data'!H6))="","",OFFSET('Water Data'!$H$27,0,10*ROW('Water Data'!H6)))</f>
        <v>No</v>
      </c>
      <c r="CF12" s="322" t="str">
        <f ca="true">+IF(OFFSET('Water Data'!$H$28,0,10*ROW('Water Data'!H6))="","",OFFSET('Water Data'!$H$28,0,10*ROW('Water Data'!H6)))</f>
        <v/>
      </c>
      <c r="CG12" s="322" t="str">
        <f ca="true">+IF(OFFSET('Water Data'!$H$29,0,10*ROW('Water Data'!H6))="","",OFFSET('Water Data'!$H$29,0,10*ROW('Water Data'!H6)))</f>
        <v/>
      </c>
      <c r="CH12" s="322" t="str">
        <f ca="true">+IF(OFFSET('Water Data'!$I$27,0,10*ROW('Water Data'!I6))="","",OFFSET('Water Data'!$I$27,0,10*ROW('Water Data'!I6)))</f>
        <v>No</v>
      </c>
      <c r="CI12" s="322" t="str">
        <f ca="true">+IF(OFFSET('Water Data'!$I$28,0,10*ROW('Water Data'!I6))="","",OFFSET('Water Data'!$I$28,0,10*ROW('Water Data'!I6)))</f>
        <v/>
      </c>
      <c r="CJ12" s="322" t="str">
        <f ca="true">+IF(OFFSET('Water Data'!$I$29,0,10*ROW('Water Data'!I6))="","",OFFSET('Water Data'!$I$29,0,10*ROW('Water Data'!I6)))</f>
        <v/>
      </c>
      <c r="CK12" s="322" t="str">
        <f ca="true">+IF(OFFSET('Sanitation Data'!$D$28,0,10*ROW('Sanitation Data'!D6))="","",OFFSET('Sanitation Data'!$D$28,0,10*ROW('Sanitation Data'!D6)))</f>
        <v>No</v>
      </c>
      <c r="CL12" s="322" t="str">
        <f ca="true">+IF(OFFSET('Sanitation Data'!$D$29,0,10*ROW('Sanitation Data'!D6))="","",OFFSET('Sanitation Data'!$D$29,0,10*ROW('Sanitation Data'!D6)))</f>
        <v/>
      </c>
      <c r="CM12" s="322" t="str">
        <f ca="true">+IF(OFFSET('Sanitation Data'!$D$30,0,10*ROW('Sanitation Data'!D6))="","",OFFSET('Sanitation Data'!$D$30,0,10*ROW('Sanitation Data'!D6)))</f>
        <v/>
      </c>
      <c r="CN12" s="322" t="str">
        <f ca="true">+IF(OFFSET('Sanitation Data'!$D$31,0,10*ROW('Sanitation Data'!D6))="","",OFFSET('Sanitation Data'!$D$31,0,10*ROW('Sanitation Data'!D6)))</f>
        <v/>
      </c>
      <c r="CO12" s="322" t="str">
        <f ca="true">+IF(OFFSET('Sanitation Data'!$D$32,0,10*ROW('Sanitation Data'!D6))="","",OFFSET('Sanitation Data'!$D$32,0,10*ROW('Sanitation Data'!D6)))</f>
        <v/>
      </c>
      <c r="CP12" s="322" t="str">
        <f ca="true">+IF(OFFSET('Sanitation Data'!$E$28,0,10*ROW('Sanitation Data'!E6))="","",OFFSET('Sanitation Data'!$E$28,0,10*ROW('Sanitation Data'!E6)))</f>
        <v/>
      </c>
      <c r="CQ12" s="322" t="str">
        <f ca="true">+IF(OFFSET('Sanitation Data'!$E$29,0,10*ROW('Sanitation Data'!E6))="","",OFFSET('Sanitation Data'!$E$29,0,10*ROW('Sanitation Data'!E6)))</f>
        <v/>
      </c>
      <c r="CR12" s="322" t="str">
        <f ca="true">+IF(OFFSET('Sanitation Data'!$E$30,0,10*ROW('Sanitation Data'!E6))="","",OFFSET('Sanitation Data'!$E$30,0,10*ROW('Sanitation Data'!E6)))</f>
        <v/>
      </c>
      <c r="CS12" s="322" t="str">
        <f ca="true">+IF(OFFSET('Sanitation Data'!$E$31,0,10*ROW('Sanitation Data'!E6))="","",OFFSET('Sanitation Data'!$E$31,0,10*ROW('Sanitation Data'!E6)))</f>
        <v/>
      </c>
      <c r="CT12" s="322" t="str">
        <f ca="true">+IF(OFFSET('Sanitation Data'!$E$32,0,10*ROW('Sanitation Data'!E6))="","",OFFSET('Sanitation Data'!$E$32,0,10*ROW('Sanitation Data'!E6)))</f>
        <v/>
      </c>
      <c r="CU12" s="322" t="str">
        <f ca="true">+IF(OFFSET('Sanitation Data'!$F$28,0,10*ROW('Sanitation Data'!F6))="","",OFFSET('Sanitation Data'!$F$28,0,10*ROW('Sanitation Data'!F6)))</f>
        <v/>
      </c>
      <c r="CV12" s="322" t="str">
        <f ca="true">+IF(OFFSET('Sanitation Data'!$F$29,0,10*ROW('Sanitation Data'!F6))="","",OFFSET('Sanitation Data'!$F$29,0,10*ROW('Sanitation Data'!F6)))</f>
        <v/>
      </c>
      <c r="CW12" s="322" t="str">
        <f ca="true">+IF(OFFSET('Sanitation Data'!$F$30,0,10*ROW('Sanitation Data'!F6))="","",OFFSET('Sanitation Data'!$F$30,0,10*ROW('Sanitation Data'!F6)))</f>
        <v/>
      </c>
      <c r="CX12" s="322" t="str">
        <f ca="true">+IF(OFFSET('Sanitation Data'!$F$31,0,10*ROW('Sanitation Data'!F6))="","",OFFSET('Sanitation Data'!$F$31,0,10*ROW('Sanitation Data'!F6)))</f>
        <v/>
      </c>
      <c r="CY12" s="322" t="str">
        <f ca="true">+IF(OFFSET('Sanitation Data'!$F$32,0,10*ROW('Sanitation Data'!F6))="","",OFFSET('Sanitation Data'!$F$32,0,10*ROW('Sanitation Data'!F6)))</f>
        <v/>
      </c>
      <c r="CZ12" s="322" t="str">
        <f ca="true">+IF(OFFSET('Sanitation Data'!$G$28,0,10*ROW('Sanitation Data'!G6))="","",OFFSET('Sanitation Data'!$G$28,0,10*ROW('Sanitation Data'!G6)))</f>
        <v/>
      </c>
      <c r="DA12" s="322" t="str">
        <f ca="true">+IF(OFFSET('Sanitation Data'!$G$29,0,10*ROW('Sanitation Data'!G6))="","",OFFSET('Sanitation Data'!$G$29,0,10*ROW('Sanitation Data'!G6)))</f>
        <v/>
      </c>
      <c r="DB12" s="322" t="str">
        <f ca="true">+IF(OFFSET('Sanitation Data'!$G$30,0,10*ROW('Sanitation Data'!G6))="","",OFFSET('Sanitation Data'!$G$30,0,10*ROW('Sanitation Data'!G6)))</f>
        <v/>
      </c>
      <c r="DC12" s="322" t="str">
        <f ca="true">+IF(OFFSET('Sanitation Data'!$G$31,0,10*ROW('Sanitation Data'!G6))="","",OFFSET('Sanitation Data'!$G$31,0,10*ROW('Sanitation Data'!G6)))</f>
        <v/>
      </c>
      <c r="DD12" s="322" t="str">
        <f ca="true">+IF(OFFSET('Sanitation Data'!$G$32,0,10*ROW('Sanitation Data'!G6))="","",OFFSET('Sanitation Data'!$G$32,0,10*ROW('Sanitation Data'!G6)))</f>
        <v/>
      </c>
      <c r="DE12" s="322" t="str">
        <f ca="true">+IF(OFFSET('Sanitation Data'!$H$28,0,10*ROW('Sanitation Data'!H6))="","",OFFSET('Sanitation Data'!$H$28,0,10*ROW('Sanitation Data'!H6)))</f>
        <v>No</v>
      </c>
      <c r="DF12" s="322" t="str">
        <f ca="true">+IF(OFFSET('Sanitation Data'!$H$29,0,10*ROW('Sanitation Data'!H6))="","",OFFSET('Sanitation Data'!$H$29,0,10*ROW('Sanitation Data'!H6)))</f>
        <v/>
      </c>
      <c r="DG12" s="322" t="str">
        <f ca="true">+IF(OFFSET('Sanitation Data'!$H$30,0,10*ROW('Sanitation Data'!H6))="","",OFFSET('Sanitation Data'!$H$30,0,10*ROW('Sanitation Data'!H6)))</f>
        <v/>
      </c>
      <c r="DH12" s="322" t="str">
        <f ca="true">+IF(OFFSET('Sanitation Data'!$H$31,0,10*ROW('Sanitation Data'!H6))="","",OFFSET('Sanitation Data'!$H$31,0,10*ROW('Sanitation Data'!H6)))</f>
        <v/>
      </c>
      <c r="DI12" s="322" t="str">
        <f ca="true">+IF(OFFSET('Sanitation Data'!$H$32,0,10*ROW('Sanitation Data'!H6))="","",OFFSET('Sanitation Data'!$H$32,0,10*ROW('Sanitation Data'!H6)))</f>
        <v/>
      </c>
      <c r="DJ12" s="322" t="str">
        <f ca="true">+IF(OFFSET('Sanitation Data'!$I$28,0,10*ROW('Sanitation Data'!I6))="","",OFFSET('Sanitation Data'!$I$28,0,10*ROW('Sanitation Data'!I6)))</f>
        <v>No</v>
      </c>
      <c r="DK12" s="322" t="str">
        <f ca="true">+IF(OFFSET('Sanitation Data'!$I$29,0,10*ROW('Sanitation Data'!I6))="","",OFFSET('Sanitation Data'!$I$29,0,10*ROW('Sanitation Data'!I6)))</f>
        <v/>
      </c>
      <c r="DL12" s="322" t="str">
        <f ca="true">+IF(OFFSET('Sanitation Data'!$I$30,0,10*ROW('Sanitation Data'!I6))="","",OFFSET('Sanitation Data'!$I$30,0,10*ROW('Sanitation Data'!I6)))</f>
        <v/>
      </c>
      <c r="DM12" s="322" t="str">
        <f ca="true">+IF(OFFSET('Sanitation Data'!$I$31,0,10*ROW('Sanitation Data'!I6))="","",OFFSET('Sanitation Data'!$I$31,0,10*ROW('Sanitation Data'!I6)))</f>
        <v/>
      </c>
      <c r="DN12" s="322" t="str">
        <f ca="true">+IF(OFFSET('Sanitation Data'!$I$32,0,10*ROW('Sanitation Data'!I6))="","",OFFSET('Sanitation Data'!$I$32,0,10*ROW('Sanitation Data'!I6)))</f>
        <v/>
      </c>
      <c r="DO12" s="322" t="str">
        <f ca="true">+IF(OFFSET('Hygiene Data'!$D$11,0,10*ROW('Hygiene Data'!D6))="","",OFFSET('Hygiene Data'!$D$11,0,10*ROW('Hygiene Data'!D6)))</f>
        <v/>
      </c>
      <c r="DP12" s="322" t="str">
        <f ca="true">+IF(OFFSET('Hygiene Data'!$D$12,0,10*ROW('Hygiene Data'!D6))="","",OFFSET('Hygiene Data'!$D$12,0,10*ROW('Hygiene Data'!D6)))</f>
        <v/>
      </c>
      <c r="DQ12" s="322" t="str">
        <f ca="true">+IF(OFFSET('Hygiene Data'!$D$13,0,10*ROW('Hygiene Data'!D6))="","",OFFSET('Hygiene Data'!$D$13,0,10*ROW('Hygiene Data'!D6)))</f>
        <v/>
      </c>
      <c r="DR12" s="322" t="str">
        <f ca="true">+IF(OFFSET('Hygiene Data'!$E$11,0,10*ROW('Hygiene Data'!E6))="","",OFFSET('Hygiene Data'!$E$11,0,10*ROW('Hygiene Data'!E6)))</f>
        <v/>
      </c>
      <c r="DS12" s="322" t="str">
        <f ca="true">+IF(OFFSET('Hygiene Data'!$E$12,0,10*ROW('Hygiene Data'!E6))="","",OFFSET('Hygiene Data'!$E$12,0,10*ROW('Hygiene Data'!E6)))</f>
        <v/>
      </c>
      <c r="DT12" s="322" t="str">
        <f ca="true">+IF(OFFSET('Hygiene Data'!$E$13,0,10*ROW('Hygiene Data'!E6))="","",OFFSET('Hygiene Data'!$E$13,0,10*ROW('Hygiene Data'!E6)))</f>
        <v/>
      </c>
      <c r="DU12" s="322" t="str">
        <f ca="true">+IF(OFFSET('Hygiene Data'!$F$11,0,10*ROW('Hygiene Data'!F6))="","",OFFSET('Hygiene Data'!$F$11,0,10*ROW('Hygiene Data'!F6)))</f>
        <v/>
      </c>
      <c r="DV12" s="322" t="str">
        <f ca="true">+IF(OFFSET('Hygiene Data'!$F$12,0,10*ROW('Hygiene Data'!F6))="","",OFFSET('Hygiene Data'!$F$12,0,10*ROW('Hygiene Data'!F6)))</f>
        <v/>
      </c>
      <c r="DW12" s="322" t="str">
        <f ca="true">+IF(OFFSET('Hygiene Data'!$F$13,0,10*ROW('Hygiene Data'!F6))="","",OFFSET('Hygiene Data'!$F$13,0,10*ROW('Hygiene Data'!F6)))</f>
        <v/>
      </c>
      <c r="DX12" s="322" t="str">
        <f ca="true">+IF(OFFSET('Hygiene Data'!$G$11,0,10*ROW('Hygiene Data'!G6))="","",OFFSET('Hygiene Data'!$G$11,0,10*ROW('Hygiene Data'!G6)))</f>
        <v/>
      </c>
      <c r="DY12" s="322" t="str">
        <f ca="true">+IF(OFFSET('Hygiene Data'!$G$12,0,10*ROW('Hygiene Data'!G6))="","",OFFSET('Hygiene Data'!$G$12,0,10*ROW('Hygiene Data'!G6)))</f>
        <v/>
      </c>
      <c r="DZ12" s="322" t="str">
        <f ca="true">+IF(OFFSET('Hygiene Data'!$G$13,0,10*ROW('Hygiene Data'!G6))="","",OFFSET('Hygiene Data'!$G$13,0,10*ROW('Hygiene Data'!G6)))</f>
        <v/>
      </c>
      <c r="EA12" s="322" t="str">
        <f ca="true">+IF(OFFSET('Hygiene Data'!$H$11,0,10*ROW('Hygiene Data'!H6))="","",OFFSET('Hygiene Data'!$H$11,0,10*ROW('Hygiene Data'!H6)))</f>
        <v/>
      </c>
      <c r="EB12" s="322" t="str">
        <f ca="true">+IF(OFFSET('Hygiene Data'!$H$12,0,10*ROW('Hygiene Data'!H6))="","",OFFSET('Hygiene Data'!$H$12,0,10*ROW('Hygiene Data'!H6)))</f>
        <v/>
      </c>
      <c r="EC12" s="322" t="str">
        <f ca="true">+IF(OFFSET('Hygiene Data'!$H$13,0,10*ROW('Hygiene Data'!H6))="","",OFFSET('Hygiene Data'!$H$13,0,10*ROW('Hygiene Data'!H6)))</f>
        <v/>
      </c>
      <c r="ED12" s="322" t="str">
        <f ca="true">+IF(OFFSET('Hygiene Data'!$I$11,0,10*ROW('Hygiene Data'!I6))="","",OFFSET('Hygiene Data'!$I$11,0,10*ROW('Hygiene Data'!I6)))</f>
        <v/>
      </c>
      <c r="EE12" s="322" t="str">
        <f ca="true">+IF(OFFSET('Hygiene Data'!$I$12,0,10*ROW('Hygiene Data'!I6))="","",OFFSET('Hygiene Data'!$I$12,0,10*ROW('Hygiene Data'!I6)))</f>
        <v/>
      </c>
      <c r="EF12" s="322" t="str">
        <f ca="true">+IF(OFFSET('Hygiene Data'!$I$13,0,10*ROW('Hygiene Data'!I6))="","",OFFSET('Hygiene Data'!$I$13,0,10*ROW('Hygiene Data'!I6)))</f>
        <v/>
      </c>
    </row>
    <row xmlns:x14ac="http://schemas.microsoft.com/office/spreadsheetml/2009/9/ac" r="13" x14ac:dyDescent="0.2">
      <c r="A13" s="38" t="str">
        <f ca="true">+IF(OFFSET('Water Data'!$B$2,0,10*ROW('Water Data'!E7))="","",OFFSET('Water Data'!$B$2,0,10*ROW('Water Data'!E7)))</f>
        <v>ETH_2007_EMIS</v>
      </c>
      <c r="B13" s="38" t="str">
        <f ca="true">+IF(OFFSET('Water Data'!$C$2,0,10*ROW('Water Data'!F7))="","",OFFSET('Water Data'!$C$2,0,10*ROW('Water Data'!F7)))</f>
        <v>EMIS</v>
      </c>
      <c r="C13" s="378">
        <f t="shared" ca="true" si="0"/>
        <v>2007</v>
      </c>
      <c r="D13" s="99">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34.453081621321488</v>
      </c>
      <c r="E13" s="99">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25.717194151397372</v>
      </c>
      <c r="F13" s="99"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9"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9"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9"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9"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9"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9"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9"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9"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9"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9">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33.025169409486935</v>
      </c>
      <c r="Q13" s="99">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23.949661181026137</v>
      </c>
      <c r="R13" s="99"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9">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65.441176470588232</v>
      </c>
      <c r="T13" s="99">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64.075630252100837</v>
      </c>
      <c r="U13" s="99"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100">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90.918471219692762</v>
      </c>
      <c r="W13" s="100"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100"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100"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100"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100"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100"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100"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100"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100"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100"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100"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100"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100"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100"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100"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100"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100"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100"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100"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100">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90.5</v>
      </c>
      <c r="AQ13" s="100"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100"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100"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100"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100">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100"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100"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100"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100"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101"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101"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101"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101"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101"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101"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101"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101"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101"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101"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101"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101"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101"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101"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101"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101"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101"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101"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22"/>
      <c r="BS13" s="322" t="str">
        <f ca="true">+IF(OFFSET('Water Data'!$D$27,0,10*ROW('Water Data'!D7))="","",OFFSET('Water Data'!$D$27,0,10*ROW('Water Data'!D7)))</f>
        <v>Yes</v>
      </c>
      <c r="BT13" s="322" t="str">
        <f ca="true">+IF(OFFSET('Water Data'!$D$28,0,10*ROW('Water Data'!D7))="","",OFFSET('Water Data'!$D$28,0,10*ROW('Water Data'!D7)))</f>
        <v>Yes</v>
      </c>
      <c r="BU13" s="322" t="str">
        <f ca="true">+IF(OFFSET('Water Data'!$D$29,0,10*ROW('Water Data'!D7))="","",OFFSET('Water Data'!$D$29,0,10*ROW('Water Data'!D7)))</f>
        <v/>
      </c>
      <c r="BV13" s="322" t="str">
        <f ca="true">+IF(OFFSET('Water Data'!$E$27,0,10*ROW('Water Data'!E7))="","",OFFSET('Water Data'!$E$27,0,10*ROW('Water Data'!E7)))</f>
        <v/>
      </c>
      <c r="BW13" s="322" t="str">
        <f ca="true">+IF(OFFSET('Water Data'!$E$28,0,10*ROW('Water Data'!E7))="","",OFFSET('Water Data'!$E$28,0,10*ROW('Water Data'!E7)))</f>
        <v/>
      </c>
      <c r="BX13" s="322" t="str">
        <f ca="true">+IF(OFFSET('Water Data'!$E$29,0,10*ROW('Water Data'!E7))="","",OFFSET('Water Data'!$E$29,0,10*ROW('Water Data'!E7)))</f>
        <v/>
      </c>
      <c r="BY13" s="322" t="str">
        <f ca="true">+IF(OFFSET('Water Data'!$F$27,0,10*ROW('Water Data'!F7))="","",OFFSET('Water Data'!$F$27,0,10*ROW('Water Data'!F7)))</f>
        <v/>
      </c>
      <c r="BZ13" s="322" t="str">
        <f ca="true">+IF(OFFSET('Water Data'!$F$28,0,10*ROW('Water Data'!F7))="","",OFFSET('Water Data'!$F$28,0,10*ROW('Water Data'!F7)))</f>
        <v/>
      </c>
      <c r="CA13" s="322" t="str">
        <f ca="true">+IF(OFFSET('Water Data'!$F$29,0,10*ROW('Water Data'!F7))="","",OFFSET('Water Data'!$F$29,0,10*ROW('Water Data'!F7)))</f>
        <v/>
      </c>
      <c r="CB13" s="322" t="str">
        <f ca="true">+IF(OFFSET('Water Data'!$G$27,0,10*ROW('Water Data'!G7))="","",OFFSET('Water Data'!$G$27,0,10*ROW('Water Data'!G7)))</f>
        <v/>
      </c>
      <c r="CC13" s="322" t="str">
        <f ca="true">+IF(OFFSET('Water Data'!$G$28,0,10*ROW('Water Data'!G7))="","",OFFSET('Water Data'!$G$28,0,10*ROW('Water Data'!G7)))</f>
        <v/>
      </c>
      <c r="CD13" s="322" t="str">
        <f ca="true">+IF(OFFSET('Water Data'!$G$29,0,10*ROW('Water Data'!G7))="","",OFFSET('Water Data'!$G$29,0,10*ROW('Water Data'!G7)))</f>
        <v/>
      </c>
      <c r="CE13" s="322" t="str">
        <f ca="true">+IF(OFFSET('Water Data'!$H$27,0,10*ROW('Water Data'!H7))="","",OFFSET('Water Data'!$H$27,0,10*ROW('Water Data'!H7)))</f>
        <v>Yes</v>
      </c>
      <c r="CF13" s="322" t="str">
        <f ca="true">+IF(OFFSET('Water Data'!$H$28,0,10*ROW('Water Data'!H7))="","",OFFSET('Water Data'!$H$28,0,10*ROW('Water Data'!H7)))</f>
        <v>Yes</v>
      </c>
      <c r="CG13" s="322" t="str">
        <f ca="true">+IF(OFFSET('Water Data'!$H$29,0,10*ROW('Water Data'!H7))="","",OFFSET('Water Data'!$H$29,0,10*ROW('Water Data'!H7)))</f>
        <v/>
      </c>
      <c r="CH13" s="322" t="str">
        <f ca="true">+IF(OFFSET('Water Data'!$I$27,0,10*ROW('Water Data'!I7))="","",OFFSET('Water Data'!$I$27,0,10*ROW('Water Data'!I7)))</f>
        <v>Yes</v>
      </c>
      <c r="CI13" s="322" t="str">
        <f ca="true">+IF(OFFSET('Water Data'!$I$28,0,10*ROW('Water Data'!I7))="","",OFFSET('Water Data'!$I$28,0,10*ROW('Water Data'!I7)))</f>
        <v>Yes</v>
      </c>
      <c r="CJ13" s="322" t="str">
        <f ca="true">+IF(OFFSET('Water Data'!$I$29,0,10*ROW('Water Data'!I7))="","",OFFSET('Water Data'!$I$29,0,10*ROW('Water Data'!I7)))</f>
        <v/>
      </c>
      <c r="CK13" s="322" t="str">
        <f ca="true">+IF(OFFSET('Sanitation Data'!$D$28,0,10*ROW('Sanitation Data'!D7))="","",OFFSET('Sanitation Data'!$D$28,0,10*ROW('Sanitation Data'!D7)))</f>
        <v>Yes</v>
      </c>
      <c r="CL13" s="322" t="str">
        <f ca="true">+IF(OFFSET('Sanitation Data'!$D$29,0,10*ROW('Sanitation Data'!D7))="","",OFFSET('Sanitation Data'!$D$29,0,10*ROW('Sanitation Data'!D7)))</f>
        <v/>
      </c>
      <c r="CM13" s="322" t="str">
        <f ca="true">+IF(OFFSET('Sanitation Data'!$D$30,0,10*ROW('Sanitation Data'!D7))="","",OFFSET('Sanitation Data'!$D$30,0,10*ROW('Sanitation Data'!D7)))</f>
        <v/>
      </c>
      <c r="CN13" s="322" t="str">
        <f ca="true">+IF(OFFSET('Sanitation Data'!$D$31,0,10*ROW('Sanitation Data'!D7))="","",OFFSET('Sanitation Data'!$D$31,0,10*ROW('Sanitation Data'!D7)))</f>
        <v/>
      </c>
      <c r="CO13" s="322" t="str">
        <f ca="true">+IF(OFFSET('Sanitation Data'!$D$32,0,10*ROW('Sanitation Data'!D7))="","",OFFSET('Sanitation Data'!$D$32,0,10*ROW('Sanitation Data'!D7)))</f>
        <v/>
      </c>
      <c r="CP13" s="322" t="str">
        <f ca="true">+IF(OFFSET('Sanitation Data'!$E$28,0,10*ROW('Sanitation Data'!E7))="","",OFFSET('Sanitation Data'!$E$28,0,10*ROW('Sanitation Data'!E7)))</f>
        <v/>
      </c>
      <c r="CQ13" s="322" t="str">
        <f ca="true">+IF(OFFSET('Sanitation Data'!$E$29,0,10*ROW('Sanitation Data'!E7))="","",OFFSET('Sanitation Data'!$E$29,0,10*ROW('Sanitation Data'!E7)))</f>
        <v/>
      </c>
      <c r="CR13" s="322" t="str">
        <f ca="true">+IF(OFFSET('Sanitation Data'!$E$30,0,10*ROW('Sanitation Data'!E7))="","",OFFSET('Sanitation Data'!$E$30,0,10*ROW('Sanitation Data'!E7)))</f>
        <v/>
      </c>
      <c r="CS13" s="322" t="str">
        <f ca="true">+IF(OFFSET('Sanitation Data'!$E$31,0,10*ROW('Sanitation Data'!E7))="","",OFFSET('Sanitation Data'!$E$31,0,10*ROW('Sanitation Data'!E7)))</f>
        <v/>
      </c>
      <c r="CT13" s="322" t="str">
        <f ca="true">+IF(OFFSET('Sanitation Data'!$E$32,0,10*ROW('Sanitation Data'!E7))="","",OFFSET('Sanitation Data'!$E$32,0,10*ROW('Sanitation Data'!E7)))</f>
        <v/>
      </c>
      <c r="CU13" s="322" t="str">
        <f ca="true">+IF(OFFSET('Sanitation Data'!$F$28,0,10*ROW('Sanitation Data'!F7))="","",OFFSET('Sanitation Data'!$F$28,0,10*ROW('Sanitation Data'!F7)))</f>
        <v/>
      </c>
      <c r="CV13" s="322" t="str">
        <f ca="true">+IF(OFFSET('Sanitation Data'!$F$29,0,10*ROW('Sanitation Data'!F7))="","",OFFSET('Sanitation Data'!$F$29,0,10*ROW('Sanitation Data'!F7)))</f>
        <v/>
      </c>
      <c r="CW13" s="322" t="str">
        <f ca="true">+IF(OFFSET('Sanitation Data'!$F$30,0,10*ROW('Sanitation Data'!F7))="","",OFFSET('Sanitation Data'!$F$30,0,10*ROW('Sanitation Data'!F7)))</f>
        <v/>
      </c>
      <c r="CX13" s="322" t="str">
        <f ca="true">+IF(OFFSET('Sanitation Data'!$F$31,0,10*ROW('Sanitation Data'!F7))="","",OFFSET('Sanitation Data'!$F$31,0,10*ROW('Sanitation Data'!F7)))</f>
        <v/>
      </c>
      <c r="CY13" s="322" t="str">
        <f ca="true">+IF(OFFSET('Sanitation Data'!$F$32,0,10*ROW('Sanitation Data'!F7))="","",OFFSET('Sanitation Data'!$F$32,0,10*ROW('Sanitation Data'!F7)))</f>
        <v/>
      </c>
      <c r="CZ13" s="322" t="str">
        <f ca="true">+IF(OFFSET('Sanitation Data'!$G$28,0,10*ROW('Sanitation Data'!G7))="","",OFFSET('Sanitation Data'!$G$28,0,10*ROW('Sanitation Data'!G7)))</f>
        <v/>
      </c>
      <c r="DA13" s="322" t="str">
        <f ca="true">+IF(OFFSET('Sanitation Data'!$G$29,0,10*ROW('Sanitation Data'!G7))="","",OFFSET('Sanitation Data'!$G$29,0,10*ROW('Sanitation Data'!G7)))</f>
        <v/>
      </c>
      <c r="DB13" s="322" t="str">
        <f ca="true">+IF(OFFSET('Sanitation Data'!$G$30,0,10*ROW('Sanitation Data'!G7))="","",OFFSET('Sanitation Data'!$G$30,0,10*ROW('Sanitation Data'!G7)))</f>
        <v/>
      </c>
      <c r="DC13" s="322" t="str">
        <f ca="true">+IF(OFFSET('Sanitation Data'!$G$31,0,10*ROW('Sanitation Data'!G7))="","",OFFSET('Sanitation Data'!$G$31,0,10*ROW('Sanitation Data'!G7)))</f>
        <v/>
      </c>
      <c r="DD13" s="322" t="str">
        <f ca="true">+IF(OFFSET('Sanitation Data'!$G$32,0,10*ROW('Sanitation Data'!G7))="","",OFFSET('Sanitation Data'!$G$32,0,10*ROW('Sanitation Data'!G7)))</f>
        <v/>
      </c>
      <c r="DE13" s="322" t="str">
        <f ca="true">+IF(OFFSET('Sanitation Data'!$H$28,0,10*ROW('Sanitation Data'!H7))="","",OFFSET('Sanitation Data'!$H$28,0,10*ROW('Sanitation Data'!H7)))</f>
        <v>Yes</v>
      </c>
      <c r="DF13" s="322" t="str">
        <f ca="true">+IF(OFFSET('Sanitation Data'!$H$29,0,10*ROW('Sanitation Data'!H7))="","",OFFSET('Sanitation Data'!$H$29,0,10*ROW('Sanitation Data'!H7)))</f>
        <v/>
      </c>
      <c r="DG13" s="322" t="str">
        <f ca="true">+IF(OFFSET('Sanitation Data'!$H$30,0,10*ROW('Sanitation Data'!H7))="","",OFFSET('Sanitation Data'!$H$30,0,10*ROW('Sanitation Data'!H7)))</f>
        <v/>
      </c>
      <c r="DH13" s="322" t="str">
        <f ca="true">+IF(OFFSET('Sanitation Data'!$H$31,0,10*ROW('Sanitation Data'!H7))="","",OFFSET('Sanitation Data'!$H$31,0,10*ROW('Sanitation Data'!H7)))</f>
        <v/>
      </c>
      <c r="DI13" s="322" t="str">
        <f ca="true">+IF(OFFSET('Sanitation Data'!$H$32,0,10*ROW('Sanitation Data'!H7))="","",OFFSET('Sanitation Data'!$H$32,0,10*ROW('Sanitation Data'!H7)))</f>
        <v/>
      </c>
      <c r="DJ13" s="322" t="str">
        <f ca="true">+IF(OFFSET('Sanitation Data'!$I$28,0,10*ROW('Sanitation Data'!I7))="","",OFFSET('Sanitation Data'!$I$28,0,10*ROW('Sanitation Data'!I7)))</f>
        <v>Yes</v>
      </c>
      <c r="DK13" s="322" t="str">
        <f ca="true">+IF(OFFSET('Sanitation Data'!$I$29,0,10*ROW('Sanitation Data'!I7))="","",OFFSET('Sanitation Data'!$I$29,0,10*ROW('Sanitation Data'!I7)))</f>
        <v/>
      </c>
      <c r="DL13" s="322" t="str">
        <f ca="true">+IF(OFFSET('Sanitation Data'!$I$30,0,10*ROW('Sanitation Data'!I7))="","",OFFSET('Sanitation Data'!$I$30,0,10*ROW('Sanitation Data'!I7)))</f>
        <v/>
      </c>
      <c r="DM13" s="322" t="str">
        <f ca="true">+IF(OFFSET('Sanitation Data'!$I$31,0,10*ROW('Sanitation Data'!I7))="","",OFFSET('Sanitation Data'!$I$31,0,10*ROW('Sanitation Data'!I7)))</f>
        <v/>
      </c>
      <c r="DN13" s="322" t="str">
        <f ca="true">+IF(OFFSET('Sanitation Data'!$I$32,0,10*ROW('Sanitation Data'!I7))="","",OFFSET('Sanitation Data'!$I$32,0,10*ROW('Sanitation Data'!I7)))</f>
        <v/>
      </c>
      <c r="DO13" s="322" t="str">
        <f ca="true">+IF(OFFSET('Hygiene Data'!$D$11,0,10*ROW('Hygiene Data'!D7))="","",OFFSET('Hygiene Data'!$D$11,0,10*ROW('Hygiene Data'!D7)))</f>
        <v/>
      </c>
      <c r="DP13" s="322" t="str">
        <f ca="true">+IF(OFFSET('Hygiene Data'!$D$12,0,10*ROW('Hygiene Data'!D7))="","",OFFSET('Hygiene Data'!$D$12,0,10*ROW('Hygiene Data'!D7)))</f>
        <v/>
      </c>
      <c r="DQ13" s="322" t="str">
        <f ca="true">+IF(OFFSET('Hygiene Data'!$D$13,0,10*ROW('Hygiene Data'!D7))="","",OFFSET('Hygiene Data'!$D$13,0,10*ROW('Hygiene Data'!D7)))</f>
        <v/>
      </c>
      <c r="DR13" s="322" t="str">
        <f ca="true">+IF(OFFSET('Hygiene Data'!$E$11,0,10*ROW('Hygiene Data'!E7))="","",OFFSET('Hygiene Data'!$E$11,0,10*ROW('Hygiene Data'!E7)))</f>
        <v/>
      </c>
      <c r="DS13" s="322" t="str">
        <f ca="true">+IF(OFFSET('Hygiene Data'!$E$12,0,10*ROW('Hygiene Data'!E7))="","",OFFSET('Hygiene Data'!$E$12,0,10*ROW('Hygiene Data'!E7)))</f>
        <v/>
      </c>
      <c r="DT13" s="322" t="str">
        <f ca="true">+IF(OFFSET('Hygiene Data'!$E$13,0,10*ROW('Hygiene Data'!E7))="","",OFFSET('Hygiene Data'!$E$13,0,10*ROW('Hygiene Data'!E7)))</f>
        <v/>
      </c>
      <c r="DU13" s="322" t="str">
        <f ca="true">+IF(OFFSET('Hygiene Data'!$F$11,0,10*ROW('Hygiene Data'!F7))="","",OFFSET('Hygiene Data'!$F$11,0,10*ROW('Hygiene Data'!F7)))</f>
        <v/>
      </c>
      <c r="DV13" s="322" t="str">
        <f ca="true">+IF(OFFSET('Hygiene Data'!$F$12,0,10*ROW('Hygiene Data'!F7))="","",OFFSET('Hygiene Data'!$F$12,0,10*ROW('Hygiene Data'!F7)))</f>
        <v/>
      </c>
      <c r="DW13" s="322" t="str">
        <f ca="true">+IF(OFFSET('Hygiene Data'!$F$13,0,10*ROW('Hygiene Data'!F7))="","",OFFSET('Hygiene Data'!$F$13,0,10*ROW('Hygiene Data'!F7)))</f>
        <v/>
      </c>
      <c r="DX13" s="322" t="str">
        <f ca="true">+IF(OFFSET('Hygiene Data'!$G$11,0,10*ROW('Hygiene Data'!G7))="","",OFFSET('Hygiene Data'!$G$11,0,10*ROW('Hygiene Data'!G7)))</f>
        <v/>
      </c>
      <c r="DY13" s="322" t="str">
        <f ca="true">+IF(OFFSET('Hygiene Data'!$G$12,0,10*ROW('Hygiene Data'!G7))="","",OFFSET('Hygiene Data'!$G$12,0,10*ROW('Hygiene Data'!G7)))</f>
        <v/>
      </c>
      <c r="DZ13" s="322" t="str">
        <f ca="true">+IF(OFFSET('Hygiene Data'!$G$13,0,10*ROW('Hygiene Data'!G7))="","",OFFSET('Hygiene Data'!$G$13,0,10*ROW('Hygiene Data'!G7)))</f>
        <v/>
      </c>
      <c r="EA13" s="322" t="str">
        <f ca="true">+IF(OFFSET('Hygiene Data'!$H$11,0,10*ROW('Hygiene Data'!H7))="","",OFFSET('Hygiene Data'!$H$11,0,10*ROW('Hygiene Data'!H7)))</f>
        <v/>
      </c>
      <c r="EB13" s="322" t="str">
        <f ca="true">+IF(OFFSET('Hygiene Data'!$H$12,0,10*ROW('Hygiene Data'!H7))="","",OFFSET('Hygiene Data'!$H$12,0,10*ROW('Hygiene Data'!H7)))</f>
        <v/>
      </c>
      <c r="EC13" s="322" t="str">
        <f ca="true">+IF(OFFSET('Hygiene Data'!$H$13,0,10*ROW('Hygiene Data'!H7))="","",OFFSET('Hygiene Data'!$H$13,0,10*ROW('Hygiene Data'!H7)))</f>
        <v/>
      </c>
      <c r="ED13" s="322" t="str">
        <f ca="true">+IF(OFFSET('Hygiene Data'!$I$11,0,10*ROW('Hygiene Data'!I7))="","",OFFSET('Hygiene Data'!$I$11,0,10*ROW('Hygiene Data'!I7)))</f>
        <v/>
      </c>
      <c r="EE13" s="322" t="str">
        <f ca="true">+IF(OFFSET('Hygiene Data'!$I$12,0,10*ROW('Hygiene Data'!I7))="","",OFFSET('Hygiene Data'!$I$12,0,10*ROW('Hygiene Data'!I7)))</f>
        <v/>
      </c>
      <c r="EF13" s="322" t="str">
        <f ca="true">+IF(OFFSET('Hygiene Data'!$I$13,0,10*ROW('Hygiene Data'!I7))="","",OFFSET('Hygiene Data'!$I$13,0,10*ROW('Hygiene Data'!I7)))</f>
        <v/>
      </c>
    </row>
    <row xmlns:x14ac="http://schemas.microsoft.com/office/spreadsheetml/2009/9/ac" r="14" x14ac:dyDescent="0.2">
      <c r="A14" s="38" t="str">
        <f ca="true">+IF(OFFSET('Water Data'!$B$2,0,10*ROW('Water Data'!E8))="","",OFFSET('Water Data'!$B$2,0,10*ROW('Water Data'!E8)))</f>
        <v>ETH_2008_EMIS</v>
      </c>
      <c r="B14" s="38" t="str">
        <f ca="true">+IF(OFFSET('Water Data'!$C$2,0,10*ROW('Water Data'!F8))="","",OFFSET('Water Data'!$C$2,0,10*ROW('Water Data'!F8)))</f>
        <v>EMIS</v>
      </c>
      <c r="C14" s="378">
        <f t="shared" ca="true" si="0"/>
        <v>2008</v>
      </c>
      <c r="D14" s="99">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33.885683891821117</v>
      </c>
      <c r="E14" s="99">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25.602471257313532</v>
      </c>
      <c r="F14" s="99"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9"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9"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9"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9"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9"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9"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9"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9"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9"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9">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32.302817504496019</v>
      </c>
      <c r="Q14" s="99">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23.816048642630815</v>
      </c>
      <c r="R14" s="99"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9">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67.893284268629245</v>
      </c>
      <c r="T14" s="99">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63.983440662373503</v>
      </c>
      <c r="U14" s="99"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100">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91.018059817519742</v>
      </c>
      <c r="W14" s="100"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100"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100"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100"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100"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100"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100"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100"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100"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100"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100"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100"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100"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100"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100"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100"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100"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100"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100"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100">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90.6</v>
      </c>
      <c r="AQ14" s="100"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100"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100"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100"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100">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100"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100"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100"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100"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101"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101"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101"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101"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101"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101"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101"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101"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101"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101"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101"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101"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101"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101"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101"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101"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101"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101"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22"/>
      <c r="BS14" s="322" t="str">
        <f ca="true">+IF(OFFSET('Water Data'!$D$27,0,10*ROW('Water Data'!D8))="","",OFFSET('Water Data'!$D$27,0,10*ROW('Water Data'!D8)))</f>
        <v>Yes</v>
      </c>
      <c r="BT14" s="322" t="str">
        <f ca="true">+IF(OFFSET('Water Data'!$D$28,0,10*ROW('Water Data'!D8))="","",OFFSET('Water Data'!$D$28,0,10*ROW('Water Data'!D8)))</f>
        <v>Yes</v>
      </c>
      <c r="BU14" s="322" t="str">
        <f ca="true">+IF(OFFSET('Water Data'!$D$29,0,10*ROW('Water Data'!D8))="","",OFFSET('Water Data'!$D$29,0,10*ROW('Water Data'!D8)))</f>
        <v/>
      </c>
      <c r="BV14" s="322" t="str">
        <f ca="true">+IF(OFFSET('Water Data'!$E$27,0,10*ROW('Water Data'!E8))="","",OFFSET('Water Data'!$E$27,0,10*ROW('Water Data'!E8)))</f>
        <v/>
      </c>
      <c r="BW14" s="322" t="str">
        <f ca="true">+IF(OFFSET('Water Data'!$E$28,0,10*ROW('Water Data'!E8))="","",OFFSET('Water Data'!$E$28,0,10*ROW('Water Data'!E8)))</f>
        <v/>
      </c>
      <c r="BX14" s="322" t="str">
        <f ca="true">+IF(OFFSET('Water Data'!$E$29,0,10*ROW('Water Data'!E8))="","",OFFSET('Water Data'!$E$29,0,10*ROW('Water Data'!E8)))</f>
        <v/>
      </c>
      <c r="BY14" s="322" t="str">
        <f ca="true">+IF(OFFSET('Water Data'!$F$27,0,10*ROW('Water Data'!F8))="","",OFFSET('Water Data'!$F$27,0,10*ROW('Water Data'!F8)))</f>
        <v/>
      </c>
      <c r="BZ14" s="322" t="str">
        <f ca="true">+IF(OFFSET('Water Data'!$F$28,0,10*ROW('Water Data'!F8))="","",OFFSET('Water Data'!$F$28,0,10*ROW('Water Data'!F8)))</f>
        <v/>
      </c>
      <c r="CA14" s="322" t="str">
        <f ca="true">+IF(OFFSET('Water Data'!$F$29,0,10*ROW('Water Data'!F8))="","",OFFSET('Water Data'!$F$29,0,10*ROW('Water Data'!F8)))</f>
        <v/>
      </c>
      <c r="CB14" s="322" t="str">
        <f ca="true">+IF(OFFSET('Water Data'!$G$27,0,10*ROW('Water Data'!G8))="","",OFFSET('Water Data'!$G$27,0,10*ROW('Water Data'!G8)))</f>
        <v/>
      </c>
      <c r="CC14" s="322" t="str">
        <f ca="true">+IF(OFFSET('Water Data'!$G$28,0,10*ROW('Water Data'!G8))="","",OFFSET('Water Data'!$G$28,0,10*ROW('Water Data'!G8)))</f>
        <v/>
      </c>
      <c r="CD14" s="322" t="str">
        <f ca="true">+IF(OFFSET('Water Data'!$G$29,0,10*ROW('Water Data'!G8))="","",OFFSET('Water Data'!$G$29,0,10*ROW('Water Data'!G8)))</f>
        <v/>
      </c>
      <c r="CE14" s="322" t="str">
        <f ca="true">+IF(OFFSET('Water Data'!$H$27,0,10*ROW('Water Data'!H8))="","",OFFSET('Water Data'!$H$27,0,10*ROW('Water Data'!H8)))</f>
        <v>Yes</v>
      </c>
      <c r="CF14" s="322" t="str">
        <f ca="true">+IF(OFFSET('Water Data'!$H$28,0,10*ROW('Water Data'!H8))="","",OFFSET('Water Data'!$H$28,0,10*ROW('Water Data'!H8)))</f>
        <v>Yes</v>
      </c>
      <c r="CG14" s="322" t="str">
        <f ca="true">+IF(OFFSET('Water Data'!$H$29,0,10*ROW('Water Data'!H8))="","",OFFSET('Water Data'!$H$29,0,10*ROW('Water Data'!H8)))</f>
        <v/>
      </c>
      <c r="CH14" s="322" t="str">
        <f ca="true">+IF(OFFSET('Water Data'!$I$27,0,10*ROW('Water Data'!I8))="","",OFFSET('Water Data'!$I$27,0,10*ROW('Water Data'!I8)))</f>
        <v>Yes</v>
      </c>
      <c r="CI14" s="322" t="str">
        <f ca="true">+IF(OFFSET('Water Data'!$I$28,0,10*ROW('Water Data'!I8))="","",OFFSET('Water Data'!$I$28,0,10*ROW('Water Data'!I8)))</f>
        <v>Yes</v>
      </c>
      <c r="CJ14" s="322" t="str">
        <f ca="true">+IF(OFFSET('Water Data'!$I$29,0,10*ROW('Water Data'!I8))="","",OFFSET('Water Data'!$I$29,0,10*ROW('Water Data'!I8)))</f>
        <v/>
      </c>
      <c r="CK14" s="322" t="str">
        <f ca="true">+IF(OFFSET('Sanitation Data'!$D$28,0,10*ROW('Sanitation Data'!D8))="","",OFFSET('Sanitation Data'!$D$28,0,10*ROW('Sanitation Data'!D8)))</f>
        <v>Yes</v>
      </c>
      <c r="CL14" s="322" t="str">
        <f ca="true">+IF(OFFSET('Sanitation Data'!$D$29,0,10*ROW('Sanitation Data'!D8))="","",OFFSET('Sanitation Data'!$D$29,0,10*ROW('Sanitation Data'!D8)))</f>
        <v/>
      </c>
      <c r="CM14" s="322" t="str">
        <f ca="true">+IF(OFFSET('Sanitation Data'!$D$30,0,10*ROW('Sanitation Data'!D8))="","",OFFSET('Sanitation Data'!$D$30,0,10*ROW('Sanitation Data'!D8)))</f>
        <v/>
      </c>
      <c r="CN14" s="322" t="str">
        <f ca="true">+IF(OFFSET('Sanitation Data'!$D$31,0,10*ROW('Sanitation Data'!D8))="","",OFFSET('Sanitation Data'!$D$31,0,10*ROW('Sanitation Data'!D8)))</f>
        <v/>
      </c>
      <c r="CO14" s="322" t="str">
        <f ca="true">+IF(OFFSET('Sanitation Data'!$D$32,0,10*ROW('Sanitation Data'!D8))="","",OFFSET('Sanitation Data'!$D$32,0,10*ROW('Sanitation Data'!D8)))</f>
        <v/>
      </c>
      <c r="CP14" s="322" t="str">
        <f ca="true">+IF(OFFSET('Sanitation Data'!$E$28,0,10*ROW('Sanitation Data'!E8))="","",OFFSET('Sanitation Data'!$E$28,0,10*ROW('Sanitation Data'!E8)))</f>
        <v/>
      </c>
      <c r="CQ14" s="322" t="str">
        <f ca="true">+IF(OFFSET('Sanitation Data'!$E$29,0,10*ROW('Sanitation Data'!E8))="","",OFFSET('Sanitation Data'!$E$29,0,10*ROW('Sanitation Data'!E8)))</f>
        <v/>
      </c>
      <c r="CR14" s="322" t="str">
        <f ca="true">+IF(OFFSET('Sanitation Data'!$E$30,0,10*ROW('Sanitation Data'!E8))="","",OFFSET('Sanitation Data'!$E$30,0,10*ROW('Sanitation Data'!E8)))</f>
        <v/>
      </c>
      <c r="CS14" s="322" t="str">
        <f ca="true">+IF(OFFSET('Sanitation Data'!$E$31,0,10*ROW('Sanitation Data'!E8))="","",OFFSET('Sanitation Data'!$E$31,0,10*ROW('Sanitation Data'!E8)))</f>
        <v/>
      </c>
      <c r="CT14" s="322" t="str">
        <f ca="true">+IF(OFFSET('Sanitation Data'!$E$32,0,10*ROW('Sanitation Data'!E8))="","",OFFSET('Sanitation Data'!$E$32,0,10*ROW('Sanitation Data'!E8)))</f>
        <v/>
      </c>
      <c r="CU14" s="322" t="str">
        <f ca="true">+IF(OFFSET('Sanitation Data'!$F$28,0,10*ROW('Sanitation Data'!F8))="","",OFFSET('Sanitation Data'!$F$28,0,10*ROW('Sanitation Data'!F8)))</f>
        <v/>
      </c>
      <c r="CV14" s="322" t="str">
        <f ca="true">+IF(OFFSET('Sanitation Data'!$F$29,0,10*ROW('Sanitation Data'!F8))="","",OFFSET('Sanitation Data'!$F$29,0,10*ROW('Sanitation Data'!F8)))</f>
        <v/>
      </c>
      <c r="CW14" s="322" t="str">
        <f ca="true">+IF(OFFSET('Sanitation Data'!$F$30,0,10*ROW('Sanitation Data'!F8))="","",OFFSET('Sanitation Data'!$F$30,0,10*ROW('Sanitation Data'!F8)))</f>
        <v/>
      </c>
      <c r="CX14" s="322" t="str">
        <f ca="true">+IF(OFFSET('Sanitation Data'!$F$31,0,10*ROW('Sanitation Data'!F8))="","",OFFSET('Sanitation Data'!$F$31,0,10*ROW('Sanitation Data'!F8)))</f>
        <v/>
      </c>
      <c r="CY14" s="322" t="str">
        <f ca="true">+IF(OFFSET('Sanitation Data'!$F$32,0,10*ROW('Sanitation Data'!F8))="","",OFFSET('Sanitation Data'!$F$32,0,10*ROW('Sanitation Data'!F8)))</f>
        <v/>
      </c>
      <c r="CZ14" s="322" t="str">
        <f ca="true">+IF(OFFSET('Sanitation Data'!$G$28,0,10*ROW('Sanitation Data'!G8))="","",OFFSET('Sanitation Data'!$G$28,0,10*ROW('Sanitation Data'!G8)))</f>
        <v/>
      </c>
      <c r="DA14" s="322" t="str">
        <f ca="true">+IF(OFFSET('Sanitation Data'!$G$29,0,10*ROW('Sanitation Data'!G8))="","",OFFSET('Sanitation Data'!$G$29,0,10*ROW('Sanitation Data'!G8)))</f>
        <v/>
      </c>
      <c r="DB14" s="322" t="str">
        <f ca="true">+IF(OFFSET('Sanitation Data'!$G$30,0,10*ROW('Sanitation Data'!G8))="","",OFFSET('Sanitation Data'!$G$30,0,10*ROW('Sanitation Data'!G8)))</f>
        <v/>
      </c>
      <c r="DC14" s="322" t="str">
        <f ca="true">+IF(OFFSET('Sanitation Data'!$G$31,0,10*ROW('Sanitation Data'!G8))="","",OFFSET('Sanitation Data'!$G$31,0,10*ROW('Sanitation Data'!G8)))</f>
        <v/>
      </c>
      <c r="DD14" s="322" t="str">
        <f ca="true">+IF(OFFSET('Sanitation Data'!$G$32,0,10*ROW('Sanitation Data'!G8))="","",OFFSET('Sanitation Data'!$G$32,0,10*ROW('Sanitation Data'!G8)))</f>
        <v/>
      </c>
      <c r="DE14" s="322" t="str">
        <f ca="true">+IF(OFFSET('Sanitation Data'!$H$28,0,10*ROW('Sanitation Data'!H8))="","",OFFSET('Sanitation Data'!$H$28,0,10*ROW('Sanitation Data'!H8)))</f>
        <v>Yes</v>
      </c>
      <c r="DF14" s="322" t="str">
        <f ca="true">+IF(OFFSET('Sanitation Data'!$H$29,0,10*ROW('Sanitation Data'!H8))="","",OFFSET('Sanitation Data'!$H$29,0,10*ROW('Sanitation Data'!H8)))</f>
        <v/>
      </c>
      <c r="DG14" s="322" t="str">
        <f ca="true">+IF(OFFSET('Sanitation Data'!$H$30,0,10*ROW('Sanitation Data'!H8))="","",OFFSET('Sanitation Data'!$H$30,0,10*ROW('Sanitation Data'!H8)))</f>
        <v/>
      </c>
      <c r="DH14" s="322" t="str">
        <f ca="true">+IF(OFFSET('Sanitation Data'!$H$31,0,10*ROW('Sanitation Data'!H8))="","",OFFSET('Sanitation Data'!$H$31,0,10*ROW('Sanitation Data'!H8)))</f>
        <v/>
      </c>
      <c r="DI14" s="322" t="str">
        <f ca="true">+IF(OFFSET('Sanitation Data'!$H$32,0,10*ROW('Sanitation Data'!H8))="","",OFFSET('Sanitation Data'!$H$32,0,10*ROW('Sanitation Data'!H8)))</f>
        <v/>
      </c>
      <c r="DJ14" s="322" t="str">
        <f ca="true">+IF(OFFSET('Sanitation Data'!$I$28,0,10*ROW('Sanitation Data'!I8))="","",OFFSET('Sanitation Data'!$I$28,0,10*ROW('Sanitation Data'!I8)))</f>
        <v>Yes</v>
      </c>
      <c r="DK14" s="322" t="str">
        <f ca="true">+IF(OFFSET('Sanitation Data'!$I$29,0,10*ROW('Sanitation Data'!I8))="","",OFFSET('Sanitation Data'!$I$29,0,10*ROW('Sanitation Data'!I8)))</f>
        <v/>
      </c>
      <c r="DL14" s="322" t="str">
        <f ca="true">+IF(OFFSET('Sanitation Data'!$I$30,0,10*ROW('Sanitation Data'!I8))="","",OFFSET('Sanitation Data'!$I$30,0,10*ROW('Sanitation Data'!I8)))</f>
        <v/>
      </c>
      <c r="DM14" s="322" t="str">
        <f ca="true">+IF(OFFSET('Sanitation Data'!$I$31,0,10*ROW('Sanitation Data'!I8))="","",OFFSET('Sanitation Data'!$I$31,0,10*ROW('Sanitation Data'!I8)))</f>
        <v/>
      </c>
      <c r="DN14" s="322" t="str">
        <f ca="true">+IF(OFFSET('Sanitation Data'!$I$32,0,10*ROW('Sanitation Data'!I8))="","",OFFSET('Sanitation Data'!$I$32,0,10*ROW('Sanitation Data'!I8)))</f>
        <v/>
      </c>
      <c r="DO14" s="322" t="str">
        <f ca="true">+IF(OFFSET('Hygiene Data'!$D$11,0,10*ROW('Hygiene Data'!D8))="","",OFFSET('Hygiene Data'!$D$11,0,10*ROW('Hygiene Data'!D8)))</f>
        <v/>
      </c>
      <c r="DP14" s="322" t="str">
        <f ca="true">+IF(OFFSET('Hygiene Data'!$D$12,0,10*ROW('Hygiene Data'!D8))="","",OFFSET('Hygiene Data'!$D$12,0,10*ROW('Hygiene Data'!D8)))</f>
        <v/>
      </c>
      <c r="DQ14" s="322" t="str">
        <f ca="true">+IF(OFFSET('Hygiene Data'!$D$13,0,10*ROW('Hygiene Data'!D8))="","",OFFSET('Hygiene Data'!$D$13,0,10*ROW('Hygiene Data'!D8)))</f>
        <v/>
      </c>
      <c r="DR14" s="322" t="str">
        <f ca="true">+IF(OFFSET('Hygiene Data'!$E$11,0,10*ROW('Hygiene Data'!E8))="","",OFFSET('Hygiene Data'!$E$11,0,10*ROW('Hygiene Data'!E8)))</f>
        <v/>
      </c>
      <c r="DS14" s="322" t="str">
        <f ca="true">+IF(OFFSET('Hygiene Data'!$E$12,0,10*ROW('Hygiene Data'!E8))="","",OFFSET('Hygiene Data'!$E$12,0,10*ROW('Hygiene Data'!E8)))</f>
        <v/>
      </c>
      <c r="DT14" s="322" t="str">
        <f ca="true">+IF(OFFSET('Hygiene Data'!$E$13,0,10*ROW('Hygiene Data'!E8))="","",OFFSET('Hygiene Data'!$E$13,0,10*ROW('Hygiene Data'!E8)))</f>
        <v/>
      </c>
      <c r="DU14" s="322" t="str">
        <f ca="true">+IF(OFFSET('Hygiene Data'!$F$11,0,10*ROW('Hygiene Data'!F8))="","",OFFSET('Hygiene Data'!$F$11,0,10*ROW('Hygiene Data'!F8)))</f>
        <v/>
      </c>
      <c r="DV14" s="322" t="str">
        <f ca="true">+IF(OFFSET('Hygiene Data'!$F$12,0,10*ROW('Hygiene Data'!F8))="","",OFFSET('Hygiene Data'!$F$12,0,10*ROW('Hygiene Data'!F8)))</f>
        <v/>
      </c>
      <c r="DW14" s="322" t="str">
        <f ca="true">+IF(OFFSET('Hygiene Data'!$F$13,0,10*ROW('Hygiene Data'!F8))="","",OFFSET('Hygiene Data'!$F$13,0,10*ROW('Hygiene Data'!F8)))</f>
        <v/>
      </c>
      <c r="DX14" s="322" t="str">
        <f ca="true">+IF(OFFSET('Hygiene Data'!$G$11,0,10*ROW('Hygiene Data'!G8))="","",OFFSET('Hygiene Data'!$G$11,0,10*ROW('Hygiene Data'!G8)))</f>
        <v/>
      </c>
      <c r="DY14" s="322" t="str">
        <f ca="true">+IF(OFFSET('Hygiene Data'!$G$12,0,10*ROW('Hygiene Data'!G8))="","",OFFSET('Hygiene Data'!$G$12,0,10*ROW('Hygiene Data'!G8)))</f>
        <v/>
      </c>
      <c r="DZ14" s="322" t="str">
        <f ca="true">+IF(OFFSET('Hygiene Data'!$G$13,0,10*ROW('Hygiene Data'!G8))="","",OFFSET('Hygiene Data'!$G$13,0,10*ROW('Hygiene Data'!G8)))</f>
        <v/>
      </c>
      <c r="EA14" s="322" t="str">
        <f ca="true">+IF(OFFSET('Hygiene Data'!$H$11,0,10*ROW('Hygiene Data'!H8))="","",OFFSET('Hygiene Data'!$H$11,0,10*ROW('Hygiene Data'!H8)))</f>
        <v/>
      </c>
      <c r="EB14" s="322" t="str">
        <f ca="true">+IF(OFFSET('Hygiene Data'!$H$12,0,10*ROW('Hygiene Data'!H8))="","",OFFSET('Hygiene Data'!$H$12,0,10*ROW('Hygiene Data'!H8)))</f>
        <v/>
      </c>
      <c r="EC14" s="322" t="str">
        <f ca="true">+IF(OFFSET('Hygiene Data'!$H$13,0,10*ROW('Hygiene Data'!H8))="","",OFFSET('Hygiene Data'!$H$13,0,10*ROW('Hygiene Data'!H8)))</f>
        <v/>
      </c>
      <c r="ED14" s="322" t="str">
        <f ca="true">+IF(OFFSET('Hygiene Data'!$I$11,0,10*ROW('Hygiene Data'!I8))="","",OFFSET('Hygiene Data'!$I$11,0,10*ROW('Hygiene Data'!I8)))</f>
        <v/>
      </c>
      <c r="EE14" s="322" t="str">
        <f ca="true">+IF(OFFSET('Hygiene Data'!$I$12,0,10*ROW('Hygiene Data'!I8))="","",OFFSET('Hygiene Data'!$I$12,0,10*ROW('Hygiene Data'!I8)))</f>
        <v/>
      </c>
      <c r="EF14" s="322" t="str">
        <f ca="true">+IF(OFFSET('Hygiene Data'!$I$13,0,10*ROW('Hygiene Data'!I8))="","",OFFSET('Hygiene Data'!$I$13,0,10*ROW('Hygiene Data'!I8)))</f>
        <v/>
      </c>
    </row>
    <row xmlns:x14ac="http://schemas.microsoft.com/office/spreadsheetml/2009/9/ac" r="15" x14ac:dyDescent="0.2">
      <c r="A15" s="38" t="str">
        <f ca="true">+IF(OFFSET('Water Data'!$B$2,0,10*ROW('Water Data'!E9))="","",OFFSET('Water Data'!$B$2,0,10*ROW('Water Data'!E9)))</f>
        <v>ETH_2009_EMIS</v>
      </c>
      <c r="B15" s="38" t="str">
        <f ca="true">+IF(OFFSET('Water Data'!$C$2,0,10*ROW('Water Data'!F9))="","",OFFSET('Water Data'!$C$2,0,10*ROW('Water Data'!F9)))</f>
        <v>EMIS</v>
      </c>
      <c r="C15" s="378">
        <f t="shared" ca="true" si="0"/>
        <v>2009</v>
      </c>
      <c r="D15" s="99">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35.768109356658712</v>
      </c>
      <c r="E15" s="99">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24.908175243288277</v>
      </c>
      <c r="F15" s="99"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9"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9"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9"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9"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9"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9"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9"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9"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9"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9">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34.245597334602564</v>
      </c>
      <c r="Q15" s="99">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23.256782484531179</v>
      </c>
      <c r="R15" s="99"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9">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67.836257309941516</v>
      </c>
      <c r="T15" s="99">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59.690893901420218</v>
      </c>
      <c r="U15" s="99"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100">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90.930591843689655</v>
      </c>
      <c r="W15" s="100"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100"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100"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100"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100"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100"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100"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100"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100"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100"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100"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100"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100"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100"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100"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100"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100"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100"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100"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100">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90.5</v>
      </c>
      <c r="AQ15" s="100"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100"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100"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100"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100">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100</v>
      </c>
      <c r="AV15" s="100"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100"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100"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100"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101"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101"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101"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101"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101"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101"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101"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101"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101"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101"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101"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101"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101"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101"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101"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101"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101"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101"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22"/>
      <c r="BS15" s="322" t="str">
        <f ca="true">+IF(OFFSET('Water Data'!$D$27,0,10*ROW('Water Data'!D9))="","",OFFSET('Water Data'!$D$27,0,10*ROW('Water Data'!D9)))</f>
        <v>Yes</v>
      </c>
      <c r="BT15" s="322" t="str">
        <f ca="true">+IF(OFFSET('Water Data'!$D$28,0,10*ROW('Water Data'!D9))="","",OFFSET('Water Data'!$D$28,0,10*ROW('Water Data'!D9)))</f>
        <v>Yes</v>
      </c>
      <c r="BU15" s="322" t="str">
        <f ca="true">+IF(OFFSET('Water Data'!$D$29,0,10*ROW('Water Data'!D9))="","",OFFSET('Water Data'!$D$29,0,10*ROW('Water Data'!D9)))</f>
        <v/>
      </c>
      <c r="BV15" s="322" t="str">
        <f ca="true">+IF(OFFSET('Water Data'!$E$27,0,10*ROW('Water Data'!E9))="","",OFFSET('Water Data'!$E$27,0,10*ROW('Water Data'!E9)))</f>
        <v/>
      </c>
      <c r="BW15" s="322" t="str">
        <f ca="true">+IF(OFFSET('Water Data'!$E$28,0,10*ROW('Water Data'!E9))="","",OFFSET('Water Data'!$E$28,0,10*ROW('Water Data'!E9)))</f>
        <v/>
      </c>
      <c r="BX15" s="322" t="str">
        <f ca="true">+IF(OFFSET('Water Data'!$E$29,0,10*ROW('Water Data'!E9))="","",OFFSET('Water Data'!$E$29,0,10*ROW('Water Data'!E9)))</f>
        <v/>
      </c>
      <c r="BY15" s="322" t="str">
        <f ca="true">+IF(OFFSET('Water Data'!$F$27,0,10*ROW('Water Data'!F9))="","",OFFSET('Water Data'!$F$27,0,10*ROW('Water Data'!F9)))</f>
        <v/>
      </c>
      <c r="BZ15" s="322" t="str">
        <f ca="true">+IF(OFFSET('Water Data'!$F$28,0,10*ROW('Water Data'!F9))="","",OFFSET('Water Data'!$F$28,0,10*ROW('Water Data'!F9)))</f>
        <v/>
      </c>
      <c r="CA15" s="322" t="str">
        <f ca="true">+IF(OFFSET('Water Data'!$F$29,0,10*ROW('Water Data'!F9))="","",OFFSET('Water Data'!$F$29,0,10*ROW('Water Data'!F9)))</f>
        <v/>
      </c>
      <c r="CB15" s="322" t="str">
        <f ca="true">+IF(OFFSET('Water Data'!$G$27,0,10*ROW('Water Data'!G9))="","",OFFSET('Water Data'!$G$27,0,10*ROW('Water Data'!G9)))</f>
        <v/>
      </c>
      <c r="CC15" s="322" t="str">
        <f ca="true">+IF(OFFSET('Water Data'!$G$28,0,10*ROW('Water Data'!G9))="","",OFFSET('Water Data'!$G$28,0,10*ROW('Water Data'!G9)))</f>
        <v/>
      </c>
      <c r="CD15" s="322" t="str">
        <f ca="true">+IF(OFFSET('Water Data'!$G$29,0,10*ROW('Water Data'!G9))="","",OFFSET('Water Data'!$G$29,0,10*ROW('Water Data'!G9)))</f>
        <v/>
      </c>
      <c r="CE15" s="322" t="str">
        <f ca="true">+IF(OFFSET('Water Data'!$H$27,0,10*ROW('Water Data'!H9))="","",OFFSET('Water Data'!$H$27,0,10*ROW('Water Data'!H9)))</f>
        <v>Yes</v>
      </c>
      <c r="CF15" s="322" t="str">
        <f ca="true">+IF(OFFSET('Water Data'!$H$28,0,10*ROW('Water Data'!H9))="","",OFFSET('Water Data'!$H$28,0,10*ROW('Water Data'!H9)))</f>
        <v>Yes</v>
      </c>
      <c r="CG15" s="322" t="str">
        <f ca="true">+IF(OFFSET('Water Data'!$H$29,0,10*ROW('Water Data'!H9))="","",OFFSET('Water Data'!$H$29,0,10*ROW('Water Data'!H9)))</f>
        <v/>
      </c>
      <c r="CH15" s="322" t="str">
        <f ca="true">+IF(OFFSET('Water Data'!$I$27,0,10*ROW('Water Data'!I9))="","",OFFSET('Water Data'!$I$27,0,10*ROW('Water Data'!I9)))</f>
        <v>Yes</v>
      </c>
      <c r="CI15" s="322" t="str">
        <f ca="true">+IF(OFFSET('Water Data'!$I$28,0,10*ROW('Water Data'!I9))="","",OFFSET('Water Data'!$I$28,0,10*ROW('Water Data'!I9)))</f>
        <v>Yes</v>
      </c>
      <c r="CJ15" s="322" t="str">
        <f ca="true">+IF(OFFSET('Water Data'!$I$29,0,10*ROW('Water Data'!I9))="","",OFFSET('Water Data'!$I$29,0,10*ROW('Water Data'!I9)))</f>
        <v/>
      </c>
      <c r="CK15" s="322" t="str">
        <f ca="true">+IF(OFFSET('Sanitation Data'!$D$28,0,10*ROW('Sanitation Data'!D9))="","",OFFSET('Sanitation Data'!$D$28,0,10*ROW('Sanitation Data'!D9)))</f>
        <v>Yes</v>
      </c>
      <c r="CL15" s="322" t="str">
        <f ca="true">+IF(OFFSET('Sanitation Data'!$D$29,0,10*ROW('Sanitation Data'!D9))="","",OFFSET('Sanitation Data'!$D$29,0,10*ROW('Sanitation Data'!D9)))</f>
        <v/>
      </c>
      <c r="CM15" s="322" t="str">
        <f ca="true">+IF(OFFSET('Sanitation Data'!$D$30,0,10*ROW('Sanitation Data'!D9))="","",OFFSET('Sanitation Data'!$D$30,0,10*ROW('Sanitation Data'!D9)))</f>
        <v/>
      </c>
      <c r="CN15" s="322" t="str">
        <f ca="true">+IF(OFFSET('Sanitation Data'!$D$31,0,10*ROW('Sanitation Data'!D9))="","",OFFSET('Sanitation Data'!$D$31,0,10*ROW('Sanitation Data'!D9)))</f>
        <v/>
      </c>
      <c r="CO15" s="322" t="str">
        <f ca="true">+IF(OFFSET('Sanitation Data'!$D$32,0,10*ROW('Sanitation Data'!D9))="","",OFFSET('Sanitation Data'!$D$32,0,10*ROW('Sanitation Data'!D9)))</f>
        <v/>
      </c>
      <c r="CP15" s="322" t="str">
        <f ca="true">+IF(OFFSET('Sanitation Data'!$E$28,0,10*ROW('Sanitation Data'!E9))="","",OFFSET('Sanitation Data'!$E$28,0,10*ROW('Sanitation Data'!E9)))</f>
        <v/>
      </c>
      <c r="CQ15" s="322" t="str">
        <f ca="true">+IF(OFFSET('Sanitation Data'!$E$29,0,10*ROW('Sanitation Data'!E9))="","",OFFSET('Sanitation Data'!$E$29,0,10*ROW('Sanitation Data'!E9)))</f>
        <v/>
      </c>
      <c r="CR15" s="322" t="str">
        <f ca="true">+IF(OFFSET('Sanitation Data'!$E$30,0,10*ROW('Sanitation Data'!E9))="","",OFFSET('Sanitation Data'!$E$30,0,10*ROW('Sanitation Data'!E9)))</f>
        <v/>
      </c>
      <c r="CS15" s="322" t="str">
        <f ca="true">+IF(OFFSET('Sanitation Data'!$E$31,0,10*ROW('Sanitation Data'!E9))="","",OFFSET('Sanitation Data'!$E$31,0,10*ROW('Sanitation Data'!E9)))</f>
        <v/>
      </c>
      <c r="CT15" s="322" t="str">
        <f ca="true">+IF(OFFSET('Sanitation Data'!$E$32,0,10*ROW('Sanitation Data'!E9))="","",OFFSET('Sanitation Data'!$E$32,0,10*ROW('Sanitation Data'!E9)))</f>
        <v/>
      </c>
      <c r="CU15" s="322" t="str">
        <f ca="true">+IF(OFFSET('Sanitation Data'!$F$28,0,10*ROW('Sanitation Data'!F9))="","",OFFSET('Sanitation Data'!$F$28,0,10*ROW('Sanitation Data'!F9)))</f>
        <v/>
      </c>
      <c r="CV15" s="322" t="str">
        <f ca="true">+IF(OFFSET('Sanitation Data'!$F$29,0,10*ROW('Sanitation Data'!F9))="","",OFFSET('Sanitation Data'!$F$29,0,10*ROW('Sanitation Data'!F9)))</f>
        <v/>
      </c>
      <c r="CW15" s="322" t="str">
        <f ca="true">+IF(OFFSET('Sanitation Data'!$F$30,0,10*ROW('Sanitation Data'!F9))="","",OFFSET('Sanitation Data'!$F$30,0,10*ROW('Sanitation Data'!F9)))</f>
        <v/>
      </c>
      <c r="CX15" s="322" t="str">
        <f ca="true">+IF(OFFSET('Sanitation Data'!$F$31,0,10*ROW('Sanitation Data'!F9))="","",OFFSET('Sanitation Data'!$F$31,0,10*ROW('Sanitation Data'!F9)))</f>
        <v/>
      </c>
      <c r="CY15" s="322" t="str">
        <f ca="true">+IF(OFFSET('Sanitation Data'!$F$32,0,10*ROW('Sanitation Data'!F9))="","",OFFSET('Sanitation Data'!$F$32,0,10*ROW('Sanitation Data'!F9)))</f>
        <v/>
      </c>
      <c r="CZ15" s="322" t="str">
        <f ca="true">+IF(OFFSET('Sanitation Data'!$G$28,0,10*ROW('Sanitation Data'!G9))="","",OFFSET('Sanitation Data'!$G$28,0,10*ROW('Sanitation Data'!G9)))</f>
        <v/>
      </c>
      <c r="DA15" s="322" t="str">
        <f ca="true">+IF(OFFSET('Sanitation Data'!$G$29,0,10*ROW('Sanitation Data'!G9))="","",OFFSET('Sanitation Data'!$G$29,0,10*ROW('Sanitation Data'!G9)))</f>
        <v/>
      </c>
      <c r="DB15" s="322" t="str">
        <f ca="true">+IF(OFFSET('Sanitation Data'!$G$30,0,10*ROW('Sanitation Data'!G9))="","",OFFSET('Sanitation Data'!$G$30,0,10*ROW('Sanitation Data'!G9)))</f>
        <v/>
      </c>
      <c r="DC15" s="322" t="str">
        <f ca="true">+IF(OFFSET('Sanitation Data'!$G$31,0,10*ROW('Sanitation Data'!G9))="","",OFFSET('Sanitation Data'!$G$31,0,10*ROW('Sanitation Data'!G9)))</f>
        <v/>
      </c>
      <c r="DD15" s="322" t="str">
        <f ca="true">+IF(OFFSET('Sanitation Data'!$G$32,0,10*ROW('Sanitation Data'!G9))="","",OFFSET('Sanitation Data'!$G$32,0,10*ROW('Sanitation Data'!G9)))</f>
        <v/>
      </c>
      <c r="DE15" s="322" t="str">
        <f ca="true">+IF(OFFSET('Sanitation Data'!$H$28,0,10*ROW('Sanitation Data'!H9))="","",OFFSET('Sanitation Data'!$H$28,0,10*ROW('Sanitation Data'!H9)))</f>
        <v>Yes</v>
      </c>
      <c r="DF15" s="322" t="str">
        <f ca="true">+IF(OFFSET('Sanitation Data'!$H$29,0,10*ROW('Sanitation Data'!H9))="","",OFFSET('Sanitation Data'!$H$29,0,10*ROW('Sanitation Data'!H9)))</f>
        <v/>
      </c>
      <c r="DG15" s="322" t="str">
        <f ca="true">+IF(OFFSET('Sanitation Data'!$H$30,0,10*ROW('Sanitation Data'!H9))="","",OFFSET('Sanitation Data'!$H$30,0,10*ROW('Sanitation Data'!H9)))</f>
        <v/>
      </c>
      <c r="DH15" s="322" t="str">
        <f ca="true">+IF(OFFSET('Sanitation Data'!$H$31,0,10*ROW('Sanitation Data'!H9))="","",OFFSET('Sanitation Data'!$H$31,0,10*ROW('Sanitation Data'!H9)))</f>
        <v/>
      </c>
      <c r="DI15" s="322" t="str">
        <f ca="true">+IF(OFFSET('Sanitation Data'!$H$32,0,10*ROW('Sanitation Data'!H9))="","",OFFSET('Sanitation Data'!$H$32,0,10*ROW('Sanitation Data'!H9)))</f>
        <v/>
      </c>
      <c r="DJ15" s="322" t="str">
        <f ca="true">+IF(OFFSET('Sanitation Data'!$I$28,0,10*ROW('Sanitation Data'!I9))="","",OFFSET('Sanitation Data'!$I$28,0,10*ROW('Sanitation Data'!I9)))</f>
        <v>Yes</v>
      </c>
      <c r="DK15" s="322" t="str">
        <f ca="true">+IF(OFFSET('Sanitation Data'!$I$29,0,10*ROW('Sanitation Data'!I9))="","",OFFSET('Sanitation Data'!$I$29,0,10*ROW('Sanitation Data'!I9)))</f>
        <v/>
      </c>
      <c r="DL15" s="322" t="str">
        <f ca="true">+IF(OFFSET('Sanitation Data'!$I$30,0,10*ROW('Sanitation Data'!I9))="","",OFFSET('Sanitation Data'!$I$30,0,10*ROW('Sanitation Data'!I9)))</f>
        <v/>
      </c>
      <c r="DM15" s="322" t="str">
        <f ca="true">+IF(OFFSET('Sanitation Data'!$I$31,0,10*ROW('Sanitation Data'!I9))="","",OFFSET('Sanitation Data'!$I$31,0,10*ROW('Sanitation Data'!I9)))</f>
        <v/>
      </c>
      <c r="DN15" s="322" t="str">
        <f ca="true">+IF(OFFSET('Sanitation Data'!$I$32,0,10*ROW('Sanitation Data'!I9))="","",OFFSET('Sanitation Data'!$I$32,0,10*ROW('Sanitation Data'!I9)))</f>
        <v/>
      </c>
      <c r="DO15" s="322" t="str">
        <f ca="true">+IF(OFFSET('Hygiene Data'!$D$11,0,10*ROW('Hygiene Data'!D9))="","",OFFSET('Hygiene Data'!$D$11,0,10*ROW('Hygiene Data'!D9)))</f>
        <v/>
      </c>
      <c r="DP15" s="322" t="str">
        <f ca="true">+IF(OFFSET('Hygiene Data'!$D$12,0,10*ROW('Hygiene Data'!D9))="","",OFFSET('Hygiene Data'!$D$12,0,10*ROW('Hygiene Data'!D9)))</f>
        <v/>
      </c>
      <c r="DQ15" s="322" t="str">
        <f ca="true">+IF(OFFSET('Hygiene Data'!$D$13,0,10*ROW('Hygiene Data'!D9))="","",OFFSET('Hygiene Data'!$D$13,0,10*ROW('Hygiene Data'!D9)))</f>
        <v/>
      </c>
      <c r="DR15" s="322" t="str">
        <f ca="true">+IF(OFFSET('Hygiene Data'!$E$11,0,10*ROW('Hygiene Data'!E9))="","",OFFSET('Hygiene Data'!$E$11,0,10*ROW('Hygiene Data'!E9)))</f>
        <v/>
      </c>
      <c r="DS15" s="322" t="str">
        <f ca="true">+IF(OFFSET('Hygiene Data'!$E$12,0,10*ROW('Hygiene Data'!E9))="","",OFFSET('Hygiene Data'!$E$12,0,10*ROW('Hygiene Data'!E9)))</f>
        <v/>
      </c>
      <c r="DT15" s="322" t="str">
        <f ca="true">+IF(OFFSET('Hygiene Data'!$E$13,0,10*ROW('Hygiene Data'!E9))="","",OFFSET('Hygiene Data'!$E$13,0,10*ROW('Hygiene Data'!E9)))</f>
        <v/>
      </c>
      <c r="DU15" s="322" t="str">
        <f ca="true">+IF(OFFSET('Hygiene Data'!$F$11,0,10*ROW('Hygiene Data'!F9))="","",OFFSET('Hygiene Data'!$F$11,0,10*ROW('Hygiene Data'!F9)))</f>
        <v/>
      </c>
      <c r="DV15" s="322" t="str">
        <f ca="true">+IF(OFFSET('Hygiene Data'!$F$12,0,10*ROW('Hygiene Data'!F9))="","",OFFSET('Hygiene Data'!$F$12,0,10*ROW('Hygiene Data'!F9)))</f>
        <v/>
      </c>
      <c r="DW15" s="322" t="str">
        <f ca="true">+IF(OFFSET('Hygiene Data'!$F$13,0,10*ROW('Hygiene Data'!F9))="","",OFFSET('Hygiene Data'!$F$13,0,10*ROW('Hygiene Data'!F9)))</f>
        <v/>
      </c>
      <c r="DX15" s="322" t="str">
        <f ca="true">+IF(OFFSET('Hygiene Data'!$G$11,0,10*ROW('Hygiene Data'!G9))="","",OFFSET('Hygiene Data'!$G$11,0,10*ROW('Hygiene Data'!G9)))</f>
        <v/>
      </c>
      <c r="DY15" s="322" t="str">
        <f ca="true">+IF(OFFSET('Hygiene Data'!$G$12,0,10*ROW('Hygiene Data'!G9))="","",OFFSET('Hygiene Data'!$G$12,0,10*ROW('Hygiene Data'!G9)))</f>
        <v/>
      </c>
      <c r="DZ15" s="322" t="str">
        <f ca="true">+IF(OFFSET('Hygiene Data'!$G$13,0,10*ROW('Hygiene Data'!G9))="","",OFFSET('Hygiene Data'!$G$13,0,10*ROW('Hygiene Data'!G9)))</f>
        <v/>
      </c>
      <c r="EA15" s="322" t="str">
        <f ca="true">+IF(OFFSET('Hygiene Data'!$H$11,0,10*ROW('Hygiene Data'!H9))="","",OFFSET('Hygiene Data'!$H$11,0,10*ROW('Hygiene Data'!H9)))</f>
        <v/>
      </c>
      <c r="EB15" s="322" t="str">
        <f ca="true">+IF(OFFSET('Hygiene Data'!$H$12,0,10*ROW('Hygiene Data'!H9))="","",OFFSET('Hygiene Data'!$H$12,0,10*ROW('Hygiene Data'!H9)))</f>
        <v/>
      </c>
      <c r="EC15" s="322" t="str">
        <f ca="true">+IF(OFFSET('Hygiene Data'!$H$13,0,10*ROW('Hygiene Data'!H9))="","",OFFSET('Hygiene Data'!$H$13,0,10*ROW('Hygiene Data'!H9)))</f>
        <v/>
      </c>
      <c r="ED15" s="322" t="str">
        <f ca="true">+IF(OFFSET('Hygiene Data'!$I$11,0,10*ROW('Hygiene Data'!I9))="","",OFFSET('Hygiene Data'!$I$11,0,10*ROW('Hygiene Data'!I9)))</f>
        <v/>
      </c>
      <c r="EE15" s="322" t="str">
        <f ca="true">+IF(OFFSET('Hygiene Data'!$I$12,0,10*ROW('Hygiene Data'!I9))="","",OFFSET('Hygiene Data'!$I$12,0,10*ROW('Hygiene Data'!I9)))</f>
        <v/>
      </c>
      <c r="EF15" s="322" t="str">
        <f ca="true">+IF(OFFSET('Hygiene Data'!$I$13,0,10*ROW('Hygiene Data'!I9))="","",OFFSET('Hygiene Data'!$I$13,0,10*ROW('Hygiene Data'!I9)))</f>
        <v/>
      </c>
    </row>
    <row xmlns:x14ac="http://schemas.microsoft.com/office/spreadsheetml/2009/9/ac" r="16" x14ac:dyDescent="0.2">
      <c r="A16" s="38" t="str">
        <f ca="true">+IF(OFFSET('Water Data'!$B$2,0,10*ROW('Water Data'!E10))="","",OFFSET('Water Data'!$B$2,0,10*ROW('Water Data'!E10)))</f>
        <v>ETH_2010_EMIS</v>
      </c>
      <c r="B16" s="38" t="str">
        <f ca="true">+IF(OFFSET('Water Data'!$C$2,0,10*ROW('Water Data'!F10))="","",OFFSET('Water Data'!$C$2,0,10*ROW('Water Data'!F10)))</f>
        <v>EMIS</v>
      </c>
      <c r="C16" s="378">
        <f t="shared" ca="true" si="0"/>
        <v>2010</v>
      </c>
      <c r="D16" s="99">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38.916699978956544</v>
      </c>
      <c r="E16" s="99">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27.60411752940934</v>
      </c>
      <c r="F16" s="99"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9"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9"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9"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9"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9"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9"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9"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9"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9"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9">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37.36410522800638</v>
      </c>
      <c r="Q16" s="99">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25.876590850061223</v>
      </c>
      <c r="R16" s="99"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9">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69.889298892988933</v>
      </c>
      <c r="T16" s="99">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62.066420664206639</v>
      </c>
      <c r="U16" s="99"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100">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90.477351423927644</v>
      </c>
      <c r="W16" s="100"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100"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100"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100"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100"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100"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100"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100"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100"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100"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100"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100"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100"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100"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100"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100"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100"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100"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100"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100">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90</v>
      </c>
      <c r="AQ16" s="100"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100"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100"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100"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100">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100</v>
      </c>
      <c r="AV16" s="100"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100"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100"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100"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101"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101"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101"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101"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101"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101"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101"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101"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101"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101"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101"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101"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101"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101"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101"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101"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101"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101"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22"/>
      <c r="BS16" s="322" t="str">
        <f ca="true">+IF(OFFSET('Water Data'!$D$27,0,10*ROW('Water Data'!D10))="","",OFFSET('Water Data'!$D$27,0,10*ROW('Water Data'!D10)))</f>
        <v>Yes</v>
      </c>
      <c r="BT16" s="322" t="str">
        <f ca="true">+IF(OFFSET('Water Data'!$D$28,0,10*ROW('Water Data'!D10))="","",OFFSET('Water Data'!$D$28,0,10*ROW('Water Data'!D10)))</f>
        <v>Yes</v>
      </c>
      <c r="BU16" s="322" t="str">
        <f ca="true">+IF(OFFSET('Water Data'!$D$29,0,10*ROW('Water Data'!D10))="","",OFFSET('Water Data'!$D$29,0,10*ROW('Water Data'!D10)))</f>
        <v/>
      </c>
      <c r="BV16" s="322" t="str">
        <f ca="true">+IF(OFFSET('Water Data'!$E$27,0,10*ROW('Water Data'!E10))="","",OFFSET('Water Data'!$E$27,0,10*ROW('Water Data'!E10)))</f>
        <v/>
      </c>
      <c r="BW16" s="322" t="str">
        <f ca="true">+IF(OFFSET('Water Data'!$E$28,0,10*ROW('Water Data'!E10))="","",OFFSET('Water Data'!$E$28,0,10*ROW('Water Data'!E10)))</f>
        <v/>
      </c>
      <c r="BX16" s="322" t="str">
        <f ca="true">+IF(OFFSET('Water Data'!$E$29,0,10*ROW('Water Data'!E10))="","",OFFSET('Water Data'!$E$29,0,10*ROW('Water Data'!E10)))</f>
        <v/>
      </c>
      <c r="BY16" s="322" t="str">
        <f ca="true">+IF(OFFSET('Water Data'!$F$27,0,10*ROW('Water Data'!F10))="","",OFFSET('Water Data'!$F$27,0,10*ROW('Water Data'!F10)))</f>
        <v/>
      </c>
      <c r="BZ16" s="322" t="str">
        <f ca="true">+IF(OFFSET('Water Data'!$F$28,0,10*ROW('Water Data'!F10))="","",OFFSET('Water Data'!$F$28,0,10*ROW('Water Data'!F10)))</f>
        <v/>
      </c>
      <c r="CA16" s="322" t="str">
        <f ca="true">+IF(OFFSET('Water Data'!$F$29,0,10*ROW('Water Data'!F10))="","",OFFSET('Water Data'!$F$29,0,10*ROW('Water Data'!F10)))</f>
        <v/>
      </c>
      <c r="CB16" s="322" t="str">
        <f ca="true">+IF(OFFSET('Water Data'!$G$27,0,10*ROW('Water Data'!G10))="","",OFFSET('Water Data'!$G$27,0,10*ROW('Water Data'!G10)))</f>
        <v/>
      </c>
      <c r="CC16" s="322" t="str">
        <f ca="true">+IF(OFFSET('Water Data'!$G$28,0,10*ROW('Water Data'!G10))="","",OFFSET('Water Data'!$G$28,0,10*ROW('Water Data'!G10)))</f>
        <v/>
      </c>
      <c r="CD16" s="322" t="str">
        <f ca="true">+IF(OFFSET('Water Data'!$G$29,0,10*ROW('Water Data'!G10))="","",OFFSET('Water Data'!$G$29,0,10*ROW('Water Data'!G10)))</f>
        <v/>
      </c>
      <c r="CE16" s="322" t="str">
        <f ca="true">+IF(OFFSET('Water Data'!$H$27,0,10*ROW('Water Data'!H10))="","",OFFSET('Water Data'!$H$27,0,10*ROW('Water Data'!H10)))</f>
        <v>Yes</v>
      </c>
      <c r="CF16" s="322" t="str">
        <f ca="true">+IF(OFFSET('Water Data'!$H$28,0,10*ROW('Water Data'!H10))="","",OFFSET('Water Data'!$H$28,0,10*ROW('Water Data'!H10)))</f>
        <v>Yes</v>
      </c>
      <c r="CG16" s="322" t="str">
        <f ca="true">+IF(OFFSET('Water Data'!$H$29,0,10*ROW('Water Data'!H10))="","",OFFSET('Water Data'!$H$29,0,10*ROW('Water Data'!H10)))</f>
        <v/>
      </c>
      <c r="CH16" s="322" t="str">
        <f ca="true">+IF(OFFSET('Water Data'!$I$27,0,10*ROW('Water Data'!I10))="","",OFFSET('Water Data'!$I$27,0,10*ROW('Water Data'!I10)))</f>
        <v>Yes</v>
      </c>
      <c r="CI16" s="322" t="str">
        <f ca="true">+IF(OFFSET('Water Data'!$I$28,0,10*ROW('Water Data'!I10))="","",OFFSET('Water Data'!$I$28,0,10*ROW('Water Data'!I10)))</f>
        <v>Yes</v>
      </c>
      <c r="CJ16" s="322" t="str">
        <f ca="true">+IF(OFFSET('Water Data'!$I$29,0,10*ROW('Water Data'!I10))="","",OFFSET('Water Data'!$I$29,0,10*ROW('Water Data'!I10)))</f>
        <v/>
      </c>
      <c r="CK16" s="322" t="str">
        <f ca="true">+IF(OFFSET('Sanitation Data'!$D$28,0,10*ROW('Sanitation Data'!D10))="","",OFFSET('Sanitation Data'!$D$28,0,10*ROW('Sanitation Data'!D10)))</f>
        <v>Yes</v>
      </c>
      <c r="CL16" s="322" t="str">
        <f ca="true">+IF(OFFSET('Sanitation Data'!$D$29,0,10*ROW('Sanitation Data'!D10))="","",OFFSET('Sanitation Data'!$D$29,0,10*ROW('Sanitation Data'!D10)))</f>
        <v/>
      </c>
      <c r="CM16" s="322" t="str">
        <f ca="true">+IF(OFFSET('Sanitation Data'!$D$30,0,10*ROW('Sanitation Data'!D10))="","",OFFSET('Sanitation Data'!$D$30,0,10*ROW('Sanitation Data'!D10)))</f>
        <v/>
      </c>
      <c r="CN16" s="322" t="str">
        <f ca="true">+IF(OFFSET('Sanitation Data'!$D$31,0,10*ROW('Sanitation Data'!D10))="","",OFFSET('Sanitation Data'!$D$31,0,10*ROW('Sanitation Data'!D10)))</f>
        <v/>
      </c>
      <c r="CO16" s="322" t="str">
        <f ca="true">+IF(OFFSET('Sanitation Data'!$D$32,0,10*ROW('Sanitation Data'!D10))="","",OFFSET('Sanitation Data'!$D$32,0,10*ROW('Sanitation Data'!D10)))</f>
        <v/>
      </c>
      <c r="CP16" s="322" t="str">
        <f ca="true">+IF(OFFSET('Sanitation Data'!$E$28,0,10*ROW('Sanitation Data'!E10))="","",OFFSET('Sanitation Data'!$E$28,0,10*ROW('Sanitation Data'!E10)))</f>
        <v/>
      </c>
      <c r="CQ16" s="322" t="str">
        <f ca="true">+IF(OFFSET('Sanitation Data'!$E$29,0,10*ROW('Sanitation Data'!E10))="","",OFFSET('Sanitation Data'!$E$29,0,10*ROW('Sanitation Data'!E10)))</f>
        <v/>
      </c>
      <c r="CR16" s="322" t="str">
        <f ca="true">+IF(OFFSET('Sanitation Data'!$E$30,0,10*ROW('Sanitation Data'!E10))="","",OFFSET('Sanitation Data'!$E$30,0,10*ROW('Sanitation Data'!E10)))</f>
        <v/>
      </c>
      <c r="CS16" s="322" t="str">
        <f ca="true">+IF(OFFSET('Sanitation Data'!$E$31,0,10*ROW('Sanitation Data'!E10))="","",OFFSET('Sanitation Data'!$E$31,0,10*ROW('Sanitation Data'!E10)))</f>
        <v/>
      </c>
      <c r="CT16" s="322" t="str">
        <f ca="true">+IF(OFFSET('Sanitation Data'!$E$32,0,10*ROW('Sanitation Data'!E10))="","",OFFSET('Sanitation Data'!$E$32,0,10*ROW('Sanitation Data'!E10)))</f>
        <v/>
      </c>
      <c r="CU16" s="322" t="str">
        <f ca="true">+IF(OFFSET('Sanitation Data'!$F$28,0,10*ROW('Sanitation Data'!F10))="","",OFFSET('Sanitation Data'!$F$28,0,10*ROW('Sanitation Data'!F10)))</f>
        <v/>
      </c>
      <c r="CV16" s="322" t="str">
        <f ca="true">+IF(OFFSET('Sanitation Data'!$F$29,0,10*ROW('Sanitation Data'!F10))="","",OFFSET('Sanitation Data'!$F$29,0,10*ROW('Sanitation Data'!F10)))</f>
        <v/>
      </c>
      <c r="CW16" s="322" t="str">
        <f ca="true">+IF(OFFSET('Sanitation Data'!$F$30,0,10*ROW('Sanitation Data'!F10))="","",OFFSET('Sanitation Data'!$F$30,0,10*ROW('Sanitation Data'!F10)))</f>
        <v/>
      </c>
      <c r="CX16" s="322" t="str">
        <f ca="true">+IF(OFFSET('Sanitation Data'!$F$31,0,10*ROW('Sanitation Data'!F10))="","",OFFSET('Sanitation Data'!$F$31,0,10*ROW('Sanitation Data'!F10)))</f>
        <v/>
      </c>
      <c r="CY16" s="322" t="str">
        <f ca="true">+IF(OFFSET('Sanitation Data'!$F$32,0,10*ROW('Sanitation Data'!F10))="","",OFFSET('Sanitation Data'!$F$32,0,10*ROW('Sanitation Data'!F10)))</f>
        <v/>
      </c>
      <c r="CZ16" s="322" t="str">
        <f ca="true">+IF(OFFSET('Sanitation Data'!$G$28,0,10*ROW('Sanitation Data'!G10))="","",OFFSET('Sanitation Data'!$G$28,0,10*ROW('Sanitation Data'!G10)))</f>
        <v/>
      </c>
      <c r="DA16" s="322" t="str">
        <f ca="true">+IF(OFFSET('Sanitation Data'!$G$29,0,10*ROW('Sanitation Data'!G10))="","",OFFSET('Sanitation Data'!$G$29,0,10*ROW('Sanitation Data'!G10)))</f>
        <v/>
      </c>
      <c r="DB16" s="322" t="str">
        <f ca="true">+IF(OFFSET('Sanitation Data'!$G$30,0,10*ROW('Sanitation Data'!G10))="","",OFFSET('Sanitation Data'!$G$30,0,10*ROW('Sanitation Data'!G10)))</f>
        <v/>
      </c>
      <c r="DC16" s="322" t="str">
        <f ca="true">+IF(OFFSET('Sanitation Data'!$G$31,0,10*ROW('Sanitation Data'!G10))="","",OFFSET('Sanitation Data'!$G$31,0,10*ROW('Sanitation Data'!G10)))</f>
        <v/>
      </c>
      <c r="DD16" s="322" t="str">
        <f ca="true">+IF(OFFSET('Sanitation Data'!$G$32,0,10*ROW('Sanitation Data'!G10))="","",OFFSET('Sanitation Data'!$G$32,0,10*ROW('Sanitation Data'!G10)))</f>
        <v/>
      </c>
      <c r="DE16" s="322" t="str">
        <f ca="true">+IF(OFFSET('Sanitation Data'!$H$28,0,10*ROW('Sanitation Data'!H10))="","",OFFSET('Sanitation Data'!$H$28,0,10*ROW('Sanitation Data'!H10)))</f>
        <v>Yes</v>
      </c>
      <c r="DF16" s="322" t="str">
        <f ca="true">+IF(OFFSET('Sanitation Data'!$H$29,0,10*ROW('Sanitation Data'!H10))="","",OFFSET('Sanitation Data'!$H$29,0,10*ROW('Sanitation Data'!H10)))</f>
        <v/>
      </c>
      <c r="DG16" s="322" t="str">
        <f ca="true">+IF(OFFSET('Sanitation Data'!$H$30,0,10*ROW('Sanitation Data'!H10))="","",OFFSET('Sanitation Data'!$H$30,0,10*ROW('Sanitation Data'!H10)))</f>
        <v/>
      </c>
      <c r="DH16" s="322" t="str">
        <f ca="true">+IF(OFFSET('Sanitation Data'!$H$31,0,10*ROW('Sanitation Data'!H10))="","",OFFSET('Sanitation Data'!$H$31,0,10*ROW('Sanitation Data'!H10)))</f>
        <v/>
      </c>
      <c r="DI16" s="322" t="str">
        <f ca="true">+IF(OFFSET('Sanitation Data'!$H$32,0,10*ROW('Sanitation Data'!H10))="","",OFFSET('Sanitation Data'!$H$32,0,10*ROW('Sanitation Data'!H10)))</f>
        <v/>
      </c>
      <c r="DJ16" s="322" t="str">
        <f ca="true">+IF(OFFSET('Sanitation Data'!$I$28,0,10*ROW('Sanitation Data'!I10))="","",OFFSET('Sanitation Data'!$I$28,0,10*ROW('Sanitation Data'!I10)))</f>
        <v>Yes</v>
      </c>
      <c r="DK16" s="322" t="str">
        <f ca="true">+IF(OFFSET('Sanitation Data'!$I$29,0,10*ROW('Sanitation Data'!I10))="","",OFFSET('Sanitation Data'!$I$29,0,10*ROW('Sanitation Data'!I10)))</f>
        <v/>
      </c>
      <c r="DL16" s="322" t="str">
        <f ca="true">+IF(OFFSET('Sanitation Data'!$I$30,0,10*ROW('Sanitation Data'!I10))="","",OFFSET('Sanitation Data'!$I$30,0,10*ROW('Sanitation Data'!I10)))</f>
        <v/>
      </c>
      <c r="DM16" s="322" t="str">
        <f ca="true">+IF(OFFSET('Sanitation Data'!$I$31,0,10*ROW('Sanitation Data'!I10))="","",OFFSET('Sanitation Data'!$I$31,0,10*ROW('Sanitation Data'!I10)))</f>
        <v/>
      </c>
      <c r="DN16" s="322" t="str">
        <f ca="true">+IF(OFFSET('Sanitation Data'!$I$32,0,10*ROW('Sanitation Data'!I10))="","",OFFSET('Sanitation Data'!$I$32,0,10*ROW('Sanitation Data'!I10)))</f>
        <v/>
      </c>
      <c r="DO16" s="322" t="str">
        <f ca="true">+IF(OFFSET('Hygiene Data'!$D$11,0,10*ROW('Hygiene Data'!D10))="","",OFFSET('Hygiene Data'!$D$11,0,10*ROW('Hygiene Data'!D10)))</f>
        <v/>
      </c>
      <c r="DP16" s="322" t="str">
        <f ca="true">+IF(OFFSET('Hygiene Data'!$D$12,0,10*ROW('Hygiene Data'!D10))="","",OFFSET('Hygiene Data'!$D$12,0,10*ROW('Hygiene Data'!D10)))</f>
        <v/>
      </c>
      <c r="DQ16" s="322" t="str">
        <f ca="true">+IF(OFFSET('Hygiene Data'!$D$13,0,10*ROW('Hygiene Data'!D10))="","",OFFSET('Hygiene Data'!$D$13,0,10*ROW('Hygiene Data'!D10)))</f>
        <v/>
      </c>
      <c r="DR16" s="322" t="str">
        <f ca="true">+IF(OFFSET('Hygiene Data'!$E$11,0,10*ROW('Hygiene Data'!E10))="","",OFFSET('Hygiene Data'!$E$11,0,10*ROW('Hygiene Data'!E10)))</f>
        <v/>
      </c>
      <c r="DS16" s="322" t="str">
        <f ca="true">+IF(OFFSET('Hygiene Data'!$E$12,0,10*ROW('Hygiene Data'!E10))="","",OFFSET('Hygiene Data'!$E$12,0,10*ROW('Hygiene Data'!E10)))</f>
        <v/>
      </c>
      <c r="DT16" s="322" t="str">
        <f ca="true">+IF(OFFSET('Hygiene Data'!$E$13,0,10*ROW('Hygiene Data'!E10))="","",OFFSET('Hygiene Data'!$E$13,0,10*ROW('Hygiene Data'!E10)))</f>
        <v/>
      </c>
      <c r="DU16" s="322" t="str">
        <f ca="true">+IF(OFFSET('Hygiene Data'!$F$11,0,10*ROW('Hygiene Data'!F10))="","",OFFSET('Hygiene Data'!$F$11,0,10*ROW('Hygiene Data'!F10)))</f>
        <v/>
      </c>
      <c r="DV16" s="322" t="str">
        <f ca="true">+IF(OFFSET('Hygiene Data'!$F$12,0,10*ROW('Hygiene Data'!F10))="","",OFFSET('Hygiene Data'!$F$12,0,10*ROW('Hygiene Data'!F10)))</f>
        <v/>
      </c>
      <c r="DW16" s="322" t="str">
        <f ca="true">+IF(OFFSET('Hygiene Data'!$F$13,0,10*ROW('Hygiene Data'!F10))="","",OFFSET('Hygiene Data'!$F$13,0,10*ROW('Hygiene Data'!F10)))</f>
        <v/>
      </c>
      <c r="DX16" s="322" t="str">
        <f ca="true">+IF(OFFSET('Hygiene Data'!$G$11,0,10*ROW('Hygiene Data'!G10))="","",OFFSET('Hygiene Data'!$G$11,0,10*ROW('Hygiene Data'!G10)))</f>
        <v/>
      </c>
      <c r="DY16" s="322" t="str">
        <f ca="true">+IF(OFFSET('Hygiene Data'!$G$12,0,10*ROW('Hygiene Data'!G10))="","",OFFSET('Hygiene Data'!$G$12,0,10*ROW('Hygiene Data'!G10)))</f>
        <v/>
      </c>
      <c r="DZ16" s="322" t="str">
        <f ca="true">+IF(OFFSET('Hygiene Data'!$G$13,0,10*ROW('Hygiene Data'!G10))="","",OFFSET('Hygiene Data'!$G$13,0,10*ROW('Hygiene Data'!G10)))</f>
        <v/>
      </c>
      <c r="EA16" s="322" t="str">
        <f ca="true">+IF(OFFSET('Hygiene Data'!$H$11,0,10*ROW('Hygiene Data'!H10))="","",OFFSET('Hygiene Data'!$H$11,0,10*ROW('Hygiene Data'!H10)))</f>
        <v/>
      </c>
      <c r="EB16" s="322" t="str">
        <f ca="true">+IF(OFFSET('Hygiene Data'!$H$12,0,10*ROW('Hygiene Data'!H10))="","",OFFSET('Hygiene Data'!$H$12,0,10*ROW('Hygiene Data'!H10)))</f>
        <v/>
      </c>
      <c r="EC16" s="322" t="str">
        <f ca="true">+IF(OFFSET('Hygiene Data'!$H$13,0,10*ROW('Hygiene Data'!H10))="","",OFFSET('Hygiene Data'!$H$13,0,10*ROW('Hygiene Data'!H10)))</f>
        <v/>
      </c>
      <c r="ED16" s="322" t="str">
        <f ca="true">+IF(OFFSET('Hygiene Data'!$I$11,0,10*ROW('Hygiene Data'!I10))="","",OFFSET('Hygiene Data'!$I$11,0,10*ROW('Hygiene Data'!I10)))</f>
        <v/>
      </c>
      <c r="EE16" s="322" t="str">
        <f ca="true">+IF(OFFSET('Hygiene Data'!$I$12,0,10*ROW('Hygiene Data'!I10))="","",OFFSET('Hygiene Data'!$I$12,0,10*ROW('Hygiene Data'!I10)))</f>
        <v/>
      </c>
      <c r="EF16" s="322" t="str">
        <f ca="true">+IF(OFFSET('Hygiene Data'!$I$13,0,10*ROW('Hygiene Data'!I10))="","",OFFSET('Hygiene Data'!$I$13,0,10*ROW('Hygiene Data'!I10)))</f>
        <v/>
      </c>
    </row>
    <row xmlns:x14ac="http://schemas.microsoft.com/office/spreadsheetml/2009/9/ac" r="17" x14ac:dyDescent="0.2">
      <c r="A17" s="38" t="str">
        <f ca="true">+IF(OFFSET('Water Data'!$B$2,0,10*ROW('Water Data'!E11))="","",OFFSET('Water Data'!$B$2,0,10*ROW('Water Data'!E11)))</f>
        <v>ETH_2010_UIS</v>
      </c>
      <c r="B17" s="38" t="str">
        <f ca="true">+IF(OFFSET('Water Data'!$C$2,0,10*ROW('Water Data'!F11))="","",OFFSET('Water Data'!$C$2,0,10*ROW('Water Data'!F11)))</f>
        <v>Other</v>
      </c>
      <c r="C17" s="378">
        <f t="shared" ca="true" si="0"/>
        <v>2010</v>
      </c>
      <c r="D17" s="99"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9"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[39]</v>
      </c>
      <c r="F17" s="99"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9"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9"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9"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9"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9"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9"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9"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9"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9"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9"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9" t="str">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[37]</v>
      </c>
      <c r="R17" s="99"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9"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9" t="str">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[70]</v>
      </c>
      <c r="U17" s="99"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100"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100"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100"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100"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100"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100"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100"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100"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100"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100"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100"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100"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100"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100"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100"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100"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100"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100"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100"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100"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100"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100"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100"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100"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100"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100"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100"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100"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100"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100"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101"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101"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101"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101"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101"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101"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101"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101"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101"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101"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101"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101"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101"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101"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101"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101"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101"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101"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22"/>
      <c r="BS17" s="322" t="str">
        <f ca="true">+IF(OFFSET('Water Data'!$D$27,0,10*ROW('Water Data'!D11))="","",OFFSET('Water Data'!$D$27,0,10*ROW('Water Data'!D11)))</f>
        <v/>
      </c>
      <c r="BT17" s="322" t="str">
        <f ca="true">+IF(OFFSET('Water Data'!$D$28,0,10*ROW('Water Data'!D11))="","",OFFSET('Water Data'!$D$28,0,10*ROW('Water Data'!D11)))</f>
        <v>No</v>
      </c>
      <c r="BU17" s="322" t="str">
        <f ca="true">+IF(OFFSET('Water Data'!$D$29,0,10*ROW('Water Data'!D11))="","",OFFSET('Water Data'!$D$29,0,10*ROW('Water Data'!D11)))</f>
        <v/>
      </c>
      <c r="BV17" s="322" t="str">
        <f ca="true">+IF(OFFSET('Water Data'!$E$27,0,10*ROW('Water Data'!E11))="","",OFFSET('Water Data'!$E$27,0,10*ROW('Water Data'!E11)))</f>
        <v/>
      </c>
      <c r="BW17" s="322" t="str">
        <f ca="true">+IF(OFFSET('Water Data'!$E$28,0,10*ROW('Water Data'!E11))="","",OFFSET('Water Data'!$E$28,0,10*ROW('Water Data'!E11)))</f>
        <v/>
      </c>
      <c r="BX17" s="322" t="str">
        <f ca="true">+IF(OFFSET('Water Data'!$E$29,0,10*ROW('Water Data'!E11))="","",OFFSET('Water Data'!$E$29,0,10*ROW('Water Data'!E11)))</f>
        <v/>
      </c>
      <c r="BY17" s="322" t="str">
        <f ca="true">+IF(OFFSET('Water Data'!$F$27,0,10*ROW('Water Data'!F11))="","",OFFSET('Water Data'!$F$27,0,10*ROW('Water Data'!F11)))</f>
        <v/>
      </c>
      <c r="BZ17" s="322" t="str">
        <f ca="true">+IF(OFFSET('Water Data'!$F$28,0,10*ROW('Water Data'!F11))="","",OFFSET('Water Data'!$F$28,0,10*ROW('Water Data'!F11)))</f>
        <v/>
      </c>
      <c r="CA17" s="322" t="str">
        <f ca="true">+IF(OFFSET('Water Data'!$F$29,0,10*ROW('Water Data'!F11))="","",OFFSET('Water Data'!$F$29,0,10*ROW('Water Data'!F11)))</f>
        <v/>
      </c>
      <c r="CB17" s="322" t="str">
        <f ca="true">+IF(OFFSET('Water Data'!$G$27,0,10*ROW('Water Data'!G11))="","",OFFSET('Water Data'!$G$27,0,10*ROW('Water Data'!G11)))</f>
        <v/>
      </c>
      <c r="CC17" s="322" t="str">
        <f ca="true">+IF(OFFSET('Water Data'!$G$28,0,10*ROW('Water Data'!G11))="","",OFFSET('Water Data'!$G$28,0,10*ROW('Water Data'!G11)))</f>
        <v/>
      </c>
      <c r="CD17" s="322" t="str">
        <f ca="true">+IF(OFFSET('Water Data'!$G$29,0,10*ROW('Water Data'!G11))="","",OFFSET('Water Data'!$G$29,0,10*ROW('Water Data'!G11)))</f>
        <v/>
      </c>
      <c r="CE17" s="322" t="str">
        <f ca="true">+IF(OFFSET('Water Data'!$H$27,0,10*ROW('Water Data'!H11))="","",OFFSET('Water Data'!$H$27,0,10*ROW('Water Data'!H11)))</f>
        <v/>
      </c>
      <c r="CF17" s="322" t="str">
        <f ca="true">+IF(OFFSET('Water Data'!$H$28,0,10*ROW('Water Data'!H11))="","",OFFSET('Water Data'!$H$28,0,10*ROW('Water Data'!H11)))</f>
        <v>No</v>
      </c>
      <c r="CG17" s="322" t="str">
        <f ca="true">+IF(OFFSET('Water Data'!$H$29,0,10*ROW('Water Data'!H11))="","",OFFSET('Water Data'!$H$29,0,10*ROW('Water Data'!H11)))</f>
        <v/>
      </c>
      <c r="CH17" s="322" t="str">
        <f ca="true">+IF(OFFSET('Water Data'!$I$27,0,10*ROW('Water Data'!I11))="","",OFFSET('Water Data'!$I$27,0,10*ROW('Water Data'!I11)))</f>
        <v/>
      </c>
      <c r="CI17" s="322" t="str">
        <f ca="true">+IF(OFFSET('Water Data'!$I$28,0,10*ROW('Water Data'!I11))="","",OFFSET('Water Data'!$I$28,0,10*ROW('Water Data'!I11)))</f>
        <v>No</v>
      </c>
      <c r="CJ17" s="322" t="str">
        <f ca="true">+IF(OFFSET('Water Data'!$I$29,0,10*ROW('Water Data'!I11))="","",OFFSET('Water Data'!$I$29,0,10*ROW('Water Data'!I11)))</f>
        <v/>
      </c>
      <c r="CK17" s="322" t="str">
        <f ca="true">+IF(OFFSET('Sanitation Data'!$D$28,0,10*ROW('Sanitation Data'!D11))="","",OFFSET('Sanitation Data'!$D$28,0,10*ROW('Sanitation Data'!D11)))</f>
        <v/>
      </c>
      <c r="CL17" s="322" t="str">
        <f ca="true">+IF(OFFSET('Sanitation Data'!$D$29,0,10*ROW('Sanitation Data'!D11))="","",OFFSET('Sanitation Data'!$D$29,0,10*ROW('Sanitation Data'!D11)))</f>
        <v/>
      </c>
      <c r="CM17" s="322" t="str">
        <f ca="true">+IF(OFFSET('Sanitation Data'!$D$30,0,10*ROW('Sanitation Data'!D11))="","",OFFSET('Sanitation Data'!$D$30,0,10*ROW('Sanitation Data'!D11)))</f>
        <v/>
      </c>
      <c r="CN17" s="322" t="str">
        <f ca="true">+IF(OFFSET('Sanitation Data'!$D$31,0,10*ROW('Sanitation Data'!D11))="","",OFFSET('Sanitation Data'!$D$31,0,10*ROW('Sanitation Data'!D11)))</f>
        <v/>
      </c>
      <c r="CO17" s="322" t="str">
        <f ca="true">+IF(OFFSET('Sanitation Data'!$D$32,0,10*ROW('Sanitation Data'!D11))="","",OFFSET('Sanitation Data'!$D$32,0,10*ROW('Sanitation Data'!D11)))</f>
        <v/>
      </c>
      <c r="CP17" s="322" t="str">
        <f ca="true">+IF(OFFSET('Sanitation Data'!$E$28,0,10*ROW('Sanitation Data'!E11))="","",OFFSET('Sanitation Data'!$E$28,0,10*ROW('Sanitation Data'!E11)))</f>
        <v/>
      </c>
      <c r="CQ17" s="322" t="str">
        <f ca="true">+IF(OFFSET('Sanitation Data'!$E$29,0,10*ROW('Sanitation Data'!E11))="","",OFFSET('Sanitation Data'!$E$29,0,10*ROW('Sanitation Data'!E11)))</f>
        <v/>
      </c>
      <c r="CR17" s="322" t="str">
        <f ca="true">+IF(OFFSET('Sanitation Data'!$E$30,0,10*ROW('Sanitation Data'!E11))="","",OFFSET('Sanitation Data'!$E$30,0,10*ROW('Sanitation Data'!E11)))</f>
        <v/>
      </c>
      <c r="CS17" s="322" t="str">
        <f ca="true">+IF(OFFSET('Sanitation Data'!$E$31,0,10*ROW('Sanitation Data'!E11))="","",OFFSET('Sanitation Data'!$E$31,0,10*ROW('Sanitation Data'!E11)))</f>
        <v/>
      </c>
      <c r="CT17" s="322" t="str">
        <f ca="true">+IF(OFFSET('Sanitation Data'!$E$32,0,10*ROW('Sanitation Data'!E11))="","",OFFSET('Sanitation Data'!$E$32,0,10*ROW('Sanitation Data'!E11)))</f>
        <v/>
      </c>
      <c r="CU17" s="322" t="str">
        <f ca="true">+IF(OFFSET('Sanitation Data'!$F$28,0,10*ROW('Sanitation Data'!F11))="","",OFFSET('Sanitation Data'!$F$28,0,10*ROW('Sanitation Data'!F11)))</f>
        <v/>
      </c>
      <c r="CV17" s="322" t="str">
        <f ca="true">+IF(OFFSET('Sanitation Data'!$F$29,0,10*ROW('Sanitation Data'!F11))="","",OFFSET('Sanitation Data'!$F$29,0,10*ROW('Sanitation Data'!F11)))</f>
        <v/>
      </c>
      <c r="CW17" s="322" t="str">
        <f ca="true">+IF(OFFSET('Sanitation Data'!$F$30,0,10*ROW('Sanitation Data'!F11))="","",OFFSET('Sanitation Data'!$F$30,0,10*ROW('Sanitation Data'!F11)))</f>
        <v/>
      </c>
      <c r="CX17" s="322" t="str">
        <f ca="true">+IF(OFFSET('Sanitation Data'!$F$31,0,10*ROW('Sanitation Data'!F11))="","",OFFSET('Sanitation Data'!$F$31,0,10*ROW('Sanitation Data'!F11)))</f>
        <v/>
      </c>
      <c r="CY17" s="322" t="str">
        <f ca="true">+IF(OFFSET('Sanitation Data'!$F$32,0,10*ROW('Sanitation Data'!F11))="","",OFFSET('Sanitation Data'!$F$32,0,10*ROW('Sanitation Data'!F11)))</f>
        <v/>
      </c>
      <c r="CZ17" s="322" t="str">
        <f ca="true">+IF(OFFSET('Sanitation Data'!$G$28,0,10*ROW('Sanitation Data'!G11))="","",OFFSET('Sanitation Data'!$G$28,0,10*ROW('Sanitation Data'!G11)))</f>
        <v/>
      </c>
      <c r="DA17" s="322" t="str">
        <f ca="true">+IF(OFFSET('Sanitation Data'!$G$29,0,10*ROW('Sanitation Data'!G11))="","",OFFSET('Sanitation Data'!$G$29,0,10*ROW('Sanitation Data'!G11)))</f>
        <v/>
      </c>
      <c r="DB17" s="322" t="str">
        <f ca="true">+IF(OFFSET('Sanitation Data'!$G$30,0,10*ROW('Sanitation Data'!G11))="","",OFFSET('Sanitation Data'!$G$30,0,10*ROW('Sanitation Data'!G11)))</f>
        <v/>
      </c>
      <c r="DC17" s="322" t="str">
        <f ca="true">+IF(OFFSET('Sanitation Data'!$G$31,0,10*ROW('Sanitation Data'!G11))="","",OFFSET('Sanitation Data'!$G$31,0,10*ROW('Sanitation Data'!G11)))</f>
        <v/>
      </c>
      <c r="DD17" s="322" t="str">
        <f ca="true">+IF(OFFSET('Sanitation Data'!$G$32,0,10*ROW('Sanitation Data'!G11))="","",OFFSET('Sanitation Data'!$G$32,0,10*ROW('Sanitation Data'!G11)))</f>
        <v/>
      </c>
      <c r="DE17" s="322" t="str">
        <f ca="true">+IF(OFFSET('Sanitation Data'!$H$28,0,10*ROW('Sanitation Data'!H11))="","",OFFSET('Sanitation Data'!$H$28,0,10*ROW('Sanitation Data'!H11)))</f>
        <v/>
      </c>
      <c r="DF17" s="322" t="str">
        <f ca="true">+IF(OFFSET('Sanitation Data'!$H$29,0,10*ROW('Sanitation Data'!H11))="","",OFFSET('Sanitation Data'!$H$29,0,10*ROW('Sanitation Data'!H11)))</f>
        <v/>
      </c>
      <c r="DG17" s="322" t="str">
        <f ca="true">+IF(OFFSET('Sanitation Data'!$H$30,0,10*ROW('Sanitation Data'!H11))="","",OFFSET('Sanitation Data'!$H$30,0,10*ROW('Sanitation Data'!H11)))</f>
        <v/>
      </c>
      <c r="DH17" s="322" t="str">
        <f ca="true">+IF(OFFSET('Sanitation Data'!$H$31,0,10*ROW('Sanitation Data'!H11))="","",OFFSET('Sanitation Data'!$H$31,0,10*ROW('Sanitation Data'!H11)))</f>
        <v/>
      </c>
      <c r="DI17" s="322" t="str">
        <f ca="true">+IF(OFFSET('Sanitation Data'!$H$32,0,10*ROW('Sanitation Data'!H11))="","",OFFSET('Sanitation Data'!$H$32,0,10*ROW('Sanitation Data'!H11)))</f>
        <v/>
      </c>
      <c r="DJ17" s="322" t="str">
        <f ca="true">+IF(OFFSET('Sanitation Data'!$I$28,0,10*ROW('Sanitation Data'!I11))="","",OFFSET('Sanitation Data'!$I$28,0,10*ROW('Sanitation Data'!I11)))</f>
        <v/>
      </c>
      <c r="DK17" s="322" t="str">
        <f ca="true">+IF(OFFSET('Sanitation Data'!$I$29,0,10*ROW('Sanitation Data'!I11))="","",OFFSET('Sanitation Data'!$I$29,0,10*ROW('Sanitation Data'!I11)))</f>
        <v/>
      </c>
      <c r="DL17" s="322" t="str">
        <f ca="true">+IF(OFFSET('Sanitation Data'!$I$30,0,10*ROW('Sanitation Data'!I11))="","",OFFSET('Sanitation Data'!$I$30,0,10*ROW('Sanitation Data'!I11)))</f>
        <v/>
      </c>
      <c r="DM17" s="322" t="str">
        <f ca="true">+IF(OFFSET('Sanitation Data'!$I$31,0,10*ROW('Sanitation Data'!I11))="","",OFFSET('Sanitation Data'!$I$31,0,10*ROW('Sanitation Data'!I11)))</f>
        <v/>
      </c>
      <c r="DN17" s="322" t="str">
        <f ca="true">+IF(OFFSET('Sanitation Data'!$I$32,0,10*ROW('Sanitation Data'!I11))="","",OFFSET('Sanitation Data'!$I$32,0,10*ROW('Sanitation Data'!I11)))</f>
        <v/>
      </c>
      <c r="DO17" s="322" t="str">
        <f ca="true">+IF(OFFSET('Hygiene Data'!$D$11,0,10*ROW('Hygiene Data'!D11))="","",OFFSET('Hygiene Data'!$D$11,0,10*ROW('Hygiene Data'!D11)))</f>
        <v/>
      </c>
      <c r="DP17" s="322" t="str">
        <f ca="true">+IF(OFFSET('Hygiene Data'!$D$12,0,10*ROW('Hygiene Data'!D11))="","",OFFSET('Hygiene Data'!$D$12,0,10*ROW('Hygiene Data'!D11)))</f>
        <v/>
      </c>
      <c r="DQ17" s="322" t="str">
        <f ca="true">+IF(OFFSET('Hygiene Data'!$D$13,0,10*ROW('Hygiene Data'!D11))="","",OFFSET('Hygiene Data'!$D$13,0,10*ROW('Hygiene Data'!D11)))</f>
        <v/>
      </c>
      <c r="DR17" s="322" t="str">
        <f ca="true">+IF(OFFSET('Hygiene Data'!$E$11,0,10*ROW('Hygiene Data'!E11))="","",OFFSET('Hygiene Data'!$E$11,0,10*ROW('Hygiene Data'!E11)))</f>
        <v/>
      </c>
      <c r="DS17" s="322" t="str">
        <f ca="true">+IF(OFFSET('Hygiene Data'!$E$12,0,10*ROW('Hygiene Data'!E11))="","",OFFSET('Hygiene Data'!$E$12,0,10*ROW('Hygiene Data'!E11)))</f>
        <v/>
      </c>
      <c r="DT17" s="322" t="str">
        <f ca="true">+IF(OFFSET('Hygiene Data'!$E$13,0,10*ROW('Hygiene Data'!E11))="","",OFFSET('Hygiene Data'!$E$13,0,10*ROW('Hygiene Data'!E11)))</f>
        <v/>
      </c>
      <c r="DU17" s="322" t="str">
        <f ca="true">+IF(OFFSET('Hygiene Data'!$F$11,0,10*ROW('Hygiene Data'!F11))="","",OFFSET('Hygiene Data'!$F$11,0,10*ROW('Hygiene Data'!F11)))</f>
        <v/>
      </c>
      <c r="DV17" s="322" t="str">
        <f ca="true">+IF(OFFSET('Hygiene Data'!$F$12,0,10*ROW('Hygiene Data'!F11))="","",OFFSET('Hygiene Data'!$F$12,0,10*ROW('Hygiene Data'!F11)))</f>
        <v/>
      </c>
      <c r="DW17" s="322" t="str">
        <f ca="true">+IF(OFFSET('Hygiene Data'!$F$13,0,10*ROW('Hygiene Data'!F11))="","",OFFSET('Hygiene Data'!$F$13,0,10*ROW('Hygiene Data'!F11)))</f>
        <v/>
      </c>
      <c r="DX17" s="322" t="str">
        <f ca="true">+IF(OFFSET('Hygiene Data'!$G$11,0,10*ROW('Hygiene Data'!G11))="","",OFFSET('Hygiene Data'!$G$11,0,10*ROW('Hygiene Data'!G11)))</f>
        <v/>
      </c>
      <c r="DY17" s="322" t="str">
        <f ca="true">+IF(OFFSET('Hygiene Data'!$G$12,0,10*ROW('Hygiene Data'!G11))="","",OFFSET('Hygiene Data'!$G$12,0,10*ROW('Hygiene Data'!G11)))</f>
        <v/>
      </c>
      <c r="DZ17" s="322" t="str">
        <f ca="true">+IF(OFFSET('Hygiene Data'!$G$13,0,10*ROW('Hygiene Data'!G11))="","",OFFSET('Hygiene Data'!$G$13,0,10*ROW('Hygiene Data'!G11)))</f>
        <v/>
      </c>
      <c r="EA17" s="322" t="str">
        <f ca="true">+IF(OFFSET('Hygiene Data'!$H$11,0,10*ROW('Hygiene Data'!H11))="","",OFFSET('Hygiene Data'!$H$11,0,10*ROW('Hygiene Data'!H11)))</f>
        <v/>
      </c>
      <c r="EB17" s="322" t="str">
        <f ca="true">+IF(OFFSET('Hygiene Data'!$H$12,0,10*ROW('Hygiene Data'!H11))="","",OFFSET('Hygiene Data'!$H$12,0,10*ROW('Hygiene Data'!H11)))</f>
        <v/>
      </c>
      <c r="EC17" s="322" t="str">
        <f ca="true">+IF(OFFSET('Hygiene Data'!$H$13,0,10*ROW('Hygiene Data'!H11))="","",OFFSET('Hygiene Data'!$H$13,0,10*ROW('Hygiene Data'!H11)))</f>
        <v/>
      </c>
      <c r="ED17" s="322" t="str">
        <f ca="true">+IF(OFFSET('Hygiene Data'!$I$11,0,10*ROW('Hygiene Data'!I11))="","",OFFSET('Hygiene Data'!$I$11,0,10*ROW('Hygiene Data'!I11)))</f>
        <v/>
      </c>
      <c r="EE17" s="322" t="str">
        <f ca="true">+IF(OFFSET('Hygiene Data'!$I$12,0,10*ROW('Hygiene Data'!I11))="","",OFFSET('Hygiene Data'!$I$12,0,10*ROW('Hygiene Data'!I11)))</f>
        <v/>
      </c>
      <c r="EF17" s="322" t="str">
        <f ca="true">+IF(OFFSET('Hygiene Data'!$I$13,0,10*ROW('Hygiene Data'!I11))="","",OFFSET('Hygiene Data'!$I$13,0,10*ROW('Hygiene Data'!I11)))</f>
        <v/>
      </c>
    </row>
    <row xmlns:x14ac="http://schemas.microsoft.com/office/spreadsheetml/2009/9/ac" r="18" x14ac:dyDescent="0.2">
      <c r="A18" s="38" t="str">
        <f ca="true">+IF(OFFSET('Water Data'!$B$2,0,10*ROW('Water Data'!E12))="","",OFFSET('Water Data'!$B$2,0,10*ROW('Water Data'!E12)))</f>
        <v>ETH_2011_EMIS</v>
      </c>
      <c r="B18" s="38" t="str">
        <f ca="true">+IF(OFFSET('Water Data'!$C$2,0,10*ROW('Water Data'!F12))="","",OFFSET('Water Data'!$C$2,0,10*ROW('Water Data'!F12)))</f>
        <v>EMIS</v>
      </c>
      <c r="C18" s="378">
        <f t="shared" ca="true" si="0"/>
        <v>2011</v>
      </c>
      <c r="D18" s="99">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40.1</v>
      </c>
      <c r="E18" s="99">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23.3</v>
      </c>
      <c r="F18" s="99"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9"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9"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9"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9"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9"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9"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9"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9"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9"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9">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38.4</v>
      </c>
      <c r="Q18" s="99">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21.55</v>
      </c>
      <c r="R18" s="99"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9">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71.5</v>
      </c>
      <c r="T18" s="99">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57.150000000000006</v>
      </c>
      <c r="U18" s="99"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100">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90.5</v>
      </c>
      <c r="W18" s="100"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100"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100"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100"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100"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100"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100"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100"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100"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100"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100"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100"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100"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100"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100"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100"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100"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100"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100"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100">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90</v>
      </c>
      <c r="AQ18" s="100"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100"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100"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100"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100">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100</v>
      </c>
      <c r="AV18" s="100"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100"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100"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100"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101"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101"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101"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101"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101"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101"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101"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101"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101"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101"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101"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101"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101"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101"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101"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101"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101"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101"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22"/>
      <c r="BS18" s="322" t="str">
        <f ca="true">+IF(OFFSET('Water Data'!$D$27,0,10*ROW('Water Data'!D12))="","",OFFSET('Water Data'!$D$27,0,10*ROW('Water Data'!D12)))</f>
        <v>Yes</v>
      </c>
      <c r="BT18" s="322" t="str">
        <f ca="true">+IF(OFFSET('Water Data'!$D$28,0,10*ROW('Water Data'!D12))="","",OFFSET('Water Data'!$D$28,0,10*ROW('Water Data'!D12)))</f>
        <v>Yes</v>
      </c>
      <c r="BU18" s="322" t="str">
        <f ca="true">+IF(OFFSET('Water Data'!$D$29,0,10*ROW('Water Data'!D12))="","",OFFSET('Water Data'!$D$29,0,10*ROW('Water Data'!D12)))</f>
        <v/>
      </c>
      <c r="BV18" s="322" t="str">
        <f ca="true">+IF(OFFSET('Water Data'!$E$27,0,10*ROW('Water Data'!E12))="","",OFFSET('Water Data'!$E$27,0,10*ROW('Water Data'!E12)))</f>
        <v/>
      </c>
      <c r="BW18" s="322" t="str">
        <f ca="true">+IF(OFFSET('Water Data'!$E$28,0,10*ROW('Water Data'!E12))="","",OFFSET('Water Data'!$E$28,0,10*ROW('Water Data'!E12)))</f>
        <v/>
      </c>
      <c r="BX18" s="322" t="str">
        <f ca="true">+IF(OFFSET('Water Data'!$E$29,0,10*ROW('Water Data'!E12))="","",OFFSET('Water Data'!$E$29,0,10*ROW('Water Data'!E12)))</f>
        <v/>
      </c>
      <c r="BY18" s="322" t="str">
        <f ca="true">+IF(OFFSET('Water Data'!$F$27,0,10*ROW('Water Data'!F12))="","",OFFSET('Water Data'!$F$27,0,10*ROW('Water Data'!F12)))</f>
        <v/>
      </c>
      <c r="BZ18" s="322" t="str">
        <f ca="true">+IF(OFFSET('Water Data'!$F$28,0,10*ROW('Water Data'!F12))="","",OFFSET('Water Data'!$F$28,0,10*ROW('Water Data'!F12)))</f>
        <v/>
      </c>
      <c r="CA18" s="322" t="str">
        <f ca="true">+IF(OFFSET('Water Data'!$F$29,0,10*ROW('Water Data'!F12))="","",OFFSET('Water Data'!$F$29,0,10*ROW('Water Data'!F12)))</f>
        <v/>
      </c>
      <c r="CB18" s="322" t="str">
        <f ca="true">+IF(OFFSET('Water Data'!$G$27,0,10*ROW('Water Data'!G12))="","",OFFSET('Water Data'!$G$27,0,10*ROW('Water Data'!G12)))</f>
        <v/>
      </c>
      <c r="CC18" s="322" t="str">
        <f ca="true">+IF(OFFSET('Water Data'!$G$28,0,10*ROW('Water Data'!G12))="","",OFFSET('Water Data'!$G$28,0,10*ROW('Water Data'!G12)))</f>
        <v/>
      </c>
      <c r="CD18" s="322" t="str">
        <f ca="true">+IF(OFFSET('Water Data'!$G$29,0,10*ROW('Water Data'!G12))="","",OFFSET('Water Data'!$G$29,0,10*ROW('Water Data'!G12)))</f>
        <v/>
      </c>
      <c r="CE18" s="322" t="str">
        <f ca="true">+IF(OFFSET('Water Data'!$H$27,0,10*ROW('Water Data'!H12))="","",OFFSET('Water Data'!$H$27,0,10*ROW('Water Data'!H12)))</f>
        <v>Yes</v>
      </c>
      <c r="CF18" s="322" t="str">
        <f ca="true">+IF(OFFSET('Water Data'!$H$28,0,10*ROW('Water Data'!H12))="","",OFFSET('Water Data'!$H$28,0,10*ROW('Water Data'!H12)))</f>
        <v>Yes</v>
      </c>
      <c r="CG18" s="322" t="str">
        <f ca="true">+IF(OFFSET('Water Data'!$H$29,0,10*ROW('Water Data'!H12))="","",OFFSET('Water Data'!$H$29,0,10*ROW('Water Data'!H12)))</f>
        <v/>
      </c>
      <c r="CH18" s="322" t="str">
        <f ca="true">+IF(OFFSET('Water Data'!$I$27,0,10*ROW('Water Data'!I12))="","",OFFSET('Water Data'!$I$27,0,10*ROW('Water Data'!I12)))</f>
        <v>Yes</v>
      </c>
      <c r="CI18" s="322" t="str">
        <f ca="true">+IF(OFFSET('Water Data'!$I$28,0,10*ROW('Water Data'!I12))="","",OFFSET('Water Data'!$I$28,0,10*ROW('Water Data'!I12)))</f>
        <v>Yes</v>
      </c>
      <c r="CJ18" s="322" t="str">
        <f ca="true">+IF(OFFSET('Water Data'!$I$29,0,10*ROW('Water Data'!I12))="","",OFFSET('Water Data'!$I$29,0,10*ROW('Water Data'!I12)))</f>
        <v/>
      </c>
      <c r="CK18" s="322" t="str">
        <f ca="true">+IF(OFFSET('Sanitation Data'!$D$28,0,10*ROW('Sanitation Data'!D12))="","",OFFSET('Sanitation Data'!$D$28,0,10*ROW('Sanitation Data'!D12)))</f>
        <v>Yes</v>
      </c>
      <c r="CL18" s="322" t="str">
        <f ca="true">+IF(OFFSET('Sanitation Data'!$D$29,0,10*ROW('Sanitation Data'!D12))="","",OFFSET('Sanitation Data'!$D$29,0,10*ROW('Sanitation Data'!D12)))</f>
        <v/>
      </c>
      <c r="CM18" s="322" t="str">
        <f ca="true">+IF(OFFSET('Sanitation Data'!$D$30,0,10*ROW('Sanitation Data'!D12))="","",OFFSET('Sanitation Data'!$D$30,0,10*ROW('Sanitation Data'!D12)))</f>
        <v/>
      </c>
      <c r="CN18" s="322" t="str">
        <f ca="true">+IF(OFFSET('Sanitation Data'!$D$31,0,10*ROW('Sanitation Data'!D12))="","",OFFSET('Sanitation Data'!$D$31,0,10*ROW('Sanitation Data'!D12)))</f>
        <v/>
      </c>
      <c r="CO18" s="322" t="str">
        <f ca="true">+IF(OFFSET('Sanitation Data'!$D$32,0,10*ROW('Sanitation Data'!D12))="","",OFFSET('Sanitation Data'!$D$32,0,10*ROW('Sanitation Data'!D12)))</f>
        <v/>
      </c>
      <c r="CP18" s="322" t="str">
        <f ca="true">+IF(OFFSET('Sanitation Data'!$E$28,0,10*ROW('Sanitation Data'!E12))="","",OFFSET('Sanitation Data'!$E$28,0,10*ROW('Sanitation Data'!E12)))</f>
        <v/>
      </c>
      <c r="CQ18" s="322" t="str">
        <f ca="true">+IF(OFFSET('Sanitation Data'!$E$29,0,10*ROW('Sanitation Data'!E12))="","",OFFSET('Sanitation Data'!$E$29,0,10*ROW('Sanitation Data'!E12)))</f>
        <v/>
      </c>
      <c r="CR18" s="322" t="str">
        <f ca="true">+IF(OFFSET('Sanitation Data'!$E$30,0,10*ROW('Sanitation Data'!E12))="","",OFFSET('Sanitation Data'!$E$30,0,10*ROW('Sanitation Data'!E12)))</f>
        <v/>
      </c>
      <c r="CS18" s="322" t="str">
        <f ca="true">+IF(OFFSET('Sanitation Data'!$E$31,0,10*ROW('Sanitation Data'!E12))="","",OFFSET('Sanitation Data'!$E$31,0,10*ROW('Sanitation Data'!E12)))</f>
        <v/>
      </c>
      <c r="CT18" s="322" t="str">
        <f ca="true">+IF(OFFSET('Sanitation Data'!$E$32,0,10*ROW('Sanitation Data'!E12))="","",OFFSET('Sanitation Data'!$E$32,0,10*ROW('Sanitation Data'!E12)))</f>
        <v/>
      </c>
      <c r="CU18" s="322" t="str">
        <f ca="true">+IF(OFFSET('Sanitation Data'!$F$28,0,10*ROW('Sanitation Data'!F12))="","",OFFSET('Sanitation Data'!$F$28,0,10*ROW('Sanitation Data'!F12)))</f>
        <v/>
      </c>
      <c r="CV18" s="322" t="str">
        <f ca="true">+IF(OFFSET('Sanitation Data'!$F$29,0,10*ROW('Sanitation Data'!F12))="","",OFFSET('Sanitation Data'!$F$29,0,10*ROW('Sanitation Data'!F12)))</f>
        <v/>
      </c>
      <c r="CW18" s="322" t="str">
        <f ca="true">+IF(OFFSET('Sanitation Data'!$F$30,0,10*ROW('Sanitation Data'!F12))="","",OFFSET('Sanitation Data'!$F$30,0,10*ROW('Sanitation Data'!F12)))</f>
        <v/>
      </c>
      <c r="CX18" s="322" t="str">
        <f ca="true">+IF(OFFSET('Sanitation Data'!$F$31,0,10*ROW('Sanitation Data'!F12))="","",OFFSET('Sanitation Data'!$F$31,0,10*ROW('Sanitation Data'!F12)))</f>
        <v/>
      </c>
      <c r="CY18" s="322" t="str">
        <f ca="true">+IF(OFFSET('Sanitation Data'!$F$32,0,10*ROW('Sanitation Data'!F12))="","",OFFSET('Sanitation Data'!$F$32,0,10*ROW('Sanitation Data'!F12)))</f>
        <v/>
      </c>
      <c r="CZ18" s="322" t="str">
        <f ca="true">+IF(OFFSET('Sanitation Data'!$G$28,0,10*ROW('Sanitation Data'!G12))="","",OFFSET('Sanitation Data'!$G$28,0,10*ROW('Sanitation Data'!G12)))</f>
        <v/>
      </c>
      <c r="DA18" s="322" t="str">
        <f ca="true">+IF(OFFSET('Sanitation Data'!$G$29,0,10*ROW('Sanitation Data'!G12))="","",OFFSET('Sanitation Data'!$G$29,0,10*ROW('Sanitation Data'!G12)))</f>
        <v/>
      </c>
      <c r="DB18" s="322" t="str">
        <f ca="true">+IF(OFFSET('Sanitation Data'!$G$30,0,10*ROW('Sanitation Data'!G12))="","",OFFSET('Sanitation Data'!$G$30,0,10*ROW('Sanitation Data'!G12)))</f>
        <v/>
      </c>
      <c r="DC18" s="322" t="str">
        <f ca="true">+IF(OFFSET('Sanitation Data'!$G$31,0,10*ROW('Sanitation Data'!G12))="","",OFFSET('Sanitation Data'!$G$31,0,10*ROW('Sanitation Data'!G12)))</f>
        <v/>
      </c>
      <c r="DD18" s="322" t="str">
        <f ca="true">+IF(OFFSET('Sanitation Data'!$G$32,0,10*ROW('Sanitation Data'!G12))="","",OFFSET('Sanitation Data'!$G$32,0,10*ROW('Sanitation Data'!G12)))</f>
        <v/>
      </c>
      <c r="DE18" s="322" t="str">
        <f ca="true">+IF(OFFSET('Sanitation Data'!$H$28,0,10*ROW('Sanitation Data'!H12))="","",OFFSET('Sanitation Data'!$H$28,0,10*ROW('Sanitation Data'!H12)))</f>
        <v>Yes</v>
      </c>
      <c r="DF18" s="322" t="str">
        <f ca="true">+IF(OFFSET('Sanitation Data'!$H$29,0,10*ROW('Sanitation Data'!H12))="","",OFFSET('Sanitation Data'!$H$29,0,10*ROW('Sanitation Data'!H12)))</f>
        <v/>
      </c>
      <c r="DG18" s="322" t="str">
        <f ca="true">+IF(OFFSET('Sanitation Data'!$H$30,0,10*ROW('Sanitation Data'!H12))="","",OFFSET('Sanitation Data'!$H$30,0,10*ROW('Sanitation Data'!H12)))</f>
        <v/>
      </c>
      <c r="DH18" s="322" t="str">
        <f ca="true">+IF(OFFSET('Sanitation Data'!$H$31,0,10*ROW('Sanitation Data'!H12))="","",OFFSET('Sanitation Data'!$H$31,0,10*ROW('Sanitation Data'!H12)))</f>
        <v/>
      </c>
      <c r="DI18" s="322" t="str">
        <f ca="true">+IF(OFFSET('Sanitation Data'!$H$32,0,10*ROW('Sanitation Data'!H12))="","",OFFSET('Sanitation Data'!$H$32,0,10*ROW('Sanitation Data'!H12)))</f>
        <v/>
      </c>
      <c r="DJ18" s="322" t="str">
        <f ca="true">+IF(OFFSET('Sanitation Data'!$I$28,0,10*ROW('Sanitation Data'!I12))="","",OFFSET('Sanitation Data'!$I$28,0,10*ROW('Sanitation Data'!I12)))</f>
        <v>Yes</v>
      </c>
      <c r="DK18" s="322" t="str">
        <f ca="true">+IF(OFFSET('Sanitation Data'!$I$29,0,10*ROW('Sanitation Data'!I12))="","",OFFSET('Sanitation Data'!$I$29,0,10*ROW('Sanitation Data'!I12)))</f>
        <v/>
      </c>
      <c r="DL18" s="322" t="str">
        <f ca="true">+IF(OFFSET('Sanitation Data'!$I$30,0,10*ROW('Sanitation Data'!I12))="","",OFFSET('Sanitation Data'!$I$30,0,10*ROW('Sanitation Data'!I12)))</f>
        <v/>
      </c>
      <c r="DM18" s="322" t="str">
        <f ca="true">+IF(OFFSET('Sanitation Data'!$I$31,0,10*ROW('Sanitation Data'!I12))="","",OFFSET('Sanitation Data'!$I$31,0,10*ROW('Sanitation Data'!I12)))</f>
        <v/>
      </c>
      <c r="DN18" s="322" t="str">
        <f ca="true">+IF(OFFSET('Sanitation Data'!$I$32,0,10*ROW('Sanitation Data'!I12))="","",OFFSET('Sanitation Data'!$I$32,0,10*ROW('Sanitation Data'!I12)))</f>
        <v/>
      </c>
      <c r="DO18" s="322" t="str">
        <f ca="true">+IF(OFFSET('Hygiene Data'!$D$11,0,10*ROW('Hygiene Data'!D12))="","",OFFSET('Hygiene Data'!$D$11,0,10*ROW('Hygiene Data'!D12)))</f>
        <v/>
      </c>
      <c r="DP18" s="322" t="str">
        <f ca="true">+IF(OFFSET('Hygiene Data'!$D$12,0,10*ROW('Hygiene Data'!D12))="","",OFFSET('Hygiene Data'!$D$12,0,10*ROW('Hygiene Data'!D12)))</f>
        <v/>
      </c>
      <c r="DQ18" s="322" t="str">
        <f ca="true">+IF(OFFSET('Hygiene Data'!$D$13,0,10*ROW('Hygiene Data'!D12))="","",OFFSET('Hygiene Data'!$D$13,0,10*ROW('Hygiene Data'!D12)))</f>
        <v/>
      </c>
      <c r="DR18" s="322" t="str">
        <f ca="true">+IF(OFFSET('Hygiene Data'!$E$11,0,10*ROW('Hygiene Data'!E12))="","",OFFSET('Hygiene Data'!$E$11,0,10*ROW('Hygiene Data'!E12)))</f>
        <v/>
      </c>
      <c r="DS18" s="322" t="str">
        <f ca="true">+IF(OFFSET('Hygiene Data'!$E$12,0,10*ROW('Hygiene Data'!E12))="","",OFFSET('Hygiene Data'!$E$12,0,10*ROW('Hygiene Data'!E12)))</f>
        <v/>
      </c>
      <c r="DT18" s="322" t="str">
        <f ca="true">+IF(OFFSET('Hygiene Data'!$E$13,0,10*ROW('Hygiene Data'!E12))="","",OFFSET('Hygiene Data'!$E$13,0,10*ROW('Hygiene Data'!E12)))</f>
        <v/>
      </c>
      <c r="DU18" s="322" t="str">
        <f ca="true">+IF(OFFSET('Hygiene Data'!$F$11,0,10*ROW('Hygiene Data'!F12))="","",OFFSET('Hygiene Data'!$F$11,0,10*ROW('Hygiene Data'!F12)))</f>
        <v/>
      </c>
      <c r="DV18" s="322" t="str">
        <f ca="true">+IF(OFFSET('Hygiene Data'!$F$12,0,10*ROW('Hygiene Data'!F12))="","",OFFSET('Hygiene Data'!$F$12,0,10*ROW('Hygiene Data'!F12)))</f>
        <v/>
      </c>
      <c r="DW18" s="322" t="str">
        <f ca="true">+IF(OFFSET('Hygiene Data'!$F$13,0,10*ROW('Hygiene Data'!F12))="","",OFFSET('Hygiene Data'!$F$13,0,10*ROW('Hygiene Data'!F12)))</f>
        <v/>
      </c>
      <c r="DX18" s="322" t="str">
        <f ca="true">+IF(OFFSET('Hygiene Data'!$G$11,0,10*ROW('Hygiene Data'!G12))="","",OFFSET('Hygiene Data'!$G$11,0,10*ROW('Hygiene Data'!G12)))</f>
        <v/>
      </c>
      <c r="DY18" s="322" t="str">
        <f ca="true">+IF(OFFSET('Hygiene Data'!$G$12,0,10*ROW('Hygiene Data'!G12))="","",OFFSET('Hygiene Data'!$G$12,0,10*ROW('Hygiene Data'!G12)))</f>
        <v/>
      </c>
      <c r="DZ18" s="322" t="str">
        <f ca="true">+IF(OFFSET('Hygiene Data'!$G$13,0,10*ROW('Hygiene Data'!G12))="","",OFFSET('Hygiene Data'!$G$13,0,10*ROW('Hygiene Data'!G12)))</f>
        <v/>
      </c>
      <c r="EA18" s="322" t="str">
        <f ca="true">+IF(OFFSET('Hygiene Data'!$H$11,0,10*ROW('Hygiene Data'!H12))="","",OFFSET('Hygiene Data'!$H$11,0,10*ROW('Hygiene Data'!H12)))</f>
        <v/>
      </c>
      <c r="EB18" s="322" t="str">
        <f ca="true">+IF(OFFSET('Hygiene Data'!$H$12,0,10*ROW('Hygiene Data'!H12))="","",OFFSET('Hygiene Data'!$H$12,0,10*ROW('Hygiene Data'!H12)))</f>
        <v/>
      </c>
      <c r="EC18" s="322" t="str">
        <f ca="true">+IF(OFFSET('Hygiene Data'!$H$13,0,10*ROW('Hygiene Data'!H12))="","",OFFSET('Hygiene Data'!$H$13,0,10*ROW('Hygiene Data'!H12)))</f>
        <v/>
      </c>
      <c r="ED18" s="322" t="str">
        <f ca="true">+IF(OFFSET('Hygiene Data'!$I$11,0,10*ROW('Hygiene Data'!I12))="","",OFFSET('Hygiene Data'!$I$11,0,10*ROW('Hygiene Data'!I12)))</f>
        <v/>
      </c>
      <c r="EE18" s="322" t="str">
        <f ca="true">+IF(OFFSET('Hygiene Data'!$I$12,0,10*ROW('Hygiene Data'!I12))="","",OFFSET('Hygiene Data'!$I$12,0,10*ROW('Hygiene Data'!I12)))</f>
        <v/>
      </c>
      <c r="EF18" s="322" t="str">
        <f ca="true">+IF(OFFSET('Hygiene Data'!$I$13,0,10*ROW('Hygiene Data'!I12))="","",OFFSET('Hygiene Data'!$I$13,0,10*ROW('Hygiene Data'!I12)))</f>
        <v/>
      </c>
    </row>
    <row xmlns:x14ac="http://schemas.microsoft.com/office/spreadsheetml/2009/9/ac" r="19" x14ac:dyDescent="0.2">
      <c r="A19" s="38" t="str">
        <f ca="true">+IF(OFFSET('Water Data'!$B$2,0,10*ROW('Water Data'!E13))="","",OFFSET('Water Data'!$B$2,0,10*ROW('Water Data'!E13)))</f>
        <v>ETH_2011_UIS</v>
      </c>
      <c r="B19" s="38" t="str">
        <f ca="true">+IF(OFFSET('Water Data'!$C$2,0,10*ROW('Water Data'!F13))="","",OFFSET('Water Data'!$C$2,0,10*ROW('Water Data'!F13)))</f>
        <v>Other</v>
      </c>
      <c r="C19" s="378">
        <f t="shared" ca="true" si="0"/>
        <v>2011</v>
      </c>
      <c r="D19" s="99"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9" t="str">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[35]</v>
      </c>
      <c r="F19" s="99"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9"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9"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9"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9"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9"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9"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9"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9"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9"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9"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9" t="str">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[35]</v>
      </c>
      <c r="R19" s="99"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9"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9" t="str">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[42]</v>
      </c>
      <c r="U19" s="99"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100"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100"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100"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100"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100"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100"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100"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100"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100"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100"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100"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100"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100"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100"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100"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100"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100"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100"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100"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100"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100"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100"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100"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100"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100"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100"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100"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100"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100"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100"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101"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101"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101"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101"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101"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101"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101"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101"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101"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101"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101"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101"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101"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101"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101"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101"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101"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101"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22"/>
      <c r="BS19" s="322" t="str">
        <f ca="true">+IF(OFFSET('Water Data'!$D$27,0,10*ROW('Water Data'!D13))="","",OFFSET('Water Data'!$D$27,0,10*ROW('Water Data'!D13)))</f>
        <v/>
      </c>
      <c r="BT19" s="322" t="str">
        <f ca="true">+IF(OFFSET('Water Data'!$D$28,0,10*ROW('Water Data'!D13))="","",OFFSET('Water Data'!$D$28,0,10*ROW('Water Data'!D13)))</f>
        <v>No</v>
      </c>
      <c r="BU19" s="322" t="str">
        <f ca="true">+IF(OFFSET('Water Data'!$D$29,0,10*ROW('Water Data'!D13))="","",OFFSET('Water Data'!$D$29,0,10*ROW('Water Data'!D13)))</f>
        <v/>
      </c>
      <c r="BV19" s="322" t="str">
        <f ca="true">+IF(OFFSET('Water Data'!$E$27,0,10*ROW('Water Data'!E13))="","",OFFSET('Water Data'!$E$27,0,10*ROW('Water Data'!E13)))</f>
        <v/>
      </c>
      <c r="BW19" s="322" t="str">
        <f ca="true">+IF(OFFSET('Water Data'!$E$28,0,10*ROW('Water Data'!E13))="","",OFFSET('Water Data'!$E$28,0,10*ROW('Water Data'!E13)))</f>
        <v/>
      </c>
      <c r="BX19" s="322" t="str">
        <f ca="true">+IF(OFFSET('Water Data'!$E$29,0,10*ROW('Water Data'!E13))="","",OFFSET('Water Data'!$E$29,0,10*ROW('Water Data'!E13)))</f>
        <v/>
      </c>
      <c r="BY19" s="322" t="str">
        <f ca="true">+IF(OFFSET('Water Data'!$F$27,0,10*ROW('Water Data'!F13))="","",OFFSET('Water Data'!$F$27,0,10*ROW('Water Data'!F13)))</f>
        <v/>
      </c>
      <c r="BZ19" s="322" t="str">
        <f ca="true">+IF(OFFSET('Water Data'!$F$28,0,10*ROW('Water Data'!F13))="","",OFFSET('Water Data'!$F$28,0,10*ROW('Water Data'!F13)))</f>
        <v/>
      </c>
      <c r="CA19" s="322" t="str">
        <f ca="true">+IF(OFFSET('Water Data'!$F$29,0,10*ROW('Water Data'!F13))="","",OFFSET('Water Data'!$F$29,0,10*ROW('Water Data'!F13)))</f>
        <v/>
      </c>
      <c r="CB19" s="322" t="str">
        <f ca="true">+IF(OFFSET('Water Data'!$G$27,0,10*ROW('Water Data'!G13))="","",OFFSET('Water Data'!$G$27,0,10*ROW('Water Data'!G13)))</f>
        <v/>
      </c>
      <c r="CC19" s="322" t="str">
        <f ca="true">+IF(OFFSET('Water Data'!$G$28,0,10*ROW('Water Data'!G13))="","",OFFSET('Water Data'!$G$28,0,10*ROW('Water Data'!G13)))</f>
        <v/>
      </c>
      <c r="CD19" s="322" t="str">
        <f ca="true">+IF(OFFSET('Water Data'!$G$29,0,10*ROW('Water Data'!G13))="","",OFFSET('Water Data'!$G$29,0,10*ROW('Water Data'!G13)))</f>
        <v/>
      </c>
      <c r="CE19" s="322" t="str">
        <f ca="true">+IF(OFFSET('Water Data'!$H$27,0,10*ROW('Water Data'!H13))="","",OFFSET('Water Data'!$H$27,0,10*ROW('Water Data'!H13)))</f>
        <v/>
      </c>
      <c r="CF19" s="322" t="str">
        <f ca="true">+IF(OFFSET('Water Data'!$H$28,0,10*ROW('Water Data'!H13))="","",OFFSET('Water Data'!$H$28,0,10*ROW('Water Data'!H13)))</f>
        <v>No</v>
      </c>
      <c r="CG19" s="322" t="str">
        <f ca="true">+IF(OFFSET('Water Data'!$H$29,0,10*ROW('Water Data'!H13))="","",OFFSET('Water Data'!$H$29,0,10*ROW('Water Data'!H13)))</f>
        <v/>
      </c>
      <c r="CH19" s="322" t="str">
        <f ca="true">+IF(OFFSET('Water Data'!$I$27,0,10*ROW('Water Data'!I13))="","",OFFSET('Water Data'!$I$27,0,10*ROW('Water Data'!I13)))</f>
        <v/>
      </c>
      <c r="CI19" s="322" t="str">
        <f ca="true">+IF(OFFSET('Water Data'!$I$28,0,10*ROW('Water Data'!I13))="","",OFFSET('Water Data'!$I$28,0,10*ROW('Water Data'!I13)))</f>
        <v>No</v>
      </c>
      <c r="CJ19" s="322" t="str">
        <f ca="true">+IF(OFFSET('Water Data'!$I$29,0,10*ROW('Water Data'!I13))="","",OFFSET('Water Data'!$I$29,0,10*ROW('Water Data'!I13)))</f>
        <v/>
      </c>
      <c r="CK19" s="322" t="str">
        <f ca="true">+IF(OFFSET('Sanitation Data'!$D$28,0,10*ROW('Sanitation Data'!D13))="","",OFFSET('Sanitation Data'!$D$28,0,10*ROW('Sanitation Data'!D13)))</f>
        <v/>
      </c>
      <c r="CL19" s="322" t="str">
        <f ca="true">+IF(OFFSET('Sanitation Data'!$D$29,0,10*ROW('Sanitation Data'!D13))="","",OFFSET('Sanitation Data'!$D$29,0,10*ROW('Sanitation Data'!D13)))</f>
        <v/>
      </c>
      <c r="CM19" s="322" t="str">
        <f ca="true">+IF(OFFSET('Sanitation Data'!$D$30,0,10*ROW('Sanitation Data'!D13))="","",OFFSET('Sanitation Data'!$D$30,0,10*ROW('Sanitation Data'!D13)))</f>
        <v/>
      </c>
      <c r="CN19" s="322" t="str">
        <f ca="true">+IF(OFFSET('Sanitation Data'!$D$31,0,10*ROW('Sanitation Data'!D13))="","",OFFSET('Sanitation Data'!$D$31,0,10*ROW('Sanitation Data'!D13)))</f>
        <v/>
      </c>
      <c r="CO19" s="322" t="str">
        <f ca="true">+IF(OFFSET('Sanitation Data'!$D$32,0,10*ROW('Sanitation Data'!D13))="","",OFFSET('Sanitation Data'!$D$32,0,10*ROW('Sanitation Data'!D13)))</f>
        <v/>
      </c>
      <c r="CP19" s="322" t="str">
        <f ca="true">+IF(OFFSET('Sanitation Data'!$E$28,0,10*ROW('Sanitation Data'!E13))="","",OFFSET('Sanitation Data'!$E$28,0,10*ROW('Sanitation Data'!E13)))</f>
        <v/>
      </c>
      <c r="CQ19" s="322" t="str">
        <f ca="true">+IF(OFFSET('Sanitation Data'!$E$29,0,10*ROW('Sanitation Data'!E13))="","",OFFSET('Sanitation Data'!$E$29,0,10*ROW('Sanitation Data'!E13)))</f>
        <v/>
      </c>
      <c r="CR19" s="322" t="str">
        <f ca="true">+IF(OFFSET('Sanitation Data'!$E$30,0,10*ROW('Sanitation Data'!E13))="","",OFFSET('Sanitation Data'!$E$30,0,10*ROW('Sanitation Data'!E13)))</f>
        <v/>
      </c>
      <c r="CS19" s="322" t="str">
        <f ca="true">+IF(OFFSET('Sanitation Data'!$E$31,0,10*ROW('Sanitation Data'!E13))="","",OFFSET('Sanitation Data'!$E$31,0,10*ROW('Sanitation Data'!E13)))</f>
        <v/>
      </c>
      <c r="CT19" s="322" t="str">
        <f ca="true">+IF(OFFSET('Sanitation Data'!$E$32,0,10*ROW('Sanitation Data'!E13))="","",OFFSET('Sanitation Data'!$E$32,0,10*ROW('Sanitation Data'!E13)))</f>
        <v/>
      </c>
      <c r="CU19" s="322" t="str">
        <f ca="true">+IF(OFFSET('Sanitation Data'!$F$28,0,10*ROW('Sanitation Data'!F13))="","",OFFSET('Sanitation Data'!$F$28,0,10*ROW('Sanitation Data'!F13)))</f>
        <v/>
      </c>
      <c r="CV19" s="322" t="str">
        <f ca="true">+IF(OFFSET('Sanitation Data'!$F$29,0,10*ROW('Sanitation Data'!F13))="","",OFFSET('Sanitation Data'!$F$29,0,10*ROW('Sanitation Data'!F13)))</f>
        <v/>
      </c>
      <c r="CW19" s="322" t="str">
        <f ca="true">+IF(OFFSET('Sanitation Data'!$F$30,0,10*ROW('Sanitation Data'!F13))="","",OFFSET('Sanitation Data'!$F$30,0,10*ROW('Sanitation Data'!F13)))</f>
        <v/>
      </c>
      <c r="CX19" s="322" t="str">
        <f ca="true">+IF(OFFSET('Sanitation Data'!$F$31,0,10*ROW('Sanitation Data'!F13))="","",OFFSET('Sanitation Data'!$F$31,0,10*ROW('Sanitation Data'!F13)))</f>
        <v/>
      </c>
      <c r="CY19" s="322" t="str">
        <f ca="true">+IF(OFFSET('Sanitation Data'!$F$32,0,10*ROW('Sanitation Data'!F13))="","",OFFSET('Sanitation Data'!$F$32,0,10*ROW('Sanitation Data'!F13)))</f>
        <v/>
      </c>
      <c r="CZ19" s="322" t="str">
        <f ca="true">+IF(OFFSET('Sanitation Data'!$G$28,0,10*ROW('Sanitation Data'!G13))="","",OFFSET('Sanitation Data'!$G$28,0,10*ROW('Sanitation Data'!G13)))</f>
        <v/>
      </c>
      <c r="DA19" s="322" t="str">
        <f ca="true">+IF(OFFSET('Sanitation Data'!$G$29,0,10*ROW('Sanitation Data'!G13))="","",OFFSET('Sanitation Data'!$G$29,0,10*ROW('Sanitation Data'!G13)))</f>
        <v/>
      </c>
      <c r="DB19" s="322" t="str">
        <f ca="true">+IF(OFFSET('Sanitation Data'!$G$30,0,10*ROW('Sanitation Data'!G13))="","",OFFSET('Sanitation Data'!$G$30,0,10*ROW('Sanitation Data'!G13)))</f>
        <v/>
      </c>
      <c r="DC19" s="322" t="str">
        <f ca="true">+IF(OFFSET('Sanitation Data'!$G$31,0,10*ROW('Sanitation Data'!G13))="","",OFFSET('Sanitation Data'!$G$31,0,10*ROW('Sanitation Data'!G13)))</f>
        <v/>
      </c>
      <c r="DD19" s="322" t="str">
        <f ca="true">+IF(OFFSET('Sanitation Data'!$G$32,0,10*ROW('Sanitation Data'!G13))="","",OFFSET('Sanitation Data'!$G$32,0,10*ROW('Sanitation Data'!G13)))</f>
        <v/>
      </c>
      <c r="DE19" s="322" t="str">
        <f ca="true">+IF(OFFSET('Sanitation Data'!$H$28,0,10*ROW('Sanitation Data'!H13))="","",OFFSET('Sanitation Data'!$H$28,0,10*ROW('Sanitation Data'!H13)))</f>
        <v/>
      </c>
      <c r="DF19" s="322" t="str">
        <f ca="true">+IF(OFFSET('Sanitation Data'!$H$29,0,10*ROW('Sanitation Data'!H13))="","",OFFSET('Sanitation Data'!$H$29,0,10*ROW('Sanitation Data'!H13)))</f>
        <v/>
      </c>
      <c r="DG19" s="322" t="str">
        <f ca="true">+IF(OFFSET('Sanitation Data'!$H$30,0,10*ROW('Sanitation Data'!H13))="","",OFFSET('Sanitation Data'!$H$30,0,10*ROW('Sanitation Data'!H13)))</f>
        <v/>
      </c>
      <c r="DH19" s="322" t="str">
        <f ca="true">+IF(OFFSET('Sanitation Data'!$H$31,0,10*ROW('Sanitation Data'!H13))="","",OFFSET('Sanitation Data'!$H$31,0,10*ROW('Sanitation Data'!H13)))</f>
        <v/>
      </c>
      <c r="DI19" s="322" t="str">
        <f ca="true">+IF(OFFSET('Sanitation Data'!$H$32,0,10*ROW('Sanitation Data'!H13))="","",OFFSET('Sanitation Data'!$H$32,0,10*ROW('Sanitation Data'!H13)))</f>
        <v/>
      </c>
      <c r="DJ19" s="322" t="str">
        <f ca="true">+IF(OFFSET('Sanitation Data'!$I$28,0,10*ROW('Sanitation Data'!I13))="","",OFFSET('Sanitation Data'!$I$28,0,10*ROW('Sanitation Data'!I13)))</f>
        <v/>
      </c>
      <c r="DK19" s="322" t="str">
        <f ca="true">+IF(OFFSET('Sanitation Data'!$I$29,0,10*ROW('Sanitation Data'!I13))="","",OFFSET('Sanitation Data'!$I$29,0,10*ROW('Sanitation Data'!I13)))</f>
        <v/>
      </c>
      <c r="DL19" s="322" t="str">
        <f ca="true">+IF(OFFSET('Sanitation Data'!$I$30,0,10*ROW('Sanitation Data'!I13))="","",OFFSET('Sanitation Data'!$I$30,0,10*ROW('Sanitation Data'!I13)))</f>
        <v/>
      </c>
      <c r="DM19" s="322" t="str">
        <f ca="true">+IF(OFFSET('Sanitation Data'!$I$31,0,10*ROW('Sanitation Data'!I13))="","",OFFSET('Sanitation Data'!$I$31,0,10*ROW('Sanitation Data'!I13)))</f>
        <v/>
      </c>
      <c r="DN19" s="322" t="str">
        <f ca="true">+IF(OFFSET('Sanitation Data'!$I$32,0,10*ROW('Sanitation Data'!I13))="","",OFFSET('Sanitation Data'!$I$32,0,10*ROW('Sanitation Data'!I13)))</f>
        <v/>
      </c>
      <c r="DO19" s="322" t="str">
        <f ca="true">+IF(OFFSET('Hygiene Data'!$D$11,0,10*ROW('Hygiene Data'!D13))="","",OFFSET('Hygiene Data'!$D$11,0,10*ROW('Hygiene Data'!D13)))</f>
        <v/>
      </c>
      <c r="DP19" s="322" t="str">
        <f ca="true">+IF(OFFSET('Hygiene Data'!$D$12,0,10*ROW('Hygiene Data'!D13))="","",OFFSET('Hygiene Data'!$D$12,0,10*ROW('Hygiene Data'!D13)))</f>
        <v/>
      </c>
      <c r="DQ19" s="322" t="str">
        <f ca="true">+IF(OFFSET('Hygiene Data'!$D$13,0,10*ROW('Hygiene Data'!D13))="","",OFFSET('Hygiene Data'!$D$13,0,10*ROW('Hygiene Data'!D13)))</f>
        <v/>
      </c>
      <c r="DR19" s="322" t="str">
        <f ca="true">+IF(OFFSET('Hygiene Data'!$E$11,0,10*ROW('Hygiene Data'!E13))="","",OFFSET('Hygiene Data'!$E$11,0,10*ROW('Hygiene Data'!E13)))</f>
        <v/>
      </c>
      <c r="DS19" s="322" t="str">
        <f ca="true">+IF(OFFSET('Hygiene Data'!$E$12,0,10*ROW('Hygiene Data'!E13))="","",OFFSET('Hygiene Data'!$E$12,0,10*ROW('Hygiene Data'!E13)))</f>
        <v/>
      </c>
      <c r="DT19" s="322" t="str">
        <f ca="true">+IF(OFFSET('Hygiene Data'!$E$13,0,10*ROW('Hygiene Data'!E13))="","",OFFSET('Hygiene Data'!$E$13,0,10*ROW('Hygiene Data'!E13)))</f>
        <v/>
      </c>
      <c r="DU19" s="322" t="str">
        <f ca="true">+IF(OFFSET('Hygiene Data'!$F$11,0,10*ROW('Hygiene Data'!F13))="","",OFFSET('Hygiene Data'!$F$11,0,10*ROW('Hygiene Data'!F13)))</f>
        <v/>
      </c>
      <c r="DV19" s="322" t="str">
        <f ca="true">+IF(OFFSET('Hygiene Data'!$F$12,0,10*ROW('Hygiene Data'!F13))="","",OFFSET('Hygiene Data'!$F$12,0,10*ROW('Hygiene Data'!F13)))</f>
        <v/>
      </c>
      <c r="DW19" s="322" t="str">
        <f ca="true">+IF(OFFSET('Hygiene Data'!$F$13,0,10*ROW('Hygiene Data'!F13))="","",OFFSET('Hygiene Data'!$F$13,0,10*ROW('Hygiene Data'!F13)))</f>
        <v/>
      </c>
      <c r="DX19" s="322" t="str">
        <f ca="true">+IF(OFFSET('Hygiene Data'!$G$11,0,10*ROW('Hygiene Data'!G13))="","",OFFSET('Hygiene Data'!$G$11,0,10*ROW('Hygiene Data'!G13)))</f>
        <v/>
      </c>
      <c r="DY19" s="322" t="str">
        <f ca="true">+IF(OFFSET('Hygiene Data'!$G$12,0,10*ROW('Hygiene Data'!G13))="","",OFFSET('Hygiene Data'!$G$12,0,10*ROW('Hygiene Data'!G13)))</f>
        <v/>
      </c>
      <c r="DZ19" s="322" t="str">
        <f ca="true">+IF(OFFSET('Hygiene Data'!$G$13,0,10*ROW('Hygiene Data'!G13))="","",OFFSET('Hygiene Data'!$G$13,0,10*ROW('Hygiene Data'!G13)))</f>
        <v/>
      </c>
      <c r="EA19" s="322" t="str">
        <f ca="true">+IF(OFFSET('Hygiene Data'!$H$11,0,10*ROW('Hygiene Data'!H13))="","",OFFSET('Hygiene Data'!$H$11,0,10*ROW('Hygiene Data'!H13)))</f>
        <v/>
      </c>
      <c r="EB19" s="322" t="str">
        <f ca="true">+IF(OFFSET('Hygiene Data'!$H$12,0,10*ROW('Hygiene Data'!H13))="","",OFFSET('Hygiene Data'!$H$12,0,10*ROW('Hygiene Data'!H13)))</f>
        <v/>
      </c>
      <c r="EC19" s="322" t="str">
        <f ca="true">+IF(OFFSET('Hygiene Data'!$H$13,0,10*ROW('Hygiene Data'!H13))="","",OFFSET('Hygiene Data'!$H$13,0,10*ROW('Hygiene Data'!H13)))</f>
        <v/>
      </c>
      <c r="ED19" s="322" t="str">
        <f ca="true">+IF(OFFSET('Hygiene Data'!$I$11,0,10*ROW('Hygiene Data'!I13))="","",OFFSET('Hygiene Data'!$I$11,0,10*ROW('Hygiene Data'!I13)))</f>
        <v/>
      </c>
      <c r="EE19" s="322" t="str">
        <f ca="true">+IF(OFFSET('Hygiene Data'!$I$12,0,10*ROW('Hygiene Data'!I13))="","",OFFSET('Hygiene Data'!$I$12,0,10*ROW('Hygiene Data'!I13)))</f>
        <v/>
      </c>
      <c r="EF19" s="322" t="str">
        <f ca="true">+IF(OFFSET('Hygiene Data'!$I$13,0,10*ROW('Hygiene Data'!I13))="","",OFFSET('Hygiene Data'!$I$13,0,10*ROW('Hygiene Data'!I13)))</f>
        <v/>
      </c>
    </row>
    <row xmlns:x14ac="http://schemas.microsoft.com/office/spreadsheetml/2009/9/ac" r="20" x14ac:dyDescent="0.2">
      <c r="A20" s="38" t="str">
        <f ca="true">+IF(OFFSET('Water Data'!$B$2,0,10*ROW('Water Data'!E14))="","",OFFSET('Water Data'!$B$2,0,10*ROW('Water Data'!E14)))</f>
        <v>ETH_2012_EMIS</v>
      </c>
      <c r="B20" s="38" t="str">
        <f ca="true">+IF(OFFSET('Water Data'!$C$2,0,10*ROW('Water Data'!F14))="","",OFFSET('Water Data'!$C$2,0,10*ROW('Water Data'!F14)))</f>
        <v>EMIS</v>
      </c>
      <c r="C20" s="378">
        <f t="shared" ca="true" si="0"/>
        <v>2012</v>
      </c>
      <c r="D20" s="99">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38.9</v>
      </c>
      <c r="E20" s="99">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21.95</v>
      </c>
      <c r="F20" s="99"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9"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9"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9"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9"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9"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9"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9"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9"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9"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9">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36.9</v>
      </c>
      <c r="Q20" s="99">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19.700000000000003</v>
      </c>
      <c r="R20" s="99"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9">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72.5</v>
      </c>
      <c r="T20" s="99">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60.2</v>
      </c>
      <c r="U20" s="99"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100">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90.5</v>
      </c>
      <c r="W20" s="100"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100"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100"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100"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100"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100"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100"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100"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100"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100"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100"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100"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100"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100"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100"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100"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100"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100"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100"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100">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90</v>
      </c>
      <c r="AQ20" s="100"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100"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100"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100"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100">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100</v>
      </c>
      <c r="AV20" s="100"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100"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100"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100"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101"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101"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101"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101"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101"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101"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101"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101"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101"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101"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101"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101"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101"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101"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101"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101"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101"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101"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22"/>
      <c r="BS20" s="322" t="str">
        <f ca="true">+IF(OFFSET('Water Data'!$D$27,0,10*ROW('Water Data'!D14))="","",OFFSET('Water Data'!$D$27,0,10*ROW('Water Data'!D14)))</f>
        <v>Yes</v>
      </c>
      <c r="BT20" s="322" t="str">
        <f ca="true">+IF(OFFSET('Water Data'!$D$28,0,10*ROW('Water Data'!D14))="","",OFFSET('Water Data'!$D$28,0,10*ROW('Water Data'!D14)))</f>
        <v>Yes</v>
      </c>
      <c r="BU20" s="322" t="str">
        <f ca="true">+IF(OFFSET('Water Data'!$D$29,0,10*ROW('Water Data'!D14))="","",OFFSET('Water Data'!$D$29,0,10*ROW('Water Data'!D14)))</f>
        <v/>
      </c>
      <c r="BV20" s="322" t="str">
        <f ca="true">+IF(OFFSET('Water Data'!$E$27,0,10*ROW('Water Data'!E14))="","",OFFSET('Water Data'!$E$27,0,10*ROW('Water Data'!E14)))</f>
        <v/>
      </c>
      <c r="BW20" s="322" t="str">
        <f ca="true">+IF(OFFSET('Water Data'!$E$28,0,10*ROW('Water Data'!E14))="","",OFFSET('Water Data'!$E$28,0,10*ROW('Water Data'!E14)))</f>
        <v/>
      </c>
      <c r="BX20" s="322" t="str">
        <f ca="true">+IF(OFFSET('Water Data'!$E$29,0,10*ROW('Water Data'!E14))="","",OFFSET('Water Data'!$E$29,0,10*ROW('Water Data'!E14)))</f>
        <v/>
      </c>
      <c r="BY20" s="322" t="str">
        <f ca="true">+IF(OFFSET('Water Data'!$F$27,0,10*ROW('Water Data'!F14))="","",OFFSET('Water Data'!$F$27,0,10*ROW('Water Data'!F14)))</f>
        <v/>
      </c>
      <c r="BZ20" s="322" t="str">
        <f ca="true">+IF(OFFSET('Water Data'!$F$28,0,10*ROW('Water Data'!F14))="","",OFFSET('Water Data'!$F$28,0,10*ROW('Water Data'!F14)))</f>
        <v/>
      </c>
      <c r="CA20" s="322" t="str">
        <f ca="true">+IF(OFFSET('Water Data'!$F$29,0,10*ROW('Water Data'!F14))="","",OFFSET('Water Data'!$F$29,0,10*ROW('Water Data'!F14)))</f>
        <v/>
      </c>
      <c r="CB20" s="322" t="str">
        <f ca="true">+IF(OFFSET('Water Data'!$G$27,0,10*ROW('Water Data'!G14))="","",OFFSET('Water Data'!$G$27,0,10*ROW('Water Data'!G14)))</f>
        <v/>
      </c>
      <c r="CC20" s="322" t="str">
        <f ca="true">+IF(OFFSET('Water Data'!$G$28,0,10*ROW('Water Data'!G14))="","",OFFSET('Water Data'!$G$28,0,10*ROW('Water Data'!G14)))</f>
        <v/>
      </c>
      <c r="CD20" s="322" t="str">
        <f ca="true">+IF(OFFSET('Water Data'!$G$29,0,10*ROW('Water Data'!G14))="","",OFFSET('Water Data'!$G$29,0,10*ROW('Water Data'!G14)))</f>
        <v/>
      </c>
      <c r="CE20" s="322" t="str">
        <f ca="true">+IF(OFFSET('Water Data'!$H$27,0,10*ROW('Water Data'!H14))="","",OFFSET('Water Data'!$H$27,0,10*ROW('Water Data'!H14)))</f>
        <v>Yes</v>
      </c>
      <c r="CF20" s="322" t="str">
        <f ca="true">+IF(OFFSET('Water Data'!$H$28,0,10*ROW('Water Data'!H14))="","",OFFSET('Water Data'!$H$28,0,10*ROW('Water Data'!H14)))</f>
        <v>Yes</v>
      </c>
      <c r="CG20" s="322" t="str">
        <f ca="true">+IF(OFFSET('Water Data'!$H$29,0,10*ROW('Water Data'!H14))="","",OFFSET('Water Data'!$H$29,0,10*ROW('Water Data'!H14)))</f>
        <v/>
      </c>
      <c r="CH20" s="322" t="str">
        <f ca="true">+IF(OFFSET('Water Data'!$I$27,0,10*ROW('Water Data'!I14))="","",OFFSET('Water Data'!$I$27,0,10*ROW('Water Data'!I14)))</f>
        <v>Yes</v>
      </c>
      <c r="CI20" s="322" t="str">
        <f ca="true">+IF(OFFSET('Water Data'!$I$28,0,10*ROW('Water Data'!I14))="","",OFFSET('Water Data'!$I$28,0,10*ROW('Water Data'!I14)))</f>
        <v>Yes</v>
      </c>
      <c r="CJ20" s="322" t="str">
        <f ca="true">+IF(OFFSET('Water Data'!$I$29,0,10*ROW('Water Data'!I14))="","",OFFSET('Water Data'!$I$29,0,10*ROW('Water Data'!I14)))</f>
        <v/>
      </c>
      <c r="CK20" s="322" t="str">
        <f ca="true">+IF(OFFSET('Sanitation Data'!$D$28,0,10*ROW('Sanitation Data'!D14))="","",OFFSET('Sanitation Data'!$D$28,0,10*ROW('Sanitation Data'!D14)))</f>
        <v>Yes</v>
      </c>
      <c r="CL20" s="322" t="str">
        <f ca="true">+IF(OFFSET('Sanitation Data'!$D$29,0,10*ROW('Sanitation Data'!D14))="","",OFFSET('Sanitation Data'!$D$29,0,10*ROW('Sanitation Data'!D14)))</f>
        <v/>
      </c>
      <c r="CM20" s="322" t="str">
        <f ca="true">+IF(OFFSET('Sanitation Data'!$D$30,0,10*ROW('Sanitation Data'!D14))="","",OFFSET('Sanitation Data'!$D$30,0,10*ROW('Sanitation Data'!D14)))</f>
        <v/>
      </c>
      <c r="CN20" s="322" t="str">
        <f ca="true">+IF(OFFSET('Sanitation Data'!$D$31,0,10*ROW('Sanitation Data'!D14))="","",OFFSET('Sanitation Data'!$D$31,0,10*ROW('Sanitation Data'!D14)))</f>
        <v/>
      </c>
      <c r="CO20" s="322" t="str">
        <f ca="true">+IF(OFFSET('Sanitation Data'!$D$32,0,10*ROW('Sanitation Data'!D14))="","",OFFSET('Sanitation Data'!$D$32,0,10*ROW('Sanitation Data'!D14)))</f>
        <v/>
      </c>
      <c r="CP20" s="322" t="str">
        <f ca="true">+IF(OFFSET('Sanitation Data'!$E$28,0,10*ROW('Sanitation Data'!E14))="","",OFFSET('Sanitation Data'!$E$28,0,10*ROW('Sanitation Data'!E14)))</f>
        <v/>
      </c>
      <c r="CQ20" s="322" t="str">
        <f ca="true">+IF(OFFSET('Sanitation Data'!$E$29,0,10*ROW('Sanitation Data'!E14))="","",OFFSET('Sanitation Data'!$E$29,0,10*ROW('Sanitation Data'!E14)))</f>
        <v/>
      </c>
      <c r="CR20" s="322" t="str">
        <f ca="true">+IF(OFFSET('Sanitation Data'!$E$30,0,10*ROW('Sanitation Data'!E14))="","",OFFSET('Sanitation Data'!$E$30,0,10*ROW('Sanitation Data'!E14)))</f>
        <v/>
      </c>
      <c r="CS20" s="322" t="str">
        <f ca="true">+IF(OFFSET('Sanitation Data'!$E$31,0,10*ROW('Sanitation Data'!E14))="","",OFFSET('Sanitation Data'!$E$31,0,10*ROW('Sanitation Data'!E14)))</f>
        <v/>
      </c>
      <c r="CT20" s="322" t="str">
        <f ca="true">+IF(OFFSET('Sanitation Data'!$E$32,0,10*ROW('Sanitation Data'!E14))="","",OFFSET('Sanitation Data'!$E$32,0,10*ROW('Sanitation Data'!E14)))</f>
        <v/>
      </c>
      <c r="CU20" s="322" t="str">
        <f ca="true">+IF(OFFSET('Sanitation Data'!$F$28,0,10*ROW('Sanitation Data'!F14))="","",OFFSET('Sanitation Data'!$F$28,0,10*ROW('Sanitation Data'!F14)))</f>
        <v/>
      </c>
      <c r="CV20" s="322" t="str">
        <f ca="true">+IF(OFFSET('Sanitation Data'!$F$29,0,10*ROW('Sanitation Data'!F14))="","",OFFSET('Sanitation Data'!$F$29,0,10*ROW('Sanitation Data'!F14)))</f>
        <v/>
      </c>
      <c r="CW20" s="322" t="str">
        <f ca="true">+IF(OFFSET('Sanitation Data'!$F$30,0,10*ROW('Sanitation Data'!F14))="","",OFFSET('Sanitation Data'!$F$30,0,10*ROW('Sanitation Data'!F14)))</f>
        <v/>
      </c>
      <c r="CX20" s="322" t="str">
        <f ca="true">+IF(OFFSET('Sanitation Data'!$F$31,0,10*ROW('Sanitation Data'!F14))="","",OFFSET('Sanitation Data'!$F$31,0,10*ROW('Sanitation Data'!F14)))</f>
        <v/>
      </c>
      <c r="CY20" s="322" t="str">
        <f ca="true">+IF(OFFSET('Sanitation Data'!$F$32,0,10*ROW('Sanitation Data'!F14))="","",OFFSET('Sanitation Data'!$F$32,0,10*ROW('Sanitation Data'!F14)))</f>
        <v/>
      </c>
      <c r="CZ20" s="322" t="str">
        <f ca="true">+IF(OFFSET('Sanitation Data'!$G$28,0,10*ROW('Sanitation Data'!G14))="","",OFFSET('Sanitation Data'!$G$28,0,10*ROW('Sanitation Data'!G14)))</f>
        <v/>
      </c>
      <c r="DA20" s="322" t="str">
        <f ca="true">+IF(OFFSET('Sanitation Data'!$G$29,0,10*ROW('Sanitation Data'!G14))="","",OFFSET('Sanitation Data'!$G$29,0,10*ROW('Sanitation Data'!G14)))</f>
        <v/>
      </c>
      <c r="DB20" s="322" t="str">
        <f ca="true">+IF(OFFSET('Sanitation Data'!$G$30,0,10*ROW('Sanitation Data'!G14))="","",OFFSET('Sanitation Data'!$G$30,0,10*ROW('Sanitation Data'!G14)))</f>
        <v/>
      </c>
      <c r="DC20" s="322" t="str">
        <f ca="true">+IF(OFFSET('Sanitation Data'!$G$31,0,10*ROW('Sanitation Data'!G14))="","",OFFSET('Sanitation Data'!$G$31,0,10*ROW('Sanitation Data'!G14)))</f>
        <v/>
      </c>
      <c r="DD20" s="322" t="str">
        <f ca="true">+IF(OFFSET('Sanitation Data'!$G$32,0,10*ROW('Sanitation Data'!G14))="","",OFFSET('Sanitation Data'!$G$32,0,10*ROW('Sanitation Data'!G14)))</f>
        <v/>
      </c>
      <c r="DE20" s="322" t="str">
        <f ca="true">+IF(OFFSET('Sanitation Data'!$H$28,0,10*ROW('Sanitation Data'!H14))="","",OFFSET('Sanitation Data'!$H$28,0,10*ROW('Sanitation Data'!H14)))</f>
        <v>Yes</v>
      </c>
      <c r="DF20" s="322" t="str">
        <f ca="true">+IF(OFFSET('Sanitation Data'!$H$29,0,10*ROW('Sanitation Data'!H14))="","",OFFSET('Sanitation Data'!$H$29,0,10*ROW('Sanitation Data'!H14)))</f>
        <v/>
      </c>
      <c r="DG20" s="322" t="str">
        <f ca="true">+IF(OFFSET('Sanitation Data'!$H$30,0,10*ROW('Sanitation Data'!H14))="","",OFFSET('Sanitation Data'!$H$30,0,10*ROW('Sanitation Data'!H14)))</f>
        <v/>
      </c>
      <c r="DH20" s="322" t="str">
        <f ca="true">+IF(OFFSET('Sanitation Data'!$H$31,0,10*ROW('Sanitation Data'!H14))="","",OFFSET('Sanitation Data'!$H$31,0,10*ROW('Sanitation Data'!H14)))</f>
        <v/>
      </c>
      <c r="DI20" s="322" t="str">
        <f ca="true">+IF(OFFSET('Sanitation Data'!$H$32,0,10*ROW('Sanitation Data'!H14))="","",OFFSET('Sanitation Data'!$H$32,0,10*ROW('Sanitation Data'!H14)))</f>
        <v/>
      </c>
      <c r="DJ20" s="322" t="str">
        <f ca="true">+IF(OFFSET('Sanitation Data'!$I$28,0,10*ROW('Sanitation Data'!I14))="","",OFFSET('Sanitation Data'!$I$28,0,10*ROW('Sanitation Data'!I14)))</f>
        <v>Yes</v>
      </c>
      <c r="DK20" s="322" t="str">
        <f ca="true">+IF(OFFSET('Sanitation Data'!$I$29,0,10*ROW('Sanitation Data'!I14))="","",OFFSET('Sanitation Data'!$I$29,0,10*ROW('Sanitation Data'!I14)))</f>
        <v/>
      </c>
      <c r="DL20" s="322" t="str">
        <f ca="true">+IF(OFFSET('Sanitation Data'!$I$30,0,10*ROW('Sanitation Data'!I14))="","",OFFSET('Sanitation Data'!$I$30,0,10*ROW('Sanitation Data'!I14)))</f>
        <v/>
      </c>
      <c r="DM20" s="322" t="str">
        <f ca="true">+IF(OFFSET('Sanitation Data'!$I$31,0,10*ROW('Sanitation Data'!I14))="","",OFFSET('Sanitation Data'!$I$31,0,10*ROW('Sanitation Data'!I14)))</f>
        <v/>
      </c>
      <c r="DN20" s="322" t="str">
        <f ca="true">+IF(OFFSET('Sanitation Data'!$I$32,0,10*ROW('Sanitation Data'!I14))="","",OFFSET('Sanitation Data'!$I$32,0,10*ROW('Sanitation Data'!I14)))</f>
        <v/>
      </c>
      <c r="DO20" s="322" t="str">
        <f ca="true">+IF(OFFSET('Hygiene Data'!$D$11,0,10*ROW('Hygiene Data'!D14))="","",OFFSET('Hygiene Data'!$D$11,0,10*ROW('Hygiene Data'!D14)))</f>
        <v/>
      </c>
      <c r="DP20" s="322" t="str">
        <f ca="true">+IF(OFFSET('Hygiene Data'!$D$12,0,10*ROW('Hygiene Data'!D14))="","",OFFSET('Hygiene Data'!$D$12,0,10*ROW('Hygiene Data'!D14)))</f>
        <v/>
      </c>
      <c r="DQ20" s="322" t="str">
        <f ca="true">+IF(OFFSET('Hygiene Data'!$D$13,0,10*ROW('Hygiene Data'!D14))="","",OFFSET('Hygiene Data'!$D$13,0,10*ROW('Hygiene Data'!D14)))</f>
        <v/>
      </c>
      <c r="DR20" s="322" t="str">
        <f ca="true">+IF(OFFSET('Hygiene Data'!$E$11,0,10*ROW('Hygiene Data'!E14))="","",OFFSET('Hygiene Data'!$E$11,0,10*ROW('Hygiene Data'!E14)))</f>
        <v/>
      </c>
      <c r="DS20" s="322" t="str">
        <f ca="true">+IF(OFFSET('Hygiene Data'!$E$12,0,10*ROW('Hygiene Data'!E14))="","",OFFSET('Hygiene Data'!$E$12,0,10*ROW('Hygiene Data'!E14)))</f>
        <v/>
      </c>
      <c r="DT20" s="322" t="str">
        <f ca="true">+IF(OFFSET('Hygiene Data'!$E$13,0,10*ROW('Hygiene Data'!E14))="","",OFFSET('Hygiene Data'!$E$13,0,10*ROW('Hygiene Data'!E14)))</f>
        <v/>
      </c>
      <c r="DU20" s="322" t="str">
        <f ca="true">+IF(OFFSET('Hygiene Data'!$F$11,0,10*ROW('Hygiene Data'!F14))="","",OFFSET('Hygiene Data'!$F$11,0,10*ROW('Hygiene Data'!F14)))</f>
        <v/>
      </c>
      <c r="DV20" s="322" t="str">
        <f ca="true">+IF(OFFSET('Hygiene Data'!$F$12,0,10*ROW('Hygiene Data'!F14))="","",OFFSET('Hygiene Data'!$F$12,0,10*ROW('Hygiene Data'!F14)))</f>
        <v/>
      </c>
      <c r="DW20" s="322" t="str">
        <f ca="true">+IF(OFFSET('Hygiene Data'!$F$13,0,10*ROW('Hygiene Data'!F14))="","",OFFSET('Hygiene Data'!$F$13,0,10*ROW('Hygiene Data'!F14)))</f>
        <v/>
      </c>
      <c r="DX20" s="322" t="str">
        <f ca="true">+IF(OFFSET('Hygiene Data'!$G$11,0,10*ROW('Hygiene Data'!G14))="","",OFFSET('Hygiene Data'!$G$11,0,10*ROW('Hygiene Data'!G14)))</f>
        <v/>
      </c>
      <c r="DY20" s="322" t="str">
        <f ca="true">+IF(OFFSET('Hygiene Data'!$G$12,0,10*ROW('Hygiene Data'!G14))="","",OFFSET('Hygiene Data'!$G$12,0,10*ROW('Hygiene Data'!G14)))</f>
        <v/>
      </c>
      <c r="DZ20" s="322" t="str">
        <f ca="true">+IF(OFFSET('Hygiene Data'!$G$13,0,10*ROW('Hygiene Data'!G14))="","",OFFSET('Hygiene Data'!$G$13,0,10*ROW('Hygiene Data'!G14)))</f>
        <v/>
      </c>
      <c r="EA20" s="322" t="str">
        <f ca="true">+IF(OFFSET('Hygiene Data'!$H$11,0,10*ROW('Hygiene Data'!H14))="","",OFFSET('Hygiene Data'!$H$11,0,10*ROW('Hygiene Data'!H14)))</f>
        <v/>
      </c>
      <c r="EB20" s="322" t="str">
        <f ca="true">+IF(OFFSET('Hygiene Data'!$H$12,0,10*ROW('Hygiene Data'!H14))="","",OFFSET('Hygiene Data'!$H$12,0,10*ROW('Hygiene Data'!H14)))</f>
        <v/>
      </c>
      <c r="EC20" s="322" t="str">
        <f ca="true">+IF(OFFSET('Hygiene Data'!$H$13,0,10*ROW('Hygiene Data'!H14))="","",OFFSET('Hygiene Data'!$H$13,0,10*ROW('Hygiene Data'!H14)))</f>
        <v/>
      </c>
      <c r="ED20" s="322" t="str">
        <f ca="true">+IF(OFFSET('Hygiene Data'!$I$11,0,10*ROW('Hygiene Data'!I14))="","",OFFSET('Hygiene Data'!$I$11,0,10*ROW('Hygiene Data'!I14)))</f>
        <v/>
      </c>
      <c r="EE20" s="322" t="str">
        <f ca="true">+IF(OFFSET('Hygiene Data'!$I$12,0,10*ROW('Hygiene Data'!I14))="","",OFFSET('Hygiene Data'!$I$12,0,10*ROW('Hygiene Data'!I14)))</f>
        <v/>
      </c>
      <c r="EF20" s="322" t="str">
        <f ca="true">+IF(OFFSET('Hygiene Data'!$I$13,0,10*ROW('Hygiene Data'!I14))="","",OFFSET('Hygiene Data'!$I$13,0,10*ROW('Hygiene Data'!I14)))</f>
        <v/>
      </c>
    </row>
    <row xmlns:x14ac="http://schemas.microsoft.com/office/spreadsheetml/2009/9/ac" r="21" x14ac:dyDescent="0.2">
      <c r="A21" s="38" t="str">
        <f ca="true">+IF(OFFSET('Water Data'!$B$2,0,10*ROW('Water Data'!E15))="","",OFFSET('Water Data'!$B$2,0,10*ROW('Water Data'!E15)))</f>
        <v>ETH_2012_UIS</v>
      </c>
      <c r="B21" s="38" t="str">
        <f ca="true">+IF(OFFSET('Water Data'!$C$2,0,10*ROW('Water Data'!F15))="","",OFFSET('Water Data'!$C$2,0,10*ROW('Water Data'!F15)))</f>
        <v>Other</v>
      </c>
      <c r="C21" s="378">
        <f t="shared" ca="true" si="0"/>
        <v>2012</v>
      </c>
      <c r="D21" s="99"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9" t="str">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[41]</v>
      </c>
      <c r="F21" s="99"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9"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9"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9"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9"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9"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9"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9"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9"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9"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9"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9" t="str">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[39]</v>
      </c>
      <c r="R21" s="99"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9"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9" t="str">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[74]</v>
      </c>
      <c r="U21" s="99"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100" t="str">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[78]</v>
      </c>
      <c r="W21" s="100"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100"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100"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100"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100"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100"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100"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100"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100"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100"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100"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100"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100"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100"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100"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100"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100"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100"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100"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100" t="str">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[79]</v>
      </c>
      <c r="AQ21" s="100"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100"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100"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100"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100" t="str">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[73]</v>
      </c>
      <c r="AV21" s="100"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100"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100"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100"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101"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101"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101"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101"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101"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101"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101"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101"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101"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101"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101"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101"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101"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101"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101"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101"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101"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101"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22"/>
      <c r="BS21" s="322" t="str">
        <f ca="true">+IF(OFFSET('Water Data'!$D$27,0,10*ROW('Water Data'!D15))="","",OFFSET('Water Data'!$D$27,0,10*ROW('Water Data'!D15)))</f>
        <v/>
      </c>
      <c r="BT21" s="322" t="str">
        <f ca="true">+IF(OFFSET('Water Data'!$D$28,0,10*ROW('Water Data'!D15))="","",OFFSET('Water Data'!$D$28,0,10*ROW('Water Data'!D15)))</f>
        <v>No</v>
      </c>
      <c r="BU21" s="322" t="str">
        <f ca="true">+IF(OFFSET('Water Data'!$D$29,0,10*ROW('Water Data'!D15))="","",OFFSET('Water Data'!$D$29,0,10*ROW('Water Data'!D15)))</f>
        <v/>
      </c>
      <c r="BV21" s="322" t="str">
        <f ca="true">+IF(OFFSET('Water Data'!$E$27,0,10*ROW('Water Data'!E15))="","",OFFSET('Water Data'!$E$27,0,10*ROW('Water Data'!E15)))</f>
        <v/>
      </c>
      <c r="BW21" s="322" t="str">
        <f ca="true">+IF(OFFSET('Water Data'!$E$28,0,10*ROW('Water Data'!E15))="","",OFFSET('Water Data'!$E$28,0,10*ROW('Water Data'!E15)))</f>
        <v/>
      </c>
      <c r="BX21" s="322" t="str">
        <f ca="true">+IF(OFFSET('Water Data'!$E$29,0,10*ROW('Water Data'!E15))="","",OFFSET('Water Data'!$E$29,0,10*ROW('Water Data'!E15)))</f>
        <v/>
      </c>
      <c r="BY21" s="322" t="str">
        <f ca="true">+IF(OFFSET('Water Data'!$F$27,0,10*ROW('Water Data'!F15))="","",OFFSET('Water Data'!$F$27,0,10*ROW('Water Data'!F15)))</f>
        <v/>
      </c>
      <c r="BZ21" s="322" t="str">
        <f ca="true">+IF(OFFSET('Water Data'!$F$28,0,10*ROW('Water Data'!F15))="","",OFFSET('Water Data'!$F$28,0,10*ROW('Water Data'!F15)))</f>
        <v/>
      </c>
      <c r="CA21" s="322" t="str">
        <f ca="true">+IF(OFFSET('Water Data'!$F$29,0,10*ROW('Water Data'!F15))="","",OFFSET('Water Data'!$F$29,0,10*ROW('Water Data'!F15)))</f>
        <v/>
      </c>
      <c r="CB21" s="322" t="str">
        <f ca="true">+IF(OFFSET('Water Data'!$G$27,0,10*ROW('Water Data'!G15))="","",OFFSET('Water Data'!$G$27,0,10*ROW('Water Data'!G15)))</f>
        <v/>
      </c>
      <c r="CC21" s="322" t="str">
        <f ca="true">+IF(OFFSET('Water Data'!$G$28,0,10*ROW('Water Data'!G15))="","",OFFSET('Water Data'!$G$28,0,10*ROW('Water Data'!G15)))</f>
        <v/>
      </c>
      <c r="CD21" s="322" t="str">
        <f ca="true">+IF(OFFSET('Water Data'!$G$29,0,10*ROW('Water Data'!G15))="","",OFFSET('Water Data'!$G$29,0,10*ROW('Water Data'!G15)))</f>
        <v/>
      </c>
      <c r="CE21" s="322" t="str">
        <f ca="true">+IF(OFFSET('Water Data'!$H$27,0,10*ROW('Water Data'!H15))="","",OFFSET('Water Data'!$H$27,0,10*ROW('Water Data'!H15)))</f>
        <v/>
      </c>
      <c r="CF21" s="322" t="str">
        <f ca="true">+IF(OFFSET('Water Data'!$H$28,0,10*ROW('Water Data'!H15))="","",OFFSET('Water Data'!$H$28,0,10*ROW('Water Data'!H15)))</f>
        <v>No</v>
      </c>
      <c r="CG21" s="322" t="str">
        <f ca="true">+IF(OFFSET('Water Data'!$H$29,0,10*ROW('Water Data'!H15))="","",OFFSET('Water Data'!$H$29,0,10*ROW('Water Data'!H15)))</f>
        <v/>
      </c>
      <c r="CH21" s="322" t="str">
        <f ca="true">+IF(OFFSET('Water Data'!$I$27,0,10*ROW('Water Data'!I15))="","",OFFSET('Water Data'!$I$27,0,10*ROW('Water Data'!I15)))</f>
        <v/>
      </c>
      <c r="CI21" s="322" t="str">
        <f ca="true">+IF(OFFSET('Water Data'!$I$28,0,10*ROW('Water Data'!I15))="","",OFFSET('Water Data'!$I$28,0,10*ROW('Water Data'!I15)))</f>
        <v>No</v>
      </c>
      <c r="CJ21" s="322" t="str">
        <f ca="true">+IF(OFFSET('Water Data'!$I$29,0,10*ROW('Water Data'!I15))="","",OFFSET('Water Data'!$I$29,0,10*ROW('Water Data'!I15)))</f>
        <v/>
      </c>
      <c r="CK21" s="322" t="str">
        <f ca="true">+IF(OFFSET('Sanitation Data'!$D$28,0,10*ROW('Sanitation Data'!D15))="","",OFFSET('Sanitation Data'!$D$28,0,10*ROW('Sanitation Data'!D15)))</f>
        <v>No</v>
      </c>
      <c r="CL21" s="322" t="str">
        <f ca="true">+IF(OFFSET('Sanitation Data'!$D$29,0,10*ROW('Sanitation Data'!D15))="","",OFFSET('Sanitation Data'!$D$29,0,10*ROW('Sanitation Data'!D15)))</f>
        <v/>
      </c>
      <c r="CM21" s="322" t="str">
        <f ca="true">+IF(OFFSET('Sanitation Data'!$D$30,0,10*ROW('Sanitation Data'!D15))="","",OFFSET('Sanitation Data'!$D$30,0,10*ROW('Sanitation Data'!D15)))</f>
        <v/>
      </c>
      <c r="CN21" s="322" t="str">
        <f ca="true">+IF(OFFSET('Sanitation Data'!$D$31,0,10*ROW('Sanitation Data'!D15))="","",OFFSET('Sanitation Data'!$D$31,0,10*ROW('Sanitation Data'!D15)))</f>
        <v/>
      </c>
      <c r="CO21" s="322" t="str">
        <f ca="true">+IF(OFFSET('Sanitation Data'!$D$32,0,10*ROW('Sanitation Data'!D15))="","",OFFSET('Sanitation Data'!$D$32,0,10*ROW('Sanitation Data'!D15)))</f>
        <v/>
      </c>
      <c r="CP21" s="322" t="str">
        <f ca="true">+IF(OFFSET('Sanitation Data'!$E$28,0,10*ROW('Sanitation Data'!E15))="","",OFFSET('Sanitation Data'!$E$28,0,10*ROW('Sanitation Data'!E15)))</f>
        <v/>
      </c>
      <c r="CQ21" s="322" t="str">
        <f ca="true">+IF(OFFSET('Sanitation Data'!$E$29,0,10*ROW('Sanitation Data'!E15))="","",OFFSET('Sanitation Data'!$E$29,0,10*ROW('Sanitation Data'!E15)))</f>
        <v/>
      </c>
      <c r="CR21" s="322" t="str">
        <f ca="true">+IF(OFFSET('Sanitation Data'!$E$30,0,10*ROW('Sanitation Data'!E15))="","",OFFSET('Sanitation Data'!$E$30,0,10*ROW('Sanitation Data'!E15)))</f>
        <v/>
      </c>
      <c r="CS21" s="322" t="str">
        <f ca="true">+IF(OFFSET('Sanitation Data'!$E$31,0,10*ROW('Sanitation Data'!E15))="","",OFFSET('Sanitation Data'!$E$31,0,10*ROW('Sanitation Data'!E15)))</f>
        <v/>
      </c>
      <c r="CT21" s="322" t="str">
        <f ca="true">+IF(OFFSET('Sanitation Data'!$E$32,0,10*ROW('Sanitation Data'!E15))="","",OFFSET('Sanitation Data'!$E$32,0,10*ROW('Sanitation Data'!E15)))</f>
        <v/>
      </c>
      <c r="CU21" s="322" t="str">
        <f ca="true">+IF(OFFSET('Sanitation Data'!$F$28,0,10*ROW('Sanitation Data'!F15))="","",OFFSET('Sanitation Data'!$F$28,0,10*ROW('Sanitation Data'!F15)))</f>
        <v/>
      </c>
      <c r="CV21" s="322" t="str">
        <f ca="true">+IF(OFFSET('Sanitation Data'!$F$29,0,10*ROW('Sanitation Data'!F15))="","",OFFSET('Sanitation Data'!$F$29,0,10*ROW('Sanitation Data'!F15)))</f>
        <v/>
      </c>
      <c r="CW21" s="322" t="str">
        <f ca="true">+IF(OFFSET('Sanitation Data'!$F$30,0,10*ROW('Sanitation Data'!F15))="","",OFFSET('Sanitation Data'!$F$30,0,10*ROW('Sanitation Data'!F15)))</f>
        <v/>
      </c>
      <c r="CX21" s="322" t="str">
        <f ca="true">+IF(OFFSET('Sanitation Data'!$F$31,0,10*ROW('Sanitation Data'!F15))="","",OFFSET('Sanitation Data'!$F$31,0,10*ROW('Sanitation Data'!F15)))</f>
        <v/>
      </c>
      <c r="CY21" s="322" t="str">
        <f ca="true">+IF(OFFSET('Sanitation Data'!$F$32,0,10*ROW('Sanitation Data'!F15))="","",OFFSET('Sanitation Data'!$F$32,0,10*ROW('Sanitation Data'!F15)))</f>
        <v/>
      </c>
      <c r="CZ21" s="322" t="str">
        <f ca="true">+IF(OFFSET('Sanitation Data'!$G$28,0,10*ROW('Sanitation Data'!G15))="","",OFFSET('Sanitation Data'!$G$28,0,10*ROW('Sanitation Data'!G15)))</f>
        <v/>
      </c>
      <c r="DA21" s="322" t="str">
        <f ca="true">+IF(OFFSET('Sanitation Data'!$G$29,0,10*ROW('Sanitation Data'!G15))="","",OFFSET('Sanitation Data'!$G$29,0,10*ROW('Sanitation Data'!G15)))</f>
        <v/>
      </c>
      <c r="DB21" s="322" t="str">
        <f ca="true">+IF(OFFSET('Sanitation Data'!$G$30,0,10*ROW('Sanitation Data'!G15))="","",OFFSET('Sanitation Data'!$G$30,0,10*ROW('Sanitation Data'!G15)))</f>
        <v/>
      </c>
      <c r="DC21" s="322" t="str">
        <f ca="true">+IF(OFFSET('Sanitation Data'!$G$31,0,10*ROW('Sanitation Data'!G15))="","",OFFSET('Sanitation Data'!$G$31,0,10*ROW('Sanitation Data'!G15)))</f>
        <v/>
      </c>
      <c r="DD21" s="322" t="str">
        <f ca="true">+IF(OFFSET('Sanitation Data'!$G$32,0,10*ROW('Sanitation Data'!G15))="","",OFFSET('Sanitation Data'!$G$32,0,10*ROW('Sanitation Data'!G15)))</f>
        <v/>
      </c>
      <c r="DE21" s="322" t="str">
        <f ca="true">+IF(OFFSET('Sanitation Data'!$H$28,0,10*ROW('Sanitation Data'!H15))="","",OFFSET('Sanitation Data'!$H$28,0,10*ROW('Sanitation Data'!H15)))</f>
        <v>No</v>
      </c>
      <c r="DF21" s="322" t="str">
        <f ca="true">+IF(OFFSET('Sanitation Data'!$H$29,0,10*ROW('Sanitation Data'!H15))="","",OFFSET('Sanitation Data'!$H$29,0,10*ROW('Sanitation Data'!H15)))</f>
        <v/>
      </c>
      <c r="DG21" s="322" t="str">
        <f ca="true">+IF(OFFSET('Sanitation Data'!$H$30,0,10*ROW('Sanitation Data'!H15))="","",OFFSET('Sanitation Data'!$H$30,0,10*ROW('Sanitation Data'!H15)))</f>
        <v/>
      </c>
      <c r="DH21" s="322" t="str">
        <f ca="true">+IF(OFFSET('Sanitation Data'!$H$31,0,10*ROW('Sanitation Data'!H15))="","",OFFSET('Sanitation Data'!$H$31,0,10*ROW('Sanitation Data'!H15)))</f>
        <v/>
      </c>
      <c r="DI21" s="322" t="str">
        <f ca="true">+IF(OFFSET('Sanitation Data'!$H$32,0,10*ROW('Sanitation Data'!H15))="","",OFFSET('Sanitation Data'!$H$32,0,10*ROW('Sanitation Data'!H15)))</f>
        <v/>
      </c>
      <c r="DJ21" s="322" t="str">
        <f ca="true">+IF(OFFSET('Sanitation Data'!$I$28,0,10*ROW('Sanitation Data'!I15))="","",OFFSET('Sanitation Data'!$I$28,0,10*ROW('Sanitation Data'!I15)))</f>
        <v>No</v>
      </c>
      <c r="DK21" s="322" t="str">
        <f ca="true">+IF(OFFSET('Sanitation Data'!$I$29,0,10*ROW('Sanitation Data'!I15))="","",OFFSET('Sanitation Data'!$I$29,0,10*ROW('Sanitation Data'!I15)))</f>
        <v/>
      </c>
      <c r="DL21" s="322" t="str">
        <f ca="true">+IF(OFFSET('Sanitation Data'!$I$30,0,10*ROW('Sanitation Data'!I15))="","",OFFSET('Sanitation Data'!$I$30,0,10*ROW('Sanitation Data'!I15)))</f>
        <v/>
      </c>
      <c r="DM21" s="322" t="str">
        <f ca="true">+IF(OFFSET('Sanitation Data'!$I$31,0,10*ROW('Sanitation Data'!I15))="","",OFFSET('Sanitation Data'!$I$31,0,10*ROW('Sanitation Data'!I15)))</f>
        <v/>
      </c>
      <c r="DN21" s="322" t="str">
        <f ca="true">+IF(OFFSET('Sanitation Data'!$I$32,0,10*ROW('Sanitation Data'!I15))="","",OFFSET('Sanitation Data'!$I$32,0,10*ROW('Sanitation Data'!I15)))</f>
        <v/>
      </c>
      <c r="DO21" s="322" t="str">
        <f ca="true">+IF(OFFSET('Hygiene Data'!$D$11,0,10*ROW('Hygiene Data'!D15))="","",OFFSET('Hygiene Data'!$D$11,0,10*ROW('Hygiene Data'!D15)))</f>
        <v/>
      </c>
      <c r="DP21" s="322" t="str">
        <f ca="true">+IF(OFFSET('Hygiene Data'!$D$12,0,10*ROW('Hygiene Data'!D15))="","",OFFSET('Hygiene Data'!$D$12,0,10*ROW('Hygiene Data'!D15)))</f>
        <v/>
      </c>
      <c r="DQ21" s="322" t="str">
        <f ca="true">+IF(OFFSET('Hygiene Data'!$D$13,0,10*ROW('Hygiene Data'!D15))="","",OFFSET('Hygiene Data'!$D$13,0,10*ROW('Hygiene Data'!D15)))</f>
        <v/>
      </c>
      <c r="DR21" s="322" t="str">
        <f ca="true">+IF(OFFSET('Hygiene Data'!$E$11,0,10*ROW('Hygiene Data'!E15))="","",OFFSET('Hygiene Data'!$E$11,0,10*ROW('Hygiene Data'!E15)))</f>
        <v/>
      </c>
      <c r="DS21" s="322" t="str">
        <f ca="true">+IF(OFFSET('Hygiene Data'!$E$12,0,10*ROW('Hygiene Data'!E15))="","",OFFSET('Hygiene Data'!$E$12,0,10*ROW('Hygiene Data'!E15)))</f>
        <v/>
      </c>
      <c r="DT21" s="322" t="str">
        <f ca="true">+IF(OFFSET('Hygiene Data'!$E$13,0,10*ROW('Hygiene Data'!E15))="","",OFFSET('Hygiene Data'!$E$13,0,10*ROW('Hygiene Data'!E15)))</f>
        <v/>
      </c>
      <c r="DU21" s="322" t="str">
        <f ca="true">+IF(OFFSET('Hygiene Data'!$F$11,0,10*ROW('Hygiene Data'!F15))="","",OFFSET('Hygiene Data'!$F$11,0,10*ROW('Hygiene Data'!F15)))</f>
        <v/>
      </c>
      <c r="DV21" s="322" t="str">
        <f ca="true">+IF(OFFSET('Hygiene Data'!$F$12,0,10*ROW('Hygiene Data'!F15))="","",OFFSET('Hygiene Data'!$F$12,0,10*ROW('Hygiene Data'!F15)))</f>
        <v/>
      </c>
      <c r="DW21" s="322" t="str">
        <f ca="true">+IF(OFFSET('Hygiene Data'!$F$13,0,10*ROW('Hygiene Data'!F15))="","",OFFSET('Hygiene Data'!$F$13,0,10*ROW('Hygiene Data'!F15)))</f>
        <v/>
      </c>
      <c r="DX21" s="322" t="str">
        <f ca="true">+IF(OFFSET('Hygiene Data'!$G$11,0,10*ROW('Hygiene Data'!G15))="","",OFFSET('Hygiene Data'!$G$11,0,10*ROW('Hygiene Data'!G15)))</f>
        <v/>
      </c>
      <c r="DY21" s="322" t="str">
        <f ca="true">+IF(OFFSET('Hygiene Data'!$G$12,0,10*ROW('Hygiene Data'!G15))="","",OFFSET('Hygiene Data'!$G$12,0,10*ROW('Hygiene Data'!G15)))</f>
        <v/>
      </c>
      <c r="DZ21" s="322" t="str">
        <f ca="true">+IF(OFFSET('Hygiene Data'!$G$13,0,10*ROW('Hygiene Data'!G15))="","",OFFSET('Hygiene Data'!$G$13,0,10*ROW('Hygiene Data'!G15)))</f>
        <v/>
      </c>
      <c r="EA21" s="322" t="str">
        <f ca="true">+IF(OFFSET('Hygiene Data'!$H$11,0,10*ROW('Hygiene Data'!H15))="","",OFFSET('Hygiene Data'!$H$11,0,10*ROW('Hygiene Data'!H15)))</f>
        <v/>
      </c>
      <c r="EB21" s="322" t="str">
        <f ca="true">+IF(OFFSET('Hygiene Data'!$H$12,0,10*ROW('Hygiene Data'!H15))="","",OFFSET('Hygiene Data'!$H$12,0,10*ROW('Hygiene Data'!H15)))</f>
        <v/>
      </c>
      <c r="EC21" s="322" t="str">
        <f ca="true">+IF(OFFSET('Hygiene Data'!$H$13,0,10*ROW('Hygiene Data'!H15))="","",OFFSET('Hygiene Data'!$H$13,0,10*ROW('Hygiene Data'!H15)))</f>
        <v/>
      </c>
      <c r="ED21" s="322" t="str">
        <f ca="true">+IF(OFFSET('Hygiene Data'!$I$11,0,10*ROW('Hygiene Data'!I15))="","",OFFSET('Hygiene Data'!$I$11,0,10*ROW('Hygiene Data'!I15)))</f>
        <v/>
      </c>
      <c r="EE21" s="322" t="str">
        <f ca="true">+IF(OFFSET('Hygiene Data'!$I$12,0,10*ROW('Hygiene Data'!I15))="","",OFFSET('Hygiene Data'!$I$12,0,10*ROW('Hygiene Data'!I15)))</f>
        <v/>
      </c>
      <c r="EF21" s="322" t="str">
        <f ca="true">+IF(OFFSET('Hygiene Data'!$I$13,0,10*ROW('Hygiene Data'!I15))="","",OFFSET('Hygiene Data'!$I$13,0,10*ROW('Hygiene Data'!I15)))</f>
        <v/>
      </c>
    </row>
    <row xmlns:x14ac="http://schemas.microsoft.com/office/spreadsheetml/2009/9/ac" r="22" x14ac:dyDescent="0.2">
      <c r="A22" s="38" t="str">
        <f ca="true">+IF(OFFSET('Water Data'!$B$2,0,10*ROW('Water Data'!E16))="","",OFFSET('Water Data'!$B$2,0,10*ROW('Water Data'!E16)))</f>
        <v>ETH_2013_EMIS</v>
      </c>
      <c r="B22" s="38" t="str">
        <f ca="true">+IF(OFFSET('Water Data'!$C$2,0,10*ROW('Water Data'!F16))="","",OFFSET('Water Data'!$C$2,0,10*ROW('Water Data'!F16)))</f>
        <v>EMIS</v>
      </c>
      <c r="C22" s="378">
        <f t="shared" ca="true" si="0"/>
        <v>2013</v>
      </c>
      <c r="D22" s="99">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43.2</v>
      </c>
      <c r="E22" s="99">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21.85</v>
      </c>
      <c r="F22" s="99"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9"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9"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9"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9"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9"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9"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9"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9"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9"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9">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40.700000000000003</v>
      </c>
      <c r="Q22" s="99">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19.600000000000001</v>
      </c>
      <c r="R22" s="99"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9">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83.8</v>
      </c>
      <c r="T22" s="99">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56.6</v>
      </c>
      <c r="U22" s="99"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100">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92.5</v>
      </c>
      <c r="W22" s="100"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100"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100"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100"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100"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100"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100"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100"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100"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100"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100"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100"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100"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100"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100"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100"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100"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100"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100"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100">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92</v>
      </c>
      <c r="AQ22" s="100"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100"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100"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100"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100">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100</v>
      </c>
      <c r="AV22" s="100"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100"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100"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100"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101"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101"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101"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101"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101"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101"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101"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101"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101"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101"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101"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101"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101"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101"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101"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101"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101"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101"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22"/>
      <c r="BS22" s="322" t="str">
        <f ca="true">+IF(OFFSET('Water Data'!$D$27,0,10*ROW('Water Data'!D16))="","",OFFSET('Water Data'!$D$27,0,10*ROW('Water Data'!D16)))</f>
        <v>Yes</v>
      </c>
      <c r="BT22" s="322" t="str">
        <f ca="true">+IF(OFFSET('Water Data'!$D$28,0,10*ROW('Water Data'!D16))="","",OFFSET('Water Data'!$D$28,0,10*ROW('Water Data'!D16)))</f>
        <v>Yes</v>
      </c>
      <c r="BU22" s="322" t="str">
        <f ca="true">+IF(OFFSET('Water Data'!$D$29,0,10*ROW('Water Data'!D16))="","",OFFSET('Water Data'!$D$29,0,10*ROW('Water Data'!D16)))</f>
        <v/>
      </c>
      <c r="BV22" s="322" t="str">
        <f ca="true">+IF(OFFSET('Water Data'!$E$27,0,10*ROW('Water Data'!E16))="","",OFFSET('Water Data'!$E$27,0,10*ROW('Water Data'!E16)))</f>
        <v/>
      </c>
      <c r="BW22" s="322" t="str">
        <f ca="true">+IF(OFFSET('Water Data'!$E$28,0,10*ROW('Water Data'!E16))="","",OFFSET('Water Data'!$E$28,0,10*ROW('Water Data'!E16)))</f>
        <v/>
      </c>
      <c r="BX22" s="322" t="str">
        <f ca="true">+IF(OFFSET('Water Data'!$E$29,0,10*ROW('Water Data'!E16))="","",OFFSET('Water Data'!$E$29,0,10*ROW('Water Data'!E16)))</f>
        <v/>
      </c>
      <c r="BY22" s="322" t="str">
        <f ca="true">+IF(OFFSET('Water Data'!$F$27,0,10*ROW('Water Data'!F16))="","",OFFSET('Water Data'!$F$27,0,10*ROW('Water Data'!F16)))</f>
        <v/>
      </c>
      <c r="BZ22" s="322" t="str">
        <f ca="true">+IF(OFFSET('Water Data'!$F$28,0,10*ROW('Water Data'!F16))="","",OFFSET('Water Data'!$F$28,0,10*ROW('Water Data'!F16)))</f>
        <v/>
      </c>
      <c r="CA22" s="322" t="str">
        <f ca="true">+IF(OFFSET('Water Data'!$F$29,0,10*ROW('Water Data'!F16))="","",OFFSET('Water Data'!$F$29,0,10*ROW('Water Data'!F16)))</f>
        <v/>
      </c>
      <c r="CB22" s="322" t="str">
        <f ca="true">+IF(OFFSET('Water Data'!$G$27,0,10*ROW('Water Data'!G16))="","",OFFSET('Water Data'!$G$27,0,10*ROW('Water Data'!G16)))</f>
        <v/>
      </c>
      <c r="CC22" s="322" t="str">
        <f ca="true">+IF(OFFSET('Water Data'!$G$28,0,10*ROW('Water Data'!G16))="","",OFFSET('Water Data'!$G$28,0,10*ROW('Water Data'!G16)))</f>
        <v/>
      </c>
      <c r="CD22" s="322" t="str">
        <f ca="true">+IF(OFFSET('Water Data'!$G$29,0,10*ROW('Water Data'!G16))="","",OFFSET('Water Data'!$G$29,0,10*ROW('Water Data'!G16)))</f>
        <v/>
      </c>
      <c r="CE22" s="322" t="str">
        <f ca="true">+IF(OFFSET('Water Data'!$H$27,0,10*ROW('Water Data'!H16))="","",OFFSET('Water Data'!$H$27,0,10*ROW('Water Data'!H16)))</f>
        <v>Yes</v>
      </c>
      <c r="CF22" s="322" t="str">
        <f ca="true">+IF(OFFSET('Water Data'!$H$28,0,10*ROW('Water Data'!H16))="","",OFFSET('Water Data'!$H$28,0,10*ROW('Water Data'!H16)))</f>
        <v>Yes</v>
      </c>
      <c r="CG22" s="322" t="str">
        <f ca="true">+IF(OFFSET('Water Data'!$H$29,0,10*ROW('Water Data'!H16))="","",OFFSET('Water Data'!$H$29,0,10*ROW('Water Data'!H16)))</f>
        <v/>
      </c>
      <c r="CH22" s="322" t="str">
        <f ca="true">+IF(OFFSET('Water Data'!$I$27,0,10*ROW('Water Data'!I16))="","",OFFSET('Water Data'!$I$27,0,10*ROW('Water Data'!I16)))</f>
        <v>Yes</v>
      </c>
      <c r="CI22" s="322" t="str">
        <f ca="true">+IF(OFFSET('Water Data'!$I$28,0,10*ROW('Water Data'!I16))="","",OFFSET('Water Data'!$I$28,0,10*ROW('Water Data'!I16)))</f>
        <v>Yes</v>
      </c>
      <c r="CJ22" s="322" t="str">
        <f ca="true">+IF(OFFSET('Water Data'!$I$29,0,10*ROW('Water Data'!I16))="","",OFFSET('Water Data'!$I$29,0,10*ROW('Water Data'!I16)))</f>
        <v/>
      </c>
      <c r="CK22" s="322" t="str">
        <f ca="true">+IF(OFFSET('Sanitation Data'!$D$28,0,10*ROW('Sanitation Data'!D16))="","",OFFSET('Sanitation Data'!$D$28,0,10*ROW('Sanitation Data'!D16)))</f>
        <v>Yes</v>
      </c>
      <c r="CL22" s="322" t="str">
        <f ca="true">+IF(OFFSET('Sanitation Data'!$D$29,0,10*ROW('Sanitation Data'!D16))="","",OFFSET('Sanitation Data'!$D$29,0,10*ROW('Sanitation Data'!D16)))</f>
        <v/>
      </c>
      <c r="CM22" s="322" t="str">
        <f ca="true">+IF(OFFSET('Sanitation Data'!$D$30,0,10*ROW('Sanitation Data'!D16))="","",OFFSET('Sanitation Data'!$D$30,0,10*ROW('Sanitation Data'!D16)))</f>
        <v/>
      </c>
      <c r="CN22" s="322" t="str">
        <f ca="true">+IF(OFFSET('Sanitation Data'!$D$31,0,10*ROW('Sanitation Data'!D16))="","",OFFSET('Sanitation Data'!$D$31,0,10*ROW('Sanitation Data'!D16)))</f>
        <v/>
      </c>
      <c r="CO22" s="322" t="str">
        <f ca="true">+IF(OFFSET('Sanitation Data'!$D$32,0,10*ROW('Sanitation Data'!D16))="","",OFFSET('Sanitation Data'!$D$32,0,10*ROW('Sanitation Data'!D16)))</f>
        <v/>
      </c>
      <c r="CP22" s="322" t="str">
        <f ca="true">+IF(OFFSET('Sanitation Data'!$E$28,0,10*ROW('Sanitation Data'!E16))="","",OFFSET('Sanitation Data'!$E$28,0,10*ROW('Sanitation Data'!E16)))</f>
        <v/>
      </c>
      <c r="CQ22" s="322" t="str">
        <f ca="true">+IF(OFFSET('Sanitation Data'!$E$29,0,10*ROW('Sanitation Data'!E16))="","",OFFSET('Sanitation Data'!$E$29,0,10*ROW('Sanitation Data'!E16)))</f>
        <v/>
      </c>
      <c r="CR22" s="322" t="str">
        <f ca="true">+IF(OFFSET('Sanitation Data'!$E$30,0,10*ROW('Sanitation Data'!E16))="","",OFFSET('Sanitation Data'!$E$30,0,10*ROW('Sanitation Data'!E16)))</f>
        <v/>
      </c>
      <c r="CS22" s="322" t="str">
        <f ca="true">+IF(OFFSET('Sanitation Data'!$E$31,0,10*ROW('Sanitation Data'!E16))="","",OFFSET('Sanitation Data'!$E$31,0,10*ROW('Sanitation Data'!E16)))</f>
        <v/>
      </c>
      <c r="CT22" s="322" t="str">
        <f ca="true">+IF(OFFSET('Sanitation Data'!$E$32,0,10*ROW('Sanitation Data'!E16))="","",OFFSET('Sanitation Data'!$E$32,0,10*ROW('Sanitation Data'!E16)))</f>
        <v/>
      </c>
      <c r="CU22" s="322" t="str">
        <f ca="true">+IF(OFFSET('Sanitation Data'!$F$28,0,10*ROW('Sanitation Data'!F16))="","",OFFSET('Sanitation Data'!$F$28,0,10*ROW('Sanitation Data'!F16)))</f>
        <v/>
      </c>
      <c r="CV22" s="322" t="str">
        <f ca="true">+IF(OFFSET('Sanitation Data'!$F$29,0,10*ROW('Sanitation Data'!F16))="","",OFFSET('Sanitation Data'!$F$29,0,10*ROW('Sanitation Data'!F16)))</f>
        <v/>
      </c>
      <c r="CW22" s="322" t="str">
        <f ca="true">+IF(OFFSET('Sanitation Data'!$F$30,0,10*ROW('Sanitation Data'!F16))="","",OFFSET('Sanitation Data'!$F$30,0,10*ROW('Sanitation Data'!F16)))</f>
        <v/>
      </c>
      <c r="CX22" s="322" t="str">
        <f ca="true">+IF(OFFSET('Sanitation Data'!$F$31,0,10*ROW('Sanitation Data'!F16))="","",OFFSET('Sanitation Data'!$F$31,0,10*ROW('Sanitation Data'!F16)))</f>
        <v/>
      </c>
      <c r="CY22" s="322" t="str">
        <f ca="true">+IF(OFFSET('Sanitation Data'!$F$32,0,10*ROW('Sanitation Data'!F16))="","",OFFSET('Sanitation Data'!$F$32,0,10*ROW('Sanitation Data'!F16)))</f>
        <v/>
      </c>
      <c r="CZ22" s="322" t="str">
        <f ca="true">+IF(OFFSET('Sanitation Data'!$G$28,0,10*ROW('Sanitation Data'!G16))="","",OFFSET('Sanitation Data'!$G$28,0,10*ROW('Sanitation Data'!G16)))</f>
        <v/>
      </c>
      <c r="DA22" s="322" t="str">
        <f ca="true">+IF(OFFSET('Sanitation Data'!$G$29,0,10*ROW('Sanitation Data'!G16))="","",OFFSET('Sanitation Data'!$G$29,0,10*ROW('Sanitation Data'!G16)))</f>
        <v/>
      </c>
      <c r="DB22" s="322" t="str">
        <f ca="true">+IF(OFFSET('Sanitation Data'!$G$30,0,10*ROW('Sanitation Data'!G16))="","",OFFSET('Sanitation Data'!$G$30,0,10*ROW('Sanitation Data'!G16)))</f>
        <v/>
      </c>
      <c r="DC22" s="322" t="str">
        <f ca="true">+IF(OFFSET('Sanitation Data'!$G$31,0,10*ROW('Sanitation Data'!G16))="","",OFFSET('Sanitation Data'!$G$31,0,10*ROW('Sanitation Data'!G16)))</f>
        <v/>
      </c>
      <c r="DD22" s="322" t="str">
        <f ca="true">+IF(OFFSET('Sanitation Data'!$G$32,0,10*ROW('Sanitation Data'!G16))="","",OFFSET('Sanitation Data'!$G$32,0,10*ROW('Sanitation Data'!G16)))</f>
        <v/>
      </c>
      <c r="DE22" s="322" t="str">
        <f ca="true">+IF(OFFSET('Sanitation Data'!$H$28,0,10*ROW('Sanitation Data'!H16))="","",OFFSET('Sanitation Data'!$H$28,0,10*ROW('Sanitation Data'!H16)))</f>
        <v>Yes</v>
      </c>
      <c r="DF22" s="322" t="str">
        <f ca="true">+IF(OFFSET('Sanitation Data'!$H$29,0,10*ROW('Sanitation Data'!H16))="","",OFFSET('Sanitation Data'!$H$29,0,10*ROW('Sanitation Data'!H16)))</f>
        <v/>
      </c>
      <c r="DG22" s="322" t="str">
        <f ca="true">+IF(OFFSET('Sanitation Data'!$H$30,0,10*ROW('Sanitation Data'!H16))="","",OFFSET('Sanitation Data'!$H$30,0,10*ROW('Sanitation Data'!H16)))</f>
        <v/>
      </c>
      <c r="DH22" s="322" t="str">
        <f ca="true">+IF(OFFSET('Sanitation Data'!$H$31,0,10*ROW('Sanitation Data'!H16))="","",OFFSET('Sanitation Data'!$H$31,0,10*ROW('Sanitation Data'!H16)))</f>
        <v/>
      </c>
      <c r="DI22" s="322" t="str">
        <f ca="true">+IF(OFFSET('Sanitation Data'!$H$32,0,10*ROW('Sanitation Data'!H16))="","",OFFSET('Sanitation Data'!$H$32,0,10*ROW('Sanitation Data'!H16)))</f>
        <v/>
      </c>
      <c r="DJ22" s="322" t="str">
        <f ca="true">+IF(OFFSET('Sanitation Data'!$I$28,0,10*ROW('Sanitation Data'!I16))="","",OFFSET('Sanitation Data'!$I$28,0,10*ROW('Sanitation Data'!I16)))</f>
        <v>Yes</v>
      </c>
      <c r="DK22" s="322" t="str">
        <f ca="true">+IF(OFFSET('Sanitation Data'!$I$29,0,10*ROW('Sanitation Data'!I16))="","",OFFSET('Sanitation Data'!$I$29,0,10*ROW('Sanitation Data'!I16)))</f>
        <v/>
      </c>
      <c r="DL22" s="322" t="str">
        <f ca="true">+IF(OFFSET('Sanitation Data'!$I$30,0,10*ROW('Sanitation Data'!I16))="","",OFFSET('Sanitation Data'!$I$30,0,10*ROW('Sanitation Data'!I16)))</f>
        <v/>
      </c>
      <c r="DM22" s="322" t="str">
        <f ca="true">+IF(OFFSET('Sanitation Data'!$I$31,0,10*ROW('Sanitation Data'!I16))="","",OFFSET('Sanitation Data'!$I$31,0,10*ROW('Sanitation Data'!I16)))</f>
        <v/>
      </c>
      <c r="DN22" s="322" t="str">
        <f ca="true">+IF(OFFSET('Sanitation Data'!$I$32,0,10*ROW('Sanitation Data'!I16))="","",OFFSET('Sanitation Data'!$I$32,0,10*ROW('Sanitation Data'!I16)))</f>
        <v/>
      </c>
      <c r="DO22" s="322" t="str">
        <f ca="true">+IF(OFFSET('Hygiene Data'!$D$11,0,10*ROW('Hygiene Data'!D16))="","",OFFSET('Hygiene Data'!$D$11,0,10*ROW('Hygiene Data'!D16)))</f>
        <v/>
      </c>
      <c r="DP22" s="322" t="str">
        <f ca="true">+IF(OFFSET('Hygiene Data'!$D$12,0,10*ROW('Hygiene Data'!D16))="","",OFFSET('Hygiene Data'!$D$12,0,10*ROW('Hygiene Data'!D16)))</f>
        <v/>
      </c>
      <c r="DQ22" s="322" t="str">
        <f ca="true">+IF(OFFSET('Hygiene Data'!$D$13,0,10*ROW('Hygiene Data'!D16))="","",OFFSET('Hygiene Data'!$D$13,0,10*ROW('Hygiene Data'!D16)))</f>
        <v/>
      </c>
      <c r="DR22" s="322" t="str">
        <f ca="true">+IF(OFFSET('Hygiene Data'!$E$11,0,10*ROW('Hygiene Data'!E16))="","",OFFSET('Hygiene Data'!$E$11,0,10*ROW('Hygiene Data'!E16)))</f>
        <v/>
      </c>
      <c r="DS22" s="322" t="str">
        <f ca="true">+IF(OFFSET('Hygiene Data'!$E$12,0,10*ROW('Hygiene Data'!E16))="","",OFFSET('Hygiene Data'!$E$12,0,10*ROW('Hygiene Data'!E16)))</f>
        <v/>
      </c>
      <c r="DT22" s="322" t="str">
        <f ca="true">+IF(OFFSET('Hygiene Data'!$E$13,0,10*ROW('Hygiene Data'!E16))="","",OFFSET('Hygiene Data'!$E$13,0,10*ROW('Hygiene Data'!E16)))</f>
        <v/>
      </c>
      <c r="DU22" s="322" t="str">
        <f ca="true">+IF(OFFSET('Hygiene Data'!$F$11,0,10*ROW('Hygiene Data'!F16))="","",OFFSET('Hygiene Data'!$F$11,0,10*ROW('Hygiene Data'!F16)))</f>
        <v/>
      </c>
      <c r="DV22" s="322" t="str">
        <f ca="true">+IF(OFFSET('Hygiene Data'!$F$12,0,10*ROW('Hygiene Data'!F16))="","",OFFSET('Hygiene Data'!$F$12,0,10*ROW('Hygiene Data'!F16)))</f>
        <v/>
      </c>
      <c r="DW22" s="322" t="str">
        <f ca="true">+IF(OFFSET('Hygiene Data'!$F$13,0,10*ROW('Hygiene Data'!F16))="","",OFFSET('Hygiene Data'!$F$13,0,10*ROW('Hygiene Data'!F16)))</f>
        <v/>
      </c>
      <c r="DX22" s="322" t="str">
        <f ca="true">+IF(OFFSET('Hygiene Data'!$G$11,0,10*ROW('Hygiene Data'!G16))="","",OFFSET('Hygiene Data'!$G$11,0,10*ROW('Hygiene Data'!G16)))</f>
        <v/>
      </c>
      <c r="DY22" s="322" t="str">
        <f ca="true">+IF(OFFSET('Hygiene Data'!$G$12,0,10*ROW('Hygiene Data'!G16))="","",OFFSET('Hygiene Data'!$G$12,0,10*ROW('Hygiene Data'!G16)))</f>
        <v/>
      </c>
      <c r="DZ22" s="322" t="str">
        <f ca="true">+IF(OFFSET('Hygiene Data'!$G$13,0,10*ROW('Hygiene Data'!G16))="","",OFFSET('Hygiene Data'!$G$13,0,10*ROW('Hygiene Data'!G16)))</f>
        <v/>
      </c>
      <c r="EA22" s="322" t="str">
        <f ca="true">+IF(OFFSET('Hygiene Data'!$H$11,0,10*ROW('Hygiene Data'!H16))="","",OFFSET('Hygiene Data'!$H$11,0,10*ROW('Hygiene Data'!H16)))</f>
        <v/>
      </c>
      <c r="EB22" s="322" t="str">
        <f ca="true">+IF(OFFSET('Hygiene Data'!$H$12,0,10*ROW('Hygiene Data'!H16))="","",OFFSET('Hygiene Data'!$H$12,0,10*ROW('Hygiene Data'!H16)))</f>
        <v/>
      </c>
      <c r="EC22" s="322" t="str">
        <f ca="true">+IF(OFFSET('Hygiene Data'!$H$13,0,10*ROW('Hygiene Data'!H16))="","",OFFSET('Hygiene Data'!$H$13,0,10*ROW('Hygiene Data'!H16)))</f>
        <v/>
      </c>
      <c r="ED22" s="322" t="str">
        <f ca="true">+IF(OFFSET('Hygiene Data'!$I$11,0,10*ROW('Hygiene Data'!I16))="","",OFFSET('Hygiene Data'!$I$11,0,10*ROW('Hygiene Data'!I16)))</f>
        <v/>
      </c>
      <c r="EE22" s="322" t="str">
        <f ca="true">+IF(OFFSET('Hygiene Data'!$I$12,0,10*ROW('Hygiene Data'!I16))="","",OFFSET('Hygiene Data'!$I$12,0,10*ROW('Hygiene Data'!I16)))</f>
        <v/>
      </c>
      <c r="EF22" s="322" t="str">
        <f ca="true">+IF(OFFSET('Hygiene Data'!$I$13,0,10*ROW('Hygiene Data'!I16))="","",OFFSET('Hygiene Data'!$I$13,0,10*ROW('Hygiene Data'!I16)))</f>
        <v/>
      </c>
    </row>
    <row xmlns:x14ac="http://schemas.microsoft.com/office/spreadsheetml/2009/9/ac" r="23" x14ac:dyDescent="0.2">
      <c r="A23" s="38" t="str">
        <f ca="true">+IF(OFFSET('Water Data'!$B$2,0,10*ROW('Water Data'!E17))="","",OFFSET('Water Data'!$B$2,0,10*ROW('Water Data'!E17)))</f>
        <v>ETH_2013_YL</v>
      </c>
      <c r="B23" s="38" t="str">
        <f ca="true">+IF(OFFSET('Water Data'!$C$2,0,10*ROW('Water Data'!F17))="","",OFFSET('Water Data'!$C$2,0,10*ROW('Water Data'!F17)))</f>
        <v>Survey</v>
      </c>
      <c r="C23" s="378">
        <f t="shared" ca="true" si="0"/>
        <v>2013</v>
      </c>
      <c r="D23" s="99"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9"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9" t="str">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[55]</v>
      </c>
      <c r="G23" s="99"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9"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9" t="str">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[77]</v>
      </c>
      <c r="J23" s="99"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9"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9" t="str">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[34]</v>
      </c>
      <c r="M23" s="99"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9"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9"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9"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9"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9"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9"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9"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9"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100"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100" t="str">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[67]</v>
      </c>
      <c r="X23" s="100"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100"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100"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100"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100" t="str">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[73]</v>
      </c>
      <c r="AC23" s="100"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100"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100"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100"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100" t="str">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[61]</v>
      </c>
      <c r="AH23" s="100"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100"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100"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100"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100"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100"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100"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100"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100"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100"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100"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100"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100"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100"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100"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100"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100"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100"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101"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101"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101"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101"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101"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101"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101"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101"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101"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101"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101"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101"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101"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101"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101"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101"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101"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101"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22"/>
      <c r="BS23" s="322" t="str">
        <f ca="true">+IF(OFFSET('Water Data'!$D$27,0,10*ROW('Water Data'!D17))="","",OFFSET('Water Data'!$D$27,0,10*ROW('Water Data'!D17)))</f>
        <v/>
      </c>
      <c r="BT23" s="322" t="str">
        <f ca="true">+IF(OFFSET('Water Data'!$D$28,0,10*ROW('Water Data'!D17))="","",OFFSET('Water Data'!$D$28,0,10*ROW('Water Data'!D17)))</f>
        <v/>
      </c>
      <c r="BU23" s="322" t="str">
        <f ca="true">+IF(OFFSET('Water Data'!$D$29,0,10*ROW('Water Data'!D17))="","",OFFSET('Water Data'!$D$29,0,10*ROW('Water Data'!D17)))</f>
        <v>No</v>
      </c>
      <c r="BV23" s="322" t="str">
        <f ca="true">+IF(OFFSET('Water Data'!$E$27,0,10*ROW('Water Data'!E17))="","",OFFSET('Water Data'!$E$27,0,10*ROW('Water Data'!E17)))</f>
        <v/>
      </c>
      <c r="BW23" s="322" t="str">
        <f ca="true">+IF(OFFSET('Water Data'!$E$28,0,10*ROW('Water Data'!E17))="","",OFFSET('Water Data'!$E$28,0,10*ROW('Water Data'!E17)))</f>
        <v/>
      </c>
      <c r="BX23" s="322" t="str">
        <f ca="true">+IF(OFFSET('Water Data'!$E$29,0,10*ROW('Water Data'!E17))="","",OFFSET('Water Data'!$E$29,0,10*ROW('Water Data'!E17)))</f>
        <v>No</v>
      </c>
      <c r="BY23" s="322" t="str">
        <f ca="true">+IF(OFFSET('Water Data'!$F$27,0,10*ROW('Water Data'!F17))="","",OFFSET('Water Data'!$F$27,0,10*ROW('Water Data'!F17)))</f>
        <v/>
      </c>
      <c r="BZ23" s="322" t="str">
        <f ca="true">+IF(OFFSET('Water Data'!$F$28,0,10*ROW('Water Data'!F17))="","",OFFSET('Water Data'!$F$28,0,10*ROW('Water Data'!F17)))</f>
        <v/>
      </c>
      <c r="CA23" s="322" t="str">
        <f ca="true">+IF(OFFSET('Water Data'!$F$29,0,10*ROW('Water Data'!F17))="","",OFFSET('Water Data'!$F$29,0,10*ROW('Water Data'!F17)))</f>
        <v>No</v>
      </c>
      <c r="CB23" s="322" t="str">
        <f ca="true">+IF(OFFSET('Water Data'!$G$27,0,10*ROW('Water Data'!G17))="","",OFFSET('Water Data'!$G$27,0,10*ROW('Water Data'!G17)))</f>
        <v/>
      </c>
      <c r="CC23" s="322" t="str">
        <f ca="true">+IF(OFFSET('Water Data'!$G$28,0,10*ROW('Water Data'!G17))="","",OFFSET('Water Data'!$G$28,0,10*ROW('Water Data'!G17)))</f>
        <v/>
      </c>
      <c r="CD23" s="322" t="str">
        <f ca="true">+IF(OFFSET('Water Data'!$G$29,0,10*ROW('Water Data'!G17))="","",OFFSET('Water Data'!$G$29,0,10*ROW('Water Data'!G17)))</f>
        <v/>
      </c>
      <c r="CE23" s="322" t="str">
        <f ca="true">+IF(OFFSET('Water Data'!$H$27,0,10*ROW('Water Data'!H17))="","",OFFSET('Water Data'!$H$27,0,10*ROW('Water Data'!H17)))</f>
        <v/>
      </c>
      <c r="CF23" s="322" t="str">
        <f ca="true">+IF(OFFSET('Water Data'!$H$28,0,10*ROW('Water Data'!H17))="","",OFFSET('Water Data'!$H$28,0,10*ROW('Water Data'!H17)))</f>
        <v/>
      </c>
      <c r="CG23" s="322" t="str">
        <f ca="true">+IF(OFFSET('Water Data'!$H$29,0,10*ROW('Water Data'!H17))="","",OFFSET('Water Data'!$H$29,0,10*ROW('Water Data'!H17)))</f>
        <v/>
      </c>
      <c r="CH23" s="322" t="str">
        <f ca="true">+IF(OFFSET('Water Data'!$I$27,0,10*ROW('Water Data'!I17))="","",OFFSET('Water Data'!$I$27,0,10*ROW('Water Data'!I17)))</f>
        <v/>
      </c>
      <c r="CI23" s="322" t="str">
        <f ca="true">+IF(OFFSET('Water Data'!$I$28,0,10*ROW('Water Data'!I17))="","",OFFSET('Water Data'!$I$28,0,10*ROW('Water Data'!I17)))</f>
        <v/>
      </c>
      <c r="CJ23" s="322" t="str">
        <f ca="true">+IF(OFFSET('Water Data'!$I$29,0,10*ROW('Water Data'!I17))="","",OFFSET('Water Data'!$I$29,0,10*ROW('Water Data'!I17)))</f>
        <v/>
      </c>
      <c r="CK23" s="322" t="str">
        <f ca="true">+IF(OFFSET('Sanitation Data'!$D$28,0,10*ROW('Sanitation Data'!D17))="","",OFFSET('Sanitation Data'!$D$28,0,10*ROW('Sanitation Data'!D17)))</f>
        <v/>
      </c>
      <c r="CL23" s="322" t="str">
        <f ca="true">+IF(OFFSET('Sanitation Data'!$D$29,0,10*ROW('Sanitation Data'!D17))="","",OFFSET('Sanitation Data'!$D$29,0,10*ROW('Sanitation Data'!D17)))</f>
        <v>No</v>
      </c>
      <c r="CM23" s="322" t="str">
        <f ca="true">+IF(OFFSET('Sanitation Data'!$D$30,0,10*ROW('Sanitation Data'!D17))="","",OFFSET('Sanitation Data'!$D$30,0,10*ROW('Sanitation Data'!D17)))</f>
        <v/>
      </c>
      <c r="CN23" s="322" t="str">
        <f ca="true">+IF(OFFSET('Sanitation Data'!$D$31,0,10*ROW('Sanitation Data'!D17))="","",OFFSET('Sanitation Data'!$D$31,0,10*ROW('Sanitation Data'!D17)))</f>
        <v/>
      </c>
      <c r="CO23" s="322" t="str">
        <f ca="true">+IF(OFFSET('Sanitation Data'!$D$32,0,10*ROW('Sanitation Data'!D17))="","",OFFSET('Sanitation Data'!$D$32,0,10*ROW('Sanitation Data'!D17)))</f>
        <v/>
      </c>
      <c r="CP23" s="322" t="str">
        <f ca="true">+IF(OFFSET('Sanitation Data'!$E$28,0,10*ROW('Sanitation Data'!E17))="","",OFFSET('Sanitation Data'!$E$28,0,10*ROW('Sanitation Data'!E17)))</f>
        <v/>
      </c>
      <c r="CQ23" s="322" t="str">
        <f ca="true">+IF(OFFSET('Sanitation Data'!$E$29,0,10*ROW('Sanitation Data'!E17))="","",OFFSET('Sanitation Data'!$E$29,0,10*ROW('Sanitation Data'!E17)))</f>
        <v>No</v>
      </c>
      <c r="CR23" s="322" t="str">
        <f ca="true">+IF(OFFSET('Sanitation Data'!$E$30,0,10*ROW('Sanitation Data'!E17))="","",OFFSET('Sanitation Data'!$E$30,0,10*ROW('Sanitation Data'!E17)))</f>
        <v/>
      </c>
      <c r="CS23" s="322" t="str">
        <f ca="true">+IF(OFFSET('Sanitation Data'!$E$31,0,10*ROW('Sanitation Data'!E17))="","",OFFSET('Sanitation Data'!$E$31,0,10*ROW('Sanitation Data'!E17)))</f>
        <v/>
      </c>
      <c r="CT23" s="322" t="str">
        <f ca="true">+IF(OFFSET('Sanitation Data'!$E$32,0,10*ROW('Sanitation Data'!E17))="","",OFFSET('Sanitation Data'!$E$32,0,10*ROW('Sanitation Data'!E17)))</f>
        <v/>
      </c>
      <c r="CU23" s="322" t="str">
        <f ca="true">+IF(OFFSET('Sanitation Data'!$F$28,0,10*ROW('Sanitation Data'!F17))="","",OFFSET('Sanitation Data'!$F$28,0,10*ROW('Sanitation Data'!F17)))</f>
        <v/>
      </c>
      <c r="CV23" s="322" t="str">
        <f ca="true">+IF(OFFSET('Sanitation Data'!$F$29,0,10*ROW('Sanitation Data'!F17))="","",OFFSET('Sanitation Data'!$F$29,0,10*ROW('Sanitation Data'!F17)))</f>
        <v>No</v>
      </c>
      <c r="CW23" s="322" t="str">
        <f ca="true">+IF(OFFSET('Sanitation Data'!$F$30,0,10*ROW('Sanitation Data'!F17))="","",OFFSET('Sanitation Data'!$F$30,0,10*ROW('Sanitation Data'!F17)))</f>
        <v/>
      </c>
      <c r="CX23" s="322" t="str">
        <f ca="true">+IF(OFFSET('Sanitation Data'!$F$31,0,10*ROW('Sanitation Data'!F17))="","",OFFSET('Sanitation Data'!$F$31,0,10*ROW('Sanitation Data'!F17)))</f>
        <v/>
      </c>
      <c r="CY23" s="322" t="str">
        <f ca="true">+IF(OFFSET('Sanitation Data'!$F$32,0,10*ROW('Sanitation Data'!F17))="","",OFFSET('Sanitation Data'!$F$32,0,10*ROW('Sanitation Data'!F17)))</f>
        <v/>
      </c>
      <c r="CZ23" s="322" t="str">
        <f ca="true">+IF(OFFSET('Sanitation Data'!$G$28,0,10*ROW('Sanitation Data'!G17))="","",OFFSET('Sanitation Data'!$G$28,0,10*ROW('Sanitation Data'!G17)))</f>
        <v/>
      </c>
      <c r="DA23" s="322" t="str">
        <f ca="true">+IF(OFFSET('Sanitation Data'!$G$29,0,10*ROW('Sanitation Data'!G17))="","",OFFSET('Sanitation Data'!$G$29,0,10*ROW('Sanitation Data'!G17)))</f>
        <v/>
      </c>
      <c r="DB23" s="322" t="str">
        <f ca="true">+IF(OFFSET('Sanitation Data'!$G$30,0,10*ROW('Sanitation Data'!G17))="","",OFFSET('Sanitation Data'!$G$30,0,10*ROW('Sanitation Data'!G17)))</f>
        <v/>
      </c>
      <c r="DC23" s="322" t="str">
        <f ca="true">+IF(OFFSET('Sanitation Data'!$G$31,0,10*ROW('Sanitation Data'!G17))="","",OFFSET('Sanitation Data'!$G$31,0,10*ROW('Sanitation Data'!G17)))</f>
        <v/>
      </c>
      <c r="DD23" s="322" t="str">
        <f ca="true">+IF(OFFSET('Sanitation Data'!$G$32,0,10*ROW('Sanitation Data'!G17))="","",OFFSET('Sanitation Data'!$G$32,0,10*ROW('Sanitation Data'!G17)))</f>
        <v/>
      </c>
      <c r="DE23" s="322" t="str">
        <f ca="true">+IF(OFFSET('Sanitation Data'!$H$28,0,10*ROW('Sanitation Data'!H17))="","",OFFSET('Sanitation Data'!$H$28,0,10*ROW('Sanitation Data'!H17)))</f>
        <v/>
      </c>
      <c r="DF23" s="322" t="str">
        <f ca="true">+IF(OFFSET('Sanitation Data'!$H$29,0,10*ROW('Sanitation Data'!H17))="","",OFFSET('Sanitation Data'!$H$29,0,10*ROW('Sanitation Data'!H17)))</f>
        <v/>
      </c>
      <c r="DG23" s="322" t="str">
        <f ca="true">+IF(OFFSET('Sanitation Data'!$H$30,0,10*ROW('Sanitation Data'!H17))="","",OFFSET('Sanitation Data'!$H$30,0,10*ROW('Sanitation Data'!H17)))</f>
        <v/>
      </c>
      <c r="DH23" s="322" t="str">
        <f ca="true">+IF(OFFSET('Sanitation Data'!$H$31,0,10*ROW('Sanitation Data'!H17))="","",OFFSET('Sanitation Data'!$H$31,0,10*ROW('Sanitation Data'!H17)))</f>
        <v/>
      </c>
      <c r="DI23" s="322" t="str">
        <f ca="true">+IF(OFFSET('Sanitation Data'!$H$32,0,10*ROW('Sanitation Data'!H17))="","",OFFSET('Sanitation Data'!$H$32,0,10*ROW('Sanitation Data'!H17)))</f>
        <v/>
      </c>
      <c r="DJ23" s="322" t="str">
        <f ca="true">+IF(OFFSET('Sanitation Data'!$I$28,0,10*ROW('Sanitation Data'!I17))="","",OFFSET('Sanitation Data'!$I$28,0,10*ROW('Sanitation Data'!I17)))</f>
        <v/>
      </c>
      <c r="DK23" s="322" t="str">
        <f ca="true">+IF(OFFSET('Sanitation Data'!$I$29,0,10*ROW('Sanitation Data'!I17))="","",OFFSET('Sanitation Data'!$I$29,0,10*ROW('Sanitation Data'!I17)))</f>
        <v/>
      </c>
      <c r="DL23" s="322" t="str">
        <f ca="true">+IF(OFFSET('Sanitation Data'!$I$30,0,10*ROW('Sanitation Data'!I17))="","",OFFSET('Sanitation Data'!$I$30,0,10*ROW('Sanitation Data'!I17)))</f>
        <v/>
      </c>
      <c r="DM23" s="322" t="str">
        <f ca="true">+IF(OFFSET('Sanitation Data'!$I$31,0,10*ROW('Sanitation Data'!I17))="","",OFFSET('Sanitation Data'!$I$31,0,10*ROW('Sanitation Data'!I17)))</f>
        <v/>
      </c>
      <c r="DN23" s="322" t="str">
        <f ca="true">+IF(OFFSET('Sanitation Data'!$I$32,0,10*ROW('Sanitation Data'!I17))="","",OFFSET('Sanitation Data'!$I$32,0,10*ROW('Sanitation Data'!I17)))</f>
        <v/>
      </c>
      <c r="DO23" s="322" t="str">
        <f ca="true">+IF(OFFSET('Hygiene Data'!$D$11,0,10*ROW('Hygiene Data'!D17))="","",OFFSET('Hygiene Data'!$D$11,0,10*ROW('Hygiene Data'!D17)))</f>
        <v/>
      </c>
      <c r="DP23" s="322" t="str">
        <f ca="true">+IF(OFFSET('Hygiene Data'!$D$12,0,10*ROW('Hygiene Data'!D17))="","",OFFSET('Hygiene Data'!$D$12,0,10*ROW('Hygiene Data'!D17)))</f>
        <v/>
      </c>
      <c r="DQ23" s="322" t="str">
        <f ca="true">+IF(OFFSET('Hygiene Data'!$D$13,0,10*ROW('Hygiene Data'!D17))="","",OFFSET('Hygiene Data'!$D$13,0,10*ROW('Hygiene Data'!D17)))</f>
        <v/>
      </c>
      <c r="DR23" s="322" t="str">
        <f ca="true">+IF(OFFSET('Hygiene Data'!$E$11,0,10*ROW('Hygiene Data'!E17))="","",OFFSET('Hygiene Data'!$E$11,0,10*ROW('Hygiene Data'!E17)))</f>
        <v/>
      </c>
      <c r="DS23" s="322" t="str">
        <f ca="true">+IF(OFFSET('Hygiene Data'!$E$12,0,10*ROW('Hygiene Data'!E17))="","",OFFSET('Hygiene Data'!$E$12,0,10*ROW('Hygiene Data'!E17)))</f>
        <v/>
      </c>
      <c r="DT23" s="322" t="str">
        <f ca="true">+IF(OFFSET('Hygiene Data'!$E$13,0,10*ROW('Hygiene Data'!E17))="","",OFFSET('Hygiene Data'!$E$13,0,10*ROW('Hygiene Data'!E17)))</f>
        <v/>
      </c>
      <c r="DU23" s="322" t="str">
        <f ca="true">+IF(OFFSET('Hygiene Data'!$F$11,0,10*ROW('Hygiene Data'!F17))="","",OFFSET('Hygiene Data'!$F$11,0,10*ROW('Hygiene Data'!F17)))</f>
        <v/>
      </c>
      <c r="DV23" s="322" t="str">
        <f ca="true">+IF(OFFSET('Hygiene Data'!$F$12,0,10*ROW('Hygiene Data'!F17))="","",OFFSET('Hygiene Data'!$F$12,0,10*ROW('Hygiene Data'!F17)))</f>
        <v/>
      </c>
      <c r="DW23" s="322" t="str">
        <f ca="true">+IF(OFFSET('Hygiene Data'!$F$13,0,10*ROW('Hygiene Data'!F17))="","",OFFSET('Hygiene Data'!$F$13,0,10*ROW('Hygiene Data'!F17)))</f>
        <v/>
      </c>
      <c r="DX23" s="322" t="str">
        <f ca="true">+IF(OFFSET('Hygiene Data'!$G$11,0,10*ROW('Hygiene Data'!G17))="","",OFFSET('Hygiene Data'!$G$11,0,10*ROW('Hygiene Data'!G17)))</f>
        <v/>
      </c>
      <c r="DY23" s="322" t="str">
        <f ca="true">+IF(OFFSET('Hygiene Data'!$G$12,0,10*ROW('Hygiene Data'!G17))="","",OFFSET('Hygiene Data'!$G$12,0,10*ROW('Hygiene Data'!G17)))</f>
        <v/>
      </c>
      <c r="DZ23" s="322" t="str">
        <f ca="true">+IF(OFFSET('Hygiene Data'!$G$13,0,10*ROW('Hygiene Data'!G17))="","",OFFSET('Hygiene Data'!$G$13,0,10*ROW('Hygiene Data'!G17)))</f>
        <v/>
      </c>
      <c r="EA23" s="322" t="str">
        <f ca="true">+IF(OFFSET('Hygiene Data'!$H$11,0,10*ROW('Hygiene Data'!H17))="","",OFFSET('Hygiene Data'!$H$11,0,10*ROW('Hygiene Data'!H17)))</f>
        <v/>
      </c>
      <c r="EB23" s="322" t="str">
        <f ca="true">+IF(OFFSET('Hygiene Data'!$H$12,0,10*ROW('Hygiene Data'!H17))="","",OFFSET('Hygiene Data'!$H$12,0,10*ROW('Hygiene Data'!H17)))</f>
        <v/>
      </c>
      <c r="EC23" s="322" t="str">
        <f ca="true">+IF(OFFSET('Hygiene Data'!$H$13,0,10*ROW('Hygiene Data'!H17))="","",OFFSET('Hygiene Data'!$H$13,0,10*ROW('Hygiene Data'!H17)))</f>
        <v/>
      </c>
      <c r="ED23" s="322" t="str">
        <f ca="true">+IF(OFFSET('Hygiene Data'!$I$11,0,10*ROW('Hygiene Data'!I17))="","",OFFSET('Hygiene Data'!$I$11,0,10*ROW('Hygiene Data'!I17)))</f>
        <v/>
      </c>
      <c r="EE23" s="322" t="str">
        <f ca="true">+IF(OFFSET('Hygiene Data'!$I$12,0,10*ROW('Hygiene Data'!I17))="","",OFFSET('Hygiene Data'!$I$12,0,10*ROW('Hygiene Data'!I17)))</f>
        <v/>
      </c>
      <c r="EF23" s="322" t="str">
        <f ca="true">+IF(OFFSET('Hygiene Data'!$I$13,0,10*ROW('Hygiene Data'!I17))="","",OFFSET('Hygiene Data'!$I$13,0,10*ROW('Hygiene Data'!I17)))</f>
        <v/>
      </c>
    </row>
    <row xmlns:x14ac="http://schemas.microsoft.com/office/spreadsheetml/2009/9/ac" r="24" x14ac:dyDescent="0.2">
      <c r="A24" s="38" t="str">
        <f ca="true">+IF(OFFSET('Water Data'!$B$2,0,10*ROW('Water Data'!E18))="","",OFFSET('Water Data'!$B$2,0,10*ROW('Water Data'!E18)))</f>
        <v>ETH_2014_UIS</v>
      </c>
      <c r="B24" s="38" t="str">
        <f ca="true">+IF(OFFSET('Water Data'!$C$2,0,10*ROW('Water Data'!F18))="","",OFFSET('Water Data'!$C$2,0,10*ROW('Water Data'!F18)))</f>
        <v>Other</v>
      </c>
      <c r="C24" s="378">
        <f t="shared" ca="true" si="0"/>
        <v>2014</v>
      </c>
      <c r="D24" s="99"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9" t="str">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[53]</v>
      </c>
      <c r="F24" s="99"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9"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9"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9"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9"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9"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9"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9"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9"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9"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9"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9" t="str">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[52]</v>
      </c>
      <c r="R24" s="99"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9"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9" t="str">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[65]</v>
      </c>
      <c r="U24" s="99"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100" t="str">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[100]</v>
      </c>
      <c r="W24" s="100"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100"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100"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100"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100"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100"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100"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100"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100"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100"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100"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100"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100"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100"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100"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100"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100"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100"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100"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100" t="str">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[100]</v>
      </c>
      <c r="AQ24" s="100"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100"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100"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100"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100" t="str">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[100]</v>
      </c>
      <c r="AV24" s="100"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100"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100"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100"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101"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101"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101"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101"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101"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101"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101"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101"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101"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101"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101"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101"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101"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101"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101"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101"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101"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101"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22"/>
      <c r="BS24" s="322" t="str">
        <f ca="true">+IF(OFFSET('Water Data'!$D$27,0,10*ROW('Water Data'!D18))="","",OFFSET('Water Data'!$D$27,0,10*ROW('Water Data'!D18)))</f>
        <v/>
      </c>
      <c r="BT24" s="322" t="str">
        <f ca="true">+IF(OFFSET('Water Data'!$D$28,0,10*ROW('Water Data'!D18))="","",OFFSET('Water Data'!$D$28,0,10*ROW('Water Data'!D18)))</f>
        <v>No</v>
      </c>
      <c r="BU24" s="322" t="str">
        <f ca="true">+IF(OFFSET('Water Data'!$D$29,0,10*ROW('Water Data'!D18))="","",OFFSET('Water Data'!$D$29,0,10*ROW('Water Data'!D18)))</f>
        <v/>
      </c>
      <c r="BV24" s="322" t="str">
        <f ca="true">+IF(OFFSET('Water Data'!$E$27,0,10*ROW('Water Data'!E18))="","",OFFSET('Water Data'!$E$27,0,10*ROW('Water Data'!E18)))</f>
        <v/>
      </c>
      <c r="BW24" s="322" t="str">
        <f ca="true">+IF(OFFSET('Water Data'!$E$28,0,10*ROW('Water Data'!E18))="","",OFFSET('Water Data'!$E$28,0,10*ROW('Water Data'!E18)))</f>
        <v/>
      </c>
      <c r="BX24" s="322" t="str">
        <f ca="true">+IF(OFFSET('Water Data'!$E$29,0,10*ROW('Water Data'!E18))="","",OFFSET('Water Data'!$E$29,0,10*ROW('Water Data'!E18)))</f>
        <v/>
      </c>
      <c r="BY24" s="322" t="str">
        <f ca="true">+IF(OFFSET('Water Data'!$F$27,0,10*ROW('Water Data'!F18))="","",OFFSET('Water Data'!$F$27,0,10*ROW('Water Data'!F18)))</f>
        <v/>
      </c>
      <c r="BZ24" s="322" t="str">
        <f ca="true">+IF(OFFSET('Water Data'!$F$28,0,10*ROW('Water Data'!F18))="","",OFFSET('Water Data'!$F$28,0,10*ROW('Water Data'!F18)))</f>
        <v/>
      </c>
      <c r="CA24" s="322" t="str">
        <f ca="true">+IF(OFFSET('Water Data'!$F$29,0,10*ROW('Water Data'!F18))="","",OFFSET('Water Data'!$F$29,0,10*ROW('Water Data'!F18)))</f>
        <v/>
      </c>
      <c r="CB24" s="322" t="str">
        <f ca="true">+IF(OFFSET('Water Data'!$G$27,0,10*ROW('Water Data'!G18))="","",OFFSET('Water Data'!$G$27,0,10*ROW('Water Data'!G18)))</f>
        <v/>
      </c>
      <c r="CC24" s="322" t="str">
        <f ca="true">+IF(OFFSET('Water Data'!$G$28,0,10*ROW('Water Data'!G18))="","",OFFSET('Water Data'!$G$28,0,10*ROW('Water Data'!G18)))</f>
        <v/>
      </c>
      <c r="CD24" s="322" t="str">
        <f ca="true">+IF(OFFSET('Water Data'!$G$29,0,10*ROW('Water Data'!G18))="","",OFFSET('Water Data'!$G$29,0,10*ROW('Water Data'!G18)))</f>
        <v/>
      </c>
      <c r="CE24" s="322" t="str">
        <f ca="true">+IF(OFFSET('Water Data'!$H$27,0,10*ROW('Water Data'!H18))="","",OFFSET('Water Data'!$H$27,0,10*ROW('Water Data'!H18)))</f>
        <v/>
      </c>
      <c r="CF24" s="322" t="str">
        <f ca="true">+IF(OFFSET('Water Data'!$H$28,0,10*ROW('Water Data'!H18))="","",OFFSET('Water Data'!$H$28,0,10*ROW('Water Data'!H18)))</f>
        <v>No</v>
      </c>
      <c r="CG24" s="322" t="str">
        <f ca="true">+IF(OFFSET('Water Data'!$H$29,0,10*ROW('Water Data'!H18))="","",OFFSET('Water Data'!$H$29,0,10*ROW('Water Data'!H18)))</f>
        <v/>
      </c>
      <c r="CH24" s="322" t="str">
        <f ca="true">+IF(OFFSET('Water Data'!$I$27,0,10*ROW('Water Data'!I18))="","",OFFSET('Water Data'!$I$27,0,10*ROW('Water Data'!I18)))</f>
        <v/>
      </c>
      <c r="CI24" s="322" t="str">
        <f ca="true">+IF(OFFSET('Water Data'!$I$28,0,10*ROW('Water Data'!I18))="","",OFFSET('Water Data'!$I$28,0,10*ROW('Water Data'!I18)))</f>
        <v>No</v>
      </c>
      <c r="CJ24" s="322" t="str">
        <f ca="true">+IF(OFFSET('Water Data'!$I$29,0,10*ROW('Water Data'!I18))="","",OFFSET('Water Data'!$I$29,0,10*ROW('Water Data'!I18)))</f>
        <v/>
      </c>
      <c r="CK24" s="322" t="str">
        <f ca="true">+IF(OFFSET('Sanitation Data'!$D$28,0,10*ROW('Sanitation Data'!D18))="","",OFFSET('Sanitation Data'!$D$28,0,10*ROW('Sanitation Data'!D18)))</f>
        <v>No</v>
      </c>
      <c r="CL24" s="322" t="str">
        <f ca="true">+IF(OFFSET('Sanitation Data'!$D$29,0,10*ROW('Sanitation Data'!D18))="","",OFFSET('Sanitation Data'!$D$29,0,10*ROW('Sanitation Data'!D18)))</f>
        <v/>
      </c>
      <c r="CM24" s="322" t="str">
        <f ca="true">+IF(OFFSET('Sanitation Data'!$D$30,0,10*ROW('Sanitation Data'!D18))="","",OFFSET('Sanitation Data'!$D$30,0,10*ROW('Sanitation Data'!D18)))</f>
        <v/>
      </c>
      <c r="CN24" s="322" t="str">
        <f ca="true">+IF(OFFSET('Sanitation Data'!$D$31,0,10*ROW('Sanitation Data'!D18))="","",OFFSET('Sanitation Data'!$D$31,0,10*ROW('Sanitation Data'!D18)))</f>
        <v/>
      </c>
      <c r="CO24" s="322" t="str">
        <f ca="true">+IF(OFFSET('Sanitation Data'!$D$32,0,10*ROW('Sanitation Data'!D18))="","",OFFSET('Sanitation Data'!$D$32,0,10*ROW('Sanitation Data'!D18)))</f>
        <v/>
      </c>
      <c r="CP24" s="322" t="str">
        <f ca="true">+IF(OFFSET('Sanitation Data'!$E$28,0,10*ROW('Sanitation Data'!E18))="","",OFFSET('Sanitation Data'!$E$28,0,10*ROW('Sanitation Data'!E18)))</f>
        <v/>
      </c>
      <c r="CQ24" s="322" t="str">
        <f ca="true">+IF(OFFSET('Sanitation Data'!$E$29,0,10*ROW('Sanitation Data'!E18))="","",OFFSET('Sanitation Data'!$E$29,0,10*ROW('Sanitation Data'!E18)))</f>
        <v/>
      </c>
      <c r="CR24" s="322" t="str">
        <f ca="true">+IF(OFFSET('Sanitation Data'!$E$30,0,10*ROW('Sanitation Data'!E18))="","",OFFSET('Sanitation Data'!$E$30,0,10*ROW('Sanitation Data'!E18)))</f>
        <v/>
      </c>
      <c r="CS24" s="322" t="str">
        <f ca="true">+IF(OFFSET('Sanitation Data'!$E$31,0,10*ROW('Sanitation Data'!E18))="","",OFFSET('Sanitation Data'!$E$31,0,10*ROW('Sanitation Data'!E18)))</f>
        <v/>
      </c>
      <c r="CT24" s="322" t="str">
        <f ca="true">+IF(OFFSET('Sanitation Data'!$E$32,0,10*ROW('Sanitation Data'!E18))="","",OFFSET('Sanitation Data'!$E$32,0,10*ROW('Sanitation Data'!E18)))</f>
        <v/>
      </c>
      <c r="CU24" s="322" t="str">
        <f ca="true">+IF(OFFSET('Sanitation Data'!$F$28,0,10*ROW('Sanitation Data'!F18))="","",OFFSET('Sanitation Data'!$F$28,0,10*ROW('Sanitation Data'!F18)))</f>
        <v/>
      </c>
      <c r="CV24" s="322" t="str">
        <f ca="true">+IF(OFFSET('Sanitation Data'!$F$29,0,10*ROW('Sanitation Data'!F18))="","",OFFSET('Sanitation Data'!$F$29,0,10*ROW('Sanitation Data'!F18)))</f>
        <v/>
      </c>
      <c r="CW24" s="322" t="str">
        <f ca="true">+IF(OFFSET('Sanitation Data'!$F$30,0,10*ROW('Sanitation Data'!F18))="","",OFFSET('Sanitation Data'!$F$30,0,10*ROW('Sanitation Data'!F18)))</f>
        <v/>
      </c>
      <c r="CX24" s="322" t="str">
        <f ca="true">+IF(OFFSET('Sanitation Data'!$F$31,0,10*ROW('Sanitation Data'!F18))="","",OFFSET('Sanitation Data'!$F$31,0,10*ROW('Sanitation Data'!F18)))</f>
        <v/>
      </c>
      <c r="CY24" s="322" t="str">
        <f ca="true">+IF(OFFSET('Sanitation Data'!$F$32,0,10*ROW('Sanitation Data'!F18))="","",OFFSET('Sanitation Data'!$F$32,0,10*ROW('Sanitation Data'!F18)))</f>
        <v/>
      </c>
      <c r="CZ24" s="322" t="str">
        <f ca="true">+IF(OFFSET('Sanitation Data'!$G$28,0,10*ROW('Sanitation Data'!G18))="","",OFFSET('Sanitation Data'!$G$28,0,10*ROW('Sanitation Data'!G18)))</f>
        <v/>
      </c>
      <c r="DA24" s="322" t="str">
        <f ca="true">+IF(OFFSET('Sanitation Data'!$G$29,0,10*ROW('Sanitation Data'!G18))="","",OFFSET('Sanitation Data'!$G$29,0,10*ROW('Sanitation Data'!G18)))</f>
        <v/>
      </c>
      <c r="DB24" s="322" t="str">
        <f ca="true">+IF(OFFSET('Sanitation Data'!$G$30,0,10*ROW('Sanitation Data'!G18))="","",OFFSET('Sanitation Data'!$G$30,0,10*ROW('Sanitation Data'!G18)))</f>
        <v/>
      </c>
      <c r="DC24" s="322" t="str">
        <f ca="true">+IF(OFFSET('Sanitation Data'!$G$31,0,10*ROW('Sanitation Data'!G18))="","",OFFSET('Sanitation Data'!$G$31,0,10*ROW('Sanitation Data'!G18)))</f>
        <v/>
      </c>
      <c r="DD24" s="322" t="str">
        <f ca="true">+IF(OFFSET('Sanitation Data'!$G$32,0,10*ROW('Sanitation Data'!G18))="","",OFFSET('Sanitation Data'!$G$32,0,10*ROW('Sanitation Data'!G18)))</f>
        <v/>
      </c>
      <c r="DE24" s="322" t="str">
        <f ca="true">+IF(OFFSET('Sanitation Data'!$H$28,0,10*ROW('Sanitation Data'!H18))="","",OFFSET('Sanitation Data'!$H$28,0,10*ROW('Sanitation Data'!H18)))</f>
        <v>No</v>
      </c>
      <c r="DF24" s="322" t="str">
        <f ca="true">+IF(OFFSET('Sanitation Data'!$H$29,0,10*ROW('Sanitation Data'!H18))="","",OFFSET('Sanitation Data'!$H$29,0,10*ROW('Sanitation Data'!H18)))</f>
        <v/>
      </c>
      <c r="DG24" s="322" t="str">
        <f ca="true">+IF(OFFSET('Sanitation Data'!$H$30,0,10*ROW('Sanitation Data'!H18))="","",OFFSET('Sanitation Data'!$H$30,0,10*ROW('Sanitation Data'!H18)))</f>
        <v/>
      </c>
      <c r="DH24" s="322" t="str">
        <f ca="true">+IF(OFFSET('Sanitation Data'!$H$31,0,10*ROW('Sanitation Data'!H18))="","",OFFSET('Sanitation Data'!$H$31,0,10*ROW('Sanitation Data'!H18)))</f>
        <v/>
      </c>
      <c r="DI24" s="322" t="str">
        <f ca="true">+IF(OFFSET('Sanitation Data'!$H$32,0,10*ROW('Sanitation Data'!H18))="","",OFFSET('Sanitation Data'!$H$32,0,10*ROW('Sanitation Data'!H18)))</f>
        <v/>
      </c>
      <c r="DJ24" s="322" t="str">
        <f ca="true">+IF(OFFSET('Sanitation Data'!$I$28,0,10*ROW('Sanitation Data'!I18))="","",OFFSET('Sanitation Data'!$I$28,0,10*ROW('Sanitation Data'!I18)))</f>
        <v>No</v>
      </c>
      <c r="DK24" s="322" t="str">
        <f ca="true">+IF(OFFSET('Sanitation Data'!$I$29,0,10*ROW('Sanitation Data'!I18))="","",OFFSET('Sanitation Data'!$I$29,0,10*ROW('Sanitation Data'!I18)))</f>
        <v/>
      </c>
      <c r="DL24" s="322" t="str">
        <f ca="true">+IF(OFFSET('Sanitation Data'!$I$30,0,10*ROW('Sanitation Data'!I18))="","",OFFSET('Sanitation Data'!$I$30,0,10*ROW('Sanitation Data'!I18)))</f>
        <v/>
      </c>
      <c r="DM24" s="322" t="str">
        <f ca="true">+IF(OFFSET('Sanitation Data'!$I$31,0,10*ROW('Sanitation Data'!I18))="","",OFFSET('Sanitation Data'!$I$31,0,10*ROW('Sanitation Data'!I18)))</f>
        <v/>
      </c>
      <c r="DN24" s="322" t="str">
        <f ca="true">+IF(OFFSET('Sanitation Data'!$I$32,0,10*ROW('Sanitation Data'!I18))="","",OFFSET('Sanitation Data'!$I$32,0,10*ROW('Sanitation Data'!I18)))</f>
        <v/>
      </c>
      <c r="DO24" s="322" t="str">
        <f ca="true">+IF(OFFSET('Hygiene Data'!$D$11,0,10*ROW('Hygiene Data'!D18))="","",OFFSET('Hygiene Data'!$D$11,0,10*ROW('Hygiene Data'!D18)))</f>
        <v/>
      </c>
      <c r="DP24" s="322" t="str">
        <f ca="true">+IF(OFFSET('Hygiene Data'!$D$12,0,10*ROW('Hygiene Data'!D18))="","",OFFSET('Hygiene Data'!$D$12,0,10*ROW('Hygiene Data'!D18)))</f>
        <v/>
      </c>
      <c r="DQ24" s="322" t="str">
        <f ca="true">+IF(OFFSET('Hygiene Data'!$D$13,0,10*ROW('Hygiene Data'!D18))="","",OFFSET('Hygiene Data'!$D$13,0,10*ROW('Hygiene Data'!D18)))</f>
        <v/>
      </c>
      <c r="DR24" s="322" t="str">
        <f ca="true">+IF(OFFSET('Hygiene Data'!$E$11,0,10*ROW('Hygiene Data'!E18))="","",OFFSET('Hygiene Data'!$E$11,0,10*ROW('Hygiene Data'!E18)))</f>
        <v/>
      </c>
      <c r="DS24" s="322" t="str">
        <f ca="true">+IF(OFFSET('Hygiene Data'!$E$12,0,10*ROW('Hygiene Data'!E18))="","",OFFSET('Hygiene Data'!$E$12,0,10*ROW('Hygiene Data'!E18)))</f>
        <v/>
      </c>
      <c r="DT24" s="322" t="str">
        <f ca="true">+IF(OFFSET('Hygiene Data'!$E$13,0,10*ROW('Hygiene Data'!E18))="","",OFFSET('Hygiene Data'!$E$13,0,10*ROW('Hygiene Data'!E18)))</f>
        <v/>
      </c>
      <c r="DU24" s="322" t="str">
        <f ca="true">+IF(OFFSET('Hygiene Data'!$F$11,0,10*ROW('Hygiene Data'!F18))="","",OFFSET('Hygiene Data'!$F$11,0,10*ROW('Hygiene Data'!F18)))</f>
        <v/>
      </c>
      <c r="DV24" s="322" t="str">
        <f ca="true">+IF(OFFSET('Hygiene Data'!$F$12,0,10*ROW('Hygiene Data'!F18))="","",OFFSET('Hygiene Data'!$F$12,0,10*ROW('Hygiene Data'!F18)))</f>
        <v/>
      </c>
      <c r="DW24" s="322" t="str">
        <f ca="true">+IF(OFFSET('Hygiene Data'!$F$13,0,10*ROW('Hygiene Data'!F18))="","",OFFSET('Hygiene Data'!$F$13,0,10*ROW('Hygiene Data'!F18)))</f>
        <v/>
      </c>
      <c r="DX24" s="322" t="str">
        <f ca="true">+IF(OFFSET('Hygiene Data'!$G$11,0,10*ROW('Hygiene Data'!G18))="","",OFFSET('Hygiene Data'!$G$11,0,10*ROW('Hygiene Data'!G18)))</f>
        <v/>
      </c>
      <c r="DY24" s="322" t="str">
        <f ca="true">+IF(OFFSET('Hygiene Data'!$G$12,0,10*ROW('Hygiene Data'!G18))="","",OFFSET('Hygiene Data'!$G$12,0,10*ROW('Hygiene Data'!G18)))</f>
        <v/>
      </c>
      <c r="DZ24" s="322" t="str">
        <f ca="true">+IF(OFFSET('Hygiene Data'!$G$13,0,10*ROW('Hygiene Data'!G18))="","",OFFSET('Hygiene Data'!$G$13,0,10*ROW('Hygiene Data'!G18)))</f>
        <v/>
      </c>
      <c r="EA24" s="322" t="str">
        <f ca="true">+IF(OFFSET('Hygiene Data'!$H$11,0,10*ROW('Hygiene Data'!H18))="","",OFFSET('Hygiene Data'!$H$11,0,10*ROW('Hygiene Data'!H18)))</f>
        <v/>
      </c>
      <c r="EB24" s="322" t="str">
        <f ca="true">+IF(OFFSET('Hygiene Data'!$H$12,0,10*ROW('Hygiene Data'!H18))="","",OFFSET('Hygiene Data'!$H$12,0,10*ROW('Hygiene Data'!H18)))</f>
        <v/>
      </c>
      <c r="EC24" s="322" t="str">
        <f ca="true">+IF(OFFSET('Hygiene Data'!$H$13,0,10*ROW('Hygiene Data'!H18))="","",OFFSET('Hygiene Data'!$H$13,0,10*ROW('Hygiene Data'!H18)))</f>
        <v/>
      </c>
      <c r="ED24" s="322" t="str">
        <f ca="true">+IF(OFFSET('Hygiene Data'!$I$11,0,10*ROW('Hygiene Data'!I18))="","",OFFSET('Hygiene Data'!$I$11,0,10*ROW('Hygiene Data'!I18)))</f>
        <v/>
      </c>
      <c r="EE24" s="322" t="str">
        <f ca="true">+IF(OFFSET('Hygiene Data'!$I$12,0,10*ROW('Hygiene Data'!I18))="","",OFFSET('Hygiene Data'!$I$12,0,10*ROW('Hygiene Data'!I18)))</f>
        <v/>
      </c>
      <c r="EF24" s="322" t="str">
        <f ca="true">+IF(OFFSET('Hygiene Data'!$I$13,0,10*ROW('Hygiene Data'!I18))="","",OFFSET('Hygiene Data'!$I$13,0,10*ROW('Hygiene Data'!I18)))</f>
        <v/>
      </c>
    </row>
    <row xmlns:x14ac="http://schemas.microsoft.com/office/spreadsheetml/2009/9/ac" r="25" x14ac:dyDescent="0.2">
      <c r="A25" s="38" t="str">
        <f ca="true">+IF(OFFSET('Water Data'!$B$2,0,10*ROW('Water Data'!E19))="","",OFFSET('Water Data'!$B$2,0,10*ROW('Water Data'!E19)))</f>
        <v>ETH_2014_EMIS</v>
      </c>
      <c r="B25" s="38" t="str">
        <f ca="true">+IF(OFFSET('Water Data'!$C$2,0,10*ROW('Water Data'!F19))="","",OFFSET('Water Data'!$C$2,0,10*ROW('Water Data'!F19)))</f>
        <v>EMIS</v>
      </c>
      <c r="C25" s="378">
        <f t="shared" ca="true" si="0"/>
        <v>2014</v>
      </c>
      <c r="D25" s="99">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53.074016385450705</v>
      </c>
      <c r="E25" s="99">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30.423149561176217</v>
      </c>
      <c r="F25" s="99"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9"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9"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9"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9"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9"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9"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9"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9"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9"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9">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51.935776252751523</v>
      </c>
      <c r="Q25" s="99">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29.263239673701932</v>
      </c>
      <c r="R25" s="99"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9">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68.709815687955427</v>
      </c>
      <c r="T25" s="99">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46.356622374624948</v>
      </c>
      <c r="U25" s="99"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100">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92.542857973880928</v>
      </c>
      <c r="W25" s="100"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100"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100"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100"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100"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100"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100"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100"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100"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100"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100"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100"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100"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100"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100"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100"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100"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100"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100"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100">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92</v>
      </c>
      <c r="AQ25" s="100"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100"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100"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100"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100">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100</v>
      </c>
      <c r="AV25" s="100"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100"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100"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100"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101"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101"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101"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101"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101"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101"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101"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101"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101"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101"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101"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101"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101"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101"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101"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101"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101"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101"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22"/>
      <c r="BS25" s="322" t="str">
        <f ca="true">+IF(OFFSET('Water Data'!$D$27,0,10*ROW('Water Data'!D19))="","",OFFSET('Water Data'!$D$27,0,10*ROW('Water Data'!D19)))</f>
        <v>Yes</v>
      </c>
      <c r="BT25" s="322" t="str">
        <f ca="true">+IF(OFFSET('Water Data'!$D$28,0,10*ROW('Water Data'!D19))="","",OFFSET('Water Data'!$D$28,0,10*ROW('Water Data'!D19)))</f>
        <v>Yes</v>
      </c>
      <c r="BU25" s="322" t="str">
        <f ca="true">+IF(OFFSET('Water Data'!$D$29,0,10*ROW('Water Data'!D19))="","",OFFSET('Water Data'!$D$29,0,10*ROW('Water Data'!D19)))</f>
        <v/>
      </c>
      <c r="BV25" s="322" t="str">
        <f ca="true">+IF(OFFSET('Water Data'!$E$27,0,10*ROW('Water Data'!E19))="","",OFFSET('Water Data'!$E$27,0,10*ROW('Water Data'!E19)))</f>
        <v/>
      </c>
      <c r="BW25" s="322" t="str">
        <f ca="true">+IF(OFFSET('Water Data'!$E$28,0,10*ROW('Water Data'!E19))="","",OFFSET('Water Data'!$E$28,0,10*ROW('Water Data'!E19)))</f>
        <v/>
      </c>
      <c r="BX25" s="322" t="str">
        <f ca="true">+IF(OFFSET('Water Data'!$E$29,0,10*ROW('Water Data'!E19))="","",OFFSET('Water Data'!$E$29,0,10*ROW('Water Data'!E19)))</f>
        <v/>
      </c>
      <c r="BY25" s="322" t="str">
        <f ca="true">+IF(OFFSET('Water Data'!$F$27,0,10*ROW('Water Data'!F19))="","",OFFSET('Water Data'!$F$27,0,10*ROW('Water Data'!F19)))</f>
        <v/>
      </c>
      <c r="BZ25" s="322" t="str">
        <f ca="true">+IF(OFFSET('Water Data'!$F$28,0,10*ROW('Water Data'!F19))="","",OFFSET('Water Data'!$F$28,0,10*ROW('Water Data'!F19)))</f>
        <v/>
      </c>
      <c r="CA25" s="322" t="str">
        <f ca="true">+IF(OFFSET('Water Data'!$F$29,0,10*ROW('Water Data'!F19))="","",OFFSET('Water Data'!$F$29,0,10*ROW('Water Data'!F19)))</f>
        <v/>
      </c>
      <c r="CB25" s="322" t="str">
        <f ca="true">+IF(OFFSET('Water Data'!$G$27,0,10*ROW('Water Data'!G19))="","",OFFSET('Water Data'!$G$27,0,10*ROW('Water Data'!G19)))</f>
        <v/>
      </c>
      <c r="CC25" s="322" t="str">
        <f ca="true">+IF(OFFSET('Water Data'!$G$28,0,10*ROW('Water Data'!G19))="","",OFFSET('Water Data'!$G$28,0,10*ROW('Water Data'!G19)))</f>
        <v/>
      </c>
      <c r="CD25" s="322" t="str">
        <f ca="true">+IF(OFFSET('Water Data'!$G$29,0,10*ROW('Water Data'!G19))="","",OFFSET('Water Data'!$G$29,0,10*ROW('Water Data'!G19)))</f>
        <v/>
      </c>
      <c r="CE25" s="322" t="str">
        <f ca="true">+IF(OFFSET('Water Data'!$H$27,0,10*ROW('Water Data'!H19))="","",OFFSET('Water Data'!$H$27,0,10*ROW('Water Data'!H19)))</f>
        <v>Yes</v>
      </c>
      <c r="CF25" s="322" t="str">
        <f ca="true">+IF(OFFSET('Water Data'!$H$28,0,10*ROW('Water Data'!H19))="","",OFFSET('Water Data'!$H$28,0,10*ROW('Water Data'!H19)))</f>
        <v>Yes</v>
      </c>
      <c r="CG25" s="322" t="str">
        <f ca="true">+IF(OFFSET('Water Data'!$H$29,0,10*ROW('Water Data'!H19))="","",OFFSET('Water Data'!$H$29,0,10*ROW('Water Data'!H19)))</f>
        <v/>
      </c>
      <c r="CH25" s="322" t="str">
        <f ca="true">+IF(OFFSET('Water Data'!$I$27,0,10*ROW('Water Data'!I19))="","",OFFSET('Water Data'!$I$27,0,10*ROW('Water Data'!I19)))</f>
        <v>Yes</v>
      </c>
      <c r="CI25" s="322" t="str">
        <f ca="true">+IF(OFFSET('Water Data'!$I$28,0,10*ROW('Water Data'!I19))="","",OFFSET('Water Data'!$I$28,0,10*ROW('Water Data'!I19)))</f>
        <v>Yes</v>
      </c>
      <c r="CJ25" s="322" t="str">
        <f ca="true">+IF(OFFSET('Water Data'!$I$29,0,10*ROW('Water Data'!I19))="","",OFFSET('Water Data'!$I$29,0,10*ROW('Water Data'!I19)))</f>
        <v/>
      </c>
      <c r="CK25" s="322" t="str">
        <f ca="true">+IF(OFFSET('Sanitation Data'!$D$28,0,10*ROW('Sanitation Data'!D19))="","",OFFSET('Sanitation Data'!$D$28,0,10*ROW('Sanitation Data'!D19)))</f>
        <v>Yes</v>
      </c>
      <c r="CL25" s="322" t="str">
        <f ca="true">+IF(OFFSET('Sanitation Data'!$D$29,0,10*ROW('Sanitation Data'!D19))="","",OFFSET('Sanitation Data'!$D$29,0,10*ROW('Sanitation Data'!D19)))</f>
        <v/>
      </c>
      <c r="CM25" s="322" t="str">
        <f ca="true">+IF(OFFSET('Sanitation Data'!$D$30,0,10*ROW('Sanitation Data'!D19))="","",OFFSET('Sanitation Data'!$D$30,0,10*ROW('Sanitation Data'!D19)))</f>
        <v/>
      </c>
      <c r="CN25" s="322" t="str">
        <f ca="true">+IF(OFFSET('Sanitation Data'!$D$31,0,10*ROW('Sanitation Data'!D19))="","",OFFSET('Sanitation Data'!$D$31,0,10*ROW('Sanitation Data'!D19)))</f>
        <v/>
      </c>
      <c r="CO25" s="322" t="str">
        <f ca="true">+IF(OFFSET('Sanitation Data'!$D$32,0,10*ROW('Sanitation Data'!D19))="","",OFFSET('Sanitation Data'!$D$32,0,10*ROW('Sanitation Data'!D19)))</f>
        <v/>
      </c>
      <c r="CP25" s="322" t="str">
        <f ca="true">+IF(OFFSET('Sanitation Data'!$E$28,0,10*ROW('Sanitation Data'!E19))="","",OFFSET('Sanitation Data'!$E$28,0,10*ROW('Sanitation Data'!E19)))</f>
        <v/>
      </c>
      <c r="CQ25" s="322" t="str">
        <f ca="true">+IF(OFFSET('Sanitation Data'!$E$29,0,10*ROW('Sanitation Data'!E19))="","",OFFSET('Sanitation Data'!$E$29,0,10*ROW('Sanitation Data'!E19)))</f>
        <v/>
      </c>
      <c r="CR25" s="322" t="str">
        <f ca="true">+IF(OFFSET('Sanitation Data'!$E$30,0,10*ROW('Sanitation Data'!E19))="","",OFFSET('Sanitation Data'!$E$30,0,10*ROW('Sanitation Data'!E19)))</f>
        <v/>
      </c>
      <c r="CS25" s="322" t="str">
        <f ca="true">+IF(OFFSET('Sanitation Data'!$E$31,0,10*ROW('Sanitation Data'!E19))="","",OFFSET('Sanitation Data'!$E$31,0,10*ROW('Sanitation Data'!E19)))</f>
        <v/>
      </c>
      <c r="CT25" s="322" t="str">
        <f ca="true">+IF(OFFSET('Sanitation Data'!$E$32,0,10*ROW('Sanitation Data'!E19))="","",OFFSET('Sanitation Data'!$E$32,0,10*ROW('Sanitation Data'!E19)))</f>
        <v/>
      </c>
      <c r="CU25" s="322" t="str">
        <f ca="true">+IF(OFFSET('Sanitation Data'!$F$28,0,10*ROW('Sanitation Data'!F19))="","",OFFSET('Sanitation Data'!$F$28,0,10*ROW('Sanitation Data'!F19)))</f>
        <v/>
      </c>
      <c r="CV25" s="322" t="str">
        <f ca="true">+IF(OFFSET('Sanitation Data'!$F$29,0,10*ROW('Sanitation Data'!F19))="","",OFFSET('Sanitation Data'!$F$29,0,10*ROW('Sanitation Data'!F19)))</f>
        <v/>
      </c>
      <c r="CW25" s="322" t="str">
        <f ca="true">+IF(OFFSET('Sanitation Data'!$F$30,0,10*ROW('Sanitation Data'!F19))="","",OFFSET('Sanitation Data'!$F$30,0,10*ROW('Sanitation Data'!F19)))</f>
        <v/>
      </c>
      <c r="CX25" s="322" t="str">
        <f ca="true">+IF(OFFSET('Sanitation Data'!$F$31,0,10*ROW('Sanitation Data'!F19))="","",OFFSET('Sanitation Data'!$F$31,0,10*ROW('Sanitation Data'!F19)))</f>
        <v/>
      </c>
      <c r="CY25" s="322" t="str">
        <f ca="true">+IF(OFFSET('Sanitation Data'!$F$32,0,10*ROW('Sanitation Data'!F19))="","",OFFSET('Sanitation Data'!$F$32,0,10*ROW('Sanitation Data'!F19)))</f>
        <v/>
      </c>
      <c r="CZ25" s="322" t="str">
        <f ca="true">+IF(OFFSET('Sanitation Data'!$G$28,0,10*ROW('Sanitation Data'!G19))="","",OFFSET('Sanitation Data'!$G$28,0,10*ROW('Sanitation Data'!G19)))</f>
        <v/>
      </c>
      <c r="DA25" s="322" t="str">
        <f ca="true">+IF(OFFSET('Sanitation Data'!$G$29,0,10*ROW('Sanitation Data'!G19))="","",OFFSET('Sanitation Data'!$G$29,0,10*ROW('Sanitation Data'!G19)))</f>
        <v/>
      </c>
      <c r="DB25" s="322" t="str">
        <f ca="true">+IF(OFFSET('Sanitation Data'!$G$30,0,10*ROW('Sanitation Data'!G19))="","",OFFSET('Sanitation Data'!$G$30,0,10*ROW('Sanitation Data'!G19)))</f>
        <v/>
      </c>
      <c r="DC25" s="322" t="str">
        <f ca="true">+IF(OFFSET('Sanitation Data'!$G$31,0,10*ROW('Sanitation Data'!G19))="","",OFFSET('Sanitation Data'!$G$31,0,10*ROW('Sanitation Data'!G19)))</f>
        <v/>
      </c>
      <c r="DD25" s="322" t="str">
        <f ca="true">+IF(OFFSET('Sanitation Data'!$G$32,0,10*ROW('Sanitation Data'!G19))="","",OFFSET('Sanitation Data'!$G$32,0,10*ROW('Sanitation Data'!G19)))</f>
        <v/>
      </c>
      <c r="DE25" s="322" t="str">
        <f ca="true">+IF(OFFSET('Sanitation Data'!$H$28,0,10*ROW('Sanitation Data'!H19))="","",OFFSET('Sanitation Data'!$H$28,0,10*ROW('Sanitation Data'!H19)))</f>
        <v>Yes</v>
      </c>
      <c r="DF25" s="322" t="str">
        <f ca="true">+IF(OFFSET('Sanitation Data'!$H$29,0,10*ROW('Sanitation Data'!H19))="","",OFFSET('Sanitation Data'!$H$29,0,10*ROW('Sanitation Data'!H19)))</f>
        <v/>
      </c>
      <c r="DG25" s="322" t="str">
        <f ca="true">+IF(OFFSET('Sanitation Data'!$H$30,0,10*ROW('Sanitation Data'!H19))="","",OFFSET('Sanitation Data'!$H$30,0,10*ROW('Sanitation Data'!H19)))</f>
        <v/>
      </c>
      <c r="DH25" s="322" t="str">
        <f ca="true">+IF(OFFSET('Sanitation Data'!$H$31,0,10*ROW('Sanitation Data'!H19))="","",OFFSET('Sanitation Data'!$H$31,0,10*ROW('Sanitation Data'!H19)))</f>
        <v/>
      </c>
      <c r="DI25" s="322" t="str">
        <f ca="true">+IF(OFFSET('Sanitation Data'!$H$32,0,10*ROW('Sanitation Data'!H19))="","",OFFSET('Sanitation Data'!$H$32,0,10*ROW('Sanitation Data'!H19)))</f>
        <v/>
      </c>
      <c r="DJ25" s="322" t="str">
        <f ca="true">+IF(OFFSET('Sanitation Data'!$I$28,0,10*ROW('Sanitation Data'!I19))="","",OFFSET('Sanitation Data'!$I$28,0,10*ROW('Sanitation Data'!I19)))</f>
        <v>Yes</v>
      </c>
      <c r="DK25" s="322" t="str">
        <f ca="true">+IF(OFFSET('Sanitation Data'!$I$29,0,10*ROW('Sanitation Data'!I19))="","",OFFSET('Sanitation Data'!$I$29,0,10*ROW('Sanitation Data'!I19)))</f>
        <v/>
      </c>
      <c r="DL25" s="322" t="str">
        <f ca="true">+IF(OFFSET('Sanitation Data'!$I$30,0,10*ROW('Sanitation Data'!I19))="","",OFFSET('Sanitation Data'!$I$30,0,10*ROW('Sanitation Data'!I19)))</f>
        <v/>
      </c>
      <c r="DM25" s="322" t="str">
        <f ca="true">+IF(OFFSET('Sanitation Data'!$I$31,0,10*ROW('Sanitation Data'!I19))="","",OFFSET('Sanitation Data'!$I$31,0,10*ROW('Sanitation Data'!I19)))</f>
        <v/>
      </c>
      <c r="DN25" s="322" t="str">
        <f ca="true">+IF(OFFSET('Sanitation Data'!$I$32,0,10*ROW('Sanitation Data'!I19))="","",OFFSET('Sanitation Data'!$I$32,0,10*ROW('Sanitation Data'!I19)))</f>
        <v/>
      </c>
      <c r="DO25" s="322" t="str">
        <f ca="true">+IF(OFFSET('Hygiene Data'!$D$11,0,10*ROW('Hygiene Data'!D19))="","",OFFSET('Hygiene Data'!$D$11,0,10*ROW('Hygiene Data'!D19)))</f>
        <v/>
      </c>
      <c r="DP25" s="322" t="str">
        <f ca="true">+IF(OFFSET('Hygiene Data'!$D$12,0,10*ROW('Hygiene Data'!D19))="","",OFFSET('Hygiene Data'!$D$12,0,10*ROW('Hygiene Data'!D19)))</f>
        <v/>
      </c>
      <c r="DQ25" s="322" t="str">
        <f ca="true">+IF(OFFSET('Hygiene Data'!$D$13,0,10*ROW('Hygiene Data'!D19))="","",OFFSET('Hygiene Data'!$D$13,0,10*ROW('Hygiene Data'!D19)))</f>
        <v/>
      </c>
      <c r="DR25" s="322" t="str">
        <f ca="true">+IF(OFFSET('Hygiene Data'!$E$11,0,10*ROW('Hygiene Data'!E19))="","",OFFSET('Hygiene Data'!$E$11,0,10*ROW('Hygiene Data'!E19)))</f>
        <v/>
      </c>
      <c r="DS25" s="322" t="str">
        <f ca="true">+IF(OFFSET('Hygiene Data'!$E$12,0,10*ROW('Hygiene Data'!E19))="","",OFFSET('Hygiene Data'!$E$12,0,10*ROW('Hygiene Data'!E19)))</f>
        <v/>
      </c>
      <c r="DT25" s="322" t="str">
        <f ca="true">+IF(OFFSET('Hygiene Data'!$E$13,0,10*ROW('Hygiene Data'!E19))="","",OFFSET('Hygiene Data'!$E$13,0,10*ROW('Hygiene Data'!E19)))</f>
        <v/>
      </c>
      <c r="DU25" s="322" t="str">
        <f ca="true">+IF(OFFSET('Hygiene Data'!$F$11,0,10*ROW('Hygiene Data'!F19))="","",OFFSET('Hygiene Data'!$F$11,0,10*ROW('Hygiene Data'!F19)))</f>
        <v/>
      </c>
      <c r="DV25" s="322" t="str">
        <f ca="true">+IF(OFFSET('Hygiene Data'!$F$12,0,10*ROW('Hygiene Data'!F19))="","",OFFSET('Hygiene Data'!$F$12,0,10*ROW('Hygiene Data'!F19)))</f>
        <v/>
      </c>
      <c r="DW25" s="322" t="str">
        <f ca="true">+IF(OFFSET('Hygiene Data'!$F$13,0,10*ROW('Hygiene Data'!F19))="","",OFFSET('Hygiene Data'!$F$13,0,10*ROW('Hygiene Data'!F19)))</f>
        <v/>
      </c>
      <c r="DX25" s="322" t="str">
        <f ca="true">+IF(OFFSET('Hygiene Data'!$G$11,0,10*ROW('Hygiene Data'!G19))="","",OFFSET('Hygiene Data'!$G$11,0,10*ROW('Hygiene Data'!G19)))</f>
        <v/>
      </c>
      <c r="DY25" s="322" t="str">
        <f ca="true">+IF(OFFSET('Hygiene Data'!$G$12,0,10*ROW('Hygiene Data'!G19))="","",OFFSET('Hygiene Data'!$G$12,0,10*ROW('Hygiene Data'!G19)))</f>
        <v/>
      </c>
      <c r="DZ25" s="322" t="str">
        <f ca="true">+IF(OFFSET('Hygiene Data'!$G$13,0,10*ROW('Hygiene Data'!G19))="","",OFFSET('Hygiene Data'!$G$13,0,10*ROW('Hygiene Data'!G19)))</f>
        <v/>
      </c>
      <c r="EA25" s="322" t="str">
        <f ca="true">+IF(OFFSET('Hygiene Data'!$H$11,0,10*ROW('Hygiene Data'!H19))="","",OFFSET('Hygiene Data'!$H$11,0,10*ROW('Hygiene Data'!H19)))</f>
        <v/>
      </c>
      <c r="EB25" s="322" t="str">
        <f ca="true">+IF(OFFSET('Hygiene Data'!$H$12,0,10*ROW('Hygiene Data'!H19))="","",OFFSET('Hygiene Data'!$H$12,0,10*ROW('Hygiene Data'!H19)))</f>
        <v/>
      </c>
      <c r="EC25" s="322" t="str">
        <f ca="true">+IF(OFFSET('Hygiene Data'!$H$13,0,10*ROW('Hygiene Data'!H19))="","",OFFSET('Hygiene Data'!$H$13,0,10*ROW('Hygiene Data'!H19)))</f>
        <v/>
      </c>
      <c r="ED25" s="322" t="str">
        <f ca="true">+IF(OFFSET('Hygiene Data'!$I$11,0,10*ROW('Hygiene Data'!I19))="","",OFFSET('Hygiene Data'!$I$11,0,10*ROW('Hygiene Data'!I19)))</f>
        <v/>
      </c>
      <c r="EE25" s="322" t="str">
        <f ca="true">+IF(OFFSET('Hygiene Data'!$I$12,0,10*ROW('Hygiene Data'!I19))="","",OFFSET('Hygiene Data'!$I$12,0,10*ROW('Hygiene Data'!I19)))</f>
        <v/>
      </c>
      <c r="EF25" s="322" t="str">
        <f ca="true">+IF(OFFSET('Hygiene Data'!$I$13,0,10*ROW('Hygiene Data'!I19))="","",OFFSET('Hygiene Data'!$I$13,0,10*ROW('Hygiene Data'!I19)))</f>
        <v/>
      </c>
    </row>
    <row xmlns:x14ac="http://schemas.microsoft.com/office/spreadsheetml/2009/9/ac" r="26" x14ac:dyDescent="0.2">
      <c r="A26" s="38" t="str">
        <f ca="true">+IF(OFFSET('Water Data'!$B$2,0,10*ROW('Water Data'!E20))="","",OFFSET('Water Data'!$B$2,0,10*ROW('Water Data'!E20)))</f>
        <v>ETH_2015_EMIS</v>
      </c>
      <c r="B26" s="38" t="str">
        <f ca="true">+IF(OFFSET('Water Data'!$C$2,0,10*ROW('Water Data'!F20))="","",OFFSET('Water Data'!$C$2,0,10*ROW('Water Data'!F20)))</f>
        <v>EMIS</v>
      </c>
      <c r="C26" s="378">
        <f t="shared" ca="true" si="0"/>
        <v>2015</v>
      </c>
      <c r="D26" s="99"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9"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9"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9"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9"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9"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9"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9"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9"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9"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9"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9"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9"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9"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9"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9"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9"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9"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100">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87.918128331906203</v>
      </c>
      <c r="W26" s="100"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100"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100"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100"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100"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100"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100"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100"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100"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100"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100"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100"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100"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100"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100"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100"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100"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100"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100"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100">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88.077188146106138</v>
      </c>
      <c r="AQ26" s="100"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100"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100"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100"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100">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86.042402826855124</v>
      </c>
      <c r="AV26" s="100"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100"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100"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100"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101"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101"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101"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101"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101"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101"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101"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101"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101"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101"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101"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101"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101"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101"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101"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101"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101"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101"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22"/>
      <c r="BS26" s="322" t="str">
        <f ca="true">+IF(OFFSET('Water Data'!$D$27,0,10*ROW('Water Data'!D20))="","",OFFSET('Water Data'!$D$27,0,10*ROW('Water Data'!D20)))</f>
        <v/>
      </c>
      <c r="BT26" s="322" t="str">
        <f ca="true">+IF(OFFSET('Water Data'!$D$28,0,10*ROW('Water Data'!D20))="","",OFFSET('Water Data'!$D$28,0,10*ROW('Water Data'!D20)))</f>
        <v/>
      </c>
      <c r="BU26" s="322" t="str">
        <f ca="true">+IF(OFFSET('Water Data'!$D$29,0,10*ROW('Water Data'!D20))="","",OFFSET('Water Data'!$D$29,0,10*ROW('Water Data'!D20)))</f>
        <v/>
      </c>
      <c r="BV26" s="322" t="str">
        <f ca="true">+IF(OFFSET('Water Data'!$E$27,0,10*ROW('Water Data'!E20))="","",OFFSET('Water Data'!$E$27,0,10*ROW('Water Data'!E20)))</f>
        <v/>
      </c>
      <c r="BW26" s="322" t="str">
        <f ca="true">+IF(OFFSET('Water Data'!$E$28,0,10*ROW('Water Data'!E20))="","",OFFSET('Water Data'!$E$28,0,10*ROW('Water Data'!E20)))</f>
        <v/>
      </c>
      <c r="BX26" s="322" t="str">
        <f ca="true">+IF(OFFSET('Water Data'!$E$29,0,10*ROW('Water Data'!E20))="","",OFFSET('Water Data'!$E$29,0,10*ROW('Water Data'!E20)))</f>
        <v/>
      </c>
      <c r="BY26" s="322" t="str">
        <f ca="true">+IF(OFFSET('Water Data'!$F$27,0,10*ROW('Water Data'!F20))="","",OFFSET('Water Data'!$F$27,0,10*ROW('Water Data'!F20)))</f>
        <v/>
      </c>
      <c r="BZ26" s="322" t="str">
        <f ca="true">+IF(OFFSET('Water Data'!$F$28,0,10*ROW('Water Data'!F20))="","",OFFSET('Water Data'!$F$28,0,10*ROW('Water Data'!F20)))</f>
        <v/>
      </c>
      <c r="CA26" s="322" t="str">
        <f ca="true">+IF(OFFSET('Water Data'!$F$29,0,10*ROW('Water Data'!F20))="","",OFFSET('Water Data'!$F$29,0,10*ROW('Water Data'!F20)))</f>
        <v/>
      </c>
      <c r="CB26" s="322" t="str">
        <f ca="true">+IF(OFFSET('Water Data'!$G$27,0,10*ROW('Water Data'!G20))="","",OFFSET('Water Data'!$G$27,0,10*ROW('Water Data'!G20)))</f>
        <v/>
      </c>
      <c r="CC26" s="322" t="str">
        <f ca="true">+IF(OFFSET('Water Data'!$G$28,0,10*ROW('Water Data'!G20))="","",OFFSET('Water Data'!$G$28,0,10*ROW('Water Data'!G20)))</f>
        <v/>
      </c>
      <c r="CD26" s="322" t="str">
        <f ca="true">+IF(OFFSET('Water Data'!$G$29,0,10*ROW('Water Data'!G20))="","",OFFSET('Water Data'!$G$29,0,10*ROW('Water Data'!G20)))</f>
        <v/>
      </c>
      <c r="CE26" s="322" t="str">
        <f ca="true">+IF(OFFSET('Water Data'!$H$27,0,10*ROW('Water Data'!H20))="","",OFFSET('Water Data'!$H$27,0,10*ROW('Water Data'!H20)))</f>
        <v/>
      </c>
      <c r="CF26" s="322" t="str">
        <f ca="true">+IF(OFFSET('Water Data'!$H$28,0,10*ROW('Water Data'!H20))="","",OFFSET('Water Data'!$H$28,0,10*ROW('Water Data'!H20)))</f>
        <v/>
      </c>
      <c r="CG26" s="322" t="str">
        <f ca="true">+IF(OFFSET('Water Data'!$H$29,0,10*ROW('Water Data'!H20))="","",OFFSET('Water Data'!$H$29,0,10*ROW('Water Data'!H20)))</f>
        <v/>
      </c>
      <c r="CH26" s="322" t="str">
        <f ca="true">+IF(OFFSET('Water Data'!$I$27,0,10*ROW('Water Data'!I20))="","",OFFSET('Water Data'!$I$27,0,10*ROW('Water Data'!I20)))</f>
        <v/>
      </c>
      <c r="CI26" s="322" t="str">
        <f ca="true">+IF(OFFSET('Water Data'!$I$28,0,10*ROW('Water Data'!I20))="","",OFFSET('Water Data'!$I$28,0,10*ROW('Water Data'!I20)))</f>
        <v/>
      </c>
      <c r="CJ26" s="322" t="str">
        <f ca="true">+IF(OFFSET('Water Data'!$I$29,0,10*ROW('Water Data'!I20))="","",OFFSET('Water Data'!$I$29,0,10*ROW('Water Data'!I20)))</f>
        <v/>
      </c>
      <c r="CK26" s="322" t="str">
        <f ca="true">+IF(OFFSET('Sanitation Data'!$D$28,0,10*ROW('Sanitation Data'!D20))="","",OFFSET('Sanitation Data'!$D$28,0,10*ROW('Sanitation Data'!D20)))</f>
        <v>Yes</v>
      </c>
      <c r="CL26" s="322" t="str">
        <f ca="true">+IF(OFFSET('Sanitation Data'!$D$29,0,10*ROW('Sanitation Data'!D20))="","",OFFSET('Sanitation Data'!$D$29,0,10*ROW('Sanitation Data'!D20)))</f>
        <v/>
      </c>
      <c r="CM26" s="322" t="str">
        <f ca="true">+IF(OFFSET('Sanitation Data'!$D$30,0,10*ROW('Sanitation Data'!D20))="","",OFFSET('Sanitation Data'!$D$30,0,10*ROW('Sanitation Data'!D20)))</f>
        <v/>
      </c>
      <c r="CN26" s="322" t="str">
        <f ca="true">+IF(OFFSET('Sanitation Data'!$D$31,0,10*ROW('Sanitation Data'!D20))="","",OFFSET('Sanitation Data'!$D$31,0,10*ROW('Sanitation Data'!D20)))</f>
        <v/>
      </c>
      <c r="CO26" s="322" t="str">
        <f ca="true">+IF(OFFSET('Sanitation Data'!$D$32,0,10*ROW('Sanitation Data'!D20))="","",OFFSET('Sanitation Data'!$D$32,0,10*ROW('Sanitation Data'!D20)))</f>
        <v/>
      </c>
      <c r="CP26" s="322" t="str">
        <f ca="true">+IF(OFFSET('Sanitation Data'!$E$28,0,10*ROW('Sanitation Data'!E20))="","",OFFSET('Sanitation Data'!$E$28,0,10*ROW('Sanitation Data'!E20)))</f>
        <v/>
      </c>
      <c r="CQ26" s="322" t="str">
        <f ca="true">+IF(OFFSET('Sanitation Data'!$E$29,0,10*ROW('Sanitation Data'!E20))="","",OFFSET('Sanitation Data'!$E$29,0,10*ROW('Sanitation Data'!E20)))</f>
        <v/>
      </c>
      <c r="CR26" s="322" t="str">
        <f ca="true">+IF(OFFSET('Sanitation Data'!$E$30,0,10*ROW('Sanitation Data'!E20))="","",OFFSET('Sanitation Data'!$E$30,0,10*ROW('Sanitation Data'!E20)))</f>
        <v/>
      </c>
      <c r="CS26" s="322" t="str">
        <f ca="true">+IF(OFFSET('Sanitation Data'!$E$31,0,10*ROW('Sanitation Data'!E20))="","",OFFSET('Sanitation Data'!$E$31,0,10*ROW('Sanitation Data'!E20)))</f>
        <v/>
      </c>
      <c r="CT26" s="322" t="str">
        <f ca="true">+IF(OFFSET('Sanitation Data'!$E$32,0,10*ROW('Sanitation Data'!E20))="","",OFFSET('Sanitation Data'!$E$32,0,10*ROW('Sanitation Data'!E20)))</f>
        <v/>
      </c>
      <c r="CU26" s="322" t="str">
        <f ca="true">+IF(OFFSET('Sanitation Data'!$F$28,0,10*ROW('Sanitation Data'!F20))="","",OFFSET('Sanitation Data'!$F$28,0,10*ROW('Sanitation Data'!F20)))</f>
        <v/>
      </c>
      <c r="CV26" s="322" t="str">
        <f ca="true">+IF(OFFSET('Sanitation Data'!$F$29,0,10*ROW('Sanitation Data'!F20))="","",OFFSET('Sanitation Data'!$F$29,0,10*ROW('Sanitation Data'!F20)))</f>
        <v/>
      </c>
      <c r="CW26" s="322" t="str">
        <f ca="true">+IF(OFFSET('Sanitation Data'!$F$30,0,10*ROW('Sanitation Data'!F20))="","",OFFSET('Sanitation Data'!$F$30,0,10*ROW('Sanitation Data'!F20)))</f>
        <v/>
      </c>
      <c r="CX26" s="322" t="str">
        <f ca="true">+IF(OFFSET('Sanitation Data'!$F$31,0,10*ROW('Sanitation Data'!F20))="","",OFFSET('Sanitation Data'!$F$31,0,10*ROW('Sanitation Data'!F20)))</f>
        <v/>
      </c>
      <c r="CY26" s="322" t="str">
        <f ca="true">+IF(OFFSET('Sanitation Data'!$F$32,0,10*ROW('Sanitation Data'!F20))="","",OFFSET('Sanitation Data'!$F$32,0,10*ROW('Sanitation Data'!F20)))</f>
        <v/>
      </c>
      <c r="CZ26" s="322" t="str">
        <f ca="true">+IF(OFFSET('Sanitation Data'!$G$28,0,10*ROW('Sanitation Data'!G20))="","",OFFSET('Sanitation Data'!$G$28,0,10*ROW('Sanitation Data'!G20)))</f>
        <v/>
      </c>
      <c r="DA26" s="322" t="str">
        <f ca="true">+IF(OFFSET('Sanitation Data'!$G$29,0,10*ROW('Sanitation Data'!G20))="","",OFFSET('Sanitation Data'!$G$29,0,10*ROW('Sanitation Data'!G20)))</f>
        <v/>
      </c>
      <c r="DB26" s="322" t="str">
        <f ca="true">+IF(OFFSET('Sanitation Data'!$G$30,0,10*ROW('Sanitation Data'!G20))="","",OFFSET('Sanitation Data'!$G$30,0,10*ROW('Sanitation Data'!G20)))</f>
        <v/>
      </c>
      <c r="DC26" s="322" t="str">
        <f ca="true">+IF(OFFSET('Sanitation Data'!$G$31,0,10*ROW('Sanitation Data'!G20))="","",OFFSET('Sanitation Data'!$G$31,0,10*ROW('Sanitation Data'!G20)))</f>
        <v/>
      </c>
      <c r="DD26" s="322" t="str">
        <f ca="true">+IF(OFFSET('Sanitation Data'!$G$32,0,10*ROW('Sanitation Data'!G20))="","",OFFSET('Sanitation Data'!$G$32,0,10*ROW('Sanitation Data'!G20)))</f>
        <v/>
      </c>
      <c r="DE26" s="322" t="str">
        <f ca="true">+IF(OFFSET('Sanitation Data'!$H$28,0,10*ROW('Sanitation Data'!H20))="","",OFFSET('Sanitation Data'!$H$28,0,10*ROW('Sanitation Data'!H20)))</f>
        <v>Yes</v>
      </c>
      <c r="DF26" s="322" t="str">
        <f ca="true">+IF(OFFSET('Sanitation Data'!$H$29,0,10*ROW('Sanitation Data'!H20))="","",OFFSET('Sanitation Data'!$H$29,0,10*ROW('Sanitation Data'!H20)))</f>
        <v/>
      </c>
      <c r="DG26" s="322" t="str">
        <f ca="true">+IF(OFFSET('Sanitation Data'!$H$30,0,10*ROW('Sanitation Data'!H20))="","",OFFSET('Sanitation Data'!$H$30,0,10*ROW('Sanitation Data'!H20)))</f>
        <v/>
      </c>
      <c r="DH26" s="322" t="str">
        <f ca="true">+IF(OFFSET('Sanitation Data'!$H$31,0,10*ROW('Sanitation Data'!H20))="","",OFFSET('Sanitation Data'!$H$31,0,10*ROW('Sanitation Data'!H20)))</f>
        <v/>
      </c>
      <c r="DI26" s="322" t="str">
        <f ca="true">+IF(OFFSET('Sanitation Data'!$H$32,0,10*ROW('Sanitation Data'!H20))="","",OFFSET('Sanitation Data'!$H$32,0,10*ROW('Sanitation Data'!H20)))</f>
        <v/>
      </c>
      <c r="DJ26" s="322" t="str">
        <f ca="true">+IF(OFFSET('Sanitation Data'!$I$28,0,10*ROW('Sanitation Data'!I20))="","",OFFSET('Sanitation Data'!$I$28,0,10*ROW('Sanitation Data'!I20)))</f>
        <v>Yes</v>
      </c>
      <c r="DK26" s="322" t="str">
        <f ca="true">+IF(OFFSET('Sanitation Data'!$I$29,0,10*ROW('Sanitation Data'!I20))="","",OFFSET('Sanitation Data'!$I$29,0,10*ROW('Sanitation Data'!I20)))</f>
        <v/>
      </c>
      <c r="DL26" s="322" t="str">
        <f ca="true">+IF(OFFSET('Sanitation Data'!$I$30,0,10*ROW('Sanitation Data'!I20))="","",OFFSET('Sanitation Data'!$I$30,0,10*ROW('Sanitation Data'!I20)))</f>
        <v/>
      </c>
      <c r="DM26" s="322" t="str">
        <f ca="true">+IF(OFFSET('Sanitation Data'!$I$31,0,10*ROW('Sanitation Data'!I20))="","",OFFSET('Sanitation Data'!$I$31,0,10*ROW('Sanitation Data'!I20)))</f>
        <v/>
      </c>
      <c r="DN26" s="322" t="str">
        <f ca="true">+IF(OFFSET('Sanitation Data'!$I$32,0,10*ROW('Sanitation Data'!I20))="","",OFFSET('Sanitation Data'!$I$32,0,10*ROW('Sanitation Data'!I20)))</f>
        <v/>
      </c>
      <c r="DO26" s="322" t="str">
        <f ca="true">+IF(OFFSET('Hygiene Data'!$D$11,0,10*ROW('Hygiene Data'!D20))="","",OFFSET('Hygiene Data'!$D$11,0,10*ROW('Hygiene Data'!D20)))</f>
        <v/>
      </c>
      <c r="DP26" s="322" t="str">
        <f ca="true">+IF(OFFSET('Hygiene Data'!$D$12,0,10*ROW('Hygiene Data'!D20))="","",OFFSET('Hygiene Data'!$D$12,0,10*ROW('Hygiene Data'!D20)))</f>
        <v/>
      </c>
      <c r="DQ26" s="322" t="str">
        <f ca="true">+IF(OFFSET('Hygiene Data'!$D$13,0,10*ROW('Hygiene Data'!D20))="","",OFFSET('Hygiene Data'!$D$13,0,10*ROW('Hygiene Data'!D20)))</f>
        <v/>
      </c>
      <c r="DR26" s="322" t="str">
        <f ca="true">+IF(OFFSET('Hygiene Data'!$E$11,0,10*ROW('Hygiene Data'!E20))="","",OFFSET('Hygiene Data'!$E$11,0,10*ROW('Hygiene Data'!E20)))</f>
        <v/>
      </c>
      <c r="DS26" s="322" t="str">
        <f ca="true">+IF(OFFSET('Hygiene Data'!$E$12,0,10*ROW('Hygiene Data'!E20))="","",OFFSET('Hygiene Data'!$E$12,0,10*ROW('Hygiene Data'!E20)))</f>
        <v/>
      </c>
      <c r="DT26" s="322" t="str">
        <f ca="true">+IF(OFFSET('Hygiene Data'!$E$13,0,10*ROW('Hygiene Data'!E20))="","",OFFSET('Hygiene Data'!$E$13,0,10*ROW('Hygiene Data'!E20)))</f>
        <v/>
      </c>
      <c r="DU26" s="322" t="str">
        <f ca="true">+IF(OFFSET('Hygiene Data'!$F$11,0,10*ROW('Hygiene Data'!F20))="","",OFFSET('Hygiene Data'!$F$11,0,10*ROW('Hygiene Data'!F20)))</f>
        <v/>
      </c>
      <c r="DV26" s="322" t="str">
        <f ca="true">+IF(OFFSET('Hygiene Data'!$F$12,0,10*ROW('Hygiene Data'!F20))="","",OFFSET('Hygiene Data'!$F$12,0,10*ROW('Hygiene Data'!F20)))</f>
        <v/>
      </c>
      <c r="DW26" s="322" t="str">
        <f ca="true">+IF(OFFSET('Hygiene Data'!$F$13,0,10*ROW('Hygiene Data'!F20))="","",OFFSET('Hygiene Data'!$F$13,0,10*ROW('Hygiene Data'!F20)))</f>
        <v/>
      </c>
      <c r="DX26" s="322" t="str">
        <f ca="true">+IF(OFFSET('Hygiene Data'!$G$11,0,10*ROW('Hygiene Data'!G20))="","",OFFSET('Hygiene Data'!$G$11,0,10*ROW('Hygiene Data'!G20)))</f>
        <v/>
      </c>
      <c r="DY26" s="322" t="str">
        <f ca="true">+IF(OFFSET('Hygiene Data'!$G$12,0,10*ROW('Hygiene Data'!G20))="","",OFFSET('Hygiene Data'!$G$12,0,10*ROW('Hygiene Data'!G20)))</f>
        <v/>
      </c>
      <c r="DZ26" s="322" t="str">
        <f ca="true">+IF(OFFSET('Hygiene Data'!$G$13,0,10*ROW('Hygiene Data'!G20))="","",OFFSET('Hygiene Data'!$G$13,0,10*ROW('Hygiene Data'!G20)))</f>
        <v/>
      </c>
      <c r="EA26" s="322" t="str">
        <f ca="true">+IF(OFFSET('Hygiene Data'!$H$11,0,10*ROW('Hygiene Data'!H20))="","",OFFSET('Hygiene Data'!$H$11,0,10*ROW('Hygiene Data'!H20)))</f>
        <v/>
      </c>
      <c r="EB26" s="322" t="str">
        <f ca="true">+IF(OFFSET('Hygiene Data'!$H$12,0,10*ROW('Hygiene Data'!H20))="","",OFFSET('Hygiene Data'!$H$12,0,10*ROW('Hygiene Data'!H20)))</f>
        <v/>
      </c>
      <c r="EC26" s="322" t="str">
        <f ca="true">+IF(OFFSET('Hygiene Data'!$H$13,0,10*ROW('Hygiene Data'!H20))="","",OFFSET('Hygiene Data'!$H$13,0,10*ROW('Hygiene Data'!H20)))</f>
        <v/>
      </c>
      <c r="ED26" s="322" t="str">
        <f ca="true">+IF(OFFSET('Hygiene Data'!$I$11,0,10*ROW('Hygiene Data'!I20))="","",OFFSET('Hygiene Data'!$I$11,0,10*ROW('Hygiene Data'!I20)))</f>
        <v/>
      </c>
      <c r="EE26" s="322" t="str">
        <f ca="true">+IF(OFFSET('Hygiene Data'!$I$12,0,10*ROW('Hygiene Data'!I20))="","",OFFSET('Hygiene Data'!$I$12,0,10*ROW('Hygiene Data'!I20)))</f>
        <v/>
      </c>
      <c r="EF26" s="322" t="str">
        <f ca="true">+IF(OFFSET('Hygiene Data'!$I$13,0,10*ROW('Hygiene Data'!I20))="","",OFFSET('Hygiene Data'!$I$13,0,10*ROW('Hygiene Data'!I20)))</f>
        <v/>
      </c>
    </row>
    <row xmlns:x14ac="http://schemas.microsoft.com/office/spreadsheetml/2009/9/ac" r="27" x14ac:dyDescent="0.2">
      <c r="A27" s="38" t="str">
        <f ca="true">+IF(OFFSET('Water Data'!$B$2,0,10*ROW('Water Data'!E21))="","",OFFSET('Water Data'!$B$2,0,10*ROW('Water Data'!E21)))</f>
        <v>ETH_2016_EMIS</v>
      </c>
      <c r="B27" s="38" t="str">
        <f ca="true">+IF(OFFSET('Water Data'!$C$2,0,10*ROW('Water Data'!F21))="","",OFFSET('Water Data'!$C$2,0,10*ROW('Water Data'!F21)))</f>
        <v>EMIS</v>
      </c>
      <c r="C27" s="378">
        <f t="shared" ca="true" si="0"/>
        <v>2016</v>
      </c>
      <c r="D27" s="99">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33.531175867238247</v>
      </c>
      <c r="E27" s="99">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19.701906740656973</v>
      </c>
      <c r="F27" s="99"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9"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9"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9"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9"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9"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9"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9"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9"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9"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9">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30.900000000000006</v>
      </c>
      <c r="Q27" s="99">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16</v>
      </c>
      <c r="R27" s="99"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9">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62.6</v>
      </c>
      <c r="T27" s="99">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60.6</v>
      </c>
      <c r="U27" s="99"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100">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85.84110406859007</v>
      </c>
      <c r="W27" s="100">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62.872120821607979</v>
      </c>
      <c r="X27" s="100"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100"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100"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100"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100"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100"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100"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100"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100"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100"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100"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100"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100"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100"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100"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100"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100"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100"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100">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85.7</v>
      </c>
      <c r="AQ27" s="100">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62.150000000000006</v>
      </c>
      <c r="AR27" s="100"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100"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100"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100">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87.4</v>
      </c>
      <c r="AV27" s="100">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70.849999999999994</v>
      </c>
      <c r="AW27" s="100"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100"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100"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101">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23.075059832206822</v>
      </c>
      <c r="BA27" s="101"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101">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5.5328038292612378</v>
      </c>
      <c r="BC27" s="101"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101"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101"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101"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101"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101"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101"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101"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101"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101">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21</v>
      </c>
      <c r="BM27" s="101"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101">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5.4</v>
      </c>
      <c r="BO27" s="101">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46</v>
      </c>
      <c r="BP27" s="101"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101">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7</v>
      </c>
      <c r="BR27" s="322"/>
      <c r="BS27" s="322" t="str">
        <f ca="true">+IF(OFFSET('Water Data'!$D$27,0,10*ROW('Water Data'!D21))="","",OFFSET('Water Data'!$D$27,0,10*ROW('Water Data'!D21)))</f>
        <v>Yes</v>
      </c>
      <c r="BT27" s="322" t="str">
        <f ca="true">+IF(OFFSET('Water Data'!$D$28,0,10*ROW('Water Data'!D21))="","",OFFSET('Water Data'!$D$28,0,10*ROW('Water Data'!D21)))</f>
        <v>Yes</v>
      </c>
      <c r="BU27" s="322" t="str">
        <f ca="true">+IF(OFFSET('Water Data'!$D$29,0,10*ROW('Water Data'!D21))="","",OFFSET('Water Data'!$D$29,0,10*ROW('Water Data'!D21)))</f>
        <v/>
      </c>
      <c r="BV27" s="322" t="str">
        <f ca="true">+IF(OFFSET('Water Data'!$E$27,0,10*ROW('Water Data'!E21))="","",OFFSET('Water Data'!$E$27,0,10*ROW('Water Data'!E21)))</f>
        <v/>
      </c>
      <c r="BW27" s="322" t="str">
        <f ca="true">+IF(OFFSET('Water Data'!$E$28,0,10*ROW('Water Data'!E21))="","",OFFSET('Water Data'!$E$28,0,10*ROW('Water Data'!E21)))</f>
        <v/>
      </c>
      <c r="BX27" s="322" t="str">
        <f ca="true">+IF(OFFSET('Water Data'!$E$29,0,10*ROW('Water Data'!E21))="","",OFFSET('Water Data'!$E$29,0,10*ROW('Water Data'!E21)))</f>
        <v/>
      </c>
      <c r="BY27" s="322" t="str">
        <f ca="true">+IF(OFFSET('Water Data'!$F$27,0,10*ROW('Water Data'!F21))="","",OFFSET('Water Data'!$F$27,0,10*ROW('Water Data'!F21)))</f>
        <v/>
      </c>
      <c r="BZ27" s="322" t="str">
        <f ca="true">+IF(OFFSET('Water Data'!$F$28,0,10*ROW('Water Data'!F21))="","",OFFSET('Water Data'!$F$28,0,10*ROW('Water Data'!F21)))</f>
        <v/>
      </c>
      <c r="CA27" s="322" t="str">
        <f ca="true">+IF(OFFSET('Water Data'!$F$29,0,10*ROW('Water Data'!F21))="","",OFFSET('Water Data'!$F$29,0,10*ROW('Water Data'!F21)))</f>
        <v/>
      </c>
      <c r="CB27" s="322" t="str">
        <f ca="true">+IF(OFFSET('Water Data'!$G$27,0,10*ROW('Water Data'!G21))="","",OFFSET('Water Data'!$G$27,0,10*ROW('Water Data'!G21)))</f>
        <v/>
      </c>
      <c r="CC27" s="322" t="str">
        <f ca="true">+IF(OFFSET('Water Data'!$G$28,0,10*ROW('Water Data'!G21))="","",OFFSET('Water Data'!$G$28,0,10*ROW('Water Data'!G21)))</f>
        <v/>
      </c>
      <c r="CD27" s="322" t="str">
        <f ca="true">+IF(OFFSET('Water Data'!$G$29,0,10*ROW('Water Data'!G21))="","",OFFSET('Water Data'!$G$29,0,10*ROW('Water Data'!G21)))</f>
        <v/>
      </c>
      <c r="CE27" s="322" t="str">
        <f ca="true">+IF(OFFSET('Water Data'!$H$27,0,10*ROW('Water Data'!H21))="","",OFFSET('Water Data'!$H$27,0,10*ROW('Water Data'!H21)))</f>
        <v>Yes</v>
      </c>
      <c r="CF27" s="322" t="str">
        <f ca="true">+IF(OFFSET('Water Data'!$H$28,0,10*ROW('Water Data'!H21))="","",OFFSET('Water Data'!$H$28,0,10*ROW('Water Data'!H21)))</f>
        <v>Yes</v>
      </c>
      <c r="CG27" s="322" t="str">
        <f ca="true">+IF(OFFSET('Water Data'!$H$29,0,10*ROW('Water Data'!H21))="","",OFFSET('Water Data'!$H$29,0,10*ROW('Water Data'!H21)))</f>
        <v/>
      </c>
      <c r="CH27" s="322" t="str">
        <f ca="true">+IF(OFFSET('Water Data'!$I$27,0,10*ROW('Water Data'!I21))="","",OFFSET('Water Data'!$I$27,0,10*ROW('Water Data'!I21)))</f>
        <v>Yes</v>
      </c>
      <c r="CI27" s="322" t="str">
        <f ca="true">+IF(OFFSET('Water Data'!$I$28,0,10*ROW('Water Data'!I21))="","",OFFSET('Water Data'!$I$28,0,10*ROW('Water Data'!I21)))</f>
        <v>Yes</v>
      </c>
      <c r="CJ27" s="322" t="str">
        <f ca="true">+IF(OFFSET('Water Data'!$I$29,0,10*ROW('Water Data'!I21))="","",OFFSET('Water Data'!$I$29,0,10*ROW('Water Data'!I21)))</f>
        <v/>
      </c>
      <c r="CK27" s="322" t="str">
        <f ca="true">+IF(OFFSET('Sanitation Data'!$D$28,0,10*ROW('Sanitation Data'!D21))="","",OFFSET('Sanitation Data'!$D$28,0,10*ROW('Sanitation Data'!D21)))</f>
        <v>Yes</v>
      </c>
      <c r="CL27" s="322" t="str">
        <f ca="true">+IF(OFFSET('Sanitation Data'!$D$29,0,10*ROW('Sanitation Data'!D21))="","",OFFSET('Sanitation Data'!$D$29,0,10*ROW('Sanitation Data'!D21)))</f>
        <v>Yes</v>
      </c>
      <c r="CM27" s="322" t="str">
        <f ca="true">+IF(OFFSET('Sanitation Data'!$D$30,0,10*ROW('Sanitation Data'!D21))="","",OFFSET('Sanitation Data'!$D$30,0,10*ROW('Sanitation Data'!D21)))</f>
        <v/>
      </c>
      <c r="CN27" s="322" t="str">
        <f ca="true">+IF(OFFSET('Sanitation Data'!$D$31,0,10*ROW('Sanitation Data'!D21))="","",OFFSET('Sanitation Data'!$D$31,0,10*ROW('Sanitation Data'!D21)))</f>
        <v/>
      </c>
      <c r="CO27" s="322" t="str">
        <f ca="true">+IF(OFFSET('Sanitation Data'!$D$32,0,10*ROW('Sanitation Data'!D21))="","",OFFSET('Sanitation Data'!$D$32,0,10*ROW('Sanitation Data'!D21)))</f>
        <v/>
      </c>
      <c r="CP27" s="322" t="str">
        <f ca="true">+IF(OFFSET('Sanitation Data'!$E$28,0,10*ROW('Sanitation Data'!E21))="","",OFFSET('Sanitation Data'!$E$28,0,10*ROW('Sanitation Data'!E21)))</f>
        <v/>
      </c>
      <c r="CQ27" s="322" t="str">
        <f ca="true">+IF(OFFSET('Sanitation Data'!$E$29,0,10*ROW('Sanitation Data'!E21))="","",OFFSET('Sanitation Data'!$E$29,0,10*ROW('Sanitation Data'!E21)))</f>
        <v/>
      </c>
      <c r="CR27" s="322" t="str">
        <f ca="true">+IF(OFFSET('Sanitation Data'!$E$30,0,10*ROW('Sanitation Data'!E21))="","",OFFSET('Sanitation Data'!$E$30,0,10*ROW('Sanitation Data'!E21)))</f>
        <v/>
      </c>
      <c r="CS27" s="322" t="str">
        <f ca="true">+IF(OFFSET('Sanitation Data'!$E$31,0,10*ROW('Sanitation Data'!E21))="","",OFFSET('Sanitation Data'!$E$31,0,10*ROW('Sanitation Data'!E21)))</f>
        <v/>
      </c>
      <c r="CT27" s="322" t="str">
        <f ca="true">+IF(OFFSET('Sanitation Data'!$E$32,0,10*ROW('Sanitation Data'!E21))="","",OFFSET('Sanitation Data'!$E$32,0,10*ROW('Sanitation Data'!E21)))</f>
        <v/>
      </c>
      <c r="CU27" s="322" t="str">
        <f ca="true">+IF(OFFSET('Sanitation Data'!$F$28,0,10*ROW('Sanitation Data'!F21))="","",OFFSET('Sanitation Data'!$F$28,0,10*ROW('Sanitation Data'!F21)))</f>
        <v/>
      </c>
      <c r="CV27" s="322" t="str">
        <f ca="true">+IF(OFFSET('Sanitation Data'!$F$29,0,10*ROW('Sanitation Data'!F21))="","",OFFSET('Sanitation Data'!$F$29,0,10*ROW('Sanitation Data'!F21)))</f>
        <v/>
      </c>
      <c r="CW27" s="322" t="str">
        <f ca="true">+IF(OFFSET('Sanitation Data'!$F$30,0,10*ROW('Sanitation Data'!F21))="","",OFFSET('Sanitation Data'!$F$30,0,10*ROW('Sanitation Data'!F21)))</f>
        <v/>
      </c>
      <c r="CX27" s="322" t="str">
        <f ca="true">+IF(OFFSET('Sanitation Data'!$F$31,0,10*ROW('Sanitation Data'!F21))="","",OFFSET('Sanitation Data'!$F$31,0,10*ROW('Sanitation Data'!F21)))</f>
        <v/>
      </c>
      <c r="CY27" s="322" t="str">
        <f ca="true">+IF(OFFSET('Sanitation Data'!$F$32,0,10*ROW('Sanitation Data'!F21))="","",OFFSET('Sanitation Data'!$F$32,0,10*ROW('Sanitation Data'!F21)))</f>
        <v/>
      </c>
      <c r="CZ27" s="322" t="str">
        <f ca="true">+IF(OFFSET('Sanitation Data'!$G$28,0,10*ROW('Sanitation Data'!G21))="","",OFFSET('Sanitation Data'!$G$28,0,10*ROW('Sanitation Data'!G21)))</f>
        <v/>
      </c>
      <c r="DA27" s="322" t="str">
        <f ca="true">+IF(OFFSET('Sanitation Data'!$G$29,0,10*ROW('Sanitation Data'!G21))="","",OFFSET('Sanitation Data'!$G$29,0,10*ROW('Sanitation Data'!G21)))</f>
        <v/>
      </c>
      <c r="DB27" s="322" t="str">
        <f ca="true">+IF(OFFSET('Sanitation Data'!$G$30,0,10*ROW('Sanitation Data'!G21))="","",OFFSET('Sanitation Data'!$G$30,0,10*ROW('Sanitation Data'!G21)))</f>
        <v/>
      </c>
      <c r="DC27" s="322" t="str">
        <f ca="true">+IF(OFFSET('Sanitation Data'!$G$31,0,10*ROW('Sanitation Data'!G21))="","",OFFSET('Sanitation Data'!$G$31,0,10*ROW('Sanitation Data'!G21)))</f>
        <v/>
      </c>
      <c r="DD27" s="322" t="str">
        <f ca="true">+IF(OFFSET('Sanitation Data'!$G$32,0,10*ROW('Sanitation Data'!G21))="","",OFFSET('Sanitation Data'!$G$32,0,10*ROW('Sanitation Data'!G21)))</f>
        <v/>
      </c>
      <c r="DE27" s="322" t="str">
        <f ca="true">+IF(OFFSET('Sanitation Data'!$H$28,0,10*ROW('Sanitation Data'!H21))="","",OFFSET('Sanitation Data'!$H$28,0,10*ROW('Sanitation Data'!H21)))</f>
        <v>Yes</v>
      </c>
      <c r="DF27" s="322" t="str">
        <f ca="true">+IF(OFFSET('Sanitation Data'!$H$29,0,10*ROW('Sanitation Data'!H21))="","",OFFSET('Sanitation Data'!$H$29,0,10*ROW('Sanitation Data'!H21)))</f>
        <v>Yes</v>
      </c>
      <c r="DG27" s="322" t="str">
        <f ca="true">+IF(OFFSET('Sanitation Data'!$H$30,0,10*ROW('Sanitation Data'!H21))="","",OFFSET('Sanitation Data'!$H$30,0,10*ROW('Sanitation Data'!H21)))</f>
        <v/>
      </c>
      <c r="DH27" s="322" t="str">
        <f ca="true">+IF(OFFSET('Sanitation Data'!$H$31,0,10*ROW('Sanitation Data'!H21))="","",OFFSET('Sanitation Data'!$H$31,0,10*ROW('Sanitation Data'!H21)))</f>
        <v/>
      </c>
      <c r="DI27" s="322" t="str">
        <f ca="true">+IF(OFFSET('Sanitation Data'!$H$32,0,10*ROW('Sanitation Data'!H21))="","",OFFSET('Sanitation Data'!$H$32,0,10*ROW('Sanitation Data'!H21)))</f>
        <v/>
      </c>
      <c r="DJ27" s="322" t="str">
        <f ca="true">+IF(OFFSET('Sanitation Data'!$I$28,0,10*ROW('Sanitation Data'!I21))="","",OFFSET('Sanitation Data'!$I$28,0,10*ROW('Sanitation Data'!I21)))</f>
        <v>Yes</v>
      </c>
      <c r="DK27" s="322" t="str">
        <f ca="true">+IF(OFFSET('Sanitation Data'!$I$29,0,10*ROW('Sanitation Data'!I21))="","",OFFSET('Sanitation Data'!$I$29,0,10*ROW('Sanitation Data'!I21)))</f>
        <v>Yes</v>
      </c>
      <c r="DL27" s="322" t="str">
        <f ca="true">+IF(OFFSET('Sanitation Data'!$I$30,0,10*ROW('Sanitation Data'!I21))="","",OFFSET('Sanitation Data'!$I$30,0,10*ROW('Sanitation Data'!I21)))</f>
        <v/>
      </c>
      <c r="DM27" s="322" t="str">
        <f ca="true">+IF(OFFSET('Sanitation Data'!$I$31,0,10*ROW('Sanitation Data'!I21))="","",OFFSET('Sanitation Data'!$I$31,0,10*ROW('Sanitation Data'!I21)))</f>
        <v/>
      </c>
      <c r="DN27" s="322" t="str">
        <f ca="true">+IF(OFFSET('Sanitation Data'!$I$32,0,10*ROW('Sanitation Data'!I21))="","",OFFSET('Sanitation Data'!$I$32,0,10*ROW('Sanitation Data'!I21)))</f>
        <v/>
      </c>
      <c r="DO27" s="322" t="str">
        <f ca="true">+IF(OFFSET('Hygiene Data'!$D$11,0,10*ROW('Hygiene Data'!D21))="","",OFFSET('Hygiene Data'!$D$11,0,10*ROW('Hygiene Data'!D21)))</f>
        <v>Yes</v>
      </c>
      <c r="DP27" s="322" t="str">
        <f ca="true">+IF(OFFSET('Hygiene Data'!$D$12,0,10*ROW('Hygiene Data'!D21))="","",OFFSET('Hygiene Data'!$D$12,0,10*ROW('Hygiene Data'!D21)))</f>
        <v/>
      </c>
      <c r="DQ27" s="322" t="str">
        <f ca="true">+IF(OFFSET('Hygiene Data'!$D$13,0,10*ROW('Hygiene Data'!D21))="","",OFFSET('Hygiene Data'!$D$13,0,10*ROW('Hygiene Data'!D21)))</f>
        <v>Yes</v>
      </c>
      <c r="DR27" s="322" t="str">
        <f ca="true">+IF(OFFSET('Hygiene Data'!$E$11,0,10*ROW('Hygiene Data'!E21))="","",OFFSET('Hygiene Data'!$E$11,0,10*ROW('Hygiene Data'!E21)))</f>
        <v/>
      </c>
      <c r="DS27" s="322" t="str">
        <f ca="true">+IF(OFFSET('Hygiene Data'!$E$12,0,10*ROW('Hygiene Data'!E21))="","",OFFSET('Hygiene Data'!$E$12,0,10*ROW('Hygiene Data'!E21)))</f>
        <v/>
      </c>
      <c r="DT27" s="322" t="str">
        <f ca="true">+IF(OFFSET('Hygiene Data'!$E$13,0,10*ROW('Hygiene Data'!E21))="","",OFFSET('Hygiene Data'!$E$13,0,10*ROW('Hygiene Data'!E21)))</f>
        <v/>
      </c>
      <c r="DU27" s="322" t="str">
        <f ca="true">+IF(OFFSET('Hygiene Data'!$F$11,0,10*ROW('Hygiene Data'!F21))="","",OFFSET('Hygiene Data'!$F$11,0,10*ROW('Hygiene Data'!F21)))</f>
        <v/>
      </c>
      <c r="DV27" s="322" t="str">
        <f ca="true">+IF(OFFSET('Hygiene Data'!$F$12,0,10*ROW('Hygiene Data'!F21))="","",OFFSET('Hygiene Data'!$F$12,0,10*ROW('Hygiene Data'!F21)))</f>
        <v/>
      </c>
      <c r="DW27" s="322" t="str">
        <f ca="true">+IF(OFFSET('Hygiene Data'!$F$13,0,10*ROW('Hygiene Data'!F21))="","",OFFSET('Hygiene Data'!$F$13,0,10*ROW('Hygiene Data'!F21)))</f>
        <v/>
      </c>
      <c r="DX27" s="322" t="str">
        <f ca="true">+IF(OFFSET('Hygiene Data'!$G$11,0,10*ROW('Hygiene Data'!G21))="","",OFFSET('Hygiene Data'!$G$11,0,10*ROW('Hygiene Data'!G21)))</f>
        <v/>
      </c>
      <c r="DY27" s="322" t="str">
        <f ca="true">+IF(OFFSET('Hygiene Data'!$G$12,0,10*ROW('Hygiene Data'!G21))="","",OFFSET('Hygiene Data'!$G$12,0,10*ROW('Hygiene Data'!G21)))</f>
        <v/>
      </c>
      <c r="DZ27" s="322" t="str">
        <f ca="true">+IF(OFFSET('Hygiene Data'!$G$13,0,10*ROW('Hygiene Data'!G21))="","",OFFSET('Hygiene Data'!$G$13,0,10*ROW('Hygiene Data'!G21)))</f>
        <v/>
      </c>
      <c r="EA27" s="322" t="str">
        <f ca="true">+IF(OFFSET('Hygiene Data'!$H$11,0,10*ROW('Hygiene Data'!H21))="","",OFFSET('Hygiene Data'!$H$11,0,10*ROW('Hygiene Data'!H21)))</f>
        <v>Yes</v>
      </c>
      <c r="EB27" s="322" t="str">
        <f ca="true">+IF(OFFSET('Hygiene Data'!$H$12,0,10*ROW('Hygiene Data'!H21))="","",OFFSET('Hygiene Data'!$H$12,0,10*ROW('Hygiene Data'!H21)))</f>
        <v/>
      </c>
      <c r="EC27" s="322" t="str">
        <f ca="true">+IF(OFFSET('Hygiene Data'!$H$13,0,10*ROW('Hygiene Data'!H21))="","",OFFSET('Hygiene Data'!$H$13,0,10*ROW('Hygiene Data'!H21)))</f>
        <v>Yes</v>
      </c>
      <c r="ED27" s="322" t="str">
        <f ca="true">+IF(OFFSET('Hygiene Data'!$I$11,0,10*ROW('Hygiene Data'!I21))="","",OFFSET('Hygiene Data'!$I$11,0,10*ROW('Hygiene Data'!I21)))</f>
        <v>Yes</v>
      </c>
      <c r="EE27" s="322" t="str">
        <f ca="true">+IF(OFFSET('Hygiene Data'!$I$12,0,10*ROW('Hygiene Data'!I21))="","",OFFSET('Hygiene Data'!$I$12,0,10*ROW('Hygiene Data'!I21)))</f>
        <v/>
      </c>
      <c r="EF27" s="322" t="str">
        <f ca="true">+IF(OFFSET('Hygiene Data'!$I$13,0,10*ROW('Hygiene Data'!I21))="","",OFFSET('Hygiene Data'!$I$13,0,10*ROW('Hygiene Data'!I21)))</f>
        <v>Yes</v>
      </c>
    </row>
    <row xmlns:x14ac="http://schemas.microsoft.com/office/spreadsheetml/2009/9/ac" r="28" x14ac:dyDescent="0.2">
      <c r="A28" s="38" t="str">
        <f ca="true">+IF(OFFSET('Water Data'!$B$2,0,10*ROW('Water Data'!E22))="","",OFFSET('Water Data'!$B$2,0,10*ROW('Water Data'!E22)))</f>
        <v>ETH_2017_YL</v>
      </c>
      <c r="B28" s="38" t="str">
        <f ca="true">+IF(OFFSET('Water Data'!$C$2,0,10*ROW('Water Data'!F22))="","",OFFSET('Water Data'!$C$2,0,10*ROW('Water Data'!F22)))</f>
        <v>Survey</v>
      </c>
      <c r="C28" s="378">
        <f t="shared" ca="true" si="0"/>
        <v>2017</v>
      </c>
      <c r="D28" s="99" t="str">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[76]</v>
      </c>
      <c r="E28" s="99" t="str">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[60]</v>
      </c>
      <c r="F28" s="99"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9"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9"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9"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9"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9"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9"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9"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9"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9"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9"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9"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9"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9"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9"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9"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100"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100" t="str">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[69]</v>
      </c>
      <c r="X28" s="100"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100"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100"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100"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100"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100"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100"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100"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100"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100"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100"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100"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100"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100"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100"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100"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100"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100"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100"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100"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100"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100"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100"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100"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100"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100"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100"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100"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101" t="str">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[29]</v>
      </c>
      <c r="BA28" s="101"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101"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101"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101"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101"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101"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101"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101"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101"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101"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101"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101"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101"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101"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101"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101"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101"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22"/>
      <c r="BS28" s="322" t="str">
        <f ca="true">+IF(OFFSET('Water Data'!$D$27,0,10*ROW('Water Data'!D22))="","",OFFSET('Water Data'!$D$27,0,10*ROW('Water Data'!D22)))</f>
        <v>No</v>
      </c>
      <c r="BT28" s="322" t="str">
        <f ca="true">+IF(OFFSET('Water Data'!$D$28,0,10*ROW('Water Data'!D22))="","",OFFSET('Water Data'!$D$28,0,10*ROW('Water Data'!D22)))</f>
        <v>No</v>
      </c>
      <c r="BU28" s="322" t="str">
        <f ca="true">+IF(OFFSET('Water Data'!$D$29,0,10*ROW('Water Data'!D22))="","",OFFSET('Water Data'!$D$29,0,10*ROW('Water Data'!D22)))</f>
        <v/>
      </c>
      <c r="BV28" s="322" t="str">
        <f ca="true">+IF(OFFSET('Water Data'!$E$27,0,10*ROW('Water Data'!E22))="","",OFFSET('Water Data'!$E$27,0,10*ROW('Water Data'!E22)))</f>
        <v/>
      </c>
      <c r="BW28" s="322" t="str">
        <f ca="true">+IF(OFFSET('Water Data'!$E$28,0,10*ROW('Water Data'!E22))="","",OFFSET('Water Data'!$E$28,0,10*ROW('Water Data'!E22)))</f>
        <v/>
      </c>
      <c r="BX28" s="322" t="str">
        <f ca="true">+IF(OFFSET('Water Data'!$E$29,0,10*ROW('Water Data'!E22))="","",OFFSET('Water Data'!$E$29,0,10*ROW('Water Data'!E22)))</f>
        <v/>
      </c>
      <c r="BY28" s="322" t="str">
        <f ca="true">+IF(OFFSET('Water Data'!$F$27,0,10*ROW('Water Data'!F22))="","",OFFSET('Water Data'!$F$27,0,10*ROW('Water Data'!F22)))</f>
        <v/>
      </c>
      <c r="BZ28" s="322" t="str">
        <f ca="true">+IF(OFFSET('Water Data'!$F$28,0,10*ROW('Water Data'!F22))="","",OFFSET('Water Data'!$F$28,0,10*ROW('Water Data'!F22)))</f>
        <v/>
      </c>
      <c r="CA28" s="322" t="str">
        <f ca="true">+IF(OFFSET('Water Data'!$F$29,0,10*ROW('Water Data'!F22))="","",OFFSET('Water Data'!$F$29,0,10*ROW('Water Data'!F22)))</f>
        <v/>
      </c>
      <c r="CB28" s="322" t="str">
        <f ca="true">+IF(OFFSET('Water Data'!$G$27,0,10*ROW('Water Data'!G22))="","",OFFSET('Water Data'!$G$27,0,10*ROW('Water Data'!G22)))</f>
        <v/>
      </c>
      <c r="CC28" s="322" t="str">
        <f ca="true">+IF(OFFSET('Water Data'!$G$28,0,10*ROW('Water Data'!G22))="","",OFFSET('Water Data'!$G$28,0,10*ROW('Water Data'!G22)))</f>
        <v/>
      </c>
      <c r="CD28" s="322" t="str">
        <f ca="true">+IF(OFFSET('Water Data'!$G$29,0,10*ROW('Water Data'!G22))="","",OFFSET('Water Data'!$G$29,0,10*ROW('Water Data'!G22)))</f>
        <v/>
      </c>
      <c r="CE28" s="322" t="str">
        <f ca="true">+IF(OFFSET('Water Data'!$H$27,0,10*ROW('Water Data'!H22))="","",OFFSET('Water Data'!$H$27,0,10*ROW('Water Data'!H22)))</f>
        <v/>
      </c>
      <c r="CF28" s="322" t="str">
        <f ca="true">+IF(OFFSET('Water Data'!$H$28,0,10*ROW('Water Data'!H22))="","",OFFSET('Water Data'!$H$28,0,10*ROW('Water Data'!H22)))</f>
        <v/>
      </c>
      <c r="CG28" s="322" t="str">
        <f ca="true">+IF(OFFSET('Water Data'!$H$29,0,10*ROW('Water Data'!H22))="","",OFFSET('Water Data'!$H$29,0,10*ROW('Water Data'!H22)))</f>
        <v/>
      </c>
      <c r="CH28" s="322" t="str">
        <f ca="true">+IF(OFFSET('Water Data'!$I$27,0,10*ROW('Water Data'!I22))="","",OFFSET('Water Data'!$I$27,0,10*ROW('Water Data'!I22)))</f>
        <v/>
      </c>
      <c r="CI28" s="322" t="str">
        <f ca="true">+IF(OFFSET('Water Data'!$I$28,0,10*ROW('Water Data'!I22))="","",OFFSET('Water Data'!$I$28,0,10*ROW('Water Data'!I22)))</f>
        <v/>
      </c>
      <c r="CJ28" s="322" t="str">
        <f ca="true">+IF(OFFSET('Water Data'!$I$29,0,10*ROW('Water Data'!I22))="","",OFFSET('Water Data'!$I$29,0,10*ROW('Water Data'!I22)))</f>
        <v/>
      </c>
      <c r="CK28" s="322" t="str">
        <f ca="true">+IF(OFFSET('Sanitation Data'!$D$28,0,10*ROW('Sanitation Data'!D22))="","",OFFSET('Sanitation Data'!$D$28,0,10*ROW('Sanitation Data'!D22)))</f>
        <v/>
      </c>
      <c r="CL28" s="322" t="str">
        <f ca="true">+IF(OFFSET('Sanitation Data'!$D$29,0,10*ROW('Sanitation Data'!D22))="","",OFFSET('Sanitation Data'!$D$29,0,10*ROW('Sanitation Data'!D22)))</f>
        <v>No</v>
      </c>
      <c r="CM28" s="322" t="str">
        <f ca="true">+IF(OFFSET('Sanitation Data'!$D$30,0,10*ROW('Sanitation Data'!D22))="","",OFFSET('Sanitation Data'!$D$30,0,10*ROW('Sanitation Data'!D22)))</f>
        <v/>
      </c>
      <c r="CN28" s="322" t="str">
        <f ca="true">+IF(OFFSET('Sanitation Data'!$D$31,0,10*ROW('Sanitation Data'!D22))="","",OFFSET('Sanitation Data'!$D$31,0,10*ROW('Sanitation Data'!D22)))</f>
        <v/>
      </c>
      <c r="CO28" s="322" t="str">
        <f ca="true">+IF(OFFSET('Sanitation Data'!$D$32,0,10*ROW('Sanitation Data'!D22))="","",OFFSET('Sanitation Data'!$D$32,0,10*ROW('Sanitation Data'!D22)))</f>
        <v/>
      </c>
      <c r="CP28" s="322" t="str">
        <f ca="true">+IF(OFFSET('Sanitation Data'!$E$28,0,10*ROW('Sanitation Data'!E22))="","",OFFSET('Sanitation Data'!$E$28,0,10*ROW('Sanitation Data'!E22)))</f>
        <v/>
      </c>
      <c r="CQ28" s="322" t="str">
        <f ca="true">+IF(OFFSET('Sanitation Data'!$E$29,0,10*ROW('Sanitation Data'!E22))="","",OFFSET('Sanitation Data'!$E$29,0,10*ROW('Sanitation Data'!E22)))</f>
        <v/>
      </c>
      <c r="CR28" s="322" t="str">
        <f ca="true">+IF(OFFSET('Sanitation Data'!$E$30,0,10*ROW('Sanitation Data'!E22))="","",OFFSET('Sanitation Data'!$E$30,0,10*ROW('Sanitation Data'!E22)))</f>
        <v/>
      </c>
      <c r="CS28" s="322" t="str">
        <f ca="true">+IF(OFFSET('Sanitation Data'!$E$31,0,10*ROW('Sanitation Data'!E22))="","",OFFSET('Sanitation Data'!$E$31,0,10*ROW('Sanitation Data'!E22)))</f>
        <v/>
      </c>
      <c r="CT28" s="322" t="str">
        <f ca="true">+IF(OFFSET('Sanitation Data'!$E$32,0,10*ROW('Sanitation Data'!E22))="","",OFFSET('Sanitation Data'!$E$32,0,10*ROW('Sanitation Data'!E22)))</f>
        <v/>
      </c>
      <c r="CU28" s="322" t="str">
        <f ca="true">+IF(OFFSET('Sanitation Data'!$F$28,0,10*ROW('Sanitation Data'!F22))="","",OFFSET('Sanitation Data'!$F$28,0,10*ROW('Sanitation Data'!F22)))</f>
        <v/>
      </c>
      <c r="CV28" s="322" t="str">
        <f ca="true">+IF(OFFSET('Sanitation Data'!$F$29,0,10*ROW('Sanitation Data'!F22))="","",OFFSET('Sanitation Data'!$F$29,0,10*ROW('Sanitation Data'!F22)))</f>
        <v/>
      </c>
      <c r="CW28" s="322" t="str">
        <f ca="true">+IF(OFFSET('Sanitation Data'!$F$30,0,10*ROW('Sanitation Data'!F22))="","",OFFSET('Sanitation Data'!$F$30,0,10*ROW('Sanitation Data'!F22)))</f>
        <v/>
      </c>
      <c r="CX28" s="322" t="str">
        <f ca="true">+IF(OFFSET('Sanitation Data'!$F$31,0,10*ROW('Sanitation Data'!F22))="","",OFFSET('Sanitation Data'!$F$31,0,10*ROW('Sanitation Data'!F22)))</f>
        <v/>
      </c>
      <c r="CY28" s="322" t="str">
        <f ca="true">+IF(OFFSET('Sanitation Data'!$F$32,0,10*ROW('Sanitation Data'!F22))="","",OFFSET('Sanitation Data'!$F$32,0,10*ROW('Sanitation Data'!F22)))</f>
        <v/>
      </c>
      <c r="CZ28" s="322" t="str">
        <f ca="true">+IF(OFFSET('Sanitation Data'!$G$28,0,10*ROW('Sanitation Data'!G22))="","",OFFSET('Sanitation Data'!$G$28,0,10*ROW('Sanitation Data'!G22)))</f>
        <v/>
      </c>
      <c r="DA28" s="322" t="str">
        <f ca="true">+IF(OFFSET('Sanitation Data'!$G$29,0,10*ROW('Sanitation Data'!G22))="","",OFFSET('Sanitation Data'!$G$29,0,10*ROW('Sanitation Data'!G22)))</f>
        <v/>
      </c>
      <c r="DB28" s="322" t="str">
        <f ca="true">+IF(OFFSET('Sanitation Data'!$G$30,0,10*ROW('Sanitation Data'!G22))="","",OFFSET('Sanitation Data'!$G$30,0,10*ROW('Sanitation Data'!G22)))</f>
        <v/>
      </c>
      <c r="DC28" s="322" t="str">
        <f ca="true">+IF(OFFSET('Sanitation Data'!$G$31,0,10*ROW('Sanitation Data'!G22))="","",OFFSET('Sanitation Data'!$G$31,0,10*ROW('Sanitation Data'!G22)))</f>
        <v/>
      </c>
      <c r="DD28" s="322" t="str">
        <f ca="true">+IF(OFFSET('Sanitation Data'!$G$32,0,10*ROW('Sanitation Data'!G22))="","",OFFSET('Sanitation Data'!$G$32,0,10*ROW('Sanitation Data'!G22)))</f>
        <v/>
      </c>
      <c r="DE28" s="322" t="str">
        <f ca="true">+IF(OFFSET('Sanitation Data'!$H$28,0,10*ROW('Sanitation Data'!H22))="","",OFFSET('Sanitation Data'!$H$28,0,10*ROW('Sanitation Data'!H22)))</f>
        <v/>
      </c>
      <c r="DF28" s="322" t="str">
        <f ca="true">+IF(OFFSET('Sanitation Data'!$H$29,0,10*ROW('Sanitation Data'!H22))="","",OFFSET('Sanitation Data'!$H$29,0,10*ROW('Sanitation Data'!H22)))</f>
        <v/>
      </c>
      <c r="DG28" s="322" t="str">
        <f ca="true">+IF(OFFSET('Sanitation Data'!$H$30,0,10*ROW('Sanitation Data'!H22))="","",OFFSET('Sanitation Data'!$H$30,0,10*ROW('Sanitation Data'!H22)))</f>
        <v/>
      </c>
      <c r="DH28" s="322" t="str">
        <f ca="true">+IF(OFFSET('Sanitation Data'!$H$31,0,10*ROW('Sanitation Data'!H22))="","",OFFSET('Sanitation Data'!$H$31,0,10*ROW('Sanitation Data'!H22)))</f>
        <v/>
      </c>
      <c r="DI28" s="322" t="str">
        <f ca="true">+IF(OFFSET('Sanitation Data'!$H$32,0,10*ROW('Sanitation Data'!H22))="","",OFFSET('Sanitation Data'!$H$32,0,10*ROW('Sanitation Data'!H22)))</f>
        <v/>
      </c>
      <c r="DJ28" s="322" t="str">
        <f ca="true">+IF(OFFSET('Sanitation Data'!$I$28,0,10*ROW('Sanitation Data'!I22))="","",OFFSET('Sanitation Data'!$I$28,0,10*ROW('Sanitation Data'!I22)))</f>
        <v/>
      </c>
      <c r="DK28" s="322" t="str">
        <f ca="true">+IF(OFFSET('Sanitation Data'!$I$29,0,10*ROW('Sanitation Data'!I22))="","",OFFSET('Sanitation Data'!$I$29,0,10*ROW('Sanitation Data'!I22)))</f>
        <v/>
      </c>
      <c r="DL28" s="322" t="str">
        <f ca="true">+IF(OFFSET('Sanitation Data'!$I$30,0,10*ROW('Sanitation Data'!I22))="","",OFFSET('Sanitation Data'!$I$30,0,10*ROW('Sanitation Data'!I22)))</f>
        <v/>
      </c>
      <c r="DM28" s="322" t="str">
        <f ca="true">+IF(OFFSET('Sanitation Data'!$I$31,0,10*ROW('Sanitation Data'!I22))="","",OFFSET('Sanitation Data'!$I$31,0,10*ROW('Sanitation Data'!I22)))</f>
        <v/>
      </c>
      <c r="DN28" s="322" t="str">
        <f ca="true">+IF(OFFSET('Sanitation Data'!$I$32,0,10*ROW('Sanitation Data'!I22))="","",OFFSET('Sanitation Data'!$I$32,0,10*ROW('Sanitation Data'!I22)))</f>
        <v/>
      </c>
      <c r="DO28" s="322" t="str">
        <f ca="true">+IF(OFFSET('Hygiene Data'!$D$11,0,10*ROW('Hygiene Data'!D22))="","",OFFSET('Hygiene Data'!$D$11,0,10*ROW('Hygiene Data'!D22)))</f>
        <v>No</v>
      </c>
      <c r="DP28" s="322" t="str">
        <f ca="true">+IF(OFFSET('Hygiene Data'!$D$12,0,10*ROW('Hygiene Data'!D22))="","",OFFSET('Hygiene Data'!$D$12,0,10*ROW('Hygiene Data'!D22)))</f>
        <v/>
      </c>
      <c r="DQ28" s="322" t="str">
        <f ca="true">+IF(OFFSET('Hygiene Data'!$D$13,0,10*ROW('Hygiene Data'!D22))="","",OFFSET('Hygiene Data'!$D$13,0,10*ROW('Hygiene Data'!D22)))</f>
        <v/>
      </c>
      <c r="DR28" s="322" t="str">
        <f ca="true">+IF(OFFSET('Hygiene Data'!$E$11,0,10*ROW('Hygiene Data'!E22))="","",OFFSET('Hygiene Data'!$E$11,0,10*ROW('Hygiene Data'!E22)))</f>
        <v/>
      </c>
      <c r="DS28" s="322" t="str">
        <f ca="true">+IF(OFFSET('Hygiene Data'!$E$12,0,10*ROW('Hygiene Data'!E22))="","",OFFSET('Hygiene Data'!$E$12,0,10*ROW('Hygiene Data'!E22)))</f>
        <v/>
      </c>
      <c r="DT28" s="322" t="str">
        <f ca="true">+IF(OFFSET('Hygiene Data'!$E$13,0,10*ROW('Hygiene Data'!E22))="","",OFFSET('Hygiene Data'!$E$13,0,10*ROW('Hygiene Data'!E22)))</f>
        <v/>
      </c>
      <c r="DU28" s="322" t="str">
        <f ca="true">+IF(OFFSET('Hygiene Data'!$F$11,0,10*ROW('Hygiene Data'!F22))="","",OFFSET('Hygiene Data'!$F$11,0,10*ROW('Hygiene Data'!F22)))</f>
        <v/>
      </c>
      <c r="DV28" s="322" t="str">
        <f ca="true">+IF(OFFSET('Hygiene Data'!$F$12,0,10*ROW('Hygiene Data'!F22))="","",OFFSET('Hygiene Data'!$F$12,0,10*ROW('Hygiene Data'!F22)))</f>
        <v/>
      </c>
      <c r="DW28" s="322" t="str">
        <f ca="true">+IF(OFFSET('Hygiene Data'!$F$13,0,10*ROW('Hygiene Data'!F22))="","",OFFSET('Hygiene Data'!$F$13,0,10*ROW('Hygiene Data'!F22)))</f>
        <v/>
      </c>
      <c r="DX28" s="322" t="str">
        <f ca="true">+IF(OFFSET('Hygiene Data'!$G$11,0,10*ROW('Hygiene Data'!G22))="","",OFFSET('Hygiene Data'!$G$11,0,10*ROW('Hygiene Data'!G22)))</f>
        <v/>
      </c>
      <c r="DY28" s="322" t="str">
        <f ca="true">+IF(OFFSET('Hygiene Data'!$G$12,0,10*ROW('Hygiene Data'!G22))="","",OFFSET('Hygiene Data'!$G$12,0,10*ROW('Hygiene Data'!G22)))</f>
        <v/>
      </c>
      <c r="DZ28" s="322" t="str">
        <f ca="true">+IF(OFFSET('Hygiene Data'!$G$13,0,10*ROW('Hygiene Data'!G22))="","",OFFSET('Hygiene Data'!$G$13,0,10*ROW('Hygiene Data'!G22)))</f>
        <v/>
      </c>
      <c r="EA28" s="322" t="str">
        <f ca="true">+IF(OFFSET('Hygiene Data'!$H$11,0,10*ROW('Hygiene Data'!H22))="","",OFFSET('Hygiene Data'!$H$11,0,10*ROW('Hygiene Data'!H22)))</f>
        <v/>
      </c>
      <c r="EB28" s="322" t="str">
        <f ca="true">+IF(OFFSET('Hygiene Data'!$H$12,0,10*ROW('Hygiene Data'!H22))="","",OFFSET('Hygiene Data'!$H$12,0,10*ROW('Hygiene Data'!H22)))</f>
        <v/>
      </c>
      <c r="EC28" s="322" t="str">
        <f ca="true">+IF(OFFSET('Hygiene Data'!$H$13,0,10*ROW('Hygiene Data'!H22))="","",OFFSET('Hygiene Data'!$H$13,0,10*ROW('Hygiene Data'!H22)))</f>
        <v/>
      </c>
      <c r="ED28" s="322" t="str">
        <f ca="true">+IF(OFFSET('Hygiene Data'!$I$11,0,10*ROW('Hygiene Data'!I22))="","",OFFSET('Hygiene Data'!$I$11,0,10*ROW('Hygiene Data'!I22)))</f>
        <v/>
      </c>
      <c r="EE28" s="322" t="str">
        <f ca="true">+IF(OFFSET('Hygiene Data'!$I$12,0,10*ROW('Hygiene Data'!I22))="","",OFFSET('Hygiene Data'!$I$12,0,10*ROW('Hygiene Data'!I22)))</f>
        <v/>
      </c>
      <c r="EF28" s="322" t="str">
        <f ca="true">+IF(OFFSET('Hygiene Data'!$I$13,0,10*ROW('Hygiene Data'!I22))="","",OFFSET('Hygiene Data'!$I$13,0,10*ROW('Hygiene Data'!I22)))</f>
        <v/>
      </c>
    </row>
    <row xmlns:x14ac="http://schemas.microsoft.com/office/spreadsheetml/2009/9/ac" r="29" x14ac:dyDescent="0.2">
      <c r="A29" s="38" t="str">
        <f ca="true">+IF(OFFSET('Water Data'!$B$2,0,10*ROW('Water Data'!E23))="","",OFFSET('Water Data'!$B$2,0,10*ROW('Water Data'!E23)))</f>
        <v>ETH_2017_EMIS</v>
      </c>
      <c r="B29" s="38" t="str">
        <f ca="true">+IF(OFFSET('Water Data'!$C$2,0,10*ROW('Water Data'!F23))="","",OFFSET('Water Data'!$C$2,0,10*ROW('Water Data'!F23)))</f>
        <v>EMIS</v>
      </c>
      <c r="C29" s="378">
        <f t="shared" ca="true" si="0"/>
        <v>2017</v>
      </c>
      <c r="D29" s="99">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41.989217710484056</v>
      </c>
      <c r="E29" s="99">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26.571718284010093</v>
      </c>
      <c r="F29" s="99">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15.486975361321402</v>
      </c>
      <c r="G29" s="99"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9"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9"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9"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9"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9"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9"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9"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9"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9">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40</v>
      </c>
      <c r="Q29" s="99">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23.599999999999998</v>
      </c>
      <c r="R29" s="99">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14.867999999999999</v>
      </c>
      <c r="S29" s="99">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63</v>
      </c>
      <c r="T29" s="99">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57.96</v>
      </c>
      <c r="U29" s="99">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22.024799999999999</v>
      </c>
      <c r="V29" s="100">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83.605414085799495</v>
      </c>
      <c r="W29" s="100">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58.269416407295935</v>
      </c>
      <c r="X29" s="100"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100"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100">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40.48694292348717</v>
      </c>
      <c r="AA29" s="100"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100"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100"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100"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100"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100"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100"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100"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100"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100"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100"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100"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100"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100"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100"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100">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83</v>
      </c>
      <c r="AQ29" s="100">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56.855000000000004</v>
      </c>
      <c r="AR29" s="100"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100"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100">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38.53012048192771</v>
      </c>
      <c r="AU29" s="100">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90</v>
      </c>
      <c r="AV29" s="100">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73.208955223880594</v>
      </c>
      <c r="AW29" s="100"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100"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100">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61.155555555555559</v>
      </c>
      <c r="AZ29" s="101">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25.470291351227345</v>
      </c>
      <c r="BA29" s="101">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20.124340445056205</v>
      </c>
      <c r="BB29" s="101">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5.2594631796283551</v>
      </c>
      <c r="BC29" s="101"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101"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101"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101"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101"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101"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101"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101"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101"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101">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24</v>
      </c>
      <c r="BM29" s="101">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19</v>
      </c>
      <c r="BN29" s="101">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5</v>
      </c>
      <c r="BO29" s="101">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41</v>
      </c>
      <c r="BP29" s="101">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32</v>
      </c>
      <c r="BQ29" s="101">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8</v>
      </c>
      <c r="BR29" s="322"/>
      <c r="BS29" s="322" t="str">
        <f ca="true">+IF(OFFSET('Water Data'!$D$27,0,10*ROW('Water Data'!D23))="","",OFFSET('Water Data'!$D$27,0,10*ROW('Water Data'!D23)))</f>
        <v>Yes</v>
      </c>
      <c r="BT29" s="322" t="str">
        <f ca="true">+IF(OFFSET('Water Data'!$D$28,0,10*ROW('Water Data'!D23))="","",OFFSET('Water Data'!$D$28,0,10*ROW('Water Data'!D23)))</f>
        <v>Yes</v>
      </c>
      <c r="BU29" s="322" t="str">
        <f ca="true">+IF(OFFSET('Water Data'!$D$29,0,10*ROW('Water Data'!D23))="","",OFFSET('Water Data'!$D$29,0,10*ROW('Water Data'!D23)))</f>
        <v>Yes</v>
      </c>
      <c r="BV29" s="322" t="str">
        <f ca="true">+IF(OFFSET('Water Data'!$E$27,0,10*ROW('Water Data'!E23))="","",OFFSET('Water Data'!$E$27,0,10*ROW('Water Data'!E23)))</f>
        <v/>
      </c>
      <c r="BW29" s="322" t="str">
        <f ca="true">+IF(OFFSET('Water Data'!$E$28,0,10*ROW('Water Data'!E23))="","",OFFSET('Water Data'!$E$28,0,10*ROW('Water Data'!E23)))</f>
        <v/>
      </c>
      <c r="BX29" s="322" t="str">
        <f ca="true">+IF(OFFSET('Water Data'!$E$29,0,10*ROW('Water Data'!E23))="","",OFFSET('Water Data'!$E$29,0,10*ROW('Water Data'!E23)))</f>
        <v/>
      </c>
      <c r="BY29" s="322" t="str">
        <f ca="true">+IF(OFFSET('Water Data'!$F$27,0,10*ROW('Water Data'!F23))="","",OFFSET('Water Data'!$F$27,0,10*ROW('Water Data'!F23)))</f>
        <v/>
      </c>
      <c r="BZ29" s="322" t="str">
        <f ca="true">+IF(OFFSET('Water Data'!$F$28,0,10*ROW('Water Data'!F23))="","",OFFSET('Water Data'!$F$28,0,10*ROW('Water Data'!F23)))</f>
        <v/>
      </c>
      <c r="CA29" s="322" t="str">
        <f ca="true">+IF(OFFSET('Water Data'!$F$29,0,10*ROW('Water Data'!F23))="","",OFFSET('Water Data'!$F$29,0,10*ROW('Water Data'!F23)))</f>
        <v/>
      </c>
      <c r="CB29" s="322" t="str">
        <f ca="true">+IF(OFFSET('Water Data'!$G$27,0,10*ROW('Water Data'!G23))="","",OFFSET('Water Data'!$G$27,0,10*ROW('Water Data'!G23)))</f>
        <v/>
      </c>
      <c r="CC29" s="322" t="str">
        <f ca="true">+IF(OFFSET('Water Data'!$G$28,0,10*ROW('Water Data'!G23))="","",OFFSET('Water Data'!$G$28,0,10*ROW('Water Data'!G23)))</f>
        <v/>
      </c>
      <c r="CD29" s="322" t="str">
        <f ca="true">+IF(OFFSET('Water Data'!$G$29,0,10*ROW('Water Data'!G23))="","",OFFSET('Water Data'!$G$29,0,10*ROW('Water Data'!G23)))</f>
        <v/>
      </c>
      <c r="CE29" s="322" t="str">
        <f ca="true">+IF(OFFSET('Water Data'!$H$27,0,10*ROW('Water Data'!H23))="","",OFFSET('Water Data'!$H$27,0,10*ROW('Water Data'!H23)))</f>
        <v>Yes</v>
      </c>
      <c r="CF29" s="322" t="str">
        <f ca="true">+IF(OFFSET('Water Data'!$H$28,0,10*ROW('Water Data'!H23))="","",OFFSET('Water Data'!$H$28,0,10*ROW('Water Data'!H23)))</f>
        <v>Yes</v>
      </c>
      <c r="CG29" s="322" t="str">
        <f ca="true">+IF(OFFSET('Water Data'!$H$29,0,10*ROW('Water Data'!H23))="","",OFFSET('Water Data'!$H$29,0,10*ROW('Water Data'!H23)))</f>
        <v>Yes</v>
      </c>
      <c r="CH29" s="322" t="str">
        <f ca="true">+IF(OFFSET('Water Data'!$I$27,0,10*ROW('Water Data'!I23))="","",OFFSET('Water Data'!$I$27,0,10*ROW('Water Data'!I23)))</f>
        <v>Yes</v>
      </c>
      <c r="CI29" s="322" t="str">
        <f ca="true">+IF(OFFSET('Water Data'!$I$28,0,10*ROW('Water Data'!I23))="","",OFFSET('Water Data'!$I$28,0,10*ROW('Water Data'!I23)))</f>
        <v>Yes</v>
      </c>
      <c r="CJ29" s="322" t="str">
        <f ca="true">+IF(OFFSET('Water Data'!$I$29,0,10*ROW('Water Data'!I23))="","",OFFSET('Water Data'!$I$29,0,10*ROW('Water Data'!I23)))</f>
        <v>Yes</v>
      </c>
      <c r="CK29" s="322" t="str">
        <f ca="true">+IF(OFFSET('Sanitation Data'!$D$28,0,10*ROW('Sanitation Data'!D23))="","",OFFSET('Sanitation Data'!$D$28,0,10*ROW('Sanitation Data'!D23)))</f>
        <v>Yes</v>
      </c>
      <c r="CL29" s="322" t="str">
        <f ca="true">+IF(OFFSET('Sanitation Data'!$D$29,0,10*ROW('Sanitation Data'!D23))="","",OFFSET('Sanitation Data'!$D$29,0,10*ROW('Sanitation Data'!D23)))</f>
        <v>Yes</v>
      </c>
      <c r="CM29" s="322" t="str">
        <f ca="true">+IF(OFFSET('Sanitation Data'!$D$30,0,10*ROW('Sanitation Data'!D23))="","",OFFSET('Sanitation Data'!$D$30,0,10*ROW('Sanitation Data'!D23)))</f>
        <v/>
      </c>
      <c r="CN29" s="322" t="str">
        <f ca="true">+IF(OFFSET('Sanitation Data'!$D$31,0,10*ROW('Sanitation Data'!D23))="","",OFFSET('Sanitation Data'!$D$31,0,10*ROW('Sanitation Data'!D23)))</f>
        <v/>
      </c>
      <c r="CO29" s="322" t="str">
        <f ca="true">+IF(OFFSET('Sanitation Data'!$D$32,0,10*ROW('Sanitation Data'!D23))="","",OFFSET('Sanitation Data'!$D$32,0,10*ROW('Sanitation Data'!D23)))</f>
        <v>Yes</v>
      </c>
      <c r="CP29" s="322" t="str">
        <f ca="true">+IF(OFFSET('Sanitation Data'!$E$28,0,10*ROW('Sanitation Data'!E23))="","",OFFSET('Sanitation Data'!$E$28,0,10*ROW('Sanitation Data'!E23)))</f>
        <v/>
      </c>
      <c r="CQ29" s="322" t="str">
        <f ca="true">+IF(OFFSET('Sanitation Data'!$E$29,0,10*ROW('Sanitation Data'!E23))="","",OFFSET('Sanitation Data'!$E$29,0,10*ROW('Sanitation Data'!E23)))</f>
        <v/>
      </c>
      <c r="CR29" s="322" t="str">
        <f ca="true">+IF(OFFSET('Sanitation Data'!$E$30,0,10*ROW('Sanitation Data'!E23))="","",OFFSET('Sanitation Data'!$E$30,0,10*ROW('Sanitation Data'!E23)))</f>
        <v/>
      </c>
      <c r="CS29" s="322" t="str">
        <f ca="true">+IF(OFFSET('Sanitation Data'!$E$31,0,10*ROW('Sanitation Data'!E23))="","",OFFSET('Sanitation Data'!$E$31,0,10*ROW('Sanitation Data'!E23)))</f>
        <v/>
      </c>
      <c r="CT29" s="322" t="str">
        <f ca="true">+IF(OFFSET('Sanitation Data'!$E$32,0,10*ROW('Sanitation Data'!E23))="","",OFFSET('Sanitation Data'!$E$32,0,10*ROW('Sanitation Data'!E23)))</f>
        <v/>
      </c>
      <c r="CU29" s="322" t="str">
        <f ca="true">+IF(OFFSET('Sanitation Data'!$F$28,0,10*ROW('Sanitation Data'!F23))="","",OFFSET('Sanitation Data'!$F$28,0,10*ROW('Sanitation Data'!F23)))</f>
        <v/>
      </c>
      <c r="CV29" s="322" t="str">
        <f ca="true">+IF(OFFSET('Sanitation Data'!$F$29,0,10*ROW('Sanitation Data'!F23))="","",OFFSET('Sanitation Data'!$F$29,0,10*ROW('Sanitation Data'!F23)))</f>
        <v/>
      </c>
      <c r="CW29" s="322" t="str">
        <f ca="true">+IF(OFFSET('Sanitation Data'!$F$30,0,10*ROW('Sanitation Data'!F23))="","",OFFSET('Sanitation Data'!$F$30,0,10*ROW('Sanitation Data'!F23)))</f>
        <v/>
      </c>
      <c r="CX29" s="322" t="str">
        <f ca="true">+IF(OFFSET('Sanitation Data'!$F$31,0,10*ROW('Sanitation Data'!F23))="","",OFFSET('Sanitation Data'!$F$31,0,10*ROW('Sanitation Data'!F23)))</f>
        <v/>
      </c>
      <c r="CY29" s="322" t="str">
        <f ca="true">+IF(OFFSET('Sanitation Data'!$F$32,0,10*ROW('Sanitation Data'!F23))="","",OFFSET('Sanitation Data'!$F$32,0,10*ROW('Sanitation Data'!F23)))</f>
        <v/>
      </c>
      <c r="CZ29" s="322" t="str">
        <f ca="true">+IF(OFFSET('Sanitation Data'!$G$28,0,10*ROW('Sanitation Data'!G23))="","",OFFSET('Sanitation Data'!$G$28,0,10*ROW('Sanitation Data'!G23)))</f>
        <v/>
      </c>
      <c r="DA29" s="322" t="str">
        <f ca="true">+IF(OFFSET('Sanitation Data'!$G$29,0,10*ROW('Sanitation Data'!G23))="","",OFFSET('Sanitation Data'!$G$29,0,10*ROW('Sanitation Data'!G23)))</f>
        <v/>
      </c>
      <c r="DB29" s="322" t="str">
        <f ca="true">+IF(OFFSET('Sanitation Data'!$G$30,0,10*ROW('Sanitation Data'!G23))="","",OFFSET('Sanitation Data'!$G$30,0,10*ROW('Sanitation Data'!G23)))</f>
        <v/>
      </c>
      <c r="DC29" s="322" t="str">
        <f ca="true">+IF(OFFSET('Sanitation Data'!$G$31,0,10*ROW('Sanitation Data'!G23))="","",OFFSET('Sanitation Data'!$G$31,0,10*ROW('Sanitation Data'!G23)))</f>
        <v/>
      </c>
      <c r="DD29" s="322" t="str">
        <f ca="true">+IF(OFFSET('Sanitation Data'!$G$32,0,10*ROW('Sanitation Data'!G23))="","",OFFSET('Sanitation Data'!$G$32,0,10*ROW('Sanitation Data'!G23)))</f>
        <v/>
      </c>
      <c r="DE29" s="322" t="str">
        <f ca="true">+IF(OFFSET('Sanitation Data'!$H$28,0,10*ROW('Sanitation Data'!H23))="","",OFFSET('Sanitation Data'!$H$28,0,10*ROW('Sanitation Data'!H23)))</f>
        <v>Yes</v>
      </c>
      <c r="DF29" s="322" t="str">
        <f ca="true">+IF(OFFSET('Sanitation Data'!$H$29,0,10*ROW('Sanitation Data'!H23))="","",OFFSET('Sanitation Data'!$H$29,0,10*ROW('Sanitation Data'!H23)))</f>
        <v>Yes</v>
      </c>
      <c r="DG29" s="322" t="str">
        <f ca="true">+IF(OFFSET('Sanitation Data'!$H$30,0,10*ROW('Sanitation Data'!H23))="","",OFFSET('Sanitation Data'!$H$30,0,10*ROW('Sanitation Data'!H23)))</f>
        <v/>
      </c>
      <c r="DH29" s="322" t="str">
        <f ca="true">+IF(OFFSET('Sanitation Data'!$H$31,0,10*ROW('Sanitation Data'!H23))="","",OFFSET('Sanitation Data'!$H$31,0,10*ROW('Sanitation Data'!H23)))</f>
        <v/>
      </c>
      <c r="DI29" s="322" t="str">
        <f ca="true">+IF(OFFSET('Sanitation Data'!$H$32,0,10*ROW('Sanitation Data'!H23))="","",OFFSET('Sanitation Data'!$H$32,0,10*ROW('Sanitation Data'!H23)))</f>
        <v>Yes</v>
      </c>
      <c r="DJ29" s="322" t="str">
        <f ca="true">+IF(OFFSET('Sanitation Data'!$I$28,0,10*ROW('Sanitation Data'!I23))="","",OFFSET('Sanitation Data'!$I$28,0,10*ROW('Sanitation Data'!I23)))</f>
        <v>Yes</v>
      </c>
      <c r="DK29" s="322" t="str">
        <f ca="true">+IF(OFFSET('Sanitation Data'!$I$29,0,10*ROW('Sanitation Data'!I23))="","",OFFSET('Sanitation Data'!$I$29,0,10*ROW('Sanitation Data'!I23)))</f>
        <v>Yes</v>
      </c>
      <c r="DL29" s="322" t="str">
        <f ca="true">+IF(OFFSET('Sanitation Data'!$I$30,0,10*ROW('Sanitation Data'!I23))="","",OFFSET('Sanitation Data'!$I$30,0,10*ROW('Sanitation Data'!I23)))</f>
        <v/>
      </c>
      <c r="DM29" s="322" t="str">
        <f ca="true">+IF(OFFSET('Sanitation Data'!$I$31,0,10*ROW('Sanitation Data'!I23))="","",OFFSET('Sanitation Data'!$I$31,0,10*ROW('Sanitation Data'!I23)))</f>
        <v/>
      </c>
      <c r="DN29" s="322" t="str">
        <f ca="true">+IF(OFFSET('Sanitation Data'!$I$32,0,10*ROW('Sanitation Data'!I23))="","",OFFSET('Sanitation Data'!$I$32,0,10*ROW('Sanitation Data'!I23)))</f>
        <v>Yes</v>
      </c>
      <c r="DO29" s="322" t="str">
        <f ca="true">+IF(OFFSET('Hygiene Data'!$D$11,0,10*ROW('Hygiene Data'!D23))="","",OFFSET('Hygiene Data'!$D$11,0,10*ROW('Hygiene Data'!D23)))</f>
        <v>Yes</v>
      </c>
      <c r="DP29" s="322" t="str">
        <f ca="true">+IF(OFFSET('Hygiene Data'!$D$12,0,10*ROW('Hygiene Data'!D23))="","",OFFSET('Hygiene Data'!$D$12,0,10*ROW('Hygiene Data'!D23)))</f>
        <v>Yes</v>
      </c>
      <c r="DQ29" s="322" t="str">
        <f ca="true">+IF(OFFSET('Hygiene Data'!$D$13,0,10*ROW('Hygiene Data'!D23))="","",OFFSET('Hygiene Data'!$D$13,0,10*ROW('Hygiene Data'!D23)))</f>
        <v>Yes</v>
      </c>
      <c r="DR29" s="322" t="str">
        <f ca="true">+IF(OFFSET('Hygiene Data'!$E$11,0,10*ROW('Hygiene Data'!E23))="","",OFFSET('Hygiene Data'!$E$11,0,10*ROW('Hygiene Data'!E23)))</f>
        <v/>
      </c>
      <c r="DS29" s="322" t="str">
        <f ca="true">+IF(OFFSET('Hygiene Data'!$E$12,0,10*ROW('Hygiene Data'!E23))="","",OFFSET('Hygiene Data'!$E$12,0,10*ROW('Hygiene Data'!E23)))</f>
        <v/>
      </c>
      <c r="DT29" s="322" t="str">
        <f ca="true">+IF(OFFSET('Hygiene Data'!$E$13,0,10*ROW('Hygiene Data'!E23))="","",OFFSET('Hygiene Data'!$E$13,0,10*ROW('Hygiene Data'!E23)))</f>
        <v/>
      </c>
      <c r="DU29" s="322" t="str">
        <f ca="true">+IF(OFFSET('Hygiene Data'!$F$11,0,10*ROW('Hygiene Data'!F23))="","",OFFSET('Hygiene Data'!$F$11,0,10*ROW('Hygiene Data'!F23)))</f>
        <v/>
      </c>
      <c r="DV29" s="322" t="str">
        <f ca="true">+IF(OFFSET('Hygiene Data'!$F$12,0,10*ROW('Hygiene Data'!F23))="","",OFFSET('Hygiene Data'!$F$12,0,10*ROW('Hygiene Data'!F23)))</f>
        <v/>
      </c>
      <c r="DW29" s="322" t="str">
        <f ca="true">+IF(OFFSET('Hygiene Data'!$F$13,0,10*ROW('Hygiene Data'!F23))="","",OFFSET('Hygiene Data'!$F$13,0,10*ROW('Hygiene Data'!F23)))</f>
        <v/>
      </c>
      <c r="DX29" s="322" t="str">
        <f ca="true">+IF(OFFSET('Hygiene Data'!$G$11,0,10*ROW('Hygiene Data'!G23))="","",OFFSET('Hygiene Data'!$G$11,0,10*ROW('Hygiene Data'!G23)))</f>
        <v/>
      </c>
      <c r="DY29" s="322" t="str">
        <f ca="true">+IF(OFFSET('Hygiene Data'!$G$12,0,10*ROW('Hygiene Data'!G23))="","",OFFSET('Hygiene Data'!$G$12,0,10*ROW('Hygiene Data'!G23)))</f>
        <v/>
      </c>
      <c r="DZ29" s="322" t="str">
        <f ca="true">+IF(OFFSET('Hygiene Data'!$G$13,0,10*ROW('Hygiene Data'!G23))="","",OFFSET('Hygiene Data'!$G$13,0,10*ROW('Hygiene Data'!G23)))</f>
        <v/>
      </c>
      <c r="EA29" s="322" t="str">
        <f ca="true">+IF(OFFSET('Hygiene Data'!$H$11,0,10*ROW('Hygiene Data'!H23))="","",OFFSET('Hygiene Data'!$H$11,0,10*ROW('Hygiene Data'!H23)))</f>
        <v>Yes</v>
      </c>
      <c r="EB29" s="322" t="str">
        <f ca="true">+IF(OFFSET('Hygiene Data'!$H$12,0,10*ROW('Hygiene Data'!H23))="","",OFFSET('Hygiene Data'!$H$12,0,10*ROW('Hygiene Data'!H23)))</f>
        <v>Yes</v>
      </c>
      <c r="EC29" s="322" t="str">
        <f ca="true">+IF(OFFSET('Hygiene Data'!$H$13,0,10*ROW('Hygiene Data'!H23))="","",OFFSET('Hygiene Data'!$H$13,0,10*ROW('Hygiene Data'!H23)))</f>
        <v>Yes</v>
      </c>
      <c r="ED29" s="322" t="str">
        <f ca="true">+IF(OFFSET('Hygiene Data'!$I$11,0,10*ROW('Hygiene Data'!I23))="","",OFFSET('Hygiene Data'!$I$11,0,10*ROW('Hygiene Data'!I23)))</f>
        <v>Yes</v>
      </c>
      <c r="EE29" s="322" t="str">
        <f ca="true">+IF(OFFSET('Hygiene Data'!$I$12,0,10*ROW('Hygiene Data'!I23))="","",OFFSET('Hygiene Data'!$I$12,0,10*ROW('Hygiene Data'!I23)))</f>
        <v>Yes</v>
      </c>
      <c r="EF29" s="322" t="str">
        <f ca="true">+IF(OFFSET('Hygiene Data'!$I$13,0,10*ROW('Hygiene Data'!I23))="","",OFFSET('Hygiene Data'!$I$13,0,10*ROW('Hygiene Data'!I23)))</f>
        <v>Yes</v>
      </c>
    </row>
    <row xmlns:x14ac="http://schemas.microsoft.com/office/spreadsheetml/2009/9/ac" r="30" x14ac:dyDescent="0.2">
      <c r="A30" s="38" t="str">
        <f ca="true">+IF(OFFSET('Water Data'!$B$2,0,10*ROW('Water Data'!E24))="","",OFFSET('Water Data'!$B$2,0,10*ROW('Water Data'!E24)))</f>
        <v>ETH_2017_WV</v>
      </c>
      <c r="B30" s="38" t="str">
        <f ca="true">+IF(OFFSET('Water Data'!$C$2,0,10*ROW('Water Data'!F24))="","",OFFSET('Water Data'!$C$2,0,10*ROW('Water Data'!F24)))</f>
        <v>Survey</v>
      </c>
      <c r="C30" s="378">
        <f t="shared" ca="true" si="0"/>
        <v>2017</v>
      </c>
      <c r="D30" s="99"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9"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9"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9"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9"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9"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9">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63.265309999999999</v>
      </c>
      <c r="K30" s="99">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50.000009999999989</v>
      </c>
      <c r="L30" s="99">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37.113399999999999</v>
      </c>
      <c r="M30" s="99"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9"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9"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9"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9"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9"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9"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9"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9"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100"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100"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100"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100"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100"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100"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100"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100"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100"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100"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100">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92.708330000000004</v>
      </c>
      <c r="AG30" s="100">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76.562505000000002</v>
      </c>
      <c r="AH30" s="100">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22.91667</v>
      </c>
      <c r="AI30" s="100">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69.791669999999996</v>
      </c>
      <c r="AJ30" s="100">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22.91667</v>
      </c>
      <c r="AK30" s="100"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100"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100"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100"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100"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100"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100"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100"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100"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100"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100"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100"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100"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100"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100"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101"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101"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101"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101"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101"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101"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101">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4.0816299999999996</v>
      </c>
      <c r="BG30" s="101">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3.0612200000000001</v>
      </c>
      <c r="BH30" s="101">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1.02041</v>
      </c>
      <c r="BI30" s="101"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101"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101"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101"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101"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101"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101"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101"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101"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22"/>
      <c r="BS30" s="322" t="str">
        <f ca="true">+IF(OFFSET('Water Data'!$D$27,0,10*ROW('Water Data'!D24))="","",OFFSET('Water Data'!$D$27,0,10*ROW('Water Data'!D24)))</f>
        <v/>
      </c>
      <c r="BT30" s="322" t="str">
        <f ca="true">+IF(OFFSET('Water Data'!$D$28,0,10*ROW('Water Data'!D24))="","",OFFSET('Water Data'!$D$28,0,10*ROW('Water Data'!D24)))</f>
        <v/>
      </c>
      <c r="BU30" s="322" t="str">
        <f ca="true">+IF(OFFSET('Water Data'!$D$29,0,10*ROW('Water Data'!D24))="","",OFFSET('Water Data'!$D$29,0,10*ROW('Water Data'!D24)))</f>
        <v/>
      </c>
      <c r="BV30" s="322" t="str">
        <f ca="true">+IF(OFFSET('Water Data'!$E$27,0,10*ROW('Water Data'!E24))="","",OFFSET('Water Data'!$E$27,0,10*ROW('Water Data'!E24)))</f>
        <v/>
      </c>
      <c r="BW30" s="322" t="str">
        <f ca="true">+IF(OFFSET('Water Data'!$E$28,0,10*ROW('Water Data'!E24))="","",OFFSET('Water Data'!$E$28,0,10*ROW('Water Data'!E24)))</f>
        <v/>
      </c>
      <c r="BX30" s="322" t="str">
        <f ca="true">+IF(OFFSET('Water Data'!$E$29,0,10*ROW('Water Data'!E24))="","",OFFSET('Water Data'!$E$29,0,10*ROW('Water Data'!E24)))</f>
        <v/>
      </c>
      <c r="BY30" s="322" t="str">
        <f ca="true">+IF(OFFSET('Water Data'!$F$27,0,10*ROW('Water Data'!F24))="","",OFFSET('Water Data'!$F$27,0,10*ROW('Water Data'!F24)))</f>
        <v>Yes</v>
      </c>
      <c r="BZ30" s="322" t="str">
        <f ca="true">+IF(OFFSET('Water Data'!$F$28,0,10*ROW('Water Data'!F24))="","",OFFSET('Water Data'!$F$28,0,10*ROW('Water Data'!F24)))</f>
        <v>Yes</v>
      </c>
      <c r="CA30" s="322" t="str">
        <f ca="true">+IF(OFFSET('Water Data'!$F$29,0,10*ROW('Water Data'!F24))="","",OFFSET('Water Data'!$F$29,0,10*ROW('Water Data'!F24)))</f>
        <v>Yes</v>
      </c>
      <c r="CB30" s="322" t="str">
        <f ca="true">+IF(OFFSET('Water Data'!$G$27,0,10*ROW('Water Data'!G24))="","",OFFSET('Water Data'!$G$27,0,10*ROW('Water Data'!G24)))</f>
        <v/>
      </c>
      <c r="CC30" s="322" t="str">
        <f ca="true">+IF(OFFSET('Water Data'!$G$28,0,10*ROW('Water Data'!G24))="","",OFFSET('Water Data'!$G$28,0,10*ROW('Water Data'!G24)))</f>
        <v/>
      </c>
      <c r="CD30" s="322" t="str">
        <f ca="true">+IF(OFFSET('Water Data'!$G$29,0,10*ROW('Water Data'!G24))="","",OFFSET('Water Data'!$G$29,0,10*ROW('Water Data'!G24)))</f>
        <v/>
      </c>
      <c r="CE30" s="322" t="str">
        <f ca="true">+IF(OFFSET('Water Data'!$H$27,0,10*ROW('Water Data'!H24))="","",OFFSET('Water Data'!$H$27,0,10*ROW('Water Data'!H24)))</f>
        <v/>
      </c>
      <c r="CF30" s="322" t="str">
        <f ca="true">+IF(OFFSET('Water Data'!$H$28,0,10*ROW('Water Data'!H24))="","",OFFSET('Water Data'!$H$28,0,10*ROW('Water Data'!H24)))</f>
        <v/>
      </c>
      <c r="CG30" s="322" t="str">
        <f ca="true">+IF(OFFSET('Water Data'!$H$29,0,10*ROW('Water Data'!H24))="","",OFFSET('Water Data'!$H$29,0,10*ROW('Water Data'!H24)))</f>
        <v/>
      </c>
      <c r="CH30" s="322" t="str">
        <f ca="true">+IF(OFFSET('Water Data'!$I$27,0,10*ROW('Water Data'!I24))="","",OFFSET('Water Data'!$I$27,0,10*ROW('Water Data'!I24)))</f>
        <v/>
      </c>
      <c r="CI30" s="322" t="str">
        <f ca="true">+IF(OFFSET('Water Data'!$I$28,0,10*ROW('Water Data'!I24))="","",OFFSET('Water Data'!$I$28,0,10*ROW('Water Data'!I24)))</f>
        <v/>
      </c>
      <c r="CJ30" s="322" t="str">
        <f ca="true">+IF(OFFSET('Water Data'!$I$29,0,10*ROW('Water Data'!I24))="","",OFFSET('Water Data'!$I$29,0,10*ROW('Water Data'!I24)))</f>
        <v/>
      </c>
      <c r="CK30" s="322" t="str">
        <f ca="true">+IF(OFFSET('Sanitation Data'!$D$28,0,10*ROW('Sanitation Data'!D24))="","",OFFSET('Sanitation Data'!$D$28,0,10*ROW('Sanitation Data'!D24)))</f>
        <v/>
      </c>
      <c r="CL30" s="322" t="str">
        <f ca="true">+IF(OFFSET('Sanitation Data'!$D$29,0,10*ROW('Sanitation Data'!D24))="","",OFFSET('Sanitation Data'!$D$29,0,10*ROW('Sanitation Data'!D24)))</f>
        <v/>
      </c>
      <c r="CM30" s="322" t="str">
        <f ca="true">+IF(OFFSET('Sanitation Data'!$D$30,0,10*ROW('Sanitation Data'!D24))="","",OFFSET('Sanitation Data'!$D$30,0,10*ROW('Sanitation Data'!D24)))</f>
        <v/>
      </c>
      <c r="CN30" s="322" t="str">
        <f ca="true">+IF(OFFSET('Sanitation Data'!$D$31,0,10*ROW('Sanitation Data'!D24))="","",OFFSET('Sanitation Data'!$D$31,0,10*ROW('Sanitation Data'!D24)))</f>
        <v/>
      </c>
      <c r="CO30" s="322" t="str">
        <f ca="true">+IF(OFFSET('Sanitation Data'!$D$32,0,10*ROW('Sanitation Data'!D24))="","",OFFSET('Sanitation Data'!$D$32,0,10*ROW('Sanitation Data'!D24)))</f>
        <v/>
      </c>
      <c r="CP30" s="322" t="str">
        <f ca="true">+IF(OFFSET('Sanitation Data'!$E$28,0,10*ROW('Sanitation Data'!E24))="","",OFFSET('Sanitation Data'!$E$28,0,10*ROW('Sanitation Data'!E24)))</f>
        <v/>
      </c>
      <c r="CQ30" s="322" t="str">
        <f ca="true">+IF(OFFSET('Sanitation Data'!$E$29,0,10*ROW('Sanitation Data'!E24))="","",OFFSET('Sanitation Data'!$E$29,0,10*ROW('Sanitation Data'!E24)))</f>
        <v/>
      </c>
      <c r="CR30" s="322" t="str">
        <f ca="true">+IF(OFFSET('Sanitation Data'!$E$30,0,10*ROW('Sanitation Data'!E24))="","",OFFSET('Sanitation Data'!$E$30,0,10*ROW('Sanitation Data'!E24)))</f>
        <v/>
      </c>
      <c r="CS30" s="322" t="str">
        <f ca="true">+IF(OFFSET('Sanitation Data'!$E$31,0,10*ROW('Sanitation Data'!E24))="","",OFFSET('Sanitation Data'!$E$31,0,10*ROW('Sanitation Data'!E24)))</f>
        <v/>
      </c>
      <c r="CT30" s="322" t="str">
        <f ca="true">+IF(OFFSET('Sanitation Data'!$E$32,0,10*ROW('Sanitation Data'!E24))="","",OFFSET('Sanitation Data'!$E$32,0,10*ROW('Sanitation Data'!E24)))</f>
        <v/>
      </c>
      <c r="CU30" s="322" t="str">
        <f ca="true">+IF(OFFSET('Sanitation Data'!$F$28,0,10*ROW('Sanitation Data'!F24))="","",OFFSET('Sanitation Data'!$F$28,0,10*ROW('Sanitation Data'!F24)))</f>
        <v>Yes</v>
      </c>
      <c r="CV30" s="322" t="str">
        <f ca="true">+IF(OFFSET('Sanitation Data'!$F$29,0,10*ROW('Sanitation Data'!F24))="","",OFFSET('Sanitation Data'!$F$29,0,10*ROW('Sanitation Data'!F24)))</f>
        <v>Yes</v>
      </c>
      <c r="CW30" s="322" t="str">
        <f ca="true">+IF(OFFSET('Sanitation Data'!$F$30,0,10*ROW('Sanitation Data'!F24))="","",OFFSET('Sanitation Data'!$F$30,0,10*ROW('Sanitation Data'!F24)))</f>
        <v>Yes</v>
      </c>
      <c r="CX30" s="322" t="str">
        <f ca="true">+IF(OFFSET('Sanitation Data'!$F$31,0,10*ROW('Sanitation Data'!F24))="","",OFFSET('Sanitation Data'!$F$31,0,10*ROW('Sanitation Data'!F24)))</f>
        <v>Yes</v>
      </c>
      <c r="CY30" s="322" t="str">
        <f ca="true">+IF(OFFSET('Sanitation Data'!$F$32,0,10*ROW('Sanitation Data'!F24))="","",OFFSET('Sanitation Data'!$F$32,0,10*ROW('Sanitation Data'!F24)))</f>
        <v>Yes</v>
      </c>
      <c r="CZ30" s="322" t="str">
        <f ca="true">+IF(OFFSET('Sanitation Data'!$G$28,0,10*ROW('Sanitation Data'!G24))="","",OFFSET('Sanitation Data'!$G$28,0,10*ROW('Sanitation Data'!G24)))</f>
        <v/>
      </c>
      <c r="DA30" s="322" t="str">
        <f ca="true">+IF(OFFSET('Sanitation Data'!$G$29,0,10*ROW('Sanitation Data'!G24))="","",OFFSET('Sanitation Data'!$G$29,0,10*ROW('Sanitation Data'!G24)))</f>
        <v/>
      </c>
      <c r="DB30" s="322" t="str">
        <f ca="true">+IF(OFFSET('Sanitation Data'!$G$30,0,10*ROW('Sanitation Data'!G24))="","",OFFSET('Sanitation Data'!$G$30,0,10*ROW('Sanitation Data'!G24)))</f>
        <v/>
      </c>
      <c r="DC30" s="322" t="str">
        <f ca="true">+IF(OFFSET('Sanitation Data'!$G$31,0,10*ROW('Sanitation Data'!G24))="","",OFFSET('Sanitation Data'!$G$31,0,10*ROW('Sanitation Data'!G24)))</f>
        <v/>
      </c>
      <c r="DD30" s="322" t="str">
        <f ca="true">+IF(OFFSET('Sanitation Data'!$G$32,0,10*ROW('Sanitation Data'!G24))="","",OFFSET('Sanitation Data'!$G$32,0,10*ROW('Sanitation Data'!G24)))</f>
        <v/>
      </c>
      <c r="DE30" s="322" t="str">
        <f ca="true">+IF(OFFSET('Sanitation Data'!$H$28,0,10*ROW('Sanitation Data'!H24))="","",OFFSET('Sanitation Data'!$H$28,0,10*ROW('Sanitation Data'!H24)))</f>
        <v/>
      </c>
      <c r="DF30" s="322" t="str">
        <f ca="true">+IF(OFFSET('Sanitation Data'!$H$29,0,10*ROW('Sanitation Data'!H24))="","",OFFSET('Sanitation Data'!$H$29,0,10*ROW('Sanitation Data'!H24)))</f>
        <v/>
      </c>
      <c r="DG30" s="322" t="str">
        <f ca="true">+IF(OFFSET('Sanitation Data'!$H$30,0,10*ROW('Sanitation Data'!H24))="","",OFFSET('Sanitation Data'!$H$30,0,10*ROW('Sanitation Data'!H24)))</f>
        <v/>
      </c>
      <c r="DH30" s="322" t="str">
        <f ca="true">+IF(OFFSET('Sanitation Data'!$H$31,0,10*ROW('Sanitation Data'!H24))="","",OFFSET('Sanitation Data'!$H$31,0,10*ROW('Sanitation Data'!H24)))</f>
        <v/>
      </c>
      <c r="DI30" s="322" t="str">
        <f ca="true">+IF(OFFSET('Sanitation Data'!$H$32,0,10*ROW('Sanitation Data'!H24))="","",OFFSET('Sanitation Data'!$H$32,0,10*ROW('Sanitation Data'!H24)))</f>
        <v/>
      </c>
      <c r="DJ30" s="322" t="str">
        <f ca="true">+IF(OFFSET('Sanitation Data'!$I$28,0,10*ROW('Sanitation Data'!I24))="","",OFFSET('Sanitation Data'!$I$28,0,10*ROW('Sanitation Data'!I24)))</f>
        <v/>
      </c>
      <c r="DK30" s="322" t="str">
        <f ca="true">+IF(OFFSET('Sanitation Data'!$I$29,0,10*ROW('Sanitation Data'!I24))="","",OFFSET('Sanitation Data'!$I$29,0,10*ROW('Sanitation Data'!I24)))</f>
        <v/>
      </c>
      <c r="DL30" s="322" t="str">
        <f ca="true">+IF(OFFSET('Sanitation Data'!$I$30,0,10*ROW('Sanitation Data'!I24))="","",OFFSET('Sanitation Data'!$I$30,0,10*ROW('Sanitation Data'!I24)))</f>
        <v/>
      </c>
      <c r="DM30" s="322" t="str">
        <f ca="true">+IF(OFFSET('Sanitation Data'!$I$31,0,10*ROW('Sanitation Data'!I24))="","",OFFSET('Sanitation Data'!$I$31,0,10*ROW('Sanitation Data'!I24)))</f>
        <v/>
      </c>
      <c r="DN30" s="322" t="str">
        <f ca="true">+IF(OFFSET('Sanitation Data'!$I$32,0,10*ROW('Sanitation Data'!I24))="","",OFFSET('Sanitation Data'!$I$32,0,10*ROW('Sanitation Data'!I24)))</f>
        <v/>
      </c>
      <c r="DO30" s="322" t="str">
        <f ca="true">+IF(OFFSET('Hygiene Data'!$D$11,0,10*ROW('Hygiene Data'!D24))="","",OFFSET('Hygiene Data'!$D$11,0,10*ROW('Hygiene Data'!D24)))</f>
        <v/>
      </c>
      <c r="DP30" s="322" t="str">
        <f ca="true">+IF(OFFSET('Hygiene Data'!$D$12,0,10*ROW('Hygiene Data'!D24))="","",OFFSET('Hygiene Data'!$D$12,0,10*ROW('Hygiene Data'!D24)))</f>
        <v/>
      </c>
      <c r="DQ30" s="322" t="str">
        <f ca="true">+IF(OFFSET('Hygiene Data'!$D$13,0,10*ROW('Hygiene Data'!D24))="","",OFFSET('Hygiene Data'!$D$13,0,10*ROW('Hygiene Data'!D24)))</f>
        <v/>
      </c>
      <c r="DR30" s="322" t="str">
        <f ca="true">+IF(OFFSET('Hygiene Data'!$E$11,0,10*ROW('Hygiene Data'!E24))="","",OFFSET('Hygiene Data'!$E$11,0,10*ROW('Hygiene Data'!E24)))</f>
        <v/>
      </c>
      <c r="DS30" s="322" t="str">
        <f ca="true">+IF(OFFSET('Hygiene Data'!$E$12,0,10*ROW('Hygiene Data'!E24))="","",OFFSET('Hygiene Data'!$E$12,0,10*ROW('Hygiene Data'!E24)))</f>
        <v/>
      </c>
      <c r="DT30" s="322" t="str">
        <f ca="true">+IF(OFFSET('Hygiene Data'!$E$13,0,10*ROW('Hygiene Data'!E24))="","",OFFSET('Hygiene Data'!$E$13,0,10*ROW('Hygiene Data'!E24)))</f>
        <v/>
      </c>
      <c r="DU30" s="322" t="str">
        <f ca="true">+IF(OFFSET('Hygiene Data'!$F$11,0,10*ROW('Hygiene Data'!F24))="","",OFFSET('Hygiene Data'!$F$11,0,10*ROW('Hygiene Data'!F24)))</f>
        <v>Yes</v>
      </c>
      <c r="DV30" s="322" t="str">
        <f ca="true">+IF(OFFSET('Hygiene Data'!$F$12,0,10*ROW('Hygiene Data'!F24))="","",OFFSET('Hygiene Data'!$F$12,0,10*ROW('Hygiene Data'!F24)))</f>
        <v>Yes</v>
      </c>
      <c r="DW30" s="322" t="str">
        <f ca="true">+IF(OFFSET('Hygiene Data'!$F$13,0,10*ROW('Hygiene Data'!F24))="","",OFFSET('Hygiene Data'!$F$13,0,10*ROW('Hygiene Data'!F24)))</f>
        <v>Yes</v>
      </c>
      <c r="DX30" s="322" t="str">
        <f ca="true">+IF(OFFSET('Hygiene Data'!$G$11,0,10*ROW('Hygiene Data'!G24))="","",OFFSET('Hygiene Data'!$G$11,0,10*ROW('Hygiene Data'!G24)))</f>
        <v/>
      </c>
      <c r="DY30" s="322" t="str">
        <f ca="true">+IF(OFFSET('Hygiene Data'!$G$12,0,10*ROW('Hygiene Data'!G24))="","",OFFSET('Hygiene Data'!$G$12,0,10*ROW('Hygiene Data'!G24)))</f>
        <v/>
      </c>
      <c r="DZ30" s="322" t="str">
        <f ca="true">+IF(OFFSET('Hygiene Data'!$G$13,0,10*ROW('Hygiene Data'!G24))="","",OFFSET('Hygiene Data'!$G$13,0,10*ROW('Hygiene Data'!G24)))</f>
        <v/>
      </c>
      <c r="EA30" s="322" t="str">
        <f ca="true">+IF(OFFSET('Hygiene Data'!$H$11,0,10*ROW('Hygiene Data'!H24))="","",OFFSET('Hygiene Data'!$H$11,0,10*ROW('Hygiene Data'!H24)))</f>
        <v/>
      </c>
      <c r="EB30" s="322" t="str">
        <f ca="true">+IF(OFFSET('Hygiene Data'!$H$12,0,10*ROW('Hygiene Data'!H24))="","",OFFSET('Hygiene Data'!$H$12,0,10*ROW('Hygiene Data'!H24)))</f>
        <v/>
      </c>
      <c r="EC30" s="322" t="str">
        <f ca="true">+IF(OFFSET('Hygiene Data'!$H$13,0,10*ROW('Hygiene Data'!H24))="","",OFFSET('Hygiene Data'!$H$13,0,10*ROW('Hygiene Data'!H24)))</f>
        <v/>
      </c>
      <c r="ED30" s="322" t="str">
        <f ca="true">+IF(OFFSET('Hygiene Data'!$I$11,0,10*ROW('Hygiene Data'!I24))="","",OFFSET('Hygiene Data'!$I$11,0,10*ROW('Hygiene Data'!I24)))</f>
        <v/>
      </c>
      <c r="EE30" s="322" t="str">
        <f ca="true">+IF(OFFSET('Hygiene Data'!$I$12,0,10*ROW('Hygiene Data'!I24))="","",OFFSET('Hygiene Data'!$I$12,0,10*ROW('Hygiene Data'!I24)))</f>
        <v/>
      </c>
      <c r="EF30" s="322" t="str">
        <f ca="true">+IF(OFFSET('Hygiene Data'!$I$13,0,10*ROW('Hygiene Data'!I24))="","",OFFSET('Hygiene Data'!$I$13,0,10*ROW('Hygiene Data'!I24)))</f>
        <v/>
      </c>
    </row>
    <row xmlns:x14ac="http://schemas.microsoft.com/office/spreadsheetml/2009/9/ac" r="31" x14ac:dyDescent="0.2">
      <c r="A31" s="38" t="str">
        <f ca="true">+IF(OFFSET('Water Data'!$B$2,0,10*ROW('Water Data'!E25))="","",OFFSET('Water Data'!$B$2,0,10*ROW('Water Data'!E25)))</f>
        <v>ETH_2020_UIS</v>
      </c>
      <c r="B31" s="38" t="str">
        <f ca="true">+IF(OFFSET('Water Data'!$C$2,0,10*ROW('Water Data'!F25))="","",OFFSET('Water Data'!$C$2,0,10*ROW('Water Data'!F25)))</f>
        <v>Other</v>
      </c>
      <c r="C31" s="378">
        <f t="shared" ca="true" si="0"/>
        <v>2020</v>
      </c>
      <c r="D31" s="99"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9"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9"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9"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9"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9"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9"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9"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9"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9"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9"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9"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9"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9"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9"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9"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9"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9"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100"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100"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100"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100"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100"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100"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100"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100"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100"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100"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100"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100"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100"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100"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100"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100"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100"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100"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100"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100"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100"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100"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100"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100"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100"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100"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100"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100"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100"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100"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101"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101"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101">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18.872571246181632</v>
      </c>
      <c r="BC31" s="101"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101"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101"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101"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101"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101"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101"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101"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101"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101"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101"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101">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13.72185</v>
      </c>
      <c r="BO31" s="101"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101"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101">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24.484820000000003</v>
      </c>
      <c r="BR31" s="322"/>
      <c r="BS31" s="322" t="str">
        <f ca="true">+IF(OFFSET('Water Data'!$D$27,0,10*ROW('Water Data'!D25))="","",OFFSET('Water Data'!$D$27,0,10*ROW('Water Data'!D25)))</f>
        <v/>
      </c>
      <c r="BT31" s="322" t="str">
        <f ca="true">+IF(OFFSET('Water Data'!$D$28,0,10*ROW('Water Data'!D25))="","",OFFSET('Water Data'!$D$28,0,10*ROW('Water Data'!D25)))</f>
        <v/>
      </c>
      <c r="BU31" s="322" t="str">
        <f ca="true">+IF(OFFSET('Water Data'!$D$29,0,10*ROW('Water Data'!D25))="","",OFFSET('Water Data'!$D$29,0,10*ROW('Water Data'!D25)))</f>
        <v/>
      </c>
      <c r="BV31" s="322" t="str">
        <f ca="true">+IF(OFFSET('Water Data'!$E$27,0,10*ROW('Water Data'!E25))="","",OFFSET('Water Data'!$E$27,0,10*ROW('Water Data'!E25)))</f>
        <v/>
      </c>
      <c r="BW31" s="322" t="str">
        <f ca="true">+IF(OFFSET('Water Data'!$E$28,0,10*ROW('Water Data'!E25))="","",OFFSET('Water Data'!$E$28,0,10*ROW('Water Data'!E25)))</f>
        <v/>
      </c>
      <c r="BX31" s="322" t="str">
        <f ca="true">+IF(OFFSET('Water Data'!$E$29,0,10*ROW('Water Data'!E25))="","",OFFSET('Water Data'!$E$29,0,10*ROW('Water Data'!E25)))</f>
        <v/>
      </c>
      <c r="BY31" s="322" t="str">
        <f ca="true">+IF(OFFSET('Water Data'!$F$27,0,10*ROW('Water Data'!F25))="","",OFFSET('Water Data'!$F$27,0,10*ROW('Water Data'!F25)))</f>
        <v/>
      </c>
      <c r="BZ31" s="322" t="str">
        <f ca="true">+IF(OFFSET('Water Data'!$F$28,0,10*ROW('Water Data'!F25))="","",OFFSET('Water Data'!$F$28,0,10*ROW('Water Data'!F25)))</f>
        <v/>
      </c>
      <c r="CA31" s="322" t="str">
        <f ca="true">+IF(OFFSET('Water Data'!$F$29,0,10*ROW('Water Data'!F25))="","",OFFSET('Water Data'!$F$29,0,10*ROW('Water Data'!F25)))</f>
        <v/>
      </c>
      <c r="CB31" s="322" t="str">
        <f ca="true">+IF(OFFSET('Water Data'!$G$27,0,10*ROW('Water Data'!G25))="","",OFFSET('Water Data'!$G$27,0,10*ROW('Water Data'!G25)))</f>
        <v/>
      </c>
      <c r="CC31" s="322" t="str">
        <f ca="true">+IF(OFFSET('Water Data'!$G$28,0,10*ROW('Water Data'!G25))="","",OFFSET('Water Data'!$G$28,0,10*ROW('Water Data'!G25)))</f>
        <v/>
      </c>
      <c r="CD31" s="322" t="str">
        <f ca="true">+IF(OFFSET('Water Data'!$G$29,0,10*ROW('Water Data'!G25))="","",OFFSET('Water Data'!$G$29,0,10*ROW('Water Data'!G25)))</f>
        <v/>
      </c>
      <c r="CE31" s="322" t="str">
        <f ca="true">+IF(OFFSET('Water Data'!$H$27,0,10*ROW('Water Data'!H25))="","",OFFSET('Water Data'!$H$27,0,10*ROW('Water Data'!H25)))</f>
        <v/>
      </c>
      <c r="CF31" s="322" t="str">
        <f ca="true">+IF(OFFSET('Water Data'!$H$28,0,10*ROW('Water Data'!H25))="","",OFFSET('Water Data'!$H$28,0,10*ROW('Water Data'!H25)))</f>
        <v/>
      </c>
      <c r="CG31" s="322" t="str">
        <f ca="true">+IF(OFFSET('Water Data'!$H$29,0,10*ROW('Water Data'!H25))="","",OFFSET('Water Data'!$H$29,0,10*ROW('Water Data'!H25)))</f>
        <v/>
      </c>
      <c r="CH31" s="322" t="str">
        <f ca="true">+IF(OFFSET('Water Data'!$I$27,0,10*ROW('Water Data'!I25))="","",OFFSET('Water Data'!$I$27,0,10*ROW('Water Data'!I25)))</f>
        <v/>
      </c>
      <c r="CI31" s="322" t="str">
        <f ca="true">+IF(OFFSET('Water Data'!$I$28,0,10*ROW('Water Data'!I25))="","",OFFSET('Water Data'!$I$28,0,10*ROW('Water Data'!I25)))</f>
        <v/>
      </c>
      <c r="CJ31" s="322" t="str">
        <f ca="true">+IF(OFFSET('Water Data'!$I$29,0,10*ROW('Water Data'!I25))="","",OFFSET('Water Data'!$I$29,0,10*ROW('Water Data'!I25)))</f>
        <v/>
      </c>
      <c r="CK31" s="322" t="str">
        <f ca="true">+IF(OFFSET('Sanitation Data'!$D$28,0,10*ROW('Sanitation Data'!D25))="","",OFFSET('Sanitation Data'!$D$28,0,10*ROW('Sanitation Data'!D25)))</f>
        <v/>
      </c>
      <c r="CL31" s="322" t="str">
        <f ca="true">+IF(OFFSET('Sanitation Data'!$D$29,0,10*ROW('Sanitation Data'!D25))="","",OFFSET('Sanitation Data'!$D$29,0,10*ROW('Sanitation Data'!D25)))</f>
        <v/>
      </c>
      <c r="CM31" s="322" t="str">
        <f ca="true">+IF(OFFSET('Sanitation Data'!$D$30,0,10*ROW('Sanitation Data'!D25))="","",OFFSET('Sanitation Data'!$D$30,0,10*ROW('Sanitation Data'!D25)))</f>
        <v/>
      </c>
      <c r="CN31" s="322" t="str">
        <f ca="true">+IF(OFFSET('Sanitation Data'!$D$31,0,10*ROW('Sanitation Data'!D25))="","",OFFSET('Sanitation Data'!$D$31,0,10*ROW('Sanitation Data'!D25)))</f>
        <v/>
      </c>
      <c r="CO31" s="322" t="str">
        <f ca="true">+IF(OFFSET('Sanitation Data'!$D$32,0,10*ROW('Sanitation Data'!D25))="","",OFFSET('Sanitation Data'!$D$32,0,10*ROW('Sanitation Data'!D25)))</f>
        <v/>
      </c>
      <c r="CP31" s="322" t="str">
        <f ca="true">+IF(OFFSET('Sanitation Data'!$E$28,0,10*ROW('Sanitation Data'!E25))="","",OFFSET('Sanitation Data'!$E$28,0,10*ROW('Sanitation Data'!E25)))</f>
        <v/>
      </c>
      <c r="CQ31" s="322" t="str">
        <f ca="true">+IF(OFFSET('Sanitation Data'!$E$29,0,10*ROW('Sanitation Data'!E25))="","",OFFSET('Sanitation Data'!$E$29,0,10*ROW('Sanitation Data'!E25)))</f>
        <v/>
      </c>
      <c r="CR31" s="322" t="str">
        <f ca="true">+IF(OFFSET('Sanitation Data'!$E$30,0,10*ROW('Sanitation Data'!E25))="","",OFFSET('Sanitation Data'!$E$30,0,10*ROW('Sanitation Data'!E25)))</f>
        <v/>
      </c>
      <c r="CS31" s="322" t="str">
        <f ca="true">+IF(OFFSET('Sanitation Data'!$E$31,0,10*ROW('Sanitation Data'!E25))="","",OFFSET('Sanitation Data'!$E$31,0,10*ROW('Sanitation Data'!E25)))</f>
        <v/>
      </c>
      <c r="CT31" s="322" t="str">
        <f ca="true">+IF(OFFSET('Sanitation Data'!$E$32,0,10*ROW('Sanitation Data'!E25))="","",OFFSET('Sanitation Data'!$E$32,0,10*ROW('Sanitation Data'!E25)))</f>
        <v/>
      </c>
      <c r="CU31" s="322" t="str">
        <f ca="true">+IF(OFFSET('Sanitation Data'!$F$28,0,10*ROW('Sanitation Data'!F25))="","",OFFSET('Sanitation Data'!$F$28,0,10*ROW('Sanitation Data'!F25)))</f>
        <v/>
      </c>
      <c r="CV31" s="322" t="str">
        <f ca="true">+IF(OFFSET('Sanitation Data'!$F$29,0,10*ROW('Sanitation Data'!F25))="","",OFFSET('Sanitation Data'!$F$29,0,10*ROW('Sanitation Data'!F25)))</f>
        <v/>
      </c>
      <c r="CW31" s="322" t="str">
        <f ca="true">+IF(OFFSET('Sanitation Data'!$F$30,0,10*ROW('Sanitation Data'!F25))="","",OFFSET('Sanitation Data'!$F$30,0,10*ROW('Sanitation Data'!F25)))</f>
        <v/>
      </c>
      <c r="CX31" s="322" t="str">
        <f ca="true">+IF(OFFSET('Sanitation Data'!$F$31,0,10*ROW('Sanitation Data'!F25))="","",OFFSET('Sanitation Data'!$F$31,0,10*ROW('Sanitation Data'!F25)))</f>
        <v/>
      </c>
      <c r="CY31" s="322" t="str">
        <f ca="true">+IF(OFFSET('Sanitation Data'!$F$32,0,10*ROW('Sanitation Data'!F25))="","",OFFSET('Sanitation Data'!$F$32,0,10*ROW('Sanitation Data'!F25)))</f>
        <v/>
      </c>
      <c r="CZ31" s="322" t="str">
        <f ca="true">+IF(OFFSET('Sanitation Data'!$G$28,0,10*ROW('Sanitation Data'!G25))="","",OFFSET('Sanitation Data'!$G$28,0,10*ROW('Sanitation Data'!G25)))</f>
        <v/>
      </c>
      <c r="DA31" s="322" t="str">
        <f ca="true">+IF(OFFSET('Sanitation Data'!$G$29,0,10*ROW('Sanitation Data'!G25))="","",OFFSET('Sanitation Data'!$G$29,0,10*ROW('Sanitation Data'!G25)))</f>
        <v/>
      </c>
      <c r="DB31" s="322" t="str">
        <f ca="true">+IF(OFFSET('Sanitation Data'!$G$30,0,10*ROW('Sanitation Data'!G25))="","",OFFSET('Sanitation Data'!$G$30,0,10*ROW('Sanitation Data'!G25)))</f>
        <v/>
      </c>
      <c r="DC31" s="322" t="str">
        <f ca="true">+IF(OFFSET('Sanitation Data'!$G$31,0,10*ROW('Sanitation Data'!G25))="","",OFFSET('Sanitation Data'!$G$31,0,10*ROW('Sanitation Data'!G25)))</f>
        <v/>
      </c>
      <c r="DD31" s="322" t="str">
        <f ca="true">+IF(OFFSET('Sanitation Data'!$G$32,0,10*ROW('Sanitation Data'!G25))="","",OFFSET('Sanitation Data'!$G$32,0,10*ROW('Sanitation Data'!G25)))</f>
        <v/>
      </c>
      <c r="DE31" s="322" t="str">
        <f ca="true">+IF(OFFSET('Sanitation Data'!$H$28,0,10*ROW('Sanitation Data'!H25))="","",OFFSET('Sanitation Data'!$H$28,0,10*ROW('Sanitation Data'!H25)))</f>
        <v/>
      </c>
      <c r="DF31" s="322" t="str">
        <f ca="true">+IF(OFFSET('Sanitation Data'!$H$29,0,10*ROW('Sanitation Data'!H25))="","",OFFSET('Sanitation Data'!$H$29,0,10*ROW('Sanitation Data'!H25)))</f>
        <v/>
      </c>
      <c r="DG31" s="322" t="str">
        <f ca="true">+IF(OFFSET('Sanitation Data'!$H$30,0,10*ROW('Sanitation Data'!H25))="","",OFFSET('Sanitation Data'!$H$30,0,10*ROW('Sanitation Data'!H25)))</f>
        <v/>
      </c>
      <c r="DH31" s="322" t="str">
        <f ca="true">+IF(OFFSET('Sanitation Data'!$H$31,0,10*ROW('Sanitation Data'!H25))="","",OFFSET('Sanitation Data'!$H$31,0,10*ROW('Sanitation Data'!H25)))</f>
        <v/>
      </c>
      <c r="DI31" s="322" t="str">
        <f ca="true">+IF(OFFSET('Sanitation Data'!$H$32,0,10*ROW('Sanitation Data'!H25))="","",OFFSET('Sanitation Data'!$H$32,0,10*ROW('Sanitation Data'!H25)))</f>
        <v/>
      </c>
      <c r="DJ31" s="322" t="str">
        <f ca="true">+IF(OFFSET('Sanitation Data'!$I$28,0,10*ROW('Sanitation Data'!I25))="","",OFFSET('Sanitation Data'!$I$28,0,10*ROW('Sanitation Data'!I25)))</f>
        <v/>
      </c>
      <c r="DK31" s="322" t="str">
        <f ca="true">+IF(OFFSET('Sanitation Data'!$I$29,0,10*ROW('Sanitation Data'!I25))="","",OFFSET('Sanitation Data'!$I$29,0,10*ROW('Sanitation Data'!I25)))</f>
        <v/>
      </c>
      <c r="DL31" s="322" t="str">
        <f ca="true">+IF(OFFSET('Sanitation Data'!$I$30,0,10*ROW('Sanitation Data'!I25))="","",OFFSET('Sanitation Data'!$I$30,0,10*ROW('Sanitation Data'!I25)))</f>
        <v/>
      </c>
      <c r="DM31" s="322" t="str">
        <f ca="true">+IF(OFFSET('Sanitation Data'!$I$31,0,10*ROW('Sanitation Data'!I25))="","",OFFSET('Sanitation Data'!$I$31,0,10*ROW('Sanitation Data'!I25)))</f>
        <v/>
      </c>
      <c r="DN31" s="322" t="str">
        <f ca="true">+IF(OFFSET('Sanitation Data'!$I$32,0,10*ROW('Sanitation Data'!I25))="","",OFFSET('Sanitation Data'!$I$32,0,10*ROW('Sanitation Data'!I25)))</f>
        <v/>
      </c>
      <c r="DO31" s="322" t="str">
        <f ca="true">+IF(OFFSET('Hygiene Data'!$D$11,0,10*ROW('Hygiene Data'!D25))="","",OFFSET('Hygiene Data'!$D$11,0,10*ROW('Hygiene Data'!D25)))</f>
        <v/>
      </c>
      <c r="DP31" s="322" t="str">
        <f ca="true">+IF(OFFSET('Hygiene Data'!$D$12,0,10*ROW('Hygiene Data'!D25))="","",OFFSET('Hygiene Data'!$D$12,0,10*ROW('Hygiene Data'!D25)))</f>
        <v/>
      </c>
      <c r="DQ31" s="322" t="str">
        <f ca="true">+IF(OFFSET('Hygiene Data'!$D$13,0,10*ROW('Hygiene Data'!D25))="","",OFFSET('Hygiene Data'!$D$13,0,10*ROW('Hygiene Data'!D25)))</f>
        <v>Yes</v>
      </c>
      <c r="DR31" s="322" t="str">
        <f ca="true">+IF(OFFSET('Hygiene Data'!$E$11,0,10*ROW('Hygiene Data'!E25))="","",OFFSET('Hygiene Data'!$E$11,0,10*ROW('Hygiene Data'!E25)))</f>
        <v/>
      </c>
      <c r="DS31" s="322" t="str">
        <f ca="true">+IF(OFFSET('Hygiene Data'!$E$12,0,10*ROW('Hygiene Data'!E25))="","",OFFSET('Hygiene Data'!$E$12,0,10*ROW('Hygiene Data'!E25)))</f>
        <v/>
      </c>
      <c r="DT31" s="322" t="str">
        <f ca="true">+IF(OFFSET('Hygiene Data'!$E$13,0,10*ROW('Hygiene Data'!E25))="","",OFFSET('Hygiene Data'!$E$13,0,10*ROW('Hygiene Data'!E25)))</f>
        <v/>
      </c>
      <c r="DU31" s="322" t="str">
        <f ca="true">+IF(OFFSET('Hygiene Data'!$F$11,0,10*ROW('Hygiene Data'!F25))="","",OFFSET('Hygiene Data'!$F$11,0,10*ROW('Hygiene Data'!F25)))</f>
        <v/>
      </c>
      <c r="DV31" s="322" t="str">
        <f ca="true">+IF(OFFSET('Hygiene Data'!$F$12,0,10*ROW('Hygiene Data'!F25))="","",OFFSET('Hygiene Data'!$F$12,0,10*ROW('Hygiene Data'!F25)))</f>
        <v/>
      </c>
      <c r="DW31" s="322" t="str">
        <f ca="true">+IF(OFFSET('Hygiene Data'!$F$13,0,10*ROW('Hygiene Data'!F25))="","",OFFSET('Hygiene Data'!$F$13,0,10*ROW('Hygiene Data'!F25)))</f>
        <v/>
      </c>
      <c r="DX31" s="322" t="str">
        <f ca="true">+IF(OFFSET('Hygiene Data'!$G$11,0,10*ROW('Hygiene Data'!G25))="","",OFFSET('Hygiene Data'!$G$11,0,10*ROW('Hygiene Data'!G25)))</f>
        <v/>
      </c>
      <c r="DY31" s="322" t="str">
        <f ca="true">+IF(OFFSET('Hygiene Data'!$G$12,0,10*ROW('Hygiene Data'!G25))="","",OFFSET('Hygiene Data'!$G$12,0,10*ROW('Hygiene Data'!G25)))</f>
        <v/>
      </c>
      <c r="DZ31" s="322" t="str">
        <f ca="true">+IF(OFFSET('Hygiene Data'!$G$13,0,10*ROW('Hygiene Data'!G25))="","",OFFSET('Hygiene Data'!$G$13,0,10*ROW('Hygiene Data'!G25)))</f>
        <v/>
      </c>
      <c r="EA31" s="322" t="str">
        <f ca="true">+IF(OFFSET('Hygiene Data'!$H$11,0,10*ROW('Hygiene Data'!H25))="","",OFFSET('Hygiene Data'!$H$11,0,10*ROW('Hygiene Data'!H25)))</f>
        <v/>
      </c>
      <c r="EB31" s="322" t="str">
        <f ca="true">+IF(OFFSET('Hygiene Data'!$H$12,0,10*ROW('Hygiene Data'!H25))="","",OFFSET('Hygiene Data'!$H$12,0,10*ROW('Hygiene Data'!H25)))</f>
        <v/>
      </c>
      <c r="EC31" s="322" t="str">
        <f ca="true">+IF(OFFSET('Hygiene Data'!$H$13,0,10*ROW('Hygiene Data'!H25))="","",OFFSET('Hygiene Data'!$H$13,0,10*ROW('Hygiene Data'!H25)))</f>
        <v>Yes</v>
      </c>
      <c r="ED31" s="322" t="str">
        <f ca="true">+IF(OFFSET('Hygiene Data'!$I$11,0,10*ROW('Hygiene Data'!I25))="","",OFFSET('Hygiene Data'!$I$11,0,10*ROW('Hygiene Data'!I25)))</f>
        <v/>
      </c>
      <c r="EE31" s="322" t="str">
        <f ca="true">+IF(OFFSET('Hygiene Data'!$I$12,0,10*ROW('Hygiene Data'!I25))="","",OFFSET('Hygiene Data'!$I$12,0,10*ROW('Hygiene Data'!I25)))</f>
        <v/>
      </c>
      <c r="EF31" s="322" t="str">
        <f ca="true">+IF(OFFSET('Hygiene Data'!$I$13,0,10*ROW('Hygiene Data'!I25))="","",OFFSET('Hygiene Data'!$I$13,0,10*ROW('Hygiene Data'!I25)))</f>
        <v>Yes</v>
      </c>
    </row>
    <row xmlns:x14ac="http://schemas.microsoft.com/office/spreadsheetml/2009/9/ac" r="32" x14ac:dyDescent="0.2">
      <c r="A32" s="38" t="str">
        <f ca="true">+IF(OFFSET('Water Data'!$B$2,0,10*ROW('Water Data'!E26))="","",OFFSET('Water Data'!$B$2,0,10*ROW('Water Data'!E26)))</f>
        <v>ETH_2021_UIS</v>
      </c>
      <c r="B32" s="38" t="str">
        <f ca="true">+IF(OFFSET('Water Data'!$C$2,0,10*ROW('Water Data'!F26))="","",OFFSET('Water Data'!$C$2,0,10*ROW('Water Data'!F26)))</f>
        <v>Other</v>
      </c>
      <c r="C32" s="378">
        <f t="shared" ca="true" si="0"/>
        <v>2021</v>
      </c>
      <c r="D32" s="99"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9"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9">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32.205800058696873</v>
      </c>
      <c r="G32" s="99"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9"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9"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9"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9"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9"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9"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9"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9"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9"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9"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9">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19.809999999999999</v>
      </c>
      <c r="S32" s="99"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9"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9">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45.789999999999992</v>
      </c>
      <c r="V32" s="100"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100"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100"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100"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100"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100"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100"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100"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100"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100"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100"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100"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100"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100"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100"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100"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100"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100"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100"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100"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100"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100"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100"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100"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100"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100"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100"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100"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100"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100"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101"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101"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101">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23.917018676437703</v>
      </c>
      <c r="BC32" s="101"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101"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101"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101"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101"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101"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101"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101"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101"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101"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101"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101">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14.05</v>
      </c>
      <c r="BO32" s="101"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101"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101">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34.730000000000004</v>
      </c>
      <c r="BR32" s="322"/>
      <c r="BS32" s="322" t="str">
        <f ca="true">+IF(OFFSET('Water Data'!$D$27,0,10*ROW('Water Data'!D26))="","",OFFSET('Water Data'!$D$27,0,10*ROW('Water Data'!D26)))</f>
        <v/>
      </c>
      <c r="BT32" s="322" t="str">
        <f ca="true">+IF(OFFSET('Water Data'!$D$28,0,10*ROW('Water Data'!D26))="","",OFFSET('Water Data'!$D$28,0,10*ROW('Water Data'!D26)))</f>
        <v/>
      </c>
      <c r="BU32" s="322" t="str">
        <f ca="true">+IF(OFFSET('Water Data'!$D$29,0,10*ROW('Water Data'!D26))="","",OFFSET('Water Data'!$D$29,0,10*ROW('Water Data'!D26)))</f>
        <v>Yes</v>
      </c>
      <c r="BV32" s="322" t="str">
        <f ca="true">+IF(OFFSET('Water Data'!$E$27,0,10*ROW('Water Data'!E26))="","",OFFSET('Water Data'!$E$27,0,10*ROW('Water Data'!E26)))</f>
        <v/>
      </c>
      <c r="BW32" s="322" t="str">
        <f ca="true">+IF(OFFSET('Water Data'!$E$28,0,10*ROW('Water Data'!E26))="","",OFFSET('Water Data'!$E$28,0,10*ROW('Water Data'!E26)))</f>
        <v/>
      </c>
      <c r="BX32" s="322" t="str">
        <f ca="true">+IF(OFFSET('Water Data'!$E$29,0,10*ROW('Water Data'!E26))="","",OFFSET('Water Data'!$E$29,0,10*ROW('Water Data'!E26)))</f>
        <v/>
      </c>
      <c r="BY32" s="322" t="str">
        <f ca="true">+IF(OFFSET('Water Data'!$F$27,0,10*ROW('Water Data'!F26))="","",OFFSET('Water Data'!$F$27,0,10*ROW('Water Data'!F26)))</f>
        <v/>
      </c>
      <c r="BZ32" s="322" t="str">
        <f ca="true">+IF(OFFSET('Water Data'!$F$28,0,10*ROW('Water Data'!F26))="","",OFFSET('Water Data'!$F$28,0,10*ROW('Water Data'!F26)))</f>
        <v/>
      </c>
      <c r="CA32" s="322" t="str">
        <f ca="true">+IF(OFFSET('Water Data'!$F$29,0,10*ROW('Water Data'!F26))="","",OFFSET('Water Data'!$F$29,0,10*ROW('Water Data'!F26)))</f>
        <v/>
      </c>
      <c r="CB32" s="322" t="str">
        <f ca="true">+IF(OFFSET('Water Data'!$G$27,0,10*ROW('Water Data'!G26))="","",OFFSET('Water Data'!$G$27,0,10*ROW('Water Data'!G26)))</f>
        <v/>
      </c>
      <c r="CC32" s="322" t="str">
        <f ca="true">+IF(OFFSET('Water Data'!$G$28,0,10*ROW('Water Data'!G26))="","",OFFSET('Water Data'!$G$28,0,10*ROW('Water Data'!G26)))</f>
        <v/>
      </c>
      <c r="CD32" s="322" t="str">
        <f ca="true">+IF(OFFSET('Water Data'!$G$29,0,10*ROW('Water Data'!G26))="","",OFFSET('Water Data'!$G$29,0,10*ROW('Water Data'!G26)))</f>
        <v/>
      </c>
      <c r="CE32" s="322" t="str">
        <f ca="true">+IF(OFFSET('Water Data'!$H$27,0,10*ROW('Water Data'!H26))="","",OFFSET('Water Data'!$H$27,0,10*ROW('Water Data'!H26)))</f>
        <v/>
      </c>
      <c r="CF32" s="322" t="str">
        <f ca="true">+IF(OFFSET('Water Data'!$H$28,0,10*ROW('Water Data'!H26))="","",OFFSET('Water Data'!$H$28,0,10*ROW('Water Data'!H26)))</f>
        <v/>
      </c>
      <c r="CG32" s="322" t="str">
        <f ca="true">+IF(OFFSET('Water Data'!$H$29,0,10*ROW('Water Data'!H26))="","",OFFSET('Water Data'!$H$29,0,10*ROW('Water Data'!H26)))</f>
        <v>Yes</v>
      </c>
      <c r="CH32" s="322" t="str">
        <f ca="true">+IF(OFFSET('Water Data'!$I$27,0,10*ROW('Water Data'!I26))="","",OFFSET('Water Data'!$I$27,0,10*ROW('Water Data'!I26)))</f>
        <v/>
      </c>
      <c r="CI32" s="322" t="str">
        <f ca="true">+IF(OFFSET('Water Data'!$I$28,0,10*ROW('Water Data'!I26))="","",OFFSET('Water Data'!$I$28,0,10*ROW('Water Data'!I26)))</f>
        <v/>
      </c>
      <c r="CJ32" s="322" t="str">
        <f ca="true">+IF(OFFSET('Water Data'!$I$29,0,10*ROW('Water Data'!I26))="","",OFFSET('Water Data'!$I$29,0,10*ROW('Water Data'!I26)))</f>
        <v>Yes</v>
      </c>
      <c r="CK32" s="322" t="str">
        <f ca="true">+IF(OFFSET('Sanitation Data'!$D$28,0,10*ROW('Sanitation Data'!D26))="","",OFFSET('Sanitation Data'!$D$28,0,10*ROW('Sanitation Data'!D26)))</f>
        <v/>
      </c>
      <c r="CL32" s="322" t="str">
        <f ca="true">+IF(OFFSET('Sanitation Data'!$D$29,0,10*ROW('Sanitation Data'!D26))="","",OFFSET('Sanitation Data'!$D$29,0,10*ROW('Sanitation Data'!D26)))</f>
        <v/>
      </c>
      <c r="CM32" s="322" t="str">
        <f ca="true">+IF(OFFSET('Sanitation Data'!$D$30,0,10*ROW('Sanitation Data'!D26))="","",OFFSET('Sanitation Data'!$D$30,0,10*ROW('Sanitation Data'!D26)))</f>
        <v/>
      </c>
      <c r="CN32" s="322" t="str">
        <f ca="true">+IF(OFFSET('Sanitation Data'!$D$31,0,10*ROW('Sanitation Data'!D26))="","",OFFSET('Sanitation Data'!$D$31,0,10*ROW('Sanitation Data'!D26)))</f>
        <v/>
      </c>
      <c r="CO32" s="322" t="str">
        <f ca="true">+IF(OFFSET('Sanitation Data'!$D$32,0,10*ROW('Sanitation Data'!D26))="","",OFFSET('Sanitation Data'!$D$32,0,10*ROW('Sanitation Data'!D26)))</f>
        <v/>
      </c>
      <c r="CP32" s="322" t="str">
        <f ca="true">+IF(OFFSET('Sanitation Data'!$E$28,0,10*ROW('Sanitation Data'!E26))="","",OFFSET('Sanitation Data'!$E$28,0,10*ROW('Sanitation Data'!E26)))</f>
        <v/>
      </c>
      <c r="CQ32" s="322" t="str">
        <f ca="true">+IF(OFFSET('Sanitation Data'!$E$29,0,10*ROW('Sanitation Data'!E26))="","",OFFSET('Sanitation Data'!$E$29,0,10*ROW('Sanitation Data'!E26)))</f>
        <v/>
      </c>
      <c r="CR32" s="322" t="str">
        <f ca="true">+IF(OFFSET('Sanitation Data'!$E$30,0,10*ROW('Sanitation Data'!E26))="","",OFFSET('Sanitation Data'!$E$30,0,10*ROW('Sanitation Data'!E26)))</f>
        <v/>
      </c>
      <c r="CS32" s="322" t="str">
        <f ca="true">+IF(OFFSET('Sanitation Data'!$E$31,0,10*ROW('Sanitation Data'!E26))="","",OFFSET('Sanitation Data'!$E$31,0,10*ROW('Sanitation Data'!E26)))</f>
        <v/>
      </c>
      <c r="CT32" s="322" t="str">
        <f ca="true">+IF(OFFSET('Sanitation Data'!$E$32,0,10*ROW('Sanitation Data'!E26))="","",OFFSET('Sanitation Data'!$E$32,0,10*ROW('Sanitation Data'!E26)))</f>
        <v/>
      </c>
      <c r="CU32" s="322" t="str">
        <f ca="true">+IF(OFFSET('Sanitation Data'!$F$28,0,10*ROW('Sanitation Data'!F26))="","",OFFSET('Sanitation Data'!$F$28,0,10*ROW('Sanitation Data'!F26)))</f>
        <v/>
      </c>
      <c r="CV32" s="322" t="str">
        <f ca="true">+IF(OFFSET('Sanitation Data'!$F$29,0,10*ROW('Sanitation Data'!F26))="","",OFFSET('Sanitation Data'!$F$29,0,10*ROW('Sanitation Data'!F26)))</f>
        <v/>
      </c>
      <c r="CW32" s="322" t="str">
        <f ca="true">+IF(OFFSET('Sanitation Data'!$F$30,0,10*ROW('Sanitation Data'!F26))="","",OFFSET('Sanitation Data'!$F$30,0,10*ROW('Sanitation Data'!F26)))</f>
        <v/>
      </c>
      <c r="CX32" s="322" t="str">
        <f ca="true">+IF(OFFSET('Sanitation Data'!$F$31,0,10*ROW('Sanitation Data'!F26))="","",OFFSET('Sanitation Data'!$F$31,0,10*ROW('Sanitation Data'!F26)))</f>
        <v/>
      </c>
      <c r="CY32" s="322" t="str">
        <f ca="true">+IF(OFFSET('Sanitation Data'!$F$32,0,10*ROW('Sanitation Data'!F26))="","",OFFSET('Sanitation Data'!$F$32,0,10*ROW('Sanitation Data'!F26)))</f>
        <v/>
      </c>
      <c r="CZ32" s="322" t="str">
        <f ca="true">+IF(OFFSET('Sanitation Data'!$G$28,0,10*ROW('Sanitation Data'!G26))="","",OFFSET('Sanitation Data'!$G$28,0,10*ROW('Sanitation Data'!G26)))</f>
        <v/>
      </c>
      <c r="DA32" s="322" t="str">
        <f ca="true">+IF(OFFSET('Sanitation Data'!$G$29,0,10*ROW('Sanitation Data'!G26))="","",OFFSET('Sanitation Data'!$G$29,0,10*ROW('Sanitation Data'!G26)))</f>
        <v/>
      </c>
      <c r="DB32" s="322" t="str">
        <f ca="true">+IF(OFFSET('Sanitation Data'!$G$30,0,10*ROW('Sanitation Data'!G26))="","",OFFSET('Sanitation Data'!$G$30,0,10*ROW('Sanitation Data'!G26)))</f>
        <v/>
      </c>
      <c r="DC32" s="322" t="str">
        <f ca="true">+IF(OFFSET('Sanitation Data'!$G$31,0,10*ROW('Sanitation Data'!G26))="","",OFFSET('Sanitation Data'!$G$31,0,10*ROW('Sanitation Data'!G26)))</f>
        <v/>
      </c>
      <c r="DD32" s="322" t="str">
        <f ca="true">+IF(OFFSET('Sanitation Data'!$G$32,0,10*ROW('Sanitation Data'!G26))="","",OFFSET('Sanitation Data'!$G$32,0,10*ROW('Sanitation Data'!G26)))</f>
        <v/>
      </c>
      <c r="DE32" s="322" t="str">
        <f ca="true">+IF(OFFSET('Sanitation Data'!$H$28,0,10*ROW('Sanitation Data'!H26))="","",OFFSET('Sanitation Data'!$H$28,0,10*ROW('Sanitation Data'!H26)))</f>
        <v/>
      </c>
      <c r="DF32" s="322" t="str">
        <f ca="true">+IF(OFFSET('Sanitation Data'!$H$29,0,10*ROW('Sanitation Data'!H26))="","",OFFSET('Sanitation Data'!$H$29,0,10*ROW('Sanitation Data'!H26)))</f>
        <v/>
      </c>
      <c r="DG32" s="322" t="str">
        <f ca="true">+IF(OFFSET('Sanitation Data'!$H$30,0,10*ROW('Sanitation Data'!H26))="","",OFFSET('Sanitation Data'!$H$30,0,10*ROW('Sanitation Data'!H26)))</f>
        <v/>
      </c>
      <c r="DH32" s="322" t="str">
        <f ca="true">+IF(OFFSET('Sanitation Data'!$H$31,0,10*ROW('Sanitation Data'!H26))="","",OFFSET('Sanitation Data'!$H$31,0,10*ROW('Sanitation Data'!H26)))</f>
        <v/>
      </c>
      <c r="DI32" s="322" t="str">
        <f ca="true">+IF(OFFSET('Sanitation Data'!$H$32,0,10*ROW('Sanitation Data'!H26))="","",OFFSET('Sanitation Data'!$H$32,0,10*ROW('Sanitation Data'!H26)))</f>
        <v/>
      </c>
      <c r="DJ32" s="322" t="str">
        <f ca="true">+IF(OFFSET('Sanitation Data'!$I$28,0,10*ROW('Sanitation Data'!I26))="","",OFFSET('Sanitation Data'!$I$28,0,10*ROW('Sanitation Data'!I26)))</f>
        <v/>
      </c>
      <c r="DK32" s="322" t="str">
        <f ca="true">+IF(OFFSET('Sanitation Data'!$I$29,0,10*ROW('Sanitation Data'!I26))="","",OFFSET('Sanitation Data'!$I$29,0,10*ROW('Sanitation Data'!I26)))</f>
        <v/>
      </c>
      <c r="DL32" s="322" t="str">
        <f ca="true">+IF(OFFSET('Sanitation Data'!$I$30,0,10*ROW('Sanitation Data'!I26))="","",OFFSET('Sanitation Data'!$I$30,0,10*ROW('Sanitation Data'!I26)))</f>
        <v/>
      </c>
      <c r="DM32" s="322" t="str">
        <f ca="true">+IF(OFFSET('Sanitation Data'!$I$31,0,10*ROW('Sanitation Data'!I26))="","",OFFSET('Sanitation Data'!$I$31,0,10*ROW('Sanitation Data'!I26)))</f>
        <v/>
      </c>
      <c r="DN32" s="322" t="str">
        <f ca="true">+IF(OFFSET('Sanitation Data'!$I$32,0,10*ROW('Sanitation Data'!I26))="","",OFFSET('Sanitation Data'!$I$32,0,10*ROW('Sanitation Data'!I26)))</f>
        <v/>
      </c>
      <c r="DO32" s="322" t="str">
        <f ca="true">+IF(OFFSET('Hygiene Data'!$D$11,0,10*ROW('Hygiene Data'!D26))="","",OFFSET('Hygiene Data'!$D$11,0,10*ROW('Hygiene Data'!D26)))</f>
        <v/>
      </c>
      <c r="DP32" s="322" t="str">
        <f ca="true">+IF(OFFSET('Hygiene Data'!$D$12,0,10*ROW('Hygiene Data'!D26))="","",OFFSET('Hygiene Data'!$D$12,0,10*ROW('Hygiene Data'!D26)))</f>
        <v/>
      </c>
      <c r="DQ32" s="322" t="str">
        <f ca="true">+IF(OFFSET('Hygiene Data'!$D$13,0,10*ROW('Hygiene Data'!D26))="","",OFFSET('Hygiene Data'!$D$13,0,10*ROW('Hygiene Data'!D26)))</f>
        <v>Yes</v>
      </c>
      <c r="DR32" s="322" t="str">
        <f ca="true">+IF(OFFSET('Hygiene Data'!$E$11,0,10*ROW('Hygiene Data'!E26))="","",OFFSET('Hygiene Data'!$E$11,0,10*ROW('Hygiene Data'!E26)))</f>
        <v/>
      </c>
      <c r="DS32" s="322" t="str">
        <f ca="true">+IF(OFFSET('Hygiene Data'!$E$12,0,10*ROW('Hygiene Data'!E26))="","",OFFSET('Hygiene Data'!$E$12,0,10*ROW('Hygiene Data'!E26)))</f>
        <v/>
      </c>
      <c r="DT32" s="322" t="str">
        <f ca="true">+IF(OFFSET('Hygiene Data'!$E$13,0,10*ROW('Hygiene Data'!E26))="","",OFFSET('Hygiene Data'!$E$13,0,10*ROW('Hygiene Data'!E26)))</f>
        <v/>
      </c>
      <c r="DU32" s="322" t="str">
        <f ca="true">+IF(OFFSET('Hygiene Data'!$F$11,0,10*ROW('Hygiene Data'!F26))="","",OFFSET('Hygiene Data'!$F$11,0,10*ROW('Hygiene Data'!F26)))</f>
        <v/>
      </c>
      <c r="DV32" s="322" t="str">
        <f ca="true">+IF(OFFSET('Hygiene Data'!$F$12,0,10*ROW('Hygiene Data'!F26))="","",OFFSET('Hygiene Data'!$F$12,0,10*ROW('Hygiene Data'!F26)))</f>
        <v/>
      </c>
      <c r="DW32" s="322" t="str">
        <f ca="true">+IF(OFFSET('Hygiene Data'!$F$13,0,10*ROW('Hygiene Data'!F26))="","",OFFSET('Hygiene Data'!$F$13,0,10*ROW('Hygiene Data'!F26)))</f>
        <v/>
      </c>
      <c r="DX32" s="322" t="str">
        <f ca="true">+IF(OFFSET('Hygiene Data'!$G$11,0,10*ROW('Hygiene Data'!G26))="","",OFFSET('Hygiene Data'!$G$11,0,10*ROW('Hygiene Data'!G26)))</f>
        <v/>
      </c>
      <c r="DY32" s="322" t="str">
        <f ca="true">+IF(OFFSET('Hygiene Data'!$G$12,0,10*ROW('Hygiene Data'!G26))="","",OFFSET('Hygiene Data'!$G$12,0,10*ROW('Hygiene Data'!G26)))</f>
        <v/>
      </c>
      <c r="DZ32" s="322" t="str">
        <f ca="true">+IF(OFFSET('Hygiene Data'!$G$13,0,10*ROW('Hygiene Data'!G26))="","",OFFSET('Hygiene Data'!$G$13,0,10*ROW('Hygiene Data'!G26)))</f>
        <v/>
      </c>
      <c r="EA32" s="322" t="str">
        <f ca="true">+IF(OFFSET('Hygiene Data'!$H$11,0,10*ROW('Hygiene Data'!H26))="","",OFFSET('Hygiene Data'!$H$11,0,10*ROW('Hygiene Data'!H26)))</f>
        <v/>
      </c>
      <c r="EB32" s="322" t="str">
        <f ca="true">+IF(OFFSET('Hygiene Data'!$H$12,0,10*ROW('Hygiene Data'!H26))="","",OFFSET('Hygiene Data'!$H$12,0,10*ROW('Hygiene Data'!H26)))</f>
        <v/>
      </c>
      <c r="EC32" s="322" t="str">
        <f ca="true">+IF(OFFSET('Hygiene Data'!$H$13,0,10*ROW('Hygiene Data'!H26))="","",OFFSET('Hygiene Data'!$H$13,0,10*ROW('Hygiene Data'!H26)))</f>
        <v>Yes</v>
      </c>
      <c r="ED32" s="322" t="str">
        <f ca="true">+IF(OFFSET('Hygiene Data'!$I$11,0,10*ROW('Hygiene Data'!I26))="","",OFFSET('Hygiene Data'!$I$11,0,10*ROW('Hygiene Data'!I26)))</f>
        <v/>
      </c>
      <c r="EE32" s="322" t="str">
        <f ca="true">+IF(OFFSET('Hygiene Data'!$I$12,0,10*ROW('Hygiene Data'!I26))="","",OFFSET('Hygiene Data'!$I$12,0,10*ROW('Hygiene Data'!I26)))</f>
        <v/>
      </c>
      <c r="EF32" s="322" t="str">
        <f ca="true">+IF(OFFSET('Hygiene Data'!$I$13,0,10*ROW('Hygiene Data'!I26))="","",OFFSET('Hygiene Data'!$I$13,0,10*ROW('Hygiene Data'!I26)))</f>
        <v>Yes</v>
      </c>
    </row>
    <row xmlns:x14ac="http://schemas.microsoft.com/office/spreadsheetml/2009/9/ac" r="33" x14ac:dyDescent="0.2">
      <c r="A33" s="38" t="str">
        <f ca="true">+IF(OFFSET('Water Data'!$B$2,0,10*ROW('Water Data'!E27))="","",OFFSET('Water Data'!$B$2,0,10*ROW('Water Data'!E27)))</f>
        <v>ETH_2022_EMIS</v>
      </c>
      <c r="B33" s="38" t="str">
        <f ca="true">+IF(OFFSET('Water Data'!$C$2,0,10*ROW('Water Data'!F27))="","",OFFSET('Water Data'!$C$2,0,10*ROW('Water Data'!F27)))</f>
        <v>EMIS</v>
      </c>
      <c r="C33" s="378">
        <f t="shared" ca="true" si="0"/>
        <v>2022</v>
      </c>
      <c r="D33" s="99">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42.025758457528909</v>
      </c>
      <c r="E33" s="99">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32.566230611573594</v>
      </c>
      <c r="F33" s="99">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27.391790092340486</v>
      </c>
      <c r="G33" s="99"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9"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9"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9"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9"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9"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9"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9"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9"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9">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39.8158194919734</v>
      </c>
      <c r="Q33" s="99">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30.140778454775617</v>
      </c>
      <c r="R33" s="99">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25.227184985766357</v>
      </c>
      <c r="S33" s="99">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64.225824482951367</v>
      </c>
      <c r="T33" s="99">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56.931246506428174</v>
      </c>
      <c r="U33" s="99">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49.350323342386822</v>
      </c>
      <c r="V33" s="100"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100">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50.153482880755611</v>
      </c>
      <c r="X33" s="100">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48.534427960300789</v>
      </c>
      <c r="Y33" s="100"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100"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100"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100"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100"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100"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100"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100"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100"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100"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100"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100"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100"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100"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100"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100"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100"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100"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100">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48.635658327971839</v>
      </c>
      <c r="AR33" s="100">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46.997474324948151</v>
      </c>
      <c r="AS33" s="100"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100"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100"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100">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62.600869025450038</v>
      </c>
      <c r="AW33" s="100">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61.299112903567618</v>
      </c>
      <c r="AX33" s="100"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100"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101">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37.132737392477651</v>
      </c>
      <c r="BA33" s="101">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29.741946365322985</v>
      </c>
      <c r="BB33" s="101"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101"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101"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101"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101"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101"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101"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101"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101"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101"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101">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35.366915187526018</v>
      </c>
      <c r="BM33" s="101">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30.420467017371227</v>
      </c>
      <c r="BN33" s="101"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101">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51.613904407200494</v>
      </c>
      <c r="BP33" s="101">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24.177529484792053</v>
      </c>
      <c r="BQ33" s="101"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22"/>
      <c r="BS33" s="322" t="str">
        <f ca="true">+IF(OFFSET('Water Data'!$D$27,0,10*ROW('Water Data'!D27))="","",OFFSET('Water Data'!$D$27,0,10*ROW('Water Data'!D27)))</f>
        <v>Yes</v>
      </c>
      <c r="BT33" s="322" t="str">
        <f ca="true">+IF(OFFSET('Water Data'!$D$28,0,10*ROW('Water Data'!D27))="","",OFFSET('Water Data'!$D$28,0,10*ROW('Water Data'!D27)))</f>
        <v>Yes</v>
      </c>
      <c r="BU33" s="322" t="str">
        <f ca="true">+IF(OFFSET('Water Data'!$D$29,0,10*ROW('Water Data'!D27))="","",OFFSET('Water Data'!$D$29,0,10*ROW('Water Data'!D27)))</f>
        <v>Yes</v>
      </c>
      <c r="BV33" s="322" t="str">
        <f ca="true">+IF(OFFSET('Water Data'!$E$27,0,10*ROW('Water Data'!E27))="","",OFFSET('Water Data'!$E$27,0,10*ROW('Water Data'!E27)))</f>
        <v/>
      </c>
      <c r="BW33" s="322" t="str">
        <f ca="true">+IF(OFFSET('Water Data'!$E$28,0,10*ROW('Water Data'!E27))="","",OFFSET('Water Data'!$E$28,0,10*ROW('Water Data'!E27)))</f>
        <v/>
      </c>
      <c r="BX33" s="322" t="str">
        <f ca="true">+IF(OFFSET('Water Data'!$E$29,0,10*ROW('Water Data'!E27))="","",OFFSET('Water Data'!$E$29,0,10*ROW('Water Data'!E27)))</f>
        <v/>
      </c>
      <c r="BY33" s="322" t="str">
        <f ca="true">+IF(OFFSET('Water Data'!$F$27,0,10*ROW('Water Data'!F27))="","",OFFSET('Water Data'!$F$27,0,10*ROW('Water Data'!F27)))</f>
        <v/>
      </c>
      <c r="BZ33" s="322" t="str">
        <f ca="true">+IF(OFFSET('Water Data'!$F$28,0,10*ROW('Water Data'!F27))="","",OFFSET('Water Data'!$F$28,0,10*ROW('Water Data'!F27)))</f>
        <v/>
      </c>
      <c r="CA33" s="322" t="str">
        <f ca="true">+IF(OFFSET('Water Data'!$F$29,0,10*ROW('Water Data'!F27))="","",OFFSET('Water Data'!$F$29,0,10*ROW('Water Data'!F27)))</f>
        <v/>
      </c>
      <c r="CB33" s="322" t="str">
        <f ca="true">+IF(OFFSET('Water Data'!$G$27,0,10*ROW('Water Data'!G27))="","",OFFSET('Water Data'!$G$27,0,10*ROW('Water Data'!G27)))</f>
        <v/>
      </c>
      <c r="CC33" s="322" t="str">
        <f ca="true">+IF(OFFSET('Water Data'!$G$28,0,10*ROW('Water Data'!G27))="","",OFFSET('Water Data'!$G$28,0,10*ROW('Water Data'!G27)))</f>
        <v/>
      </c>
      <c r="CD33" s="322" t="str">
        <f ca="true">+IF(OFFSET('Water Data'!$G$29,0,10*ROW('Water Data'!G27))="","",OFFSET('Water Data'!$G$29,0,10*ROW('Water Data'!G27)))</f>
        <v/>
      </c>
      <c r="CE33" s="322" t="str">
        <f ca="true">+IF(OFFSET('Water Data'!$H$27,0,10*ROW('Water Data'!H27))="","",OFFSET('Water Data'!$H$27,0,10*ROW('Water Data'!H27)))</f>
        <v>Yes</v>
      </c>
      <c r="CF33" s="322" t="str">
        <f ca="true">+IF(OFFSET('Water Data'!$H$28,0,10*ROW('Water Data'!H27))="","",OFFSET('Water Data'!$H$28,0,10*ROW('Water Data'!H27)))</f>
        <v>Yes</v>
      </c>
      <c r="CG33" s="322" t="str">
        <f ca="true">+IF(OFFSET('Water Data'!$H$29,0,10*ROW('Water Data'!H27))="","",OFFSET('Water Data'!$H$29,0,10*ROW('Water Data'!H27)))</f>
        <v>Yes</v>
      </c>
      <c r="CH33" s="322" t="str">
        <f ca="true">+IF(OFFSET('Water Data'!$I$27,0,10*ROW('Water Data'!I27))="","",OFFSET('Water Data'!$I$27,0,10*ROW('Water Data'!I27)))</f>
        <v>Yes</v>
      </c>
      <c r="CI33" s="322" t="str">
        <f ca="true">+IF(OFFSET('Water Data'!$I$28,0,10*ROW('Water Data'!I27))="","",OFFSET('Water Data'!$I$28,0,10*ROW('Water Data'!I27)))</f>
        <v>Yes</v>
      </c>
      <c r="CJ33" s="322" t="str">
        <f ca="true">+IF(OFFSET('Water Data'!$I$29,0,10*ROW('Water Data'!I27))="","",OFFSET('Water Data'!$I$29,0,10*ROW('Water Data'!I27)))</f>
        <v>Yes</v>
      </c>
      <c r="CK33" s="322" t="str">
        <f ca="true">+IF(OFFSET('Sanitation Data'!$D$28,0,10*ROW('Sanitation Data'!D27))="","",OFFSET('Sanitation Data'!$D$28,0,10*ROW('Sanitation Data'!D27)))</f>
        <v/>
      </c>
      <c r="CL33" s="322" t="str">
        <f ca="true">+IF(OFFSET('Sanitation Data'!$D$29,0,10*ROW('Sanitation Data'!D27))="","",OFFSET('Sanitation Data'!$D$29,0,10*ROW('Sanitation Data'!D27)))</f>
        <v>Yes</v>
      </c>
      <c r="CM33" s="322" t="str">
        <f ca="true">+IF(OFFSET('Sanitation Data'!$D$30,0,10*ROW('Sanitation Data'!D27))="","",OFFSET('Sanitation Data'!$D$30,0,10*ROW('Sanitation Data'!D27)))</f>
        <v>Yes</v>
      </c>
      <c r="CN33" s="322" t="str">
        <f ca="true">+IF(OFFSET('Sanitation Data'!$D$31,0,10*ROW('Sanitation Data'!D27))="","",OFFSET('Sanitation Data'!$D$31,0,10*ROW('Sanitation Data'!D27)))</f>
        <v/>
      </c>
      <c r="CO33" s="322" t="str">
        <f ca="true">+IF(OFFSET('Sanitation Data'!$D$32,0,10*ROW('Sanitation Data'!D27))="","",OFFSET('Sanitation Data'!$D$32,0,10*ROW('Sanitation Data'!D27)))</f>
        <v/>
      </c>
      <c r="CP33" s="322" t="str">
        <f ca="true">+IF(OFFSET('Sanitation Data'!$E$28,0,10*ROW('Sanitation Data'!E27))="","",OFFSET('Sanitation Data'!$E$28,0,10*ROW('Sanitation Data'!E27)))</f>
        <v/>
      </c>
      <c r="CQ33" s="322" t="str">
        <f ca="true">+IF(OFFSET('Sanitation Data'!$E$29,0,10*ROW('Sanitation Data'!E27))="","",OFFSET('Sanitation Data'!$E$29,0,10*ROW('Sanitation Data'!E27)))</f>
        <v/>
      </c>
      <c r="CR33" s="322" t="str">
        <f ca="true">+IF(OFFSET('Sanitation Data'!$E$30,0,10*ROW('Sanitation Data'!E27))="","",OFFSET('Sanitation Data'!$E$30,0,10*ROW('Sanitation Data'!E27)))</f>
        <v/>
      </c>
      <c r="CS33" s="322" t="str">
        <f ca="true">+IF(OFFSET('Sanitation Data'!$E$31,0,10*ROW('Sanitation Data'!E27))="","",OFFSET('Sanitation Data'!$E$31,0,10*ROW('Sanitation Data'!E27)))</f>
        <v/>
      </c>
      <c r="CT33" s="322" t="str">
        <f ca="true">+IF(OFFSET('Sanitation Data'!$E$32,0,10*ROW('Sanitation Data'!E27))="","",OFFSET('Sanitation Data'!$E$32,0,10*ROW('Sanitation Data'!E27)))</f>
        <v/>
      </c>
      <c r="CU33" s="322" t="str">
        <f ca="true">+IF(OFFSET('Sanitation Data'!$F$28,0,10*ROW('Sanitation Data'!F27))="","",OFFSET('Sanitation Data'!$F$28,0,10*ROW('Sanitation Data'!F27)))</f>
        <v/>
      </c>
      <c r="CV33" s="322" t="str">
        <f ca="true">+IF(OFFSET('Sanitation Data'!$F$29,0,10*ROW('Sanitation Data'!F27))="","",OFFSET('Sanitation Data'!$F$29,0,10*ROW('Sanitation Data'!F27)))</f>
        <v/>
      </c>
      <c r="CW33" s="322" t="str">
        <f ca="true">+IF(OFFSET('Sanitation Data'!$F$30,0,10*ROW('Sanitation Data'!F27))="","",OFFSET('Sanitation Data'!$F$30,0,10*ROW('Sanitation Data'!F27)))</f>
        <v/>
      </c>
      <c r="CX33" s="322" t="str">
        <f ca="true">+IF(OFFSET('Sanitation Data'!$F$31,0,10*ROW('Sanitation Data'!F27))="","",OFFSET('Sanitation Data'!$F$31,0,10*ROW('Sanitation Data'!F27)))</f>
        <v/>
      </c>
      <c r="CY33" s="322" t="str">
        <f ca="true">+IF(OFFSET('Sanitation Data'!$F$32,0,10*ROW('Sanitation Data'!F27))="","",OFFSET('Sanitation Data'!$F$32,0,10*ROW('Sanitation Data'!F27)))</f>
        <v/>
      </c>
      <c r="CZ33" s="322" t="str">
        <f ca="true">+IF(OFFSET('Sanitation Data'!$G$28,0,10*ROW('Sanitation Data'!G27))="","",OFFSET('Sanitation Data'!$G$28,0,10*ROW('Sanitation Data'!G27)))</f>
        <v/>
      </c>
      <c r="DA33" s="322" t="str">
        <f ca="true">+IF(OFFSET('Sanitation Data'!$G$29,0,10*ROW('Sanitation Data'!G27))="","",OFFSET('Sanitation Data'!$G$29,0,10*ROW('Sanitation Data'!G27)))</f>
        <v/>
      </c>
      <c r="DB33" s="322" t="str">
        <f ca="true">+IF(OFFSET('Sanitation Data'!$G$30,0,10*ROW('Sanitation Data'!G27))="","",OFFSET('Sanitation Data'!$G$30,0,10*ROW('Sanitation Data'!G27)))</f>
        <v/>
      </c>
      <c r="DC33" s="322" t="str">
        <f ca="true">+IF(OFFSET('Sanitation Data'!$G$31,0,10*ROW('Sanitation Data'!G27))="","",OFFSET('Sanitation Data'!$G$31,0,10*ROW('Sanitation Data'!G27)))</f>
        <v/>
      </c>
      <c r="DD33" s="322" t="str">
        <f ca="true">+IF(OFFSET('Sanitation Data'!$G$32,0,10*ROW('Sanitation Data'!G27))="","",OFFSET('Sanitation Data'!$G$32,0,10*ROW('Sanitation Data'!G27)))</f>
        <v/>
      </c>
      <c r="DE33" s="322" t="str">
        <f ca="true">+IF(OFFSET('Sanitation Data'!$H$28,0,10*ROW('Sanitation Data'!H27))="","",OFFSET('Sanitation Data'!$H$28,0,10*ROW('Sanitation Data'!H27)))</f>
        <v/>
      </c>
      <c r="DF33" s="322" t="str">
        <f ca="true">+IF(OFFSET('Sanitation Data'!$H$29,0,10*ROW('Sanitation Data'!H27))="","",OFFSET('Sanitation Data'!$H$29,0,10*ROW('Sanitation Data'!H27)))</f>
        <v>Yes</v>
      </c>
      <c r="DG33" s="322" t="str">
        <f ca="true">+IF(OFFSET('Sanitation Data'!$H$30,0,10*ROW('Sanitation Data'!H27))="","",OFFSET('Sanitation Data'!$H$30,0,10*ROW('Sanitation Data'!H27)))</f>
        <v>Yes</v>
      </c>
      <c r="DH33" s="322" t="str">
        <f ca="true">+IF(OFFSET('Sanitation Data'!$H$31,0,10*ROW('Sanitation Data'!H27))="","",OFFSET('Sanitation Data'!$H$31,0,10*ROW('Sanitation Data'!H27)))</f>
        <v/>
      </c>
      <c r="DI33" s="322" t="str">
        <f ca="true">+IF(OFFSET('Sanitation Data'!$H$32,0,10*ROW('Sanitation Data'!H27))="","",OFFSET('Sanitation Data'!$H$32,0,10*ROW('Sanitation Data'!H27)))</f>
        <v/>
      </c>
      <c r="DJ33" s="322" t="str">
        <f ca="true">+IF(OFFSET('Sanitation Data'!$I$28,0,10*ROW('Sanitation Data'!I27))="","",OFFSET('Sanitation Data'!$I$28,0,10*ROW('Sanitation Data'!I27)))</f>
        <v/>
      </c>
      <c r="DK33" s="322" t="str">
        <f ca="true">+IF(OFFSET('Sanitation Data'!$I$29,0,10*ROW('Sanitation Data'!I27))="","",OFFSET('Sanitation Data'!$I$29,0,10*ROW('Sanitation Data'!I27)))</f>
        <v>Yes</v>
      </c>
      <c r="DL33" s="322" t="str">
        <f ca="true">+IF(OFFSET('Sanitation Data'!$I$30,0,10*ROW('Sanitation Data'!I27))="","",OFFSET('Sanitation Data'!$I$30,0,10*ROW('Sanitation Data'!I27)))</f>
        <v>Yes</v>
      </c>
      <c r="DM33" s="322" t="str">
        <f ca="true">+IF(OFFSET('Sanitation Data'!$I$31,0,10*ROW('Sanitation Data'!I27))="","",OFFSET('Sanitation Data'!$I$31,0,10*ROW('Sanitation Data'!I27)))</f>
        <v/>
      </c>
      <c r="DN33" s="322" t="str">
        <f ca="true">+IF(OFFSET('Sanitation Data'!$I$32,0,10*ROW('Sanitation Data'!I27))="","",OFFSET('Sanitation Data'!$I$32,0,10*ROW('Sanitation Data'!I27)))</f>
        <v/>
      </c>
      <c r="DO33" s="322" t="str">
        <f ca="true">+IF(OFFSET('Hygiene Data'!$D$11,0,10*ROW('Hygiene Data'!D27))="","",OFFSET('Hygiene Data'!$D$11,0,10*ROW('Hygiene Data'!D27)))</f>
        <v>Yes</v>
      </c>
      <c r="DP33" s="322" t="str">
        <f ca="true">+IF(OFFSET('Hygiene Data'!$D$12,0,10*ROW('Hygiene Data'!D27))="","",OFFSET('Hygiene Data'!$D$12,0,10*ROW('Hygiene Data'!D27)))</f>
        <v>Yes</v>
      </c>
      <c r="DQ33" s="322" t="str">
        <f ca="true">+IF(OFFSET('Hygiene Data'!$D$13,0,10*ROW('Hygiene Data'!D27))="","",OFFSET('Hygiene Data'!$D$13,0,10*ROW('Hygiene Data'!D27)))</f>
        <v/>
      </c>
      <c r="DR33" s="322" t="str">
        <f ca="true">+IF(OFFSET('Hygiene Data'!$E$11,0,10*ROW('Hygiene Data'!E27))="","",OFFSET('Hygiene Data'!$E$11,0,10*ROW('Hygiene Data'!E27)))</f>
        <v/>
      </c>
      <c r="DS33" s="322" t="str">
        <f ca="true">+IF(OFFSET('Hygiene Data'!$E$12,0,10*ROW('Hygiene Data'!E27))="","",OFFSET('Hygiene Data'!$E$12,0,10*ROW('Hygiene Data'!E27)))</f>
        <v/>
      </c>
      <c r="DT33" s="322" t="str">
        <f ca="true">+IF(OFFSET('Hygiene Data'!$E$13,0,10*ROW('Hygiene Data'!E27))="","",OFFSET('Hygiene Data'!$E$13,0,10*ROW('Hygiene Data'!E27)))</f>
        <v/>
      </c>
      <c r="DU33" s="322" t="str">
        <f ca="true">+IF(OFFSET('Hygiene Data'!$F$11,0,10*ROW('Hygiene Data'!F27))="","",OFFSET('Hygiene Data'!$F$11,0,10*ROW('Hygiene Data'!F27)))</f>
        <v/>
      </c>
      <c r="DV33" s="322" t="str">
        <f ca="true">+IF(OFFSET('Hygiene Data'!$F$12,0,10*ROW('Hygiene Data'!F27))="","",OFFSET('Hygiene Data'!$F$12,0,10*ROW('Hygiene Data'!F27)))</f>
        <v/>
      </c>
      <c r="DW33" s="322" t="str">
        <f ca="true">+IF(OFFSET('Hygiene Data'!$F$13,0,10*ROW('Hygiene Data'!F27))="","",OFFSET('Hygiene Data'!$F$13,0,10*ROW('Hygiene Data'!F27)))</f>
        <v/>
      </c>
      <c r="DX33" s="322" t="str">
        <f ca="true">+IF(OFFSET('Hygiene Data'!$G$11,0,10*ROW('Hygiene Data'!G27))="","",OFFSET('Hygiene Data'!$G$11,0,10*ROW('Hygiene Data'!G27)))</f>
        <v/>
      </c>
      <c r="DY33" s="322" t="str">
        <f ca="true">+IF(OFFSET('Hygiene Data'!$G$12,0,10*ROW('Hygiene Data'!G27))="","",OFFSET('Hygiene Data'!$G$12,0,10*ROW('Hygiene Data'!G27)))</f>
        <v/>
      </c>
      <c r="DZ33" s="322" t="str">
        <f ca="true">+IF(OFFSET('Hygiene Data'!$G$13,0,10*ROW('Hygiene Data'!G27))="","",OFFSET('Hygiene Data'!$G$13,0,10*ROW('Hygiene Data'!G27)))</f>
        <v/>
      </c>
      <c r="EA33" s="322" t="str">
        <f ca="true">+IF(OFFSET('Hygiene Data'!$H$11,0,10*ROW('Hygiene Data'!H27))="","",OFFSET('Hygiene Data'!$H$11,0,10*ROW('Hygiene Data'!H27)))</f>
        <v>Yes</v>
      </c>
      <c r="EB33" s="322" t="str">
        <f ca="true">+IF(OFFSET('Hygiene Data'!$H$12,0,10*ROW('Hygiene Data'!H27))="","",OFFSET('Hygiene Data'!$H$12,0,10*ROW('Hygiene Data'!H27)))</f>
        <v>Yes</v>
      </c>
      <c r="EC33" s="322" t="str">
        <f ca="true">+IF(OFFSET('Hygiene Data'!$H$13,0,10*ROW('Hygiene Data'!H27))="","",OFFSET('Hygiene Data'!$H$13,0,10*ROW('Hygiene Data'!H27)))</f>
        <v/>
      </c>
      <c r="ED33" s="322" t="str">
        <f ca="true">+IF(OFFSET('Hygiene Data'!$I$11,0,10*ROW('Hygiene Data'!I27))="","",OFFSET('Hygiene Data'!$I$11,0,10*ROW('Hygiene Data'!I27)))</f>
        <v>Yes</v>
      </c>
      <c r="EE33" s="322" t="str">
        <f ca="true">+IF(OFFSET('Hygiene Data'!$I$12,0,10*ROW('Hygiene Data'!I27))="","",OFFSET('Hygiene Data'!$I$12,0,10*ROW('Hygiene Data'!I27)))</f>
        <v>Yes</v>
      </c>
      <c r="EF33" s="322" t="str">
        <f ca="true">+IF(OFFSET('Hygiene Data'!$I$13,0,10*ROW('Hygiene Data'!I27))="","",OFFSET('Hygiene Data'!$I$13,0,10*ROW('Hygiene Data'!I27)))</f>
        <v/>
      </c>
    </row>
    <row xmlns:x14ac="http://schemas.microsoft.com/office/spreadsheetml/2009/9/ac" r="34" x14ac:dyDescent="0.2">
      <c r="A34" s="38" t="str">
        <f ca="true">+IF(OFFSET('Water Data'!$B$2,0,10*ROW('Water Data'!E28))="","",OFFSET('Water Data'!$B$2,0,10*ROW('Water Data'!E28)))</f>
        <v/>
      </c>
      <c r="B34" s="38" t="str">
        <f ca="true">+IF(OFFSET('Water Data'!$C$2,0,10*ROW('Water Data'!F28))="","",OFFSET('Water Data'!$C$2,0,10*ROW('Water Data'!F28)))</f>
        <v/>
      </c>
      <c r="C34" s="378" t="str">
        <f t="shared" ca="true" si="0"/>
        <v/>
      </c>
      <c r="D34" s="99"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9"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9"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9"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9"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9"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9"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9"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9"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9"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9"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9"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9"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9"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9"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9"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9"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9"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100"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100"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100"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100"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100"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100"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100"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100"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100"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100"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100"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100"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100"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100"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100"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100"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100"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100"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100"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100"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100"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100"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100"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100"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100"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100"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100"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100"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100"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100"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101"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101"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101"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101"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101"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101"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101"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101"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101"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101"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101"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101"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101"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101"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101"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101"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101"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101"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22"/>
      <c r="BS34" s="322" t="str">
        <f ca="true">+IF(OFFSET('Water Data'!$D$27,0,10*ROW('Water Data'!D28))="","",OFFSET('Water Data'!$D$27,0,10*ROW('Water Data'!D28)))</f>
        <v/>
      </c>
      <c r="BT34" s="322" t="str">
        <f ca="true">+IF(OFFSET('Water Data'!$D$28,0,10*ROW('Water Data'!D28))="","",OFFSET('Water Data'!$D$28,0,10*ROW('Water Data'!D28)))</f>
        <v/>
      </c>
      <c r="BU34" s="322" t="str">
        <f ca="true">+IF(OFFSET('Water Data'!$D$29,0,10*ROW('Water Data'!D28))="","",OFFSET('Water Data'!$D$29,0,10*ROW('Water Data'!D28)))</f>
        <v/>
      </c>
      <c r="BV34" s="322" t="str">
        <f ca="true">+IF(OFFSET('Water Data'!$E$27,0,10*ROW('Water Data'!E28))="","",OFFSET('Water Data'!$E$27,0,10*ROW('Water Data'!E28)))</f>
        <v/>
      </c>
      <c r="BW34" s="322" t="str">
        <f ca="true">+IF(OFFSET('Water Data'!$E$28,0,10*ROW('Water Data'!E28))="","",OFFSET('Water Data'!$E$28,0,10*ROW('Water Data'!E28)))</f>
        <v/>
      </c>
      <c r="BX34" s="322" t="str">
        <f ca="true">+IF(OFFSET('Water Data'!$E$29,0,10*ROW('Water Data'!E28))="","",OFFSET('Water Data'!$E$29,0,10*ROW('Water Data'!E28)))</f>
        <v/>
      </c>
      <c r="BY34" s="322" t="str">
        <f ca="true">+IF(OFFSET('Water Data'!$F$27,0,10*ROW('Water Data'!F28))="","",OFFSET('Water Data'!$F$27,0,10*ROW('Water Data'!F28)))</f>
        <v/>
      </c>
      <c r="BZ34" s="322" t="str">
        <f ca="true">+IF(OFFSET('Water Data'!$F$28,0,10*ROW('Water Data'!F28))="","",OFFSET('Water Data'!$F$28,0,10*ROW('Water Data'!F28)))</f>
        <v/>
      </c>
      <c r="CA34" s="322" t="str">
        <f ca="true">+IF(OFFSET('Water Data'!$F$29,0,10*ROW('Water Data'!F28))="","",OFFSET('Water Data'!$F$29,0,10*ROW('Water Data'!F28)))</f>
        <v/>
      </c>
      <c r="CB34" s="322" t="str">
        <f ca="true">+IF(OFFSET('Water Data'!$G$27,0,10*ROW('Water Data'!G28))="","",OFFSET('Water Data'!$G$27,0,10*ROW('Water Data'!G28)))</f>
        <v/>
      </c>
      <c r="CC34" s="322" t="str">
        <f ca="true">+IF(OFFSET('Water Data'!$G$28,0,10*ROW('Water Data'!G28))="","",OFFSET('Water Data'!$G$28,0,10*ROW('Water Data'!G28)))</f>
        <v/>
      </c>
      <c r="CD34" s="322" t="str">
        <f ca="true">+IF(OFFSET('Water Data'!$G$29,0,10*ROW('Water Data'!G28))="","",OFFSET('Water Data'!$G$29,0,10*ROW('Water Data'!G28)))</f>
        <v/>
      </c>
      <c r="CE34" s="322" t="str">
        <f ca="true">+IF(OFFSET('Water Data'!$H$27,0,10*ROW('Water Data'!H28))="","",OFFSET('Water Data'!$H$27,0,10*ROW('Water Data'!H28)))</f>
        <v/>
      </c>
      <c r="CF34" s="322" t="str">
        <f ca="true">+IF(OFFSET('Water Data'!$H$28,0,10*ROW('Water Data'!H28))="","",OFFSET('Water Data'!$H$28,0,10*ROW('Water Data'!H28)))</f>
        <v/>
      </c>
      <c r="CG34" s="322" t="str">
        <f ca="true">+IF(OFFSET('Water Data'!$H$29,0,10*ROW('Water Data'!H28))="","",OFFSET('Water Data'!$H$29,0,10*ROW('Water Data'!H28)))</f>
        <v/>
      </c>
      <c r="CH34" s="322" t="str">
        <f ca="true">+IF(OFFSET('Water Data'!$I$27,0,10*ROW('Water Data'!I28))="","",OFFSET('Water Data'!$I$27,0,10*ROW('Water Data'!I28)))</f>
        <v/>
      </c>
      <c r="CI34" s="322" t="str">
        <f ca="true">+IF(OFFSET('Water Data'!$I$28,0,10*ROW('Water Data'!I28))="","",OFFSET('Water Data'!$I$28,0,10*ROW('Water Data'!I28)))</f>
        <v/>
      </c>
      <c r="CJ34" s="322" t="str">
        <f ca="true">+IF(OFFSET('Water Data'!$I$29,0,10*ROW('Water Data'!I28))="","",OFFSET('Water Data'!$I$29,0,10*ROW('Water Data'!I28)))</f>
        <v/>
      </c>
      <c r="CK34" s="322" t="str">
        <f ca="true">+IF(OFFSET('Sanitation Data'!$D$28,0,10*ROW('Sanitation Data'!D28))="","",OFFSET('Sanitation Data'!$D$28,0,10*ROW('Sanitation Data'!D28)))</f>
        <v/>
      </c>
      <c r="CL34" s="322" t="str">
        <f ca="true">+IF(OFFSET('Sanitation Data'!$D$29,0,10*ROW('Sanitation Data'!D28))="","",OFFSET('Sanitation Data'!$D$29,0,10*ROW('Sanitation Data'!D28)))</f>
        <v/>
      </c>
      <c r="CM34" s="322" t="str">
        <f ca="true">+IF(OFFSET('Sanitation Data'!$D$30,0,10*ROW('Sanitation Data'!D28))="","",OFFSET('Sanitation Data'!$D$30,0,10*ROW('Sanitation Data'!D28)))</f>
        <v/>
      </c>
      <c r="CN34" s="322" t="str">
        <f ca="true">+IF(OFFSET('Sanitation Data'!$D$31,0,10*ROW('Sanitation Data'!D28))="","",OFFSET('Sanitation Data'!$D$31,0,10*ROW('Sanitation Data'!D28)))</f>
        <v/>
      </c>
      <c r="CO34" s="322" t="str">
        <f ca="true">+IF(OFFSET('Sanitation Data'!$D$32,0,10*ROW('Sanitation Data'!D28))="","",OFFSET('Sanitation Data'!$D$32,0,10*ROW('Sanitation Data'!D28)))</f>
        <v/>
      </c>
      <c r="CP34" s="322" t="str">
        <f ca="true">+IF(OFFSET('Sanitation Data'!$E$28,0,10*ROW('Sanitation Data'!E28))="","",OFFSET('Sanitation Data'!$E$28,0,10*ROW('Sanitation Data'!E28)))</f>
        <v/>
      </c>
      <c r="CQ34" s="322" t="str">
        <f ca="true">+IF(OFFSET('Sanitation Data'!$E$29,0,10*ROW('Sanitation Data'!E28))="","",OFFSET('Sanitation Data'!$E$29,0,10*ROW('Sanitation Data'!E28)))</f>
        <v/>
      </c>
      <c r="CR34" s="322" t="str">
        <f ca="true">+IF(OFFSET('Sanitation Data'!$E$30,0,10*ROW('Sanitation Data'!E28))="","",OFFSET('Sanitation Data'!$E$30,0,10*ROW('Sanitation Data'!E28)))</f>
        <v/>
      </c>
      <c r="CS34" s="322" t="str">
        <f ca="true">+IF(OFFSET('Sanitation Data'!$E$31,0,10*ROW('Sanitation Data'!E28))="","",OFFSET('Sanitation Data'!$E$31,0,10*ROW('Sanitation Data'!E28)))</f>
        <v/>
      </c>
      <c r="CT34" s="322" t="str">
        <f ca="true">+IF(OFFSET('Sanitation Data'!$E$32,0,10*ROW('Sanitation Data'!E28))="","",OFFSET('Sanitation Data'!$E$32,0,10*ROW('Sanitation Data'!E28)))</f>
        <v/>
      </c>
      <c r="CU34" s="322" t="str">
        <f ca="true">+IF(OFFSET('Sanitation Data'!$F$28,0,10*ROW('Sanitation Data'!F28))="","",OFFSET('Sanitation Data'!$F$28,0,10*ROW('Sanitation Data'!F28)))</f>
        <v/>
      </c>
      <c r="CV34" s="322" t="str">
        <f ca="true">+IF(OFFSET('Sanitation Data'!$F$29,0,10*ROW('Sanitation Data'!F28))="","",OFFSET('Sanitation Data'!$F$29,0,10*ROW('Sanitation Data'!F28)))</f>
        <v/>
      </c>
      <c r="CW34" s="322" t="str">
        <f ca="true">+IF(OFFSET('Sanitation Data'!$F$30,0,10*ROW('Sanitation Data'!F28))="","",OFFSET('Sanitation Data'!$F$30,0,10*ROW('Sanitation Data'!F28)))</f>
        <v/>
      </c>
      <c r="CX34" s="322" t="str">
        <f ca="true">+IF(OFFSET('Sanitation Data'!$F$31,0,10*ROW('Sanitation Data'!F28))="","",OFFSET('Sanitation Data'!$F$31,0,10*ROW('Sanitation Data'!F28)))</f>
        <v/>
      </c>
      <c r="CY34" s="322" t="str">
        <f ca="true">+IF(OFFSET('Sanitation Data'!$F$32,0,10*ROW('Sanitation Data'!F28))="","",OFFSET('Sanitation Data'!$F$32,0,10*ROW('Sanitation Data'!F28)))</f>
        <v/>
      </c>
      <c r="CZ34" s="322" t="str">
        <f ca="true">+IF(OFFSET('Sanitation Data'!$G$28,0,10*ROW('Sanitation Data'!G28))="","",OFFSET('Sanitation Data'!$G$28,0,10*ROW('Sanitation Data'!G28)))</f>
        <v/>
      </c>
      <c r="DA34" s="322" t="str">
        <f ca="true">+IF(OFFSET('Sanitation Data'!$G$29,0,10*ROW('Sanitation Data'!G28))="","",OFFSET('Sanitation Data'!$G$29,0,10*ROW('Sanitation Data'!G28)))</f>
        <v/>
      </c>
      <c r="DB34" s="322" t="str">
        <f ca="true">+IF(OFFSET('Sanitation Data'!$G$30,0,10*ROW('Sanitation Data'!G28))="","",OFFSET('Sanitation Data'!$G$30,0,10*ROW('Sanitation Data'!G28)))</f>
        <v/>
      </c>
      <c r="DC34" s="322" t="str">
        <f ca="true">+IF(OFFSET('Sanitation Data'!$G$31,0,10*ROW('Sanitation Data'!G28))="","",OFFSET('Sanitation Data'!$G$31,0,10*ROW('Sanitation Data'!G28)))</f>
        <v/>
      </c>
      <c r="DD34" s="322" t="str">
        <f ca="true">+IF(OFFSET('Sanitation Data'!$G$32,0,10*ROW('Sanitation Data'!G28))="","",OFFSET('Sanitation Data'!$G$32,0,10*ROW('Sanitation Data'!G28)))</f>
        <v/>
      </c>
      <c r="DE34" s="322" t="str">
        <f ca="true">+IF(OFFSET('Sanitation Data'!$H$28,0,10*ROW('Sanitation Data'!H28))="","",OFFSET('Sanitation Data'!$H$28,0,10*ROW('Sanitation Data'!H28)))</f>
        <v/>
      </c>
      <c r="DF34" s="322" t="str">
        <f ca="true">+IF(OFFSET('Sanitation Data'!$H$29,0,10*ROW('Sanitation Data'!H28))="","",OFFSET('Sanitation Data'!$H$29,0,10*ROW('Sanitation Data'!H28)))</f>
        <v/>
      </c>
      <c r="DG34" s="322" t="str">
        <f ca="true">+IF(OFFSET('Sanitation Data'!$H$30,0,10*ROW('Sanitation Data'!H28))="","",OFFSET('Sanitation Data'!$H$30,0,10*ROW('Sanitation Data'!H28)))</f>
        <v/>
      </c>
      <c r="DH34" s="322" t="str">
        <f ca="true">+IF(OFFSET('Sanitation Data'!$H$31,0,10*ROW('Sanitation Data'!H28))="","",OFFSET('Sanitation Data'!$H$31,0,10*ROW('Sanitation Data'!H28)))</f>
        <v/>
      </c>
      <c r="DI34" s="322" t="str">
        <f ca="true">+IF(OFFSET('Sanitation Data'!$H$32,0,10*ROW('Sanitation Data'!H28))="","",OFFSET('Sanitation Data'!$H$32,0,10*ROW('Sanitation Data'!H28)))</f>
        <v/>
      </c>
      <c r="DJ34" s="322" t="str">
        <f ca="true">+IF(OFFSET('Sanitation Data'!$I$28,0,10*ROW('Sanitation Data'!I28))="","",OFFSET('Sanitation Data'!$I$28,0,10*ROW('Sanitation Data'!I28)))</f>
        <v/>
      </c>
      <c r="DK34" s="322" t="str">
        <f ca="true">+IF(OFFSET('Sanitation Data'!$I$29,0,10*ROW('Sanitation Data'!I28))="","",OFFSET('Sanitation Data'!$I$29,0,10*ROW('Sanitation Data'!I28)))</f>
        <v/>
      </c>
      <c r="DL34" s="322" t="str">
        <f ca="true">+IF(OFFSET('Sanitation Data'!$I$30,0,10*ROW('Sanitation Data'!I28))="","",OFFSET('Sanitation Data'!$I$30,0,10*ROW('Sanitation Data'!I28)))</f>
        <v/>
      </c>
      <c r="DM34" s="322" t="str">
        <f ca="true">+IF(OFFSET('Sanitation Data'!$I$31,0,10*ROW('Sanitation Data'!I28))="","",OFFSET('Sanitation Data'!$I$31,0,10*ROW('Sanitation Data'!I28)))</f>
        <v/>
      </c>
      <c r="DN34" s="322" t="str">
        <f ca="true">+IF(OFFSET('Sanitation Data'!$I$32,0,10*ROW('Sanitation Data'!I28))="","",OFFSET('Sanitation Data'!$I$32,0,10*ROW('Sanitation Data'!I28)))</f>
        <v/>
      </c>
      <c r="DO34" s="322" t="str">
        <f ca="true">+IF(OFFSET('Hygiene Data'!$D$11,0,10*ROW('Hygiene Data'!D28))="","",OFFSET('Hygiene Data'!$D$11,0,10*ROW('Hygiene Data'!D28)))</f>
        <v/>
      </c>
      <c r="DP34" s="322" t="str">
        <f ca="true">+IF(OFFSET('Hygiene Data'!$D$12,0,10*ROW('Hygiene Data'!D28))="","",OFFSET('Hygiene Data'!$D$12,0,10*ROW('Hygiene Data'!D28)))</f>
        <v/>
      </c>
      <c r="DQ34" s="322" t="str">
        <f ca="true">+IF(OFFSET('Hygiene Data'!$D$13,0,10*ROW('Hygiene Data'!D28))="","",OFFSET('Hygiene Data'!$D$13,0,10*ROW('Hygiene Data'!D28)))</f>
        <v/>
      </c>
      <c r="DR34" s="322" t="str">
        <f ca="true">+IF(OFFSET('Hygiene Data'!$E$11,0,10*ROW('Hygiene Data'!E28))="","",OFFSET('Hygiene Data'!$E$11,0,10*ROW('Hygiene Data'!E28)))</f>
        <v/>
      </c>
      <c r="DS34" s="322" t="str">
        <f ca="true">+IF(OFFSET('Hygiene Data'!$E$12,0,10*ROW('Hygiene Data'!E28))="","",OFFSET('Hygiene Data'!$E$12,0,10*ROW('Hygiene Data'!E28)))</f>
        <v/>
      </c>
      <c r="DT34" s="322" t="str">
        <f ca="true">+IF(OFFSET('Hygiene Data'!$E$13,0,10*ROW('Hygiene Data'!E28))="","",OFFSET('Hygiene Data'!$E$13,0,10*ROW('Hygiene Data'!E28)))</f>
        <v/>
      </c>
      <c r="DU34" s="322" t="str">
        <f ca="true">+IF(OFFSET('Hygiene Data'!$F$11,0,10*ROW('Hygiene Data'!F28))="","",OFFSET('Hygiene Data'!$F$11,0,10*ROW('Hygiene Data'!F28)))</f>
        <v/>
      </c>
      <c r="DV34" s="322" t="str">
        <f ca="true">+IF(OFFSET('Hygiene Data'!$F$12,0,10*ROW('Hygiene Data'!F28))="","",OFFSET('Hygiene Data'!$F$12,0,10*ROW('Hygiene Data'!F28)))</f>
        <v/>
      </c>
      <c r="DW34" s="322" t="str">
        <f ca="true">+IF(OFFSET('Hygiene Data'!$F$13,0,10*ROW('Hygiene Data'!F28))="","",OFFSET('Hygiene Data'!$F$13,0,10*ROW('Hygiene Data'!F28)))</f>
        <v/>
      </c>
      <c r="DX34" s="322" t="str">
        <f ca="true">+IF(OFFSET('Hygiene Data'!$G$11,0,10*ROW('Hygiene Data'!G28))="","",OFFSET('Hygiene Data'!$G$11,0,10*ROW('Hygiene Data'!G28)))</f>
        <v/>
      </c>
      <c r="DY34" s="322" t="str">
        <f ca="true">+IF(OFFSET('Hygiene Data'!$G$12,0,10*ROW('Hygiene Data'!G28))="","",OFFSET('Hygiene Data'!$G$12,0,10*ROW('Hygiene Data'!G28)))</f>
        <v/>
      </c>
      <c r="DZ34" s="322" t="str">
        <f ca="true">+IF(OFFSET('Hygiene Data'!$G$13,0,10*ROW('Hygiene Data'!G28))="","",OFFSET('Hygiene Data'!$G$13,0,10*ROW('Hygiene Data'!G28)))</f>
        <v/>
      </c>
      <c r="EA34" s="322" t="str">
        <f ca="true">+IF(OFFSET('Hygiene Data'!$H$11,0,10*ROW('Hygiene Data'!H28))="","",OFFSET('Hygiene Data'!$H$11,0,10*ROW('Hygiene Data'!H28)))</f>
        <v/>
      </c>
      <c r="EB34" s="322" t="str">
        <f ca="true">+IF(OFFSET('Hygiene Data'!$H$12,0,10*ROW('Hygiene Data'!H28))="","",OFFSET('Hygiene Data'!$H$12,0,10*ROW('Hygiene Data'!H28)))</f>
        <v/>
      </c>
      <c r="EC34" s="322" t="str">
        <f ca="true">+IF(OFFSET('Hygiene Data'!$H$13,0,10*ROW('Hygiene Data'!H28))="","",OFFSET('Hygiene Data'!$H$13,0,10*ROW('Hygiene Data'!H28)))</f>
        <v/>
      </c>
      <c r="ED34" s="322" t="str">
        <f ca="true">+IF(OFFSET('Hygiene Data'!$I$11,0,10*ROW('Hygiene Data'!I28))="","",OFFSET('Hygiene Data'!$I$11,0,10*ROW('Hygiene Data'!I28)))</f>
        <v/>
      </c>
      <c r="EE34" s="322" t="str">
        <f ca="true">+IF(OFFSET('Hygiene Data'!$I$12,0,10*ROW('Hygiene Data'!I28))="","",OFFSET('Hygiene Data'!$I$12,0,10*ROW('Hygiene Data'!I28)))</f>
        <v/>
      </c>
      <c r="EF34" s="322" t="str">
        <f ca="true">+IF(OFFSET('Hygiene Data'!$I$13,0,10*ROW('Hygiene Data'!I28))="","",OFFSET('Hygiene Data'!$I$13,0,10*ROW('Hygiene Data'!I28)))</f>
        <v/>
      </c>
    </row>
    <row xmlns:x14ac="http://schemas.microsoft.com/office/spreadsheetml/2009/9/ac" r="35" x14ac:dyDescent="0.2">
      <c r="A35" s="38" t="str">
        <f ca="true">+IF(OFFSET('Water Data'!$B$2,0,10*ROW('Water Data'!E29))="","",OFFSET('Water Data'!$B$2,0,10*ROW('Water Data'!E29)))</f>
        <v/>
      </c>
      <c r="B35" s="38" t="str">
        <f ca="true">+IF(OFFSET('Water Data'!$C$2,0,10*ROW('Water Data'!F29))="","",OFFSET('Water Data'!$C$2,0,10*ROW('Water Data'!F29)))</f>
        <v/>
      </c>
      <c r="C35" s="378" t="str">
        <f t="shared" ca="true" si="0"/>
        <v/>
      </c>
      <c r="D35" s="99"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9"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9"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9"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9"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9"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9"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9"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9"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9"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9"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9"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9"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9"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9"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9"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9"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9"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100"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100"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100"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100"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100"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100"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100"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100"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100"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100"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100"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100"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100"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100"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100"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100"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100"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100"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100"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100"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100"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100"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100"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100"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100"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100"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100"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100"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100"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100"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101"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101"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101"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101"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101"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101"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101"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101"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101"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101"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101"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101"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101"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101"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101"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101"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101"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101"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22"/>
      <c r="BS35" s="322" t="str">
        <f ca="true">+IF(OFFSET('Water Data'!$D$27,0,10*ROW('Water Data'!D29))="","",OFFSET('Water Data'!$D$27,0,10*ROW('Water Data'!D29)))</f>
        <v/>
      </c>
      <c r="BT35" s="322" t="str">
        <f ca="true">+IF(OFFSET('Water Data'!$D$28,0,10*ROW('Water Data'!D29))="","",OFFSET('Water Data'!$D$28,0,10*ROW('Water Data'!D29)))</f>
        <v/>
      </c>
      <c r="BU35" s="322" t="str">
        <f ca="true">+IF(OFFSET('Water Data'!$D$29,0,10*ROW('Water Data'!D29))="","",OFFSET('Water Data'!$D$29,0,10*ROW('Water Data'!D29)))</f>
        <v/>
      </c>
      <c r="BV35" s="322" t="str">
        <f ca="true">+IF(OFFSET('Water Data'!$E$27,0,10*ROW('Water Data'!E29))="","",OFFSET('Water Data'!$E$27,0,10*ROW('Water Data'!E29)))</f>
        <v/>
      </c>
      <c r="BW35" s="322" t="str">
        <f ca="true">+IF(OFFSET('Water Data'!$E$28,0,10*ROW('Water Data'!E29))="","",OFFSET('Water Data'!$E$28,0,10*ROW('Water Data'!E29)))</f>
        <v/>
      </c>
      <c r="BX35" s="322" t="str">
        <f ca="true">+IF(OFFSET('Water Data'!$E$29,0,10*ROW('Water Data'!E29))="","",OFFSET('Water Data'!$E$29,0,10*ROW('Water Data'!E29)))</f>
        <v/>
      </c>
      <c r="BY35" s="322" t="str">
        <f ca="true">+IF(OFFSET('Water Data'!$F$27,0,10*ROW('Water Data'!F29))="","",OFFSET('Water Data'!$F$27,0,10*ROW('Water Data'!F29)))</f>
        <v/>
      </c>
      <c r="BZ35" s="322" t="str">
        <f ca="true">+IF(OFFSET('Water Data'!$F$28,0,10*ROW('Water Data'!F29))="","",OFFSET('Water Data'!$F$28,0,10*ROW('Water Data'!F29)))</f>
        <v/>
      </c>
      <c r="CA35" s="322" t="str">
        <f ca="true">+IF(OFFSET('Water Data'!$F$29,0,10*ROW('Water Data'!F29))="","",OFFSET('Water Data'!$F$29,0,10*ROW('Water Data'!F29)))</f>
        <v/>
      </c>
      <c r="CB35" s="322" t="str">
        <f ca="true">+IF(OFFSET('Water Data'!$G$27,0,10*ROW('Water Data'!G29))="","",OFFSET('Water Data'!$G$27,0,10*ROW('Water Data'!G29)))</f>
        <v/>
      </c>
      <c r="CC35" s="322" t="str">
        <f ca="true">+IF(OFFSET('Water Data'!$G$28,0,10*ROW('Water Data'!G29))="","",OFFSET('Water Data'!$G$28,0,10*ROW('Water Data'!G29)))</f>
        <v/>
      </c>
      <c r="CD35" s="322" t="str">
        <f ca="true">+IF(OFFSET('Water Data'!$G$29,0,10*ROW('Water Data'!G29))="","",OFFSET('Water Data'!$G$29,0,10*ROW('Water Data'!G29)))</f>
        <v/>
      </c>
      <c r="CE35" s="322" t="str">
        <f ca="true">+IF(OFFSET('Water Data'!$H$27,0,10*ROW('Water Data'!H29))="","",OFFSET('Water Data'!$H$27,0,10*ROW('Water Data'!H29)))</f>
        <v/>
      </c>
      <c r="CF35" s="322" t="str">
        <f ca="true">+IF(OFFSET('Water Data'!$H$28,0,10*ROW('Water Data'!H29))="","",OFFSET('Water Data'!$H$28,0,10*ROW('Water Data'!H29)))</f>
        <v/>
      </c>
      <c r="CG35" s="322" t="str">
        <f ca="true">+IF(OFFSET('Water Data'!$H$29,0,10*ROW('Water Data'!H29))="","",OFFSET('Water Data'!$H$29,0,10*ROW('Water Data'!H29)))</f>
        <v/>
      </c>
      <c r="CH35" s="322" t="str">
        <f ca="true">+IF(OFFSET('Water Data'!$I$27,0,10*ROW('Water Data'!I29))="","",OFFSET('Water Data'!$I$27,0,10*ROW('Water Data'!I29)))</f>
        <v/>
      </c>
      <c r="CI35" s="322" t="str">
        <f ca="true">+IF(OFFSET('Water Data'!$I$28,0,10*ROW('Water Data'!I29))="","",OFFSET('Water Data'!$I$28,0,10*ROW('Water Data'!I29)))</f>
        <v/>
      </c>
      <c r="CJ35" s="322" t="str">
        <f ca="true">+IF(OFFSET('Water Data'!$I$29,0,10*ROW('Water Data'!I29))="","",OFFSET('Water Data'!$I$29,0,10*ROW('Water Data'!I29)))</f>
        <v/>
      </c>
      <c r="CK35" s="322" t="str">
        <f ca="true">+IF(OFFSET('Sanitation Data'!$D$28,0,10*ROW('Sanitation Data'!D29))="","",OFFSET('Sanitation Data'!$D$28,0,10*ROW('Sanitation Data'!D29)))</f>
        <v/>
      </c>
      <c r="CL35" s="322" t="str">
        <f ca="true">+IF(OFFSET('Sanitation Data'!$D$29,0,10*ROW('Sanitation Data'!D29))="","",OFFSET('Sanitation Data'!$D$29,0,10*ROW('Sanitation Data'!D29)))</f>
        <v/>
      </c>
      <c r="CM35" s="322" t="str">
        <f ca="true">+IF(OFFSET('Sanitation Data'!$D$30,0,10*ROW('Sanitation Data'!D29))="","",OFFSET('Sanitation Data'!$D$30,0,10*ROW('Sanitation Data'!D29)))</f>
        <v/>
      </c>
      <c r="CN35" s="322" t="str">
        <f ca="true">+IF(OFFSET('Sanitation Data'!$D$31,0,10*ROW('Sanitation Data'!D29))="","",OFFSET('Sanitation Data'!$D$31,0,10*ROW('Sanitation Data'!D29)))</f>
        <v/>
      </c>
      <c r="CO35" s="322" t="str">
        <f ca="true">+IF(OFFSET('Sanitation Data'!$D$32,0,10*ROW('Sanitation Data'!D29))="","",OFFSET('Sanitation Data'!$D$32,0,10*ROW('Sanitation Data'!D29)))</f>
        <v/>
      </c>
      <c r="CP35" s="322" t="str">
        <f ca="true">+IF(OFFSET('Sanitation Data'!$E$28,0,10*ROW('Sanitation Data'!E29))="","",OFFSET('Sanitation Data'!$E$28,0,10*ROW('Sanitation Data'!E29)))</f>
        <v/>
      </c>
      <c r="CQ35" s="322" t="str">
        <f ca="true">+IF(OFFSET('Sanitation Data'!$E$29,0,10*ROW('Sanitation Data'!E29))="","",OFFSET('Sanitation Data'!$E$29,0,10*ROW('Sanitation Data'!E29)))</f>
        <v/>
      </c>
      <c r="CR35" s="322" t="str">
        <f ca="true">+IF(OFFSET('Sanitation Data'!$E$30,0,10*ROW('Sanitation Data'!E29))="","",OFFSET('Sanitation Data'!$E$30,0,10*ROW('Sanitation Data'!E29)))</f>
        <v/>
      </c>
      <c r="CS35" s="322" t="str">
        <f ca="true">+IF(OFFSET('Sanitation Data'!$E$31,0,10*ROW('Sanitation Data'!E29))="","",OFFSET('Sanitation Data'!$E$31,0,10*ROW('Sanitation Data'!E29)))</f>
        <v/>
      </c>
      <c r="CT35" s="322" t="str">
        <f ca="true">+IF(OFFSET('Sanitation Data'!$E$32,0,10*ROW('Sanitation Data'!E29))="","",OFFSET('Sanitation Data'!$E$32,0,10*ROW('Sanitation Data'!E29)))</f>
        <v/>
      </c>
      <c r="CU35" s="322" t="str">
        <f ca="true">+IF(OFFSET('Sanitation Data'!$F$28,0,10*ROW('Sanitation Data'!F29))="","",OFFSET('Sanitation Data'!$F$28,0,10*ROW('Sanitation Data'!F29)))</f>
        <v/>
      </c>
      <c r="CV35" s="322" t="str">
        <f ca="true">+IF(OFFSET('Sanitation Data'!$F$29,0,10*ROW('Sanitation Data'!F29))="","",OFFSET('Sanitation Data'!$F$29,0,10*ROW('Sanitation Data'!F29)))</f>
        <v/>
      </c>
      <c r="CW35" s="322" t="str">
        <f ca="true">+IF(OFFSET('Sanitation Data'!$F$30,0,10*ROW('Sanitation Data'!F29))="","",OFFSET('Sanitation Data'!$F$30,0,10*ROW('Sanitation Data'!F29)))</f>
        <v/>
      </c>
      <c r="CX35" s="322" t="str">
        <f ca="true">+IF(OFFSET('Sanitation Data'!$F$31,0,10*ROW('Sanitation Data'!F29))="","",OFFSET('Sanitation Data'!$F$31,0,10*ROW('Sanitation Data'!F29)))</f>
        <v/>
      </c>
      <c r="CY35" s="322" t="str">
        <f ca="true">+IF(OFFSET('Sanitation Data'!$F$32,0,10*ROW('Sanitation Data'!F29))="","",OFFSET('Sanitation Data'!$F$32,0,10*ROW('Sanitation Data'!F29)))</f>
        <v/>
      </c>
      <c r="CZ35" s="322" t="str">
        <f ca="true">+IF(OFFSET('Sanitation Data'!$G$28,0,10*ROW('Sanitation Data'!G29))="","",OFFSET('Sanitation Data'!$G$28,0,10*ROW('Sanitation Data'!G29)))</f>
        <v/>
      </c>
      <c r="DA35" s="322" t="str">
        <f ca="true">+IF(OFFSET('Sanitation Data'!$G$29,0,10*ROW('Sanitation Data'!G29))="","",OFFSET('Sanitation Data'!$G$29,0,10*ROW('Sanitation Data'!G29)))</f>
        <v/>
      </c>
      <c r="DB35" s="322" t="str">
        <f ca="true">+IF(OFFSET('Sanitation Data'!$G$30,0,10*ROW('Sanitation Data'!G29))="","",OFFSET('Sanitation Data'!$G$30,0,10*ROW('Sanitation Data'!G29)))</f>
        <v/>
      </c>
      <c r="DC35" s="322" t="str">
        <f ca="true">+IF(OFFSET('Sanitation Data'!$G$31,0,10*ROW('Sanitation Data'!G29))="","",OFFSET('Sanitation Data'!$G$31,0,10*ROW('Sanitation Data'!G29)))</f>
        <v/>
      </c>
      <c r="DD35" s="322" t="str">
        <f ca="true">+IF(OFFSET('Sanitation Data'!$G$32,0,10*ROW('Sanitation Data'!G29))="","",OFFSET('Sanitation Data'!$G$32,0,10*ROW('Sanitation Data'!G29)))</f>
        <v/>
      </c>
      <c r="DE35" s="322" t="str">
        <f ca="true">+IF(OFFSET('Sanitation Data'!$H$28,0,10*ROW('Sanitation Data'!H29))="","",OFFSET('Sanitation Data'!$H$28,0,10*ROW('Sanitation Data'!H29)))</f>
        <v/>
      </c>
      <c r="DF35" s="322" t="str">
        <f ca="true">+IF(OFFSET('Sanitation Data'!$H$29,0,10*ROW('Sanitation Data'!H29))="","",OFFSET('Sanitation Data'!$H$29,0,10*ROW('Sanitation Data'!H29)))</f>
        <v/>
      </c>
      <c r="DG35" s="322" t="str">
        <f ca="true">+IF(OFFSET('Sanitation Data'!$H$30,0,10*ROW('Sanitation Data'!H29))="","",OFFSET('Sanitation Data'!$H$30,0,10*ROW('Sanitation Data'!H29)))</f>
        <v/>
      </c>
      <c r="DH35" s="322" t="str">
        <f ca="true">+IF(OFFSET('Sanitation Data'!$H$31,0,10*ROW('Sanitation Data'!H29))="","",OFFSET('Sanitation Data'!$H$31,0,10*ROW('Sanitation Data'!H29)))</f>
        <v/>
      </c>
      <c r="DI35" s="322" t="str">
        <f ca="true">+IF(OFFSET('Sanitation Data'!$H$32,0,10*ROW('Sanitation Data'!H29))="","",OFFSET('Sanitation Data'!$H$32,0,10*ROW('Sanitation Data'!H29)))</f>
        <v/>
      </c>
      <c r="DJ35" s="322" t="str">
        <f ca="true">+IF(OFFSET('Sanitation Data'!$I$28,0,10*ROW('Sanitation Data'!I29))="","",OFFSET('Sanitation Data'!$I$28,0,10*ROW('Sanitation Data'!I29)))</f>
        <v/>
      </c>
      <c r="DK35" s="322" t="str">
        <f ca="true">+IF(OFFSET('Sanitation Data'!$I$29,0,10*ROW('Sanitation Data'!I29))="","",OFFSET('Sanitation Data'!$I$29,0,10*ROW('Sanitation Data'!I29)))</f>
        <v/>
      </c>
      <c r="DL35" s="322" t="str">
        <f ca="true">+IF(OFFSET('Sanitation Data'!$I$30,0,10*ROW('Sanitation Data'!I29))="","",OFFSET('Sanitation Data'!$I$30,0,10*ROW('Sanitation Data'!I29)))</f>
        <v/>
      </c>
      <c r="DM35" s="322" t="str">
        <f ca="true">+IF(OFFSET('Sanitation Data'!$I$31,0,10*ROW('Sanitation Data'!I29))="","",OFFSET('Sanitation Data'!$I$31,0,10*ROW('Sanitation Data'!I29)))</f>
        <v/>
      </c>
      <c r="DN35" s="322" t="str">
        <f ca="true">+IF(OFFSET('Sanitation Data'!$I$32,0,10*ROW('Sanitation Data'!I29))="","",OFFSET('Sanitation Data'!$I$32,0,10*ROW('Sanitation Data'!I29)))</f>
        <v/>
      </c>
      <c r="DO35" s="322" t="str">
        <f ca="true">+IF(OFFSET('Hygiene Data'!$D$11,0,10*ROW('Hygiene Data'!D29))="","",OFFSET('Hygiene Data'!$D$11,0,10*ROW('Hygiene Data'!D29)))</f>
        <v/>
      </c>
      <c r="DP35" s="322" t="str">
        <f ca="true">+IF(OFFSET('Hygiene Data'!$D$12,0,10*ROW('Hygiene Data'!D29))="","",OFFSET('Hygiene Data'!$D$12,0,10*ROW('Hygiene Data'!D29)))</f>
        <v/>
      </c>
      <c r="DQ35" s="322" t="str">
        <f ca="true">+IF(OFFSET('Hygiene Data'!$D$13,0,10*ROW('Hygiene Data'!D29))="","",OFFSET('Hygiene Data'!$D$13,0,10*ROW('Hygiene Data'!D29)))</f>
        <v/>
      </c>
      <c r="DR35" s="322" t="str">
        <f ca="true">+IF(OFFSET('Hygiene Data'!$E$11,0,10*ROW('Hygiene Data'!E29))="","",OFFSET('Hygiene Data'!$E$11,0,10*ROW('Hygiene Data'!E29)))</f>
        <v/>
      </c>
      <c r="DS35" s="322" t="str">
        <f ca="true">+IF(OFFSET('Hygiene Data'!$E$12,0,10*ROW('Hygiene Data'!E29))="","",OFFSET('Hygiene Data'!$E$12,0,10*ROW('Hygiene Data'!E29)))</f>
        <v/>
      </c>
      <c r="DT35" s="322" t="str">
        <f ca="true">+IF(OFFSET('Hygiene Data'!$E$13,0,10*ROW('Hygiene Data'!E29))="","",OFFSET('Hygiene Data'!$E$13,0,10*ROW('Hygiene Data'!E29)))</f>
        <v/>
      </c>
      <c r="DU35" s="322" t="str">
        <f ca="true">+IF(OFFSET('Hygiene Data'!$F$11,0,10*ROW('Hygiene Data'!F29))="","",OFFSET('Hygiene Data'!$F$11,0,10*ROW('Hygiene Data'!F29)))</f>
        <v/>
      </c>
      <c r="DV35" s="322" t="str">
        <f ca="true">+IF(OFFSET('Hygiene Data'!$F$12,0,10*ROW('Hygiene Data'!F29))="","",OFFSET('Hygiene Data'!$F$12,0,10*ROW('Hygiene Data'!F29)))</f>
        <v/>
      </c>
      <c r="DW35" s="322" t="str">
        <f ca="true">+IF(OFFSET('Hygiene Data'!$F$13,0,10*ROW('Hygiene Data'!F29))="","",OFFSET('Hygiene Data'!$F$13,0,10*ROW('Hygiene Data'!F29)))</f>
        <v/>
      </c>
      <c r="DX35" s="322" t="str">
        <f ca="true">+IF(OFFSET('Hygiene Data'!$G$11,0,10*ROW('Hygiene Data'!G29))="","",OFFSET('Hygiene Data'!$G$11,0,10*ROW('Hygiene Data'!G29)))</f>
        <v/>
      </c>
      <c r="DY35" s="322" t="str">
        <f ca="true">+IF(OFFSET('Hygiene Data'!$G$12,0,10*ROW('Hygiene Data'!G29))="","",OFFSET('Hygiene Data'!$G$12,0,10*ROW('Hygiene Data'!G29)))</f>
        <v/>
      </c>
      <c r="DZ35" s="322" t="str">
        <f ca="true">+IF(OFFSET('Hygiene Data'!$G$13,0,10*ROW('Hygiene Data'!G29))="","",OFFSET('Hygiene Data'!$G$13,0,10*ROW('Hygiene Data'!G29)))</f>
        <v/>
      </c>
      <c r="EA35" s="322" t="str">
        <f ca="true">+IF(OFFSET('Hygiene Data'!$H$11,0,10*ROW('Hygiene Data'!H29))="","",OFFSET('Hygiene Data'!$H$11,0,10*ROW('Hygiene Data'!H29)))</f>
        <v/>
      </c>
      <c r="EB35" s="322" t="str">
        <f ca="true">+IF(OFFSET('Hygiene Data'!$H$12,0,10*ROW('Hygiene Data'!H29))="","",OFFSET('Hygiene Data'!$H$12,0,10*ROW('Hygiene Data'!H29)))</f>
        <v/>
      </c>
      <c r="EC35" s="322" t="str">
        <f ca="true">+IF(OFFSET('Hygiene Data'!$H$13,0,10*ROW('Hygiene Data'!H29))="","",OFFSET('Hygiene Data'!$H$13,0,10*ROW('Hygiene Data'!H29)))</f>
        <v/>
      </c>
      <c r="ED35" s="322" t="str">
        <f ca="true">+IF(OFFSET('Hygiene Data'!$I$11,0,10*ROW('Hygiene Data'!I29))="","",OFFSET('Hygiene Data'!$I$11,0,10*ROW('Hygiene Data'!I29)))</f>
        <v/>
      </c>
      <c r="EE35" s="322" t="str">
        <f ca="true">+IF(OFFSET('Hygiene Data'!$I$12,0,10*ROW('Hygiene Data'!I29))="","",OFFSET('Hygiene Data'!$I$12,0,10*ROW('Hygiene Data'!I29)))</f>
        <v/>
      </c>
      <c r="EF35" s="322" t="str">
        <f ca="true">+IF(OFFSET('Hygiene Data'!$I$13,0,10*ROW('Hygiene Data'!I29))="","",OFFSET('Hygiene Data'!$I$13,0,10*ROW('Hygiene Data'!I29)))</f>
        <v/>
      </c>
    </row>
    <row xmlns:x14ac="http://schemas.microsoft.com/office/spreadsheetml/2009/9/ac" r="36" x14ac:dyDescent="0.2">
      <c r="A36" s="38" t="str">
        <f ca="true">+IF(OFFSET('Water Data'!$B$2,0,10*ROW('Water Data'!E30))="","",OFFSET('Water Data'!$B$2,0,10*ROW('Water Data'!E30)))</f>
        <v/>
      </c>
      <c r="B36" s="38" t="str">
        <f ca="true">+IF(OFFSET('Water Data'!$C$2,0,10*ROW('Water Data'!F30))="","",OFFSET('Water Data'!$C$2,0,10*ROW('Water Data'!F30)))</f>
        <v/>
      </c>
      <c r="C36" s="378" t="str">
        <f t="shared" ca="true" si="0"/>
        <v/>
      </c>
      <c r="D36" s="99"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9"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9"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9"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9"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9"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9"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9"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9"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9"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9"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9"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9"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9"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9"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9"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9"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9"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100"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100"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100"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100"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100"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100"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100"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100"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100"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100"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100"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100"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100"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100"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100"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100"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100"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100"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100"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100"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100"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100"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100"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100"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100"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100"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100"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100"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100"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100"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101"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101"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101"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101"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101"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101"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101"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101"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101"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101"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101"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101"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101"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101"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101"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101"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101"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101"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22"/>
      <c r="BS36" s="322" t="str">
        <f ca="true">+IF(OFFSET('Water Data'!$D$27,0,10*ROW('Water Data'!D30))="","",OFFSET('Water Data'!$D$27,0,10*ROW('Water Data'!D30)))</f>
        <v/>
      </c>
      <c r="BT36" s="322" t="str">
        <f ca="true">+IF(OFFSET('Water Data'!$D$28,0,10*ROW('Water Data'!D30))="","",OFFSET('Water Data'!$D$28,0,10*ROW('Water Data'!D30)))</f>
        <v/>
      </c>
      <c r="BU36" s="322" t="str">
        <f ca="true">+IF(OFFSET('Water Data'!$D$29,0,10*ROW('Water Data'!D30))="","",OFFSET('Water Data'!$D$29,0,10*ROW('Water Data'!D30)))</f>
        <v/>
      </c>
      <c r="BV36" s="322" t="str">
        <f ca="true">+IF(OFFSET('Water Data'!$E$27,0,10*ROW('Water Data'!E30))="","",OFFSET('Water Data'!$E$27,0,10*ROW('Water Data'!E30)))</f>
        <v/>
      </c>
      <c r="BW36" s="322" t="str">
        <f ca="true">+IF(OFFSET('Water Data'!$E$28,0,10*ROW('Water Data'!E30))="","",OFFSET('Water Data'!$E$28,0,10*ROW('Water Data'!E30)))</f>
        <v/>
      </c>
      <c r="BX36" s="322" t="str">
        <f ca="true">+IF(OFFSET('Water Data'!$E$29,0,10*ROW('Water Data'!E30))="","",OFFSET('Water Data'!$E$29,0,10*ROW('Water Data'!E30)))</f>
        <v/>
      </c>
      <c r="BY36" s="322" t="str">
        <f ca="true">+IF(OFFSET('Water Data'!$F$27,0,10*ROW('Water Data'!F30))="","",OFFSET('Water Data'!$F$27,0,10*ROW('Water Data'!F30)))</f>
        <v/>
      </c>
      <c r="BZ36" s="322" t="str">
        <f ca="true">+IF(OFFSET('Water Data'!$F$28,0,10*ROW('Water Data'!F30))="","",OFFSET('Water Data'!$F$28,0,10*ROW('Water Data'!F30)))</f>
        <v/>
      </c>
      <c r="CA36" s="322" t="str">
        <f ca="true">+IF(OFFSET('Water Data'!$F$29,0,10*ROW('Water Data'!F30))="","",OFFSET('Water Data'!$F$29,0,10*ROW('Water Data'!F30)))</f>
        <v/>
      </c>
      <c r="CB36" s="322" t="str">
        <f ca="true">+IF(OFFSET('Water Data'!$G$27,0,10*ROW('Water Data'!G30))="","",OFFSET('Water Data'!$G$27,0,10*ROW('Water Data'!G30)))</f>
        <v/>
      </c>
      <c r="CC36" s="322" t="str">
        <f ca="true">+IF(OFFSET('Water Data'!$G$28,0,10*ROW('Water Data'!G30))="","",OFFSET('Water Data'!$G$28,0,10*ROW('Water Data'!G30)))</f>
        <v/>
      </c>
      <c r="CD36" s="322" t="str">
        <f ca="true">+IF(OFFSET('Water Data'!$G$29,0,10*ROW('Water Data'!G30))="","",OFFSET('Water Data'!$G$29,0,10*ROW('Water Data'!G30)))</f>
        <v/>
      </c>
      <c r="CE36" s="322" t="str">
        <f ca="true">+IF(OFFSET('Water Data'!$H$27,0,10*ROW('Water Data'!H30))="","",OFFSET('Water Data'!$H$27,0,10*ROW('Water Data'!H30)))</f>
        <v/>
      </c>
      <c r="CF36" s="322" t="str">
        <f ca="true">+IF(OFFSET('Water Data'!$H$28,0,10*ROW('Water Data'!H30))="","",OFFSET('Water Data'!$H$28,0,10*ROW('Water Data'!H30)))</f>
        <v/>
      </c>
      <c r="CG36" s="322" t="str">
        <f ca="true">+IF(OFFSET('Water Data'!$H$29,0,10*ROW('Water Data'!H30))="","",OFFSET('Water Data'!$H$29,0,10*ROW('Water Data'!H30)))</f>
        <v/>
      </c>
      <c r="CH36" s="322" t="str">
        <f ca="true">+IF(OFFSET('Water Data'!$I$27,0,10*ROW('Water Data'!I30))="","",OFFSET('Water Data'!$I$27,0,10*ROW('Water Data'!I30)))</f>
        <v/>
      </c>
      <c r="CI36" s="322" t="str">
        <f ca="true">+IF(OFFSET('Water Data'!$I$28,0,10*ROW('Water Data'!I30))="","",OFFSET('Water Data'!$I$28,0,10*ROW('Water Data'!I30)))</f>
        <v/>
      </c>
      <c r="CJ36" s="322" t="str">
        <f ca="true">+IF(OFFSET('Water Data'!$I$29,0,10*ROW('Water Data'!I30))="","",OFFSET('Water Data'!$I$29,0,10*ROW('Water Data'!I30)))</f>
        <v/>
      </c>
      <c r="CK36" s="322" t="str">
        <f ca="true">+IF(OFFSET('Sanitation Data'!$D$28,0,10*ROW('Sanitation Data'!D30))="","",OFFSET('Sanitation Data'!$D$28,0,10*ROW('Sanitation Data'!D30)))</f>
        <v/>
      </c>
      <c r="CL36" s="322" t="str">
        <f ca="true">+IF(OFFSET('Sanitation Data'!$D$29,0,10*ROW('Sanitation Data'!D30))="","",OFFSET('Sanitation Data'!$D$29,0,10*ROW('Sanitation Data'!D30)))</f>
        <v/>
      </c>
      <c r="CM36" s="322" t="str">
        <f ca="true">+IF(OFFSET('Sanitation Data'!$D$30,0,10*ROW('Sanitation Data'!D30))="","",OFFSET('Sanitation Data'!$D$30,0,10*ROW('Sanitation Data'!D30)))</f>
        <v/>
      </c>
      <c r="CN36" s="322" t="str">
        <f ca="true">+IF(OFFSET('Sanitation Data'!$D$31,0,10*ROW('Sanitation Data'!D30))="","",OFFSET('Sanitation Data'!$D$31,0,10*ROW('Sanitation Data'!D30)))</f>
        <v/>
      </c>
      <c r="CO36" s="322" t="str">
        <f ca="true">+IF(OFFSET('Sanitation Data'!$D$32,0,10*ROW('Sanitation Data'!D30))="","",OFFSET('Sanitation Data'!$D$32,0,10*ROW('Sanitation Data'!D30)))</f>
        <v/>
      </c>
      <c r="CP36" s="322" t="str">
        <f ca="true">+IF(OFFSET('Sanitation Data'!$E$28,0,10*ROW('Sanitation Data'!E30))="","",OFFSET('Sanitation Data'!$E$28,0,10*ROW('Sanitation Data'!E30)))</f>
        <v/>
      </c>
      <c r="CQ36" s="322" t="str">
        <f ca="true">+IF(OFFSET('Sanitation Data'!$E$29,0,10*ROW('Sanitation Data'!E30))="","",OFFSET('Sanitation Data'!$E$29,0,10*ROW('Sanitation Data'!E30)))</f>
        <v/>
      </c>
      <c r="CR36" s="322" t="str">
        <f ca="true">+IF(OFFSET('Sanitation Data'!$E$30,0,10*ROW('Sanitation Data'!E30))="","",OFFSET('Sanitation Data'!$E$30,0,10*ROW('Sanitation Data'!E30)))</f>
        <v/>
      </c>
      <c r="CS36" s="322" t="str">
        <f ca="true">+IF(OFFSET('Sanitation Data'!$E$31,0,10*ROW('Sanitation Data'!E30))="","",OFFSET('Sanitation Data'!$E$31,0,10*ROW('Sanitation Data'!E30)))</f>
        <v/>
      </c>
      <c r="CT36" s="322" t="str">
        <f ca="true">+IF(OFFSET('Sanitation Data'!$E$32,0,10*ROW('Sanitation Data'!E30))="","",OFFSET('Sanitation Data'!$E$32,0,10*ROW('Sanitation Data'!E30)))</f>
        <v/>
      </c>
      <c r="CU36" s="322" t="str">
        <f ca="true">+IF(OFFSET('Sanitation Data'!$F$28,0,10*ROW('Sanitation Data'!F30))="","",OFFSET('Sanitation Data'!$F$28,0,10*ROW('Sanitation Data'!F30)))</f>
        <v/>
      </c>
      <c r="CV36" s="322" t="str">
        <f ca="true">+IF(OFFSET('Sanitation Data'!$F$29,0,10*ROW('Sanitation Data'!F30))="","",OFFSET('Sanitation Data'!$F$29,0,10*ROW('Sanitation Data'!F30)))</f>
        <v/>
      </c>
      <c r="CW36" s="322" t="str">
        <f ca="true">+IF(OFFSET('Sanitation Data'!$F$30,0,10*ROW('Sanitation Data'!F30))="","",OFFSET('Sanitation Data'!$F$30,0,10*ROW('Sanitation Data'!F30)))</f>
        <v/>
      </c>
      <c r="CX36" s="322" t="str">
        <f ca="true">+IF(OFFSET('Sanitation Data'!$F$31,0,10*ROW('Sanitation Data'!F30))="","",OFFSET('Sanitation Data'!$F$31,0,10*ROW('Sanitation Data'!F30)))</f>
        <v/>
      </c>
      <c r="CY36" s="322" t="str">
        <f ca="true">+IF(OFFSET('Sanitation Data'!$F$32,0,10*ROW('Sanitation Data'!F30))="","",OFFSET('Sanitation Data'!$F$32,0,10*ROW('Sanitation Data'!F30)))</f>
        <v/>
      </c>
      <c r="CZ36" s="322" t="str">
        <f ca="true">+IF(OFFSET('Sanitation Data'!$G$28,0,10*ROW('Sanitation Data'!G30))="","",OFFSET('Sanitation Data'!$G$28,0,10*ROW('Sanitation Data'!G30)))</f>
        <v/>
      </c>
      <c r="DA36" s="322" t="str">
        <f ca="true">+IF(OFFSET('Sanitation Data'!$G$29,0,10*ROW('Sanitation Data'!G30))="","",OFFSET('Sanitation Data'!$G$29,0,10*ROW('Sanitation Data'!G30)))</f>
        <v/>
      </c>
      <c r="DB36" s="322" t="str">
        <f ca="true">+IF(OFFSET('Sanitation Data'!$G$30,0,10*ROW('Sanitation Data'!G30))="","",OFFSET('Sanitation Data'!$G$30,0,10*ROW('Sanitation Data'!G30)))</f>
        <v/>
      </c>
      <c r="DC36" s="322" t="str">
        <f ca="true">+IF(OFFSET('Sanitation Data'!$G$31,0,10*ROW('Sanitation Data'!G30))="","",OFFSET('Sanitation Data'!$G$31,0,10*ROW('Sanitation Data'!G30)))</f>
        <v/>
      </c>
      <c r="DD36" s="322" t="str">
        <f ca="true">+IF(OFFSET('Sanitation Data'!$G$32,0,10*ROW('Sanitation Data'!G30))="","",OFFSET('Sanitation Data'!$G$32,0,10*ROW('Sanitation Data'!G30)))</f>
        <v/>
      </c>
      <c r="DE36" s="322" t="str">
        <f ca="true">+IF(OFFSET('Sanitation Data'!$H$28,0,10*ROW('Sanitation Data'!H30))="","",OFFSET('Sanitation Data'!$H$28,0,10*ROW('Sanitation Data'!H30)))</f>
        <v/>
      </c>
      <c r="DF36" s="322" t="str">
        <f ca="true">+IF(OFFSET('Sanitation Data'!$H$29,0,10*ROW('Sanitation Data'!H30))="","",OFFSET('Sanitation Data'!$H$29,0,10*ROW('Sanitation Data'!H30)))</f>
        <v/>
      </c>
      <c r="DG36" s="322" t="str">
        <f ca="true">+IF(OFFSET('Sanitation Data'!$H$30,0,10*ROW('Sanitation Data'!H30))="","",OFFSET('Sanitation Data'!$H$30,0,10*ROW('Sanitation Data'!H30)))</f>
        <v/>
      </c>
      <c r="DH36" s="322" t="str">
        <f ca="true">+IF(OFFSET('Sanitation Data'!$H$31,0,10*ROW('Sanitation Data'!H30))="","",OFFSET('Sanitation Data'!$H$31,0,10*ROW('Sanitation Data'!H30)))</f>
        <v/>
      </c>
      <c r="DI36" s="322" t="str">
        <f ca="true">+IF(OFFSET('Sanitation Data'!$H$32,0,10*ROW('Sanitation Data'!H30))="","",OFFSET('Sanitation Data'!$H$32,0,10*ROW('Sanitation Data'!H30)))</f>
        <v/>
      </c>
      <c r="DJ36" s="322" t="str">
        <f ca="true">+IF(OFFSET('Sanitation Data'!$I$28,0,10*ROW('Sanitation Data'!I30))="","",OFFSET('Sanitation Data'!$I$28,0,10*ROW('Sanitation Data'!I30)))</f>
        <v/>
      </c>
      <c r="DK36" s="322" t="str">
        <f ca="true">+IF(OFFSET('Sanitation Data'!$I$29,0,10*ROW('Sanitation Data'!I30))="","",OFFSET('Sanitation Data'!$I$29,0,10*ROW('Sanitation Data'!I30)))</f>
        <v/>
      </c>
      <c r="DL36" s="322" t="str">
        <f ca="true">+IF(OFFSET('Sanitation Data'!$I$30,0,10*ROW('Sanitation Data'!I30))="","",OFFSET('Sanitation Data'!$I$30,0,10*ROW('Sanitation Data'!I30)))</f>
        <v/>
      </c>
      <c r="DM36" s="322" t="str">
        <f ca="true">+IF(OFFSET('Sanitation Data'!$I$31,0,10*ROW('Sanitation Data'!I30))="","",OFFSET('Sanitation Data'!$I$31,0,10*ROW('Sanitation Data'!I30)))</f>
        <v/>
      </c>
      <c r="DN36" s="322" t="str">
        <f ca="true">+IF(OFFSET('Sanitation Data'!$I$32,0,10*ROW('Sanitation Data'!I30))="","",OFFSET('Sanitation Data'!$I$32,0,10*ROW('Sanitation Data'!I30)))</f>
        <v/>
      </c>
      <c r="DO36" s="322" t="str">
        <f ca="true">+IF(OFFSET('Hygiene Data'!$D$11,0,10*ROW('Hygiene Data'!D30))="","",OFFSET('Hygiene Data'!$D$11,0,10*ROW('Hygiene Data'!D30)))</f>
        <v/>
      </c>
      <c r="DP36" s="322" t="str">
        <f ca="true">+IF(OFFSET('Hygiene Data'!$D$12,0,10*ROW('Hygiene Data'!D30))="","",OFFSET('Hygiene Data'!$D$12,0,10*ROW('Hygiene Data'!D30)))</f>
        <v/>
      </c>
      <c r="DQ36" s="322" t="str">
        <f ca="true">+IF(OFFSET('Hygiene Data'!$D$13,0,10*ROW('Hygiene Data'!D30))="","",OFFSET('Hygiene Data'!$D$13,0,10*ROW('Hygiene Data'!D30)))</f>
        <v/>
      </c>
      <c r="DR36" s="322" t="str">
        <f ca="true">+IF(OFFSET('Hygiene Data'!$E$11,0,10*ROW('Hygiene Data'!E30))="","",OFFSET('Hygiene Data'!$E$11,0,10*ROW('Hygiene Data'!E30)))</f>
        <v/>
      </c>
      <c r="DS36" s="322" t="str">
        <f ca="true">+IF(OFFSET('Hygiene Data'!$E$12,0,10*ROW('Hygiene Data'!E30))="","",OFFSET('Hygiene Data'!$E$12,0,10*ROW('Hygiene Data'!E30)))</f>
        <v/>
      </c>
      <c r="DT36" s="322" t="str">
        <f ca="true">+IF(OFFSET('Hygiene Data'!$E$13,0,10*ROW('Hygiene Data'!E30))="","",OFFSET('Hygiene Data'!$E$13,0,10*ROW('Hygiene Data'!E30)))</f>
        <v/>
      </c>
      <c r="DU36" s="322" t="str">
        <f ca="true">+IF(OFFSET('Hygiene Data'!$F$11,0,10*ROW('Hygiene Data'!F30))="","",OFFSET('Hygiene Data'!$F$11,0,10*ROW('Hygiene Data'!F30)))</f>
        <v/>
      </c>
      <c r="DV36" s="322" t="str">
        <f ca="true">+IF(OFFSET('Hygiene Data'!$F$12,0,10*ROW('Hygiene Data'!F30))="","",OFFSET('Hygiene Data'!$F$12,0,10*ROW('Hygiene Data'!F30)))</f>
        <v/>
      </c>
      <c r="DW36" s="322" t="str">
        <f ca="true">+IF(OFFSET('Hygiene Data'!$F$13,0,10*ROW('Hygiene Data'!F30))="","",OFFSET('Hygiene Data'!$F$13,0,10*ROW('Hygiene Data'!F30)))</f>
        <v/>
      </c>
      <c r="DX36" s="322" t="str">
        <f ca="true">+IF(OFFSET('Hygiene Data'!$G$11,0,10*ROW('Hygiene Data'!G30))="","",OFFSET('Hygiene Data'!$G$11,0,10*ROW('Hygiene Data'!G30)))</f>
        <v/>
      </c>
      <c r="DY36" s="322" t="str">
        <f ca="true">+IF(OFFSET('Hygiene Data'!$G$12,0,10*ROW('Hygiene Data'!G30))="","",OFFSET('Hygiene Data'!$G$12,0,10*ROW('Hygiene Data'!G30)))</f>
        <v/>
      </c>
      <c r="DZ36" s="322" t="str">
        <f ca="true">+IF(OFFSET('Hygiene Data'!$G$13,0,10*ROW('Hygiene Data'!G30))="","",OFFSET('Hygiene Data'!$G$13,0,10*ROW('Hygiene Data'!G30)))</f>
        <v/>
      </c>
      <c r="EA36" s="322" t="str">
        <f ca="true">+IF(OFFSET('Hygiene Data'!$H$11,0,10*ROW('Hygiene Data'!H30))="","",OFFSET('Hygiene Data'!$H$11,0,10*ROW('Hygiene Data'!H30)))</f>
        <v/>
      </c>
      <c r="EB36" s="322" t="str">
        <f ca="true">+IF(OFFSET('Hygiene Data'!$H$12,0,10*ROW('Hygiene Data'!H30))="","",OFFSET('Hygiene Data'!$H$12,0,10*ROW('Hygiene Data'!H30)))</f>
        <v/>
      </c>
      <c r="EC36" s="322" t="str">
        <f ca="true">+IF(OFFSET('Hygiene Data'!$H$13,0,10*ROW('Hygiene Data'!H30))="","",OFFSET('Hygiene Data'!$H$13,0,10*ROW('Hygiene Data'!H30)))</f>
        <v/>
      </c>
      <c r="ED36" s="322" t="str">
        <f ca="true">+IF(OFFSET('Hygiene Data'!$I$11,0,10*ROW('Hygiene Data'!I30))="","",OFFSET('Hygiene Data'!$I$11,0,10*ROW('Hygiene Data'!I30)))</f>
        <v/>
      </c>
      <c r="EE36" s="322" t="str">
        <f ca="true">+IF(OFFSET('Hygiene Data'!$I$12,0,10*ROW('Hygiene Data'!I30))="","",OFFSET('Hygiene Data'!$I$12,0,10*ROW('Hygiene Data'!I30)))</f>
        <v/>
      </c>
      <c r="EF36" s="322" t="str">
        <f ca="true">+IF(OFFSET('Hygiene Data'!$I$13,0,10*ROW('Hygiene Data'!I30))="","",OFFSET('Hygiene Data'!$I$13,0,10*ROW('Hygiene Data'!I30)))</f>
        <v/>
      </c>
    </row>
    <row xmlns:x14ac="http://schemas.microsoft.com/office/spreadsheetml/2009/9/ac" r="37" x14ac:dyDescent="0.2">
      <c r="A37" s="38" t="str">
        <f ca="true">+IF(OFFSET('Water Data'!$B$2,0,10*ROW('Water Data'!E31))="","",OFFSET('Water Data'!$B$2,0,10*ROW('Water Data'!E31)))</f>
        <v/>
      </c>
      <c r="B37" s="38" t="str">
        <f ca="true">+IF(OFFSET('Water Data'!$C$2,0,10*ROW('Water Data'!F31))="","",OFFSET('Water Data'!$C$2,0,10*ROW('Water Data'!F31)))</f>
        <v/>
      </c>
      <c r="C37" s="378" t="str">
        <f t="shared" ca="true" si="0"/>
        <v/>
      </c>
      <c r="D37" s="99"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9"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9"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9"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9"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9"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9"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9"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9"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9"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9"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9"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9"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9"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9"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9"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9"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9"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100"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100"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100"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100"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100"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100"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100"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100"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100"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100"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100"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100"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100"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100"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100"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100"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100"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100"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100"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100"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100"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100"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100"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100"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100"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100"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100"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100"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100"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100"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101"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101"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101"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101"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101"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101"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101"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101"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101"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101"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101"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101"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101"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101"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101"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101"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101"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101"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22"/>
      <c r="BS37" s="322" t="str">
        <f ca="true">+IF(OFFSET('Water Data'!$D$27,0,10*ROW('Water Data'!D31))="","",OFFSET('Water Data'!$D$27,0,10*ROW('Water Data'!D31)))</f>
        <v/>
      </c>
      <c r="BT37" s="322" t="str">
        <f ca="true">+IF(OFFSET('Water Data'!$D$28,0,10*ROW('Water Data'!D31))="","",OFFSET('Water Data'!$D$28,0,10*ROW('Water Data'!D31)))</f>
        <v/>
      </c>
      <c r="BU37" s="322" t="str">
        <f ca="true">+IF(OFFSET('Water Data'!$D$29,0,10*ROW('Water Data'!D31))="","",OFFSET('Water Data'!$D$29,0,10*ROW('Water Data'!D31)))</f>
        <v/>
      </c>
      <c r="BV37" s="322" t="str">
        <f ca="true">+IF(OFFSET('Water Data'!$E$27,0,10*ROW('Water Data'!E31))="","",OFFSET('Water Data'!$E$27,0,10*ROW('Water Data'!E31)))</f>
        <v/>
      </c>
      <c r="BW37" s="322" t="str">
        <f ca="true">+IF(OFFSET('Water Data'!$E$28,0,10*ROW('Water Data'!E31))="","",OFFSET('Water Data'!$E$28,0,10*ROW('Water Data'!E31)))</f>
        <v/>
      </c>
      <c r="BX37" s="322" t="str">
        <f ca="true">+IF(OFFSET('Water Data'!$E$29,0,10*ROW('Water Data'!E31))="","",OFFSET('Water Data'!$E$29,0,10*ROW('Water Data'!E31)))</f>
        <v/>
      </c>
      <c r="BY37" s="322" t="str">
        <f ca="true">+IF(OFFSET('Water Data'!$F$27,0,10*ROW('Water Data'!F31))="","",OFFSET('Water Data'!$F$27,0,10*ROW('Water Data'!F31)))</f>
        <v/>
      </c>
      <c r="BZ37" s="322" t="str">
        <f ca="true">+IF(OFFSET('Water Data'!$F$28,0,10*ROW('Water Data'!F31))="","",OFFSET('Water Data'!$F$28,0,10*ROW('Water Data'!F31)))</f>
        <v/>
      </c>
      <c r="CA37" s="322" t="str">
        <f ca="true">+IF(OFFSET('Water Data'!$F$29,0,10*ROW('Water Data'!F31))="","",OFFSET('Water Data'!$F$29,0,10*ROW('Water Data'!F31)))</f>
        <v/>
      </c>
      <c r="CB37" s="322" t="str">
        <f ca="true">+IF(OFFSET('Water Data'!$G$27,0,10*ROW('Water Data'!G31))="","",OFFSET('Water Data'!$G$27,0,10*ROW('Water Data'!G31)))</f>
        <v/>
      </c>
      <c r="CC37" s="322" t="str">
        <f ca="true">+IF(OFFSET('Water Data'!$G$28,0,10*ROW('Water Data'!G31))="","",OFFSET('Water Data'!$G$28,0,10*ROW('Water Data'!G31)))</f>
        <v/>
      </c>
      <c r="CD37" s="322" t="str">
        <f ca="true">+IF(OFFSET('Water Data'!$G$29,0,10*ROW('Water Data'!G31))="","",OFFSET('Water Data'!$G$29,0,10*ROW('Water Data'!G31)))</f>
        <v/>
      </c>
      <c r="CE37" s="322" t="str">
        <f ca="true">+IF(OFFSET('Water Data'!$H$27,0,10*ROW('Water Data'!H31))="","",OFFSET('Water Data'!$H$27,0,10*ROW('Water Data'!H31)))</f>
        <v/>
      </c>
      <c r="CF37" s="322" t="str">
        <f ca="true">+IF(OFFSET('Water Data'!$H$28,0,10*ROW('Water Data'!H31))="","",OFFSET('Water Data'!$H$28,0,10*ROW('Water Data'!H31)))</f>
        <v/>
      </c>
      <c r="CG37" s="322" t="str">
        <f ca="true">+IF(OFFSET('Water Data'!$H$29,0,10*ROW('Water Data'!H31))="","",OFFSET('Water Data'!$H$29,0,10*ROW('Water Data'!H31)))</f>
        <v/>
      </c>
      <c r="CH37" s="322" t="str">
        <f ca="true">+IF(OFFSET('Water Data'!$I$27,0,10*ROW('Water Data'!I31))="","",OFFSET('Water Data'!$I$27,0,10*ROW('Water Data'!I31)))</f>
        <v/>
      </c>
      <c r="CI37" s="322" t="str">
        <f ca="true">+IF(OFFSET('Water Data'!$I$28,0,10*ROW('Water Data'!I31))="","",OFFSET('Water Data'!$I$28,0,10*ROW('Water Data'!I31)))</f>
        <v/>
      </c>
      <c r="CJ37" s="322" t="str">
        <f ca="true">+IF(OFFSET('Water Data'!$I$29,0,10*ROW('Water Data'!I31))="","",OFFSET('Water Data'!$I$29,0,10*ROW('Water Data'!I31)))</f>
        <v/>
      </c>
      <c r="CK37" s="322" t="str">
        <f ca="true">+IF(OFFSET('Sanitation Data'!$D$28,0,10*ROW('Sanitation Data'!D31))="","",OFFSET('Sanitation Data'!$D$28,0,10*ROW('Sanitation Data'!D31)))</f>
        <v/>
      </c>
      <c r="CL37" s="322" t="str">
        <f ca="true">+IF(OFFSET('Sanitation Data'!$D$29,0,10*ROW('Sanitation Data'!D31))="","",OFFSET('Sanitation Data'!$D$29,0,10*ROW('Sanitation Data'!D31)))</f>
        <v/>
      </c>
      <c r="CM37" s="322" t="str">
        <f ca="true">+IF(OFFSET('Sanitation Data'!$D$30,0,10*ROW('Sanitation Data'!D31))="","",OFFSET('Sanitation Data'!$D$30,0,10*ROW('Sanitation Data'!D31)))</f>
        <v/>
      </c>
      <c r="CN37" s="322" t="str">
        <f ca="true">+IF(OFFSET('Sanitation Data'!$D$31,0,10*ROW('Sanitation Data'!D31))="","",OFFSET('Sanitation Data'!$D$31,0,10*ROW('Sanitation Data'!D31)))</f>
        <v/>
      </c>
      <c r="CO37" s="322" t="str">
        <f ca="true">+IF(OFFSET('Sanitation Data'!$D$32,0,10*ROW('Sanitation Data'!D31))="","",OFFSET('Sanitation Data'!$D$32,0,10*ROW('Sanitation Data'!D31)))</f>
        <v/>
      </c>
      <c r="CP37" s="322" t="str">
        <f ca="true">+IF(OFFSET('Sanitation Data'!$E$28,0,10*ROW('Sanitation Data'!E31))="","",OFFSET('Sanitation Data'!$E$28,0,10*ROW('Sanitation Data'!E31)))</f>
        <v/>
      </c>
      <c r="CQ37" s="322" t="str">
        <f ca="true">+IF(OFFSET('Sanitation Data'!$E$29,0,10*ROW('Sanitation Data'!E31))="","",OFFSET('Sanitation Data'!$E$29,0,10*ROW('Sanitation Data'!E31)))</f>
        <v/>
      </c>
      <c r="CR37" s="322" t="str">
        <f ca="true">+IF(OFFSET('Sanitation Data'!$E$30,0,10*ROW('Sanitation Data'!E31))="","",OFFSET('Sanitation Data'!$E$30,0,10*ROW('Sanitation Data'!E31)))</f>
        <v/>
      </c>
      <c r="CS37" s="322" t="str">
        <f ca="true">+IF(OFFSET('Sanitation Data'!$E$31,0,10*ROW('Sanitation Data'!E31))="","",OFFSET('Sanitation Data'!$E$31,0,10*ROW('Sanitation Data'!E31)))</f>
        <v/>
      </c>
      <c r="CT37" s="322" t="str">
        <f ca="true">+IF(OFFSET('Sanitation Data'!$E$32,0,10*ROW('Sanitation Data'!E31))="","",OFFSET('Sanitation Data'!$E$32,0,10*ROW('Sanitation Data'!E31)))</f>
        <v/>
      </c>
      <c r="CU37" s="322" t="str">
        <f ca="true">+IF(OFFSET('Sanitation Data'!$F$28,0,10*ROW('Sanitation Data'!F31))="","",OFFSET('Sanitation Data'!$F$28,0,10*ROW('Sanitation Data'!F31)))</f>
        <v/>
      </c>
      <c r="CV37" s="322" t="str">
        <f ca="true">+IF(OFFSET('Sanitation Data'!$F$29,0,10*ROW('Sanitation Data'!F31))="","",OFFSET('Sanitation Data'!$F$29,0,10*ROW('Sanitation Data'!F31)))</f>
        <v/>
      </c>
      <c r="CW37" s="322" t="str">
        <f ca="true">+IF(OFFSET('Sanitation Data'!$F$30,0,10*ROW('Sanitation Data'!F31))="","",OFFSET('Sanitation Data'!$F$30,0,10*ROW('Sanitation Data'!F31)))</f>
        <v/>
      </c>
      <c r="CX37" s="322" t="str">
        <f ca="true">+IF(OFFSET('Sanitation Data'!$F$31,0,10*ROW('Sanitation Data'!F31))="","",OFFSET('Sanitation Data'!$F$31,0,10*ROW('Sanitation Data'!F31)))</f>
        <v/>
      </c>
      <c r="CY37" s="322" t="str">
        <f ca="true">+IF(OFFSET('Sanitation Data'!$F$32,0,10*ROW('Sanitation Data'!F31))="","",OFFSET('Sanitation Data'!$F$32,0,10*ROW('Sanitation Data'!F31)))</f>
        <v/>
      </c>
      <c r="CZ37" s="322" t="str">
        <f ca="true">+IF(OFFSET('Sanitation Data'!$G$28,0,10*ROW('Sanitation Data'!G31))="","",OFFSET('Sanitation Data'!$G$28,0,10*ROW('Sanitation Data'!G31)))</f>
        <v/>
      </c>
      <c r="DA37" s="322" t="str">
        <f ca="true">+IF(OFFSET('Sanitation Data'!$G$29,0,10*ROW('Sanitation Data'!G31))="","",OFFSET('Sanitation Data'!$G$29,0,10*ROW('Sanitation Data'!G31)))</f>
        <v/>
      </c>
      <c r="DB37" s="322" t="str">
        <f ca="true">+IF(OFFSET('Sanitation Data'!$G$30,0,10*ROW('Sanitation Data'!G31))="","",OFFSET('Sanitation Data'!$G$30,0,10*ROW('Sanitation Data'!G31)))</f>
        <v/>
      </c>
      <c r="DC37" s="322" t="str">
        <f ca="true">+IF(OFFSET('Sanitation Data'!$G$31,0,10*ROW('Sanitation Data'!G31))="","",OFFSET('Sanitation Data'!$G$31,0,10*ROW('Sanitation Data'!G31)))</f>
        <v/>
      </c>
      <c r="DD37" s="322" t="str">
        <f ca="true">+IF(OFFSET('Sanitation Data'!$G$32,0,10*ROW('Sanitation Data'!G31))="","",OFFSET('Sanitation Data'!$G$32,0,10*ROW('Sanitation Data'!G31)))</f>
        <v/>
      </c>
      <c r="DE37" s="322" t="str">
        <f ca="true">+IF(OFFSET('Sanitation Data'!$H$28,0,10*ROW('Sanitation Data'!H31))="","",OFFSET('Sanitation Data'!$H$28,0,10*ROW('Sanitation Data'!H31)))</f>
        <v/>
      </c>
      <c r="DF37" s="322" t="str">
        <f ca="true">+IF(OFFSET('Sanitation Data'!$H$29,0,10*ROW('Sanitation Data'!H31))="","",OFFSET('Sanitation Data'!$H$29,0,10*ROW('Sanitation Data'!H31)))</f>
        <v/>
      </c>
      <c r="DG37" s="322" t="str">
        <f ca="true">+IF(OFFSET('Sanitation Data'!$H$30,0,10*ROW('Sanitation Data'!H31))="","",OFFSET('Sanitation Data'!$H$30,0,10*ROW('Sanitation Data'!H31)))</f>
        <v/>
      </c>
      <c r="DH37" s="322" t="str">
        <f ca="true">+IF(OFFSET('Sanitation Data'!$H$31,0,10*ROW('Sanitation Data'!H31))="","",OFFSET('Sanitation Data'!$H$31,0,10*ROW('Sanitation Data'!H31)))</f>
        <v/>
      </c>
      <c r="DI37" s="322" t="str">
        <f ca="true">+IF(OFFSET('Sanitation Data'!$H$32,0,10*ROW('Sanitation Data'!H31))="","",OFFSET('Sanitation Data'!$H$32,0,10*ROW('Sanitation Data'!H31)))</f>
        <v/>
      </c>
      <c r="DJ37" s="322" t="str">
        <f ca="true">+IF(OFFSET('Sanitation Data'!$I$28,0,10*ROW('Sanitation Data'!I31))="","",OFFSET('Sanitation Data'!$I$28,0,10*ROW('Sanitation Data'!I31)))</f>
        <v/>
      </c>
      <c r="DK37" s="322" t="str">
        <f ca="true">+IF(OFFSET('Sanitation Data'!$I$29,0,10*ROW('Sanitation Data'!I31))="","",OFFSET('Sanitation Data'!$I$29,0,10*ROW('Sanitation Data'!I31)))</f>
        <v/>
      </c>
      <c r="DL37" s="322" t="str">
        <f ca="true">+IF(OFFSET('Sanitation Data'!$I$30,0,10*ROW('Sanitation Data'!I31))="","",OFFSET('Sanitation Data'!$I$30,0,10*ROW('Sanitation Data'!I31)))</f>
        <v/>
      </c>
      <c r="DM37" s="322" t="str">
        <f ca="true">+IF(OFFSET('Sanitation Data'!$I$31,0,10*ROW('Sanitation Data'!I31))="","",OFFSET('Sanitation Data'!$I$31,0,10*ROW('Sanitation Data'!I31)))</f>
        <v/>
      </c>
      <c r="DN37" s="322" t="str">
        <f ca="true">+IF(OFFSET('Sanitation Data'!$I$32,0,10*ROW('Sanitation Data'!I31))="","",OFFSET('Sanitation Data'!$I$32,0,10*ROW('Sanitation Data'!I31)))</f>
        <v/>
      </c>
      <c r="DO37" s="322" t="str">
        <f ca="true">+IF(OFFSET('Hygiene Data'!$D$11,0,10*ROW('Hygiene Data'!D31))="","",OFFSET('Hygiene Data'!$D$11,0,10*ROW('Hygiene Data'!D31)))</f>
        <v/>
      </c>
      <c r="DP37" s="322" t="str">
        <f ca="true">+IF(OFFSET('Hygiene Data'!$D$12,0,10*ROW('Hygiene Data'!D31))="","",OFFSET('Hygiene Data'!$D$12,0,10*ROW('Hygiene Data'!D31)))</f>
        <v/>
      </c>
      <c r="DQ37" s="322" t="str">
        <f ca="true">+IF(OFFSET('Hygiene Data'!$D$13,0,10*ROW('Hygiene Data'!D31))="","",OFFSET('Hygiene Data'!$D$13,0,10*ROW('Hygiene Data'!D31)))</f>
        <v/>
      </c>
      <c r="DR37" s="322" t="str">
        <f ca="true">+IF(OFFSET('Hygiene Data'!$E$11,0,10*ROW('Hygiene Data'!E31))="","",OFFSET('Hygiene Data'!$E$11,0,10*ROW('Hygiene Data'!E31)))</f>
        <v/>
      </c>
      <c r="DS37" s="322" t="str">
        <f ca="true">+IF(OFFSET('Hygiene Data'!$E$12,0,10*ROW('Hygiene Data'!E31))="","",OFFSET('Hygiene Data'!$E$12,0,10*ROW('Hygiene Data'!E31)))</f>
        <v/>
      </c>
      <c r="DT37" s="322" t="str">
        <f ca="true">+IF(OFFSET('Hygiene Data'!$E$13,0,10*ROW('Hygiene Data'!E31))="","",OFFSET('Hygiene Data'!$E$13,0,10*ROW('Hygiene Data'!E31)))</f>
        <v/>
      </c>
      <c r="DU37" s="322" t="str">
        <f ca="true">+IF(OFFSET('Hygiene Data'!$F$11,0,10*ROW('Hygiene Data'!F31))="","",OFFSET('Hygiene Data'!$F$11,0,10*ROW('Hygiene Data'!F31)))</f>
        <v/>
      </c>
      <c r="DV37" s="322" t="str">
        <f ca="true">+IF(OFFSET('Hygiene Data'!$F$12,0,10*ROW('Hygiene Data'!F31))="","",OFFSET('Hygiene Data'!$F$12,0,10*ROW('Hygiene Data'!F31)))</f>
        <v/>
      </c>
      <c r="DW37" s="322" t="str">
        <f ca="true">+IF(OFFSET('Hygiene Data'!$F$13,0,10*ROW('Hygiene Data'!F31))="","",OFFSET('Hygiene Data'!$F$13,0,10*ROW('Hygiene Data'!F31)))</f>
        <v/>
      </c>
      <c r="DX37" s="322" t="str">
        <f ca="true">+IF(OFFSET('Hygiene Data'!$G$11,0,10*ROW('Hygiene Data'!G31))="","",OFFSET('Hygiene Data'!$G$11,0,10*ROW('Hygiene Data'!G31)))</f>
        <v/>
      </c>
      <c r="DY37" s="322" t="str">
        <f ca="true">+IF(OFFSET('Hygiene Data'!$G$12,0,10*ROW('Hygiene Data'!G31))="","",OFFSET('Hygiene Data'!$G$12,0,10*ROW('Hygiene Data'!G31)))</f>
        <v/>
      </c>
      <c r="DZ37" s="322" t="str">
        <f ca="true">+IF(OFFSET('Hygiene Data'!$G$13,0,10*ROW('Hygiene Data'!G31))="","",OFFSET('Hygiene Data'!$G$13,0,10*ROW('Hygiene Data'!G31)))</f>
        <v/>
      </c>
      <c r="EA37" s="322" t="str">
        <f ca="true">+IF(OFFSET('Hygiene Data'!$H$11,0,10*ROW('Hygiene Data'!H31))="","",OFFSET('Hygiene Data'!$H$11,0,10*ROW('Hygiene Data'!H31)))</f>
        <v/>
      </c>
      <c r="EB37" s="322" t="str">
        <f ca="true">+IF(OFFSET('Hygiene Data'!$H$12,0,10*ROW('Hygiene Data'!H31))="","",OFFSET('Hygiene Data'!$H$12,0,10*ROW('Hygiene Data'!H31)))</f>
        <v/>
      </c>
      <c r="EC37" s="322" t="str">
        <f ca="true">+IF(OFFSET('Hygiene Data'!$H$13,0,10*ROW('Hygiene Data'!H31))="","",OFFSET('Hygiene Data'!$H$13,0,10*ROW('Hygiene Data'!H31)))</f>
        <v/>
      </c>
      <c r="ED37" s="322" t="str">
        <f ca="true">+IF(OFFSET('Hygiene Data'!$I$11,0,10*ROW('Hygiene Data'!I31))="","",OFFSET('Hygiene Data'!$I$11,0,10*ROW('Hygiene Data'!I31)))</f>
        <v/>
      </c>
      <c r="EE37" s="322" t="str">
        <f ca="true">+IF(OFFSET('Hygiene Data'!$I$12,0,10*ROW('Hygiene Data'!I31))="","",OFFSET('Hygiene Data'!$I$12,0,10*ROW('Hygiene Data'!I31)))</f>
        <v/>
      </c>
      <c r="EF37" s="322" t="str">
        <f ca="true">+IF(OFFSET('Hygiene Data'!$I$13,0,10*ROW('Hygiene Data'!I31))="","",OFFSET('Hygiene Data'!$I$13,0,10*ROW('Hygiene Data'!I31)))</f>
        <v/>
      </c>
    </row>
    <row xmlns:x14ac="http://schemas.microsoft.com/office/spreadsheetml/2009/9/ac" r="38" x14ac:dyDescent="0.2">
      <c r="A38" s="38" t="str">
        <f ca="true">+IF(OFFSET('Water Data'!$B$2,0,10*ROW('Water Data'!E32))="","",OFFSET('Water Data'!$B$2,0,10*ROW('Water Data'!E32)))</f>
        <v/>
      </c>
      <c r="B38" s="38" t="str">
        <f ca="true">+IF(OFFSET('Water Data'!$C$2,0,10*ROW('Water Data'!F32))="","",OFFSET('Water Data'!$C$2,0,10*ROW('Water Data'!F32)))</f>
        <v/>
      </c>
      <c r="C38" s="378" t="str">
        <f t="shared" ca="true" si="0"/>
        <v/>
      </c>
      <c r="D38" s="99"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9"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9"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9"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9"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9"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9"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9"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9"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9"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9"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9"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9"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9"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9"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9"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9"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9"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100"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100"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100"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100"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100"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100"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100"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100"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100"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100"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100"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100"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100"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100"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100"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100"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100"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100"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100"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100"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100"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100"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100"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100"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100"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100"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100"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100"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100"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100"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101"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101"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101"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101"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101"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101"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101"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101"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101"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101"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101"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101"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101"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101"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101"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101"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101"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101"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22"/>
      <c r="BS38" s="322" t="str">
        <f ca="true">+IF(OFFSET('Water Data'!$D$27,0,10*ROW('Water Data'!D32))="","",OFFSET('Water Data'!$D$27,0,10*ROW('Water Data'!D32)))</f>
        <v/>
      </c>
      <c r="BT38" s="322" t="str">
        <f ca="true">+IF(OFFSET('Water Data'!$D$28,0,10*ROW('Water Data'!D32))="","",OFFSET('Water Data'!$D$28,0,10*ROW('Water Data'!D32)))</f>
        <v/>
      </c>
      <c r="BU38" s="322" t="str">
        <f ca="true">+IF(OFFSET('Water Data'!$D$29,0,10*ROW('Water Data'!D32))="","",OFFSET('Water Data'!$D$29,0,10*ROW('Water Data'!D32)))</f>
        <v/>
      </c>
      <c r="BV38" s="322" t="str">
        <f ca="true">+IF(OFFSET('Water Data'!$E$27,0,10*ROW('Water Data'!E32))="","",OFFSET('Water Data'!$E$27,0,10*ROW('Water Data'!E32)))</f>
        <v/>
      </c>
      <c r="BW38" s="322" t="str">
        <f ca="true">+IF(OFFSET('Water Data'!$E$28,0,10*ROW('Water Data'!E32))="","",OFFSET('Water Data'!$E$28,0,10*ROW('Water Data'!E32)))</f>
        <v/>
      </c>
      <c r="BX38" s="322" t="str">
        <f ca="true">+IF(OFFSET('Water Data'!$E$29,0,10*ROW('Water Data'!E32))="","",OFFSET('Water Data'!$E$29,0,10*ROW('Water Data'!E32)))</f>
        <v/>
      </c>
      <c r="BY38" s="322" t="str">
        <f ca="true">+IF(OFFSET('Water Data'!$F$27,0,10*ROW('Water Data'!F32))="","",OFFSET('Water Data'!$F$27,0,10*ROW('Water Data'!F32)))</f>
        <v/>
      </c>
      <c r="BZ38" s="322" t="str">
        <f ca="true">+IF(OFFSET('Water Data'!$F$28,0,10*ROW('Water Data'!F32))="","",OFFSET('Water Data'!$F$28,0,10*ROW('Water Data'!F32)))</f>
        <v/>
      </c>
      <c r="CA38" s="322" t="str">
        <f ca="true">+IF(OFFSET('Water Data'!$F$29,0,10*ROW('Water Data'!F32))="","",OFFSET('Water Data'!$F$29,0,10*ROW('Water Data'!F32)))</f>
        <v/>
      </c>
      <c r="CB38" s="322" t="str">
        <f ca="true">+IF(OFFSET('Water Data'!$G$27,0,10*ROW('Water Data'!G32))="","",OFFSET('Water Data'!$G$27,0,10*ROW('Water Data'!G32)))</f>
        <v/>
      </c>
      <c r="CC38" s="322" t="str">
        <f ca="true">+IF(OFFSET('Water Data'!$G$28,0,10*ROW('Water Data'!G32))="","",OFFSET('Water Data'!$G$28,0,10*ROW('Water Data'!G32)))</f>
        <v/>
      </c>
      <c r="CD38" s="322" t="str">
        <f ca="true">+IF(OFFSET('Water Data'!$G$29,0,10*ROW('Water Data'!G32))="","",OFFSET('Water Data'!$G$29,0,10*ROW('Water Data'!G32)))</f>
        <v/>
      </c>
      <c r="CE38" s="322" t="str">
        <f ca="true">+IF(OFFSET('Water Data'!$H$27,0,10*ROW('Water Data'!H32))="","",OFFSET('Water Data'!$H$27,0,10*ROW('Water Data'!H32)))</f>
        <v/>
      </c>
      <c r="CF38" s="322" t="str">
        <f ca="true">+IF(OFFSET('Water Data'!$H$28,0,10*ROW('Water Data'!H32))="","",OFFSET('Water Data'!$H$28,0,10*ROW('Water Data'!H32)))</f>
        <v/>
      </c>
      <c r="CG38" s="322" t="str">
        <f ca="true">+IF(OFFSET('Water Data'!$H$29,0,10*ROW('Water Data'!H32))="","",OFFSET('Water Data'!$H$29,0,10*ROW('Water Data'!H32)))</f>
        <v/>
      </c>
      <c r="CH38" s="322" t="str">
        <f ca="true">+IF(OFFSET('Water Data'!$I$27,0,10*ROW('Water Data'!I32))="","",OFFSET('Water Data'!$I$27,0,10*ROW('Water Data'!I32)))</f>
        <v/>
      </c>
      <c r="CI38" s="322" t="str">
        <f ca="true">+IF(OFFSET('Water Data'!$I$28,0,10*ROW('Water Data'!I32))="","",OFFSET('Water Data'!$I$28,0,10*ROW('Water Data'!I32)))</f>
        <v/>
      </c>
      <c r="CJ38" s="322" t="str">
        <f ca="true">+IF(OFFSET('Water Data'!$I$29,0,10*ROW('Water Data'!I32))="","",OFFSET('Water Data'!$I$29,0,10*ROW('Water Data'!I32)))</f>
        <v/>
      </c>
      <c r="CK38" s="322" t="str">
        <f ca="true">+IF(OFFSET('Sanitation Data'!$D$28,0,10*ROW('Sanitation Data'!D32))="","",OFFSET('Sanitation Data'!$D$28,0,10*ROW('Sanitation Data'!D32)))</f>
        <v/>
      </c>
      <c r="CL38" s="322" t="str">
        <f ca="true">+IF(OFFSET('Sanitation Data'!$D$29,0,10*ROW('Sanitation Data'!D32))="","",OFFSET('Sanitation Data'!$D$29,0,10*ROW('Sanitation Data'!D32)))</f>
        <v/>
      </c>
      <c r="CM38" s="322" t="str">
        <f ca="true">+IF(OFFSET('Sanitation Data'!$D$30,0,10*ROW('Sanitation Data'!D32))="","",OFFSET('Sanitation Data'!$D$30,0,10*ROW('Sanitation Data'!D32)))</f>
        <v/>
      </c>
      <c r="CN38" s="322" t="str">
        <f ca="true">+IF(OFFSET('Sanitation Data'!$D$31,0,10*ROW('Sanitation Data'!D32))="","",OFFSET('Sanitation Data'!$D$31,0,10*ROW('Sanitation Data'!D32)))</f>
        <v/>
      </c>
      <c r="CO38" s="322" t="str">
        <f ca="true">+IF(OFFSET('Sanitation Data'!$D$32,0,10*ROW('Sanitation Data'!D32))="","",OFFSET('Sanitation Data'!$D$32,0,10*ROW('Sanitation Data'!D32)))</f>
        <v/>
      </c>
      <c r="CP38" s="322" t="str">
        <f ca="true">+IF(OFFSET('Sanitation Data'!$E$28,0,10*ROW('Sanitation Data'!E32))="","",OFFSET('Sanitation Data'!$E$28,0,10*ROW('Sanitation Data'!E32)))</f>
        <v/>
      </c>
      <c r="CQ38" s="322" t="str">
        <f ca="true">+IF(OFFSET('Sanitation Data'!$E$29,0,10*ROW('Sanitation Data'!E32))="","",OFFSET('Sanitation Data'!$E$29,0,10*ROW('Sanitation Data'!E32)))</f>
        <v/>
      </c>
      <c r="CR38" s="322" t="str">
        <f ca="true">+IF(OFFSET('Sanitation Data'!$E$30,0,10*ROW('Sanitation Data'!E32))="","",OFFSET('Sanitation Data'!$E$30,0,10*ROW('Sanitation Data'!E32)))</f>
        <v/>
      </c>
      <c r="CS38" s="322" t="str">
        <f ca="true">+IF(OFFSET('Sanitation Data'!$E$31,0,10*ROW('Sanitation Data'!E32))="","",OFFSET('Sanitation Data'!$E$31,0,10*ROW('Sanitation Data'!E32)))</f>
        <v/>
      </c>
      <c r="CT38" s="322" t="str">
        <f ca="true">+IF(OFFSET('Sanitation Data'!$E$32,0,10*ROW('Sanitation Data'!E32))="","",OFFSET('Sanitation Data'!$E$32,0,10*ROW('Sanitation Data'!E32)))</f>
        <v/>
      </c>
      <c r="CU38" s="322" t="str">
        <f ca="true">+IF(OFFSET('Sanitation Data'!$F$28,0,10*ROW('Sanitation Data'!F32))="","",OFFSET('Sanitation Data'!$F$28,0,10*ROW('Sanitation Data'!F32)))</f>
        <v/>
      </c>
      <c r="CV38" s="322" t="str">
        <f ca="true">+IF(OFFSET('Sanitation Data'!$F$29,0,10*ROW('Sanitation Data'!F32))="","",OFFSET('Sanitation Data'!$F$29,0,10*ROW('Sanitation Data'!F32)))</f>
        <v/>
      </c>
      <c r="CW38" s="322" t="str">
        <f ca="true">+IF(OFFSET('Sanitation Data'!$F$30,0,10*ROW('Sanitation Data'!F32))="","",OFFSET('Sanitation Data'!$F$30,0,10*ROW('Sanitation Data'!F32)))</f>
        <v/>
      </c>
      <c r="CX38" s="322" t="str">
        <f ca="true">+IF(OFFSET('Sanitation Data'!$F$31,0,10*ROW('Sanitation Data'!F32))="","",OFFSET('Sanitation Data'!$F$31,0,10*ROW('Sanitation Data'!F32)))</f>
        <v/>
      </c>
      <c r="CY38" s="322" t="str">
        <f ca="true">+IF(OFFSET('Sanitation Data'!$F$32,0,10*ROW('Sanitation Data'!F32))="","",OFFSET('Sanitation Data'!$F$32,0,10*ROW('Sanitation Data'!F32)))</f>
        <v/>
      </c>
      <c r="CZ38" s="322" t="str">
        <f ca="true">+IF(OFFSET('Sanitation Data'!$G$28,0,10*ROW('Sanitation Data'!G32))="","",OFFSET('Sanitation Data'!$G$28,0,10*ROW('Sanitation Data'!G32)))</f>
        <v/>
      </c>
      <c r="DA38" s="322" t="str">
        <f ca="true">+IF(OFFSET('Sanitation Data'!$G$29,0,10*ROW('Sanitation Data'!G32))="","",OFFSET('Sanitation Data'!$G$29,0,10*ROW('Sanitation Data'!G32)))</f>
        <v/>
      </c>
      <c r="DB38" s="322" t="str">
        <f ca="true">+IF(OFFSET('Sanitation Data'!$G$30,0,10*ROW('Sanitation Data'!G32))="","",OFFSET('Sanitation Data'!$G$30,0,10*ROW('Sanitation Data'!G32)))</f>
        <v/>
      </c>
      <c r="DC38" s="322" t="str">
        <f ca="true">+IF(OFFSET('Sanitation Data'!$G$31,0,10*ROW('Sanitation Data'!G32))="","",OFFSET('Sanitation Data'!$G$31,0,10*ROW('Sanitation Data'!G32)))</f>
        <v/>
      </c>
      <c r="DD38" s="322" t="str">
        <f ca="true">+IF(OFFSET('Sanitation Data'!$G$32,0,10*ROW('Sanitation Data'!G32))="","",OFFSET('Sanitation Data'!$G$32,0,10*ROW('Sanitation Data'!G32)))</f>
        <v/>
      </c>
      <c r="DE38" s="322" t="str">
        <f ca="true">+IF(OFFSET('Sanitation Data'!$H$28,0,10*ROW('Sanitation Data'!H32))="","",OFFSET('Sanitation Data'!$H$28,0,10*ROW('Sanitation Data'!H32)))</f>
        <v/>
      </c>
      <c r="DF38" s="322" t="str">
        <f ca="true">+IF(OFFSET('Sanitation Data'!$H$29,0,10*ROW('Sanitation Data'!H32))="","",OFFSET('Sanitation Data'!$H$29,0,10*ROW('Sanitation Data'!H32)))</f>
        <v/>
      </c>
      <c r="DG38" s="322" t="str">
        <f ca="true">+IF(OFFSET('Sanitation Data'!$H$30,0,10*ROW('Sanitation Data'!H32))="","",OFFSET('Sanitation Data'!$H$30,0,10*ROW('Sanitation Data'!H32)))</f>
        <v/>
      </c>
      <c r="DH38" s="322" t="str">
        <f ca="true">+IF(OFFSET('Sanitation Data'!$H$31,0,10*ROW('Sanitation Data'!H32))="","",OFFSET('Sanitation Data'!$H$31,0,10*ROW('Sanitation Data'!H32)))</f>
        <v/>
      </c>
      <c r="DI38" s="322" t="str">
        <f ca="true">+IF(OFFSET('Sanitation Data'!$H$32,0,10*ROW('Sanitation Data'!H32))="","",OFFSET('Sanitation Data'!$H$32,0,10*ROW('Sanitation Data'!H32)))</f>
        <v/>
      </c>
      <c r="DJ38" s="322" t="str">
        <f ca="true">+IF(OFFSET('Sanitation Data'!$I$28,0,10*ROW('Sanitation Data'!I32))="","",OFFSET('Sanitation Data'!$I$28,0,10*ROW('Sanitation Data'!I32)))</f>
        <v/>
      </c>
      <c r="DK38" s="322" t="str">
        <f ca="true">+IF(OFFSET('Sanitation Data'!$I$29,0,10*ROW('Sanitation Data'!I32))="","",OFFSET('Sanitation Data'!$I$29,0,10*ROW('Sanitation Data'!I32)))</f>
        <v/>
      </c>
      <c r="DL38" s="322" t="str">
        <f ca="true">+IF(OFFSET('Sanitation Data'!$I$30,0,10*ROW('Sanitation Data'!I32))="","",OFFSET('Sanitation Data'!$I$30,0,10*ROW('Sanitation Data'!I32)))</f>
        <v/>
      </c>
      <c r="DM38" s="322" t="str">
        <f ca="true">+IF(OFFSET('Sanitation Data'!$I$31,0,10*ROW('Sanitation Data'!I32))="","",OFFSET('Sanitation Data'!$I$31,0,10*ROW('Sanitation Data'!I32)))</f>
        <v/>
      </c>
      <c r="DN38" s="322" t="str">
        <f ca="true">+IF(OFFSET('Sanitation Data'!$I$32,0,10*ROW('Sanitation Data'!I32))="","",OFFSET('Sanitation Data'!$I$32,0,10*ROW('Sanitation Data'!I32)))</f>
        <v/>
      </c>
      <c r="DO38" s="322" t="str">
        <f ca="true">+IF(OFFSET('Hygiene Data'!$D$11,0,10*ROW('Hygiene Data'!D32))="","",OFFSET('Hygiene Data'!$D$11,0,10*ROW('Hygiene Data'!D32)))</f>
        <v/>
      </c>
      <c r="DP38" s="322" t="str">
        <f ca="true">+IF(OFFSET('Hygiene Data'!$D$12,0,10*ROW('Hygiene Data'!D32))="","",OFFSET('Hygiene Data'!$D$12,0,10*ROW('Hygiene Data'!D32)))</f>
        <v/>
      </c>
      <c r="DQ38" s="322" t="str">
        <f ca="true">+IF(OFFSET('Hygiene Data'!$D$13,0,10*ROW('Hygiene Data'!D32))="","",OFFSET('Hygiene Data'!$D$13,0,10*ROW('Hygiene Data'!D32)))</f>
        <v/>
      </c>
      <c r="DR38" s="322" t="str">
        <f ca="true">+IF(OFFSET('Hygiene Data'!$E$11,0,10*ROW('Hygiene Data'!E32))="","",OFFSET('Hygiene Data'!$E$11,0,10*ROW('Hygiene Data'!E32)))</f>
        <v/>
      </c>
      <c r="DS38" s="322" t="str">
        <f ca="true">+IF(OFFSET('Hygiene Data'!$E$12,0,10*ROW('Hygiene Data'!E32))="","",OFFSET('Hygiene Data'!$E$12,0,10*ROW('Hygiene Data'!E32)))</f>
        <v/>
      </c>
      <c r="DT38" s="322" t="str">
        <f ca="true">+IF(OFFSET('Hygiene Data'!$E$13,0,10*ROW('Hygiene Data'!E32))="","",OFFSET('Hygiene Data'!$E$13,0,10*ROW('Hygiene Data'!E32)))</f>
        <v/>
      </c>
      <c r="DU38" s="322" t="str">
        <f ca="true">+IF(OFFSET('Hygiene Data'!$F$11,0,10*ROW('Hygiene Data'!F32))="","",OFFSET('Hygiene Data'!$F$11,0,10*ROW('Hygiene Data'!F32)))</f>
        <v/>
      </c>
      <c r="DV38" s="322" t="str">
        <f ca="true">+IF(OFFSET('Hygiene Data'!$F$12,0,10*ROW('Hygiene Data'!F32))="","",OFFSET('Hygiene Data'!$F$12,0,10*ROW('Hygiene Data'!F32)))</f>
        <v/>
      </c>
      <c r="DW38" s="322" t="str">
        <f ca="true">+IF(OFFSET('Hygiene Data'!$F$13,0,10*ROW('Hygiene Data'!F32))="","",OFFSET('Hygiene Data'!$F$13,0,10*ROW('Hygiene Data'!F32)))</f>
        <v/>
      </c>
      <c r="DX38" s="322" t="str">
        <f ca="true">+IF(OFFSET('Hygiene Data'!$G$11,0,10*ROW('Hygiene Data'!G32))="","",OFFSET('Hygiene Data'!$G$11,0,10*ROW('Hygiene Data'!G32)))</f>
        <v/>
      </c>
      <c r="DY38" s="322" t="str">
        <f ca="true">+IF(OFFSET('Hygiene Data'!$G$12,0,10*ROW('Hygiene Data'!G32))="","",OFFSET('Hygiene Data'!$G$12,0,10*ROW('Hygiene Data'!G32)))</f>
        <v/>
      </c>
      <c r="DZ38" s="322" t="str">
        <f ca="true">+IF(OFFSET('Hygiene Data'!$G$13,0,10*ROW('Hygiene Data'!G32))="","",OFFSET('Hygiene Data'!$G$13,0,10*ROW('Hygiene Data'!G32)))</f>
        <v/>
      </c>
      <c r="EA38" s="322" t="str">
        <f ca="true">+IF(OFFSET('Hygiene Data'!$H$11,0,10*ROW('Hygiene Data'!H32))="","",OFFSET('Hygiene Data'!$H$11,0,10*ROW('Hygiene Data'!H32)))</f>
        <v/>
      </c>
      <c r="EB38" s="322" t="str">
        <f ca="true">+IF(OFFSET('Hygiene Data'!$H$12,0,10*ROW('Hygiene Data'!H32))="","",OFFSET('Hygiene Data'!$H$12,0,10*ROW('Hygiene Data'!H32)))</f>
        <v/>
      </c>
      <c r="EC38" s="322" t="str">
        <f ca="true">+IF(OFFSET('Hygiene Data'!$H$13,0,10*ROW('Hygiene Data'!H32))="","",OFFSET('Hygiene Data'!$H$13,0,10*ROW('Hygiene Data'!H32)))</f>
        <v/>
      </c>
      <c r="ED38" s="322" t="str">
        <f ca="true">+IF(OFFSET('Hygiene Data'!$I$11,0,10*ROW('Hygiene Data'!I32))="","",OFFSET('Hygiene Data'!$I$11,0,10*ROW('Hygiene Data'!I32)))</f>
        <v/>
      </c>
      <c r="EE38" s="322" t="str">
        <f ca="true">+IF(OFFSET('Hygiene Data'!$I$12,0,10*ROW('Hygiene Data'!I32))="","",OFFSET('Hygiene Data'!$I$12,0,10*ROW('Hygiene Data'!I32)))</f>
        <v/>
      </c>
      <c r="EF38" s="322" t="str">
        <f ca="true">+IF(OFFSET('Hygiene Data'!$I$13,0,10*ROW('Hygiene Data'!I32))="","",OFFSET('Hygiene Data'!$I$13,0,10*ROW('Hygiene Data'!I32)))</f>
        <v/>
      </c>
    </row>
    <row xmlns:x14ac="http://schemas.microsoft.com/office/spreadsheetml/2009/9/ac" r="39" x14ac:dyDescent="0.2">
      <c r="A39" s="38" t="str">
        <f ca="true">+IF(OFFSET('Water Data'!$B$2,0,10*ROW('Water Data'!E33))="","",OFFSET('Water Data'!$B$2,0,10*ROW('Water Data'!E33)))</f>
        <v/>
      </c>
      <c r="B39" s="38" t="str">
        <f ca="true">+IF(OFFSET('Water Data'!$C$2,0,10*ROW('Water Data'!F33))="","",OFFSET('Water Data'!$C$2,0,10*ROW('Water Data'!F33)))</f>
        <v/>
      </c>
      <c r="C39" s="378" t="str">
        <f t="shared" ca="true" si="0"/>
        <v/>
      </c>
      <c r="D39" s="99"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9"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9"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9"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9"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9"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9"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9"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9"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9"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9"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9"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9"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9"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9"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9"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9"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9"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100"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100"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100"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100"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100"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100"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100"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100"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100"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100"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100"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100"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100"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100"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100"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100"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100"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100"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100"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100"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100"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100"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100"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100"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100"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100"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100"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100"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100"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100"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101"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101"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101"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101"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101"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101"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101"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101"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101"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101"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101"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101"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101"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101"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101"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101"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101"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101"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22"/>
      <c r="BS39" s="322" t="str">
        <f ca="true">+IF(OFFSET('Water Data'!$D$27,0,10*ROW('Water Data'!D33))="","",OFFSET('Water Data'!$D$27,0,10*ROW('Water Data'!D33)))</f>
        <v/>
      </c>
      <c r="BT39" s="322" t="str">
        <f ca="true">+IF(OFFSET('Water Data'!$D$28,0,10*ROW('Water Data'!D33))="","",OFFSET('Water Data'!$D$28,0,10*ROW('Water Data'!D33)))</f>
        <v/>
      </c>
      <c r="BU39" s="322" t="str">
        <f ca="true">+IF(OFFSET('Water Data'!$D$29,0,10*ROW('Water Data'!D33))="","",OFFSET('Water Data'!$D$29,0,10*ROW('Water Data'!D33)))</f>
        <v/>
      </c>
      <c r="BV39" s="322" t="str">
        <f ca="true">+IF(OFFSET('Water Data'!$E$27,0,10*ROW('Water Data'!E33))="","",OFFSET('Water Data'!$E$27,0,10*ROW('Water Data'!E33)))</f>
        <v/>
      </c>
      <c r="BW39" s="322" t="str">
        <f ca="true">+IF(OFFSET('Water Data'!$E$28,0,10*ROW('Water Data'!E33))="","",OFFSET('Water Data'!$E$28,0,10*ROW('Water Data'!E33)))</f>
        <v/>
      </c>
      <c r="BX39" s="322" t="str">
        <f ca="true">+IF(OFFSET('Water Data'!$E$29,0,10*ROW('Water Data'!E33))="","",OFFSET('Water Data'!$E$29,0,10*ROW('Water Data'!E33)))</f>
        <v/>
      </c>
      <c r="BY39" s="322" t="str">
        <f ca="true">+IF(OFFSET('Water Data'!$F$27,0,10*ROW('Water Data'!F33))="","",OFFSET('Water Data'!$F$27,0,10*ROW('Water Data'!F33)))</f>
        <v/>
      </c>
      <c r="BZ39" s="322" t="str">
        <f ca="true">+IF(OFFSET('Water Data'!$F$28,0,10*ROW('Water Data'!F33))="","",OFFSET('Water Data'!$F$28,0,10*ROW('Water Data'!F33)))</f>
        <v/>
      </c>
      <c r="CA39" s="322" t="str">
        <f ca="true">+IF(OFFSET('Water Data'!$F$29,0,10*ROW('Water Data'!F33))="","",OFFSET('Water Data'!$F$29,0,10*ROW('Water Data'!F33)))</f>
        <v/>
      </c>
      <c r="CB39" s="322" t="str">
        <f ca="true">+IF(OFFSET('Water Data'!$G$27,0,10*ROW('Water Data'!G33))="","",OFFSET('Water Data'!$G$27,0,10*ROW('Water Data'!G33)))</f>
        <v/>
      </c>
      <c r="CC39" s="322" t="str">
        <f ca="true">+IF(OFFSET('Water Data'!$G$28,0,10*ROW('Water Data'!G33))="","",OFFSET('Water Data'!$G$28,0,10*ROW('Water Data'!G33)))</f>
        <v/>
      </c>
      <c r="CD39" s="322" t="str">
        <f ca="true">+IF(OFFSET('Water Data'!$G$29,0,10*ROW('Water Data'!G33))="","",OFFSET('Water Data'!$G$29,0,10*ROW('Water Data'!G33)))</f>
        <v/>
      </c>
      <c r="CE39" s="322" t="str">
        <f ca="true">+IF(OFFSET('Water Data'!$H$27,0,10*ROW('Water Data'!H33))="","",OFFSET('Water Data'!$H$27,0,10*ROW('Water Data'!H33)))</f>
        <v/>
      </c>
      <c r="CF39" s="322" t="str">
        <f ca="true">+IF(OFFSET('Water Data'!$H$28,0,10*ROW('Water Data'!H33))="","",OFFSET('Water Data'!$H$28,0,10*ROW('Water Data'!H33)))</f>
        <v/>
      </c>
      <c r="CG39" s="322" t="str">
        <f ca="true">+IF(OFFSET('Water Data'!$H$29,0,10*ROW('Water Data'!H33))="","",OFFSET('Water Data'!$H$29,0,10*ROW('Water Data'!H33)))</f>
        <v/>
      </c>
      <c r="CH39" s="322" t="str">
        <f ca="true">+IF(OFFSET('Water Data'!$I$27,0,10*ROW('Water Data'!I33))="","",OFFSET('Water Data'!$I$27,0,10*ROW('Water Data'!I33)))</f>
        <v/>
      </c>
      <c r="CI39" s="322" t="str">
        <f ca="true">+IF(OFFSET('Water Data'!$I$28,0,10*ROW('Water Data'!I33))="","",OFFSET('Water Data'!$I$28,0,10*ROW('Water Data'!I33)))</f>
        <v/>
      </c>
      <c r="CJ39" s="322" t="str">
        <f ca="true">+IF(OFFSET('Water Data'!$I$29,0,10*ROW('Water Data'!I33))="","",OFFSET('Water Data'!$I$29,0,10*ROW('Water Data'!I33)))</f>
        <v/>
      </c>
      <c r="CK39" s="322" t="str">
        <f ca="true">+IF(OFFSET('Sanitation Data'!$D$28,0,10*ROW('Sanitation Data'!D33))="","",OFFSET('Sanitation Data'!$D$28,0,10*ROW('Sanitation Data'!D33)))</f>
        <v/>
      </c>
      <c r="CL39" s="322" t="str">
        <f ca="true">+IF(OFFSET('Sanitation Data'!$D$29,0,10*ROW('Sanitation Data'!D33))="","",OFFSET('Sanitation Data'!$D$29,0,10*ROW('Sanitation Data'!D33)))</f>
        <v/>
      </c>
      <c r="CM39" s="322" t="str">
        <f ca="true">+IF(OFFSET('Sanitation Data'!$D$30,0,10*ROW('Sanitation Data'!D33))="","",OFFSET('Sanitation Data'!$D$30,0,10*ROW('Sanitation Data'!D33)))</f>
        <v/>
      </c>
      <c r="CN39" s="322" t="str">
        <f ca="true">+IF(OFFSET('Sanitation Data'!$D$31,0,10*ROW('Sanitation Data'!D33))="","",OFFSET('Sanitation Data'!$D$31,0,10*ROW('Sanitation Data'!D33)))</f>
        <v/>
      </c>
      <c r="CO39" s="322" t="str">
        <f ca="true">+IF(OFFSET('Sanitation Data'!$D$32,0,10*ROW('Sanitation Data'!D33))="","",OFFSET('Sanitation Data'!$D$32,0,10*ROW('Sanitation Data'!D33)))</f>
        <v/>
      </c>
      <c r="CP39" s="322" t="str">
        <f ca="true">+IF(OFFSET('Sanitation Data'!$E$28,0,10*ROW('Sanitation Data'!E33))="","",OFFSET('Sanitation Data'!$E$28,0,10*ROW('Sanitation Data'!E33)))</f>
        <v/>
      </c>
      <c r="CQ39" s="322" t="str">
        <f ca="true">+IF(OFFSET('Sanitation Data'!$E$29,0,10*ROW('Sanitation Data'!E33))="","",OFFSET('Sanitation Data'!$E$29,0,10*ROW('Sanitation Data'!E33)))</f>
        <v/>
      </c>
      <c r="CR39" s="322" t="str">
        <f ca="true">+IF(OFFSET('Sanitation Data'!$E$30,0,10*ROW('Sanitation Data'!E33))="","",OFFSET('Sanitation Data'!$E$30,0,10*ROW('Sanitation Data'!E33)))</f>
        <v/>
      </c>
      <c r="CS39" s="322" t="str">
        <f ca="true">+IF(OFFSET('Sanitation Data'!$E$31,0,10*ROW('Sanitation Data'!E33))="","",OFFSET('Sanitation Data'!$E$31,0,10*ROW('Sanitation Data'!E33)))</f>
        <v/>
      </c>
      <c r="CT39" s="322" t="str">
        <f ca="true">+IF(OFFSET('Sanitation Data'!$E$32,0,10*ROW('Sanitation Data'!E33))="","",OFFSET('Sanitation Data'!$E$32,0,10*ROW('Sanitation Data'!E33)))</f>
        <v/>
      </c>
      <c r="CU39" s="322" t="str">
        <f ca="true">+IF(OFFSET('Sanitation Data'!$F$28,0,10*ROW('Sanitation Data'!F33))="","",OFFSET('Sanitation Data'!$F$28,0,10*ROW('Sanitation Data'!F33)))</f>
        <v/>
      </c>
      <c r="CV39" s="322" t="str">
        <f ca="true">+IF(OFFSET('Sanitation Data'!$F$29,0,10*ROW('Sanitation Data'!F33))="","",OFFSET('Sanitation Data'!$F$29,0,10*ROW('Sanitation Data'!F33)))</f>
        <v/>
      </c>
      <c r="CW39" s="322" t="str">
        <f ca="true">+IF(OFFSET('Sanitation Data'!$F$30,0,10*ROW('Sanitation Data'!F33))="","",OFFSET('Sanitation Data'!$F$30,0,10*ROW('Sanitation Data'!F33)))</f>
        <v/>
      </c>
      <c r="CX39" s="322" t="str">
        <f ca="true">+IF(OFFSET('Sanitation Data'!$F$31,0,10*ROW('Sanitation Data'!F33))="","",OFFSET('Sanitation Data'!$F$31,0,10*ROW('Sanitation Data'!F33)))</f>
        <v/>
      </c>
      <c r="CY39" s="322" t="str">
        <f ca="true">+IF(OFFSET('Sanitation Data'!$F$32,0,10*ROW('Sanitation Data'!F33))="","",OFFSET('Sanitation Data'!$F$32,0,10*ROW('Sanitation Data'!F33)))</f>
        <v/>
      </c>
      <c r="CZ39" s="322" t="str">
        <f ca="true">+IF(OFFSET('Sanitation Data'!$G$28,0,10*ROW('Sanitation Data'!G33))="","",OFFSET('Sanitation Data'!$G$28,0,10*ROW('Sanitation Data'!G33)))</f>
        <v/>
      </c>
      <c r="DA39" s="322" t="str">
        <f ca="true">+IF(OFFSET('Sanitation Data'!$G$29,0,10*ROW('Sanitation Data'!G33))="","",OFFSET('Sanitation Data'!$G$29,0,10*ROW('Sanitation Data'!G33)))</f>
        <v/>
      </c>
      <c r="DB39" s="322" t="str">
        <f ca="true">+IF(OFFSET('Sanitation Data'!$G$30,0,10*ROW('Sanitation Data'!G33))="","",OFFSET('Sanitation Data'!$G$30,0,10*ROW('Sanitation Data'!G33)))</f>
        <v/>
      </c>
      <c r="DC39" s="322" t="str">
        <f ca="true">+IF(OFFSET('Sanitation Data'!$G$31,0,10*ROW('Sanitation Data'!G33))="","",OFFSET('Sanitation Data'!$G$31,0,10*ROW('Sanitation Data'!G33)))</f>
        <v/>
      </c>
      <c r="DD39" s="322" t="str">
        <f ca="true">+IF(OFFSET('Sanitation Data'!$G$32,0,10*ROW('Sanitation Data'!G33))="","",OFFSET('Sanitation Data'!$G$32,0,10*ROW('Sanitation Data'!G33)))</f>
        <v/>
      </c>
      <c r="DE39" s="322" t="str">
        <f ca="true">+IF(OFFSET('Sanitation Data'!$H$28,0,10*ROW('Sanitation Data'!H33))="","",OFFSET('Sanitation Data'!$H$28,0,10*ROW('Sanitation Data'!H33)))</f>
        <v/>
      </c>
      <c r="DF39" s="322" t="str">
        <f ca="true">+IF(OFFSET('Sanitation Data'!$H$29,0,10*ROW('Sanitation Data'!H33))="","",OFFSET('Sanitation Data'!$H$29,0,10*ROW('Sanitation Data'!H33)))</f>
        <v/>
      </c>
      <c r="DG39" s="322" t="str">
        <f ca="true">+IF(OFFSET('Sanitation Data'!$H$30,0,10*ROW('Sanitation Data'!H33))="","",OFFSET('Sanitation Data'!$H$30,0,10*ROW('Sanitation Data'!H33)))</f>
        <v/>
      </c>
      <c r="DH39" s="322" t="str">
        <f ca="true">+IF(OFFSET('Sanitation Data'!$H$31,0,10*ROW('Sanitation Data'!H33))="","",OFFSET('Sanitation Data'!$H$31,0,10*ROW('Sanitation Data'!H33)))</f>
        <v/>
      </c>
      <c r="DI39" s="322" t="str">
        <f ca="true">+IF(OFFSET('Sanitation Data'!$H$32,0,10*ROW('Sanitation Data'!H33))="","",OFFSET('Sanitation Data'!$H$32,0,10*ROW('Sanitation Data'!H33)))</f>
        <v/>
      </c>
      <c r="DJ39" s="322" t="str">
        <f ca="true">+IF(OFFSET('Sanitation Data'!$I$28,0,10*ROW('Sanitation Data'!I33))="","",OFFSET('Sanitation Data'!$I$28,0,10*ROW('Sanitation Data'!I33)))</f>
        <v/>
      </c>
      <c r="DK39" s="322" t="str">
        <f ca="true">+IF(OFFSET('Sanitation Data'!$I$29,0,10*ROW('Sanitation Data'!I33))="","",OFFSET('Sanitation Data'!$I$29,0,10*ROW('Sanitation Data'!I33)))</f>
        <v/>
      </c>
      <c r="DL39" s="322" t="str">
        <f ca="true">+IF(OFFSET('Sanitation Data'!$I$30,0,10*ROW('Sanitation Data'!I33))="","",OFFSET('Sanitation Data'!$I$30,0,10*ROW('Sanitation Data'!I33)))</f>
        <v/>
      </c>
      <c r="DM39" s="322" t="str">
        <f ca="true">+IF(OFFSET('Sanitation Data'!$I$31,0,10*ROW('Sanitation Data'!I33))="","",OFFSET('Sanitation Data'!$I$31,0,10*ROW('Sanitation Data'!I33)))</f>
        <v/>
      </c>
      <c r="DN39" s="322" t="str">
        <f ca="true">+IF(OFFSET('Sanitation Data'!$I$32,0,10*ROW('Sanitation Data'!I33))="","",OFFSET('Sanitation Data'!$I$32,0,10*ROW('Sanitation Data'!I33)))</f>
        <v/>
      </c>
      <c r="DO39" s="322" t="str">
        <f ca="true">+IF(OFFSET('Hygiene Data'!$D$11,0,10*ROW('Hygiene Data'!D33))="","",OFFSET('Hygiene Data'!$D$11,0,10*ROW('Hygiene Data'!D33)))</f>
        <v/>
      </c>
      <c r="DP39" s="322" t="str">
        <f ca="true">+IF(OFFSET('Hygiene Data'!$D$12,0,10*ROW('Hygiene Data'!D33))="","",OFFSET('Hygiene Data'!$D$12,0,10*ROW('Hygiene Data'!D33)))</f>
        <v/>
      </c>
      <c r="DQ39" s="322" t="str">
        <f ca="true">+IF(OFFSET('Hygiene Data'!$D$13,0,10*ROW('Hygiene Data'!D33))="","",OFFSET('Hygiene Data'!$D$13,0,10*ROW('Hygiene Data'!D33)))</f>
        <v/>
      </c>
      <c r="DR39" s="322" t="str">
        <f ca="true">+IF(OFFSET('Hygiene Data'!$E$11,0,10*ROW('Hygiene Data'!E33))="","",OFFSET('Hygiene Data'!$E$11,0,10*ROW('Hygiene Data'!E33)))</f>
        <v/>
      </c>
      <c r="DS39" s="322" t="str">
        <f ca="true">+IF(OFFSET('Hygiene Data'!$E$12,0,10*ROW('Hygiene Data'!E33))="","",OFFSET('Hygiene Data'!$E$12,0,10*ROW('Hygiene Data'!E33)))</f>
        <v/>
      </c>
      <c r="DT39" s="322" t="str">
        <f ca="true">+IF(OFFSET('Hygiene Data'!$E$13,0,10*ROW('Hygiene Data'!E33))="","",OFFSET('Hygiene Data'!$E$13,0,10*ROW('Hygiene Data'!E33)))</f>
        <v/>
      </c>
      <c r="DU39" s="322" t="str">
        <f ca="true">+IF(OFFSET('Hygiene Data'!$F$11,0,10*ROW('Hygiene Data'!F33))="","",OFFSET('Hygiene Data'!$F$11,0,10*ROW('Hygiene Data'!F33)))</f>
        <v/>
      </c>
      <c r="DV39" s="322" t="str">
        <f ca="true">+IF(OFFSET('Hygiene Data'!$F$12,0,10*ROW('Hygiene Data'!F33))="","",OFFSET('Hygiene Data'!$F$12,0,10*ROW('Hygiene Data'!F33)))</f>
        <v/>
      </c>
      <c r="DW39" s="322" t="str">
        <f ca="true">+IF(OFFSET('Hygiene Data'!$F$13,0,10*ROW('Hygiene Data'!F33))="","",OFFSET('Hygiene Data'!$F$13,0,10*ROW('Hygiene Data'!F33)))</f>
        <v/>
      </c>
      <c r="DX39" s="322" t="str">
        <f ca="true">+IF(OFFSET('Hygiene Data'!$G$11,0,10*ROW('Hygiene Data'!G33))="","",OFFSET('Hygiene Data'!$G$11,0,10*ROW('Hygiene Data'!G33)))</f>
        <v/>
      </c>
      <c r="DY39" s="322" t="str">
        <f ca="true">+IF(OFFSET('Hygiene Data'!$G$12,0,10*ROW('Hygiene Data'!G33))="","",OFFSET('Hygiene Data'!$G$12,0,10*ROW('Hygiene Data'!G33)))</f>
        <v/>
      </c>
      <c r="DZ39" s="322" t="str">
        <f ca="true">+IF(OFFSET('Hygiene Data'!$G$13,0,10*ROW('Hygiene Data'!G33))="","",OFFSET('Hygiene Data'!$G$13,0,10*ROW('Hygiene Data'!G33)))</f>
        <v/>
      </c>
      <c r="EA39" s="322" t="str">
        <f ca="true">+IF(OFFSET('Hygiene Data'!$H$11,0,10*ROW('Hygiene Data'!H33))="","",OFFSET('Hygiene Data'!$H$11,0,10*ROW('Hygiene Data'!H33)))</f>
        <v/>
      </c>
      <c r="EB39" s="322" t="str">
        <f ca="true">+IF(OFFSET('Hygiene Data'!$H$12,0,10*ROW('Hygiene Data'!H33))="","",OFFSET('Hygiene Data'!$H$12,0,10*ROW('Hygiene Data'!H33)))</f>
        <v/>
      </c>
      <c r="EC39" s="322" t="str">
        <f ca="true">+IF(OFFSET('Hygiene Data'!$H$13,0,10*ROW('Hygiene Data'!H33))="","",OFFSET('Hygiene Data'!$H$13,0,10*ROW('Hygiene Data'!H33)))</f>
        <v/>
      </c>
      <c r="ED39" s="322" t="str">
        <f ca="true">+IF(OFFSET('Hygiene Data'!$I$11,0,10*ROW('Hygiene Data'!I33))="","",OFFSET('Hygiene Data'!$I$11,0,10*ROW('Hygiene Data'!I33)))</f>
        <v/>
      </c>
      <c r="EE39" s="322" t="str">
        <f ca="true">+IF(OFFSET('Hygiene Data'!$I$12,0,10*ROW('Hygiene Data'!I33))="","",OFFSET('Hygiene Data'!$I$12,0,10*ROW('Hygiene Data'!I33)))</f>
        <v/>
      </c>
      <c r="EF39" s="322" t="str">
        <f ca="true">+IF(OFFSET('Hygiene Data'!$I$13,0,10*ROW('Hygiene Data'!I33))="","",OFFSET('Hygiene Data'!$I$13,0,10*ROW('Hygiene Data'!I33)))</f>
        <v/>
      </c>
    </row>
    <row xmlns:x14ac="http://schemas.microsoft.com/office/spreadsheetml/2009/9/ac" r="40" x14ac:dyDescent="0.2">
      <c r="A40" s="38" t="str">
        <f ca="true">+IF(OFFSET('Water Data'!$B$2,0,10*ROW('Water Data'!E34))="","",OFFSET('Water Data'!$B$2,0,10*ROW('Water Data'!E34)))</f>
        <v/>
      </c>
      <c r="B40" s="38" t="str">
        <f ca="true">+IF(OFFSET('Water Data'!$C$2,0,10*ROW('Water Data'!F34))="","",OFFSET('Water Data'!$C$2,0,10*ROW('Water Data'!F34)))</f>
        <v/>
      </c>
      <c r="C40" s="378" t="str">
        <f t="shared" ca="true" si="0"/>
        <v/>
      </c>
      <c r="D40" s="99"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9"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9"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9"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9"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9"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9"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9"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9"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9"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9"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9"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9"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9"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9"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9"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9"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9"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100"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100"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100"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100"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100"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100"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100"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100"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100"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100"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100"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100"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100"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100"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100"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100"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100"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100"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100"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100"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100"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100"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100"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100"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100"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100"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100"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100"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100"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100"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101"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101"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101"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101"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101"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101"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101"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101"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101"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101"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101"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101"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101"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101"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101"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101"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101"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101"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22"/>
      <c r="BS40" s="322" t="str">
        <f ca="true">+IF(OFFSET('Water Data'!$D$27,0,10*ROW('Water Data'!D34))="","",OFFSET('Water Data'!$D$27,0,10*ROW('Water Data'!D34)))</f>
        <v/>
      </c>
      <c r="BT40" s="322" t="str">
        <f ca="true">+IF(OFFSET('Water Data'!$D$28,0,10*ROW('Water Data'!D34))="","",OFFSET('Water Data'!$D$28,0,10*ROW('Water Data'!D34)))</f>
        <v/>
      </c>
      <c r="BU40" s="322" t="str">
        <f ca="true">+IF(OFFSET('Water Data'!$D$29,0,10*ROW('Water Data'!D34))="","",OFFSET('Water Data'!$D$29,0,10*ROW('Water Data'!D34)))</f>
        <v/>
      </c>
      <c r="BV40" s="322" t="str">
        <f ca="true">+IF(OFFSET('Water Data'!$E$27,0,10*ROW('Water Data'!E34))="","",OFFSET('Water Data'!$E$27,0,10*ROW('Water Data'!E34)))</f>
        <v/>
      </c>
      <c r="BW40" s="322" t="str">
        <f ca="true">+IF(OFFSET('Water Data'!$E$28,0,10*ROW('Water Data'!E34))="","",OFFSET('Water Data'!$E$28,0,10*ROW('Water Data'!E34)))</f>
        <v/>
      </c>
      <c r="BX40" s="322" t="str">
        <f ca="true">+IF(OFFSET('Water Data'!$E$29,0,10*ROW('Water Data'!E34))="","",OFFSET('Water Data'!$E$29,0,10*ROW('Water Data'!E34)))</f>
        <v/>
      </c>
      <c r="BY40" s="322" t="str">
        <f ca="true">+IF(OFFSET('Water Data'!$F$27,0,10*ROW('Water Data'!F34))="","",OFFSET('Water Data'!$F$27,0,10*ROW('Water Data'!F34)))</f>
        <v/>
      </c>
      <c r="BZ40" s="322" t="str">
        <f ca="true">+IF(OFFSET('Water Data'!$F$28,0,10*ROW('Water Data'!F34))="","",OFFSET('Water Data'!$F$28,0,10*ROW('Water Data'!F34)))</f>
        <v/>
      </c>
      <c r="CA40" s="322" t="str">
        <f ca="true">+IF(OFFSET('Water Data'!$F$29,0,10*ROW('Water Data'!F34))="","",OFFSET('Water Data'!$F$29,0,10*ROW('Water Data'!F34)))</f>
        <v/>
      </c>
      <c r="CB40" s="322" t="str">
        <f ca="true">+IF(OFFSET('Water Data'!$G$27,0,10*ROW('Water Data'!G34))="","",OFFSET('Water Data'!$G$27,0,10*ROW('Water Data'!G34)))</f>
        <v/>
      </c>
      <c r="CC40" s="322" t="str">
        <f ca="true">+IF(OFFSET('Water Data'!$G$28,0,10*ROW('Water Data'!G34))="","",OFFSET('Water Data'!$G$28,0,10*ROW('Water Data'!G34)))</f>
        <v/>
      </c>
      <c r="CD40" s="322" t="str">
        <f ca="true">+IF(OFFSET('Water Data'!$G$29,0,10*ROW('Water Data'!G34))="","",OFFSET('Water Data'!$G$29,0,10*ROW('Water Data'!G34)))</f>
        <v/>
      </c>
      <c r="CE40" s="322" t="str">
        <f ca="true">+IF(OFFSET('Water Data'!$H$27,0,10*ROW('Water Data'!H34))="","",OFFSET('Water Data'!$H$27,0,10*ROW('Water Data'!H34)))</f>
        <v/>
      </c>
      <c r="CF40" s="322" t="str">
        <f ca="true">+IF(OFFSET('Water Data'!$H$28,0,10*ROW('Water Data'!H34))="","",OFFSET('Water Data'!$H$28,0,10*ROW('Water Data'!H34)))</f>
        <v/>
      </c>
      <c r="CG40" s="322" t="str">
        <f ca="true">+IF(OFFSET('Water Data'!$H$29,0,10*ROW('Water Data'!H34))="","",OFFSET('Water Data'!$H$29,0,10*ROW('Water Data'!H34)))</f>
        <v/>
      </c>
      <c r="CH40" s="322" t="str">
        <f ca="true">+IF(OFFSET('Water Data'!$I$27,0,10*ROW('Water Data'!I34))="","",OFFSET('Water Data'!$I$27,0,10*ROW('Water Data'!I34)))</f>
        <v/>
      </c>
      <c r="CI40" s="322" t="str">
        <f ca="true">+IF(OFFSET('Water Data'!$I$28,0,10*ROW('Water Data'!I34))="","",OFFSET('Water Data'!$I$28,0,10*ROW('Water Data'!I34)))</f>
        <v/>
      </c>
      <c r="CJ40" s="322" t="str">
        <f ca="true">+IF(OFFSET('Water Data'!$I$29,0,10*ROW('Water Data'!I34))="","",OFFSET('Water Data'!$I$29,0,10*ROW('Water Data'!I34)))</f>
        <v/>
      </c>
      <c r="CK40" s="322" t="str">
        <f ca="true">+IF(OFFSET('Sanitation Data'!$D$28,0,10*ROW('Sanitation Data'!D34))="","",OFFSET('Sanitation Data'!$D$28,0,10*ROW('Sanitation Data'!D34)))</f>
        <v/>
      </c>
      <c r="CL40" s="322" t="str">
        <f ca="true">+IF(OFFSET('Sanitation Data'!$D$29,0,10*ROW('Sanitation Data'!D34))="","",OFFSET('Sanitation Data'!$D$29,0,10*ROW('Sanitation Data'!D34)))</f>
        <v/>
      </c>
      <c r="CM40" s="322" t="str">
        <f ca="true">+IF(OFFSET('Sanitation Data'!$D$30,0,10*ROW('Sanitation Data'!D34))="","",OFFSET('Sanitation Data'!$D$30,0,10*ROW('Sanitation Data'!D34)))</f>
        <v/>
      </c>
      <c r="CN40" s="322" t="str">
        <f ca="true">+IF(OFFSET('Sanitation Data'!$D$31,0,10*ROW('Sanitation Data'!D34))="","",OFFSET('Sanitation Data'!$D$31,0,10*ROW('Sanitation Data'!D34)))</f>
        <v/>
      </c>
      <c r="CO40" s="322" t="str">
        <f ca="true">+IF(OFFSET('Sanitation Data'!$D$32,0,10*ROW('Sanitation Data'!D34))="","",OFFSET('Sanitation Data'!$D$32,0,10*ROW('Sanitation Data'!D34)))</f>
        <v/>
      </c>
      <c r="CP40" s="322" t="str">
        <f ca="true">+IF(OFFSET('Sanitation Data'!$E$28,0,10*ROW('Sanitation Data'!E34))="","",OFFSET('Sanitation Data'!$E$28,0,10*ROW('Sanitation Data'!E34)))</f>
        <v/>
      </c>
      <c r="CQ40" s="322" t="str">
        <f ca="true">+IF(OFFSET('Sanitation Data'!$E$29,0,10*ROW('Sanitation Data'!E34))="","",OFFSET('Sanitation Data'!$E$29,0,10*ROW('Sanitation Data'!E34)))</f>
        <v/>
      </c>
      <c r="CR40" s="322" t="str">
        <f ca="true">+IF(OFFSET('Sanitation Data'!$E$30,0,10*ROW('Sanitation Data'!E34))="","",OFFSET('Sanitation Data'!$E$30,0,10*ROW('Sanitation Data'!E34)))</f>
        <v/>
      </c>
      <c r="CS40" s="322" t="str">
        <f ca="true">+IF(OFFSET('Sanitation Data'!$E$31,0,10*ROW('Sanitation Data'!E34))="","",OFFSET('Sanitation Data'!$E$31,0,10*ROW('Sanitation Data'!E34)))</f>
        <v/>
      </c>
      <c r="CT40" s="322" t="str">
        <f ca="true">+IF(OFFSET('Sanitation Data'!$E$32,0,10*ROW('Sanitation Data'!E34))="","",OFFSET('Sanitation Data'!$E$32,0,10*ROW('Sanitation Data'!E34)))</f>
        <v/>
      </c>
      <c r="CU40" s="322" t="str">
        <f ca="true">+IF(OFFSET('Sanitation Data'!$F$28,0,10*ROW('Sanitation Data'!F34))="","",OFFSET('Sanitation Data'!$F$28,0,10*ROW('Sanitation Data'!F34)))</f>
        <v/>
      </c>
      <c r="CV40" s="322" t="str">
        <f ca="true">+IF(OFFSET('Sanitation Data'!$F$29,0,10*ROW('Sanitation Data'!F34))="","",OFFSET('Sanitation Data'!$F$29,0,10*ROW('Sanitation Data'!F34)))</f>
        <v/>
      </c>
      <c r="CW40" s="322" t="str">
        <f ca="true">+IF(OFFSET('Sanitation Data'!$F$30,0,10*ROW('Sanitation Data'!F34))="","",OFFSET('Sanitation Data'!$F$30,0,10*ROW('Sanitation Data'!F34)))</f>
        <v/>
      </c>
      <c r="CX40" s="322" t="str">
        <f ca="true">+IF(OFFSET('Sanitation Data'!$F$31,0,10*ROW('Sanitation Data'!F34))="","",OFFSET('Sanitation Data'!$F$31,0,10*ROW('Sanitation Data'!F34)))</f>
        <v/>
      </c>
      <c r="CY40" s="322" t="str">
        <f ca="true">+IF(OFFSET('Sanitation Data'!$F$32,0,10*ROW('Sanitation Data'!F34))="","",OFFSET('Sanitation Data'!$F$32,0,10*ROW('Sanitation Data'!F34)))</f>
        <v/>
      </c>
      <c r="CZ40" s="322" t="str">
        <f ca="true">+IF(OFFSET('Sanitation Data'!$G$28,0,10*ROW('Sanitation Data'!G34))="","",OFFSET('Sanitation Data'!$G$28,0,10*ROW('Sanitation Data'!G34)))</f>
        <v/>
      </c>
      <c r="DA40" s="322" t="str">
        <f ca="true">+IF(OFFSET('Sanitation Data'!$G$29,0,10*ROW('Sanitation Data'!G34))="","",OFFSET('Sanitation Data'!$G$29,0,10*ROW('Sanitation Data'!G34)))</f>
        <v/>
      </c>
      <c r="DB40" s="322" t="str">
        <f ca="true">+IF(OFFSET('Sanitation Data'!$G$30,0,10*ROW('Sanitation Data'!G34))="","",OFFSET('Sanitation Data'!$G$30,0,10*ROW('Sanitation Data'!G34)))</f>
        <v/>
      </c>
      <c r="DC40" s="322" t="str">
        <f ca="true">+IF(OFFSET('Sanitation Data'!$G$31,0,10*ROW('Sanitation Data'!G34))="","",OFFSET('Sanitation Data'!$G$31,0,10*ROW('Sanitation Data'!G34)))</f>
        <v/>
      </c>
      <c r="DD40" s="322" t="str">
        <f ca="true">+IF(OFFSET('Sanitation Data'!$G$32,0,10*ROW('Sanitation Data'!G34))="","",OFFSET('Sanitation Data'!$G$32,0,10*ROW('Sanitation Data'!G34)))</f>
        <v/>
      </c>
      <c r="DE40" s="322" t="str">
        <f ca="true">+IF(OFFSET('Sanitation Data'!$H$28,0,10*ROW('Sanitation Data'!H34))="","",OFFSET('Sanitation Data'!$H$28,0,10*ROW('Sanitation Data'!H34)))</f>
        <v/>
      </c>
      <c r="DF40" s="322" t="str">
        <f ca="true">+IF(OFFSET('Sanitation Data'!$H$29,0,10*ROW('Sanitation Data'!H34))="","",OFFSET('Sanitation Data'!$H$29,0,10*ROW('Sanitation Data'!H34)))</f>
        <v/>
      </c>
      <c r="DG40" s="322" t="str">
        <f ca="true">+IF(OFFSET('Sanitation Data'!$H$30,0,10*ROW('Sanitation Data'!H34))="","",OFFSET('Sanitation Data'!$H$30,0,10*ROW('Sanitation Data'!H34)))</f>
        <v/>
      </c>
      <c r="DH40" s="322" t="str">
        <f ca="true">+IF(OFFSET('Sanitation Data'!$H$31,0,10*ROW('Sanitation Data'!H34))="","",OFFSET('Sanitation Data'!$H$31,0,10*ROW('Sanitation Data'!H34)))</f>
        <v/>
      </c>
      <c r="DI40" s="322" t="str">
        <f ca="true">+IF(OFFSET('Sanitation Data'!$H$32,0,10*ROW('Sanitation Data'!H34))="","",OFFSET('Sanitation Data'!$H$32,0,10*ROW('Sanitation Data'!H34)))</f>
        <v/>
      </c>
      <c r="DJ40" s="322" t="str">
        <f ca="true">+IF(OFFSET('Sanitation Data'!$I$28,0,10*ROW('Sanitation Data'!I34))="","",OFFSET('Sanitation Data'!$I$28,0,10*ROW('Sanitation Data'!I34)))</f>
        <v/>
      </c>
      <c r="DK40" s="322" t="str">
        <f ca="true">+IF(OFFSET('Sanitation Data'!$I$29,0,10*ROW('Sanitation Data'!I34))="","",OFFSET('Sanitation Data'!$I$29,0,10*ROW('Sanitation Data'!I34)))</f>
        <v/>
      </c>
      <c r="DL40" s="322" t="str">
        <f ca="true">+IF(OFFSET('Sanitation Data'!$I$30,0,10*ROW('Sanitation Data'!I34))="","",OFFSET('Sanitation Data'!$I$30,0,10*ROW('Sanitation Data'!I34)))</f>
        <v/>
      </c>
      <c r="DM40" s="322" t="str">
        <f ca="true">+IF(OFFSET('Sanitation Data'!$I$31,0,10*ROW('Sanitation Data'!I34))="","",OFFSET('Sanitation Data'!$I$31,0,10*ROW('Sanitation Data'!I34)))</f>
        <v/>
      </c>
      <c r="DN40" s="322" t="str">
        <f ca="true">+IF(OFFSET('Sanitation Data'!$I$32,0,10*ROW('Sanitation Data'!I34))="","",OFFSET('Sanitation Data'!$I$32,0,10*ROW('Sanitation Data'!I34)))</f>
        <v/>
      </c>
      <c r="DO40" s="322" t="str">
        <f ca="true">+IF(OFFSET('Hygiene Data'!$D$11,0,10*ROW('Hygiene Data'!D34))="","",OFFSET('Hygiene Data'!$D$11,0,10*ROW('Hygiene Data'!D34)))</f>
        <v/>
      </c>
      <c r="DP40" s="322" t="str">
        <f ca="true">+IF(OFFSET('Hygiene Data'!$D$12,0,10*ROW('Hygiene Data'!D34))="","",OFFSET('Hygiene Data'!$D$12,0,10*ROW('Hygiene Data'!D34)))</f>
        <v/>
      </c>
      <c r="DQ40" s="322" t="str">
        <f ca="true">+IF(OFFSET('Hygiene Data'!$D$13,0,10*ROW('Hygiene Data'!D34))="","",OFFSET('Hygiene Data'!$D$13,0,10*ROW('Hygiene Data'!D34)))</f>
        <v/>
      </c>
      <c r="DR40" s="322" t="str">
        <f ca="true">+IF(OFFSET('Hygiene Data'!$E$11,0,10*ROW('Hygiene Data'!E34))="","",OFFSET('Hygiene Data'!$E$11,0,10*ROW('Hygiene Data'!E34)))</f>
        <v/>
      </c>
      <c r="DS40" s="322" t="str">
        <f ca="true">+IF(OFFSET('Hygiene Data'!$E$12,0,10*ROW('Hygiene Data'!E34))="","",OFFSET('Hygiene Data'!$E$12,0,10*ROW('Hygiene Data'!E34)))</f>
        <v/>
      </c>
      <c r="DT40" s="322" t="str">
        <f ca="true">+IF(OFFSET('Hygiene Data'!$E$13,0,10*ROW('Hygiene Data'!E34))="","",OFFSET('Hygiene Data'!$E$13,0,10*ROW('Hygiene Data'!E34)))</f>
        <v/>
      </c>
      <c r="DU40" s="322" t="str">
        <f ca="true">+IF(OFFSET('Hygiene Data'!$F$11,0,10*ROW('Hygiene Data'!F34))="","",OFFSET('Hygiene Data'!$F$11,0,10*ROW('Hygiene Data'!F34)))</f>
        <v/>
      </c>
      <c r="DV40" s="322" t="str">
        <f ca="true">+IF(OFFSET('Hygiene Data'!$F$12,0,10*ROW('Hygiene Data'!F34))="","",OFFSET('Hygiene Data'!$F$12,0,10*ROW('Hygiene Data'!F34)))</f>
        <v/>
      </c>
      <c r="DW40" s="322" t="str">
        <f ca="true">+IF(OFFSET('Hygiene Data'!$F$13,0,10*ROW('Hygiene Data'!F34))="","",OFFSET('Hygiene Data'!$F$13,0,10*ROW('Hygiene Data'!F34)))</f>
        <v/>
      </c>
      <c r="DX40" s="322" t="str">
        <f ca="true">+IF(OFFSET('Hygiene Data'!$G$11,0,10*ROW('Hygiene Data'!G34))="","",OFFSET('Hygiene Data'!$G$11,0,10*ROW('Hygiene Data'!G34)))</f>
        <v/>
      </c>
      <c r="DY40" s="322" t="str">
        <f ca="true">+IF(OFFSET('Hygiene Data'!$G$12,0,10*ROW('Hygiene Data'!G34))="","",OFFSET('Hygiene Data'!$G$12,0,10*ROW('Hygiene Data'!G34)))</f>
        <v/>
      </c>
      <c r="DZ40" s="322" t="str">
        <f ca="true">+IF(OFFSET('Hygiene Data'!$G$13,0,10*ROW('Hygiene Data'!G34))="","",OFFSET('Hygiene Data'!$G$13,0,10*ROW('Hygiene Data'!G34)))</f>
        <v/>
      </c>
      <c r="EA40" s="322" t="str">
        <f ca="true">+IF(OFFSET('Hygiene Data'!$H$11,0,10*ROW('Hygiene Data'!H34))="","",OFFSET('Hygiene Data'!$H$11,0,10*ROW('Hygiene Data'!H34)))</f>
        <v/>
      </c>
      <c r="EB40" s="322" t="str">
        <f ca="true">+IF(OFFSET('Hygiene Data'!$H$12,0,10*ROW('Hygiene Data'!H34))="","",OFFSET('Hygiene Data'!$H$12,0,10*ROW('Hygiene Data'!H34)))</f>
        <v/>
      </c>
      <c r="EC40" s="322" t="str">
        <f ca="true">+IF(OFFSET('Hygiene Data'!$H$13,0,10*ROW('Hygiene Data'!H34))="","",OFFSET('Hygiene Data'!$H$13,0,10*ROW('Hygiene Data'!H34)))</f>
        <v/>
      </c>
      <c r="ED40" s="322" t="str">
        <f ca="true">+IF(OFFSET('Hygiene Data'!$I$11,0,10*ROW('Hygiene Data'!I34))="","",OFFSET('Hygiene Data'!$I$11,0,10*ROW('Hygiene Data'!I34)))</f>
        <v/>
      </c>
      <c r="EE40" s="322" t="str">
        <f ca="true">+IF(OFFSET('Hygiene Data'!$I$12,0,10*ROW('Hygiene Data'!I34))="","",OFFSET('Hygiene Data'!$I$12,0,10*ROW('Hygiene Data'!I34)))</f>
        <v/>
      </c>
      <c r="EF40" s="322" t="str">
        <f ca="true">+IF(OFFSET('Hygiene Data'!$I$13,0,10*ROW('Hygiene Data'!I34))="","",OFFSET('Hygiene Data'!$I$13,0,10*ROW('Hygiene Data'!I34)))</f>
        <v/>
      </c>
    </row>
    <row xmlns:x14ac="http://schemas.microsoft.com/office/spreadsheetml/2009/9/ac" r="41" x14ac:dyDescent="0.2">
      <c r="A41" s="38" t="str">
        <f ca="true">+IF(OFFSET('Water Data'!$B$2,0,10*ROW('Water Data'!E35))="","",OFFSET('Water Data'!$B$2,0,10*ROW('Water Data'!E35)))</f>
        <v/>
      </c>
      <c r="B41" s="38" t="str">
        <f ca="true">+IF(OFFSET('Water Data'!$C$2,0,10*ROW('Water Data'!F35))="","",OFFSET('Water Data'!$C$2,0,10*ROW('Water Data'!F35)))</f>
        <v/>
      </c>
      <c r="C41" s="378" t="str">
        <f t="shared" ca="true" si="0"/>
        <v/>
      </c>
      <c r="D41" s="99"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9"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9"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9"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9"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9"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9"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9"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9"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9"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9"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9"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9"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9"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9"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9"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9"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9"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100"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100"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100"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100"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100"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100"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100"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100"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100"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100"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100"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100"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100"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100"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100"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100"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100"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100"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100"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100"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100"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100"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100"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100"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100"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100"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100"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100"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100"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100"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101"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101"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101"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101"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101"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101"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101"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101"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101"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101"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101"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101"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101"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101"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101"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101"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101"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101"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22"/>
      <c r="BS41" s="322" t="str">
        <f ca="true">+IF(OFFSET('Water Data'!$D$27,0,10*ROW('Water Data'!D35))="","",OFFSET('Water Data'!$D$27,0,10*ROW('Water Data'!D35)))</f>
        <v/>
      </c>
      <c r="BT41" s="322" t="str">
        <f ca="true">+IF(OFFSET('Water Data'!$D$28,0,10*ROW('Water Data'!D35))="","",OFFSET('Water Data'!$D$28,0,10*ROW('Water Data'!D35)))</f>
        <v/>
      </c>
      <c r="BU41" s="322" t="str">
        <f ca="true">+IF(OFFSET('Water Data'!$D$29,0,10*ROW('Water Data'!D35))="","",OFFSET('Water Data'!$D$29,0,10*ROW('Water Data'!D35)))</f>
        <v/>
      </c>
      <c r="BV41" s="322" t="str">
        <f ca="true">+IF(OFFSET('Water Data'!$E$27,0,10*ROW('Water Data'!E35))="","",OFFSET('Water Data'!$E$27,0,10*ROW('Water Data'!E35)))</f>
        <v/>
      </c>
      <c r="BW41" s="322" t="str">
        <f ca="true">+IF(OFFSET('Water Data'!$E$28,0,10*ROW('Water Data'!E35))="","",OFFSET('Water Data'!$E$28,0,10*ROW('Water Data'!E35)))</f>
        <v/>
      </c>
      <c r="BX41" s="322" t="str">
        <f ca="true">+IF(OFFSET('Water Data'!$E$29,0,10*ROW('Water Data'!E35))="","",OFFSET('Water Data'!$E$29,0,10*ROW('Water Data'!E35)))</f>
        <v/>
      </c>
      <c r="BY41" s="322" t="str">
        <f ca="true">+IF(OFFSET('Water Data'!$F$27,0,10*ROW('Water Data'!F35))="","",OFFSET('Water Data'!$F$27,0,10*ROW('Water Data'!F35)))</f>
        <v/>
      </c>
      <c r="BZ41" s="322" t="str">
        <f ca="true">+IF(OFFSET('Water Data'!$F$28,0,10*ROW('Water Data'!F35))="","",OFFSET('Water Data'!$F$28,0,10*ROW('Water Data'!F35)))</f>
        <v/>
      </c>
      <c r="CA41" s="322" t="str">
        <f ca="true">+IF(OFFSET('Water Data'!$F$29,0,10*ROW('Water Data'!F35))="","",OFFSET('Water Data'!$F$29,0,10*ROW('Water Data'!F35)))</f>
        <v/>
      </c>
      <c r="CB41" s="322" t="str">
        <f ca="true">+IF(OFFSET('Water Data'!$G$27,0,10*ROW('Water Data'!G35))="","",OFFSET('Water Data'!$G$27,0,10*ROW('Water Data'!G35)))</f>
        <v/>
      </c>
      <c r="CC41" s="322" t="str">
        <f ca="true">+IF(OFFSET('Water Data'!$G$28,0,10*ROW('Water Data'!G35))="","",OFFSET('Water Data'!$G$28,0,10*ROW('Water Data'!G35)))</f>
        <v/>
      </c>
      <c r="CD41" s="322" t="str">
        <f ca="true">+IF(OFFSET('Water Data'!$G$29,0,10*ROW('Water Data'!G35))="","",OFFSET('Water Data'!$G$29,0,10*ROW('Water Data'!G35)))</f>
        <v/>
      </c>
      <c r="CE41" s="322" t="str">
        <f ca="true">+IF(OFFSET('Water Data'!$H$27,0,10*ROW('Water Data'!H35))="","",OFFSET('Water Data'!$H$27,0,10*ROW('Water Data'!H35)))</f>
        <v/>
      </c>
      <c r="CF41" s="322" t="str">
        <f ca="true">+IF(OFFSET('Water Data'!$H$28,0,10*ROW('Water Data'!H35))="","",OFFSET('Water Data'!$H$28,0,10*ROW('Water Data'!H35)))</f>
        <v/>
      </c>
      <c r="CG41" s="322" t="str">
        <f ca="true">+IF(OFFSET('Water Data'!$H$29,0,10*ROW('Water Data'!H35))="","",OFFSET('Water Data'!$H$29,0,10*ROW('Water Data'!H35)))</f>
        <v/>
      </c>
      <c r="CH41" s="322" t="str">
        <f ca="true">+IF(OFFSET('Water Data'!$I$27,0,10*ROW('Water Data'!I35))="","",OFFSET('Water Data'!$I$27,0,10*ROW('Water Data'!I35)))</f>
        <v/>
      </c>
      <c r="CI41" s="322" t="str">
        <f ca="true">+IF(OFFSET('Water Data'!$I$28,0,10*ROW('Water Data'!I35))="","",OFFSET('Water Data'!$I$28,0,10*ROW('Water Data'!I35)))</f>
        <v/>
      </c>
      <c r="CJ41" s="322" t="str">
        <f ca="true">+IF(OFFSET('Water Data'!$I$29,0,10*ROW('Water Data'!I35))="","",OFFSET('Water Data'!$I$29,0,10*ROW('Water Data'!I35)))</f>
        <v/>
      </c>
      <c r="CK41" s="322" t="str">
        <f ca="true">+IF(OFFSET('Sanitation Data'!$D$28,0,10*ROW('Sanitation Data'!D35))="","",OFFSET('Sanitation Data'!$D$28,0,10*ROW('Sanitation Data'!D35)))</f>
        <v/>
      </c>
      <c r="CL41" s="322" t="str">
        <f ca="true">+IF(OFFSET('Sanitation Data'!$D$29,0,10*ROW('Sanitation Data'!D35))="","",OFFSET('Sanitation Data'!$D$29,0,10*ROW('Sanitation Data'!D35)))</f>
        <v/>
      </c>
      <c r="CM41" s="322" t="str">
        <f ca="true">+IF(OFFSET('Sanitation Data'!$D$30,0,10*ROW('Sanitation Data'!D35))="","",OFFSET('Sanitation Data'!$D$30,0,10*ROW('Sanitation Data'!D35)))</f>
        <v/>
      </c>
      <c r="CN41" s="322" t="str">
        <f ca="true">+IF(OFFSET('Sanitation Data'!$D$31,0,10*ROW('Sanitation Data'!D35))="","",OFFSET('Sanitation Data'!$D$31,0,10*ROW('Sanitation Data'!D35)))</f>
        <v/>
      </c>
      <c r="CO41" s="322" t="str">
        <f ca="true">+IF(OFFSET('Sanitation Data'!$D$32,0,10*ROW('Sanitation Data'!D35))="","",OFFSET('Sanitation Data'!$D$32,0,10*ROW('Sanitation Data'!D35)))</f>
        <v/>
      </c>
      <c r="CP41" s="322" t="str">
        <f ca="true">+IF(OFFSET('Sanitation Data'!$E$28,0,10*ROW('Sanitation Data'!E35))="","",OFFSET('Sanitation Data'!$E$28,0,10*ROW('Sanitation Data'!E35)))</f>
        <v/>
      </c>
      <c r="CQ41" s="322" t="str">
        <f ca="true">+IF(OFFSET('Sanitation Data'!$E$29,0,10*ROW('Sanitation Data'!E35))="","",OFFSET('Sanitation Data'!$E$29,0,10*ROW('Sanitation Data'!E35)))</f>
        <v/>
      </c>
      <c r="CR41" s="322" t="str">
        <f ca="true">+IF(OFFSET('Sanitation Data'!$E$30,0,10*ROW('Sanitation Data'!E35))="","",OFFSET('Sanitation Data'!$E$30,0,10*ROW('Sanitation Data'!E35)))</f>
        <v/>
      </c>
      <c r="CS41" s="322" t="str">
        <f ca="true">+IF(OFFSET('Sanitation Data'!$E$31,0,10*ROW('Sanitation Data'!E35))="","",OFFSET('Sanitation Data'!$E$31,0,10*ROW('Sanitation Data'!E35)))</f>
        <v/>
      </c>
      <c r="CT41" s="322" t="str">
        <f ca="true">+IF(OFFSET('Sanitation Data'!$E$32,0,10*ROW('Sanitation Data'!E35))="","",OFFSET('Sanitation Data'!$E$32,0,10*ROW('Sanitation Data'!E35)))</f>
        <v/>
      </c>
      <c r="CU41" s="322" t="str">
        <f ca="true">+IF(OFFSET('Sanitation Data'!$F$28,0,10*ROW('Sanitation Data'!F35))="","",OFFSET('Sanitation Data'!$F$28,0,10*ROW('Sanitation Data'!F35)))</f>
        <v/>
      </c>
      <c r="CV41" s="322" t="str">
        <f ca="true">+IF(OFFSET('Sanitation Data'!$F$29,0,10*ROW('Sanitation Data'!F35))="","",OFFSET('Sanitation Data'!$F$29,0,10*ROW('Sanitation Data'!F35)))</f>
        <v/>
      </c>
      <c r="CW41" s="322" t="str">
        <f ca="true">+IF(OFFSET('Sanitation Data'!$F$30,0,10*ROW('Sanitation Data'!F35))="","",OFFSET('Sanitation Data'!$F$30,0,10*ROW('Sanitation Data'!F35)))</f>
        <v/>
      </c>
      <c r="CX41" s="322" t="str">
        <f ca="true">+IF(OFFSET('Sanitation Data'!$F$31,0,10*ROW('Sanitation Data'!F35))="","",OFFSET('Sanitation Data'!$F$31,0,10*ROW('Sanitation Data'!F35)))</f>
        <v/>
      </c>
      <c r="CY41" s="322" t="str">
        <f ca="true">+IF(OFFSET('Sanitation Data'!$F$32,0,10*ROW('Sanitation Data'!F35))="","",OFFSET('Sanitation Data'!$F$32,0,10*ROW('Sanitation Data'!F35)))</f>
        <v/>
      </c>
      <c r="CZ41" s="322" t="str">
        <f ca="true">+IF(OFFSET('Sanitation Data'!$G$28,0,10*ROW('Sanitation Data'!G35))="","",OFFSET('Sanitation Data'!$G$28,0,10*ROW('Sanitation Data'!G35)))</f>
        <v/>
      </c>
      <c r="DA41" s="322" t="str">
        <f ca="true">+IF(OFFSET('Sanitation Data'!$G$29,0,10*ROW('Sanitation Data'!G35))="","",OFFSET('Sanitation Data'!$G$29,0,10*ROW('Sanitation Data'!G35)))</f>
        <v/>
      </c>
      <c r="DB41" s="322" t="str">
        <f ca="true">+IF(OFFSET('Sanitation Data'!$G$30,0,10*ROW('Sanitation Data'!G35))="","",OFFSET('Sanitation Data'!$G$30,0,10*ROW('Sanitation Data'!G35)))</f>
        <v/>
      </c>
      <c r="DC41" s="322" t="str">
        <f ca="true">+IF(OFFSET('Sanitation Data'!$G$31,0,10*ROW('Sanitation Data'!G35))="","",OFFSET('Sanitation Data'!$G$31,0,10*ROW('Sanitation Data'!G35)))</f>
        <v/>
      </c>
      <c r="DD41" s="322" t="str">
        <f ca="true">+IF(OFFSET('Sanitation Data'!$G$32,0,10*ROW('Sanitation Data'!G35))="","",OFFSET('Sanitation Data'!$G$32,0,10*ROW('Sanitation Data'!G35)))</f>
        <v/>
      </c>
      <c r="DE41" s="322" t="str">
        <f ca="true">+IF(OFFSET('Sanitation Data'!$H$28,0,10*ROW('Sanitation Data'!H35))="","",OFFSET('Sanitation Data'!$H$28,0,10*ROW('Sanitation Data'!H35)))</f>
        <v/>
      </c>
      <c r="DF41" s="322" t="str">
        <f ca="true">+IF(OFFSET('Sanitation Data'!$H$29,0,10*ROW('Sanitation Data'!H35))="","",OFFSET('Sanitation Data'!$H$29,0,10*ROW('Sanitation Data'!H35)))</f>
        <v/>
      </c>
      <c r="DG41" s="322" t="str">
        <f ca="true">+IF(OFFSET('Sanitation Data'!$H$30,0,10*ROW('Sanitation Data'!H35))="","",OFFSET('Sanitation Data'!$H$30,0,10*ROW('Sanitation Data'!H35)))</f>
        <v/>
      </c>
      <c r="DH41" s="322" t="str">
        <f ca="true">+IF(OFFSET('Sanitation Data'!$H$31,0,10*ROW('Sanitation Data'!H35))="","",OFFSET('Sanitation Data'!$H$31,0,10*ROW('Sanitation Data'!H35)))</f>
        <v/>
      </c>
      <c r="DI41" s="322" t="str">
        <f ca="true">+IF(OFFSET('Sanitation Data'!$H$32,0,10*ROW('Sanitation Data'!H35))="","",OFFSET('Sanitation Data'!$H$32,0,10*ROW('Sanitation Data'!H35)))</f>
        <v/>
      </c>
      <c r="DJ41" s="322" t="str">
        <f ca="true">+IF(OFFSET('Sanitation Data'!$I$28,0,10*ROW('Sanitation Data'!I35))="","",OFFSET('Sanitation Data'!$I$28,0,10*ROW('Sanitation Data'!I35)))</f>
        <v/>
      </c>
      <c r="DK41" s="322" t="str">
        <f ca="true">+IF(OFFSET('Sanitation Data'!$I$29,0,10*ROW('Sanitation Data'!I35))="","",OFFSET('Sanitation Data'!$I$29,0,10*ROW('Sanitation Data'!I35)))</f>
        <v/>
      </c>
      <c r="DL41" s="322" t="str">
        <f ca="true">+IF(OFFSET('Sanitation Data'!$I$30,0,10*ROW('Sanitation Data'!I35))="","",OFFSET('Sanitation Data'!$I$30,0,10*ROW('Sanitation Data'!I35)))</f>
        <v/>
      </c>
      <c r="DM41" s="322" t="str">
        <f ca="true">+IF(OFFSET('Sanitation Data'!$I$31,0,10*ROW('Sanitation Data'!I35))="","",OFFSET('Sanitation Data'!$I$31,0,10*ROW('Sanitation Data'!I35)))</f>
        <v/>
      </c>
      <c r="DN41" s="322" t="str">
        <f ca="true">+IF(OFFSET('Sanitation Data'!$I$32,0,10*ROW('Sanitation Data'!I35))="","",OFFSET('Sanitation Data'!$I$32,0,10*ROW('Sanitation Data'!I35)))</f>
        <v/>
      </c>
      <c r="DO41" s="322" t="str">
        <f ca="true">+IF(OFFSET('Hygiene Data'!$D$11,0,10*ROW('Hygiene Data'!D35))="","",OFFSET('Hygiene Data'!$D$11,0,10*ROW('Hygiene Data'!D35)))</f>
        <v/>
      </c>
      <c r="DP41" s="322" t="str">
        <f ca="true">+IF(OFFSET('Hygiene Data'!$D$12,0,10*ROW('Hygiene Data'!D35))="","",OFFSET('Hygiene Data'!$D$12,0,10*ROW('Hygiene Data'!D35)))</f>
        <v/>
      </c>
      <c r="DQ41" s="322" t="str">
        <f ca="true">+IF(OFFSET('Hygiene Data'!$D$13,0,10*ROW('Hygiene Data'!D35))="","",OFFSET('Hygiene Data'!$D$13,0,10*ROW('Hygiene Data'!D35)))</f>
        <v/>
      </c>
      <c r="DR41" s="322" t="str">
        <f ca="true">+IF(OFFSET('Hygiene Data'!$E$11,0,10*ROW('Hygiene Data'!E35))="","",OFFSET('Hygiene Data'!$E$11,0,10*ROW('Hygiene Data'!E35)))</f>
        <v/>
      </c>
      <c r="DS41" s="322" t="str">
        <f ca="true">+IF(OFFSET('Hygiene Data'!$E$12,0,10*ROW('Hygiene Data'!E35))="","",OFFSET('Hygiene Data'!$E$12,0,10*ROW('Hygiene Data'!E35)))</f>
        <v/>
      </c>
      <c r="DT41" s="322" t="str">
        <f ca="true">+IF(OFFSET('Hygiene Data'!$E$13,0,10*ROW('Hygiene Data'!E35))="","",OFFSET('Hygiene Data'!$E$13,0,10*ROW('Hygiene Data'!E35)))</f>
        <v/>
      </c>
      <c r="DU41" s="322" t="str">
        <f ca="true">+IF(OFFSET('Hygiene Data'!$F$11,0,10*ROW('Hygiene Data'!F35))="","",OFFSET('Hygiene Data'!$F$11,0,10*ROW('Hygiene Data'!F35)))</f>
        <v/>
      </c>
      <c r="DV41" s="322" t="str">
        <f ca="true">+IF(OFFSET('Hygiene Data'!$F$12,0,10*ROW('Hygiene Data'!F35))="","",OFFSET('Hygiene Data'!$F$12,0,10*ROW('Hygiene Data'!F35)))</f>
        <v/>
      </c>
      <c r="DW41" s="322" t="str">
        <f ca="true">+IF(OFFSET('Hygiene Data'!$F$13,0,10*ROW('Hygiene Data'!F35))="","",OFFSET('Hygiene Data'!$F$13,0,10*ROW('Hygiene Data'!F35)))</f>
        <v/>
      </c>
      <c r="DX41" s="322" t="str">
        <f ca="true">+IF(OFFSET('Hygiene Data'!$G$11,0,10*ROW('Hygiene Data'!G35))="","",OFFSET('Hygiene Data'!$G$11,0,10*ROW('Hygiene Data'!G35)))</f>
        <v/>
      </c>
      <c r="DY41" s="322" t="str">
        <f ca="true">+IF(OFFSET('Hygiene Data'!$G$12,0,10*ROW('Hygiene Data'!G35))="","",OFFSET('Hygiene Data'!$G$12,0,10*ROW('Hygiene Data'!G35)))</f>
        <v/>
      </c>
      <c r="DZ41" s="322" t="str">
        <f ca="true">+IF(OFFSET('Hygiene Data'!$G$13,0,10*ROW('Hygiene Data'!G35))="","",OFFSET('Hygiene Data'!$G$13,0,10*ROW('Hygiene Data'!G35)))</f>
        <v/>
      </c>
      <c r="EA41" s="322" t="str">
        <f ca="true">+IF(OFFSET('Hygiene Data'!$H$11,0,10*ROW('Hygiene Data'!H35))="","",OFFSET('Hygiene Data'!$H$11,0,10*ROW('Hygiene Data'!H35)))</f>
        <v/>
      </c>
      <c r="EB41" s="322" t="str">
        <f ca="true">+IF(OFFSET('Hygiene Data'!$H$12,0,10*ROW('Hygiene Data'!H35))="","",OFFSET('Hygiene Data'!$H$12,0,10*ROW('Hygiene Data'!H35)))</f>
        <v/>
      </c>
      <c r="EC41" s="322" t="str">
        <f ca="true">+IF(OFFSET('Hygiene Data'!$H$13,0,10*ROW('Hygiene Data'!H35))="","",OFFSET('Hygiene Data'!$H$13,0,10*ROW('Hygiene Data'!H35)))</f>
        <v/>
      </c>
      <c r="ED41" s="322" t="str">
        <f ca="true">+IF(OFFSET('Hygiene Data'!$I$11,0,10*ROW('Hygiene Data'!I35))="","",OFFSET('Hygiene Data'!$I$11,0,10*ROW('Hygiene Data'!I35)))</f>
        <v/>
      </c>
      <c r="EE41" s="322" t="str">
        <f ca="true">+IF(OFFSET('Hygiene Data'!$I$12,0,10*ROW('Hygiene Data'!I35))="","",OFFSET('Hygiene Data'!$I$12,0,10*ROW('Hygiene Data'!I35)))</f>
        <v/>
      </c>
      <c r="EF41" s="322" t="str">
        <f ca="true">+IF(OFFSET('Hygiene Data'!$I$13,0,10*ROW('Hygiene Data'!I35))="","",OFFSET('Hygiene Data'!$I$13,0,10*ROW('Hygiene Data'!I35)))</f>
        <v/>
      </c>
    </row>
    <row xmlns:x14ac="http://schemas.microsoft.com/office/spreadsheetml/2009/9/ac" r="42" x14ac:dyDescent="0.2">
      <c r="A42" s="38" t="str">
        <f ca="true">+IF(OFFSET('Water Data'!$B$2,0,10*ROW('Water Data'!E36))="","",OFFSET('Water Data'!$B$2,0,10*ROW('Water Data'!E36)))</f>
        <v/>
      </c>
      <c r="B42" s="38" t="str">
        <f ca="true">+IF(OFFSET('Water Data'!$C$2,0,10*ROW('Water Data'!F36))="","",OFFSET('Water Data'!$C$2,0,10*ROW('Water Data'!F36)))</f>
        <v/>
      </c>
      <c r="C42" s="378" t="str">
        <f t="shared" ca="true" si="0"/>
        <v/>
      </c>
      <c r="D42" s="99"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9"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9"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9"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9"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9"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9"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9"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9"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9"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9"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9"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9"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9"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9"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9"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9"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9"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100"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100"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100"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100"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100"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100"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100"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100"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100"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100"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100"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100"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100"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100"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100"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100"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100"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100"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100"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100"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100"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100"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100"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100"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100"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100"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100"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100"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100"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100"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101"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101"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101"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101"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101"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101"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101"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101"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101"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101"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101"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101"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101"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101"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101"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101"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101"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101"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22"/>
      <c r="BS42" s="322" t="str">
        <f ca="true">+IF(OFFSET('Water Data'!$D$27,0,10*ROW('Water Data'!D36))="","",OFFSET('Water Data'!$D$27,0,10*ROW('Water Data'!D36)))</f>
        <v/>
      </c>
      <c r="BT42" s="322" t="str">
        <f ca="true">+IF(OFFSET('Water Data'!$D$28,0,10*ROW('Water Data'!D36))="","",OFFSET('Water Data'!$D$28,0,10*ROW('Water Data'!D36)))</f>
        <v/>
      </c>
      <c r="BU42" s="322" t="str">
        <f ca="true">+IF(OFFSET('Water Data'!$D$29,0,10*ROW('Water Data'!D36))="","",OFFSET('Water Data'!$D$29,0,10*ROW('Water Data'!D36)))</f>
        <v/>
      </c>
      <c r="BV42" s="322" t="str">
        <f ca="true">+IF(OFFSET('Water Data'!$E$27,0,10*ROW('Water Data'!E36))="","",OFFSET('Water Data'!$E$27,0,10*ROW('Water Data'!E36)))</f>
        <v/>
      </c>
      <c r="BW42" s="322" t="str">
        <f ca="true">+IF(OFFSET('Water Data'!$E$28,0,10*ROW('Water Data'!E36))="","",OFFSET('Water Data'!$E$28,0,10*ROW('Water Data'!E36)))</f>
        <v/>
      </c>
      <c r="BX42" s="322" t="str">
        <f ca="true">+IF(OFFSET('Water Data'!$E$29,0,10*ROW('Water Data'!E36))="","",OFFSET('Water Data'!$E$29,0,10*ROW('Water Data'!E36)))</f>
        <v/>
      </c>
      <c r="BY42" s="322" t="str">
        <f ca="true">+IF(OFFSET('Water Data'!$F$27,0,10*ROW('Water Data'!F36))="","",OFFSET('Water Data'!$F$27,0,10*ROW('Water Data'!F36)))</f>
        <v/>
      </c>
      <c r="BZ42" s="322" t="str">
        <f ca="true">+IF(OFFSET('Water Data'!$F$28,0,10*ROW('Water Data'!F36))="","",OFFSET('Water Data'!$F$28,0,10*ROW('Water Data'!F36)))</f>
        <v/>
      </c>
      <c r="CA42" s="322" t="str">
        <f ca="true">+IF(OFFSET('Water Data'!$F$29,0,10*ROW('Water Data'!F36))="","",OFFSET('Water Data'!$F$29,0,10*ROW('Water Data'!F36)))</f>
        <v/>
      </c>
      <c r="CB42" s="322" t="str">
        <f ca="true">+IF(OFFSET('Water Data'!$G$27,0,10*ROW('Water Data'!G36))="","",OFFSET('Water Data'!$G$27,0,10*ROW('Water Data'!G36)))</f>
        <v/>
      </c>
      <c r="CC42" s="322" t="str">
        <f ca="true">+IF(OFFSET('Water Data'!$G$28,0,10*ROW('Water Data'!G36))="","",OFFSET('Water Data'!$G$28,0,10*ROW('Water Data'!G36)))</f>
        <v/>
      </c>
      <c r="CD42" s="322" t="str">
        <f ca="true">+IF(OFFSET('Water Data'!$G$29,0,10*ROW('Water Data'!G36))="","",OFFSET('Water Data'!$G$29,0,10*ROW('Water Data'!G36)))</f>
        <v/>
      </c>
      <c r="CE42" s="322" t="str">
        <f ca="true">+IF(OFFSET('Water Data'!$H$27,0,10*ROW('Water Data'!H36))="","",OFFSET('Water Data'!$H$27,0,10*ROW('Water Data'!H36)))</f>
        <v/>
      </c>
      <c r="CF42" s="322" t="str">
        <f ca="true">+IF(OFFSET('Water Data'!$H$28,0,10*ROW('Water Data'!H36))="","",OFFSET('Water Data'!$H$28,0,10*ROW('Water Data'!H36)))</f>
        <v/>
      </c>
      <c r="CG42" s="322" t="str">
        <f ca="true">+IF(OFFSET('Water Data'!$H$29,0,10*ROW('Water Data'!H36))="","",OFFSET('Water Data'!$H$29,0,10*ROW('Water Data'!H36)))</f>
        <v/>
      </c>
      <c r="CH42" s="322" t="str">
        <f ca="true">+IF(OFFSET('Water Data'!$I$27,0,10*ROW('Water Data'!I36))="","",OFFSET('Water Data'!$I$27,0,10*ROW('Water Data'!I36)))</f>
        <v/>
      </c>
      <c r="CI42" s="322" t="str">
        <f ca="true">+IF(OFFSET('Water Data'!$I$28,0,10*ROW('Water Data'!I36))="","",OFFSET('Water Data'!$I$28,0,10*ROW('Water Data'!I36)))</f>
        <v/>
      </c>
      <c r="CJ42" s="322" t="str">
        <f ca="true">+IF(OFFSET('Water Data'!$I$29,0,10*ROW('Water Data'!I36))="","",OFFSET('Water Data'!$I$29,0,10*ROW('Water Data'!I36)))</f>
        <v/>
      </c>
      <c r="CK42" s="322" t="str">
        <f ca="true">+IF(OFFSET('Sanitation Data'!$D$28,0,10*ROW('Sanitation Data'!D36))="","",OFFSET('Sanitation Data'!$D$28,0,10*ROW('Sanitation Data'!D36)))</f>
        <v/>
      </c>
      <c r="CL42" s="322" t="str">
        <f ca="true">+IF(OFFSET('Sanitation Data'!$D$29,0,10*ROW('Sanitation Data'!D36))="","",OFFSET('Sanitation Data'!$D$29,0,10*ROW('Sanitation Data'!D36)))</f>
        <v/>
      </c>
      <c r="CM42" s="322" t="str">
        <f ca="true">+IF(OFFSET('Sanitation Data'!$D$30,0,10*ROW('Sanitation Data'!D36))="","",OFFSET('Sanitation Data'!$D$30,0,10*ROW('Sanitation Data'!D36)))</f>
        <v/>
      </c>
      <c r="CN42" s="322" t="str">
        <f ca="true">+IF(OFFSET('Sanitation Data'!$D$31,0,10*ROW('Sanitation Data'!D36))="","",OFFSET('Sanitation Data'!$D$31,0,10*ROW('Sanitation Data'!D36)))</f>
        <v/>
      </c>
      <c r="CO42" s="322" t="str">
        <f ca="true">+IF(OFFSET('Sanitation Data'!$D$32,0,10*ROW('Sanitation Data'!D36))="","",OFFSET('Sanitation Data'!$D$32,0,10*ROW('Sanitation Data'!D36)))</f>
        <v/>
      </c>
      <c r="CP42" s="322" t="str">
        <f ca="true">+IF(OFFSET('Sanitation Data'!$E$28,0,10*ROW('Sanitation Data'!E36))="","",OFFSET('Sanitation Data'!$E$28,0,10*ROW('Sanitation Data'!E36)))</f>
        <v/>
      </c>
      <c r="CQ42" s="322" t="str">
        <f ca="true">+IF(OFFSET('Sanitation Data'!$E$29,0,10*ROW('Sanitation Data'!E36))="","",OFFSET('Sanitation Data'!$E$29,0,10*ROW('Sanitation Data'!E36)))</f>
        <v/>
      </c>
      <c r="CR42" s="322" t="str">
        <f ca="true">+IF(OFFSET('Sanitation Data'!$E$30,0,10*ROW('Sanitation Data'!E36))="","",OFFSET('Sanitation Data'!$E$30,0,10*ROW('Sanitation Data'!E36)))</f>
        <v/>
      </c>
      <c r="CS42" s="322" t="str">
        <f ca="true">+IF(OFFSET('Sanitation Data'!$E$31,0,10*ROW('Sanitation Data'!E36))="","",OFFSET('Sanitation Data'!$E$31,0,10*ROW('Sanitation Data'!E36)))</f>
        <v/>
      </c>
      <c r="CT42" s="322" t="str">
        <f ca="true">+IF(OFFSET('Sanitation Data'!$E$32,0,10*ROW('Sanitation Data'!E36))="","",OFFSET('Sanitation Data'!$E$32,0,10*ROW('Sanitation Data'!E36)))</f>
        <v/>
      </c>
      <c r="CU42" s="322" t="str">
        <f ca="true">+IF(OFFSET('Sanitation Data'!$F$28,0,10*ROW('Sanitation Data'!F36))="","",OFFSET('Sanitation Data'!$F$28,0,10*ROW('Sanitation Data'!F36)))</f>
        <v/>
      </c>
      <c r="CV42" s="322" t="str">
        <f ca="true">+IF(OFFSET('Sanitation Data'!$F$29,0,10*ROW('Sanitation Data'!F36))="","",OFFSET('Sanitation Data'!$F$29,0,10*ROW('Sanitation Data'!F36)))</f>
        <v/>
      </c>
      <c r="CW42" s="322" t="str">
        <f ca="true">+IF(OFFSET('Sanitation Data'!$F$30,0,10*ROW('Sanitation Data'!F36))="","",OFFSET('Sanitation Data'!$F$30,0,10*ROW('Sanitation Data'!F36)))</f>
        <v/>
      </c>
      <c r="CX42" s="322" t="str">
        <f ca="true">+IF(OFFSET('Sanitation Data'!$F$31,0,10*ROW('Sanitation Data'!F36))="","",OFFSET('Sanitation Data'!$F$31,0,10*ROW('Sanitation Data'!F36)))</f>
        <v/>
      </c>
      <c r="CY42" s="322" t="str">
        <f ca="true">+IF(OFFSET('Sanitation Data'!$F$32,0,10*ROW('Sanitation Data'!F36))="","",OFFSET('Sanitation Data'!$F$32,0,10*ROW('Sanitation Data'!F36)))</f>
        <v/>
      </c>
      <c r="CZ42" s="322" t="str">
        <f ca="true">+IF(OFFSET('Sanitation Data'!$G$28,0,10*ROW('Sanitation Data'!G36))="","",OFFSET('Sanitation Data'!$G$28,0,10*ROW('Sanitation Data'!G36)))</f>
        <v/>
      </c>
      <c r="DA42" s="322" t="str">
        <f ca="true">+IF(OFFSET('Sanitation Data'!$G$29,0,10*ROW('Sanitation Data'!G36))="","",OFFSET('Sanitation Data'!$G$29,0,10*ROW('Sanitation Data'!G36)))</f>
        <v/>
      </c>
      <c r="DB42" s="322" t="str">
        <f ca="true">+IF(OFFSET('Sanitation Data'!$G$30,0,10*ROW('Sanitation Data'!G36))="","",OFFSET('Sanitation Data'!$G$30,0,10*ROW('Sanitation Data'!G36)))</f>
        <v/>
      </c>
      <c r="DC42" s="322" t="str">
        <f ca="true">+IF(OFFSET('Sanitation Data'!$G$31,0,10*ROW('Sanitation Data'!G36))="","",OFFSET('Sanitation Data'!$G$31,0,10*ROW('Sanitation Data'!G36)))</f>
        <v/>
      </c>
      <c r="DD42" s="322" t="str">
        <f ca="true">+IF(OFFSET('Sanitation Data'!$G$32,0,10*ROW('Sanitation Data'!G36))="","",OFFSET('Sanitation Data'!$G$32,0,10*ROW('Sanitation Data'!G36)))</f>
        <v/>
      </c>
      <c r="DE42" s="322" t="str">
        <f ca="true">+IF(OFFSET('Sanitation Data'!$H$28,0,10*ROW('Sanitation Data'!H36))="","",OFFSET('Sanitation Data'!$H$28,0,10*ROW('Sanitation Data'!H36)))</f>
        <v/>
      </c>
      <c r="DF42" s="322" t="str">
        <f ca="true">+IF(OFFSET('Sanitation Data'!$H$29,0,10*ROW('Sanitation Data'!H36))="","",OFFSET('Sanitation Data'!$H$29,0,10*ROW('Sanitation Data'!H36)))</f>
        <v/>
      </c>
      <c r="DG42" s="322" t="str">
        <f ca="true">+IF(OFFSET('Sanitation Data'!$H$30,0,10*ROW('Sanitation Data'!H36))="","",OFFSET('Sanitation Data'!$H$30,0,10*ROW('Sanitation Data'!H36)))</f>
        <v/>
      </c>
      <c r="DH42" s="322" t="str">
        <f ca="true">+IF(OFFSET('Sanitation Data'!$H$31,0,10*ROW('Sanitation Data'!H36))="","",OFFSET('Sanitation Data'!$H$31,0,10*ROW('Sanitation Data'!H36)))</f>
        <v/>
      </c>
      <c r="DI42" s="322" t="str">
        <f ca="true">+IF(OFFSET('Sanitation Data'!$H$32,0,10*ROW('Sanitation Data'!H36))="","",OFFSET('Sanitation Data'!$H$32,0,10*ROW('Sanitation Data'!H36)))</f>
        <v/>
      </c>
      <c r="DJ42" s="322" t="str">
        <f ca="true">+IF(OFFSET('Sanitation Data'!$I$28,0,10*ROW('Sanitation Data'!I36))="","",OFFSET('Sanitation Data'!$I$28,0,10*ROW('Sanitation Data'!I36)))</f>
        <v/>
      </c>
      <c r="DK42" s="322" t="str">
        <f ca="true">+IF(OFFSET('Sanitation Data'!$I$29,0,10*ROW('Sanitation Data'!I36))="","",OFFSET('Sanitation Data'!$I$29,0,10*ROW('Sanitation Data'!I36)))</f>
        <v/>
      </c>
      <c r="DL42" s="322" t="str">
        <f ca="true">+IF(OFFSET('Sanitation Data'!$I$30,0,10*ROW('Sanitation Data'!I36))="","",OFFSET('Sanitation Data'!$I$30,0,10*ROW('Sanitation Data'!I36)))</f>
        <v/>
      </c>
      <c r="DM42" s="322" t="str">
        <f ca="true">+IF(OFFSET('Sanitation Data'!$I$31,0,10*ROW('Sanitation Data'!I36))="","",OFFSET('Sanitation Data'!$I$31,0,10*ROW('Sanitation Data'!I36)))</f>
        <v/>
      </c>
      <c r="DN42" s="322" t="str">
        <f ca="true">+IF(OFFSET('Sanitation Data'!$I$32,0,10*ROW('Sanitation Data'!I36))="","",OFFSET('Sanitation Data'!$I$32,0,10*ROW('Sanitation Data'!I36)))</f>
        <v/>
      </c>
      <c r="DO42" s="322" t="str">
        <f ca="true">+IF(OFFSET('Hygiene Data'!$D$11,0,10*ROW('Hygiene Data'!D36))="","",OFFSET('Hygiene Data'!$D$11,0,10*ROW('Hygiene Data'!D36)))</f>
        <v/>
      </c>
      <c r="DP42" s="322" t="str">
        <f ca="true">+IF(OFFSET('Hygiene Data'!$D$12,0,10*ROW('Hygiene Data'!D36))="","",OFFSET('Hygiene Data'!$D$12,0,10*ROW('Hygiene Data'!D36)))</f>
        <v/>
      </c>
      <c r="DQ42" s="322" t="str">
        <f ca="true">+IF(OFFSET('Hygiene Data'!$D$13,0,10*ROW('Hygiene Data'!D36))="","",OFFSET('Hygiene Data'!$D$13,0,10*ROW('Hygiene Data'!D36)))</f>
        <v/>
      </c>
      <c r="DR42" s="322" t="str">
        <f ca="true">+IF(OFFSET('Hygiene Data'!$E$11,0,10*ROW('Hygiene Data'!E36))="","",OFFSET('Hygiene Data'!$E$11,0,10*ROW('Hygiene Data'!E36)))</f>
        <v/>
      </c>
      <c r="DS42" s="322" t="str">
        <f ca="true">+IF(OFFSET('Hygiene Data'!$E$12,0,10*ROW('Hygiene Data'!E36))="","",OFFSET('Hygiene Data'!$E$12,0,10*ROW('Hygiene Data'!E36)))</f>
        <v/>
      </c>
      <c r="DT42" s="322" t="str">
        <f ca="true">+IF(OFFSET('Hygiene Data'!$E$13,0,10*ROW('Hygiene Data'!E36))="","",OFFSET('Hygiene Data'!$E$13,0,10*ROW('Hygiene Data'!E36)))</f>
        <v/>
      </c>
      <c r="DU42" s="322" t="str">
        <f ca="true">+IF(OFFSET('Hygiene Data'!$F$11,0,10*ROW('Hygiene Data'!F36))="","",OFFSET('Hygiene Data'!$F$11,0,10*ROW('Hygiene Data'!F36)))</f>
        <v/>
      </c>
      <c r="DV42" s="322" t="str">
        <f ca="true">+IF(OFFSET('Hygiene Data'!$F$12,0,10*ROW('Hygiene Data'!F36))="","",OFFSET('Hygiene Data'!$F$12,0,10*ROW('Hygiene Data'!F36)))</f>
        <v/>
      </c>
      <c r="DW42" s="322" t="str">
        <f ca="true">+IF(OFFSET('Hygiene Data'!$F$13,0,10*ROW('Hygiene Data'!F36))="","",OFFSET('Hygiene Data'!$F$13,0,10*ROW('Hygiene Data'!F36)))</f>
        <v/>
      </c>
      <c r="DX42" s="322" t="str">
        <f ca="true">+IF(OFFSET('Hygiene Data'!$G$11,0,10*ROW('Hygiene Data'!G36))="","",OFFSET('Hygiene Data'!$G$11,0,10*ROW('Hygiene Data'!G36)))</f>
        <v/>
      </c>
      <c r="DY42" s="322" t="str">
        <f ca="true">+IF(OFFSET('Hygiene Data'!$G$12,0,10*ROW('Hygiene Data'!G36))="","",OFFSET('Hygiene Data'!$G$12,0,10*ROW('Hygiene Data'!G36)))</f>
        <v/>
      </c>
      <c r="DZ42" s="322" t="str">
        <f ca="true">+IF(OFFSET('Hygiene Data'!$G$13,0,10*ROW('Hygiene Data'!G36))="","",OFFSET('Hygiene Data'!$G$13,0,10*ROW('Hygiene Data'!G36)))</f>
        <v/>
      </c>
      <c r="EA42" s="322" t="str">
        <f ca="true">+IF(OFFSET('Hygiene Data'!$H$11,0,10*ROW('Hygiene Data'!H36))="","",OFFSET('Hygiene Data'!$H$11,0,10*ROW('Hygiene Data'!H36)))</f>
        <v/>
      </c>
      <c r="EB42" s="322" t="str">
        <f ca="true">+IF(OFFSET('Hygiene Data'!$H$12,0,10*ROW('Hygiene Data'!H36))="","",OFFSET('Hygiene Data'!$H$12,0,10*ROW('Hygiene Data'!H36)))</f>
        <v/>
      </c>
      <c r="EC42" s="322" t="str">
        <f ca="true">+IF(OFFSET('Hygiene Data'!$H$13,0,10*ROW('Hygiene Data'!H36))="","",OFFSET('Hygiene Data'!$H$13,0,10*ROW('Hygiene Data'!H36)))</f>
        <v/>
      </c>
      <c r="ED42" s="322" t="str">
        <f ca="true">+IF(OFFSET('Hygiene Data'!$I$11,0,10*ROW('Hygiene Data'!I36))="","",OFFSET('Hygiene Data'!$I$11,0,10*ROW('Hygiene Data'!I36)))</f>
        <v/>
      </c>
      <c r="EE42" s="322" t="str">
        <f ca="true">+IF(OFFSET('Hygiene Data'!$I$12,0,10*ROW('Hygiene Data'!I36))="","",OFFSET('Hygiene Data'!$I$12,0,10*ROW('Hygiene Data'!I36)))</f>
        <v/>
      </c>
      <c r="EF42" s="322" t="str">
        <f ca="true">+IF(OFFSET('Hygiene Data'!$I$13,0,10*ROW('Hygiene Data'!I36))="","",OFFSET('Hygiene Data'!$I$13,0,10*ROW('Hygiene Data'!I36)))</f>
        <v/>
      </c>
    </row>
    <row xmlns:x14ac="http://schemas.microsoft.com/office/spreadsheetml/2009/9/ac" r="43" x14ac:dyDescent="0.2">
      <c r="A43" s="38" t="str">
        <f ca="true">+IF(OFFSET('Water Data'!$B$2,0,10*ROW('Water Data'!E37))="","",OFFSET('Water Data'!$B$2,0,10*ROW('Water Data'!E37)))</f>
        <v/>
      </c>
      <c r="B43" s="38" t="str">
        <f ca="true">+IF(OFFSET('Water Data'!$C$2,0,10*ROW('Water Data'!F37))="","",OFFSET('Water Data'!$C$2,0,10*ROW('Water Data'!F37)))</f>
        <v/>
      </c>
      <c r="C43" s="378" t="str">
        <f t="shared" ca="true" si="0"/>
        <v/>
      </c>
      <c r="D43" s="99"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9"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9"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9"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9"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9"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9"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9"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9"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9"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9"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9"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9"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9"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9"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9"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9"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9"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100"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100"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100"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100"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100"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100"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100"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100"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100"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100"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100"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100"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100"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100"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100"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100"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100"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100"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100"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100"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100"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100"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100"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100"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100"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100"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100"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100"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100"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100"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101"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101"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101"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101"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101"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101"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101"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101"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101"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101"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101"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101"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101"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101"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101"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101"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101"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101"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22"/>
      <c r="BS43" s="322" t="str">
        <f ca="true">+IF(OFFSET('Water Data'!$D$27,0,10*ROW('Water Data'!D37))="","",OFFSET('Water Data'!$D$27,0,10*ROW('Water Data'!D37)))</f>
        <v/>
      </c>
      <c r="BT43" s="322" t="str">
        <f ca="true">+IF(OFFSET('Water Data'!$D$28,0,10*ROW('Water Data'!D37))="","",OFFSET('Water Data'!$D$28,0,10*ROW('Water Data'!D37)))</f>
        <v/>
      </c>
      <c r="BU43" s="322" t="str">
        <f ca="true">+IF(OFFSET('Water Data'!$D$29,0,10*ROW('Water Data'!D37))="","",OFFSET('Water Data'!$D$29,0,10*ROW('Water Data'!D37)))</f>
        <v/>
      </c>
      <c r="BV43" s="322" t="str">
        <f ca="true">+IF(OFFSET('Water Data'!$E$27,0,10*ROW('Water Data'!E37))="","",OFFSET('Water Data'!$E$27,0,10*ROW('Water Data'!E37)))</f>
        <v/>
      </c>
      <c r="BW43" s="322" t="str">
        <f ca="true">+IF(OFFSET('Water Data'!$E$28,0,10*ROW('Water Data'!E37))="","",OFFSET('Water Data'!$E$28,0,10*ROW('Water Data'!E37)))</f>
        <v/>
      </c>
      <c r="BX43" s="322" t="str">
        <f ca="true">+IF(OFFSET('Water Data'!$E$29,0,10*ROW('Water Data'!E37))="","",OFFSET('Water Data'!$E$29,0,10*ROW('Water Data'!E37)))</f>
        <v/>
      </c>
      <c r="BY43" s="322" t="str">
        <f ca="true">+IF(OFFSET('Water Data'!$F$27,0,10*ROW('Water Data'!F37))="","",OFFSET('Water Data'!$F$27,0,10*ROW('Water Data'!F37)))</f>
        <v/>
      </c>
      <c r="BZ43" s="322" t="str">
        <f ca="true">+IF(OFFSET('Water Data'!$F$28,0,10*ROW('Water Data'!F37))="","",OFFSET('Water Data'!$F$28,0,10*ROW('Water Data'!F37)))</f>
        <v/>
      </c>
      <c r="CA43" s="322" t="str">
        <f ca="true">+IF(OFFSET('Water Data'!$F$29,0,10*ROW('Water Data'!F37))="","",OFFSET('Water Data'!$F$29,0,10*ROW('Water Data'!F37)))</f>
        <v/>
      </c>
      <c r="CB43" s="322" t="str">
        <f ca="true">+IF(OFFSET('Water Data'!$G$27,0,10*ROW('Water Data'!G37))="","",OFFSET('Water Data'!$G$27,0,10*ROW('Water Data'!G37)))</f>
        <v/>
      </c>
      <c r="CC43" s="322" t="str">
        <f ca="true">+IF(OFFSET('Water Data'!$G$28,0,10*ROW('Water Data'!G37))="","",OFFSET('Water Data'!$G$28,0,10*ROW('Water Data'!G37)))</f>
        <v/>
      </c>
      <c r="CD43" s="322" t="str">
        <f ca="true">+IF(OFFSET('Water Data'!$G$29,0,10*ROW('Water Data'!G37))="","",OFFSET('Water Data'!$G$29,0,10*ROW('Water Data'!G37)))</f>
        <v/>
      </c>
      <c r="CE43" s="322" t="str">
        <f ca="true">+IF(OFFSET('Water Data'!$H$27,0,10*ROW('Water Data'!H37))="","",OFFSET('Water Data'!$H$27,0,10*ROW('Water Data'!H37)))</f>
        <v/>
      </c>
      <c r="CF43" s="322" t="str">
        <f ca="true">+IF(OFFSET('Water Data'!$H$28,0,10*ROW('Water Data'!H37))="","",OFFSET('Water Data'!$H$28,0,10*ROW('Water Data'!H37)))</f>
        <v/>
      </c>
      <c r="CG43" s="322" t="str">
        <f ca="true">+IF(OFFSET('Water Data'!$H$29,0,10*ROW('Water Data'!H37))="","",OFFSET('Water Data'!$H$29,0,10*ROW('Water Data'!H37)))</f>
        <v/>
      </c>
      <c r="CH43" s="322" t="str">
        <f ca="true">+IF(OFFSET('Water Data'!$I$27,0,10*ROW('Water Data'!I37))="","",OFFSET('Water Data'!$I$27,0,10*ROW('Water Data'!I37)))</f>
        <v/>
      </c>
      <c r="CI43" s="322" t="str">
        <f ca="true">+IF(OFFSET('Water Data'!$I$28,0,10*ROW('Water Data'!I37))="","",OFFSET('Water Data'!$I$28,0,10*ROW('Water Data'!I37)))</f>
        <v/>
      </c>
      <c r="CJ43" s="322" t="str">
        <f ca="true">+IF(OFFSET('Water Data'!$I$29,0,10*ROW('Water Data'!I37))="","",OFFSET('Water Data'!$I$29,0,10*ROW('Water Data'!I37)))</f>
        <v/>
      </c>
      <c r="CK43" s="322" t="str">
        <f ca="true">+IF(OFFSET('Sanitation Data'!$D$28,0,10*ROW('Sanitation Data'!D37))="","",OFFSET('Sanitation Data'!$D$28,0,10*ROW('Sanitation Data'!D37)))</f>
        <v/>
      </c>
      <c r="CL43" s="322" t="str">
        <f ca="true">+IF(OFFSET('Sanitation Data'!$D$29,0,10*ROW('Sanitation Data'!D37))="","",OFFSET('Sanitation Data'!$D$29,0,10*ROW('Sanitation Data'!D37)))</f>
        <v/>
      </c>
      <c r="CM43" s="322" t="str">
        <f ca="true">+IF(OFFSET('Sanitation Data'!$D$30,0,10*ROW('Sanitation Data'!D37))="","",OFFSET('Sanitation Data'!$D$30,0,10*ROW('Sanitation Data'!D37)))</f>
        <v/>
      </c>
      <c r="CN43" s="322" t="str">
        <f ca="true">+IF(OFFSET('Sanitation Data'!$D$31,0,10*ROW('Sanitation Data'!D37))="","",OFFSET('Sanitation Data'!$D$31,0,10*ROW('Sanitation Data'!D37)))</f>
        <v/>
      </c>
      <c r="CO43" s="322" t="str">
        <f ca="true">+IF(OFFSET('Sanitation Data'!$D$32,0,10*ROW('Sanitation Data'!D37))="","",OFFSET('Sanitation Data'!$D$32,0,10*ROW('Sanitation Data'!D37)))</f>
        <v/>
      </c>
      <c r="CP43" s="322" t="str">
        <f ca="true">+IF(OFFSET('Sanitation Data'!$E$28,0,10*ROW('Sanitation Data'!E37))="","",OFFSET('Sanitation Data'!$E$28,0,10*ROW('Sanitation Data'!E37)))</f>
        <v/>
      </c>
      <c r="CQ43" s="322" t="str">
        <f ca="true">+IF(OFFSET('Sanitation Data'!$E$29,0,10*ROW('Sanitation Data'!E37))="","",OFFSET('Sanitation Data'!$E$29,0,10*ROW('Sanitation Data'!E37)))</f>
        <v/>
      </c>
      <c r="CR43" s="322" t="str">
        <f ca="true">+IF(OFFSET('Sanitation Data'!$E$30,0,10*ROW('Sanitation Data'!E37))="","",OFFSET('Sanitation Data'!$E$30,0,10*ROW('Sanitation Data'!E37)))</f>
        <v/>
      </c>
      <c r="CS43" s="322" t="str">
        <f ca="true">+IF(OFFSET('Sanitation Data'!$E$31,0,10*ROW('Sanitation Data'!E37))="","",OFFSET('Sanitation Data'!$E$31,0,10*ROW('Sanitation Data'!E37)))</f>
        <v/>
      </c>
      <c r="CT43" s="322" t="str">
        <f ca="true">+IF(OFFSET('Sanitation Data'!$E$32,0,10*ROW('Sanitation Data'!E37))="","",OFFSET('Sanitation Data'!$E$32,0,10*ROW('Sanitation Data'!E37)))</f>
        <v/>
      </c>
      <c r="CU43" s="322" t="str">
        <f ca="true">+IF(OFFSET('Sanitation Data'!$F$28,0,10*ROW('Sanitation Data'!F37))="","",OFFSET('Sanitation Data'!$F$28,0,10*ROW('Sanitation Data'!F37)))</f>
        <v/>
      </c>
      <c r="CV43" s="322" t="str">
        <f ca="true">+IF(OFFSET('Sanitation Data'!$F$29,0,10*ROW('Sanitation Data'!F37))="","",OFFSET('Sanitation Data'!$F$29,0,10*ROW('Sanitation Data'!F37)))</f>
        <v/>
      </c>
      <c r="CW43" s="322" t="str">
        <f ca="true">+IF(OFFSET('Sanitation Data'!$F$30,0,10*ROW('Sanitation Data'!F37))="","",OFFSET('Sanitation Data'!$F$30,0,10*ROW('Sanitation Data'!F37)))</f>
        <v/>
      </c>
      <c r="CX43" s="322" t="str">
        <f ca="true">+IF(OFFSET('Sanitation Data'!$F$31,0,10*ROW('Sanitation Data'!F37))="","",OFFSET('Sanitation Data'!$F$31,0,10*ROW('Sanitation Data'!F37)))</f>
        <v/>
      </c>
      <c r="CY43" s="322" t="str">
        <f ca="true">+IF(OFFSET('Sanitation Data'!$F$32,0,10*ROW('Sanitation Data'!F37))="","",OFFSET('Sanitation Data'!$F$32,0,10*ROW('Sanitation Data'!F37)))</f>
        <v/>
      </c>
      <c r="CZ43" s="322" t="str">
        <f ca="true">+IF(OFFSET('Sanitation Data'!$G$28,0,10*ROW('Sanitation Data'!G37))="","",OFFSET('Sanitation Data'!$G$28,0,10*ROW('Sanitation Data'!G37)))</f>
        <v/>
      </c>
      <c r="DA43" s="322" t="str">
        <f ca="true">+IF(OFFSET('Sanitation Data'!$G$29,0,10*ROW('Sanitation Data'!G37))="","",OFFSET('Sanitation Data'!$G$29,0,10*ROW('Sanitation Data'!G37)))</f>
        <v/>
      </c>
      <c r="DB43" s="322" t="str">
        <f ca="true">+IF(OFFSET('Sanitation Data'!$G$30,0,10*ROW('Sanitation Data'!G37))="","",OFFSET('Sanitation Data'!$G$30,0,10*ROW('Sanitation Data'!G37)))</f>
        <v/>
      </c>
      <c r="DC43" s="322" t="str">
        <f ca="true">+IF(OFFSET('Sanitation Data'!$G$31,0,10*ROW('Sanitation Data'!G37))="","",OFFSET('Sanitation Data'!$G$31,0,10*ROW('Sanitation Data'!G37)))</f>
        <v/>
      </c>
      <c r="DD43" s="322" t="str">
        <f ca="true">+IF(OFFSET('Sanitation Data'!$G$32,0,10*ROW('Sanitation Data'!G37))="","",OFFSET('Sanitation Data'!$G$32,0,10*ROW('Sanitation Data'!G37)))</f>
        <v/>
      </c>
      <c r="DE43" s="322" t="str">
        <f ca="true">+IF(OFFSET('Sanitation Data'!$H$28,0,10*ROW('Sanitation Data'!H37))="","",OFFSET('Sanitation Data'!$H$28,0,10*ROW('Sanitation Data'!H37)))</f>
        <v/>
      </c>
      <c r="DF43" s="322" t="str">
        <f ca="true">+IF(OFFSET('Sanitation Data'!$H$29,0,10*ROW('Sanitation Data'!H37))="","",OFFSET('Sanitation Data'!$H$29,0,10*ROW('Sanitation Data'!H37)))</f>
        <v/>
      </c>
      <c r="DG43" s="322" t="str">
        <f ca="true">+IF(OFFSET('Sanitation Data'!$H$30,0,10*ROW('Sanitation Data'!H37))="","",OFFSET('Sanitation Data'!$H$30,0,10*ROW('Sanitation Data'!H37)))</f>
        <v/>
      </c>
      <c r="DH43" s="322" t="str">
        <f ca="true">+IF(OFFSET('Sanitation Data'!$H$31,0,10*ROW('Sanitation Data'!H37))="","",OFFSET('Sanitation Data'!$H$31,0,10*ROW('Sanitation Data'!H37)))</f>
        <v/>
      </c>
      <c r="DI43" s="322" t="str">
        <f ca="true">+IF(OFFSET('Sanitation Data'!$H$32,0,10*ROW('Sanitation Data'!H37))="","",OFFSET('Sanitation Data'!$H$32,0,10*ROW('Sanitation Data'!H37)))</f>
        <v/>
      </c>
      <c r="DJ43" s="322" t="str">
        <f ca="true">+IF(OFFSET('Sanitation Data'!$I$28,0,10*ROW('Sanitation Data'!I37))="","",OFFSET('Sanitation Data'!$I$28,0,10*ROW('Sanitation Data'!I37)))</f>
        <v/>
      </c>
      <c r="DK43" s="322" t="str">
        <f ca="true">+IF(OFFSET('Sanitation Data'!$I$29,0,10*ROW('Sanitation Data'!I37))="","",OFFSET('Sanitation Data'!$I$29,0,10*ROW('Sanitation Data'!I37)))</f>
        <v/>
      </c>
      <c r="DL43" s="322" t="str">
        <f ca="true">+IF(OFFSET('Sanitation Data'!$I$30,0,10*ROW('Sanitation Data'!I37))="","",OFFSET('Sanitation Data'!$I$30,0,10*ROW('Sanitation Data'!I37)))</f>
        <v/>
      </c>
      <c r="DM43" s="322" t="str">
        <f ca="true">+IF(OFFSET('Sanitation Data'!$I$31,0,10*ROW('Sanitation Data'!I37))="","",OFFSET('Sanitation Data'!$I$31,0,10*ROW('Sanitation Data'!I37)))</f>
        <v/>
      </c>
      <c r="DN43" s="322" t="str">
        <f ca="true">+IF(OFFSET('Sanitation Data'!$I$32,0,10*ROW('Sanitation Data'!I37))="","",OFFSET('Sanitation Data'!$I$32,0,10*ROW('Sanitation Data'!I37)))</f>
        <v/>
      </c>
      <c r="DO43" s="322" t="str">
        <f ca="true">+IF(OFFSET('Hygiene Data'!$D$11,0,10*ROW('Hygiene Data'!D37))="","",OFFSET('Hygiene Data'!$D$11,0,10*ROW('Hygiene Data'!D37)))</f>
        <v/>
      </c>
      <c r="DP43" s="322" t="str">
        <f ca="true">+IF(OFFSET('Hygiene Data'!$D$12,0,10*ROW('Hygiene Data'!D37))="","",OFFSET('Hygiene Data'!$D$12,0,10*ROW('Hygiene Data'!D37)))</f>
        <v/>
      </c>
      <c r="DQ43" s="322" t="str">
        <f ca="true">+IF(OFFSET('Hygiene Data'!$D$13,0,10*ROW('Hygiene Data'!D37))="","",OFFSET('Hygiene Data'!$D$13,0,10*ROW('Hygiene Data'!D37)))</f>
        <v/>
      </c>
      <c r="DR43" s="322" t="str">
        <f ca="true">+IF(OFFSET('Hygiene Data'!$E$11,0,10*ROW('Hygiene Data'!E37))="","",OFFSET('Hygiene Data'!$E$11,0,10*ROW('Hygiene Data'!E37)))</f>
        <v/>
      </c>
      <c r="DS43" s="322" t="str">
        <f ca="true">+IF(OFFSET('Hygiene Data'!$E$12,0,10*ROW('Hygiene Data'!E37))="","",OFFSET('Hygiene Data'!$E$12,0,10*ROW('Hygiene Data'!E37)))</f>
        <v/>
      </c>
      <c r="DT43" s="322" t="str">
        <f ca="true">+IF(OFFSET('Hygiene Data'!$E$13,0,10*ROW('Hygiene Data'!E37))="","",OFFSET('Hygiene Data'!$E$13,0,10*ROW('Hygiene Data'!E37)))</f>
        <v/>
      </c>
      <c r="DU43" s="322" t="str">
        <f ca="true">+IF(OFFSET('Hygiene Data'!$F$11,0,10*ROW('Hygiene Data'!F37))="","",OFFSET('Hygiene Data'!$F$11,0,10*ROW('Hygiene Data'!F37)))</f>
        <v/>
      </c>
      <c r="DV43" s="322" t="str">
        <f ca="true">+IF(OFFSET('Hygiene Data'!$F$12,0,10*ROW('Hygiene Data'!F37))="","",OFFSET('Hygiene Data'!$F$12,0,10*ROW('Hygiene Data'!F37)))</f>
        <v/>
      </c>
      <c r="DW43" s="322" t="str">
        <f ca="true">+IF(OFFSET('Hygiene Data'!$F$13,0,10*ROW('Hygiene Data'!F37))="","",OFFSET('Hygiene Data'!$F$13,0,10*ROW('Hygiene Data'!F37)))</f>
        <v/>
      </c>
      <c r="DX43" s="322" t="str">
        <f ca="true">+IF(OFFSET('Hygiene Data'!$G$11,0,10*ROW('Hygiene Data'!G37))="","",OFFSET('Hygiene Data'!$G$11,0,10*ROW('Hygiene Data'!G37)))</f>
        <v/>
      </c>
      <c r="DY43" s="322" t="str">
        <f ca="true">+IF(OFFSET('Hygiene Data'!$G$12,0,10*ROW('Hygiene Data'!G37))="","",OFFSET('Hygiene Data'!$G$12,0,10*ROW('Hygiene Data'!G37)))</f>
        <v/>
      </c>
      <c r="DZ43" s="322" t="str">
        <f ca="true">+IF(OFFSET('Hygiene Data'!$G$13,0,10*ROW('Hygiene Data'!G37))="","",OFFSET('Hygiene Data'!$G$13,0,10*ROW('Hygiene Data'!G37)))</f>
        <v/>
      </c>
      <c r="EA43" s="322" t="str">
        <f ca="true">+IF(OFFSET('Hygiene Data'!$H$11,0,10*ROW('Hygiene Data'!H37))="","",OFFSET('Hygiene Data'!$H$11,0,10*ROW('Hygiene Data'!H37)))</f>
        <v/>
      </c>
      <c r="EB43" s="322" t="str">
        <f ca="true">+IF(OFFSET('Hygiene Data'!$H$12,0,10*ROW('Hygiene Data'!H37))="","",OFFSET('Hygiene Data'!$H$12,0,10*ROW('Hygiene Data'!H37)))</f>
        <v/>
      </c>
      <c r="EC43" s="322" t="str">
        <f ca="true">+IF(OFFSET('Hygiene Data'!$H$13,0,10*ROW('Hygiene Data'!H37))="","",OFFSET('Hygiene Data'!$H$13,0,10*ROW('Hygiene Data'!H37)))</f>
        <v/>
      </c>
      <c r="ED43" s="322" t="str">
        <f ca="true">+IF(OFFSET('Hygiene Data'!$I$11,0,10*ROW('Hygiene Data'!I37))="","",OFFSET('Hygiene Data'!$I$11,0,10*ROW('Hygiene Data'!I37)))</f>
        <v/>
      </c>
      <c r="EE43" s="322" t="str">
        <f ca="true">+IF(OFFSET('Hygiene Data'!$I$12,0,10*ROW('Hygiene Data'!I37))="","",OFFSET('Hygiene Data'!$I$12,0,10*ROW('Hygiene Data'!I37)))</f>
        <v/>
      </c>
      <c r="EF43" s="322" t="str">
        <f ca="true">+IF(OFFSET('Hygiene Data'!$I$13,0,10*ROW('Hygiene Data'!I37))="","",OFFSET('Hygiene Data'!$I$13,0,10*ROW('Hygiene Data'!I37)))</f>
        <v/>
      </c>
    </row>
    <row xmlns:x14ac="http://schemas.microsoft.com/office/spreadsheetml/2009/9/ac" r="44" x14ac:dyDescent="0.2">
      <c r="A44" s="38" t="str">
        <f ca="true">+IF(OFFSET('Water Data'!$B$2,0,10*ROW('Water Data'!E38))="","",OFFSET('Water Data'!$B$2,0,10*ROW('Water Data'!E38)))</f>
        <v/>
      </c>
      <c r="B44" s="38" t="str">
        <f ca="true">+IF(OFFSET('Water Data'!$C$2,0,10*ROW('Water Data'!F38))="","",OFFSET('Water Data'!$C$2,0,10*ROW('Water Data'!F38)))</f>
        <v/>
      </c>
      <c r="C44" s="378" t="str">
        <f t="shared" ca="true" si="0"/>
        <v/>
      </c>
      <c r="D44" s="99"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9"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9"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9"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9"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9"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9"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9"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9"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9"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9"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9"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9"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9"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9"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9"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9"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9"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100"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100"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100"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100"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100"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100"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100"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100"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100"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100"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100"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100"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100"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100"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100"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100"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100"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100"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100"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100"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100"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100"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100"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100"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100"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100"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100"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100"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100"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100"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101"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101"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101"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101"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101"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101"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101"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101"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101"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101"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101"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101"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101"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101"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101"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101"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101"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101"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22"/>
      <c r="BS44" s="322" t="str">
        <f ca="true">+IF(OFFSET('Water Data'!$D$27,0,10*ROW('Water Data'!D38))="","",OFFSET('Water Data'!$D$27,0,10*ROW('Water Data'!D38)))</f>
        <v/>
      </c>
      <c r="BT44" s="322" t="str">
        <f ca="true">+IF(OFFSET('Water Data'!$D$28,0,10*ROW('Water Data'!D38))="","",OFFSET('Water Data'!$D$28,0,10*ROW('Water Data'!D38)))</f>
        <v/>
      </c>
      <c r="BU44" s="322" t="str">
        <f ca="true">+IF(OFFSET('Water Data'!$D$29,0,10*ROW('Water Data'!D38))="","",OFFSET('Water Data'!$D$29,0,10*ROW('Water Data'!D38)))</f>
        <v/>
      </c>
      <c r="BV44" s="322" t="str">
        <f ca="true">+IF(OFFSET('Water Data'!$E$27,0,10*ROW('Water Data'!E38))="","",OFFSET('Water Data'!$E$27,0,10*ROW('Water Data'!E38)))</f>
        <v/>
      </c>
      <c r="BW44" s="322" t="str">
        <f ca="true">+IF(OFFSET('Water Data'!$E$28,0,10*ROW('Water Data'!E38))="","",OFFSET('Water Data'!$E$28,0,10*ROW('Water Data'!E38)))</f>
        <v/>
      </c>
      <c r="BX44" s="322" t="str">
        <f ca="true">+IF(OFFSET('Water Data'!$E$29,0,10*ROW('Water Data'!E38))="","",OFFSET('Water Data'!$E$29,0,10*ROW('Water Data'!E38)))</f>
        <v/>
      </c>
      <c r="BY44" s="322" t="str">
        <f ca="true">+IF(OFFSET('Water Data'!$F$27,0,10*ROW('Water Data'!F38))="","",OFFSET('Water Data'!$F$27,0,10*ROW('Water Data'!F38)))</f>
        <v/>
      </c>
      <c r="BZ44" s="322" t="str">
        <f ca="true">+IF(OFFSET('Water Data'!$F$28,0,10*ROW('Water Data'!F38))="","",OFFSET('Water Data'!$F$28,0,10*ROW('Water Data'!F38)))</f>
        <v/>
      </c>
      <c r="CA44" s="322" t="str">
        <f ca="true">+IF(OFFSET('Water Data'!$F$29,0,10*ROW('Water Data'!F38))="","",OFFSET('Water Data'!$F$29,0,10*ROW('Water Data'!F38)))</f>
        <v/>
      </c>
      <c r="CB44" s="322" t="str">
        <f ca="true">+IF(OFFSET('Water Data'!$G$27,0,10*ROW('Water Data'!G38))="","",OFFSET('Water Data'!$G$27,0,10*ROW('Water Data'!G38)))</f>
        <v/>
      </c>
      <c r="CC44" s="322" t="str">
        <f ca="true">+IF(OFFSET('Water Data'!$G$28,0,10*ROW('Water Data'!G38))="","",OFFSET('Water Data'!$G$28,0,10*ROW('Water Data'!G38)))</f>
        <v/>
      </c>
      <c r="CD44" s="322" t="str">
        <f ca="true">+IF(OFFSET('Water Data'!$G$29,0,10*ROW('Water Data'!G38))="","",OFFSET('Water Data'!$G$29,0,10*ROW('Water Data'!G38)))</f>
        <v/>
      </c>
      <c r="CE44" s="322" t="str">
        <f ca="true">+IF(OFFSET('Water Data'!$H$27,0,10*ROW('Water Data'!H38))="","",OFFSET('Water Data'!$H$27,0,10*ROW('Water Data'!H38)))</f>
        <v/>
      </c>
      <c r="CF44" s="322" t="str">
        <f ca="true">+IF(OFFSET('Water Data'!$H$28,0,10*ROW('Water Data'!H38))="","",OFFSET('Water Data'!$H$28,0,10*ROW('Water Data'!H38)))</f>
        <v/>
      </c>
      <c r="CG44" s="322" t="str">
        <f ca="true">+IF(OFFSET('Water Data'!$H$29,0,10*ROW('Water Data'!H38))="","",OFFSET('Water Data'!$H$29,0,10*ROW('Water Data'!H38)))</f>
        <v/>
      </c>
      <c r="CH44" s="322" t="str">
        <f ca="true">+IF(OFFSET('Water Data'!$I$27,0,10*ROW('Water Data'!I38))="","",OFFSET('Water Data'!$I$27,0,10*ROW('Water Data'!I38)))</f>
        <v/>
      </c>
      <c r="CI44" s="322" t="str">
        <f ca="true">+IF(OFFSET('Water Data'!$I$28,0,10*ROW('Water Data'!I38))="","",OFFSET('Water Data'!$I$28,0,10*ROW('Water Data'!I38)))</f>
        <v/>
      </c>
      <c r="CJ44" s="322" t="str">
        <f ca="true">+IF(OFFSET('Water Data'!$I$29,0,10*ROW('Water Data'!I38))="","",OFFSET('Water Data'!$I$29,0,10*ROW('Water Data'!I38)))</f>
        <v/>
      </c>
      <c r="CK44" s="322" t="str">
        <f ca="true">+IF(OFFSET('Sanitation Data'!$D$28,0,10*ROW('Sanitation Data'!D38))="","",OFFSET('Sanitation Data'!$D$28,0,10*ROW('Sanitation Data'!D38)))</f>
        <v/>
      </c>
      <c r="CL44" s="322" t="str">
        <f ca="true">+IF(OFFSET('Sanitation Data'!$D$29,0,10*ROW('Sanitation Data'!D38))="","",OFFSET('Sanitation Data'!$D$29,0,10*ROW('Sanitation Data'!D38)))</f>
        <v/>
      </c>
      <c r="CM44" s="322" t="str">
        <f ca="true">+IF(OFFSET('Sanitation Data'!$D$30,0,10*ROW('Sanitation Data'!D38))="","",OFFSET('Sanitation Data'!$D$30,0,10*ROW('Sanitation Data'!D38)))</f>
        <v/>
      </c>
      <c r="CN44" s="322" t="str">
        <f ca="true">+IF(OFFSET('Sanitation Data'!$D$31,0,10*ROW('Sanitation Data'!D38))="","",OFFSET('Sanitation Data'!$D$31,0,10*ROW('Sanitation Data'!D38)))</f>
        <v/>
      </c>
      <c r="CO44" s="322" t="str">
        <f ca="true">+IF(OFFSET('Sanitation Data'!$D$32,0,10*ROW('Sanitation Data'!D38))="","",OFFSET('Sanitation Data'!$D$32,0,10*ROW('Sanitation Data'!D38)))</f>
        <v/>
      </c>
      <c r="CP44" s="322" t="str">
        <f ca="true">+IF(OFFSET('Sanitation Data'!$E$28,0,10*ROW('Sanitation Data'!E38))="","",OFFSET('Sanitation Data'!$E$28,0,10*ROW('Sanitation Data'!E38)))</f>
        <v/>
      </c>
      <c r="CQ44" s="322" t="str">
        <f ca="true">+IF(OFFSET('Sanitation Data'!$E$29,0,10*ROW('Sanitation Data'!E38))="","",OFFSET('Sanitation Data'!$E$29,0,10*ROW('Sanitation Data'!E38)))</f>
        <v/>
      </c>
      <c r="CR44" s="322" t="str">
        <f ca="true">+IF(OFFSET('Sanitation Data'!$E$30,0,10*ROW('Sanitation Data'!E38))="","",OFFSET('Sanitation Data'!$E$30,0,10*ROW('Sanitation Data'!E38)))</f>
        <v/>
      </c>
      <c r="CS44" s="322" t="str">
        <f ca="true">+IF(OFFSET('Sanitation Data'!$E$31,0,10*ROW('Sanitation Data'!E38))="","",OFFSET('Sanitation Data'!$E$31,0,10*ROW('Sanitation Data'!E38)))</f>
        <v/>
      </c>
      <c r="CT44" s="322" t="str">
        <f ca="true">+IF(OFFSET('Sanitation Data'!$E$32,0,10*ROW('Sanitation Data'!E38))="","",OFFSET('Sanitation Data'!$E$32,0,10*ROW('Sanitation Data'!E38)))</f>
        <v/>
      </c>
      <c r="CU44" s="322" t="str">
        <f ca="true">+IF(OFFSET('Sanitation Data'!$F$28,0,10*ROW('Sanitation Data'!F38))="","",OFFSET('Sanitation Data'!$F$28,0,10*ROW('Sanitation Data'!F38)))</f>
        <v/>
      </c>
      <c r="CV44" s="322" t="str">
        <f ca="true">+IF(OFFSET('Sanitation Data'!$F$29,0,10*ROW('Sanitation Data'!F38))="","",OFFSET('Sanitation Data'!$F$29,0,10*ROW('Sanitation Data'!F38)))</f>
        <v/>
      </c>
      <c r="CW44" s="322" t="str">
        <f ca="true">+IF(OFFSET('Sanitation Data'!$F$30,0,10*ROW('Sanitation Data'!F38))="","",OFFSET('Sanitation Data'!$F$30,0,10*ROW('Sanitation Data'!F38)))</f>
        <v/>
      </c>
      <c r="CX44" s="322" t="str">
        <f ca="true">+IF(OFFSET('Sanitation Data'!$F$31,0,10*ROW('Sanitation Data'!F38))="","",OFFSET('Sanitation Data'!$F$31,0,10*ROW('Sanitation Data'!F38)))</f>
        <v/>
      </c>
      <c r="CY44" s="322" t="str">
        <f ca="true">+IF(OFFSET('Sanitation Data'!$F$32,0,10*ROW('Sanitation Data'!F38))="","",OFFSET('Sanitation Data'!$F$32,0,10*ROW('Sanitation Data'!F38)))</f>
        <v/>
      </c>
      <c r="CZ44" s="322" t="str">
        <f ca="true">+IF(OFFSET('Sanitation Data'!$G$28,0,10*ROW('Sanitation Data'!G38))="","",OFFSET('Sanitation Data'!$G$28,0,10*ROW('Sanitation Data'!G38)))</f>
        <v/>
      </c>
      <c r="DA44" s="322" t="str">
        <f ca="true">+IF(OFFSET('Sanitation Data'!$G$29,0,10*ROW('Sanitation Data'!G38))="","",OFFSET('Sanitation Data'!$G$29,0,10*ROW('Sanitation Data'!G38)))</f>
        <v/>
      </c>
      <c r="DB44" s="322" t="str">
        <f ca="true">+IF(OFFSET('Sanitation Data'!$G$30,0,10*ROW('Sanitation Data'!G38))="","",OFFSET('Sanitation Data'!$G$30,0,10*ROW('Sanitation Data'!G38)))</f>
        <v/>
      </c>
      <c r="DC44" s="322" t="str">
        <f ca="true">+IF(OFFSET('Sanitation Data'!$G$31,0,10*ROW('Sanitation Data'!G38))="","",OFFSET('Sanitation Data'!$G$31,0,10*ROW('Sanitation Data'!G38)))</f>
        <v/>
      </c>
      <c r="DD44" s="322" t="str">
        <f ca="true">+IF(OFFSET('Sanitation Data'!$G$32,0,10*ROW('Sanitation Data'!G38))="","",OFFSET('Sanitation Data'!$G$32,0,10*ROW('Sanitation Data'!G38)))</f>
        <v/>
      </c>
      <c r="DE44" s="322" t="str">
        <f ca="true">+IF(OFFSET('Sanitation Data'!$H$28,0,10*ROW('Sanitation Data'!H38))="","",OFFSET('Sanitation Data'!$H$28,0,10*ROW('Sanitation Data'!H38)))</f>
        <v/>
      </c>
      <c r="DF44" s="322" t="str">
        <f ca="true">+IF(OFFSET('Sanitation Data'!$H$29,0,10*ROW('Sanitation Data'!H38))="","",OFFSET('Sanitation Data'!$H$29,0,10*ROW('Sanitation Data'!H38)))</f>
        <v/>
      </c>
      <c r="DG44" s="322" t="str">
        <f ca="true">+IF(OFFSET('Sanitation Data'!$H$30,0,10*ROW('Sanitation Data'!H38))="","",OFFSET('Sanitation Data'!$H$30,0,10*ROW('Sanitation Data'!H38)))</f>
        <v/>
      </c>
      <c r="DH44" s="322" t="str">
        <f ca="true">+IF(OFFSET('Sanitation Data'!$H$31,0,10*ROW('Sanitation Data'!H38))="","",OFFSET('Sanitation Data'!$H$31,0,10*ROW('Sanitation Data'!H38)))</f>
        <v/>
      </c>
      <c r="DI44" s="322" t="str">
        <f ca="true">+IF(OFFSET('Sanitation Data'!$H$32,0,10*ROW('Sanitation Data'!H38))="","",OFFSET('Sanitation Data'!$H$32,0,10*ROW('Sanitation Data'!H38)))</f>
        <v/>
      </c>
      <c r="DJ44" s="322" t="str">
        <f ca="true">+IF(OFFSET('Sanitation Data'!$I$28,0,10*ROW('Sanitation Data'!I38))="","",OFFSET('Sanitation Data'!$I$28,0,10*ROW('Sanitation Data'!I38)))</f>
        <v/>
      </c>
      <c r="DK44" s="322" t="str">
        <f ca="true">+IF(OFFSET('Sanitation Data'!$I$29,0,10*ROW('Sanitation Data'!I38))="","",OFFSET('Sanitation Data'!$I$29,0,10*ROW('Sanitation Data'!I38)))</f>
        <v/>
      </c>
      <c r="DL44" s="322" t="str">
        <f ca="true">+IF(OFFSET('Sanitation Data'!$I$30,0,10*ROW('Sanitation Data'!I38))="","",OFFSET('Sanitation Data'!$I$30,0,10*ROW('Sanitation Data'!I38)))</f>
        <v/>
      </c>
      <c r="DM44" s="322" t="str">
        <f ca="true">+IF(OFFSET('Sanitation Data'!$I$31,0,10*ROW('Sanitation Data'!I38))="","",OFFSET('Sanitation Data'!$I$31,0,10*ROW('Sanitation Data'!I38)))</f>
        <v/>
      </c>
      <c r="DN44" s="322" t="str">
        <f ca="true">+IF(OFFSET('Sanitation Data'!$I$32,0,10*ROW('Sanitation Data'!I38))="","",OFFSET('Sanitation Data'!$I$32,0,10*ROW('Sanitation Data'!I38)))</f>
        <v/>
      </c>
      <c r="DO44" s="322" t="str">
        <f ca="true">+IF(OFFSET('Hygiene Data'!$D$11,0,10*ROW('Hygiene Data'!D38))="","",OFFSET('Hygiene Data'!$D$11,0,10*ROW('Hygiene Data'!D38)))</f>
        <v/>
      </c>
      <c r="DP44" s="322" t="str">
        <f ca="true">+IF(OFFSET('Hygiene Data'!$D$12,0,10*ROW('Hygiene Data'!D38))="","",OFFSET('Hygiene Data'!$D$12,0,10*ROW('Hygiene Data'!D38)))</f>
        <v/>
      </c>
      <c r="DQ44" s="322" t="str">
        <f ca="true">+IF(OFFSET('Hygiene Data'!$D$13,0,10*ROW('Hygiene Data'!D38))="","",OFFSET('Hygiene Data'!$D$13,0,10*ROW('Hygiene Data'!D38)))</f>
        <v/>
      </c>
      <c r="DR44" s="322" t="str">
        <f ca="true">+IF(OFFSET('Hygiene Data'!$E$11,0,10*ROW('Hygiene Data'!E38))="","",OFFSET('Hygiene Data'!$E$11,0,10*ROW('Hygiene Data'!E38)))</f>
        <v/>
      </c>
      <c r="DS44" s="322" t="str">
        <f ca="true">+IF(OFFSET('Hygiene Data'!$E$12,0,10*ROW('Hygiene Data'!E38))="","",OFFSET('Hygiene Data'!$E$12,0,10*ROW('Hygiene Data'!E38)))</f>
        <v/>
      </c>
      <c r="DT44" s="322" t="str">
        <f ca="true">+IF(OFFSET('Hygiene Data'!$E$13,0,10*ROW('Hygiene Data'!E38))="","",OFFSET('Hygiene Data'!$E$13,0,10*ROW('Hygiene Data'!E38)))</f>
        <v/>
      </c>
      <c r="DU44" s="322" t="str">
        <f ca="true">+IF(OFFSET('Hygiene Data'!$F$11,0,10*ROW('Hygiene Data'!F38))="","",OFFSET('Hygiene Data'!$F$11,0,10*ROW('Hygiene Data'!F38)))</f>
        <v/>
      </c>
      <c r="DV44" s="322" t="str">
        <f ca="true">+IF(OFFSET('Hygiene Data'!$F$12,0,10*ROW('Hygiene Data'!F38))="","",OFFSET('Hygiene Data'!$F$12,0,10*ROW('Hygiene Data'!F38)))</f>
        <v/>
      </c>
      <c r="DW44" s="322" t="str">
        <f ca="true">+IF(OFFSET('Hygiene Data'!$F$13,0,10*ROW('Hygiene Data'!F38))="","",OFFSET('Hygiene Data'!$F$13,0,10*ROW('Hygiene Data'!F38)))</f>
        <v/>
      </c>
      <c r="DX44" s="322" t="str">
        <f ca="true">+IF(OFFSET('Hygiene Data'!$G$11,0,10*ROW('Hygiene Data'!G38))="","",OFFSET('Hygiene Data'!$G$11,0,10*ROW('Hygiene Data'!G38)))</f>
        <v/>
      </c>
      <c r="DY44" s="322" t="str">
        <f ca="true">+IF(OFFSET('Hygiene Data'!$G$12,0,10*ROW('Hygiene Data'!G38))="","",OFFSET('Hygiene Data'!$G$12,0,10*ROW('Hygiene Data'!G38)))</f>
        <v/>
      </c>
      <c r="DZ44" s="322" t="str">
        <f ca="true">+IF(OFFSET('Hygiene Data'!$G$13,0,10*ROW('Hygiene Data'!G38))="","",OFFSET('Hygiene Data'!$G$13,0,10*ROW('Hygiene Data'!G38)))</f>
        <v/>
      </c>
      <c r="EA44" s="322" t="str">
        <f ca="true">+IF(OFFSET('Hygiene Data'!$H$11,0,10*ROW('Hygiene Data'!H38))="","",OFFSET('Hygiene Data'!$H$11,0,10*ROW('Hygiene Data'!H38)))</f>
        <v/>
      </c>
      <c r="EB44" s="322" t="str">
        <f ca="true">+IF(OFFSET('Hygiene Data'!$H$12,0,10*ROW('Hygiene Data'!H38))="","",OFFSET('Hygiene Data'!$H$12,0,10*ROW('Hygiene Data'!H38)))</f>
        <v/>
      </c>
      <c r="EC44" s="322" t="str">
        <f ca="true">+IF(OFFSET('Hygiene Data'!$H$13,0,10*ROW('Hygiene Data'!H38))="","",OFFSET('Hygiene Data'!$H$13,0,10*ROW('Hygiene Data'!H38)))</f>
        <v/>
      </c>
      <c r="ED44" s="322" t="str">
        <f ca="true">+IF(OFFSET('Hygiene Data'!$I$11,0,10*ROW('Hygiene Data'!I38))="","",OFFSET('Hygiene Data'!$I$11,0,10*ROW('Hygiene Data'!I38)))</f>
        <v/>
      </c>
      <c r="EE44" s="322" t="str">
        <f ca="true">+IF(OFFSET('Hygiene Data'!$I$12,0,10*ROW('Hygiene Data'!I38))="","",OFFSET('Hygiene Data'!$I$12,0,10*ROW('Hygiene Data'!I38)))</f>
        <v/>
      </c>
      <c r="EF44" s="322" t="str">
        <f ca="true">+IF(OFFSET('Hygiene Data'!$I$13,0,10*ROW('Hygiene Data'!I38))="","",OFFSET('Hygiene Data'!$I$13,0,10*ROW('Hygiene Data'!I38)))</f>
        <v/>
      </c>
    </row>
    <row xmlns:x14ac="http://schemas.microsoft.com/office/spreadsheetml/2009/9/ac" r="45" x14ac:dyDescent="0.2">
      <c r="A45" s="38" t="str">
        <f ca="true">+IF(OFFSET('Water Data'!$B$2,0,10*ROW('Water Data'!E39))="","",OFFSET('Water Data'!$B$2,0,10*ROW('Water Data'!E39)))</f>
        <v/>
      </c>
      <c r="B45" s="38" t="str">
        <f ca="true">+IF(OFFSET('Water Data'!$C$2,0,10*ROW('Water Data'!F39))="","",OFFSET('Water Data'!$C$2,0,10*ROW('Water Data'!F39)))</f>
        <v/>
      </c>
      <c r="C45" s="378" t="str">
        <f t="shared" ca="true" si="0"/>
        <v/>
      </c>
      <c r="D45" s="99"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9"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9"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9"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9"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9"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9"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9"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9"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9"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9"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9"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9"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9"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9"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9"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9"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9"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100"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100"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100"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100"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100"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100"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100"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100"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100"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100"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100"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100"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100"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100"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100"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100"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100"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100"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100"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100"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100"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100"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100"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100"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100"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100"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100"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100"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100"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100"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101"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101"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101"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101"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101"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101"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101"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101"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101"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101"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101"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101"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101"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101"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101"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101"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101"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101"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22"/>
      <c r="BS45" s="322" t="str">
        <f ca="true">+IF(OFFSET('Water Data'!$D$27,0,10*ROW('Water Data'!D39))="","",OFFSET('Water Data'!$D$27,0,10*ROW('Water Data'!D39)))</f>
        <v/>
      </c>
      <c r="BT45" s="322" t="str">
        <f ca="true">+IF(OFFSET('Water Data'!$D$28,0,10*ROW('Water Data'!D39))="","",OFFSET('Water Data'!$D$28,0,10*ROW('Water Data'!D39)))</f>
        <v/>
      </c>
      <c r="BU45" s="322" t="str">
        <f ca="true">+IF(OFFSET('Water Data'!$D$29,0,10*ROW('Water Data'!D39))="","",OFFSET('Water Data'!$D$29,0,10*ROW('Water Data'!D39)))</f>
        <v/>
      </c>
      <c r="BV45" s="322" t="str">
        <f ca="true">+IF(OFFSET('Water Data'!$E$27,0,10*ROW('Water Data'!E39))="","",OFFSET('Water Data'!$E$27,0,10*ROW('Water Data'!E39)))</f>
        <v/>
      </c>
      <c r="BW45" s="322" t="str">
        <f ca="true">+IF(OFFSET('Water Data'!$E$28,0,10*ROW('Water Data'!E39))="","",OFFSET('Water Data'!$E$28,0,10*ROW('Water Data'!E39)))</f>
        <v/>
      </c>
      <c r="BX45" s="322" t="str">
        <f ca="true">+IF(OFFSET('Water Data'!$E$29,0,10*ROW('Water Data'!E39))="","",OFFSET('Water Data'!$E$29,0,10*ROW('Water Data'!E39)))</f>
        <v/>
      </c>
      <c r="BY45" s="322" t="str">
        <f ca="true">+IF(OFFSET('Water Data'!$F$27,0,10*ROW('Water Data'!F39))="","",OFFSET('Water Data'!$F$27,0,10*ROW('Water Data'!F39)))</f>
        <v/>
      </c>
      <c r="BZ45" s="322" t="str">
        <f ca="true">+IF(OFFSET('Water Data'!$F$28,0,10*ROW('Water Data'!F39))="","",OFFSET('Water Data'!$F$28,0,10*ROW('Water Data'!F39)))</f>
        <v/>
      </c>
      <c r="CA45" s="322" t="str">
        <f ca="true">+IF(OFFSET('Water Data'!$F$29,0,10*ROW('Water Data'!F39))="","",OFFSET('Water Data'!$F$29,0,10*ROW('Water Data'!F39)))</f>
        <v/>
      </c>
      <c r="CB45" s="322" t="str">
        <f ca="true">+IF(OFFSET('Water Data'!$G$27,0,10*ROW('Water Data'!G39))="","",OFFSET('Water Data'!$G$27,0,10*ROW('Water Data'!G39)))</f>
        <v/>
      </c>
      <c r="CC45" s="322" t="str">
        <f ca="true">+IF(OFFSET('Water Data'!$G$28,0,10*ROW('Water Data'!G39))="","",OFFSET('Water Data'!$G$28,0,10*ROW('Water Data'!G39)))</f>
        <v/>
      </c>
      <c r="CD45" s="322" t="str">
        <f ca="true">+IF(OFFSET('Water Data'!$G$29,0,10*ROW('Water Data'!G39))="","",OFFSET('Water Data'!$G$29,0,10*ROW('Water Data'!G39)))</f>
        <v/>
      </c>
      <c r="CE45" s="322" t="str">
        <f ca="true">+IF(OFFSET('Water Data'!$H$27,0,10*ROW('Water Data'!H39))="","",OFFSET('Water Data'!$H$27,0,10*ROW('Water Data'!H39)))</f>
        <v/>
      </c>
      <c r="CF45" s="322" t="str">
        <f ca="true">+IF(OFFSET('Water Data'!$H$28,0,10*ROW('Water Data'!H39))="","",OFFSET('Water Data'!$H$28,0,10*ROW('Water Data'!H39)))</f>
        <v/>
      </c>
      <c r="CG45" s="322" t="str">
        <f ca="true">+IF(OFFSET('Water Data'!$H$29,0,10*ROW('Water Data'!H39))="","",OFFSET('Water Data'!$H$29,0,10*ROW('Water Data'!H39)))</f>
        <v/>
      </c>
      <c r="CH45" s="322" t="str">
        <f ca="true">+IF(OFFSET('Water Data'!$I$27,0,10*ROW('Water Data'!I39))="","",OFFSET('Water Data'!$I$27,0,10*ROW('Water Data'!I39)))</f>
        <v/>
      </c>
      <c r="CI45" s="322" t="str">
        <f ca="true">+IF(OFFSET('Water Data'!$I$28,0,10*ROW('Water Data'!I39))="","",OFFSET('Water Data'!$I$28,0,10*ROW('Water Data'!I39)))</f>
        <v/>
      </c>
      <c r="CJ45" s="322" t="str">
        <f ca="true">+IF(OFFSET('Water Data'!$I$29,0,10*ROW('Water Data'!I39))="","",OFFSET('Water Data'!$I$29,0,10*ROW('Water Data'!I39)))</f>
        <v/>
      </c>
      <c r="CK45" s="322" t="str">
        <f ca="true">+IF(OFFSET('Sanitation Data'!$D$28,0,10*ROW('Sanitation Data'!D39))="","",OFFSET('Sanitation Data'!$D$28,0,10*ROW('Sanitation Data'!D39)))</f>
        <v/>
      </c>
      <c r="CL45" s="322" t="str">
        <f ca="true">+IF(OFFSET('Sanitation Data'!$D$29,0,10*ROW('Sanitation Data'!D39))="","",OFFSET('Sanitation Data'!$D$29,0,10*ROW('Sanitation Data'!D39)))</f>
        <v/>
      </c>
      <c r="CM45" s="322" t="str">
        <f ca="true">+IF(OFFSET('Sanitation Data'!$D$30,0,10*ROW('Sanitation Data'!D39))="","",OFFSET('Sanitation Data'!$D$30,0,10*ROW('Sanitation Data'!D39)))</f>
        <v/>
      </c>
      <c r="CN45" s="322" t="str">
        <f ca="true">+IF(OFFSET('Sanitation Data'!$D$31,0,10*ROW('Sanitation Data'!D39))="","",OFFSET('Sanitation Data'!$D$31,0,10*ROW('Sanitation Data'!D39)))</f>
        <v/>
      </c>
      <c r="CO45" s="322" t="str">
        <f ca="true">+IF(OFFSET('Sanitation Data'!$D$32,0,10*ROW('Sanitation Data'!D39))="","",OFFSET('Sanitation Data'!$D$32,0,10*ROW('Sanitation Data'!D39)))</f>
        <v/>
      </c>
      <c r="CP45" s="322" t="str">
        <f ca="true">+IF(OFFSET('Sanitation Data'!$E$28,0,10*ROW('Sanitation Data'!E39))="","",OFFSET('Sanitation Data'!$E$28,0,10*ROW('Sanitation Data'!E39)))</f>
        <v/>
      </c>
      <c r="CQ45" s="322" t="str">
        <f ca="true">+IF(OFFSET('Sanitation Data'!$E$29,0,10*ROW('Sanitation Data'!E39))="","",OFFSET('Sanitation Data'!$E$29,0,10*ROW('Sanitation Data'!E39)))</f>
        <v/>
      </c>
      <c r="CR45" s="322" t="str">
        <f ca="true">+IF(OFFSET('Sanitation Data'!$E$30,0,10*ROW('Sanitation Data'!E39))="","",OFFSET('Sanitation Data'!$E$30,0,10*ROW('Sanitation Data'!E39)))</f>
        <v/>
      </c>
      <c r="CS45" s="322" t="str">
        <f ca="true">+IF(OFFSET('Sanitation Data'!$E$31,0,10*ROW('Sanitation Data'!E39))="","",OFFSET('Sanitation Data'!$E$31,0,10*ROW('Sanitation Data'!E39)))</f>
        <v/>
      </c>
      <c r="CT45" s="322" t="str">
        <f ca="true">+IF(OFFSET('Sanitation Data'!$E$32,0,10*ROW('Sanitation Data'!E39))="","",OFFSET('Sanitation Data'!$E$32,0,10*ROW('Sanitation Data'!E39)))</f>
        <v/>
      </c>
      <c r="CU45" s="322" t="str">
        <f ca="true">+IF(OFFSET('Sanitation Data'!$F$28,0,10*ROW('Sanitation Data'!F39))="","",OFFSET('Sanitation Data'!$F$28,0,10*ROW('Sanitation Data'!F39)))</f>
        <v/>
      </c>
      <c r="CV45" s="322" t="str">
        <f ca="true">+IF(OFFSET('Sanitation Data'!$F$29,0,10*ROW('Sanitation Data'!F39))="","",OFFSET('Sanitation Data'!$F$29,0,10*ROW('Sanitation Data'!F39)))</f>
        <v/>
      </c>
      <c r="CW45" s="322" t="str">
        <f ca="true">+IF(OFFSET('Sanitation Data'!$F$30,0,10*ROW('Sanitation Data'!F39))="","",OFFSET('Sanitation Data'!$F$30,0,10*ROW('Sanitation Data'!F39)))</f>
        <v/>
      </c>
      <c r="CX45" s="322" t="str">
        <f ca="true">+IF(OFFSET('Sanitation Data'!$F$31,0,10*ROW('Sanitation Data'!F39))="","",OFFSET('Sanitation Data'!$F$31,0,10*ROW('Sanitation Data'!F39)))</f>
        <v/>
      </c>
      <c r="CY45" s="322" t="str">
        <f ca="true">+IF(OFFSET('Sanitation Data'!$F$32,0,10*ROW('Sanitation Data'!F39))="","",OFFSET('Sanitation Data'!$F$32,0,10*ROW('Sanitation Data'!F39)))</f>
        <v/>
      </c>
      <c r="CZ45" s="322" t="str">
        <f ca="true">+IF(OFFSET('Sanitation Data'!$G$28,0,10*ROW('Sanitation Data'!G39))="","",OFFSET('Sanitation Data'!$G$28,0,10*ROW('Sanitation Data'!G39)))</f>
        <v/>
      </c>
      <c r="DA45" s="322" t="str">
        <f ca="true">+IF(OFFSET('Sanitation Data'!$G$29,0,10*ROW('Sanitation Data'!G39))="","",OFFSET('Sanitation Data'!$G$29,0,10*ROW('Sanitation Data'!G39)))</f>
        <v/>
      </c>
      <c r="DB45" s="322" t="str">
        <f ca="true">+IF(OFFSET('Sanitation Data'!$G$30,0,10*ROW('Sanitation Data'!G39))="","",OFFSET('Sanitation Data'!$G$30,0,10*ROW('Sanitation Data'!G39)))</f>
        <v/>
      </c>
      <c r="DC45" s="322" t="str">
        <f ca="true">+IF(OFFSET('Sanitation Data'!$G$31,0,10*ROW('Sanitation Data'!G39))="","",OFFSET('Sanitation Data'!$G$31,0,10*ROW('Sanitation Data'!G39)))</f>
        <v/>
      </c>
      <c r="DD45" s="322" t="str">
        <f ca="true">+IF(OFFSET('Sanitation Data'!$G$32,0,10*ROW('Sanitation Data'!G39))="","",OFFSET('Sanitation Data'!$G$32,0,10*ROW('Sanitation Data'!G39)))</f>
        <v/>
      </c>
      <c r="DE45" s="322" t="str">
        <f ca="true">+IF(OFFSET('Sanitation Data'!$H$28,0,10*ROW('Sanitation Data'!H39))="","",OFFSET('Sanitation Data'!$H$28,0,10*ROW('Sanitation Data'!H39)))</f>
        <v/>
      </c>
      <c r="DF45" s="322" t="str">
        <f ca="true">+IF(OFFSET('Sanitation Data'!$H$29,0,10*ROW('Sanitation Data'!H39))="","",OFFSET('Sanitation Data'!$H$29,0,10*ROW('Sanitation Data'!H39)))</f>
        <v/>
      </c>
      <c r="DG45" s="322" t="str">
        <f ca="true">+IF(OFFSET('Sanitation Data'!$H$30,0,10*ROW('Sanitation Data'!H39))="","",OFFSET('Sanitation Data'!$H$30,0,10*ROW('Sanitation Data'!H39)))</f>
        <v/>
      </c>
      <c r="DH45" s="322" t="str">
        <f ca="true">+IF(OFFSET('Sanitation Data'!$H$31,0,10*ROW('Sanitation Data'!H39))="","",OFFSET('Sanitation Data'!$H$31,0,10*ROW('Sanitation Data'!H39)))</f>
        <v/>
      </c>
      <c r="DI45" s="322" t="str">
        <f ca="true">+IF(OFFSET('Sanitation Data'!$H$32,0,10*ROW('Sanitation Data'!H39))="","",OFFSET('Sanitation Data'!$H$32,0,10*ROW('Sanitation Data'!H39)))</f>
        <v/>
      </c>
      <c r="DJ45" s="322" t="str">
        <f ca="true">+IF(OFFSET('Sanitation Data'!$I$28,0,10*ROW('Sanitation Data'!I39))="","",OFFSET('Sanitation Data'!$I$28,0,10*ROW('Sanitation Data'!I39)))</f>
        <v/>
      </c>
      <c r="DK45" s="322" t="str">
        <f ca="true">+IF(OFFSET('Sanitation Data'!$I$29,0,10*ROW('Sanitation Data'!I39))="","",OFFSET('Sanitation Data'!$I$29,0,10*ROW('Sanitation Data'!I39)))</f>
        <v/>
      </c>
      <c r="DL45" s="322" t="str">
        <f ca="true">+IF(OFFSET('Sanitation Data'!$I$30,0,10*ROW('Sanitation Data'!I39))="","",OFFSET('Sanitation Data'!$I$30,0,10*ROW('Sanitation Data'!I39)))</f>
        <v/>
      </c>
      <c r="DM45" s="322" t="str">
        <f ca="true">+IF(OFFSET('Sanitation Data'!$I$31,0,10*ROW('Sanitation Data'!I39))="","",OFFSET('Sanitation Data'!$I$31,0,10*ROW('Sanitation Data'!I39)))</f>
        <v/>
      </c>
      <c r="DN45" s="322" t="str">
        <f ca="true">+IF(OFFSET('Sanitation Data'!$I$32,0,10*ROW('Sanitation Data'!I39))="","",OFFSET('Sanitation Data'!$I$32,0,10*ROW('Sanitation Data'!I39)))</f>
        <v/>
      </c>
      <c r="DO45" s="322" t="str">
        <f ca="true">+IF(OFFSET('Hygiene Data'!$D$11,0,10*ROW('Hygiene Data'!D39))="","",OFFSET('Hygiene Data'!$D$11,0,10*ROW('Hygiene Data'!D39)))</f>
        <v/>
      </c>
      <c r="DP45" s="322" t="str">
        <f ca="true">+IF(OFFSET('Hygiene Data'!$D$12,0,10*ROW('Hygiene Data'!D39))="","",OFFSET('Hygiene Data'!$D$12,0,10*ROW('Hygiene Data'!D39)))</f>
        <v/>
      </c>
      <c r="DQ45" s="322" t="str">
        <f ca="true">+IF(OFFSET('Hygiene Data'!$D$13,0,10*ROW('Hygiene Data'!D39))="","",OFFSET('Hygiene Data'!$D$13,0,10*ROW('Hygiene Data'!D39)))</f>
        <v/>
      </c>
      <c r="DR45" s="322" t="str">
        <f ca="true">+IF(OFFSET('Hygiene Data'!$E$11,0,10*ROW('Hygiene Data'!E39))="","",OFFSET('Hygiene Data'!$E$11,0,10*ROW('Hygiene Data'!E39)))</f>
        <v/>
      </c>
      <c r="DS45" s="322" t="str">
        <f ca="true">+IF(OFFSET('Hygiene Data'!$E$12,0,10*ROW('Hygiene Data'!E39))="","",OFFSET('Hygiene Data'!$E$12,0,10*ROW('Hygiene Data'!E39)))</f>
        <v/>
      </c>
      <c r="DT45" s="322" t="str">
        <f ca="true">+IF(OFFSET('Hygiene Data'!$E$13,0,10*ROW('Hygiene Data'!E39))="","",OFFSET('Hygiene Data'!$E$13,0,10*ROW('Hygiene Data'!E39)))</f>
        <v/>
      </c>
      <c r="DU45" s="322" t="str">
        <f ca="true">+IF(OFFSET('Hygiene Data'!$F$11,0,10*ROW('Hygiene Data'!F39))="","",OFFSET('Hygiene Data'!$F$11,0,10*ROW('Hygiene Data'!F39)))</f>
        <v/>
      </c>
      <c r="DV45" s="322" t="str">
        <f ca="true">+IF(OFFSET('Hygiene Data'!$F$12,0,10*ROW('Hygiene Data'!F39))="","",OFFSET('Hygiene Data'!$F$12,0,10*ROW('Hygiene Data'!F39)))</f>
        <v/>
      </c>
      <c r="DW45" s="322" t="str">
        <f ca="true">+IF(OFFSET('Hygiene Data'!$F$13,0,10*ROW('Hygiene Data'!F39))="","",OFFSET('Hygiene Data'!$F$13,0,10*ROW('Hygiene Data'!F39)))</f>
        <v/>
      </c>
      <c r="DX45" s="322" t="str">
        <f ca="true">+IF(OFFSET('Hygiene Data'!$G$11,0,10*ROW('Hygiene Data'!G39))="","",OFFSET('Hygiene Data'!$G$11,0,10*ROW('Hygiene Data'!G39)))</f>
        <v/>
      </c>
      <c r="DY45" s="322" t="str">
        <f ca="true">+IF(OFFSET('Hygiene Data'!$G$12,0,10*ROW('Hygiene Data'!G39))="","",OFFSET('Hygiene Data'!$G$12,0,10*ROW('Hygiene Data'!G39)))</f>
        <v/>
      </c>
      <c r="DZ45" s="322" t="str">
        <f ca="true">+IF(OFFSET('Hygiene Data'!$G$13,0,10*ROW('Hygiene Data'!G39))="","",OFFSET('Hygiene Data'!$G$13,0,10*ROW('Hygiene Data'!G39)))</f>
        <v/>
      </c>
      <c r="EA45" s="322" t="str">
        <f ca="true">+IF(OFFSET('Hygiene Data'!$H$11,0,10*ROW('Hygiene Data'!H39))="","",OFFSET('Hygiene Data'!$H$11,0,10*ROW('Hygiene Data'!H39)))</f>
        <v/>
      </c>
      <c r="EB45" s="322" t="str">
        <f ca="true">+IF(OFFSET('Hygiene Data'!$H$12,0,10*ROW('Hygiene Data'!H39))="","",OFFSET('Hygiene Data'!$H$12,0,10*ROW('Hygiene Data'!H39)))</f>
        <v/>
      </c>
      <c r="EC45" s="322" t="str">
        <f ca="true">+IF(OFFSET('Hygiene Data'!$H$13,0,10*ROW('Hygiene Data'!H39))="","",OFFSET('Hygiene Data'!$H$13,0,10*ROW('Hygiene Data'!H39)))</f>
        <v/>
      </c>
      <c r="ED45" s="322" t="str">
        <f ca="true">+IF(OFFSET('Hygiene Data'!$I$11,0,10*ROW('Hygiene Data'!I39))="","",OFFSET('Hygiene Data'!$I$11,0,10*ROW('Hygiene Data'!I39)))</f>
        <v/>
      </c>
      <c r="EE45" s="322" t="str">
        <f ca="true">+IF(OFFSET('Hygiene Data'!$I$12,0,10*ROW('Hygiene Data'!I39))="","",OFFSET('Hygiene Data'!$I$12,0,10*ROW('Hygiene Data'!I39)))</f>
        <v/>
      </c>
      <c r="EF45" s="322" t="str">
        <f ca="true">+IF(OFFSET('Hygiene Data'!$I$13,0,10*ROW('Hygiene Data'!I39))="","",OFFSET('Hygiene Data'!$I$13,0,10*ROW('Hygiene Data'!I39)))</f>
        <v/>
      </c>
    </row>
    <row xmlns:x14ac="http://schemas.microsoft.com/office/spreadsheetml/2009/9/ac" r="46" x14ac:dyDescent="0.2">
      <c r="A46" s="38" t="str">
        <f ca="true">+IF(OFFSET('Water Data'!$B$2,0,10*ROW('Water Data'!E40))="","",OFFSET('Water Data'!$B$2,0,10*ROW('Water Data'!E40)))</f>
        <v/>
      </c>
      <c r="B46" s="38" t="str">
        <f ca="true">+IF(OFFSET('Water Data'!$C$2,0,10*ROW('Water Data'!F40))="","",OFFSET('Water Data'!$C$2,0,10*ROW('Water Data'!F40)))</f>
        <v/>
      </c>
      <c r="C46" s="378" t="str">
        <f t="shared" ca="true" si="0"/>
        <v/>
      </c>
      <c r="D46" s="99"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9"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9"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9"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9"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9"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9"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9"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9"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9"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9"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9"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9"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9"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9"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9"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9"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9"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100"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100"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100"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100"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100"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100"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100"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100"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100"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100"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100"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100"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100"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100"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100"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100"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100"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100"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100"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100"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100"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100"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100"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100"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100"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100"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100"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100"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100"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100"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101"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101"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101"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101"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101"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101"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101"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101"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101"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101"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101"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101"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101"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101"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101"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101"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101"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101"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22"/>
      <c r="BS46" s="322" t="str">
        <f ca="true">+IF(OFFSET('Water Data'!$D$27,0,10*ROW('Water Data'!D40))="","",OFFSET('Water Data'!$D$27,0,10*ROW('Water Data'!D40)))</f>
        <v/>
      </c>
      <c r="BT46" s="322" t="str">
        <f ca="true">+IF(OFFSET('Water Data'!$D$28,0,10*ROW('Water Data'!D40))="","",OFFSET('Water Data'!$D$28,0,10*ROW('Water Data'!D40)))</f>
        <v/>
      </c>
      <c r="BU46" s="322" t="str">
        <f ca="true">+IF(OFFSET('Water Data'!$D$29,0,10*ROW('Water Data'!D40))="","",OFFSET('Water Data'!$D$29,0,10*ROW('Water Data'!D40)))</f>
        <v/>
      </c>
      <c r="BV46" s="322" t="str">
        <f ca="true">+IF(OFFSET('Water Data'!$E$27,0,10*ROW('Water Data'!E40))="","",OFFSET('Water Data'!$E$27,0,10*ROW('Water Data'!E40)))</f>
        <v/>
      </c>
      <c r="BW46" s="322" t="str">
        <f ca="true">+IF(OFFSET('Water Data'!$E$28,0,10*ROW('Water Data'!E40))="","",OFFSET('Water Data'!$E$28,0,10*ROW('Water Data'!E40)))</f>
        <v/>
      </c>
      <c r="BX46" s="322" t="str">
        <f ca="true">+IF(OFFSET('Water Data'!$E$29,0,10*ROW('Water Data'!E40))="","",OFFSET('Water Data'!$E$29,0,10*ROW('Water Data'!E40)))</f>
        <v/>
      </c>
      <c r="BY46" s="322" t="str">
        <f ca="true">+IF(OFFSET('Water Data'!$F$27,0,10*ROW('Water Data'!F40))="","",OFFSET('Water Data'!$F$27,0,10*ROW('Water Data'!F40)))</f>
        <v/>
      </c>
      <c r="BZ46" s="322" t="str">
        <f ca="true">+IF(OFFSET('Water Data'!$F$28,0,10*ROW('Water Data'!F40))="","",OFFSET('Water Data'!$F$28,0,10*ROW('Water Data'!F40)))</f>
        <v/>
      </c>
      <c r="CA46" s="322" t="str">
        <f ca="true">+IF(OFFSET('Water Data'!$F$29,0,10*ROW('Water Data'!F40))="","",OFFSET('Water Data'!$F$29,0,10*ROW('Water Data'!F40)))</f>
        <v/>
      </c>
      <c r="CB46" s="322" t="str">
        <f ca="true">+IF(OFFSET('Water Data'!$G$27,0,10*ROW('Water Data'!G40))="","",OFFSET('Water Data'!$G$27,0,10*ROW('Water Data'!G40)))</f>
        <v/>
      </c>
      <c r="CC46" s="322" t="str">
        <f ca="true">+IF(OFFSET('Water Data'!$G$28,0,10*ROW('Water Data'!G40))="","",OFFSET('Water Data'!$G$28,0,10*ROW('Water Data'!G40)))</f>
        <v/>
      </c>
      <c r="CD46" s="322" t="str">
        <f ca="true">+IF(OFFSET('Water Data'!$G$29,0,10*ROW('Water Data'!G40))="","",OFFSET('Water Data'!$G$29,0,10*ROW('Water Data'!G40)))</f>
        <v/>
      </c>
      <c r="CE46" s="322" t="str">
        <f ca="true">+IF(OFFSET('Water Data'!$H$27,0,10*ROW('Water Data'!H40))="","",OFFSET('Water Data'!$H$27,0,10*ROW('Water Data'!H40)))</f>
        <v/>
      </c>
      <c r="CF46" s="322" t="str">
        <f ca="true">+IF(OFFSET('Water Data'!$H$28,0,10*ROW('Water Data'!H40))="","",OFFSET('Water Data'!$H$28,0,10*ROW('Water Data'!H40)))</f>
        <v/>
      </c>
      <c r="CG46" s="322" t="str">
        <f ca="true">+IF(OFFSET('Water Data'!$H$29,0,10*ROW('Water Data'!H40))="","",OFFSET('Water Data'!$H$29,0,10*ROW('Water Data'!H40)))</f>
        <v/>
      </c>
      <c r="CH46" s="322" t="str">
        <f ca="true">+IF(OFFSET('Water Data'!$I$27,0,10*ROW('Water Data'!I40))="","",OFFSET('Water Data'!$I$27,0,10*ROW('Water Data'!I40)))</f>
        <v/>
      </c>
      <c r="CI46" s="322" t="str">
        <f ca="true">+IF(OFFSET('Water Data'!$I$28,0,10*ROW('Water Data'!I40))="","",OFFSET('Water Data'!$I$28,0,10*ROW('Water Data'!I40)))</f>
        <v/>
      </c>
      <c r="CJ46" s="322" t="str">
        <f ca="true">+IF(OFFSET('Water Data'!$I$29,0,10*ROW('Water Data'!I40))="","",OFFSET('Water Data'!$I$29,0,10*ROW('Water Data'!I40)))</f>
        <v/>
      </c>
      <c r="CK46" s="322" t="str">
        <f ca="true">+IF(OFFSET('Sanitation Data'!$D$28,0,10*ROW('Sanitation Data'!D40))="","",OFFSET('Sanitation Data'!$D$28,0,10*ROW('Sanitation Data'!D40)))</f>
        <v/>
      </c>
      <c r="CL46" s="322" t="str">
        <f ca="true">+IF(OFFSET('Sanitation Data'!$D$29,0,10*ROW('Sanitation Data'!D40))="","",OFFSET('Sanitation Data'!$D$29,0,10*ROW('Sanitation Data'!D40)))</f>
        <v/>
      </c>
      <c r="CM46" s="322" t="str">
        <f ca="true">+IF(OFFSET('Sanitation Data'!$D$30,0,10*ROW('Sanitation Data'!D40))="","",OFFSET('Sanitation Data'!$D$30,0,10*ROW('Sanitation Data'!D40)))</f>
        <v/>
      </c>
      <c r="CN46" s="322" t="str">
        <f ca="true">+IF(OFFSET('Sanitation Data'!$D$31,0,10*ROW('Sanitation Data'!D40))="","",OFFSET('Sanitation Data'!$D$31,0,10*ROW('Sanitation Data'!D40)))</f>
        <v/>
      </c>
      <c r="CO46" s="322" t="str">
        <f ca="true">+IF(OFFSET('Sanitation Data'!$D$32,0,10*ROW('Sanitation Data'!D40))="","",OFFSET('Sanitation Data'!$D$32,0,10*ROW('Sanitation Data'!D40)))</f>
        <v/>
      </c>
      <c r="CP46" s="322" t="str">
        <f ca="true">+IF(OFFSET('Sanitation Data'!$E$28,0,10*ROW('Sanitation Data'!E40))="","",OFFSET('Sanitation Data'!$E$28,0,10*ROW('Sanitation Data'!E40)))</f>
        <v/>
      </c>
      <c r="CQ46" s="322" t="str">
        <f ca="true">+IF(OFFSET('Sanitation Data'!$E$29,0,10*ROW('Sanitation Data'!E40))="","",OFFSET('Sanitation Data'!$E$29,0,10*ROW('Sanitation Data'!E40)))</f>
        <v/>
      </c>
      <c r="CR46" s="322" t="str">
        <f ca="true">+IF(OFFSET('Sanitation Data'!$E$30,0,10*ROW('Sanitation Data'!E40))="","",OFFSET('Sanitation Data'!$E$30,0,10*ROW('Sanitation Data'!E40)))</f>
        <v/>
      </c>
      <c r="CS46" s="322" t="str">
        <f ca="true">+IF(OFFSET('Sanitation Data'!$E$31,0,10*ROW('Sanitation Data'!E40))="","",OFFSET('Sanitation Data'!$E$31,0,10*ROW('Sanitation Data'!E40)))</f>
        <v/>
      </c>
      <c r="CT46" s="322" t="str">
        <f ca="true">+IF(OFFSET('Sanitation Data'!$E$32,0,10*ROW('Sanitation Data'!E40))="","",OFFSET('Sanitation Data'!$E$32,0,10*ROW('Sanitation Data'!E40)))</f>
        <v/>
      </c>
      <c r="CU46" s="322" t="str">
        <f ca="true">+IF(OFFSET('Sanitation Data'!$F$28,0,10*ROW('Sanitation Data'!F40))="","",OFFSET('Sanitation Data'!$F$28,0,10*ROW('Sanitation Data'!F40)))</f>
        <v/>
      </c>
      <c r="CV46" s="322" t="str">
        <f ca="true">+IF(OFFSET('Sanitation Data'!$F$29,0,10*ROW('Sanitation Data'!F40))="","",OFFSET('Sanitation Data'!$F$29,0,10*ROW('Sanitation Data'!F40)))</f>
        <v/>
      </c>
      <c r="CW46" s="322" t="str">
        <f ca="true">+IF(OFFSET('Sanitation Data'!$F$30,0,10*ROW('Sanitation Data'!F40))="","",OFFSET('Sanitation Data'!$F$30,0,10*ROW('Sanitation Data'!F40)))</f>
        <v/>
      </c>
      <c r="CX46" s="322" t="str">
        <f ca="true">+IF(OFFSET('Sanitation Data'!$F$31,0,10*ROW('Sanitation Data'!F40))="","",OFFSET('Sanitation Data'!$F$31,0,10*ROW('Sanitation Data'!F40)))</f>
        <v/>
      </c>
      <c r="CY46" s="322" t="str">
        <f ca="true">+IF(OFFSET('Sanitation Data'!$F$32,0,10*ROW('Sanitation Data'!F40))="","",OFFSET('Sanitation Data'!$F$32,0,10*ROW('Sanitation Data'!F40)))</f>
        <v/>
      </c>
      <c r="CZ46" s="322" t="str">
        <f ca="true">+IF(OFFSET('Sanitation Data'!$G$28,0,10*ROW('Sanitation Data'!G40))="","",OFFSET('Sanitation Data'!$G$28,0,10*ROW('Sanitation Data'!G40)))</f>
        <v/>
      </c>
      <c r="DA46" s="322" t="str">
        <f ca="true">+IF(OFFSET('Sanitation Data'!$G$29,0,10*ROW('Sanitation Data'!G40))="","",OFFSET('Sanitation Data'!$G$29,0,10*ROW('Sanitation Data'!G40)))</f>
        <v/>
      </c>
      <c r="DB46" s="322" t="str">
        <f ca="true">+IF(OFFSET('Sanitation Data'!$G$30,0,10*ROW('Sanitation Data'!G40))="","",OFFSET('Sanitation Data'!$G$30,0,10*ROW('Sanitation Data'!G40)))</f>
        <v/>
      </c>
      <c r="DC46" s="322" t="str">
        <f ca="true">+IF(OFFSET('Sanitation Data'!$G$31,0,10*ROW('Sanitation Data'!G40))="","",OFFSET('Sanitation Data'!$G$31,0,10*ROW('Sanitation Data'!G40)))</f>
        <v/>
      </c>
      <c r="DD46" s="322" t="str">
        <f ca="true">+IF(OFFSET('Sanitation Data'!$G$32,0,10*ROW('Sanitation Data'!G40))="","",OFFSET('Sanitation Data'!$G$32,0,10*ROW('Sanitation Data'!G40)))</f>
        <v/>
      </c>
      <c r="DE46" s="322" t="str">
        <f ca="true">+IF(OFFSET('Sanitation Data'!$H$28,0,10*ROW('Sanitation Data'!H40))="","",OFFSET('Sanitation Data'!$H$28,0,10*ROW('Sanitation Data'!H40)))</f>
        <v/>
      </c>
      <c r="DF46" s="322" t="str">
        <f ca="true">+IF(OFFSET('Sanitation Data'!$H$29,0,10*ROW('Sanitation Data'!H40))="","",OFFSET('Sanitation Data'!$H$29,0,10*ROW('Sanitation Data'!H40)))</f>
        <v/>
      </c>
      <c r="DG46" s="322" t="str">
        <f ca="true">+IF(OFFSET('Sanitation Data'!$H$30,0,10*ROW('Sanitation Data'!H40))="","",OFFSET('Sanitation Data'!$H$30,0,10*ROW('Sanitation Data'!H40)))</f>
        <v/>
      </c>
      <c r="DH46" s="322" t="str">
        <f ca="true">+IF(OFFSET('Sanitation Data'!$H$31,0,10*ROW('Sanitation Data'!H40))="","",OFFSET('Sanitation Data'!$H$31,0,10*ROW('Sanitation Data'!H40)))</f>
        <v/>
      </c>
      <c r="DI46" s="322" t="str">
        <f ca="true">+IF(OFFSET('Sanitation Data'!$H$32,0,10*ROW('Sanitation Data'!H40))="","",OFFSET('Sanitation Data'!$H$32,0,10*ROW('Sanitation Data'!H40)))</f>
        <v/>
      </c>
      <c r="DJ46" s="322" t="str">
        <f ca="true">+IF(OFFSET('Sanitation Data'!$I$28,0,10*ROW('Sanitation Data'!I40))="","",OFFSET('Sanitation Data'!$I$28,0,10*ROW('Sanitation Data'!I40)))</f>
        <v/>
      </c>
      <c r="DK46" s="322" t="str">
        <f ca="true">+IF(OFFSET('Sanitation Data'!$I$29,0,10*ROW('Sanitation Data'!I40))="","",OFFSET('Sanitation Data'!$I$29,0,10*ROW('Sanitation Data'!I40)))</f>
        <v/>
      </c>
      <c r="DL46" s="322" t="str">
        <f ca="true">+IF(OFFSET('Sanitation Data'!$I$30,0,10*ROW('Sanitation Data'!I40))="","",OFFSET('Sanitation Data'!$I$30,0,10*ROW('Sanitation Data'!I40)))</f>
        <v/>
      </c>
      <c r="DM46" s="322" t="str">
        <f ca="true">+IF(OFFSET('Sanitation Data'!$I$31,0,10*ROW('Sanitation Data'!I40))="","",OFFSET('Sanitation Data'!$I$31,0,10*ROW('Sanitation Data'!I40)))</f>
        <v/>
      </c>
      <c r="DN46" s="322" t="str">
        <f ca="true">+IF(OFFSET('Sanitation Data'!$I$32,0,10*ROW('Sanitation Data'!I40))="","",OFFSET('Sanitation Data'!$I$32,0,10*ROW('Sanitation Data'!I40)))</f>
        <v/>
      </c>
      <c r="DO46" s="322" t="str">
        <f ca="true">+IF(OFFSET('Hygiene Data'!$D$11,0,10*ROW('Hygiene Data'!D40))="","",OFFSET('Hygiene Data'!$D$11,0,10*ROW('Hygiene Data'!D40)))</f>
        <v/>
      </c>
      <c r="DP46" s="322" t="str">
        <f ca="true">+IF(OFFSET('Hygiene Data'!$D$12,0,10*ROW('Hygiene Data'!D40))="","",OFFSET('Hygiene Data'!$D$12,0,10*ROW('Hygiene Data'!D40)))</f>
        <v/>
      </c>
      <c r="DQ46" s="322" t="str">
        <f ca="true">+IF(OFFSET('Hygiene Data'!$D$13,0,10*ROW('Hygiene Data'!D40))="","",OFFSET('Hygiene Data'!$D$13,0,10*ROW('Hygiene Data'!D40)))</f>
        <v/>
      </c>
      <c r="DR46" s="322" t="str">
        <f ca="true">+IF(OFFSET('Hygiene Data'!$E$11,0,10*ROW('Hygiene Data'!E40))="","",OFFSET('Hygiene Data'!$E$11,0,10*ROW('Hygiene Data'!E40)))</f>
        <v/>
      </c>
      <c r="DS46" s="322" t="str">
        <f ca="true">+IF(OFFSET('Hygiene Data'!$E$12,0,10*ROW('Hygiene Data'!E40))="","",OFFSET('Hygiene Data'!$E$12,0,10*ROW('Hygiene Data'!E40)))</f>
        <v/>
      </c>
      <c r="DT46" s="322" t="str">
        <f ca="true">+IF(OFFSET('Hygiene Data'!$E$13,0,10*ROW('Hygiene Data'!E40))="","",OFFSET('Hygiene Data'!$E$13,0,10*ROW('Hygiene Data'!E40)))</f>
        <v/>
      </c>
      <c r="DU46" s="322" t="str">
        <f ca="true">+IF(OFFSET('Hygiene Data'!$F$11,0,10*ROW('Hygiene Data'!F40))="","",OFFSET('Hygiene Data'!$F$11,0,10*ROW('Hygiene Data'!F40)))</f>
        <v/>
      </c>
      <c r="DV46" s="322" t="str">
        <f ca="true">+IF(OFFSET('Hygiene Data'!$F$12,0,10*ROW('Hygiene Data'!F40))="","",OFFSET('Hygiene Data'!$F$12,0,10*ROW('Hygiene Data'!F40)))</f>
        <v/>
      </c>
      <c r="DW46" s="322" t="str">
        <f ca="true">+IF(OFFSET('Hygiene Data'!$F$13,0,10*ROW('Hygiene Data'!F40))="","",OFFSET('Hygiene Data'!$F$13,0,10*ROW('Hygiene Data'!F40)))</f>
        <v/>
      </c>
      <c r="DX46" s="322" t="str">
        <f ca="true">+IF(OFFSET('Hygiene Data'!$G$11,0,10*ROW('Hygiene Data'!G40))="","",OFFSET('Hygiene Data'!$G$11,0,10*ROW('Hygiene Data'!G40)))</f>
        <v/>
      </c>
      <c r="DY46" s="322" t="str">
        <f ca="true">+IF(OFFSET('Hygiene Data'!$G$12,0,10*ROW('Hygiene Data'!G40))="","",OFFSET('Hygiene Data'!$G$12,0,10*ROW('Hygiene Data'!G40)))</f>
        <v/>
      </c>
      <c r="DZ46" s="322" t="str">
        <f ca="true">+IF(OFFSET('Hygiene Data'!$G$13,0,10*ROW('Hygiene Data'!G40))="","",OFFSET('Hygiene Data'!$G$13,0,10*ROW('Hygiene Data'!G40)))</f>
        <v/>
      </c>
      <c r="EA46" s="322" t="str">
        <f ca="true">+IF(OFFSET('Hygiene Data'!$H$11,0,10*ROW('Hygiene Data'!H40))="","",OFFSET('Hygiene Data'!$H$11,0,10*ROW('Hygiene Data'!H40)))</f>
        <v/>
      </c>
      <c r="EB46" s="322" t="str">
        <f ca="true">+IF(OFFSET('Hygiene Data'!$H$12,0,10*ROW('Hygiene Data'!H40))="","",OFFSET('Hygiene Data'!$H$12,0,10*ROW('Hygiene Data'!H40)))</f>
        <v/>
      </c>
      <c r="EC46" s="322" t="str">
        <f ca="true">+IF(OFFSET('Hygiene Data'!$H$13,0,10*ROW('Hygiene Data'!H40))="","",OFFSET('Hygiene Data'!$H$13,0,10*ROW('Hygiene Data'!H40)))</f>
        <v/>
      </c>
      <c r="ED46" s="322" t="str">
        <f ca="true">+IF(OFFSET('Hygiene Data'!$I$11,0,10*ROW('Hygiene Data'!I40))="","",OFFSET('Hygiene Data'!$I$11,0,10*ROW('Hygiene Data'!I40)))</f>
        <v/>
      </c>
      <c r="EE46" s="322" t="str">
        <f ca="true">+IF(OFFSET('Hygiene Data'!$I$12,0,10*ROW('Hygiene Data'!I40))="","",OFFSET('Hygiene Data'!$I$12,0,10*ROW('Hygiene Data'!I40)))</f>
        <v/>
      </c>
      <c r="EF46" s="322" t="str">
        <f ca="true">+IF(OFFSET('Hygiene Data'!$I$13,0,10*ROW('Hygiene Data'!I40))="","",OFFSET('Hygiene Data'!$I$13,0,10*ROW('Hygiene Data'!I40)))</f>
        <v/>
      </c>
    </row>
    <row xmlns:x14ac="http://schemas.microsoft.com/office/spreadsheetml/2009/9/ac" r="47" x14ac:dyDescent="0.2">
      <c r="A47" s="38" t="str">
        <f ca="true">+IF(OFFSET('Water Data'!$B$2,0,10*ROW('Water Data'!E41))="","",OFFSET('Water Data'!$B$2,0,10*ROW('Water Data'!E41)))</f>
        <v/>
      </c>
      <c r="B47" s="38" t="str">
        <f ca="true">+IF(OFFSET('Water Data'!$C$2,0,10*ROW('Water Data'!F41))="","",OFFSET('Water Data'!$C$2,0,10*ROW('Water Data'!F41)))</f>
        <v/>
      </c>
      <c r="C47" s="378" t="str">
        <f t="shared" ca="true" si="0"/>
        <v/>
      </c>
      <c r="D47" s="99"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9"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9"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9"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9"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9"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9"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9"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9"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9"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9"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9"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9"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9"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9"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9"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9"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9"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100"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100"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100"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100"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100"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100"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100"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100"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100"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100"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100"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100"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100"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100"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100"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100"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100"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100"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100"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100"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100"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100"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100"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100"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100"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100"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100"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100"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100"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100"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101"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101"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101"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101"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101"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101"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101"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101"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101"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101"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101"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101"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101"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101"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101"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101"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101"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101"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22"/>
      <c r="BS47" s="322" t="str">
        <f ca="true">+IF(OFFSET('Water Data'!$D$27,0,10*ROW('Water Data'!D41))="","",OFFSET('Water Data'!$D$27,0,10*ROW('Water Data'!D41)))</f>
        <v/>
      </c>
      <c r="BT47" s="322" t="str">
        <f ca="true">+IF(OFFSET('Water Data'!$D$28,0,10*ROW('Water Data'!D41))="","",OFFSET('Water Data'!$D$28,0,10*ROW('Water Data'!D41)))</f>
        <v/>
      </c>
      <c r="BU47" s="322" t="str">
        <f ca="true">+IF(OFFSET('Water Data'!$D$29,0,10*ROW('Water Data'!D41))="","",OFFSET('Water Data'!$D$29,0,10*ROW('Water Data'!D41)))</f>
        <v/>
      </c>
      <c r="BV47" s="322" t="str">
        <f ca="true">+IF(OFFSET('Water Data'!$E$27,0,10*ROW('Water Data'!E41))="","",OFFSET('Water Data'!$E$27,0,10*ROW('Water Data'!E41)))</f>
        <v/>
      </c>
      <c r="BW47" s="322" t="str">
        <f ca="true">+IF(OFFSET('Water Data'!$E$28,0,10*ROW('Water Data'!E41))="","",OFFSET('Water Data'!$E$28,0,10*ROW('Water Data'!E41)))</f>
        <v/>
      </c>
      <c r="BX47" s="322" t="str">
        <f ca="true">+IF(OFFSET('Water Data'!$E$29,0,10*ROW('Water Data'!E41))="","",OFFSET('Water Data'!$E$29,0,10*ROW('Water Data'!E41)))</f>
        <v/>
      </c>
      <c r="BY47" s="322" t="str">
        <f ca="true">+IF(OFFSET('Water Data'!$F$27,0,10*ROW('Water Data'!F41))="","",OFFSET('Water Data'!$F$27,0,10*ROW('Water Data'!F41)))</f>
        <v/>
      </c>
      <c r="BZ47" s="322" t="str">
        <f ca="true">+IF(OFFSET('Water Data'!$F$28,0,10*ROW('Water Data'!F41))="","",OFFSET('Water Data'!$F$28,0,10*ROW('Water Data'!F41)))</f>
        <v/>
      </c>
      <c r="CA47" s="322" t="str">
        <f ca="true">+IF(OFFSET('Water Data'!$F$29,0,10*ROW('Water Data'!F41))="","",OFFSET('Water Data'!$F$29,0,10*ROW('Water Data'!F41)))</f>
        <v/>
      </c>
      <c r="CB47" s="322" t="str">
        <f ca="true">+IF(OFFSET('Water Data'!$G$27,0,10*ROW('Water Data'!G41))="","",OFFSET('Water Data'!$G$27,0,10*ROW('Water Data'!G41)))</f>
        <v/>
      </c>
      <c r="CC47" s="322" t="str">
        <f ca="true">+IF(OFFSET('Water Data'!$G$28,0,10*ROW('Water Data'!G41))="","",OFFSET('Water Data'!$G$28,0,10*ROW('Water Data'!G41)))</f>
        <v/>
      </c>
      <c r="CD47" s="322" t="str">
        <f ca="true">+IF(OFFSET('Water Data'!$G$29,0,10*ROW('Water Data'!G41))="","",OFFSET('Water Data'!$G$29,0,10*ROW('Water Data'!G41)))</f>
        <v/>
      </c>
      <c r="CE47" s="322" t="str">
        <f ca="true">+IF(OFFSET('Water Data'!$H$27,0,10*ROW('Water Data'!H41))="","",OFFSET('Water Data'!$H$27,0,10*ROW('Water Data'!H41)))</f>
        <v/>
      </c>
      <c r="CF47" s="322" t="str">
        <f ca="true">+IF(OFFSET('Water Data'!$H$28,0,10*ROW('Water Data'!H41))="","",OFFSET('Water Data'!$H$28,0,10*ROW('Water Data'!H41)))</f>
        <v/>
      </c>
      <c r="CG47" s="322" t="str">
        <f ca="true">+IF(OFFSET('Water Data'!$H$29,0,10*ROW('Water Data'!H41))="","",OFFSET('Water Data'!$H$29,0,10*ROW('Water Data'!H41)))</f>
        <v/>
      </c>
      <c r="CH47" s="322" t="str">
        <f ca="true">+IF(OFFSET('Water Data'!$I$27,0,10*ROW('Water Data'!I41))="","",OFFSET('Water Data'!$I$27,0,10*ROW('Water Data'!I41)))</f>
        <v/>
      </c>
      <c r="CI47" s="322" t="str">
        <f ca="true">+IF(OFFSET('Water Data'!$I$28,0,10*ROW('Water Data'!I41))="","",OFFSET('Water Data'!$I$28,0,10*ROW('Water Data'!I41)))</f>
        <v/>
      </c>
      <c r="CJ47" s="322" t="str">
        <f ca="true">+IF(OFFSET('Water Data'!$I$29,0,10*ROW('Water Data'!I41))="","",OFFSET('Water Data'!$I$29,0,10*ROW('Water Data'!I41)))</f>
        <v/>
      </c>
      <c r="CK47" s="322" t="str">
        <f ca="true">+IF(OFFSET('Sanitation Data'!$D$28,0,10*ROW('Sanitation Data'!D41))="","",OFFSET('Sanitation Data'!$D$28,0,10*ROW('Sanitation Data'!D41)))</f>
        <v/>
      </c>
      <c r="CL47" s="322" t="str">
        <f ca="true">+IF(OFFSET('Sanitation Data'!$D$29,0,10*ROW('Sanitation Data'!D41))="","",OFFSET('Sanitation Data'!$D$29,0,10*ROW('Sanitation Data'!D41)))</f>
        <v/>
      </c>
      <c r="CM47" s="322" t="str">
        <f ca="true">+IF(OFFSET('Sanitation Data'!$D$30,0,10*ROW('Sanitation Data'!D41))="","",OFFSET('Sanitation Data'!$D$30,0,10*ROW('Sanitation Data'!D41)))</f>
        <v/>
      </c>
      <c r="CN47" s="322" t="str">
        <f ca="true">+IF(OFFSET('Sanitation Data'!$D$31,0,10*ROW('Sanitation Data'!D41))="","",OFFSET('Sanitation Data'!$D$31,0,10*ROW('Sanitation Data'!D41)))</f>
        <v/>
      </c>
      <c r="CO47" s="322" t="str">
        <f ca="true">+IF(OFFSET('Sanitation Data'!$D$32,0,10*ROW('Sanitation Data'!D41))="","",OFFSET('Sanitation Data'!$D$32,0,10*ROW('Sanitation Data'!D41)))</f>
        <v/>
      </c>
      <c r="CP47" s="322" t="str">
        <f ca="true">+IF(OFFSET('Sanitation Data'!$E$28,0,10*ROW('Sanitation Data'!E41))="","",OFFSET('Sanitation Data'!$E$28,0,10*ROW('Sanitation Data'!E41)))</f>
        <v/>
      </c>
      <c r="CQ47" s="322" t="str">
        <f ca="true">+IF(OFFSET('Sanitation Data'!$E$29,0,10*ROW('Sanitation Data'!E41))="","",OFFSET('Sanitation Data'!$E$29,0,10*ROW('Sanitation Data'!E41)))</f>
        <v/>
      </c>
      <c r="CR47" s="322" t="str">
        <f ca="true">+IF(OFFSET('Sanitation Data'!$E$30,0,10*ROW('Sanitation Data'!E41))="","",OFFSET('Sanitation Data'!$E$30,0,10*ROW('Sanitation Data'!E41)))</f>
        <v/>
      </c>
      <c r="CS47" s="322" t="str">
        <f ca="true">+IF(OFFSET('Sanitation Data'!$E$31,0,10*ROW('Sanitation Data'!E41))="","",OFFSET('Sanitation Data'!$E$31,0,10*ROW('Sanitation Data'!E41)))</f>
        <v/>
      </c>
      <c r="CT47" s="322" t="str">
        <f ca="true">+IF(OFFSET('Sanitation Data'!$E$32,0,10*ROW('Sanitation Data'!E41))="","",OFFSET('Sanitation Data'!$E$32,0,10*ROW('Sanitation Data'!E41)))</f>
        <v/>
      </c>
      <c r="CU47" s="322" t="str">
        <f ca="true">+IF(OFFSET('Sanitation Data'!$F$28,0,10*ROW('Sanitation Data'!F41))="","",OFFSET('Sanitation Data'!$F$28,0,10*ROW('Sanitation Data'!F41)))</f>
        <v/>
      </c>
      <c r="CV47" s="322" t="str">
        <f ca="true">+IF(OFFSET('Sanitation Data'!$F$29,0,10*ROW('Sanitation Data'!F41))="","",OFFSET('Sanitation Data'!$F$29,0,10*ROW('Sanitation Data'!F41)))</f>
        <v/>
      </c>
      <c r="CW47" s="322" t="str">
        <f ca="true">+IF(OFFSET('Sanitation Data'!$F$30,0,10*ROW('Sanitation Data'!F41))="","",OFFSET('Sanitation Data'!$F$30,0,10*ROW('Sanitation Data'!F41)))</f>
        <v/>
      </c>
      <c r="CX47" s="322" t="str">
        <f ca="true">+IF(OFFSET('Sanitation Data'!$F$31,0,10*ROW('Sanitation Data'!F41))="","",OFFSET('Sanitation Data'!$F$31,0,10*ROW('Sanitation Data'!F41)))</f>
        <v/>
      </c>
      <c r="CY47" s="322" t="str">
        <f ca="true">+IF(OFFSET('Sanitation Data'!$F$32,0,10*ROW('Sanitation Data'!F41))="","",OFFSET('Sanitation Data'!$F$32,0,10*ROW('Sanitation Data'!F41)))</f>
        <v/>
      </c>
      <c r="CZ47" s="322" t="str">
        <f ca="true">+IF(OFFSET('Sanitation Data'!$G$28,0,10*ROW('Sanitation Data'!G41))="","",OFFSET('Sanitation Data'!$G$28,0,10*ROW('Sanitation Data'!G41)))</f>
        <v/>
      </c>
      <c r="DA47" s="322" t="str">
        <f ca="true">+IF(OFFSET('Sanitation Data'!$G$29,0,10*ROW('Sanitation Data'!G41))="","",OFFSET('Sanitation Data'!$G$29,0,10*ROW('Sanitation Data'!G41)))</f>
        <v/>
      </c>
      <c r="DB47" s="322" t="str">
        <f ca="true">+IF(OFFSET('Sanitation Data'!$G$30,0,10*ROW('Sanitation Data'!G41))="","",OFFSET('Sanitation Data'!$G$30,0,10*ROW('Sanitation Data'!G41)))</f>
        <v/>
      </c>
      <c r="DC47" s="322" t="str">
        <f ca="true">+IF(OFFSET('Sanitation Data'!$G$31,0,10*ROW('Sanitation Data'!G41))="","",OFFSET('Sanitation Data'!$G$31,0,10*ROW('Sanitation Data'!G41)))</f>
        <v/>
      </c>
      <c r="DD47" s="322" t="str">
        <f ca="true">+IF(OFFSET('Sanitation Data'!$G$32,0,10*ROW('Sanitation Data'!G41))="","",OFFSET('Sanitation Data'!$G$32,0,10*ROW('Sanitation Data'!G41)))</f>
        <v/>
      </c>
      <c r="DE47" s="322" t="str">
        <f ca="true">+IF(OFFSET('Sanitation Data'!$H$28,0,10*ROW('Sanitation Data'!H41))="","",OFFSET('Sanitation Data'!$H$28,0,10*ROW('Sanitation Data'!H41)))</f>
        <v/>
      </c>
      <c r="DF47" s="322" t="str">
        <f ca="true">+IF(OFFSET('Sanitation Data'!$H$29,0,10*ROW('Sanitation Data'!H41))="","",OFFSET('Sanitation Data'!$H$29,0,10*ROW('Sanitation Data'!H41)))</f>
        <v/>
      </c>
      <c r="DG47" s="322" t="str">
        <f ca="true">+IF(OFFSET('Sanitation Data'!$H$30,0,10*ROW('Sanitation Data'!H41))="","",OFFSET('Sanitation Data'!$H$30,0,10*ROW('Sanitation Data'!H41)))</f>
        <v/>
      </c>
      <c r="DH47" s="322" t="str">
        <f ca="true">+IF(OFFSET('Sanitation Data'!$H$31,0,10*ROW('Sanitation Data'!H41))="","",OFFSET('Sanitation Data'!$H$31,0,10*ROW('Sanitation Data'!H41)))</f>
        <v/>
      </c>
      <c r="DI47" s="322" t="str">
        <f ca="true">+IF(OFFSET('Sanitation Data'!$H$32,0,10*ROW('Sanitation Data'!H41))="","",OFFSET('Sanitation Data'!$H$32,0,10*ROW('Sanitation Data'!H41)))</f>
        <v/>
      </c>
      <c r="DJ47" s="322" t="str">
        <f ca="true">+IF(OFFSET('Sanitation Data'!$I$28,0,10*ROW('Sanitation Data'!I41))="","",OFFSET('Sanitation Data'!$I$28,0,10*ROW('Sanitation Data'!I41)))</f>
        <v/>
      </c>
      <c r="DK47" s="322" t="str">
        <f ca="true">+IF(OFFSET('Sanitation Data'!$I$29,0,10*ROW('Sanitation Data'!I41))="","",OFFSET('Sanitation Data'!$I$29,0,10*ROW('Sanitation Data'!I41)))</f>
        <v/>
      </c>
      <c r="DL47" s="322" t="str">
        <f ca="true">+IF(OFFSET('Sanitation Data'!$I$30,0,10*ROW('Sanitation Data'!I41))="","",OFFSET('Sanitation Data'!$I$30,0,10*ROW('Sanitation Data'!I41)))</f>
        <v/>
      </c>
      <c r="DM47" s="322" t="str">
        <f ca="true">+IF(OFFSET('Sanitation Data'!$I$31,0,10*ROW('Sanitation Data'!I41))="","",OFFSET('Sanitation Data'!$I$31,0,10*ROW('Sanitation Data'!I41)))</f>
        <v/>
      </c>
      <c r="DN47" s="322" t="str">
        <f ca="true">+IF(OFFSET('Sanitation Data'!$I$32,0,10*ROW('Sanitation Data'!I41))="","",OFFSET('Sanitation Data'!$I$32,0,10*ROW('Sanitation Data'!I41)))</f>
        <v/>
      </c>
      <c r="DO47" s="322" t="str">
        <f ca="true">+IF(OFFSET('Hygiene Data'!$D$11,0,10*ROW('Hygiene Data'!D41))="","",OFFSET('Hygiene Data'!$D$11,0,10*ROW('Hygiene Data'!D41)))</f>
        <v/>
      </c>
      <c r="DP47" s="322" t="str">
        <f ca="true">+IF(OFFSET('Hygiene Data'!$D$12,0,10*ROW('Hygiene Data'!D41))="","",OFFSET('Hygiene Data'!$D$12,0,10*ROW('Hygiene Data'!D41)))</f>
        <v/>
      </c>
      <c r="DQ47" s="322" t="str">
        <f ca="true">+IF(OFFSET('Hygiene Data'!$D$13,0,10*ROW('Hygiene Data'!D41))="","",OFFSET('Hygiene Data'!$D$13,0,10*ROW('Hygiene Data'!D41)))</f>
        <v/>
      </c>
      <c r="DR47" s="322" t="str">
        <f ca="true">+IF(OFFSET('Hygiene Data'!$E$11,0,10*ROW('Hygiene Data'!E41))="","",OFFSET('Hygiene Data'!$E$11,0,10*ROW('Hygiene Data'!E41)))</f>
        <v/>
      </c>
      <c r="DS47" s="322" t="str">
        <f ca="true">+IF(OFFSET('Hygiene Data'!$E$12,0,10*ROW('Hygiene Data'!E41))="","",OFFSET('Hygiene Data'!$E$12,0,10*ROW('Hygiene Data'!E41)))</f>
        <v/>
      </c>
      <c r="DT47" s="322" t="str">
        <f ca="true">+IF(OFFSET('Hygiene Data'!$E$13,0,10*ROW('Hygiene Data'!E41))="","",OFFSET('Hygiene Data'!$E$13,0,10*ROW('Hygiene Data'!E41)))</f>
        <v/>
      </c>
      <c r="DU47" s="322" t="str">
        <f ca="true">+IF(OFFSET('Hygiene Data'!$F$11,0,10*ROW('Hygiene Data'!F41))="","",OFFSET('Hygiene Data'!$F$11,0,10*ROW('Hygiene Data'!F41)))</f>
        <v/>
      </c>
      <c r="DV47" s="322" t="str">
        <f ca="true">+IF(OFFSET('Hygiene Data'!$F$12,0,10*ROW('Hygiene Data'!F41))="","",OFFSET('Hygiene Data'!$F$12,0,10*ROW('Hygiene Data'!F41)))</f>
        <v/>
      </c>
      <c r="DW47" s="322" t="str">
        <f ca="true">+IF(OFFSET('Hygiene Data'!$F$13,0,10*ROW('Hygiene Data'!F41))="","",OFFSET('Hygiene Data'!$F$13,0,10*ROW('Hygiene Data'!F41)))</f>
        <v/>
      </c>
      <c r="DX47" s="322" t="str">
        <f ca="true">+IF(OFFSET('Hygiene Data'!$G$11,0,10*ROW('Hygiene Data'!G41))="","",OFFSET('Hygiene Data'!$G$11,0,10*ROW('Hygiene Data'!G41)))</f>
        <v/>
      </c>
      <c r="DY47" s="322" t="str">
        <f ca="true">+IF(OFFSET('Hygiene Data'!$G$12,0,10*ROW('Hygiene Data'!G41))="","",OFFSET('Hygiene Data'!$G$12,0,10*ROW('Hygiene Data'!G41)))</f>
        <v/>
      </c>
      <c r="DZ47" s="322" t="str">
        <f ca="true">+IF(OFFSET('Hygiene Data'!$G$13,0,10*ROW('Hygiene Data'!G41))="","",OFFSET('Hygiene Data'!$G$13,0,10*ROW('Hygiene Data'!G41)))</f>
        <v/>
      </c>
      <c r="EA47" s="322" t="str">
        <f ca="true">+IF(OFFSET('Hygiene Data'!$H$11,0,10*ROW('Hygiene Data'!H41))="","",OFFSET('Hygiene Data'!$H$11,0,10*ROW('Hygiene Data'!H41)))</f>
        <v/>
      </c>
      <c r="EB47" s="322" t="str">
        <f ca="true">+IF(OFFSET('Hygiene Data'!$H$12,0,10*ROW('Hygiene Data'!H41))="","",OFFSET('Hygiene Data'!$H$12,0,10*ROW('Hygiene Data'!H41)))</f>
        <v/>
      </c>
      <c r="EC47" s="322" t="str">
        <f ca="true">+IF(OFFSET('Hygiene Data'!$H$13,0,10*ROW('Hygiene Data'!H41))="","",OFFSET('Hygiene Data'!$H$13,0,10*ROW('Hygiene Data'!H41)))</f>
        <v/>
      </c>
      <c r="ED47" s="322" t="str">
        <f ca="true">+IF(OFFSET('Hygiene Data'!$I$11,0,10*ROW('Hygiene Data'!I41))="","",OFFSET('Hygiene Data'!$I$11,0,10*ROW('Hygiene Data'!I41)))</f>
        <v/>
      </c>
      <c r="EE47" s="322" t="str">
        <f ca="true">+IF(OFFSET('Hygiene Data'!$I$12,0,10*ROW('Hygiene Data'!I41))="","",OFFSET('Hygiene Data'!$I$12,0,10*ROW('Hygiene Data'!I41)))</f>
        <v/>
      </c>
      <c r="EF47" s="322" t="str">
        <f ca="true">+IF(OFFSET('Hygiene Data'!$I$13,0,10*ROW('Hygiene Data'!I41))="","",OFFSET('Hygiene Data'!$I$13,0,10*ROW('Hygiene Data'!I41)))</f>
        <v/>
      </c>
    </row>
    <row xmlns:x14ac="http://schemas.microsoft.com/office/spreadsheetml/2009/9/ac" r="48" x14ac:dyDescent="0.2">
      <c r="A48" s="38" t="str">
        <f ca="true">+IF(OFFSET('Water Data'!$B$2,0,10*ROW('Water Data'!E42))="","",OFFSET('Water Data'!$B$2,0,10*ROW('Water Data'!E42)))</f>
        <v/>
      </c>
      <c r="B48" s="38" t="str">
        <f ca="true">+IF(OFFSET('Water Data'!$C$2,0,10*ROW('Water Data'!F42))="","",OFFSET('Water Data'!$C$2,0,10*ROW('Water Data'!F42)))</f>
        <v/>
      </c>
      <c r="C48" s="378" t="str">
        <f t="shared" ca="true" si="0"/>
        <v/>
      </c>
      <c r="D48" s="99"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9"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9"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9"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9"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9"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9"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9"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9"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9"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9"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9"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9"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9"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9"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9"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9"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9"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100"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100"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100"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100"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100"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100"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100"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100"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100"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100"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100"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100"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100"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100"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100"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100"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100"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100"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100"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100"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100"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100"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100"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100"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100"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100"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100"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100"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100"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100"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101"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101"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101"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101"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101"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101"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101"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101"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101"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101"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101"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101"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101"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101"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101"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101"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101"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101"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22"/>
      <c r="BS48" s="322" t="str">
        <f ca="true">+IF(OFFSET('Water Data'!$D$27,0,10*ROW('Water Data'!D42))="","",OFFSET('Water Data'!$D$27,0,10*ROW('Water Data'!D42)))</f>
        <v/>
      </c>
      <c r="BT48" s="322" t="str">
        <f ca="true">+IF(OFFSET('Water Data'!$D$28,0,10*ROW('Water Data'!D42))="","",OFFSET('Water Data'!$D$28,0,10*ROW('Water Data'!D42)))</f>
        <v/>
      </c>
      <c r="BU48" s="322" t="str">
        <f ca="true">+IF(OFFSET('Water Data'!$D$29,0,10*ROW('Water Data'!D42))="","",OFFSET('Water Data'!$D$29,0,10*ROW('Water Data'!D42)))</f>
        <v/>
      </c>
      <c r="BV48" s="322" t="str">
        <f ca="true">+IF(OFFSET('Water Data'!$E$27,0,10*ROW('Water Data'!E42))="","",OFFSET('Water Data'!$E$27,0,10*ROW('Water Data'!E42)))</f>
        <v/>
      </c>
      <c r="BW48" s="322" t="str">
        <f ca="true">+IF(OFFSET('Water Data'!$E$28,0,10*ROW('Water Data'!E42))="","",OFFSET('Water Data'!$E$28,0,10*ROW('Water Data'!E42)))</f>
        <v/>
      </c>
      <c r="BX48" s="322" t="str">
        <f ca="true">+IF(OFFSET('Water Data'!$E$29,0,10*ROW('Water Data'!E42))="","",OFFSET('Water Data'!$E$29,0,10*ROW('Water Data'!E42)))</f>
        <v/>
      </c>
      <c r="BY48" s="322" t="str">
        <f ca="true">+IF(OFFSET('Water Data'!$F$27,0,10*ROW('Water Data'!F42))="","",OFFSET('Water Data'!$F$27,0,10*ROW('Water Data'!F42)))</f>
        <v/>
      </c>
      <c r="BZ48" s="322" t="str">
        <f ca="true">+IF(OFFSET('Water Data'!$F$28,0,10*ROW('Water Data'!F42))="","",OFFSET('Water Data'!$F$28,0,10*ROW('Water Data'!F42)))</f>
        <v/>
      </c>
      <c r="CA48" s="322" t="str">
        <f ca="true">+IF(OFFSET('Water Data'!$F$29,0,10*ROW('Water Data'!F42))="","",OFFSET('Water Data'!$F$29,0,10*ROW('Water Data'!F42)))</f>
        <v/>
      </c>
      <c r="CB48" s="322" t="str">
        <f ca="true">+IF(OFFSET('Water Data'!$G$27,0,10*ROW('Water Data'!G42))="","",OFFSET('Water Data'!$G$27,0,10*ROW('Water Data'!G42)))</f>
        <v/>
      </c>
      <c r="CC48" s="322" t="str">
        <f ca="true">+IF(OFFSET('Water Data'!$G$28,0,10*ROW('Water Data'!G42))="","",OFFSET('Water Data'!$G$28,0,10*ROW('Water Data'!G42)))</f>
        <v/>
      </c>
      <c r="CD48" s="322" t="str">
        <f ca="true">+IF(OFFSET('Water Data'!$G$29,0,10*ROW('Water Data'!G42))="","",OFFSET('Water Data'!$G$29,0,10*ROW('Water Data'!G42)))</f>
        <v/>
      </c>
      <c r="CE48" s="322" t="str">
        <f ca="true">+IF(OFFSET('Water Data'!$H$27,0,10*ROW('Water Data'!H42))="","",OFFSET('Water Data'!$H$27,0,10*ROW('Water Data'!H42)))</f>
        <v/>
      </c>
      <c r="CF48" s="322" t="str">
        <f ca="true">+IF(OFFSET('Water Data'!$H$28,0,10*ROW('Water Data'!H42))="","",OFFSET('Water Data'!$H$28,0,10*ROW('Water Data'!H42)))</f>
        <v/>
      </c>
      <c r="CG48" s="322" t="str">
        <f ca="true">+IF(OFFSET('Water Data'!$H$29,0,10*ROW('Water Data'!H42))="","",OFFSET('Water Data'!$H$29,0,10*ROW('Water Data'!H42)))</f>
        <v/>
      </c>
      <c r="CH48" s="322" t="str">
        <f ca="true">+IF(OFFSET('Water Data'!$I$27,0,10*ROW('Water Data'!I42))="","",OFFSET('Water Data'!$I$27,0,10*ROW('Water Data'!I42)))</f>
        <v/>
      </c>
      <c r="CI48" s="322" t="str">
        <f ca="true">+IF(OFFSET('Water Data'!$I$28,0,10*ROW('Water Data'!I42))="","",OFFSET('Water Data'!$I$28,0,10*ROW('Water Data'!I42)))</f>
        <v/>
      </c>
      <c r="CJ48" s="322" t="str">
        <f ca="true">+IF(OFFSET('Water Data'!$I$29,0,10*ROW('Water Data'!I42))="","",OFFSET('Water Data'!$I$29,0,10*ROW('Water Data'!I42)))</f>
        <v/>
      </c>
      <c r="CK48" s="322" t="str">
        <f ca="true">+IF(OFFSET('Sanitation Data'!$D$28,0,10*ROW('Sanitation Data'!D42))="","",OFFSET('Sanitation Data'!$D$28,0,10*ROW('Sanitation Data'!D42)))</f>
        <v/>
      </c>
      <c r="CL48" s="322" t="str">
        <f ca="true">+IF(OFFSET('Sanitation Data'!$D$29,0,10*ROW('Sanitation Data'!D42))="","",OFFSET('Sanitation Data'!$D$29,0,10*ROW('Sanitation Data'!D42)))</f>
        <v/>
      </c>
      <c r="CM48" s="322" t="str">
        <f ca="true">+IF(OFFSET('Sanitation Data'!$D$30,0,10*ROW('Sanitation Data'!D42))="","",OFFSET('Sanitation Data'!$D$30,0,10*ROW('Sanitation Data'!D42)))</f>
        <v/>
      </c>
      <c r="CN48" s="322" t="str">
        <f ca="true">+IF(OFFSET('Sanitation Data'!$D$31,0,10*ROW('Sanitation Data'!D42))="","",OFFSET('Sanitation Data'!$D$31,0,10*ROW('Sanitation Data'!D42)))</f>
        <v/>
      </c>
      <c r="CO48" s="322" t="str">
        <f ca="true">+IF(OFFSET('Sanitation Data'!$D$32,0,10*ROW('Sanitation Data'!D42))="","",OFFSET('Sanitation Data'!$D$32,0,10*ROW('Sanitation Data'!D42)))</f>
        <v/>
      </c>
      <c r="CP48" s="322" t="str">
        <f ca="true">+IF(OFFSET('Sanitation Data'!$E$28,0,10*ROW('Sanitation Data'!E42))="","",OFFSET('Sanitation Data'!$E$28,0,10*ROW('Sanitation Data'!E42)))</f>
        <v/>
      </c>
      <c r="CQ48" s="322" t="str">
        <f ca="true">+IF(OFFSET('Sanitation Data'!$E$29,0,10*ROW('Sanitation Data'!E42))="","",OFFSET('Sanitation Data'!$E$29,0,10*ROW('Sanitation Data'!E42)))</f>
        <v/>
      </c>
      <c r="CR48" s="322" t="str">
        <f ca="true">+IF(OFFSET('Sanitation Data'!$E$30,0,10*ROW('Sanitation Data'!E42))="","",OFFSET('Sanitation Data'!$E$30,0,10*ROW('Sanitation Data'!E42)))</f>
        <v/>
      </c>
      <c r="CS48" s="322" t="str">
        <f ca="true">+IF(OFFSET('Sanitation Data'!$E$31,0,10*ROW('Sanitation Data'!E42))="","",OFFSET('Sanitation Data'!$E$31,0,10*ROW('Sanitation Data'!E42)))</f>
        <v/>
      </c>
      <c r="CT48" s="322" t="str">
        <f ca="true">+IF(OFFSET('Sanitation Data'!$E$32,0,10*ROW('Sanitation Data'!E42))="","",OFFSET('Sanitation Data'!$E$32,0,10*ROW('Sanitation Data'!E42)))</f>
        <v/>
      </c>
      <c r="CU48" s="322" t="str">
        <f ca="true">+IF(OFFSET('Sanitation Data'!$F$28,0,10*ROW('Sanitation Data'!F42))="","",OFFSET('Sanitation Data'!$F$28,0,10*ROW('Sanitation Data'!F42)))</f>
        <v/>
      </c>
      <c r="CV48" s="322" t="str">
        <f ca="true">+IF(OFFSET('Sanitation Data'!$F$29,0,10*ROW('Sanitation Data'!F42))="","",OFFSET('Sanitation Data'!$F$29,0,10*ROW('Sanitation Data'!F42)))</f>
        <v/>
      </c>
      <c r="CW48" s="322" t="str">
        <f ca="true">+IF(OFFSET('Sanitation Data'!$F$30,0,10*ROW('Sanitation Data'!F42))="","",OFFSET('Sanitation Data'!$F$30,0,10*ROW('Sanitation Data'!F42)))</f>
        <v/>
      </c>
      <c r="CX48" s="322" t="str">
        <f ca="true">+IF(OFFSET('Sanitation Data'!$F$31,0,10*ROW('Sanitation Data'!F42))="","",OFFSET('Sanitation Data'!$F$31,0,10*ROW('Sanitation Data'!F42)))</f>
        <v/>
      </c>
      <c r="CY48" s="322" t="str">
        <f ca="true">+IF(OFFSET('Sanitation Data'!$F$32,0,10*ROW('Sanitation Data'!F42))="","",OFFSET('Sanitation Data'!$F$32,0,10*ROW('Sanitation Data'!F42)))</f>
        <v/>
      </c>
      <c r="CZ48" s="322" t="str">
        <f ca="true">+IF(OFFSET('Sanitation Data'!$G$28,0,10*ROW('Sanitation Data'!G42))="","",OFFSET('Sanitation Data'!$G$28,0,10*ROW('Sanitation Data'!G42)))</f>
        <v/>
      </c>
      <c r="DA48" s="322" t="str">
        <f ca="true">+IF(OFFSET('Sanitation Data'!$G$29,0,10*ROW('Sanitation Data'!G42))="","",OFFSET('Sanitation Data'!$G$29,0,10*ROW('Sanitation Data'!G42)))</f>
        <v/>
      </c>
      <c r="DB48" s="322" t="str">
        <f ca="true">+IF(OFFSET('Sanitation Data'!$G$30,0,10*ROW('Sanitation Data'!G42))="","",OFFSET('Sanitation Data'!$G$30,0,10*ROW('Sanitation Data'!G42)))</f>
        <v/>
      </c>
      <c r="DC48" s="322" t="str">
        <f ca="true">+IF(OFFSET('Sanitation Data'!$G$31,0,10*ROW('Sanitation Data'!G42))="","",OFFSET('Sanitation Data'!$G$31,0,10*ROW('Sanitation Data'!G42)))</f>
        <v/>
      </c>
      <c r="DD48" s="322" t="str">
        <f ca="true">+IF(OFFSET('Sanitation Data'!$G$32,0,10*ROW('Sanitation Data'!G42))="","",OFFSET('Sanitation Data'!$G$32,0,10*ROW('Sanitation Data'!G42)))</f>
        <v/>
      </c>
      <c r="DE48" s="322" t="str">
        <f ca="true">+IF(OFFSET('Sanitation Data'!$H$28,0,10*ROW('Sanitation Data'!H42))="","",OFFSET('Sanitation Data'!$H$28,0,10*ROW('Sanitation Data'!H42)))</f>
        <v/>
      </c>
      <c r="DF48" s="322" t="str">
        <f ca="true">+IF(OFFSET('Sanitation Data'!$H$29,0,10*ROW('Sanitation Data'!H42))="","",OFFSET('Sanitation Data'!$H$29,0,10*ROW('Sanitation Data'!H42)))</f>
        <v/>
      </c>
      <c r="DG48" s="322" t="str">
        <f ca="true">+IF(OFFSET('Sanitation Data'!$H$30,0,10*ROW('Sanitation Data'!H42))="","",OFFSET('Sanitation Data'!$H$30,0,10*ROW('Sanitation Data'!H42)))</f>
        <v/>
      </c>
      <c r="DH48" s="322" t="str">
        <f ca="true">+IF(OFFSET('Sanitation Data'!$H$31,0,10*ROW('Sanitation Data'!H42))="","",OFFSET('Sanitation Data'!$H$31,0,10*ROW('Sanitation Data'!H42)))</f>
        <v/>
      </c>
      <c r="DI48" s="322" t="str">
        <f ca="true">+IF(OFFSET('Sanitation Data'!$H$32,0,10*ROW('Sanitation Data'!H42))="","",OFFSET('Sanitation Data'!$H$32,0,10*ROW('Sanitation Data'!H42)))</f>
        <v/>
      </c>
      <c r="DJ48" s="322" t="str">
        <f ca="true">+IF(OFFSET('Sanitation Data'!$I$28,0,10*ROW('Sanitation Data'!I42))="","",OFFSET('Sanitation Data'!$I$28,0,10*ROW('Sanitation Data'!I42)))</f>
        <v/>
      </c>
      <c r="DK48" s="322" t="str">
        <f ca="true">+IF(OFFSET('Sanitation Data'!$I$29,0,10*ROW('Sanitation Data'!I42))="","",OFFSET('Sanitation Data'!$I$29,0,10*ROW('Sanitation Data'!I42)))</f>
        <v/>
      </c>
      <c r="DL48" s="322" t="str">
        <f ca="true">+IF(OFFSET('Sanitation Data'!$I$30,0,10*ROW('Sanitation Data'!I42))="","",OFFSET('Sanitation Data'!$I$30,0,10*ROW('Sanitation Data'!I42)))</f>
        <v/>
      </c>
      <c r="DM48" s="322" t="str">
        <f ca="true">+IF(OFFSET('Sanitation Data'!$I$31,0,10*ROW('Sanitation Data'!I42))="","",OFFSET('Sanitation Data'!$I$31,0,10*ROW('Sanitation Data'!I42)))</f>
        <v/>
      </c>
      <c r="DN48" s="322" t="str">
        <f ca="true">+IF(OFFSET('Sanitation Data'!$I$32,0,10*ROW('Sanitation Data'!I42))="","",OFFSET('Sanitation Data'!$I$32,0,10*ROW('Sanitation Data'!I42)))</f>
        <v/>
      </c>
      <c r="DO48" s="322" t="str">
        <f ca="true">+IF(OFFSET('Hygiene Data'!$D$11,0,10*ROW('Hygiene Data'!D42))="","",OFFSET('Hygiene Data'!$D$11,0,10*ROW('Hygiene Data'!D42)))</f>
        <v/>
      </c>
      <c r="DP48" s="322" t="str">
        <f ca="true">+IF(OFFSET('Hygiene Data'!$D$12,0,10*ROW('Hygiene Data'!D42))="","",OFFSET('Hygiene Data'!$D$12,0,10*ROW('Hygiene Data'!D42)))</f>
        <v/>
      </c>
      <c r="DQ48" s="322" t="str">
        <f ca="true">+IF(OFFSET('Hygiene Data'!$D$13,0,10*ROW('Hygiene Data'!D42))="","",OFFSET('Hygiene Data'!$D$13,0,10*ROW('Hygiene Data'!D42)))</f>
        <v/>
      </c>
      <c r="DR48" s="322" t="str">
        <f ca="true">+IF(OFFSET('Hygiene Data'!$E$11,0,10*ROW('Hygiene Data'!E42))="","",OFFSET('Hygiene Data'!$E$11,0,10*ROW('Hygiene Data'!E42)))</f>
        <v/>
      </c>
      <c r="DS48" s="322" t="str">
        <f ca="true">+IF(OFFSET('Hygiene Data'!$E$12,0,10*ROW('Hygiene Data'!E42))="","",OFFSET('Hygiene Data'!$E$12,0,10*ROW('Hygiene Data'!E42)))</f>
        <v/>
      </c>
      <c r="DT48" s="322" t="str">
        <f ca="true">+IF(OFFSET('Hygiene Data'!$E$13,0,10*ROW('Hygiene Data'!E42))="","",OFFSET('Hygiene Data'!$E$13,0,10*ROW('Hygiene Data'!E42)))</f>
        <v/>
      </c>
      <c r="DU48" s="322" t="str">
        <f ca="true">+IF(OFFSET('Hygiene Data'!$F$11,0,10*ROW('Hygiene Data'!F42))="","",OFFSET('Hygiene Data'!$F$11,0,10*ROW('Hygiene Data'!F42)))</f>
        <v/>
      </c>
      <c r="DV48" s="322" t="str">
        <f ca="true">+IF(OFFSET('Hygiene Data'!$F$12,0,10*ROW('Hygiene Data'!F42))="","",OFFSET('Hygiene Data'!$F$12,0,10*ROW('Hygiene Data'!F42)))</f>
        <v/>
      </c>
      <c r="DW48" s="322" t="str">
        <f ca="true">+IF(OFFSET('Hygiene Data'!$F$13,0,10*ROW('Hygiene Data'!F42))="","",OFFSET('Hygiene Data'!$F$13,0,10*ROW('Hygiene Data'!F42)))</f>
        <v/>
      </c>
      <c r="DX48" s="322" t="str">
        <f ca="true">+IF(OFFSET('Hygiene Data'!$G$11,0,10*ROW('Hygiene Data'!G42))="","",OFFSET('Hygiene Data'!$G$11,0,10*ROW('Hygiene Data'!G42)))</f>
        <v/>
      </c>
      <c r="DY48" s="322" t="str">
        <f ca="true">+IF(OFFSET('Hygiene Data'!$G$12,0,10*ROW('Hygiene Data'!G42))="","",OFFSET('Hygiene Data'!$G$12,0,10*ROW('Hygiene Data'!G42)))</f>
        <v/>
      </c>
      <c r="DZ48" s="322" t="str">
        <f ca="true">+IF(OFFSET('Hygiene Data'!$G$13,0,10*ROW('Hygiene Data'!G42))="","",OFFSET('Hygiene Data'!$G$13,0,10*ROW('Hygiene Data'!G42)))</f>
        <v/>
      </c>
      <c r="EA48" s="322" t="str">
        <f ca="true">+IF(OFFSET('Hygiene Data'!$H$11,0,10*ROW('Hygiene Data'!H42))="","",OFFSET('Hygiene Data'!$H$11,0,10*ROW('Hygiene Data'!H42)))</f>
        <v/>
      </c>
      <c r="EB48" s="322" t="str">
        <f ca="true">+IF(OFFSET('Hygiene Data'!$H$12,0,10*ROW('Hygiene Data'!H42))="","",OFFSET('Hygiene Data'!$H$12,0,10*ROW('Hygiene Data'!H42)))</f>
        <v/>
      </c>
      <c r="EC48" s="322" t="str">
        <f ca="true">+IF(OFFSET('Hygiene Data'!$H$13,0,10*ROW('Hygiene Data'!H42))="","",OFFSET('Hygiene Data'!$H$13,0,10*ROW('Hygiene Data'!H42)))</f>
        <v/>
      </c>
      <c r="ED48" s="322" t="str">
        <f ca="true">+IF(OFFSET('Hygiene Data'!$I$11,0,10*ROW('Hygiene Data'!I42))="","",OFFSET('Hygiene Data'!$I$11,0,10*ROW('Hygiene Data'!I42)))</f>
        <v/>
      </c>
      <c r="EE48" s="322" t="str">
        <f ca="true">+IF(OFFSET('Hygiene Data'!$I$12,0,10*ROW('Hygiene Data'!I42))="","",OFFSET('Hygiene Data'!$I$12,0,10*ROW('Hygiene Data'!I42)))</f>
        <v/>
      </c>
      <c r="EF48" s="322" t="str">
        <f ca="true">+IF(OFFSET('Hygiene Data'!$I$13,0,10*ROW('Hygiene Data'!I42))="","",OFFSET('Hygiene Data'!$I$13,0,10*ROW('Hygiene Data'!I42)))</f>
        <v/>
      </c>
    </row>
    <row xmlns:x14ac="http://schemas.microsoft.com/office/spreadsheetml/2009/9/ac" r="49" x14ac:dyDescent="0.2">
      <c r="A49" s="38" t="str">
        <f ca="true">+IF(OFFSET('Water Data'!$B$2,0,10*ROW('Water Data'!E43))="","",OFFSET('Water Data'!$B$2,0,10*ROW('Water Data'!E43)))</f>
        <v/>
      </c>
      <c r="B49" s="38" t="str">
        <f ca="true">+IF(OFFSET('Water Data'!$C$2,0,10*ROW('Water Data'!F43))="","",OFFSET('Water Data'!$C$2,0,10*ROW('Water Data'!F43)))</f>
        <v/>
      </c>
      <c r="C49" s="378" t="str">
        <f t="shared" ca="true" si="0"/>
        <v/>
      </c>
      <c r="D49" s="99"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9"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9"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9"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9"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9"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9"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9"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9"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9"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9"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9"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9"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9"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9"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9"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9"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9"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100"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100"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100"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100"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100"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100"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100"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100"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100"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100"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100"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100"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100"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100"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100"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100"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100"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100"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100"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100"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100"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100"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100"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100"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100"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100"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100"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100"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100"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100"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101"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101"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101"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101"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101"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101"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101"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101"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101"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101"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101"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101"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101"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101"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101"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101"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101"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101"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22"/>
      <c r="BS49" s="322" t="str">
        <f ca="true">+IF(OFFSET('Water Data'!$D$27,0,10*ROW('Water Data'!D43))="","",OFFSET('Water Data'!$D$27,0,10*ROW('Water Data'!D43)))</f>
        <v/>
      </c>
      <c r="BT49" s="322" t="str">
        <f ca="true">+IF(OFFSET('Water Data'!$D$28,0,10*ROW('Water Data'!D43))="","",OFFSET('Water Data'!$D$28,0,10*ROW('Water Data'!D43)))</f>
        <v/>
      </c>
      <c r="BU49" s="322" t="str">
        <f ca="true">+IF(OFFSET('Water Data'!$D$29,0,10*ROW('Water Data'!D43))="","",OFFSET('Water Data'!$D$29,0,10*ROW('Water Data'!D43)))</f>
        <v/>
      </c>
      <c r="BV49" s="322" t="str">
        <f ca="true">+IF(OFFSET('Water Data'!$E$27,0,10*ROW('Water Data'!E43))="","",OFFSET('Water Data'!$E$27,0,10*ROW('Water Data'!E43)))</f>
        <v/>
      </c>
      <c r="BW49" s="322" t="str">
        <f ca="true">+IF(OFFSET('Water Data'!$E$28,0,10*ROW('Water Data'!E43))="","",OFFSET('Water Data'!$E$28,0,10*ROW('Water Data'!E43)))</f>
        <v/>
      </c>
      <c r="BX49" s="322" t="str">
        <f ca="true">+IF(OFFSET('Water Data'!$E$29,0,10*ROW('Water Data'!E43))="","",OFFSET('Water Data'!$E$29,0,10*ROW('Water Data'!E43)))</f>
        <v/>
      </c>
      <c r="BY49" s="322" t="str">
        <f ca="true">+IF(OFFSET('Water Data'!$F$27,0,10*ROW('Water Data'!F43))="","",OFFSET('Water Data'!$F$27,0,10*ROW('Water Data'!F43)))</f>
        <v/>
      </c>
      <c r="BZ49" s="322" t="str">
        <f ca="true">+IF(OFFSET('Water Data'!$F$28,0,10*ROW('Water Data'!F43))="","",OFFSET('Water Data'!$F$28,0,10*ROW('Water Data'!F43)))</f>
        <v/>
      </c>
      <c r="CA49" s="322" t="str">
        <f ca="true">+IF(OFFSET('Water Data'!$F$29,0,10*ROW('Water Data'!F43))="","",OFFSET('Water Data'!$F$29,0,10*ROW('Water Data'!F43)))</f>
        <v/>
      </c>
      <c r="CB49" s="322" t="str">
        <f ca="true">+IF(OFFSET('Water Data'!$G$27,0,10*ROW('Water Data'!G43))="","",OFFSET('Water Data'!$G$27,0,10*ROW('Water Data'!G43)))</f>
        <v/>
      </c>
      <c r="CC49" s="322" t="str">
        <f ca="true">+IF(OFFSET('Water Data'!$G$28,0,10*ROW('Water Data'!G43))="","",OFFSET('Water Data'!$G$28,0,10*ROW('Water Data'!G43)))</f>
        <v/>
      </c>
      <c r="CD49" s="322" t="str">
        <f ca="true">+IF(OFFSET('Water Data'!$G$29,0,10*ROW('Water Data'!G43))="","",OFFSET('Water Data'!$G$29,0,10*ROW('Water Data'!G43)))</f>
        <v/>
      </c>
      <c r="CE49" s="322" t="str">
        <f ca="true">+IF(OFFSET('Water Data'!$H$27,0,10*ROW('Water Data'!H43))="","",OFFSET('Water Data'!$H$27,0,10*ROW('Water Data'!H43)))</f>
        <v/>
      </c>
      <c r="CF49" s="322" t="str">
        <f ca="true">+IF(OFFSET('Water Data'!$H$28,0,10*ROW('Water Data'!H43))="","",OFFSET('Water Data'!$H$28,0,10*ROW('Water Data'!H43)))</f>
        <v/>
      </c>
      <c r="CG49" s="322" t="str">
        <f ca="true">+IF(OFFSET('Water Data'!$H$29,0,10*ROW('Water Data'!H43))="","",OFFSET('Water Data'!$H$29,0,10*ROW('Water Data'!H43)))</f>
        <v/>
      </c>
      <c r="CH49" s="322" t="str">
        <f ca="true">+IF(OFFSET('Water Data'!$I$27,0,10*ROW('Water Data'!I43))="","",OFFSET('Water Data'!$I$27,0,10*ROW('Water Data'!I43)))</f>
        <v/>
      </c>
      <c r="CI49" s="322" t="str">
        <f ca="true">+IF(OFFSET('Water Data'!$I$28,0,10*ROW('Water Data'!I43))="","",OFFSET('Water Data'!$I$28,0,10*ROW('Water Data'!I43)))</f>
        <v/>
      </c>
      <c r="CJ49" s="322" t="str">
        <f ca="true">+IF(OFFSET('Water Data'!$I$29,0,10*ROW('Water Data'!I43))="","",OFFSET('Water Data'!$I$29,0,10*ROW('Water Data'!I43)))</f>
        <v/>
      </c>
      <c r="CK49" s="322" t="str">
        <f ca="true">+IF(OFFSET('Sanitation Data'!$D$28,0,10*ROW('Sanitation Data'!D43))="","",OFFSET('Sanitation Data'!$D$28,0,10*ROW('Sanitation Data'!D43)))</f>
        <v/>
      </c>
      <c r="CL49" s="322" t="str">
        <f ca="true">+IF(OFFSET('Sanitation Data'!$D$29,0,10*ROW('Sanitation Data'!D43))="","",OFFSET('Sanitation Data'!$D$29,0,10*ROW('Sanitation Data'!D43)))</f>
        <v/>
      </c>
      <c r="CM49" s="322" t="str">
        <f ca="true">+IF(OFFSET('Sanitation Data'!$D$30,0,10*ROW('Sanitation Data'!D43))="","",OFFSET('Sanitation Data'!$D$30,0,10*ROW('Sanitation Data'!D43)))</f>
        <v/>
      </c>
      <c r="CN49" s="322" t="str">
        <f ca="true">+IF(OFFSET('Sanitation Data'!$D$31,0,10*ROW('Sanitation Data'!D43))="","",OFFSET('Sanitation Data'!$D$31,0,10*ROW('Sanitation Data'!D43)))</f>
        <v/>
      </c>
      <c r="CO49" s="322" t="str">
        <f ca="true">+IF(OFFSET('Sanitation Data'!$D$32,0,10*ROW('Sanitation Data'!D43))="","",OFFSET('Sanitation Data'!$D$32,0,10*ROW('Sanitation Data'!D43)))</f>
        <v/>
      </c>
      <c r="CP49" s="322" t="str">
        <f ca="true">+IF(OFFSET('Sanitation Data'!$E$28,0,10*ROW('Sanitation Data'!E43))="","",OFFSET('Sanitation Data'!$E$28,0,10*ROW('Sanitation Data'!E43)))</f>
        <v/>
      </c>
      <c r="CQ49" s="322" t="str">
        <f ca="true">+IF(OFFSET('Sanitation Data'!$E$29,0,10*ROW('Sanitation Data'!E43))="","",OFFSET('Sanitation Data'!$E$29,0,10*ROW('Sanitation Data'!E43)))</f>
        <v/>
      </c>
      <c r="CR49" s="322" t="str">
        <f ca="true">+IF(OFFSET('Sanitation Data'!$E$30,0,10*ROW('Sanitation Data'!E43))="","",OFFSET('Sanitation Data'!$E$30,0,10*ROW('Sanitation Data'!E43)))</f>
        <v/>
      </c>
      <c r="CS49" s="322" t="str">
        <f ca="true">+IF(OFFSET('Sanitation Data'!$E$31,0,10*ROW('Sanitation Data'!E43))="","",OFFSET('Sanitation Data'!$E$31,0,10*ROW('Sanitation Data'!E43)))</f>
        <v/>
      </c>
      <c r="CT49" s="322" t="str">
        <f ca="true">+IF(OFFSET('Sanitation Data'!$E$32,0,10*ROW('Sanitation Data'!E43))="","",OFFSET('Sanitation Data'!$E$32,0,10*ROW('Sanitation Data'!E43)))</f>
        <v/>
      </c>
      <c r="CU49" s="322" t="str">
        <f ca="true">+IF(OFFSET('Sanitation Data'!$F$28,0,10*ROW('Sanitation Data'!F43))="","",OFFSET('Sanitation Data'!$F$28,0,10*ROW('Sanitation Data'!F43)))</f>
        <v/>
      </c>
      <c r="CV49" s="322" t="str">
        <f ca="true">+IF(OFFSET('Sanitation Data'!$F$29,0,10*ROW('Sanitation Data'!F43))="","",OFFSET('Sanitation Data'!$F$29,0,10*ROW('Sanitation Data'!F43)))</f>
        <v/>
      </c>
      <c r="CW49" s="322" t="str">
        <f ca="true">+IF(OFFSET('Sanitation Data'!$F$30,0,10*ROW('Sanitation Data'!F43))="","",OFFSET('Sanitation Data'!$F$30,0,10*ROW('Sanitation Data'!F43)))</f>
        <v/>
      </c>
      <c r="CX49" s="322" t="str">
        <f ca="true">+IF(OFFSET('Sanitation Data'!$F$31,0,10*ROW('Sanitation Data'!F43))="","",OFFSET('Sanitation Data'!$F$31,0,10*ROW('Sanitation Data'!F43)))</f>
        <v/>
      </c>
      <c r="CY49" s="322" t="str">
        <f ca="true">+IF(OFFSET('Sanitation Data'!$F$32,0,10*ROW('Sanitation Data'!F43))="","",OFFSET('Sanitation Data'!$F$32,0,10*ROW('Sanitation Data'!F43)))</f>
        <v/>
      </c>
      <c r="CZ49" s="322" t="str">
        <f ca="true">+IF(OFFSET('Sanitation Data'!$G$28,0,10*ROW('Sanitation Data'!G43))="","",OFFSET('Sanitation Data'!$G$28,0,10*ROW('Sanitation Data'!G43)))</f>
        <v/>
      </c>
      <c r="DA49" s="322" t="str">
        <f ca="true">+IF(OFFSET('Sanitation Data'!$G$29,0,10*ROW('Sanitation Data'!G43))="","",OFFSET('Sanitation Data'!$G$29,0,10*ROW('Sanitation Data'!G43)))</f>
        <v/>
      </c>
      <c r="DB49" s="322" t="str">
        <f ca="true">+IF(OFFSET('Sanitation Data'!$G$30,0,10*ROW('Sanitation Data'!G43))="","",OFFSET('Sanitation Data'!$G$30,0,10*ROW('Sanitation Data'!G43)))</f>
        <v/>
      </c>
      <c r="DC49" s="322" t="str">
        <f ca="true">+IF(OFFSET('Sanitation Data'!$G$31,0,10*ROW('Sanitation Data'!G43))="","",OFFSET('Sanitation Data'!$G$31,0,10*ROW('Sanitation Data'!G43)))</f>
        <v/>
      </c>
      <c r="DD49" s="322" t="str">
        <f ca="true">+IF(OFFSET('Sanitation Data'!$G$32,0,10*ROW('Sanitation Data'!G43))="","",OFFSET('Sanitation Data'!$G$32,0,10*ROW('Sanitation Data'!G43)))</f>
        <v/>
      </c>
      <c r="DE49" s="322" t="str">
        <f ca="true">+IF(OFFSET('Sanitation Data'!$H$28,0,10*ROW('Sanitation Data'!H43))="","",OFFSET('Sanitation Data'!$H$28,0,10*ROW('Sanitation Data'!H43)))</f>
        <v/>
      </c>
      <c r="DF49" s="322" t="str">
        <f ca="true">+IF(OFFSET('Sanitation Data'!$H$29,0,10*ROW('Sanitation Data'!H43))="","",OFFSET('Sanitation Data'!$H$29,0,10*ROW('Sanitation Data'!H43)))</f>
        <v/>
      </c>
      <c r="DG49" s="322" t="str">
        <f ca="true">+IF(OFFSET('Sanitation Data'!$H$30,0,10*ROW('Sanitation Data'!H43))="","",OFFSET('Sanitation Data'!$H$30,0,10*ROW('Sanitation Data'!H43)))</f>
        <v/>
      </c>
      <c r="DH49" s="322" t="str">
        <f ca="true">+IF(OFFSET('Sanitation Data'!$H$31,0,10*ROW('Sanitation Data'!H43))="","",OFFSET('Sanitation Data'!$H$31,0,10*ROW('Sanitation Data'!H43)))</f>
        <v/>
      </c>
      <c r="DI49" s="322" t="str">
        <f ca="true">+IF(OFFSET('Sanitation Data'!$H$32,0,10*ROW('Sanitation Data'!H43))="","",OFFSET('Sanitation Data'!$H$32,0,10*ROW('Sanitation Data'!H43)))</f>
        <v/>
      </c>
      <c r="DJ49" s="322" t="str">
        <f ca="true">+IF(OFFSET('Sanitation Data'!$I$28,0,10*ROW('Sanitation Data'!I43))="","",OFFSET('Sanitation Data'!$I$28,0,10*ROW('Sanitation Data'!I43)))</f>
        <v/>
      </c>
      <c r="DK49" s="322" t="str">
        <f ca="true">+IF(OFFSET('Sanitation Data'!$I$29,0,10*ROW('Sanitation Data'!I43))="","",OFFSET('Sanitation Data'!$I$29,0,10*ROW('Sanitation Data'!I43)))</f>
        <v/>
      </c>
      <c r="DL49" s="322" t="str">
        <f ca="true">+IF(OFFSET('Sanitation Data'!$I$30,0,10*ROW('Sanitation Data'!I43))="","",OFFSET('Sanitation Data'!$I$30,0,10*ROW('Sanitation Data'!I43)))</f>
        <v/>
      </c>
      <c r="DM49" s="322" t="str">
        <f ca="true">+IF(OFFSET('Sanitation Data'!$I$31,0,10*ROW('Sanitation Data'!I43))="","",OFFSET('Sanitation Data'!$I$31,0,10*ROW('Sanitation Data'!I43)))</f>
        <v/>
      </c>
      <c r="DN49" s="322" t="str">
        <f ca="true">+IF(OFFSET('Sanitation Data'!$I$32,0,10*ROW('Sanitation Data'!I43))="","",OFFSET('Sanitation Data'!$I$32,0,10*ROW('Sanitation Data'!I43)))</f>
        <v/>
      </c>
      <c r="DO49" s="322" t="str">
        <f ca="true">+IF(OFFSET('Hygiene Data'!$D$11,0,10*ROW('Hygiene Data'!D43))="","",OFFSET('Hygiene Data'!$D$11,0,10*ROW('Hygiene Data'!D43)))</f>
        <v/>
      </c>
      <c r="DP49" s="322" t="str">
        <f ca="true">+IF(OFFSET('Hygiene Data'!$D$12,0,10*ROW('Hygiene Data'!D43))="","",OFFSET('Hygiene Data'!$D$12,0,10*ROW('Hygiene Data'!D43)))</f>
        <v/>
      </c>
      <c r="DQ49" s="322" t="str">
        <f ca="true">+IF(OFFSET('Hygiene Data'!$D$13,0,10*ROW('Hygiene Data'!D43))="","",OFFSET('Hygiene Data'!$D$13,0,10*ROW('Hygiene Data'!D43)))</f>
        <v/>
      </c>
      <c r="DR49" s="322" t="str">
        <f ca="true">+IF(OFFSET('Hygiene Data'!$E$11,0,10*ROW('Hygiene Data'!E43))="","",OFFSET('Hygiene Data'!$E$11,0,10*ROW('Hygiene Data'!E43)))</f>
        <v/>
      </c>
      <c r="DS49" s="322" t="str">
        <f ca="true">+IF(OFFSET('Hygiene Data'!$E$12,0,10*ROW('Hygiene Data'!E43))="","",OFFSET('Hygiene Data'!$E$12,0,10*ROW('Hygiene Data'!E43)))</f>
        <v/>
      </c>
      <c r="DT49" s="322" t="str">
        <f ca="true">+IF(OFFSET('Hygiene Data'!$E$13,0,10*ROW('Hygiene Data'!E43))="","",OFFSET('Hygiene Data'!$E$13,0,10*ROW('Hygiene Data'!E43)))</f>
        <v/>
      </c>
      <c r="DU49" s="322" t="str">
        <f ca="true">+IF(OFFSET('Hygiene Data'!$F$11,0,10*ROW('Hygiene Data'!F43))="","",OFFSET('Hygiene Data'!$F$11,0,10*ROW('Hygiene Data'!F43)))</f>
        <v/>
      </c>
      <c r="DV49" s="322" t="str">
        <f ca="true">+IF(OFFSET('Hygiene Data'!$F$12,0,10*ROW('Hygiene Data'!F43))="","",OFFSET('Hygiene Data'!$F$12,0,10*ROW('Hygiene Data'!F43)))</f>
        <v/>
      </c>
      <c r="DW49" s="322" t="str">
        <f ca="true">+IF(OFFSET('Hygiene Data'!$F$13,0,10*ROW('Hygiene Data'!F43))="","",OFFSET('Hygiene Data'!$F$13,0,10*ROW('Hygiene Data'!F43)))</f>
        <v/>
      </c>
      <c r="DX49" s="322" t="str">
        <f ca="true">+IF(OFFSET('Hygiene Data'!$G$11,0,10*ROW('Hygiene Data'!G43))="","",OFFSET('Hygiene Data'!$G$11,0,10*ROW('Hygiene Data'!G43)))</f>
        <v/>
      </c>
      <c r="DY49" s="322" t="str">
        <f ca="true">+IF(OFFSET('Hygiene Data'!$G$12,0,10*ROW('Hygiene Data'!G43))="","",OFFSET('Hygiene Data'!$G$12,0,10*ROW('Hygiene Data'!G43)))</f>
        <v/>
      </c>
      <c r="DZ49" s="322" t="str">
        <f ca="true">+IF(OFFSET('Hygiene Data'!$G$13,0,10*ROW('Hygiene Data'!G43))="","",OFFSET('Hygiene Data'!$G$13,0,10*ROW('Hygiene Data'!G43)))</f>
        <v/>
      </c>
      <c r="EA49" s="322" t="str">
        <f ca="true">+IF(OFFSET('Hygiene Data'!$H$11,0,10*ROW('Hygiene Data'!H43))="","",OFFSET('Hygiene Data'!$H$11,0,10*ROW('Hygiene Data'!H43)))</f>
        <v/>
      </c>
      <c r="EB49" s="322" t="str">
        <f ca="true">+IF(OFFSET('Hygiene Data'!$H$12,0,10*ROW('Hygiene Data'!H43))="","",OFFSET('Hygiene Data'!$H$12,0,10*ROW('Hygiene Data'!H43)))</f>
        <v/>
      </c>
      <c r="EC49" s="322" t="str">
        <f ca="true">+IF(OFFSET('Hygiene Data'!$H$13,0,10*ROW('Hygiene Data'!H43))="","",OFFSET('Hygiene Data'!$H$13,0,10*ROW('Hygiene Data'!H43)))</f>
        <v/>
      </c>
      <c r="ED49" s="322" t="str">
        <f ca="true">+IF(OFFSET('Hygiene Data'!$I$11,0,10*ROW('Hygiene Data'!I43))="","",OFFSET('Hygiene Data'!$I$11,0,10*ROW('Hygiene Data'!I43)))</f>
        <v/>
      </c>
      <c r="EE49" s="322" t="str">
        <f ca="true">+IF(OFFSET('Hygiene Data'!$I$12,0,10*ROW('Hygiene Data'!I43))="","",OFFSET('Hygiene Data'!$I$12,0,10*ROW('Hygiene Data'!I43)))</f>
        <v/>
      </c>
      <c r="EF49" s="322" t="str">
        <f ca="true">+IF(OFFSET('Hygiene Data'!$I$13,0,10*ROW('Hygiene Data'!I43))="","",OFFSET('Hygiene Data'!$I$13,0,10*ROW('Hygiene Data'!I43)))</f>
        <v/>
      </c>
    </row>
    <row xmlns:x14ac="http://schemas.microsoft.com/office/spreadsheetml/2009/9/ac" r="50" x14ac:dyDescent="0.2">
      <c r="A50" s="38" t="str">
        <f ca="true">+IF(OFFSET('Water Data'!$B$2,0,10*ROW('Water Data'!E44))="","",OFFSET('Water Data'!$B$2,0,10*ROW('Water Data'!E44)))</f>
        <v/>
      </c>
      <c r="B50" s="38" t="str">
        <f ca="true">+IF(OFFSET('Water Data'!$C$2,0,10*ROW('Water Data'!F44))="","",OFFSET('Water Data'!$C$2,0,10*ROW('Water Data'!F44)))</f>
        <v/>
      </c>
      <c r="C50" s="378" t="str">
        <f t="shared" ca="true" si="0"/>
        <v/>
      </c>
      <c r="D50" s="99"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9"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9"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9"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9"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9"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9"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9"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9"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9"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9"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9"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9"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9"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9"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9"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9"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9"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100"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100"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100"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100"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100"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100"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100"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100"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100"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100"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100"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100"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100"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100"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100"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100"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100"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100"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100"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100"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100"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100"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100"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100"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100"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100"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100"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100"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100"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100"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101"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101"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101"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101"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101"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101"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101"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101"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101"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101"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101"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101"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101"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101"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101"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101"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101"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101"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22"/>
      <c r="BS50" s="322" t="str">
        <f ca="true">+IF(OFFSET('Water Data'!$D$27,0,10*ROW('Water Data'!D44))="","",OFFSET('Water Data'!$D$27,0,10*ROW('Water Data'!D44)))</f>
        <v/>
      </c>
      <c r="BT50" s="322" t="str">
        <f ca="true">+IF(OFFSET('Water Data'!$D$28,0,10*ROW('Water Data'!D44))="","",OFFSET('Water Data'!$D$28,0,10*ROW('Water Data'!D44)))</f>
        <v/>
      </c>
      <c r="BU50" s="322" t="str">
        <f ca="true">+IF(OFFSET('Water Data'!$D$29,0,10*ROW('Water Data'!D44))="","",OFFSET('Water Data'!$D$29,0,10*ROW('Water Data'!D44)))</f>
        <v/>
      </c>
      <c r="BV50" s="322" t="str">
        <f ca="true">+IF(OFFSET('Water Data'!$E$27,0,10*ROW('Water Data'!E44))="","",OFFSET('Water Data'!$E$27,0,10*ROW('Water Data'!E44)))</f>
        <v/>
      </c>
      <c r="BW50" s="322" t="str">
        <f ca="true">+IF(OFFSET('Water Data'!$E$28,0,10*ROW('Water Data'!E44))="","",OFFSET('Water Data'!$E$28,0,10*ROW('Water Data'!E44)))</f>
        <v/>
      </c>
      <c r="BX50" s="322" t="str">
        <f ca="true">+IF(OFFSET('Water Data'!$E$29,0,10*ROW('Water Data'!E44))="","",OFFSET('Water Data'!$E$29,0,10*ROW('Water Data'!E44)))</f>
        <v/>
      </c>
      <c r="BY50" s="322" t="str">
        <f ca="true">+IF(OFFSET('Water Data'!$F$27,0,10*ROW('Water Data'!F44))="","",OFFSET('Water Data'!$F$27,0,10*ROW('Water Data'!F44)))</f>
        <v/>
      </c>
      <c r="BZ50" s="322" t="str">
        <f ca="true">+IF(OFFSET('Water Data'!$F$28,0,10*ROW('Water Data'!F44))="","",OFFSET('Water Data'!$F$28,0,10*ROW('Water Data'!F44)))</f>
        <v/>
      </c>
      <c r="CA50" s="322" t="str">
        <f ca="true">+IF(OFFSET('Water Data'!$F$29,0,10*ROW('Water Data'!F44))="","",OFFSET('Water Data'!$F$29,0,10*ROW('Water Data'!F44)))</f>
        <v/>
      </c>
      <c r="CB50" s="322" t="str">
        <f ca="true">+IF(OFFSET('Water Data'!$G$27,0,10*ROW('Water Data'!G44))="","",OFFSET('Water Data'!$G$27,0,10*ROW('Water Data'!G44)))</f>
        <v/>
      </c>
      <c r="CC50" s="322" t="str">
        <f ca="true">+IF(OFFSET('Water Data'!$G$28,0,10*ROW('Water Data'!G44))="","",OFFSET('Water Data'!$G$28,0,10*ROW('Water Data'!G44)))</f>
        <v/>
      </c>
      <c r="CD50" s="322" t="str">
        <f ca="true">+IF(OFFSET('Water Data'!$G$29,0,10*ROW('Water Data'!G44))="","",OFFSET('Water Data'!$G$29,0,10*ROW('Water Data'!G44)))</f>
        <v/>
      </c>
      <c r="CE50" s="322" t="str">
        <f ca="true">+IF(OFFSET('Water Data'!$H$27,0,10*ROW('Water Data'!H44))="","",OFFSET('Water Data'!$H$27,0,10*ROW('Water Data'!H44)))</f>
        <v/>
      </c>
      <c r="CF50" s="322" t="str">
        <f ca="true">+IF(OFFSET('Water Data'!$H$28,0,10*ROW('Water Data'!H44))="","",OFFSET('Water Data'!$H$28,0,10*ROW('Water Data'!H44)))</f>
        <v/>
      </c>
      <c r="CG50" s="322" t="str">
        <f ca="true">+IF(OFFSET('Water Data'!$H$29,0,10*ROW('Water Data'!H44))="","",OFFSET('Water Data'!$H$29,0,10*ROW('Water Data'!H44)))</f>
        <v/>
      </c>
      <c r="CH50" s="322" t="str">
        <f ca="true">+IF(OFFSET('Water Data'!$I$27,0,10*ROW('Water Data'!I44))="","",OFFSET('Water Data'!$I$27,0,10*ROW('Water Data'!I44)))</f>
        <v/>
      </c>
      <c r="CI50" s="322" t="str">
        <f ca="true">+IF(OFFSET('Water Data'!$I$28,0,10*ROW('Water Data'!I44))="","",OFFSET('Water Data'!$I$28,0,10*ROW('Water Data'!I44)))</f>
        <v/>
      </c>
      <c r="CJ50" s="322" t="str">
        <f ca="true">+IF(OFFSET('Water Data'!$I$29,0,10*ROW('Water Data'!I44))="","",OFFSET('Water Data'!$I$29,0,10*ROW('Water Data'!I44)))</f>
        <v/>
      </c>
      <c r="CK50" s="322" t="str">
        <f ca="true">+IF(OFFSET('Sanitation Data'!$D$28,0,10*ROW('Sanitation Data'!D44))="","",OFFSET('Sanitation Data'!$D$28,0,10*ROW('Sanitation Data'!D44)))</f>
        <v/>
      </c>
      <c r="CL50" s="322" t="str">
        <f ca="true">+IF(OFFSET('Sanitation Data'!$D$29,0,10*ROW('Sanitation Data'!D44))="","",OFFSET('Sanitation Data'!$D$29,0,10*ROW('Sanitation Data'!D44)))</f>
        <v/>
      </c>
      <c r="CM50" s="322" t="str">
        <f ca="true">+IF(OFFSET('Sanitation Data'!$D$30,0,10*ROW('Sanitation Data'!D44))="","",OFFSET('Sanitation Data'!$D$30,0,10*ROW('Sanitation Data'!D44)))</f>
        <v/>
      </c>
      <c r="CN50" s="322" t="str">
        <f ca="true">+IF(OFFSET('Sanitation Data'!$D$31,0,10*ROW('Sanitation Data'!D44))="","",OFFSET('Sanitation Data'!$D$31,0,10*ROW('Sanitation Data'!D44)))</f>
        <v/>
      </c>
      <c r="CO50" s="322" t="str">
        <f ca="true">+IF(OFFSET('Sanitation Data'!$D$32,0,10*ROW('Sanitation Data'!D44))="","",OFFSET('Sanitation Data'!$D$32,0,10*ROW('Sanitation Data'!D44)))</f>
        <v/>
      </c>
      <c r="CP50" s="322" t="str">
        <f ca="true">+IF(OFFSET('Sanitation Data'!$E$28,0,10*ROW('Sanitation Data'!E44))="","",OFFSET('Sanitation Data'!$E$28,0,10*ROW('Sanitation Data'!E44)))</f>
        <v/>
      </c>
      <c r="CQ50" s="322" t="str">
        <f ca="true">+IF(OFFSET('Sanitation Data'!$E$29,0,10*ROW('Sanitation Data'!E44))="","",OFFSET('Sanitation Data'!$E$29,0,10*ROW('Sanitation Data'!E44)))</f>
        <v/>
      </c>
      <c r="CR50" s="322" t="str">
        <f ca="true">+IF(OFFSET('Sanitation Data'!$E$30,0,10*ROW('Sanitation Data'!E44))="","",OFFSET('Sanitation Data'!$E$30,0,10*ROW('Sanitation Data'!E44)))</f>
        <v/>
      </c>
      <c r="CS50" s="322" t="str">
        <f ca="true">+IF(OFFSET('Sanitation Data'!$E$31,0,10*ROW('Sanitation Data'!E44))="","",OFFSET('Sanitation Data'!$E$31,0,10*ROW('Sanitation Data'!E44)))</f>
        <v/>
      </c>
      <c r="CT50" s="322" t="str">
        <f ca="true">+IF(OFFSET('Sanitation Data'!$E$32,0,10*ROW('Sanitation Data'!E44))="","",OFFSET('Sanitation Data'!$E$32,0,10*ROW('Sanitation Data'!E44)))</f>
        <v/>
      </c>
      <c r="CU50" s="322" t="str">
        <f ca="true">+IF(OFFSET('Sanitation Data'!$F$28,0,10*ROW('Sanitation Data'!F44))="","",OFFSET('Sanitation Data'!$F$28,0,10*ROW('Sanitation Data'!F44)))</f>
        <v/>
      </c>
      <c r="CV50" s="322" t="str">
        <f ca="true">+IF(OFFSET('Sanitation Data'!$F$29,0,10*ROW('Sanitation Data'!F44))="","",OFFSET('Sanitation Data'!$F$29,0,10*ROW('Sanitation Data'!F44)))</f>
        <v/>
      </c>
      <c r="CW50" s="322" t="str">
        <f ca="true">+IF(OFFSET('Sanitation Data'!$F$30,0,10*ROW('Sanitation Data'!F44))="","",OFFSET('Sanitation Data'!$F$30,0,10*ROW('Sanitation Data'!F44)))</f>
        <v/>
      </c>
      <c r="CX50" s="322" t="str">
        <f ca="true">+IF(OFFSET('Sanitation Data'!$F$31,0,10*ROW('Sanitation Data'!F44))="","",OFFSET('Sanitation Data'!$F$31,0,10*ROW('Sanitation Data'!F44)))</f>
        <v/>
      </c>
      <c r="CY50" s="322" t="str">
        <f ca="true">+IF(OFFSET('Sanitation Data'!$F$32,0,10*ROW('Sanitation Data'!F44))="","",OFFSET('Sanitation Data'!$F$32,0,10*ROW('Sanitation Data'!F44)))</f>
        <v/>
      </c>
      <c r="CZ50" s="322" t="str">
        <f ca="true">+IF(OFFSET('Sanitation Data'!$G$28,0,10*ROW('Sanitation Data'!G44))="","",OFFSET('Sanitation Data'!$G$28,0,10*ROW('Sanitation Data'!G44)))</f>
        <v/>
      </c>
      <c r="DA50" s="322" t="str">
        <f ca="true">+IF(OFFSET('Sanitation Data'!$G$29,0,10*ROW('Sanitation Data'!G44))="","",OFFSET('Sanitation Data'!$G$29,0,10*ROW('Sanitation Data'!G44)))</f>
        <v/>
      </c>
      <c r="DB50" s="322" t="str">
        <f ca="true">+IF(OFFSET('Sanitation Data'!$G$30,0,10*ROW('Sanitation Data'!G44))="","",OFFSET('Sanitation Data'!$G$30,0,10*ROW('Sanitation Data'!G44)))</f>
        <v/>
      </c>
      <c r="DC50" s="322" t="str">
        <f ca="true">+IF(OFFSET('Sanitation Data'!$G$31,0,10*ROW('Sanitation Data'!G44))="","",OFFSET('Sanitation Data'!$G$31,0,10*ROW('Sanitation Data'!G44)))</f>
        <v/>
      </c>
      <c r="DD50" s="322" t="str">
        <f ca="true">+IF(OFFSET('Sanitation Data'!$G$32,0,10*ROW('Sanitation Data'!G44))="","",OFFSET('Sanitation Data'!$G$32,0,10*ROW('Sanitation Data'!G44)))</f>
        <v/>
      </c>
      <c r="DE50" s="322" t="str">
        <f ca="true">+IF(OFFSET('Sanitation Data'!$H$28,0,10*ROW('Sanitation Data'!H44))="","",OFFSET('Sanitation Data'!$H$28,0,10*ROW('Sanitation Data'!H44)))</f>
        <v/>
      </c>
      <c r="DF50" s="322" t="str">
        <f ca="true">+IF(OFFSET('Sanitation Data'!$H$29,0,10*ROW('Sanitation Data'!H44))="","",OFFSET('Sanitation Data'!$H$29,0,10*ROW('Sanitation Data'!H44)))</f>
        <v/>
      </c>
      <c r="DG50" s="322" t="str">
        <f ca="true">+IF(OFFSET('Sanitation Data'!$H$30,0,10*ROW('Sanitation Data'!H44))="","",OFFSET('Sanitation Data'!$H$30,0,10*ROW('Sanitation Data'!H44)))</f>
        <v/>
      </c>
      <c r="DH50" s="322" t="str">
        <f ca="true">+IF(OFFSET('Sanitation Data'!$H$31,0,10*ROW('Sanitation Data'!H44))="","",OFFSET('Sanitation Data'!$H$31,0,10*ROW('Sanitation Data'!H44)))</f>
        <v/>
      </c>
      <c r="DI50" s="322" t="str">
        <f ca="true">+IF(OFFSET('Sanitation Data'!$H$32,0,10*ROW('Sanitation Data'!H44))="","",OFFSET('Sanitation Data'!$H$32,0,10*ROW('Sanitation Data'!H44)))</f>
        <v/>
      </c>
      <c r="DJ50" s="322" t="str">
        <f ca="true">+IF(OFFSET('Sanitation Data'!$I$28,0,10*ROW('Sanitation Data'!I44))="","",OFFSET('Sanitation Data'!$I$28,0,10*ROW('Sanitation Data'!I44)))</f>
        <v/>
      </c>
      <c r="DK50" s="322" t="str">
        <f ca="true">+IF(OFFSET('Sanitation Data'!$I$29,0,10*ROW('Sanitation Data'!I44))="","",OFFSET('Sanitation Data'!$I$29,0,10*ROW('Sanitation Data'!I44)))</f>
        <v/>
      </c>
      <c r="DL50" s="322" t="str">
        <f ca="true">+IF(OFFSET('Sanitation Data'!$I$30,0,10*ROW('Sanitation Data'!I44))="","",OFFSET('Sanitation Data'!$I$30,0,10*ROW('Sanitation Data'!I44)))</f>
        <v/>
      </c>
      <c r="DM50" s="322" t="str">
        <f ca="true">+IF(OFFSET('Sanitation Data'!$I$31,0,10*ROW('Sanitation Data'!I44))="","",OFFSET('Sanitation Data'!$I$31,0,10*ROW('Sanitation Data'!I44)))</f>
        <v/>
      </c>
      <c r="DN50" s="322" t="str">
        <f ca="true">+IF(OFFSET('Sanitation Data'!$I$32,0,10*ROW('Sanitation Data'!I44))="","",OFFSET('Sanitation Data'!$I$32,0,10*ROW('Sanitation Data'!I44)))</f>
        <v/>
      </c>
      <c r="DO50" s="322" t="str">
        <f ca="true">+IF(OFFSET('Hygiene Data'!$D$11,0,10*ROW('Hygiene Data'!D44))="","",OFFSET('Hygiene Data'!$D$11,0,10*ROW('Hygiene Data'!D44)))</f>
        <v/>
      </c>
      <c r="DP50" s="322" t="str">
        <f ca="true">+IF(OFFSET('Hygiene Data'!$D$12,0,10*ROW('Hygiene Data'!D44))="","",OFFSET('Hygiene Data'!$D$12,0,10*ROW('Hygiene Data'!D44)))</f>
        <v/>
      </c>
      <c r="DQ50" s="322" t="str">
        <f ca="true">+IF(OFFSET('Hygiene Data'!$D$13,0,10*ROW('Hygiene Data'!D44))="","",OFFSET('Hygiene Data'!$D$13,0,10*ROW('Hygiene Data'!D44)))</f>
        <v/>
      </c>
      <c r="DR50" s="322" t="str">
        <f ca="true">+IF(OFFSET('Hygiene Data'!$E$11,0,10*ROW('Hygiene Data'!E44))="","",OFFSET('Hygiene Data'!$E$11,0,10*ROW('Hygiene Data'!E44)))</f>
        <v/>
      </c>
      <c r="DS50" s="322" t="str">
        <f ca="true">+IF(OFFSET('Hygiene Data'!$E$12,0,10*ROW('Hygiene Data'!E44))="","",OFFSET('Hygiene Data'!$E$12,0,10*ROW('Hygiene Data'!E44)))</f>
        <v/>
      </c>
      <c r="DT50" s="322" t="str">
        <f ca="true">+IF(OFFSET('Hygiene Data'!$E$13,0,10*ROW('Hygiene Data'!E44))="","",OFFSET('Hygiene Data'!$E$13,0,10*ROW('Hygiene Data'!E44)))</f>
        <v/>
      </c>
      <c r="DU50" s="322" t="str">
        <f ca="true">+IF(OFFSET('Hygiene Data'!$F$11,0,10*ROW('Hygiene Data'!F44))="","",OFFSET('Hygiene Data'!$F$11,0,10*ROW('Hygiene Data'!F44)))</f>
        <v/>
      </c>
      <c r="DV50" s="322" t="str">
        <f ca="true">+IF(OFFSET('Hygiene Data'!$F$12,0,10*ROW('Hygiene Data'!F44))="","",OFFSET('Hygiene Data'!$F$12,0,10*ROW('Hygiene Data'!F44)))</f>
        <v/>
      </c>
      <c r="DW50" s="322" t="str">
        <f ca="true">+IF(OFFSET('Hygiene Data'!$F$13,0,10*ROW('Hygiene Data'!F44))="","",OFFSET('Hygiene Data'!$F$13,0,10*ROW('Hygiene Data'!F44)))</f>
        <v/>
      </c>
      <c r="DX50" s="322" t="str">
        <f ca="true">+IF(OFFSET('Hygiene Data'!$G$11,0,10*ROW('Hygiene Data'!G44))="","",OFFSET('Hygiene Data'!$G$11,0,10*ROW('Hygiene Data'!G44)))</f>
        <v/>
      </c>
      <c r="DY50" s="322" t="str">
        <f ca="true">+IF(OFFSET('Hygiene Data'!$G$12,0,10*ROW('Hygiene Data'!G44))="","",OFFSET('Hygiene Data'!$G$12,0,10*ROW('Hygiene Data'!G44)))</f>
        <v/>
      </c>
      <c r="DZ50" s="322" t="str">
        <f ca="true">+IF(OFFSET('Hygiene Data'!$G$13,0,10*ROW('Hygiene Data'!G44))="","",OFFSET('Hygiene Data'!$G$13,0,10*ROW('Hygiene Data'!G44)))</f>
        <v/>
      </c>
      <c r="EA50" s="322" t="str">
        <f ca="true">+IF(OFFSET('Hygiene Data'!$H$11,0,10*ROW('Hygiene Data'!H44))="","",OFFSET('Hygiene Data'!$H$11,0,10*ROW('Hygiene Data'!H44)))</f>
        <v/>
      </c>
      <c r="EB50" s="322" t="str">
        <f ca="true">+IF(OFFSET('Hygiene Data'!$H$12,0,10*ROW('Hygiene Data'!H44))="","",OFFSET('Hygiene Data'!$H$12,0,10*ROW('Hygiene Data'!H44)))</f>
        <v/>
      </c>
      <c r="EC50" s="322" t="str">
        <f ca="true">+IF(OFFSET('Hygiene Data'!$H$13,0,10*ROW('Hygiene Data'!H44))="","",OFFSET('Hygiene Data'!$H$13,0,10*ROW('Hygiene Data'!H44)))</f>
        <v/>
      </c>
      <c r="ED50" s="322" t="str">
        <f ca="true">+IF(OFFSET('Hygiene Data'!$I$11,0,10*ROW('Hygiene Data'!I44))="","",OFFSET('Hygiene Data'!$I$11,0,10*ROW('Hygiene Data'!I44)))</f>
        <v/>
      </c>
      <c r="EE50" s="322" t="str">
        <f ca="true">+IF(OFFSET('Hygiene Data'!$I$12,0,10*ROW('Hygiene Data'!I44))="","",OFFSET('Hygiene Data'!$I$12,0,10*ROW('Hygiene Data'!I44)))</f>
        <v/>
      </c>
      <c r="EF50" s="322" t="str">
        <f ca="true">+IF(OFFSET('Hygiene Data'!$I$13,0,10*ROW('Hygiene Data'!I44))="","",OFFSET('Hygiene Data'!$I$13,0,10*ROW('Hygiene Data'!I44)))</f>
        <v/>
      </c>
    </row>
    <row xmlns:x14ac="http://schemas.microsoft.com/office/spreadsheetml/2009/9/ac" r="51" x14ac:dyDescent="0.2">
      <c r="A51" s="38" t="str">
        <f ca="true">+IF(OFFSET('Water Data'!$B$2,0,10*ROW('Water Data'!E45))="","",OFFSET('Water Data'!$B$2,0,10*ROW('Water Data'!E45)))</f>
        <v/>
      </c>
      <c r="B51" s="38" t="str">
        <f ca="true">+IF(OFFSET('Water Data'!$C$2,0,10*ROW('Water Data'!F45))="","",OFFSET('Water Data'!$C$2,0,10*ROW('Water Data'!F45)))</f>
        <v/>
      </c>
      <c r="C51" s="378" t="str">
        <f t="shared" ca="true" si="0"/>
        <v/>
      </c>
      <c r="D51" s="99"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9"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9"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9"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9"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9"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9"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9"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9"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9"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9"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9"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9"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9"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9"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9"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9"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9"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100"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100"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100"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100"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100"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100"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100"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100"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100"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100"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100"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100"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100"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100"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100"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100"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100"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100"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100"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100"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100"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100"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100"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100"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100"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100"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100"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100"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100"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100"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101"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101"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101"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101"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101"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101"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101"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101"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101"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101"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101"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101"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101"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101"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101"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101"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101"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101"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22"/>
      <c r="BS51" s="322" t="str">
        <f ca="true">+IF(OFFSET('Water Data'!$D$27,0,10*ROW('Water Data'!D45))="","",OFFSET('Water Data'!$D$27,0,10*ROW('Water Data'!D45)))</f>
        <v/>
      </c>
      <c r="BT51" s="322" t="str">
        <f ca="true">+IF(OFFSET('Water Data'!$D$28,0,10*ROW('Water Data'!D45))="","",OFFSET('Water Data'!$D$28,0,10*ROW('Water Data'!D45)))</f>
        <v/>
      </c>
      <c r="BU51" s="322" t="str">
        <f ca="true">+IF(OFFSET('Water Data'!$D$29,0,10*ROW('Water Data'!D45))="","",OFFSET('Water Data'!$D$29,0,10*ROW('Water Data'!D45)))</f>
        <v/>
      </c>
      <c r="BV51" s="322" t="str">
        <f ca="true">+IF(OFFSET('Water Data'!$E$27,0,10*ROW('Water Data'!E45))="","",OFFSET('Water Data'!$E$27,0,10*ROW('Water Data'!E45)))</f>
        <v/>
      </c>
      <c r="BW51" s="322" t="str">
        <f ca="true">+IF(OFFSET('Water Data'!$E$28,0,10*ROW('Water Data'!E45))="","",OFFSET('Water Data'!$E$28,0,10*ROW('Water Data'!E45)))</f>
        <v/>
      </c>
      <c r="BX51" s="322" t="str">
        <f ca="true">+IF(OFFSET('Water Data'!$E$29,0,10*ROW('Water Data'!E45))="","",OFFSET('Water Data'!$E$29,0,10*ROW('Water Data'!E45)))</f>
        <v/>
      </c>
      <c r="BY51" s="322" t="str">
        <f ca="true">+IF(OFFSET('Water Data'!$F$27,0,10*ROW('Water Data'!F45))="","",OFFSET('Water Data'!$F$27,0,10*ROW('Water Data'!F45)))</f>
        <v/>
      </c>
      <c r="BZ51" s="322" t="str">
        <f ca="true">+IF(OFFSET('Water Data'!$F$28,0,10*ROW('Water Data'!F45))="","",OFFSET('Water Data'!$F$28,0,10*ROW('Water Data'!F45)))</f>
        <v/>
      </c>
      <c r="CA51" s="322" t="str">
        <f ca="true">+IF(OFFSET('Water Data'!$F$29,0,10*ROW('Water Data'!F45))="","",OFFSET('Water Data'!$F$29,0,10*ROW('Water Data'!F45)))</f>
        <v/>
      </c>
      <c r="CB51" s="322" t="str">
        <f ca="true">+IF(OFFSET('Water Data'!$G$27,0,10*ROW('Water Data'!G45))="","",OFFSET('Water Data'!$G$27,0,10*ROW('Water Data'!G45)))</f>
        <v/>
      </c>
      <c r="CC51" s="322" t="str">
        <f ca="true">+IF(OFFSET('Water Data'!$G$28,0,10*ROW('Water Data'!G45))="","",OFFSET('Water Data'!$G$28,0,10*ROW('Water Data'!G45)))</f>
        <v/>
      </c>
      <c r="CD51" s="322" t="str">
        <f ca="true">+IF(OFFSET('Water Data'!$G$29,0,10*ROW('Water Data'!G45))="","",OFFSET('Water Data'!$G$29,0,10*ROW('Water Data'!G45)))</f>
        <v/>
      </c>
      <c r="CE51" s="322" t="str">
        <f ca="true">+IF(OFFSET('Water Data'!$H$27,0,10*ROW('Water Data'!H45))="","",OFFSET('Water Data'!$H$27,0,10*ROW('Water Data'!H45)))</f>
        <v/>
      </c>
      <c r="CF51" s="322" t="str">
        <f ca="true">+IF(OFFSET('Water Data'!$H$28,0,10*ROW('Water Data'!H45))="","",OFFSET('Water Data'!$H$28,0,10*ROW('Water Data'!H45)))</f>
        <v/>
      </c>
      <c r="CG51" s="322" t="str">
        <f ca="true">+IF(OFFSET('Water Data'!$H$29,0,10*ROW('Water Data'!H45))="","",OFFSET('Water Data'!$H$29,0,10*ROW('Water Data'!H45)))</f>
        <v/>
      </c>
      <c r="CH51" s="322" t="str">
        <f ca="true">+IF(OFFSET('Water Data'!$I$27,0,10*ROW('Water Data'!I45))="","",OFFSET('Water Data'!$I$27,0,10*ROW('Water Data'!I45)))</f>
        <v/>
      </c>
      <c r="CI51" s="322" t="str">
        <f ca="true">+IF(OFFSET('Water Data'!$I$28,0,10*ROW('Water Data'!I45))="","",OFFSET('Water Data'!$I$28,0,10*ROW('Water Data'!I45)))</f>
        <v/>
      </c>
      <c r="CJ51" s="322" t="str">
        <f ca="true">+IF(OFFSET('Water Data'!$I$29,0,10*ROW('Water Data'!I45))="","",OFFSET('Water Data'!$I$29,0,10*ROW('Water Data'!I45)))</f>
        <v/>
      </c>
      <c r="CK51" s="322" t="str">
        <f ca="true">+IF(OFFSET('Sanitation Data'!$D$28,0,10*ROW('Sanitation Data'!D45))="","",OFFSET('Sanitation Data'!$D$28,0,10*ROW('Sanitation Data'!D45)))</f>
        <v/>
      </c>
      <c r="CL51" s="322" t="str">
        <f ca="true">+IF(OFFSET('Sanitation Data'!$D$29,0,10*ROW('Sanitation Data'!D45))="","",OFFSET('Sanitation Data'!$D$29,0,10*ROW('Sanitation Data'!D45)))</f>
        <v/>
      </c>
      <c r="CM51" s="322" t="str">
        <f ca="true">+IF(OFFSET('Sanitation Data'!$D$30,0,10*ROW('Sanitation Data'!D45))="","",OFFSET('Sanitation Data'!$D$30,0,10*ROW('Sanitation Data'!D45)))</f>
        <v/>
      </c>
      <c r="CN51" s="322" t="str">
        <f ca="true">+IF(OFFSET('Sanitation Data'!$D$31,0,10*ROW('Sanitation Data'!D45))="","",OFFSET('Sanitation Data'!$D$31,0,10*ROW('Sanitation Data'!D45)))</f>
        <v/>
      </c>
      <c r="CO51" s="322" t="str">
        <f ca="true">+IF(OFFSET('Sanitation Data'!$D$32,0,10*ROW('Sanitation Data'!D45))="","",OFFSET('Sanitation Data'!$D$32,0,10*ROW('Sanitation Data'!D45)))</f>
        <v/>
      </c>
      <c r="CP51" s="322" t="str">
        <f ca="true">+IF(OFFSET('Sanitation Data'!$E$28,0,10*ROW('Sanitation Data'!E45))="","",OFFSET('Sanitation Data'!$E$28,0,10*ROW('Sanitation Data'!E45)))</f>
        <v/>
      </c>
      <c r="CQ51" s="322" t="str">
        <f ca="true">+IF(OFFSET('Sanitation Data'!$E$29,0,10*ROW('Sanitation Data'!E45))="","",OFFSET('Sanitation Data'!$E$29,0,10*ROW('Sanitation Data'!E45)))</f>
        <v/>
      </c>
      <c r="CR51" s="322" t="str">
        <f ca="true">+IF(OFFSET('Sanitation Data'!$E$30,0,10*ROW('Sanitation Data'!E45))="","",OFFSET('Sanitation Data'!$E$30,0,10*ROW('Sanitation Data'!E45)))</f>
        <v/>
      </c>
      <c r="CS51" s="322" t="str">
        <f ca="true">+IF(OFFSET('Sanitation Data'!$E$31,0,10*ROW('Sanitation Data'!E45))="","",OFFSET('Sanitation Data'!$E$31,0,10*ROW('Sanitation Data'!E45)))</f>
        <v/>
      </c>
      <c r="CT51" s="322" t="str">
        <f ca="true">+IF(OFFSET('Sanitation Data'!$E$32,0,10*ROW('Sanitation Data'!E45))="","",OFFSET('Sanitation Data'!$E$32,0,10*ROW('Sanitation Data'!E45)))</f>
        <v/>
      </c>
      <c r="CU51" s="322" t="str">
        <f ca="true">+IF(OFFSET('Sanitation Data'!$F$28,0,10*ROW('Sanitation Data'!F45))="","",OFFSET('Sanitation Data'!$F$28,0,10*ROW('Sanitation Data'!F45)))</f>
        <v/>
      </c>
      <c r="CV51" s="322" t="str">
        <f ca="true">+IF(OFFSET('Sanitation Data'!$F$29,0,10*ROW('Sanitation Data'!F45))="","",OFFSET('Sanitation Data'!$F$29,0,10*ROW('Sanitation Data'!F45)))</f>
        <v/>
      </c>
      <c r="CW51" s="322" t="str">
        <f ca="true">+IF(OFFSET('Sanitation Data'!$F$30,0,10*ROW('Sanitation Data'!F45))="","",OFFSET('Sanitation Data'!$F$30,0,10*ROW('Sanitation Data'!F45)))</f>
        <v/>
      </c>
      <c r="CX51" s="322" t="str">
        <f ca="true">+IF(OFFSET('Sanitation Data'!$F$31,0,10*ROW('Sanitation Data'!F45))="","",OFFSET('Sanitation Data'!$F$31,0,10*ROW('Sanitation Data'!F45)))</f>
        <v/>
      </c>
      <c r="CY51" s="322" t="str">
        <f ca="true">+IF(OFFSET('Sanitation Data'!$F$32,0,10*ROW('Sanitation Data'!F45))="","",OFFSET('Sanitation Data'!$F$32,0,10*ROW('Sanitation Data'!F45)))</f>
        <v/>
      </c>
      <c r="CZ51" s="322" t="str">
        <f ca="true">+IF(OFFSET('Sanitation Data'!$G$28,0,10*ROW('Sanitation Data'!G45))="","",OFFSET('Sanitation Data'!$G$28,0,10*ROW('Sanitation Data'!G45)))</f>
        <v/>
      </c>
      <c r="DA51" s="322" t="str">
        <f ca="true">+IF(OFFSET('Sanitation Data'!$G$29,0,10*ROW('Sanitation Data'!G45))="","",OFFSET('Sanitation Data'!$G$29,0,10*ROW('Sanitation Data'!G45)))</f>
        <v/>
      </c>
      <c r="DB51" s="322" t="str">
        <f ca="true">+IF(OFFSET('Sanitation Data'!$G$30,0,10*ROW('Sanitation Data'!G45))="","",OFFSET('Sanitation Data'!$G$30,0,10*ROW('Sanitation Data'!G45)))</f>
        <v/>
      </c>
      <c r="DC51" s="322" t="str">
        <f ca="true">+IF(OFFSET('Sanitation Data'!$G$31,0,10*ROW('Sanitation Data'!G45))="","",OFFSET('Sanitation Data'!$G$31,0,10*ROW('Sanitation Data'!G45)))</f>
        <v/>
      </c>
      <c r="DD51" s="322" t="str">
        <f ca="true">+IF(OFFSET('Sanitation Data'!$G$32,0,10*ROW('Sanitation Data'!G45))="","",OFFSET('Sanitation Data'!$G$32,0,10*ROW('Sanitation Data'!G45)))</f>
        <v/>
      </c>
      <c r="DE51" s="322" t="str">
        <f ca="true">+IF(OFFSET('Sanitation Data'!$H$28,0,10*ROW('Sanitation Data'!H45))="","",OFFSET('Sanitation Data'!$H$28,0,10*ROW('Sanitation Data'!H45)))</f>
        <v/>
      </c>
      <c r="DF51" s="322" t="str">
        <f ca="true">+IF(OFFSET('Sanitation Data'!$H$29,0,10*ROW('Sanitation Data'!H45))="","",OFFSET('Sanitation Data'!$H$29,0,10*ROW('Sanitation Data'!H45)))</f>
        <v/>
      </c>
      <c r="DG51" s="322" t="str">
        <f ca="true">+IF(OFFSET('Sanitation Data'!$H$30,0,10*ROW('Sanitation Data'!H45))="","",OFFSET('Sanitation Data'!$H$30,0,10*ROW('Sanitation Data'!H45)))</f>
        <v/>
      </c>
      <c r="DH51" s="322" t="str">
        <f ca="true">+IF(OFFSET('Sanitation Data'!$H$31,0,10*ROW('Sanitation Data'!H45))="","",OFFSET('Sanitation Data'!$H$31,0,10*ROW('Sanitation Data'!H45)))</f>
        <v/>
      </c>
      <c r="DI51" s="322" t="str">
        <f ca="true">+IF(OFFSET('Sanitation Data'!$H$32,0,10*ROW('Sanitation Data'!H45))="","",OFFSET('Sanitation Data'!$H$32,0,10*ROW('Sanitation Data'!H45)))</f>
        <v/>
      </c>
      <c r="DJ51" s="322" t="str">
        <f ca="true">+IF(OFFSET('Sanitation Data'!$I$28,0,10*ROW('Sanitation Data'!I45))="","",OFFSET('Sanitation Data'!$I$28,0,10*ROW('Sanitation Data'!I45)))</f>
        <v/>
      </c>
      <c r="DK51" s="322" t="str">
        <f ca="true">+IF(OFFSET('Sanitation Data'!$I$29,0,10*ROW('Sanitation Data'!I45))="","",OFFSET('Sanitation Data'!$I$29,0,10*ROW('Sanitation Data'!I45)))</f>
        <v/>
      </c>
      <c r="DL51" s="322" t="str">
        <f ca="true">+IF(OFFSET('Sanitation Data'!$I$30,0,10*ROW('Sanitation Data'!I45))="","",OFFSET('Sanitation Data'!$I$30,0,10*ROW('Sanitation Data'!I45)))</f>
        <v/>
      </c>
      <c r="DM51" s="322" t="str">
        <f ca="true">+IF(OFFSET('Sanitation Data'!$I$31,0,10*ROW('Sanitation Data'!I45))="","",OFFSET('Sanitation Data'!$I$31,0,10*ROW('Sanitation Data'!I45)))</f>
        <v/>
      </c>
      <c r="DN51" s="322" t="str">
        <f ca="true">+IF(OFFSET('Sanitation Data'!$I$32,0,10*ROW('Sanitation Data'!I45))="","",OFFSET('Sanitation Data'!$I$32,0,10*ROW('Sanitation Data'!I45)))</f>
        <v/>
      </c>
      <c r="DO51" s="322" t="str">
        <f ca="true">+IF(OFFSET('Hygiene Data'!$D$11,0,10*ROW('Hygiene Data'!D45))="","",OFFSET('Hygiene Data'!$D$11,0,10*ROW('Hygiene Data'!D45)))</f>
        <v/>
      </c>
      <c r="DP51" s="322" t="str">
        <f ca="true">+IF(OFFSET('Hygiene Data'!$D$12,0,10*ROW('Hygiene Data'!D45))="","",OFFSET('Hygiene Data'!$D$12,0,10*ROW('Hygiene Data'!D45)))</f>
        <v/>
      </c>
      <c r="DQ51" s="322" t="str">
        <f ca="true">+IF(OFFSET('Hygiene Data'!$D$13,0,10*ROW('Hygiene Data'!D45))="","",OFFSET('Hygiene Data'!$D$13,0,10*ROW('Hygiene Data'!D45)))</f>
        <v/>
      </c>
      <c r="DR51" s="322" t="str">
        <f ca="true">+IF(OFFSET('Hygiene Data'!$E$11,0,10*ROW('Hygiene Data'!E45))="","",OFFSET('Hygiene Data'!$E$11,0,10*ROW('Hygiene Data'!E45)))</f>
        <v/>
      </c>
      <c r="DS51" s="322" t="str">
        <f ca="true">+IF(OFFSET('Hygiene Data'!$E$12,0,10*ROW('Hygiene Data'!E45))="","",OFFSET('Hygiene Data'!$E$12,0,10*ROW('Hygiene Data'!E45)))</f>
        <v/>
      </c>
      <c r="DT51" s="322" t="str">
        <f ca="true">+IF(OFFSET('Hygiene Data'!$E$13,0,10*ROW('Hygiene Data'!E45))="","",OFFSET('Hygiene Data'!$E$13,0,10*ROW('Hygiene Data'!E45)))</f>
        <v/>
      </c>
      <c r="DU51" s="322" t="str">
        <f ca="true">+IF(OFFSET('Hygiene Data'!$F$11,0,10*ROW('Hygiene Data'!F45))="","",OFFSET('Hygiene Data'!$F$11,0,10*ROW('Hygiene Data'!F45)))</f>
        <v/>
      </c>
      <c r="DV51" s="322" t="str">
        <f ca="true">+IF(OFFSET('Hygiene Data'!$F$12,0,10*ROW('Hygiene Data'!F45))="","",OFFSET('Hygiene Data'!$F$12,0,10*ROW('Hygiene Data'!F45)))</f>
        <v/>
      </c>
      <c r="DW51" s="322" t="str">
        <f ca="true">+IF(OFFSET('Hygiene Data'!$F$13,0,10*ROW('Hygiene Data'!F45))="","",OFFSET('Hygiene Data'!$F$13,0,10*ROW('Hygiene Data'!F45)))</f>
        <v/>
      </c>
      <c r="DX51" s="322" t="str">
        <f ca="true">+IF(OFFSET('Hygiene Data'!$G$11,0,10*ROW('Hygiene Data'!G45))="","",OFFSET('Hygiene Data'!$G$11,0,10*ROW('Hygiene Data'!G45)))</f>
        <v/>
      </c>
      <c r="DY51" s="322" t="str">
        <f ca="true">+IF(OFFSET('Hygiene Data'!$G$12,0,10*ROW('Hygiene Data'!G45))="","",OFFSET('Hygiene Data'!$G$12,0,10*ROW('Hygiene Data'!G45)))</f>
        <v/>
      </c>
      <c r="DZ51" s="322" t="str">
        <f ca="true">+IF(OFFSET('Hygiene Data'!$G$13,0,10*ROW('Hygiene Data'!G45))="","",OFFSET('Hygiene Data'!$G$13,0,10*ROW('Hygiene Data'!G45)))</f>
        <v/>
      </c>
      <c r="EA51" s="322" t="str">
        <f ca="true">+IF(OFFSET('Hygiene Data'!$H$11,0,10*ROW('Hygiene Data'!H45))="","",OFFSET('Hygiene Data'!$H$11,0,10*ROW('Hygiene Data'!H45)))</f>
        <v/>
      </c>
      <c r="EB51" s="322" t="str">
        <f ca="true">+IF(OFFSET('Hygiene Data'!$H$12,0,10*ROW('Hygiene Data'!H45))="","",OFFSET('Hygiene Data'!$H$12,0,10*ROW('Hygiene Data'!H45)))</f>
        <v/>
      </c>
      <c r="EC51" s="322" t="str">
        <f ca="true">+IF(OFFSET('Hygiene Data'!$H$13,0,10*ROW('Hygiene Data'!H45))="","",OFFSET('Hygiene Data'!$H$13,0,10*ROW('Hygiene Data'!H45)))</f>
        <v/>
      </c>
      <c r="ED51" s="322" t="str">
        <f ca="true">+IF(OFFSET('Hygiene Data'!$I$11,0,10*ROW('Hygiene Data'!I45))="","",OFFSET('Hygiene Data'!$I$11,0,10*ROW('Hygiene Data'!I45)))</f>
        <v/>
      </c>
      <c r="EE51" s="322" t="str">
        <f ca="true">+IF(OFFSET('Hygiene Data'!$I$12,0,10*ROW('Hygiene Data'!I45))="","",OFFSET('Hygiene Data'!$I$12,0,10*ROW('Hygiene Data'!I45)))</f>
        <v/>
      </c>
      <c r="EF51" s="322" t="str">
        <f ca="true">+IF(OFFSET('Hygiene Data'!$I$13,0,10*ROW('Hygiene Data'!I45))="","",OFFSET('Hygiene Data'!$I$13,0,10*ROW('Hygiene Data'!I45)))</f>
        <v/>
      </c>
    </row>
    <row xmlns:x14ac="http://schemas.microsoft.com/office/spreadsheetml/2009/9/ac" r="52" x14ac:dyDescent="0.2">
      <c r="A52" s="38" t="str">
        <f ca="true">+IF(OFFSET('Water Data'!$B$2,0,10*ROW('Water Data'!E46))="","",OFFSET('Water Data'!$B$2,0,10*ROW('Water Data'!E46)))</f>
        <v/>
      </c>
      <c r="B52" s="38" t="str">
        <f ca="true">+IF(OFFSET('Water Data'!$C$2,0,10*ROW('Water Data'!F46))="","",OFFSET('Water Data'!$C$2,0,10*ROW('Water Data'!F46)))</f>
        <v/>
      </c>
      <c r="C52" s="378" t="str">
        <f t="shared" ca="true" si="0"/>
        <v/>
      </c>
      <c r="D52" s="99"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9"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9"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9"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9"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9"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9"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9"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9"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9"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9"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9"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9"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9"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9"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9"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9"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9"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100"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100"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100"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100"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100"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100"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100"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100"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100"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100"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100"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100"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100"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100"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100"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100"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100"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100"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100"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100"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100"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100"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100"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100"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100"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100"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100"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100"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100"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100"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101"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101"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101"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101"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101"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101"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101"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101"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101"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101"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101"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101"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101"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101"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101"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101"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101"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101"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22"/>
      <c r="BS52" s="322" t="str">
        <f ca="true">+IF(OFFSET('Water Data'!$D$27,0,10*ROW('Water Data'!D46))="","",OFFSET('Water Data'!$D$27,0,10*ROW('Water Data'!D46)))</f>
        <v/>
      </c>
      <c r="BT52" s="322" t="str">
        <f ca="true">+IF(OFFSET('Water Data'!$D$28,0,10*ROW('Water Data'!D46))="","",OFFSET('Water Data'!$D$28,0,10*ROW('Water Data'!D46)))</f>
        <v/>
      </c>
      <c r="BU52" s="322" t="str">
        <f ca="true">+IF(OFFSET('Water Data'!$D$29,0,10*ROW('Water Data'!D46))="","",OFFSET('Water Data'!$D$29,0,10*ROW('Water Data'!D46)))</f>
        <v/>
      </c>
      <c r="BV52" s="322" t="str">
        <f ca="true">+IF(OFFSET('Water Data'!$E$27,0,10*ROW('Water Data'!E46))="","",OFFSET('Water Data'!$E$27,0,10*ROW('Water Data'!E46)))</f>
        <v/>
      </c>
      <c r="BW52" s="322" t="str">
        <f ca="true">+IF(OFFSET('Water Data'!$E$28,0,10*ROW('Water Data'!E46))="","",OFFSET('Water Data'!$E$28,0,10*ROW('Water Data'!E46)))</f>
        <v/>
      </c>
      <c r="BX52" s="322" t="str">
        <f ca="true">+IF(OFFSET('Water Data'!$E$29,0,10*ROW('Water Data'!E46))="","",OFFSET('Water Data'!$E$29,0,10*ROW('Water Data'!E46)))</f>
        <v/>
      </c>
      <c r="BY52" s="322" t="str">
        <f ca="true">+IF(OFFSET('Water Data'!$F$27,0,10*ROW('Water Data'!F46))="","",OFFSET('Water Data'!$F$27,0,10*ROW('Water Data'!F46)))</f>
        <v/>
      </c>
      <c r="BZ52" s="322" t="str">
        <f ca="true">+IF(OFFSET('Water Data'!$F$28,0,10*ROW('Water Data'!F46))="","",OFFSET('Water Data'!$F$28,0,10*ROW('Water Data'!F46)))</f>
        <v/>
      </c>
      <c r="CA52" s="322" t="str">
        <f ca="true">+IF(OFFSET('Water Data'!$F$29,0,10*ROW('Water Data'!F46))="","",OFFSET('Water Data'!$F$29,0,10*ROW('Water Data'!F46)))</f>
        <v/>
      </c>
      <c r="CB52" s="322" t="str">
        <f ca="true">+IF(OFFSET('Water Data'!$G$27,0,10*ROW('Water Data'!G46))="","",OFFSET('Water Data'!$G$27,0,10*ROW('Water Data'!G46)))</f>
        <v/>
      </c>
      <c r="CC52" s="322" t="str">
        <f ca="true">+IF(OFFSET('Water Data'!$G$28,0,10*ROW('Water Data'!G46))="","",OFFSET('Water Data'!$G$28,0,10*ROW('Water Data'!G46)))</f>
        <v/>
      </c>
      <c r="CD52" s="322" t="str">
        <f ca="true">+IF(OFFSET('Water Data'!$G$29,0,10*ROW('Water Data'!G46))="","",OFFSET('Water Data'!$G$29,0,10*ROW('Water Data'!G46)))</f>
        <v/>
      </c>
      <c r="CE52" s="322" t="str">
        <f ca="true">+IF(OFFSET('Water Data'!$H$27,0,10*ROW('Water Data'!H46))="","",OFFSET('Water Data'!$H$27,0,10*ROW('Water Data'!H46)))</f>
        <v/>
      </c>
      <c r="CF52" s="322" t="str">
        <f ca="true">+IF(OFFSET('Water Data'!$H$28,0,10*ROW('Water Data'!H46))="","",OFFSET('Water Data'!$H$28,0,10*ROW('Water Data'!H46)))</f>
        <v/>
      </c>
      <c r="CG52" s="322" t="str">
        <f ca="true">+IF(OFFSET('Water Data'!$H$29,0,10*ROW('Water Data'!H46))="","",OFFSET('Water Data'!$H$29,0,10*ROW('Water Data'!H46)))</f>
        <v/>
      </c>
      <c r="CH52" s="322" t="str">
        <f ca="true">+IF(OFFSET('Water Data'!$I$27,0,10*ROW('Water Data'!I46))="","",OFFSET('Water Data'!$I$27,0,10*ROW('Water Data'!I46)))</f>
        <v/>
      </c>
      <c r="CI52" s="322" t="str">
        <f ca="true">+IF(OFFSET('Water Data'!$I$28,0,10*ROW('Water Data'!I46))="","",OFFSET('Water Data'!$I$28,0,10*ROW('Water Data'!I46)))</f>
        <v/>
      </c>
      <c r="CJ52" s="322" t="str">
        <f ca="true">+IF(OFFSET('Water Data'!$I$29,0,10*ROW('Water Data'!I46))="","",OFFSET('Water Data'!$I$29,0,10*ROW('Water Data'!I46)))</f>
        <v/>
      </c>
      <c r="CK52" s="322" t="str">
        <f ca="true">+IF(OFFSET('Sanitation Data'!$D$28,0,10*ROW('Sanitation Data'!D46))="","",OFFSET('Sanitation Data'!$D$28,0,10*ROW('Sanitation Data'!D46)))</f>
        <v/>
      </c>
      <c r="CL52" s="322" t="str">
        <f ca="true">+IF(OFFSET('Sanitation Data'!$D$29,0,10*ROW('Sanitation Data'!D46))="","",OFFSET('Sanitation Data'!$D$29,0,10*ROW('Sanitation Data'!D46)))</f>
        <v/>
      </c>
      <c r="CM52" s="322" t="str">
        <f ca="true">+IF(OFFSET('Sanitation Data'!$D$30,0,10*ROW('Sanitation Data'!D46))="","",OFFSET('Sanitation Data'!$D$30,0,10*ROW('Sanitation Data'!D46)))</f>
        <v/>
      </c>
      <c r="CN52" s="322" t="str">
        <f ca="true">+IF(OFFSET('Sanitation Data'!$D$31,0,10*ROW('Sanitation Data'!D46))="","",OFFSET('Sanitation Data'!$D$31,0,10*ROW('Sanitation Data'!D46)))</f>
        <v/>
      </c>
      <c r="CO52" s="322" t="str">
        <f ca="true">+IF(OFFSET('Sanitation Data'!$D$32,0,10*ROW('Sanitation Data'!D46))="","",OFFSET('Sanitation Data'!$D$32,0,10*ROW('Sanitation Data'!D46)))</f>
        <v/>
      </c>
      <c r="CP52" s="322" t="str">
        <f ca="true">+IF(OFFSET('Sanitation Data'!$E$28,0,10*ROW('Sanitation Data'!E46))="","",OFFSET('Sanitation Data'!$E$28,0,10*ROW('Sanitation Data'!E46)))</f>
        <v/>
      </c>
      <c r="CQ52" s="322" t="str">
        <f ca="true">+IF(OFFSET('Sanitation Data'!$E$29,0,10*ROW('Sanitation Data'!E46))="","",OFFSET('Sanitation Data'!$E$29,0,10*ROW('Sanitation Data'!E46)))</f>
        <v/>
      </c>
      <c r="CR52" s="322" t="str">
        <f ca="true">+IF(OFFSET('Sanitation Data'!$E$30,0,10*ROW('Sanitation Data'!E46))="","",OFFSET('Sanitation Data'!$E$30,0,10*ROW('Sanitation Data'!E46)))</f>
        <v/>
      </c>
      <c r="CS52" s="322" t="str">
        <f ca="true">+IF(OFFSET('Sanitation Data'!$E$31,0,10*ROW('Sanitation Data'!E46))="","",OFFSET('Sanitation Data'!$E$31,0,10*ROW('Sanitation Data'!E46)))</f>
        <v/>
      </c>
      <c r="CT52" s="322" t="str">
        <f ca="true">+IF(OFFSET('Sanitation Data'!$E$32,0,10*ROW('Sanitation Data'!E46))="","",OFFSET('Sanitation Data'!$E$32,0,10*ROW('Sanitation Data'!E46)))</f>
        <v/>
      </c>
      <c r="CU52" s="322" t="str">
        <f ca="true">+IF(OFFSET('Sanitation Data'!$F$28,0,10*ROW('Sanitation Data'!F46))="","",OFFSET('Sanitation Data'!$F$28,0,10*ROW('Sanitation Data'!F46)))</f>
        <v/>
      </c>
      <c r="CV52" s="322" t="str">
        <f ca="true">+IF(OFFSET('Sanitation Data'!$F$29,0,10*ROW('Sanitation Data'!F46))="","",OFFSET('Sanitation Data'!$F$29,0,10*ROW('Sanitation Data'!F46)))</f>
        <v/>
      </c>
      <c r="CW52" s="322" t="str">
        <f ca="true">+IF(OFFSET('Sanitation Data'!$F$30,0,10*ROW('Sanitation Data'!F46))="","",OFFSET('Sanitation Data'!$F$30,0,10*ROW('Sanitation Data'!F46)))</f>
        <v/>
      </c>
      <c r="CX52" s="322" t="str">
        <f ca="true">+IF(OFFSET('Sanitation Data'!$F$31,0,10*ROW('Sanitation Data'!F46))="","",OFFSET('Sanitation Data'!$F$31,0,10*ROW('Sanitation Data'!F46)))</f>
        <v/>
      </c>
      <c r="CY52" s="322" t="str">
        <f ca="true">+IF(OFFSET('Sanitation Data'!$F$32,0,10*ROW('Sanitation Data'!F46))="","",OFFSET('Sanitation Data'!$F$32,0,10*ROW('Sanitation Data'!F46)))</f>
        <v/>
      </c>
      <c r="CZ52" s="322" t="str">
        <f ca="true">+IF(OFFSET('Sanitation Data'!$G$28,0,10*ROW('Sanitation Data'!G46))="","",OFFSET('Sanitation Data'!$G$28,0,10*ROW('Sanitation Data'!G46)))</f>
        <v/>
      </c>
      <c r="DA52" s="322" t="str">
        <f ca="true">+IF(OFFSET('Sanitation Data'!$G$29,0,10*ROW('Sanitation Data'!G46))="","",OFFSET('Sanitation Data'!$G$29,0,10*ROW('Sanitation Data'!G46)))</f>
        <v/>
      </c>
      <c r="DB52" s="322" t="str">
        <f ca="true">+IF(OFFSET('Sanitation Data'!$G$30,0,10*ROW('Sanitation Data'!G46))="","",OFFSET('Sanitation Data'!$G$30,0,10*ROW('Sanitation Data'!G46)))</f>
        <v/>
      </c>
      <c r="DC52" s="322" t="str">
        <f ca="true">+IF(OFFSET('Sanitation Data'!$G$31,0,10*ROW('Sanitation Data'!G46))="","",OFFSET('Sanitation Data'!$G$31,0,10*ROW('Sanitation Data'!G46)))</f>
        <v/>
      </c>
      <c r="DD52" s="322" t="str">
        <f ca="true">+IF(OFFSET('Sanitation Data'!$G$32,0,10*ROW('Sanitation Data'!G46))="","",OFFSET('Sanitation Data'!$G$32,0,10*ROW('Sanitation Data'!G46)))</f>
        <v/>
      </c>
      <c r="DE52" s="322" t="str">
        <f ca="true">+IF(OFFSET('Sanitation Data'!$H$28,0,10*ROW('Sanitation Data'!H46))="","",OFFSET('Sanitation Data'!$H$28,0,10*ROW('Sanitation Data'!H46)))</f>
        <v/>
      </c>
      <c r="DF52" s="322" t="str">
        <f ca="true">+IF(OFFSET('Sanitation Data'!$H$29,0,10*ROW('Sanitation Data'!H46))="","",OFFSET('Sanitation Data'!$H$29,0,10*ROW('Sanitation Data'!H46)))</f>
        <v/>
      </c>
      <c r="DG52" s="322" t="str">
        <f ca="true">+IF(OFFSET('Sanitation Data'!$H$30,0,10*ROW('Sanitation Data'!H46))="","",OFFSET('Sanitation Data'!$H$30,0,10*ROW('Sanitation Data'!H46)))</f>
        <v/>
      </c>
      <c r="DH52" s="322" t="str">
        <f ca="true">+IF(OFFSET('Sanitation Data'!$H$31,0,10*ROW('Sanitation Data'!H46))="","",OFFSET('Sanitation Data'!$H$31,0,10*ROW('Sanitation Data'!H46)))</f>
        <v/>
      </c>
      <c r="DI52" s="322" t="str">
        <f ca="true">+IF(OFFSET('Sanitation Data'!$H$32,0,10*ROW('Sanitation Data'!H46))="","",OFFSET('Sanitation Data'!$H$32,0,10*ROW('Sanitation Data'!H46)))</f>
        <v/>
      </c>
      <c r="DJ52" s="322" t="str">
        <f ca="true">+IF(OFFSET('Sanitation Data'!$I$28,0,10*ROW('Sanitation Data'!I46))="","",OFFSET('Sanitation Data'!$I$28,0,10*ROW('Sanitation Data'!I46)))</f>
        <v/>
      </c>
      <c r="DK52" s="322" t="str">
        <f ca="true">+IF(OFFSET('Sanitation Data'!$I$29,0,10*ROW('Sanitation Data'!I46))="","",OFFSET('Sanitation Data'!$I$29,0,10*ROW('Sanitation Data'!I46)))</f>
        <v/>
      </c>
      <c r="DL52" s="322" t="str">
        <f ca="true">+IF(OFFSET('Sanitation Data'!$I$30,0,10*ROW('Sanitation Data'!I46))="","",OFFSET('Sanitation Data'!$I$30,0,10*ROW('Sanitation Data'!I46)))</f>
        <v/>
      </c>
      <c r="DM52" s="322" t="str">
        <f ca="true">+IF(OFFSET('Sanitation Data'!$I$31,0,10*ROW('Sanitation Data'!I46))="","",OFFSET('Sanitation Data'!$I$31,0,10*ROW('Sanitation Data'!I46)))</f>
        <v/>
      </c>
      <c r="DN52" s="322" t="str">
        <f ca="true">+IF(OFFSET('Sanitation Data'!$I$32,0,10*ROW('Sanitation Data'!I46))="","",OFFSET('Sanitation Data'!$I$32,0,10*ROW('Sanitation Data'!I46)))</f>
        <v/>
      </c>
      <c r="DO52" s="322" t="str">
        <f ca="true">+IF(OFFSET('Hygiene Data'!$D$11,0,10*ROW('Hygiene Data'!D46))="","",OFFSET('Hygiene Data'!$D$11,0,10*ROW('Hygiene Data'!D46)))</f>
        <v/>
      </c>
      <c r="DP52" s="322" t="str">
        <f ca="true">+IF(OFFSET('Hygiene Data'!$D$12,0,10*ROW('Hygiene Data'!D46))="","",OFFSET('Hygiene Data'!$D$12,0,10*ROW('Hygiene Data'!D46)))</f>
        <v/>
      </c>
      <c r="DQ52" s="322" t="str">
        <f ca="true">+IF(OFFSET('Hygiene Data'!$D$13,0,10*ROW('Hygiene Data'!D46))="","",OFFSET('Hygiene Data'!$D$13,0,10*ROW('Hygiene Data'!D46)))</f>
        <v/>
      </c>
      <c r="DR52" s="322" t="str">
        <f ca="true">+IF(OFFSET('Hygiene Data'!$E$11,0,10*ROW('Hygiene Data'!E46))="","",OFFSET('Hygiene Data'!$E$11,0,10*ROW('Hygiene Data'!E46)))</f>
        <v/>
      </c>
      <c r="DS52" s="322" t="str">
        <f ca="true">+IF(OFFSET('Hygiene Data'!$E$12,0,10*ROW('Hygiene Data'!E46))="","",OFFSET('Hygiene Data'!$E$12,0,10*ROW('Hygiene Data'!E46)))</f>
        <v/>
      </c>
      <c r="DT52" s="322" t="str">
        <f ca="true">+IF(OFFSET('Hygiene Data'!$E$13,0,10*ROW('Hygiene Data'!E46))="","",OFFSET('Hygiene Data'!$E$13,0,10*ROW('Hygiene Data'!E46)))</f>
        <v/>
      </c>
      <c r="DU52" s="322" t="str">
        <f ca="true">+IF(OFFSET('Hygiene Data'!$F$11,0,10*ROW('Hygiene Data'!F46))="","",OFFSET('Hygiene Data'!$F$11,0,10*ROW('Hygiene Data'!F46)))</f>
        <v/>
      </c>
      <c r="DV52" s="322" t="str">
        <f ca="true">+IF(OFFSET('Hygiene Data'!$F$12,0,10*ROW('Hygiene Data'!F46))="","",OFFSET('Hygiene Data'!$F$12,0,10*ROW('Hygiene Data'!F46)))</f>
        <v/>
      </c>
      <c r="DW52" s="322" t="str">
        <f ca="true">+IF(OFFSET('Hygiene Data'!$F$13,0,10*ROW('Hygiene Data'!F46))="","",OFFSET('Hygiene Data'!$F$13,0,10*ROW('Hygiene Data'!F46)))</f>
        <v/>
      </c>
      <c r="DX52" s="322" t="str">
        <f ca="true">+IF(OFFSET('Hygiene Data'!$G$11,0,10*ROW('Hygiene Data'!G46))="","",OFFSET('Hygiene Data'!$G$11,0,10*ROW('Hygiene Data'!G46)))</f>
        <v/>
      </c>
      <c r="DY52" s="322" t="str">
        <f ca="true">+IF(OFFSET('Hygiene Data'!$G$12,0,10*ROW('Hygiene Data'!G46))="","",OFFSET('Hygiene Data'!$G$12,0,10*ROW('Hygiene Data'!G46)))</f>
        <v/>
      </c>
      <c r="DZ52" s="322" t="str">
        <f ca="true">+IF(OFFSET('Hygiene Data'!$G$13,0,10*ROW('Hygiene Data'!G46))="","",OFFSET('Hygiene Data'!$G$13,0,10*ROW('Hygiene Data'!G46)))</f>
        <v/>
      </c>
      <c r="EA52" s="322" t="str">
        <f ca="true">+IF(OFFSET('Hygiene Data'!$H$11,0,10*ROW('Hygiene Data'!H46))="","",OFFSET('Hygiene Data'!$H$11,0,10*ROW('Hygiene Data'!H46)))</f>
        <v/>
      </c>
      <c r="EB52" s="322" t="str">
        <f ca="true">+IF(OFFSET('Hygiene Data'!$H$12,0,10*ROW('Hygiene Data'!H46))="","",OFFSET('Hygiene Data'!$H$12,0,10*ROW('Hygiene Data'!H46)))</f>
        <v/>
      </c>
      <c r="EC52" s="322" t="str">
        <f ca="true">+IF(OFFSET('Hygiene Data'!$H$13,0,10*ROW('Hygiene Data'!H46))="","",OFFSET('Hygiene Data'!$H$13,0,10*ROW('Hygiene Data'!H46)))</f>
        <v/>
      </c>
      <c r="ED52" s="322" t="str">
        <f ca="true">+IF(OFFSET('Hygiene Data'!$I$11,0,10*ROW('Hygiene Data'!I46))="","",OFFSET('Hygiene Data'!$I$11,0,10*ROW('Hygiene Data'!I46)))</f>
        <v/>
      </c>
      <c r="EE52" s="322" t="str">
        <f ca="true">+IF(OFFSET('Hygiene Data'!$I$12,0,10*ROW('Hygiene Data'!I46))="","",OFFSET('Hygiene Data'!$I$12,0,10*ROW('Hygiene Data'!I46)))</f>
        <v/>
      </c>
      <c r="EF52" s="322" t="str">
        <f ca="true">+IF(OFFSET('Hygiene Data'!$I$13,0,10*ROW('Hygiene Data'!I46))="","",OFFSET('Hygiene Data'!$I$13,0,10*ROW('Hygiene Data'!I46)))</f>
        <v/>
      </c>
    </row>
    <row xmlns:x14ac="http://schemas.microsoft.com/office/spreadsheetml/2009/9/ac" r="53" x14ac:dyDescent="0.2">
      <c r="A53" s="38" t="str">
        <f ca="true">+IF(OFFSET('Water Data'!$B$2,0,10*ROW('Water Data'!E47))="","",OFFSET('Water Data'!$B$2,0,10*ROW('Water Data'!E47)))</f>
        <v/>
      </c>
      <c r="B53" s="38" t="str">
        <f ca="true">+IF(OFFSET('Water Data'!$C$2,0,10*ROW('Water Data'!F47))="","",OFFSET('Water Data'!$C$2,0,10*ROW('Water Data'!F47)))</f>
        <v/>
      </c>
      <c r="C53" s="378" t="str">
        <f t="shared" ca="true" si="0"/>
        <v/>
      </c>
      <c r="D53" s="99"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9"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9"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9"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9"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9"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9"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9"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9"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9"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9"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9"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9"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9"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9"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9"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9"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9"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100"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100"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100"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100"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100"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100"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100"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100"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100"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100"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100"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100"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100"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100"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100"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100"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100"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100"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100"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100"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100"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100"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100"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100"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100"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100"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100"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100"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100"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100"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101"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101"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101"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101"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101"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101"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101"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101"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101"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101"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101"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101"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101"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101"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101"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101"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101"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101"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22"/>
      <c r="BS53" s="322" t="str">
        <f ca="true">+IF(OFFSET('Water Data'!$D$27,0,10*ROW('Water Data'!D47))="","",OFFSET('Water Data'!$D$27,0,10*ROW('Water Data'!D47)))</f>
        <v/>
      </c>
      <c r="BT53" s="322" t="str">
        <f ca="true">+IF(OFFSET('Water Data'!$D$28,0,10*ROW('Water Data'!D47))="","",OFFSET('Water Data'!$D$28,0,10*ROW('Water Data'!D47)))</f>
        <v/>
      </c>
      <c r="BU53" s="322" t="str">
        <f ca="true">+IF(OFFSET('Water Data'!$D$29,0,10*ROW('Water Data'!D47))="","",OFFSET('Water Data'!$D$29,0,10*ROW('Water Data'!D47)))</f>
        <v/>
      </c>
      <c r="BV53" s="322" t="str">
        <f ca="true">+IF(OFFSET('Water Data'!$E$27,0,10*ROW('Water Data'!E47))="","",OFFSET('Water Data'!$E$27,0,10*ROW('Water Data'!E47)))</f>
        <v/>
      </c>
      <c r="BW53" s="322" t="str">
        <f ca="true">+IF(OFFSET('Water Data'!$E$28,0,10*ROW('Water Data'!E47))="","",OFFSET('Water Data'!$E$28,0,10*ROW('Water Data'!E47)))</f>
        <v/>
      </c>
      <c r="BX53" s="322" t="str">
        <f ca="true">+IF(OFFSET('Water Data'!$E$29,0,10*ROW('Water Data'!E47))="","",OFFSET('Water Data'!$E$29,0,10*ROW('Water Data'!E47)))</f>
        <v/>
      </c>
      <c r="BY53" s="322" t="str">
        <f ca="true">+IF(OFFSET('Water Data'!$F$27,0,10*ROW('Water Data'!F47))="","",OFFSET('Water Data'!$F$27,0,10*ROW('Water Data'!F47)))</f>
        <v/>
      </c>
      <c r="BZ53" s="322" t="str">
        <f ca="true">+IF(OFFSET('Water Data'!$F$28,0,10*ROW('Water Data'!F47))="","",OFFSET('Water Data'!$F$28,0,10*ROW('Water Data'!F47)))</f>
        <v/>
      </c>
      <c r="CA53" s="322" t="str">
        <f ca="true">+IF(OFFSET('Water Data'!$F$29,0,10*ROW('Water Data'!F47))="","",OFFSET('Water Data'!$F$29,0,10*ROW('Water Data'!F47)))</f>
        <v/>
      </c>
      <c r="CB53" s="322" t="str">
        <f ca="true">+IF(OFFSET('Water Data'!$G$27,0,10*ROW('Water Data'!G47))="","",OFFSET('Water Data'!$G$27,0,10*ROW('Water Data'!G47)))</f>
        <v/>
      </c>
      <c r="CC53" s="322" t="str">
        <f ca="true">+IF(OFFSET('Water Data'!$G$28,0,10*ROW('Water Data'!G47))="","",OFFSET('Water Data'!$G$28,0,10*ROW('Water Data'!G47)))</f>
        <v/>
      </c>
      <c r="CD53" s="322" t="str">
        <f ca="true">+IF(OFFSET('Water Data'!$G$29,0,10*ROW('Water Data'!G47))="","",OFFSET('Water Data'!$G$29,0,10*ROW('Water Data'!G47)))</f>
        <v/>
      </c>
      <c r="CE53" s="322" t="str">
        <f ca="true">+IF(OFFSET('Water Data'!$H$27,0,10*ROW('Water Data'!H47))="","",OFFSET('Water Data'!$H$27,0,10*ROW('Water Data'!H47)))</f>
        <v/>
      </c>
      <c r="CF53" s="322" t="str">
        <f ca="true">+IF(OFFSET('Water Data'!$H$28,0,10*ROW('Water Data'!H47))="","",OFFSET('Water Data'!$H$28,0,10*ROW('Water Data'!H47)))</f>
        <v/>
      </c>
      <c r="CG53" s="322" t="str">
        <f ca="true">+IF(OFFSET('Water Data'!$H$29,0,10*ROW('Water Data'!H47))="","",OFFSET('Water Data'!$H$29,0,10*ROW('Water Data'!H47)))</f>
        <v/>
      </c>
      <c r="CH53" s="322" t="str">
        <f ca="true">+IF(OFFSET('Water Data'!$I$27,0,10*ROW('Water Data'!I47))="","",OFFSET('Water Data'!$I$27,0,10*ROW('Water Data'!I47)))</f>
        <v/>
      </c>
      <c r="CI53" s="322" t="str">
        <f ca="true">+IF(OFFSET('Water Data'!$I$28,0,10*ROW('Water Data'!I47))="","",OFFSET('Water Data'!$I$28,0,10*ROW('Water Data'!I47)))</f>
        <v/>
      </c>
      <c r="CJ53" s="322" t="str">
        <f ca="true">+IF(OFFSET('Water Data'!$I$29,0,10*ROW('Water Data'!I47))="","",OFFSET('Water Data'!$I$29,0,10*ROW('Water Data'!I47)))</f>
        <v/>
      </c>
      <c r="CK53" s="322" t="str">
        <f ca="true">+IF(OFFSET('Sanitation Data'!$D$28,0,10*ROW('Sanitation Data'!D47))="","",OFFSET('Sanitation Data'!$D$28,0,10*ROW('Sanitation Data'!D47)))</f>
        <v/>
      </c>
      <c r="CL53" s="322" t="str">
        <f ca="true">+IF(OFFSET('Sanitation Data'!$D$29,0,10*ROW('Sanitation Data'!D47))="","",OFFSET('Sanitation Data'!$D$29,0,10*ROW('Sanitation Data'!D47)))</f>
        <v/>
      </c>
      <c r="CM53" s="322" t="str">
        <f ca="true">+IF(OFFSET('Sanitation Data'!$D$30,0,10*ROW('Sanitation Data'!D47))="","",OFFSET('Sanitation Data'!$D$30,0,10*ROW('Sanitation Data'!D47)))</f>
        <v/>
      </c>
      <c r="CN53" s="322" t="str">
        <f ca="true">+IF(OFFSET('Sanitation Data'!$D$31,0,10*ROW('Sanitation Data'!D47))="","",OFFSET('Sanitation Data'!$D$31,0,10*ROW('Sanitation Data'!D47)))</f>
        <v/>
      </c>
      <c r="CO53" s="322" t="str">
        <f ca="true">+IF(OFFSET('Sanitation Data'!$D$32,0,10*ROW('Sanitation Data'!D47))="","",OFFSET('Sanitation Data'!$D$32,0,10*ROW('Sanitation Data'!D47)))</f>
        <v/>
      </c>
      <c r="CP53" s="322" t="str">
        <f ca="true">+IF(OFFSET('Sanitation Data'!$E$28,0,10*ROW('Sanitation Data'!E47))="","",OFFSET('Sanitation Data'!$E$28,0,10*ROW('Sanitation Data'!E47)))</f>
        <v/>
      </c>
      <c r="CQ53" s="322" t="str">
        <f ca="true">+IF(OFFSET('Sanitation Data'!$E$29,0,10*ROW('Sanitation Data'!E47))="","",OFFSET('Sanitation Data'!$E$29,0,10*ROW('Sanitation Data'!E47)))</f>
        <v/>
      </c>
      <c r="CR53" s="322" t="str">
        <f ca="true">+IF(OFFSET('Sanitation Data'!$E$30,0,10*ROW('Sanitation Data'!E47))="","",OFFSET('Sanitation Data'!$E$30,0,10*ROW('Sanitation Data'!E47)))</f>
        <v/>
      </c>
      <c r="CS53" s="322" t="str">
        <f ca="true">+IF(OFFSET('Sanitation Data'!$E$31,0,10*ROW('Sanitation Data'!E47))="","",OFFSET('Sanitation Data'!$E$31,0,10*ROW('Sanitation Data'!E47)))</f>
        <v/>
      </c>
      <c r="CT53" s="322" t="str">
        <f ca="true">+IF(OFFSET('Sanitation Data'!$E$32,0,10*ROW('Sanitation Data'!E47))="","",OFFSET('Sanitation Data'!$E$32,0,10*ROW('Sanitation Data'!E47)))</f>
        <v/>
      </c>
      <c r="CU53" s="322" t="str">
        <f ca="true">+IF(OFFSET('Sanitation Data'!$F$28,0,10*ROW('Sanitation Data'!F47))="","",OFFSET('Sanitation Data'!$F$28,0,10*ROW('Sanitation Data'!F47)))</f>
        <v/>
      </c>
      <c r="CV53" s="322" t="str">
        <f ca="true">+IF(OFFSET('Sanitation Data'!$F$29,0,10*ROW('Sanitation Data'!F47))="","",OFFSET('Sanitation Data'!$F$29,0,10*ROW('Sanitation Data'!F47)))</f>
        <v/>
      </c>
      <c r="CW53" s="322" t="str">
        <f ca="true">+IF(OFFSET('Sanitation Data'!$F$30,0,10*ROW('Sanitation Data'!F47))="","",OFFSET('Sanitation Data'!$F$30,0,10*ROW('Sanitation Data'!F47)))</f>
        <v/>
      </c>
      <c r="CX53" s="322" t="str">
        <f ca="true">+IF(OFFSET('Sanitation Data'!$F$31,0,10*ROW('Sanitation Data'!F47))="","",OFFSET('Sanitation Data'!$F$31,0,10*ROW('Sanitation Data'!F47)))</f>
        <v/>
      </c>
      <c r="CY53" s="322" t="str">
        <f ca="true">+IF(OFFSET('Sanitation Data'!$F$32,0,10*ROW('Sanitation Data'!F47))="","",OFFSET('Sanitation Data'!$F$32,0,10*ROW('Sanitation Data'!F47)))</f>
        <v/>
      </c>
      <c r="CZ53" s="322" t="str">
        <f ca="true">+IF(OFFSET('Sanitation Data'!$G$28,0,10*ROW('Sanitation Data'!G47))="","",OFFSET('Sanitation Data'!$G$28,0,10*ROW('Sanitation Data'!G47)))</f>
        <v/>
      </c>
      <c r="DA53" s="322" t="str">
        <f ca="true">+IF(OFFSET('Sanitation Data'!$G$29,0,10*ROW('Sanitation Data'!G47))="","",OFFSET('Sanitation Data'!$G$29,0,10*ROW('Sanitation Data'!G47)))</f>
        <v/>
      </c>
      <c r="DB53" s="322" t="str">
        <f ca="true">+IF(OFFSET('Sanitation Data'!$G$30,0,10*ROW('Sanitation Data'!G47))="","",OFFSET('Sanitation Data'!$G$30,0,10*ROW('Sanitation Data'!G47)))</f>
        <v/>
      </c>
      <c r="DC53" s="322" t="str">
        <f ca="true">+IF(OFFSET('Sanitation Data'!$G$31,0,10*ROW('Sanitation Data'!G47))="","",OFFSET('Sanitation Data'!$G$31,0,10*ROW('Sanitation Data'!G47)))</f>
        <v/>
      </c>
      <c r="DD53" s="322" t="str">
        <f ca="true">+IF(OFFSET('Sanitation Data'!$G$32,0,10*ROW('Sanitation Data'!G47))="","",OFFSET('Sanitation Data'!$G$32,0,10*ROW('Sanitation Data'!G47)))</f>
        <v/>
      </c>
      <c r="DE53" s="322" t="str">
        <f ca="true">+IF(OFFSET('Sanitation Data'!$H$28,0,10*ROW('Sanitation Data'!H47))="","",OFFSET('Sanitation Data'!$H$28,0,10*ROW('Sanitation Data'!H47)))</f>
        <v/>
      </c>
      <c r="DF53" s="322" t="str">
        <f ca="true">+IF(OFFSET('Sanitation Data'!$H$29,0,10*ROW('Sanitation Data'!H47))="","",OFFSET('Sanitation Data'!$H$29,0,10*ROW('Sanitation Data'!H47)))</f>
        <v/>
      </c>
      <c r="DG53" s="322" t="str">
        <f ca="true">+IF(OFFSET('Sanitation Data'!$H$30,0,10*ROW('Sanitation Data'!H47))="","",OFFSET('Sanitation Data'!$H$30,0,10*ROW('Sanitation Data'!H47)))</f>
        <v/>
      </c>
      <c r="DH53" s="322" t="str">
        <f ca="true">+IF(OFFSET('Sanitation Data'!$H$31,0,10*ROW('Sanitation Data'!H47))="","",OFFSET('Sanitation Data'!$H$31,0,10*ROW('Sanitation Data'!H47)))</f>
        <v/>
      </c>
      <c r="DI53" s="322" t="str">
        <f ca="true">+IF(OFFSET('Sanitation Data'!$H$32,0,10*ROW('Sanitation Data'!H47))="","",OFFSET('Sanitation Data'!$H$32,0,10*ROW('Sanitation Data'!H47)))</f>
        <v/>
      </c>
      <c r="DJ53" s="322" t="str">
        <f ca="true">+IF(OFFSET('Sanitation Data'!$I$28,0,10*ROW('Sanitation Data'!I47))="","",OFFSET('Sanitation Data'!$I$28,0,10*ROW('Sanitation Data'!I47)))</f>
        <v/>
      </c>
      <c r="DK53" s="322" t="str">
        <f ca="true">+IF(OFFSET('Sanitation Data'!$I$29,0,10*ROW('Sanitation Data'!I47))="","",OFFSET('Sanitation Data'!$I$29,0,10*ROW('Sanitation Data'!I47)))</f>
        <v/>
      </c>
      <c r="DL53" s="322" t="str">
        <f ca="true">+IF(OFFSET('Sanitation Data'!$I$30,0,10*ROW('Sanitation Data'!I47))="","",OFFSET('Sanitation Data'!$I$30,0,10*ROW('Sanitation Data'!I47)))</f>
        <v/>
      </c>
      <c r="DM53" s="322" t="str">
        <f ca="true">+IF(OFFSET('Sanitation Data'!$I$31,0,10*ROW('Sanitation Data'!I47))="","",OFFSET('Sanitation Data'!$I$31,0,10*ROW('Sanitation Data'!I47)))</f>
        <v/>
      </c>
      <c r="DN53" s="322" t="str">
        <f ca="true">+IF(OFFSET('Sanitation Data'!$I$32,0,10*ROW('Sanitation Data'!I47))="","",OFFSET('Sanitation Data'!$I$32,0,10*ROW('Sanitation Data'!I47)))</f>
        <v/>
      </c>
      <c r="DO53" s="322" t="str">
        <f ca="true">+IF(OFFSET('Hygiene Data'!$D$11,0,10*ROW('Hygiene Data'!D47))="","",OFFSET('Hygiene Data'!$D$11,0,10*ROW('Hygiene Data'!D47)))</f>
        <v/>
      </c>
      <c r="DP53" s="322" t="str">
        <f ca="true">+IF(OFFSET('Hygiene Data'!$D$12,0,10*ROW('Hygiene Data'!D47))="","",OFFSET('Hygiene Data'!$D$12,0,10*ROW('Hygiene Data'!D47)))</f>
        <v/>
      </c>
      <c r="DQ53" s="322" t="str">
        <f ca="true">+IF(OFFSET('Hygiene Data'!$D$13,0,10*ROW('Hygiene Data'!D47))="","",OFFSET('Hygiene Data'!$D$13,0,10*ROW('Hygiene Data'!D47)))</f>
        <v/>
      </c>
      <c r="DR53" s="322" t="str">
        <f ca="true">+IF(OFFSET('Hygiene Data'!$E$11,0,10*ROW('Hygiene Data'!E47))="","",OFFSET('Hygiene Data'!$E$11,0,10*ROW('Hygiene Data'!E47)))</f>
        <v/>
      </c>
      <c r="DS53" s="322" t="str">
        <f ca="true">+IF(OFFSET('Hygiene Data'!$E$12,0,10*ROW('Hygiene Data'!E47))="","",OFFSET('Hygiene Data'!$E$12,0,10*ROW('Hygiene Data'!E47)))</f>
        <v/>
      </c>
      <c r="DT53" s="322" t="str">
        <f ca="true">+IF(OFFSET('Hygiene Data'!$E$13,0,10*ROW('Hygiene Data'!E47))="","",OFFSET('Hygiene Data'!$E$13,0,10*ROW('Hygiene Data'!E47)))</f>
        <v/>
      </c>
      <c r="DU53" s="322" t="str">
        <f ca="true">+IF(OFFSET('Hygiene Data'!$F$11,0,10*ROW('Hygiene Data'!F47))="","",OFFSET('Hygiene Data'!$F$11,0,10*ROW('Hygiene Data'!F47)))</f>
        <v/>
      </c>
      <c r="DV53" s="322" t="str">
        <f ca="true">+IF(OFFSET('Hygiene Data'!$F$12,0,10*ROW('Hygiene Data'!F47))="","",OFFSET('Hygiene Data'!$F$12,0,10*ROW('Hygiene Data'!F47)))</f>
        <v/>
      </c>
      <c r="DW53" s="322" t="str">
        <f ca="true">+IF(OFFSET('Hygiene Data'!$F$13,0,10*ROW('Hygiene Data'!F47))="","",OFFSET('Hygiene Data'!$F$13,0,10*ROW('Hygiene Data'!F47)))</f>
        <v/>
      </c>
      <c r="DX53" s="322" t="str">
        <f ca="true">+IF(OFFSET('Hygiene Data'!$G$11,0,10*ROW('Hygiene Data'!G47))="","",OFFSET('Hygiene Data'!$G$11,0,10*ROW('Hygiene Data'!G47)))</f>
        <v/>
      </c>
      <c r="DY53" s="322" t="str">
        <f ca="true">+IF(OFFSET('Hygiene Data'!$G$12,0,10*ROW('Hygiene Data'!G47))="","",OFFSET('Hygiene Data'!$G$12,0,10*ROW('Hygiene Data'!G47)))</f>
        <v/>
      </c>
      <c r="DZ53" s="322" t="str">
        <f ca="true">+IF(OFFSET('Hygiene Data'!$G$13,0,10*ROW('Hygiene Data'!G47))="","",OFFSET('Hygiene Data'!$G$13,0,10*ROW('Hygiene Data'!G47)))</f>
        <v/>
      </c>
      <c r="EA53" s="322" t="str">
        <f ca="true">+IF(OFFSET('Hygiene Data'!$H$11,0,10*ROW('Hygiene Data'!H47))="","",OFFSET('Hygiene Data'!$H$11,0,10*ROW('Hygiene Data'!H47)))</f>
        <v/>
      </c>
      <c r="EB53" s="322" t="str">
        <f ca="true">+IF(OFFSET('Hygiene Data'!$H$12,0,10*ROW('Hygiene Data'!H47))="","",OFFSET('Hygiene Data'!$H$12,0,10*ROW('Hygiene Data'!H47)))</f>
        <v/>
      </c>
      <c r="EC53" s="322" t="str">
        <f ca="true">+IF(OFFSET('Hygiene Data'!$H$13,0,10*ROW('Hygiene Data'!H47))="","",OFFSET('Hygiene Data'!$H$13,0,10*ROW('Hygiene Data'!H47)))</f>
        <v/>
      </c>
      <c r="ED53" s="322" t="str">
        <f ca="true">+IF(OFFSET('Hygiene Data'!$I$11,0,10*ROW('Hygiene Data'!I47))="","",OFFSET('Hygiene Data'!$I$11,0,10*ROW('Hygiene Data'!I47)))</f>
        <v/>
      </c>
      <c r="EE53" s="322" t="str">
        <f ca="true">+IF(OFFSET('Hygiene Data'!$I$12,0,10*ROW('Hygiene Data'!I47))="","",OFFSET('Hygiene Data'!$I$12,0,10*ROW('Hygiene Data'!I47)))</f>
        <v/>
      </c>
      <c r="EF53" s="322" t="str">
        <f ca="true">+IF(OFFSET('Hygiene Data'!$I$13,0,10*ROW('Hygiene Data'!I47))="","",OFFSET('Hygiene Data'!$I$13,0,10*ROW('Hygiene Data'!I47)))</f>
        <v/>
      </c>
    </row>
    <row xmlns:x14ac="http://schemas.microsoft.com/office/spreadsheetml/2009/9/ac" r="54" x14ac:dyDescent="0.2">
      <c r="A54" s="38" t="str">
        <f ca="true">+IF(OFFSET('Water Data'!$B$2,0,10*ROW('Water Data'!E48))="","",OFFSET('Water Data'!$B$2,0,10*ROW('Water Data'!E48)))</f>
        <v/>
      </c>
      <c r="B54" s="38" t="str">
        <f ca="true">+IF(OFFSET('Water Data'!$C$2,0,10*ROW('Water Data'!F48))="","",OFFSET('Water Data'!$C$2,0,10*ROW('Water Data'!F48)))</f>
        <v/>
      </c>
      <c r="C54" s="378" t="str">
        <f t="shared" ca="true" si="0"/>
        <v/>
      </c>
      <c r="D54" s="99"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9"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9"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9"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9"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9"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9"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9"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9"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9"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9"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9"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9"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9"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9"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9"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9"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9"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100"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100"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100"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100"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100"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100"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100"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100"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100"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100"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100"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100"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100"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100"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100"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100"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100"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100"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100"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100"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100"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100"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100"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100"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100"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100"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100"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100"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100"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100"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101"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101"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101"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101"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101"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101"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101"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101"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101"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101"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101"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101"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101"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101"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101"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101"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101"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101"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22"/>
      <c r="BS54" s="322" t="str">
        <f ca="true">+IF(OFFSET('Water Data'!$D$27,0,10*ROW('Water Data'!D48))="","",OFFSET('Water Data'!$D$27,0,10*ROW('Water Data'!D48)))</f>
        <v/>
      </c>
      <c r="BT54" s="322" t="str">
        <f ca="true">+IF(OFFSET('Water Data'!$D$28,0,10*ROW('Water Data'!D48))="","",OFFSET('Water Data'!$D$28,0,10*ROW('Water Data'!D48)))</f>
        <v/>
      </c>
      <c r="BU54" s="322" t="str">
        <f ca="true">+IF(OFFSET('Water Data'!$D$29,0,10*ROW('Water Data'!D48))="","",OFFSET('Water Data'!$D$29,0,10*ROW('Water Data'!D48)))</f>
        <v/>
      </c>
      <c r="BV54" s="322" t="str">
        <f ca="true">+IF(OFFSET('Water Data'!$E$27,0,10*ROW('Water Data'!E48))="","",OFFSET('Water Data'!$E$27,0,10*ROW('Water Data'!E48)))</f>
        <v/>
      </c>
      <c r="BW54" s="322" t="str">
        <f ca="true">+IF(OFFSET('Water Data'!$E$28,0,10*ROW('Water Data'!E48))="","",OFFSET('Water Data'!$E$28,0,10*ROW('Water Data'!E48)))</f>
        <v/>
      </c>
      <c r="BX54" s="322" t="str">
        <f ca="true">+IF(OFFSET('Water Data'!$E$29,0,10*ROW('Water Data'!E48))="","",OFFSET('Water Data'!$E$29,0,10*ROW('Water Data'!E48)))</f>
        <v/>
      </c>
      <c r="BY54" s="322" t="str">
        <f ca="true">+IF(OFFSET('Water Data'!$F$27,0,10*ROW('Water Data'!F48))="","",OFFSET('Water Data'!$F$27,0,10*ROW('Water Data'!F48)))</f>
        <v/>
      </c>
      <c r="BZ54" s="322" t="str">
        <f ca="true">+IF(OFFSET('Water Data'!$F$28,0,10*ROW('Water Data'!F48))="","",OFFSET('Water Data'!$F$28,0,10*ROW('Water Data'!F48)))</f>
        <v/>
      </c>
      <c r="CA54" s="322" t="str">
        <f ca="true">+IF(OFFSET('Water Data'!$F$29,0,10*ROW('Water Data'!F48))="","",OFFSET('Water Data'!$F$29,0,10*ROW('Water Data'!F48)))</f>
        <v/>
      </c>
      <c r="CB54" s="322" t="str">
        <f ca="true">+IF(OFFSET('Water Data'!$G$27,0,10*ROW('Water Data'!G48))="","",OFFSET('Water Data'!$G$27,0,10*ROW('Water Data'!G48)))</f>
        <v/>
      </c>
      <c r="CC54" s="322" t="str">
        <f ca="true">+IF(OFFSET('Water Data'!$G$28,0,10*ROW('Water Data'!G48))="","",OFFSET('Water Data'!$G$28,0,10*ROW('Water Data'!G48)))</f>
        <v/>
      </c>
      <c r="CD54" s="322" t="str">
        <f ca="true">+IF(OFFSET('Water Data'!$G$29,0,10*ROW('Water Data'!G48))="","",OFFSET('Water Data'!$G$29,0,10*ROW('Water Data'!G48)))</f>
        <v/>
      </c>
      <c r="CE54" s="322" t="str">
        <f ca="true">+IF(OFFSET('Water Data'!$H$27,0,10*ROW('Water Data'!H48))="","",OFFSET('Water Data'!$H$27,0,10*ROW('Water Data'!H48)))</f>
        <v/>
      </c>
      <c r="CF54" s="322" t="str">
        <f ca="true">+IF(OFFSET('Water Data'!$H$28,0,10*ROW('Water Data'!H48))="","",OFFSET('Water Data'!$H$28,0,10*ROW('Water Data'!H48)))</f>
        <v/>
      </c>
      <c r="CG54" s="322" t="str">
        <f ca="true">+IF(OFFSET('Water Data'!$H$29,0,10*ROW('Water Data'!H48))="","",OFFSET('Water Data'!$H$29,0,10*ROW('Water Data'!H48)))</f>
        <v/>
      </c>
      <c r="CH54" s="322" t="str">
        <f ca="true">+IF(OFFSET('Water Data'!$I$27,0,10*ROW('Water Data'!I48))="","",OFFSET('Water Data'!$I$27,0,10*ROW('Water Data'!I48)))</f>
        <v/>
      </c>
      <c r="CI54" s="322" t="str">
        <f ca="true">+IF(OFFSET('Water Data'!$I$28,0,10*ROW('Water Data'!I48))="","",OFFSET('Water Data'!$I$28,0,10*ROW('Water Data'!I48)))</f>
        <v/>
      </c>
      <c r="CJ54" s="322" t="str">
        <f ca="true">+IF(OFFSET('Water Data'!$I$29,0,10*ROW('Water Data'!I48))="","",OFFSET('Water Data'!$I$29,0,10*ROW('Water Data'!I48)))</f>
        <v/>
      </c>
      <c r="CK54" s="322" t="str">
        <f ca="true">+IF(OFFSET('Sanitation Data'!$D$28,0,10*ROW('Sanitation Data'!D48))="","",OFFSET('Sanitation Data'!$D$28,0,10*ROW('Sanitation Data'!D48)))</f>
        <v/>
      </c>
      <c r="CL54" s="322" t="str">
        <f ca="true">+IF(OFFSET('Sanitation Data'!$D$29,0,10*ROW('Sanitation Data'!D48))="","",OFFSET('Sanitation Data'!$D$29,0,10*ROW('Sanitation Data'!D48)))</f>
        <v/>
      </c>
      <c r="CM54" s="322" t="str">
        <f ca="true">+IF(OFFSET('Sanitation Data'!$D$30,0,10*ROW('Sanitation Data'!D48))="","",OFFSET('Sanitation Data'!$D$30,0,10*ROW('Sanitation Data'!D48)))</f>
        <v/>
      </c>
      <c r="CN54" s="322" t="str">
        <f ca="true">+IF(OFFSET('Sanitation Data'!$D$31,0,10*ROW('Sanitation Data'!D48))="","",OFFSET('Sanitation Data'!$D$31,0,10*ROW('Sanitation Data'!D48)))</f>
        <v/>
      </c>
      <c r="CO54" s="322" t="str">
        <f ca="true">+IF(OFFSET('Sanitation Data'!$D$32,0,10*ROW('Sanitation Data'!D48))="","",OFFSET('Sanitation Data'!$D$32,0,10*ROW('Sanitation Data'!D48)))</f>
        <v/>
      </c>
      <c r="CP54" s="322" t="str">
        <f ca="true">+IF(OFFSET('Sanitation Data'!$E$28,0,10*ROW('Sanitation Data'!E48))="","",OFFSET('Sanitation Data'!$E$28,0,10*ROW('Sanitation Data'!E48)))</f>
        <v/>
      </c>
      <c r="CQ54" s="322" t="str">
        <f ca="true">+IF(OFFSET('Sanitation Data'!$E$29,0,10*ROW('Sanitation Data'!E48))="","",OFFSET('Sanitation Data'!$E$29,0,10*ROW('Sanitation Data'!E48)))</f>
        <v/>
      </c>
      <c r="CR54" s="322" t="str">
        <f ca="true">+IF(OFFSET('Sanitation Data'!$E$30,0,10*ROW('Sanitation Data'!E48))="","",OFFSET('Sanitation Data'!$E$30,0,10*ROW('Sanitation Data'!E48)))</f>
        <v/>
      </c>
      <c r="CS54" s="322" t="str">
        <f ca="true">+IF(OFFSET('Sanitation Data'!$E$31,0,10*ROW('Sanitation Data'!E48))="","",OFFSET('Sanitation Data'!$E$31,0,10*ROW('Sanitation Data'!E48)))</f>
        <v/>
      </c>
      <c r="CT54" s="322" t="str">
        <f ca="true">+IF(OFFSET('Sanitation Data'!$E$32,0,10*ROW('Sanitation Data'!E48))="","",OFFSET('Sanitation Data'!$E$32,0,10*ROW('Sanitation Data'!E48)))</f>
        <v/>
      </c>
      <c r="CU54" s="322" t="str">
        <f ca="true">+IF(OFFSET('Sanitation Data'!$F$28,0,10*ROW('Sanitation Data'!F48))="","",OFFSET('Sanitation Data'!$F$28,0,10*ROW('Sanitation Data'!F48)))</f>
        <v/>
      </c>
      <c r="CV54" s="322" t="str">
        <f ca="true">+IF(OFFSET('Sanitation Data'!$F$29,0,10*ROW('Sanitation Data'!F48))="","",OFFSET('Sanitation Data'!$F$29,0,10*ROW('Sanitation Data'!F48)))</f>
        <v/>
      </c>
      <c r="CW54" s="322" t="str">
        <f ca="true">+IF(OFFSET('Sanitation Data'!$F$30,0,10*ROW('Sanitation Data'!F48))="","",OFFSET('Sanitation Data'!$F$30,0,10*ROW('Sanitation Data'!F48)))</f>
        <v/>
      </c>
      <c r="CX54" s="322" t="str">
        <f ca="true">+IF(OFFSET('Sanitation Data'!$F$31,0,10*ROW('Sanitation Data'!F48))="","",OFFSET('Sanitation Data'!$F$31,0,10*ROW('Sanitation Data'!F48)))</f>
        <v/>
      </c>
      <c r="CY54" s="322" t="str">
        <f ca="true">+IF(OFFSET('Sanitation Data'!$F$32,0,10*ROW('Sanitation Data'!F48))="","",OFFSET('Sanitation Data'!$F$32,0,10*ROW('Sanitation Data'!F48)))</f>
        <v/>
      </c>
      <c r="CZ54" s="322" t="str">
        <f ca="true">+IF(OFFSET('Sanitation Data'!$G$28,0,10*ROW('Sanitation Data'!G48))="","",OFFSET('Sanitation Data'!$G$28,0,10*ROW('Sanitation Data'!G48)))</f>
        <v/>
      </c>
      <c r="DA54" s="322" t="str">
        <f ca="true">+IF(OFFSET('Sanitation Data'!$G$29,0,10*ROW('Sanitation Data'!G48))="","",OFFSET('Sanitation Data'!$G$29,0,10*ROW('Sanitation Data'!G48)))</f>
        <v/>
      </c>
      <c r="DB54" s="322" t="str">
        <f ca="true">+IF(OFFSET('Sanitation Data'!$G$30,0,10*ROW('Sanitation Data'!G48))="","",OFFSET('Sanitation Data'!$G$30,0,10*ROW('Sanitation Data'!G48)))</f>
        <v/>
      </c>
      <c r="DC54" s="322" t="str">
        <f ca="true">+IF(OFFSET('Sanitation Data'!$G$31,0,10*ROW('Sanitation Data'!G48))="","",OFFSET('Sanitation Data'!$G$31,0,10*ROW('Sanitation Data'!G48)))</f>
        <v/>
      </c>
      <c r="DD54" s="322" t="str">
        <f ca="true">+IF(OFFSET('Sanitation Data'!$G$32,0,10*ROW('Sanitation Data'!G48))="","",OFFSET('Sanitation Data'!$G$32,0,10*ROW('Sanitation Data'!G48)))</f>
        <v/>
      </c>
      <c r="DE54" s="322" t="str">
        <f ca="true">+IF(OFFSET('Sanitation Data'!$H$28,0,10*ROW('Sanitation Data'!H48))="","",OFFSET('Sanitation Data'!$H$28,0,10*ROW('Sanitation Data'!H48)))</f>
        <v/>
      </c>
      <c r="DF54" s="322" t="str">
        <f ca="true">+IF(OFFSET('Sanitation Data'!$H$29,0,10*ROW('Sanitation Data'!H48))="","",OFFSET('Sanitation Data'!$H$29,0,10*ROW('Sanitation Data'!H48)))</f>
        <v/>
      </c>
      <c r="DG54" s="322" t="str">
        <f ca="true">+IF(OFFSET('Sanitation Data'!$H$30,0,10*ROW('Sanitation Data'!H48))="","",OFFSET('Sanitation Data'!$H$30,0,10*ROW('Sanitation Data'!H48)))</f>
        <v/>
      </c>
      <c r="DH54" s="322" t="str">
        <f ca="true">+IF(OFFSET('Sanitation Data'!$H$31,0,10*ROW('Sanitation Data'!H48))="","",OFFSET('Sanitation Data'!$H$31,0,10*ROW('Sanitation Data'!H48)))</f>
        <v/>
      </c>
      <c r="DI54" s="322" t="str">
        <f ca="true">+IF(OFFSET('Sanitation Data'!$H$32,0,10*ROW('Sanitation Data'!H48))="","",OFFSET('Sanitation Data'!$H$32,0,10*ROW('Sanitation Data'!H48)))</f>
        <v/>
      </c>
      <c r="DJ54" s="322" t="str">
        <f ca="true">+IF(OFFSET('Sanitation Data'!$I$28,0,10*ROW('Sanitation Data'!I48))="","",OFFSET('Sanitation Data'!$I$28,0,10*ROW('Sanitation Data'!I48)))</f>
        <v/>
      </c>
      <c r="DK54" s="322" t="str">
        <f ca="true">+IF(OFFSET('Sanitation Data'!$I$29,0,10*ROW('Sanitation Data'!I48))="","",OFFSET('Sanitation Data'!$I$29,0,10*ROW('Sanitation Data'!I48)))</f>
        <v/>
      </c>
      <c r="DL54" s="322" t="str">
        <f ca="true">+IF(OFFSET('Sanitation Data'!$I$30,0,10*ROW('Sanitation Data'!I48))="","",OFFSET('Sanitation Data'!$I$30,0,10*ROW('Sanitation Data'!I48)))</f>
        <v/>
      </c>
      <c r="DM54" s="322" t="str">
        <f ca="true">+IF(OFFSET('Sanitation Data'!$I$31,0,10*ROW('Sanitation Data'!I48))="","",OFFSET('Sanitation Data'!$I$31,0,10*ROW('Sanitation Data'!I48)))</f>
        <v/>
      </c>
      <c r="DN54" s="322" t="str">
        <f ca="true">+IF(OFFSET('Sanitation Data'!$I$32,0,10*ROW('Sanitation Data'!I48))="","",OFFSET('Sanitation Data'!$I$32,0,10*ROW('Sanitation Data'!I48)))</f>
        <v/>
      </c>
      <c r="DO54" s="322" t="str">
        <f ca="true">+IF(OFFSET('Hygiene Data'!$D$11,0,10*ROW('Hygiene Data'!D48))="","",OFFSET('Hygiene Data'!$D$11,0,10*ROW('Hygiene Data'!D48)))</f>
        <v/>
      </c>
      <c r="DP54" s="322" t="str">
        <f ca="true">+IF(OFFSET('Hygiene Data'!$D$12,0,10*ROW('Hygiene Data'!D48))="","",OFFSET('Hygiene Data'!$D$12,0,10*ROW('Hygiene Data'!D48)))</f>
        <v/>
      </c>
      <c r="DQ54" s="322" t="str">
        <f ca="true">+IF(OFFSET('Hygiene Data'!$D$13,0,10*ROW('Hygiene Data'!D48))="","",OFFSET('Hygiene Data'!$D$13,0,10*ROW('Hygiene Data'!D48)))</f>
        <v/>
      </c>
      <c r="DR54" s="322" t="str">
        <f ca="true">+IF(OFFSET('Hygiene Data'!$E$11,0,10*ROW('Hygiene Data'!E48))="","",OFFSET('Hygiene Data'!$E$11,0,10*ROW('Hygiene Data'!E48)))</f>
        <v/>
      </c>
      <c r="DS54" s="322" t="str">
        <f ca="true">+IF(OFFSET('Hygiene Data'!$E$12,0,10*ROW('Hygiene Data'!E48))="","",OFFSET('Hygiene Data'!$E$12,0,10*ROW('Hygiene Data'!E48)))</f>
        <v/>
      </c>
      <c r="DT54" s="322" t="str">
        <f ca="true">+IF(OFFSET('Hygiene Data'!$E$13,0,10*ROW('Hygiene Data'!E48))="","",OFFSET('Hygiene Data'!$E$13,0,10*ROW('Hygiene Data'!E48)))</f>
        <v/>
      </c>
      <c r="DU54" s="322" t="str">
        <f ca="true">+IF(OFFSET('Hygiene Data'!$F$11,0,10*ROW('Hygiene Data'!F48))="","",OFFSET('Hygiene Data'!$F$11,0,10*ROW('Hygiene Data'!F48)))</f>
        <v/>
      </c>
      <c r="DV54" s="322" t="str">
        <f ca="true">+IF(OFFSET('Hygiene Data'!$F$12,0,10*ROW('Hygiene Data'!F48))="","",OFFSET('Hygiene Data'!$F$12,0,10*ROW('Hygiene Data'!F48)))</f>
        <v/>
      </c>
      <c r="DW54" s="322" t="str">
        <f ca="true">+IF(OFFSET('Hygiene Data'!$F$13,0,10*ROW('Hygiene Data'!F48))="","",OFFSET('Hygiene Data'!$F$13,0,10*ROW('Hygiene Data'!F48)))</f>
        <v/>
      </c>
      <c r="DX54" s="322" t="str">
        <f ca="true">+IF(OFFSET('Hygiene Data'!$G$11,0,10*ROW('Hygiene Data'!G48))="","",OFFSET('Hygiene Data'!$G$11,0,10*ROW('Hygiene Data'!G48)))</f>
        <v/>
      </c>
      <c r="DY54" s="322" t="str">
        <f ca="true">+IF(OFFSET('Hygiene Data'!$G$12,0,10*ROW('Hygiene Data'!G48))="","",OFFSET('Hygiene Data'!$G$12,0,10*ROW('Hygiene Data'!G48)))</f>
        <v/>
      </c>
      <c r="DZ54" s="322" t="str">
        <f ca="true">+IF(OFFSET('Hygiene Data'!$G$13,0,10*ROW('Hygiene Data'!G48))="","",OFFSET('Hygiene Data'!$G$13,0,10*ROW('Hygiene Data'!G48)))</f>
        <v/>
      </c>
      <c r="EA54" s="322" t="str">
        <f ca="true">+IF(OFFSET('Hygiene Data'!$H$11,0,10*ROW('Hygiene Data'!H48))="","",OFFSET('Hygiene Data'!$H$11,0,10*ROW('Hygiene Data'!H48)))</f>
        <v/>
      </c>
      <c r="EB54" s="322" t="str">
        <f ca="true">+IF(OFFSET('Hygiene Data'!$H$12,0,10*ROW('Hygiene Data'!H48))="","",OFFSET('Hygiene Data'!$H$12,0,10*ROW('Hygiene Data'!H48)))</f>
        <v/>
      </c>
      <c r="EC54" s="322" t="str">
        <f ca="true">+IF(OFFSET('Hygiene Data'!$H$13,0,10*ROW('Hygiene Data'!H48))="","",OFFSET('Hygiene Data'!$H$13,0,10*ROW('Hygiene Data'!H48)))</f>
        <v/>
      </c>
      <c r="ED54" s="322" t="str">
        <f ca="true">+IF(OFFSET('Hygiene Data'!$I$11,0,10*ROW('Hygiene Data'!I48))="","",OFFSET('Hygiene Data'!$I$11,0,10*ROW('Hygiene Data'!I48)))</f>
        <v/>
      </c>
      <c r="EE54" s="322" t="str">
        <f ca="true">+IF(OFFSET('Hygiene Data'!$I$12,0,10*ROW('Hygiene Data'!I48))="","",OFFSET('Hygiene Data'!$I$12,0,10*ROW('Hygiene Data'!I48)))</f>
        <v/>
      </c>
      <c r="EF54" s="322" t="str">
        <f ca="true">+IF(OFFSET('Hygiene Data'!$I$13,0,10*ROW('Hygiene Data'!I48))="","",OFFSET('Hygiene Data'!$I$13,0,10*ROW('Hygiene Data'!I48)))</f>
        <v/>
      </c>
    </row>
    <row xmlns:x14ac="http://schemas.microsoft.com/office/spreadsheetml/2009/9/ac" r="55" x14ac:dyDescent="0.2">
      <c r="A55" s="38" t="str">
        <f ca="true">+IF(OFFSET('Water Data'!$B$2,0,10*ROW('Water Data'!E49))="","",OFFSET('Water Data'!$B$2,0,10*ROW('Water Data'!E49)))</f>
        <v/>
      </c>
      <c r="B55" s="38" t="str">
        <f ca="true">+IF(OFFSET('Water Data'!$C$2,0,10*ROW('Water Data'!F49))="","",OFFSET('Water Data'!$C$2,0,10*ROW('Water Data'!F49)))</f>
        <v/>
      </c>
      <c r="C55" s="378" t="str">
        <f t="shared" ca="true" si="0"/>
        <v/>
      </c>
      <c r="D55" s="99"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9"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9"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9"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9"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9"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9"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9"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9"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9"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9"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9"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9"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9"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9"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9"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9"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9"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100"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100"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100"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100"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100"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100"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100"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100"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100"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100"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100"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100"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100"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100"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100"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100"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100"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100"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100"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100"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100"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100"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100"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100"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100"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100"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100"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100"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100"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100"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101"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101"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101"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101"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101"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101"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101"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101"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101"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101"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101"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101"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101"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101"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101"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101"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101"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101"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22"/>
      <c r="BS55" s="322" t="str">
        <f ca="true">+IF(OFFSET('Water Data'!$D$27,0,10*ROW('Water Data'!D49))="","",OFFSET('Water Data'!$D$27,0,10*ROW('Water Data'!D49)))</f>
        <v/>
      </c>
      <c r="BT55" s="322" t="str">
        <f ca="true">+IF(OFFSET('Water Data'!$D$28,0,10*ROW('Water Data'!D49))="","",OFFSET('Water Data'!$D$28,0,10*ROW('Water Data'!D49)))</f>
        <v/>
      </c>
      <c r="BU55" s="322" t="str">
        <f ca="true">+IF(OFFSET('Water Data'!$D$29,0,10*ROW('Water Data'!D49))="","",OFFSET('Water Data'!$D$29,0,10*ROW('Water Data'!D49)))</f>
        <v/>
      </c>
      <c r="BV55" s="322" t="str">
        <f ca="true">+IF(OFFSET('Water Data'!$E$27,0,10*ROW('Water Data'!E49))="","",OFFSET('Water Data'!$E$27,0,10*ROW('Water Data'!E49)))</f>
        <v/>
      </c>
      <c r="BW55" s="322" t="str">
        <f ca="true">+IF(OFFSET('Water Data'!$E$28,0,10*ROW('Water Data'!E49))="","",OFFSET('Water Data'!$E$28,0,10*ROW('Water Data'!E49)))</f>
        <v/>
      </c>
      <c r="BX55" s="322" t="str">
        <f ca="true">+IF(OFFSET('Water Data'!$E$29,0,10*ROW('Water Data'!E49))="","",OFFSET('Water Data'!$E$29,0,10*ROW('Water Data'!E49)))</f>
        <v/>
      </c>
      <c r="BY55" s="322" t="str">
        <f ca="true">+IF(OFFSET('Water Data'!$F$27,0,10*ROW('Water Data'!F49))="","",OFFSET('Water Data'!$F$27,0,10*ROW('Water Data'!F49)))</f>
        <v/>
      </c>
      <c r="BZ55" s="322" t="str">
        <f ca="true">+IF(OFFSET('Water Data'!$F$28,0,10*ROW('Water Data'!F49))="","",OFFSET('Water Data'!$F$28,0,10*ROW('Water Data'!F49)))</f>
        <v/>
      </c>
      <c r="CA55" s="322" t="str">
        <f ca="true">+IF(OFFSET('Water Data'!$F$29,0,10*ROW('Water Data'!F49))="","",OFFSET('Water Data'!$F$29,0,10*ROW('Water Data'!F49)))</f>
        <v/>
      </c>
      <c r="CB55" s="322" t="str">
        <f ca="true">+IF(OFFSET('Water Data'!$G$27,0,10*ROW('Water Data'!G49))="","",OFFSET('Water Data'!$G$27,0,10*ROW('Water Data'!G49)))</f>
        <v/>
      </c>
      <c r="CC55" s="322" t="str">
        <f ca="true">+IF(OFFSET('Water Data'!$G$28,0,10*ROW('Water Data'!G49))="","",OFFSET('Water Data'!$G$28,0,10*ROW('Water Data'!G49)))</f>
        <v/>
      </c>
      <c r="CD55" s="322" t="str">
        <f ca="true">+IF(OFFSET('Water Data'!$G$29,0,10*ROW('Water Data'!G49))="","",OFFSET('Water Data'!$G$29,0,10*ROW('Water Data'!G49)))</f>
        <v/>
      </c>
      <c r="CE55" s="322" t="str">
        <f ca="true">+IF(OFFSET('Water Data'!$H$27,0,10*ROW('Water Data'!H49))="","",OFFSET('Water Data'!$H$27,0,10*ROW('Water Data'!H49)))</f>
        <v/>
      </c>
      <c r="CF55" s="322" t="str">
        <f ca="true">+IF(OFFSET('Water Data'!$H$28,0,10*ROW('Water Data'!H49))="","",OFFSET('Water Data'!$H$28,0,10*ROW('Water Data'!H49)))</f>
        <v/>
      </c>
      <c r="CG55" s="322" t="str">
        <f ca="true">+IF(OFFSET('Water Data'!$H$29,0,10*ROW('Water Data'!H49))="","",OFFSET('Water Data'!$H$29,0,10*ROW('Water Data'!H49)))</f>
        <v/>
      </c>
      <c r="CH55" s="322" t="str">
        <f ca="true">+IF(OFFSET('Water Data'!$I$27,0,10*ROW('Water Data'!I49))="","",OFFSET('Water Data'!$I$27,0,10*ROW('Water Data'!I49)))</f>
        <v/>
      </c>
      <c r="CI55" s="322" t="str">
        <f ca="true">+IF(OFFSET('Water Data'!$I$28,0,10*ROW('Water Data'!I49))="","",OFFSET('Water Data'!$I$28,0,10*ROW('Water Data'!I49)))</f>
        <v/>
      </c>
      <c r="CJ55" s="322" t="str">
        <f ca="true">+IF(OFFSET('Water Data'!$I$29,0,10*ROW('Water Data'!I49))="","",OFFSET('Water Data'!$I$29,0,10*ROW('Water Data'!I49)))</f>
        <v/>
      </c>
      <c r="CK55" s="322" t="str">
        <f ca="true">+IF(OFFSET('Sanitation Data'!$D$28,0,10*ROW('Sanitation Data'!D49))="","",OFFSET('Sanitation Data'!$D$28,0,10*ROW('Sanitation Data'!D49)))</f>
        <v/>
      </c>
      <c r="CL55" s="322" t="str">
        <f ca="true">+IF(OFFSET('Sanitation Data'!$D$29,0,10*ROW('Sanitation Data'!D49))="","",OFFSET('Sanitation Data'!$D$29,0,10*ROW('Sanitation Data'!D49)))</f>
        <v/>
      </c>
      <c r="CM55" s="322" t="str">
        <f ca="true">+IF(OFFSET('Sanitation Data'!$D$30,0,10*ROW('Sanitation Data'!D49))="","",OFFSET('Sanitation Data'!$D$30,0,10*ROW('Sanitation Data'!D49)))</f>
        <v/>
      </c>
      <c r="CN55" s="322" t="str">
        <f ca="true">+IF(OFFSET('Sanitation Data'!$D$31,0,10*ROW('Sanitation Data'!D49))="","",OFFSET('Sanitation Data'!$D$31,0,10*ROW('Sanitation Data'!D49)))</f>
        <v/>
      </c>
      <c r="CO55" s="322" t="str">
        <f ca="true">+IF(OFFSET('Sanitation Data'!$D$32,0,10*ROW('Sanitation Data'!D49))="","",OFFSET('Sanitation Data'!$D$32,0,10*ROW('Sanitation Data'!D49)))</f>
        <v/>
      </c>
      <c r="CP55" s="322" t="str">
        <f ca="true">+IF(OFFSET('Sanitation Data'!$E$28,0,10*ROW('Sanitation Data'!E49))="","",OFFSET('Sanitation Data'!$E$28,0,10*ROW('Sanitation Data'!E49)))</f>
        <v/>
      </c>
      <c r="CQ55" s="322" t="str">
        <f ca="true">+IF(OFFSET('Sanitation Data'!$E$29,0,10*ROW('Sanitation Data'!E49))="","",OFFSET('Sanitation Data'!$E$29,0,10*ROW('Sanitation Data'!E49)))</f>
        <v/>
      </c>
      <c r="CR55" s="322" t="str">
        <f ca="true">+IF(OFFSET('Sanitation Data'!$E$30,0,10*ROW('Sanitation Data'!E49))="","",OFFSET('Sanitation Data'!$E$30,0,10*ROW('Sanitation Data'!E49)))</f>
        <v/>
      </c>
      <c r="CS55" s="322" t="str">
        <f ca="true">+IF(OFFSET('Sanitation Data'!$E$31,0,10*ROW('Sanitation Data'!E49))="","",OFFSET('Sanitation Data'!$E$31,0,10*ROW('Sanitation Data'!E49)))</f>
        <v/>
      </c>
      <c r="CT55" s="322" t="str">
        <f ca="true">+IF(OFFSET('Sanitation Data'!$E$32,0,10*ROW('Sanitation Data'!E49))="","",OFFSET('Sanitation Data'!$E$32,0,10*ROW('Sanitation Data'!E49)))</f>
        <v/>
      </c>
      <c r="CU55" s="322" t="str">
        <f ca="true">+IF(OFFSET('Sanitation Data'!$F$28,0,10*ROW('Sanitation Data'!F49))="","",OFFSET('Sanitation Data'!$F$28,0,10*ROW('Sanitation Data'!F49)))</f>
        <v/>
      </c>
      <c r="CV55" s="322" t="str">
        <f ca="true">+IF(OFFSET('Sanitation Data'!$F$29,0,10*ROW('Sanitation Data'!F49))="","",OFFSET('Sanitation Data'!$F$29,0,10*ROW('Sanitation Data'!F49)))</f>
        <v/>
      </c>
      <c r="CW55" s="322" t="str">
        <f ca="true">+IF(OFFSET('Sanitation Data'!$F$30,0,10*ROW('Sanitation Data'!F49))="","",OFFSET('Sanitation Data'!$F$30,0,10*ROW('Sanitation Data'!F49)))</f>
        <v/>
      </c>
      <c r="CX55" s="322" t="str">
        <f ca="true">+IF(OFFSET('Sanitation Data'!$F$31,0,10*ROW('Sanitation Data'!F49))="","",OFFSET('Sanitation Data'!$F$31,0,10*ROW('Sanitation Data'!F49)))</f>
        <v/>
      </c>
      <c r="CY55" s="322" t="str">
        <f ca="true">+IF(OFFSET('Sanitation Data'!$F$32,0,10*ROW('Sanitation Data'!F49))="","",OFFSET('Sanitation Data'!$F$32,0,10*ROW('Sanitation Data'!F49)))</f>
        <v/>
      </c>
      <c r="CZ55" s="322" t="str">
        <f ca="true">+IF(OFFSET('Sanitation Data'!$G$28,0,10*ROW('Sanitation Data'!G49))="","",OFFSET('Sanitation Data'!$G$28,0,10*ROW('Sanitation Data'!G49)))</f>
        <v/>
      </c>
      <c r="DA55" s="322" t="str">
        <f ca="true">+IF(OFFSET('Sanitation Data'!$G$29,0,10*ROW('Sanitation Data'!G49))="","",OFFSET('Sanitation Data'!$G$29,0,10*ROW('Sanitation Data'!G49)))</f>
        <v/>
      </c>
      <c r="DB55" s="322" t="str">
        <f ca="true">+IF(OFFSET('Sanitation Data'!$G$30,0,10*ROW('Sanitation Data'!G49))="","",OFFSET('Sanitation Data'!$G$30,0,10*ROW('Sanitation Data'!G49)))</f>
        <v/>
      </c>
      <c r="DC55" s="322" t="str">
        <f ca="true">+IF(OFFSET('Sanitation Data'!$G$31,0,10*ROW('Sanitation Data'!G49))="","",OFFSET('Sanitation Data'!$G$31,0,10*ROW('Sanitation Data'!G49)))</f>
        <v/>
      </c>
      <c r="DD55" s="322" t="str">
        <f ca="true">+IF(OFFSET('Sanitation Data'!$G$32,0,10*ROW('Sanitation Data'!G49))="","",OFFSET('Sanitation Data'!$G$32,0,10*ROW('Sanitation Data'!G49)))</f>
        <v/>
      </c>
      <c r="DE55" s="322" t="str">
        <f ca="true">+IF(OFFSET('Sanitation Data'!$H$28,0,10*ROW('Sanitation Data'!H49))="","",OFFSET('Sanitation Data'!$H$28,0,10*ROW('Sanitation Data'!H49)))</f>
        <v/>
      </c>
      <c r="DF55" s="322" t="str">
        <f ca="true">+IF(OFFSET('Sanitation Data'!$H$29,0,10*ROW('Sanitation Data'!H49))="","",OFFSET('Sanitation Data'!$H$29,0,10*ROW('Sanitation Data'!H49)))</f>
        <v/>
      </c>
      <c r="DG55" s="322" t="str">
        <f ca="true">+IF(OFFSET('Sanitation Data'!$H$30,0,10*ROW('Sanitation Data'!H49))="","",OFFSET('Sanitation Data'!$H$30,0,10*ROW('Sanitation Data'!H49)))</f>
        <v/>
      </c>
      <c r="DH55" s="322" t="str">
        <f ca="true">+IF(OFFSET('Sanitation Data'!$H$31,0,10*ROW('Sanitation Data'!H49))="","",OFFSET('Sanitation Data'!$H$31,0,10*ROW('Sanitation Data'!H49)))</f>
        <v/>
      </c>
      <c r="DI55" s="322" t="str">
        <f ca="true">+IF(OFFSET('Sanitation Data'!$H$32,0,10*ROW('Sanitation Data'!H49))="","",OFFSET('Sanitation Data'!$H$32,0,10*ROW('Sanitation Data'!H49)))</f>
        <v/>
      </c>
      <c r="DJ55" s="322" t="str">
        <f ca="true">+IF(OFFSET('Sanitation Data'!$I$28,0,10*ROW('Sanitation Data'!I49))="","",OFFSET('Sanitation Data'!$I$28,0,10*ROW('Sanitation Data'!I49)))</f>
        <v/>
      </c>
      <c r="DK55" s="322" t="str">
        <f ca="true">+IF(OFFSET('Sanitation Data'!$I$29,0,10*ROW('Sanitation Data'!I49))="","",OFFSET('Sanitation Data'!$I$29,0,10*ROW('Sanitation Data'!I49)))</f>
        <v/>
      </c>
      <c r="DL55" s="322" t="str">
        <f ca="true">+IF(OFFSET('Sanitation Data'!$I$30,0,10*ROW('Sanitation Data'!I49))="","",OFFSET('Sanitation Data'!$I$30,0,10*ROW('Sanitation Data'!I49)))</f>
        <v/>
      </c>
      <c r="DM55" s="322" t="str">
        <f ca="true">+IF(OFFSET('Sanitation Data'!$I$31,0,10*ROW('Sanitation Data'!I49))="","",OFFSET('Sanitation Data'!$I$31,0,10*ROW('Sanitation Data'!I49)))</f>
        <v/>
      </c>
      <c r="DN55" s="322" t="str">
        <f ca="true">+IF(OFFSET('Sanitation Data'!$I$32,0,10*ROW('Sanitation Data'!I49))="","",OFFSET('Sanitation Data'!$I$32,0,10*ROW('Sanitation Data'!I49)))</f>
        <v/>
      </c>
      <c r="DO55" s="322" t="str">
        <f ca="true">+IF(OFFSET('Hygiene Data'!$D$11,0,10*ROW('Hygiene Data'!D49))="","",OFFSET('Hygiene Data'!$D$11,0,10*ROW('Hygiene Data'!D49)))</f>
        <v/>
      </c>
      <c r="DP55" s="322" t="str">
        <f ca="true">+IF(OFFSET('Hygiene Data'!$D$12,0,10*ROW('Hygiene Data'!D49))="","",OFFSET('Hygiene Data'!$D$12,0,10*ROW('Hygiene Data'!D49)))</f>
        <v/>
      </c>
      <c r="DQ55" s="322" t="str">
        <f ca="true">+IF(OFFSET('Hygiene Data'!$D$13,0,10*ROW('Hygiene Data'!D49))="","",OFFSET('Hygiene Data'!$D$13,0,10*ROW('Hygiene Data'!D49)))</f>
        <v/>
      </c>
      <c r="DR55" s="322" t="str">
        <f ca="true">+IF(OFFSET('Hygiene Data'!$E$11,0,10*ROW('Hygiene Data'!E49))="","",OFFSET('Hygiene Data'!$E$11,0,10*ROW('Hygiene Data'!E49)))</f>
        <v/>
      </c>
      <c r="DS55" s="322" t="str">
        <f ca="true">+IF(OFFSET('Hygiene Data'!$E$12,0,10*ROW('Hygiene Data'!E49))="","",OFFSET('Hygiene Data'!$E$12,0,10*ROW('Hygiene Data'!E49)))</f>
        <v/>
      </c>
      <c r="DT55" s="322" t="str">
        <f ca="true">+IF(OFFSET('Hygiene Data'!$E$13,0,10*ROW('Hygiene Data'!E49))="","",OFFSET('Hygiene Data'!$E$13,0,10*ROW('Hygiene Data'!E49)))</f>
        <v/>
      </c>
      <c r="DU55" s="322" t="str">
        <f ca="true">+IF(OFFSET('Hygiene Data'!$F$11,0,10*ROW('Hygiene Data'!F49))="","",OFFSET('Hygiene Data'!$F$11,0,10*ROW('Hygiene Data'!F49)))</f>
        <v/>
      </c>
      <c r="DV55" s="322" t="str">
        <f ca="true">+IF(OFFSET('Hygiene Data'!$F$12,0,10*ROW('Hygiene Data'!F49))="","",OFFSET('Hygiene Data'!$F$12,0,10*ROW('Hygiene Data'!F49)))</f>
        <v/>
      </c>
      <c r="DW55" s="322" t="str">
        <f ca="true">+IF(OFFSET('Hygiene Data'!$F$13,0,10*ROW('Hygiene Data'!F49))="","",OFFSET('Hygiene Data'!$F$13,0,10*ROW('Hygiene Data'!F49)))</f>
        <v/>
      </c>
      <c r="DX55" s="322" t="str">
        <f ca="true">+IF(OFFSET('Hygiene Data'!$G$11,0,10*ROW('Hygiene Data'!G49))="","",OFFSET('Hygiene Data'!$G$11,0,10*ROW('Hygiene Data'!G49)))</f>
        <v/>
      </c>
      <c r="DY55" s="322" t="str">
        <f ca="true">+IF(OFFSET('Hygiene Data'!$G$12,0,10*ROW('Hygiene Data'!G49))="","",OFFSET('Hygiene Data'!$G$12,0,10*ROW('Hygiene Data'!G49)))</f>
        <v/>
      </c>
      <c r="DZ55" s="322" t="str">
        <f ca="true">+IF(OFFSET('Hygiene Data'!$G$13,0,10*ROW('Hygiene Data'!G49))="","",OFFSET('Hygiene Data'!$G$13,0,10*ROW('Hygiene Data'!G49)))</f>
        <v/>
      </c>
      <c r="EA55" s="322" t="str">
        <f ca="true">+IF(OFFSET('Hygiene Data'!$H$11,0,10*ROW('Hygiene Data'!H49))="","",OFFSET('Hygiene Data'!$H$11,0,10*ROW('Hygiene Data'!H49)))</f>
        <v/>
      </c>
      <c r="EB55" s="322" t="str">
        <f ca="true">+IF(OFFSET('Hygiene Data'!$H$12,0,10*ROW('Hygiene Data'!H49))="","",OFFSET('Hygiene Data'!$H$12,0,10*ROW('Hygiene Data'!H49)))</f>
        <v/>
      </c>
      <c r="EC55" s="322" t="str">
        <f ca="true">+IF(OFFSET('Hygiene Data'!$H$13,0,10*ROW('Hygiene Data'!H49))="","",OFFSET('Hygiene Data'!$H$13,0,10*ROW('Hygiene Data'!H49)))</f>
        <v/>
      </c>
      <c r="ED55" s="322" t="str">
        <f ca="true">+IF(OFFSET('Hygiene Data'!$I$11,0,10*ROW('Hygiene Data'!I49))="","",OFFSET('Hygiene Data'!$I$11,0,10*ROW('Hygiene Data'!I49)))</f>
        <v/>
      </c>
      <c r="EE55" s="322" t="str">
        <f ca="true">+IF(OFFSET('Hygiene Data'!$I$12,0,10*ROW('Hygiene Data'!I49))="","",OFFSET('Hygiene Data'!$I$12,0,10*ROW('Hygiene Data'!I49)))</f>
        <v/>
      </c>
      <c r="EF55" s="322" t="str">
        <f ca="true">+IF(OFFSET('Hygiene Data'!$I$13,0,10*ROW('Hygiene Data'!I49))="","",OFFSET('Hygiene Data'!$I$13,0,10*ROW('Hygiene Data'!I49)))</f>
        <v/>
      </c>
    </row>
    <row xmlns:x14ac="http://schemas.microsoft.com/office/spreadsheetml/2009/9/ac" r="56" x14ac:dyDescent="0.2">
      <c r="A56" s="38" t="str">
        <f ca="true">+IF(OFFSET('Water Data'!$B$2,0,10*ROW('Water Data'!E50))="","",OFFSET('Water Data'!$B$2,0,10*ROW('Water Data'!E50)))</f>
        <v/>
      </c>
      <c r="B56" s="38" t="str">
        <f ca="true">+IF(OFFSET('Water Data'!$C$2,0,10*ROW('Water Data'!F50))="","",OFFSET('Water Data'!$C$2,0,10*ROW('Water Data'!F50)))</f>
        <v/>
      </c>
      <c r="C56" s="378" t="str">
        <f t="shared" ca="true" si="0"/>
        <v/>
      </c>
      <c r="D56" s="99"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9"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9"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9"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9"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9"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9"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9"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9"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9"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9"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9"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9"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9"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9"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9"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9"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9"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100"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100"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100"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100"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100"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100"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100"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100"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100"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100"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100"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100"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100"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100"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100"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100"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100"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100"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100"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100"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100"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100"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100"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100"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100"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100"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100"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100"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100"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100"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101"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101"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101"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101"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101"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101"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101"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101"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101"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101"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101"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101"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101"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101"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101"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101"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101"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101"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22"/>
      <c r="BS56" s="322" t="str">
        <f ca="true">+IF(OFFSET('Water Data'!$D$27,0,10*ROW('Water Data'!D50))="","",OFFSET('Water Data'!$D$27,0,10*ROW('Water Data'!D50)))</f>
        <v/>
      </c>
      <c r="BT56" s="322" t="str">
        <f ca="true">+IF(OFFSET('Water Data'!$D$28,0,10*ROW('Water Data'!D50))="","",OFFSET('Water Data'!$D$28,0,10*ROW('Water Data'!D50)))</f>
        <v/>
      </c>
      <c r="BU56" s="322" t="str">
        <f ca="true">+IF(OFFSET('Water Data'!$D$29,0,10*ROW('Water Data'!D50))="","",OFFSET('Water Data'!$D$29,0,10*ROW('Water Data'!D50)))</f>
        <v/>
      </c>
      <c r="BV56" s="322" t="str">
        <f ca="true">+IF(OFFSET('Water Data'!$E$27,0,10*ROW('Water Data'!E50))="","",OFFSET('Water Data'!$E$27,0,10*ROW('Water Data'!E50)))</f>
        <v/>
      </c>
      <c r="BW56" s="322" t="str">
        <f ca="true">+IF(OFFSET('Water Data'!$E$28,0,10*ROW('Water Data'!E50))="","",OFFSET('Water Data'!$E$28,0,10*ROW('Water Data'!E50)))</f>
        <v/>
      </c>
      <c r="BX56" s="322" t="str">
        <f ca="true">+IF(OFFSET('Water Data'!$E$29,0,10*ROW('Water Data'!E50))="","",OFFSET('Water Data'!$E$29,0,10*ROW('Water Data'!E50)))</f>
        <v/>
      </c>
      <c r="BY56" s="322" t="str">
        <f ca="true">+IF(OFFSET('Water Data'!$F$27,0,10*ROW('Water Data'!F50))="","",OFFSET('Water Data'!$F$27,0,10*ROW('Water Data'!F50)))</f>
        <v/>
      </c>
      <c r="BZ56" s="322" t="str">
        <f ca="true">+IF(OFFSET('Water Data'!$F$28,0,10*ROW('Water Data'!F50))="","",OFFSET('Water Data'!$F$28,0,10*ROW('Water Data'!F50)))</f>
        <v/>
      </c>
      <c r="CA56" s="322" t="str">
        <f ca="true">+IF(OFFSET('Water Data'!$F$29,0,10*ROW('Water Data'!F50))="","",OFFSET('Water Data'!$F$29,0,10*ROW('Water Data'!F50)))</f>
        <v/>
      </c>
      <c r="CB56" s="322" t="str">
        <f ca="true">+IF(OFFSET('Water Data'!$G$27,0,10*ROW('Water Data'!G50))="","",OFFSET('Water Data'!$G$27,0,10*ROW('Water Data'!G50)))</f>
        <v/>
      </c>
      <c r="CC56" s="322" t="str">
        <f ca="true">+IF(OFFSET('Water Data'!$G$28,0,10*ROW('Water Data'!G50))="","",OFFSET('Water Data'!$G$28,0,10*ROW('Water Data'!G50)))</f>
        <v/>
      </c>
      <c r="CD56" s="322" t="str">
        <f ca="true">+IF(OFFSET('Water Data'!$G$29,0,10*ROW('Water Data'!G50))="","",OFFSET('Water Data'!$G$29,0,10*ROW('Water Data'!G50)))</f>
        <v/>
      </c>
      <c r="CE56" s="322" t="str">
        <f ca="true">+IF(OFFSET('Water Data'!$H$27,0,10*ROW('Water Data'!H50))="","",OFFSET('Water Data'!$H$27,0,10*ROW('Water Data'!H50)))</f>
        <v/>
      </c>
      <c r="CF56" s="322" t="str">
        <f ca="true">+IF(OFFSET('Water Data'!$H$28,0,10*ROW('Water Data'!H50))="","",OFFSET('Water Data'!$H$28,0,10*ROW('Water Data'!H50)))</f>
        <v/>
      </c>
      <c r="CG56" s="322" t="str">
        <f ca="true">+IF(OFFSET('Water Data'!$H$29,0,10*ROW('Water Data'!H50))="","",OFFSET('Water Data'!$H$29,0,10*ROW('Water Data'!H50)))</f>
        <v/>
      </c>
      <c r="CH56" s="322" t="str">
        <f ca="true">+IF(OFFSET('Water Data'!$I$27,0,10*ROW('Water Data'!I50))="","",OFFSET('Water Data'!$I$27,0,10*ROW('Water Data'!I50)))</f>
        <v/>
      </c>
      <c r="CI56" s="322" t="str">
        <f ca="true">+IF(OFFSET('Water Data'!$I$28,0,10*ROW('Water Data'!I50))="","",OFFSET('Water Data'!$I$28,0,10*ROW('Water Data'!I50)))</f>
        <v/>
      </c>
      <c r="CJ56" s="322" t="str">
        <f ca="true">+IF(OFFSET('Water Data'!$I$29,0,10*ROW('Water Data'!I50))="","",OFFSET('Water Data'!$I$29,0,10*ROW('Water Data'!I50)))</f>
        <v/>
      </c>
      <c r="CK56" s="322" t="str">
        <f ca="true">+IF(OFFSET('Sanitation Data'!$D$28,0,10*ROW('Sanitation Data'!D50))="","",OFFSET('Sanitation Data'!$D$28,0,10*ROW('Sanitation Data'!D50)))</f>
        <v/>
      </c>
      <c r="CL56" s="322" t="str">
        <f ca="true">+IF(OFFSET('Sanitation Data'!$D$29,0,10*ROW('Sanitation Data'!D50))="","",OFFSET('Sanitation Data'!$D$29,0,10*ROW('Sanitation Data'!D50)))</f>
        <v/>
      </c>
      <c r="CM56" s="322" t="str">
        <f ca="true">+IF(OFFSET('Sanitation Data'!$D$30,0,10*ROW('Sanitation Data'!D50))="","",OFFSET('Sanitation Data'!$D$30,0,10*ROW('Sanitation Data'!D50)))</f>
        <v/>
      </c>
      <c r="CN56" s="322" t="str">
        <f ca="true">+IF(OFFSET('Sanitation Data'!$D$31,0,10*ROW('Sanitation Data'!D50))="","",OFFSET('Sanitation Data'!$D$31,0,10*ROW('Sanitation Data'!D50)))</f>
        <v/>
      </c>
      <c r="CO56" s="322" t="str">
        <f ca="true">+IF(OFFSET('Sanitation Data'!$D$32,0,10*ROW('Sanitation Data'!D50))="","",OFFSET('Sanitation Data'!$D$32,0,10*ROW('Sanitation Data'!D50)))</f>
        <v/>
      </c>
      <c r="CP56" s="322" t="str">
        <f ca="true">+IF(OFFSET('Sanitation Data'!$E$28,0,10*ROW('Sanitation Data'!E50))="","",OFFSET('Sanitation Data'!$E$28,0,10*ROW('Sanitation Data'!E50)))</f>
        <v/>
      </c>
      <c r="CQ56" s="322" t="str">
        <f ca="true">+IF(OFFSET('Sanitation Data'!$E$29,0,10*ROW('Sanitation Data'!E50))="","",OFFSET('Sanitation Data'!$E$29,0,10*ROW('Sanitation Data'!E50)))</f>
        <v/>
      </c>
      <c r="CR56" s="322" t="str">
        <f ca="true">+IF(OFFSET('Sanitation Data'!$E$30,0,10*ROW('Sanitation Data'!E50))="","",OFFSET('Sanitation Data'!$E$30,0,10*ROW('Sanitation Data'!E50)))</f>
        <v/>
      </c>
      <c r="CS56" s="322" t="str">
        <f ca="true">+IF(OFFSET('Sanitation Data'!$E$31,0,10*ROW('Sanitation Data'!E50))="","",OFFSET('Sanitation Data'!$E$31,0,10*ROW('Sanitation Data'!E50)))</f>
        <v/>
      </c>
      <c r="CT56" s="322" t="str">
        <f ca="true">+IF(OFFSET('Sanitation Data'!$E$32,0,10*ROW('Sanitation Data'!E50))="","",OFFSET('Sanitation Data'!$E$32,0,10*ROW('Sanitation Data'!E50)))</f>
        <v/>
      </c>
      <c r="CU56" s="322" t="str">
        <f ca="true">+IF(OFFSET('Sanitation Data'!$F$28,0,10*ROW('Sanitation Data'!F50))="","",OFFSET('Sanitation Data'!$F$28,0,10*ROW('Sanitation Data'!F50)))</f>
        <v/>
      </c>
      <c r="CV56" s="322" t="str">
        <f ca="true">+IF(OFFSET('Sanitation Data'!$F$29,0,10*ROW('Sanitation Data'!F50))="","",OFFSET('Sanitation Data'!$F$29,0,10*ROW('Sanitation Data'!F50)))</f>
        <v/>
      </c>
      <c r="CW56" s="322" t="str">
        <f ca="true">+IF(OFFSET('Sanitation Data'!$F$30,0,10*ROW('Sanitation Data'!F50))="","",OFFSET('Sanitation Data'!$F$30,0,10*ROW('Sanitation Data'!F50)))</f>
        <v/>
      </c>
      <c r="CX56" s="322" t="str">
        <f ca="true">+IF(OFFSET('Sanitation Data'!$F$31,0,10*ROW('Sanitation Data'!F50))="","",OFFSET('Sanitation Data'!$F$31,0,10*ROW('Sanitation Data'!F50)))</f>
        <v/>
      </c>
      <c r="CY56" s="322" t="str">
        <f ca="true">+IF(OFFSET('Sanitation Data'!$F$32,0,10*ROW('Sanitation Data'!F50))="","",OFFSET('Sanitation Data'!$F$32,0,10*ROW('Sanitation Data'!F50)))</f>
        <v/>
      </c>
      <c r="CZ56" s="322" t="str">
        <f ca="true">+IF(OFFSET('Sanitation Data'!$G$28,0,10*ROW('Sanitation Data'!G50))="","",OFFSET('Sanitation Data'!$G$28,0,10*ROW('Sanitation Data'!G50)))</f>
        <v/>
      </c>
      <c r="DA56" s="322" t="str">
        <f ca="true">+IF(OFFSET('Sanitation Data'!$G$29,0,10*ROW('Sanitation Data'!G50))="","",OFFSET('Sanitation Data'!$G$29,0,10*ROW('Sanitation Data'!G50)))</f>
        <v/>
      </c>
      <c r="DB56" s="322" t="str">
        <f ca="true">+IF(OFFSET('Sanitation Data'!$G$30,0,10*ROW('Sanitation Data'!G50))="","",OFFSET('Sanitation Data'!$G$30,0,10*ROW('Sanitation Data'!G50)))</f>
        <v/>
      </c>
      <c r="DC56" s="322" t="str">
        <f ca="true">+IF(OFFSET('Sanitation Data'!$G$31,0,10*ROW('Sanitation Data'!G50))="","",OFFSET('Sanitation Data'!$G$31,0,10*ROW('Sanitation Data'!G50)))</f>
        <v/>
      </c>
      <c r="DD56" s="322" t="str">
        <f ca="true">+IF(OFFSET('Sanitation Data'!$G$32,0,10*ROW('Sanitation Data'!G50))="","",OFFSET('Sanitation Data'!$G$32,0,10*ROW('Sanitation Data'!G50)))</f>
        <v/>
      </c>
      <c r="DE56" s="322" t="str">
        <f ca="true">+IF(OFFSET('Sanitation Data'!$H$28,0,10*ROW('Sanitation Data'!H50))="","",OFFSET('Sanitation Data'!$H$28,0,10*ROW('Sanitation Data'!H50)))</f>
        <v/>
      </c>
      <c r="DF56" s="322" t="str">
        <f ca="true">+IF(OFFSET('Sanitation Data'!$H$29,0,10*ROW('Sanitation Data'!H50))="","",OFFSET('Sanitation Data'!$H$29,0,10*ROW('Sanitation Data'!H50)))</f>
        <v/>
      </c>
      <c r="DG56" s="322" t="str">
        <f ca="true">+IF(OFFSET('Sanitation Data'!$H$30,0,10*ROW('Sanitation Data'!H50))="","",OFFSET('Sanitation Data'!$H$30,0,10*ROW('Sanitation Data'!H50)))</f>
        <v/>
      </c>
      <c r="DH56" s="322" t="str">
        <f ca="true">+IF(OFFSET('Sanitation Data'!$H$31,0,10*ROW('Sanitation Data'!H50))="","",OFFSET('Sanitation Data'!$H$31,0,10*ROW('Sanitation Data'!H50)))</f>
        <v/>
      </c>
      <c r="DI56" s="322" t="str">
        <f ca="true">+IF(OFFSET('Sanitation Data'!$H$32,0,10*ROW('Sanitation Data'!H50))="","",OFFSET('Sanitation Data'!$H$32,0,10*ROW('Sanitation Data'!H50)))</f>
        <v/>
      </c>
      <c r="DJ56" s="322" t="str">
        <f ca="true">+IF(OFFSET('Sanitation Data'!$I$28,0,10*ROW('Sanitation Data'!I50))="","",OFFSET('Sanitation Data'!$I$28,0,10*ROW('Sanitation Data'!I50)))</f>
        <v/>
      </c>
      <c r="DK56" s="322" t="str">
        <f ca="true">+IF(OFFSET('Sanitation Data'!$I$29,0,10*ROW('Sanitation Data'!I50))="","",OFFSET('Sanitation Data'!$I$29,0,10*ROW('Sanitation Data'!I50)))</f>
        <v/>
      </c>
      <c r="DL56" s="322" t="str">
        <f ca="true">+IF(OFFSET('Sanitation Data'!$I$30,0,10*ROW('Sanitation Data'!I50))="","",OFFSET('Sanitation Data'!$I$30,0,10*ROW('Sanitation Data'!I50)))</f>
        <v/>
      </c>
      <c r="DM56" s="322" t="str">
        <f ca="true">+IF(OFFSET('Sanitation Data'!$I$31,0,10*ROW('Sanitation Data'!I50))="","",OFFSET('Sanitation Data'!$I$31,0,10*ROW('Sanitation Data'!I50)))</f>
        <v/>
      </c>
      <c r="DN56" s="322" t="str">
        <f ca="true">+IF(OFFSET('Sanitation Data'!$I$32,0,10*ROW('Sanitation Data'!I50))="","",OFFSET('Sanitation Data'!$I$32,0,10*ROW('Sanitation Data'!I50)))</f>
        <v/>
      </c>
      <c r="DO56" s="322" t="str">
        <f ca="true">+IF(OFFSET('Hygiene Data'!$D$11,0,10*ROW('Hygiene Data'!D50))="","",OFFSET('Hygiene Data'!$D$11,0,10*ROW('Hygiene Data'!D50)))</f>
        <v/>
      </c>
      <c r="DP56" s="322" t="str">
        <f ca="true">+IF(OFFSET('Hygiene Data'!$D$12,0,10*ROW('Hygiene Data'!D50))="","",OFFSET('Hygiene Data'!$D$12,0,10*ROW('Hygiene Data'!D50)))</f>
        <v/>
      </c>
      <c r="DQ56" s="322" t="str">
        <f ca="true">+IF(OFFSET('Hygiene Data'!$D$13,0,10*ROW('Hygiene Data'!D50))="","",OFFSET('Hygiene Data'!$D$13,0,10*ROW('Hygiene Data'!D50)))</f>
        <v/>
      </c>
      <c r="DR56" s="322" t="str">
        <f ca="true">+IF(OFFSET('Hygiene Data'!$E$11,0,10*ROW('Hygiene Data'!E50))="","",OFFSET('Hygiene Data'!$E$11,0,10*ROW('Hygiene Data'!E50)))</f>
        <v/>
      </c>
      <c r="DS56" s="322" t="str">
        <f ca="true">+IF(OFFSET('Hygiene Data'!$E$12,0,10*ROW('Hygiene Data'!E50))="","",OFFSET('Hygiene Data'!$E$12,0,10*ROW('Hygiene Data'!E50)))</f>
        <v/>
      </c>
      <c r="DT56" s="322" t="str">
        <f ca="true">+IF(OFFSET('Hygiene Data'!$E$13,0,10*ROW('Hygiene Data'!E50))="","",OFFSET('Hygiene Data'!$E$13,0,10*ROW('Hygiene Data'!E50)))</f>
        <v/>
      </c>
      <c r="DU56" s="322" t="str">
        <f ca="true">+IF(OFFSET('Hygiene Data'!$F$11,0,10*ROW('Hygiene Data'!F50))="","",OFFSET('Hygiene Data'!$F$11,0,10*ROW('Hygiene Data'!F50)))</f>
        <v/>
      </c>
      <c r="DV56" s="322" t="str">
        <f ca="true">+IF(OFFSET('Hygiene Data'!$F$12,0,10*ROW('Hygiene Data'!F50))="","",OFFSET('Hygiene Data'!$F$12,0,10*ROW('Hygiene Data'!F50)))</f>
        <v/>
      </c>
      <c r="DW56" s="322" t="str">
        <f ca="true">+IF(OFFSET('Hygiene Data'!$F$13,0,10*ROW('Hygiene Data'!F50))="","",OFFSET('Hygiene Data'!$F$13,0,10*ROW('Hygiene Data'!F50)))</f>
        <v/>
      </c>
      <c r="DX56" s="322" t="str">
        <f ca="true">+IF(OFFSET('Hygiene Data'!$G$11,0,10*ROW('Hygiene Data'!G50))="","",OFFSET('Hygiene Data'!$G$11,0,10*ROW('Hygiene Data'!G50)))</f>
        <v/>
      </c>
      <c r="DY56" s="322" t="str">
        <f ca="true">+IF(OFFSET('Hygiene Data'!$G$12,0,10*ROW('Hygiene Data'!G50))="","",OFFSET('Hygiene Data'!$G$12,0,10*ROW('Hygiene Data'!G50)))</f>
        <v/>
      </c>
      <c r="DZ56" s="322" t="str">
        <f ca="true">+IF(OFFSET('Hygiene Data'!$G$13,0,10*ROW('Hygiene Data'!G50))="","",OFFSET('Hygiene Data'!$G$13,0,10*ROW('Hygiene Data'!G50)))</f>
        <v/>
      </c>
      <c r="EA56" s="322" t="str">
        <f ca="true">+IF(OFFSET('Hygiene Data'!$H$11,0,10*ROW('Hygiene Data'!H50))="","",OFFSET('Hygiene Data'!$H$11,0,10*ROW('Hygiene Data'!H50)))</f>
        <v/>
      </c>
      <c r="EB56" s="322" t="str">
        <f ca="true">+IF(OFFSET('Hygiene Data'!$H$12,0,10*ROW('Hygiene Data'!H50))="","",OFFSET('Hygiene Data'!$H$12,0,10*ROW('Hygiene Data'!H50)))</f>
        <v/>
      </c>
      <c r="EC56" s="322" t="str">
        <f ca="true">+IF(OFFSET('Hygiene Data'!$H$13,0,10*ROW('Hygiene Data'!H50))="","",OFFSET('Hygiene Data'!$H$13,0,10*ROW('Hygiene Data'!H50)))</f>
        <v/>
      </c>
      <c r="ED56" s="322" t="str">
        <f ca="true">+IF(OFFSET('Hygiene Data'!$I$11,0,10*ROW('Hygiene Data'!I50))="","",OFFSET('Hygiene Data'!$I$11,0,10*ROW('Hygiene Data'!I50)))</f>
        <v/>
      </c>
      <c r="EE56" s="322" t="str">
        <f ca="true">+IF(OFFSET('Hygiene Data'!$I$12,0,10*ROW('Hygiene Data'!I50))="","",OFFSET('Hygiene Data'!$I$12,0,10*ROW('Hygiene Data'!I50)))</f>
        <v/>
      </c>
      <c r="EF56" s="322" t="str">
        <f ca="true">+IF(OFFSET('Hygiene Data'!$I$13,0,10*ROW('Hygiene Data'!I50))="","",OFFSET('Hygiene Data'!$I$13,0,10*ROW('Hygiene Data'!I50)))</f>
        <v/>
      </c>
    </row>
    <row xmlns:x14ac="http://schemas.microsoft.com/office/spreadsheetml/2009/9/ac" r="57" x14ac:dyDescent="0.2">
      <c r="A57" s="38" t="str">
        <f ca="true">+IF(OFFSET('Water Data'!$B$2,0,10*ROW('Water Data'!E51))="","",OFFSET('Water Data'!$B$2,0,10*ROW('Water Data'!E51)))</f>
        <v/>
      </c>
      <c r="B57" s="38" t="str">
        <f ca="true">+IF(OFFSET('Water Data'!$C$2,0,10*ROW('Water Data'!F51))="","",OFFSET('Water Data'!$C$2,0,10*ROW('Water Data'!F51)))</f>
        <v/>
      </c>
      <c r="C57" s="378" t="str">
        <f t="shared" ca="true" si="0"/>
        <v/>
      </c>
      <c r="D57" s="99"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9"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9"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9"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9"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9"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9"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9"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9"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9"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9"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9"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9"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9"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9"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9"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9"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9"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100"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100"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100"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100"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100"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100"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100"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100"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100"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100"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100"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100"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100"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100"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100"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100"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100"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100"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100"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100"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100"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100"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100"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100"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100"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100"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100"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100"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100"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100"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101"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101"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101"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101"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101"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101"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101"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101"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101"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101"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101"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101"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101"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101"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101"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101"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101"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101"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22"/>
      <c r="BS57" s="322" t="str">
        <f ca="true">+IF(OFFSET('Water Data'!$D$27,0,10*ROW('Water Data'!D51))="","",OFFSET('Water Data'!$D$27,0,10*ROW('Water Data'!D51)))</f>
        <v/>
      </c>
      <c r="BT57" s="322" t="str">
        <f ca="true">+IF(OFFSET('Water Data'!$D$28,0,10*ROW('Water Data'!D51))="","",OFFSET('Water Data'!$D$28,0,10*ROW('Water Data'!D51)))</f>
        <v/>
      </c>
      <c r="BU57" s="322" t="str">
        <f ca="true">+IF(OFFSET('Water Data'!$D$29,0,10*ROW('Water Data'!D51))="","",OFFSET('Water Data'!$D$29,0,10*ROW('Water Data'!D51)))</f>
        <v/>
      </c>
      <c r="BV57" s="322" t="str">
        <f ca="true">+IF(OFFSET('Water Data'!$E$27,0,10*ROW('Water Data'!E51))="","",OFFSET('Water Data'!$E$27,0,10*ROW('Water Data'!E51)))</f>
        <v/>
      </c>
      <c r="BW57" s="322" t="str">
        <f ca="true">+IF(OFFSET('Water Data'!$E$28,0,10*ROW('Water Data'!E51))="","",OFFSET('Water Data'!$E$28,0,10*ROW('Water Data'!E51)))</f>
        <v/>
      </c>
      <c r="BX57" s="322" t="str">
        <f ca="true">+IF(OFFSET('Water Data'!$E$29,0,10*ROW('Water Data'!E51))="","",OFFSET('Water Data'!$E$29,0,10*ROW('Water Data'!E51)))</f>
        <v/>
      </c>
      <c r="BY57" s="322" t="str">
        <f ca="true">+IF(OFFSET('Water Data'!$F$27,0,10*ROW('Water Data'!F51))="","",OFFSET('Water Data'!$F$27,0,10*ROW('Water Data'!F51)))</f>
        <v/>
      </c>
      <c r="BZ57" s="322" t="str">
        <f ca="true">+IF(OFFSET('Water Data'!$F$28,0,10*ROW('Water Data'!F51))="","",OFFSET('Water Data'!$F$28,0,10*ROW('Water Data'!F51)))</f>
        <v/>
      </c>
      <c r="CA57" s="322" t="str">
        <f ca="true">+IF(OFFSET('Water Data'!$F$29,0,10*ROW('Water Data'!F51))="","",OFFSET('Water Data'!$F$29,0,10*ROW('Water Data'!F51)))</f>
        <v/>
      </c>
      <c r="CB57" s="322" t="str">
        <f ca="true">+IF(OFFSET('Water Data'!$G$27,0,10*ROW('Water Data'!G51))="","",OFFSET('Water Data'!$G$27,0,10*ROW('Water Data'!G51)))</f>
        <v/>
      </c>
      <c r="CC57" s="322" t="str">
        <f ca="true">+IF(OFFSET('Water Data'!$G$28,0,10*ROW('Water Data'!G51))="","",OFFSET('Water Data'!$G$28,0,10*ROW('Water Data'!G51)))</f>
        <v/>
      </c>
      <c r="CD57" s="322" t="str">
        <f ca="true">+IF(OFFSET('Water Data'!$G$29,0,10*ROW('Water Data'!G51))="","",OFFSET('Water Data'!$G$29,0,10*ROW('Water Data'!G51)))</f>
        <v/>
      </c>
      <c r="CE57" s="322" t="str">
        <f ca="true">+IF(OFFSET('Water Data'!$H$27,0,10*ROW('Water Data'!H51))="","",OFFSET('Water Data'!$H$27,0,10*ROW('Water Data'!H51)))</f>
        <v/>
      </c>
      <c r="CF57" s="322" t="str">
        <f ca="true">+IF(OFFSET('Water Data'!$H$28,0,10*ROW('Water Data'!H51))="","",OFFSET('Water Data'!$H$28,0,10*ROW('Water Data'!H51)))</f>
        <v/>
      </c>
      <c r="CG57" s="322" t="str">
        <f ca="true">+IF(OFFSET('Water Data'!$H$29,0,10*ROW('Water Data'!H51))="","",OFFSET('Water Data'!$H$29,0,10*ROW('Water Data'!H51)))</f>
        <v/>
      </c>
      <c r="CH57" s="322" t="str">
        <f ca="true">+IF(OFFSET('Water Data'!$I$27,0,10*ROW('Water Data'!I51))="","",OFFSET('Water Data'!$I$27,0,10*ROW('Water Data'!I51)))</f>
        <v/>
      </c>
      <c r="CI57" s="322" t="str">
        <f ca="true">+IF(OFFSET('Water Data'!$I$28,0,10*ROW('Water Data'!I51))="","",OFFSET('Water Data'!$I$28,0,10*ROW('Water Data'!I51)))</f>
        <v/>
      </c>
      <c r="CJ57" s="322" t="str">
        <f ca="true">+IF(OFFSET('Water Data'!$I$29,0,10*ROW('Water Data'!I51))="","",OFFSET('Water Data'!$I$29,0,10*ROW('Water Data'!I51)))</f>
        <v/>
      </c>
      <c r="CK57" s="322" t="str">
        <f ca="true">+IF(OFFSET('Sanitation Data'!$D$28,0,10*ROW('Sanitation Data'!D51))="","",OFFSET('Sanitation Data'!$D$28,0,10*ROW('Sanitation Data'!D51)))</f>
        <v/>
      </c>
      <c r="CL57" s="322" t="str">
        <f ca="true">+IF(OFFSET('Sanitation Data'!$D$29,0,10*ROW('Sanitation Data'!D51))="","",OFFSET('Sanitation Data'!$D$29,0,10*ROW('Sanitation Data'!D51)))</f>
        <v/>
      </c>
      <c r="CM57" s="322" t="str">
        <f ca="true">+IF(OFFSET('Sanitation Data'!$D$30,0,10*ROW('Sanitation Data'!D51))="","",OFFSET('Sanitation Data'!$D$30,0,10*ROW('Sanitation Data'!D51)))</f>
        <v/>
      </c>
      <c r="CN57" s="322" t="str">
        <f ca="true">+IF(OFFSET('Sanitation Data'!$D$31,0,10*ROW('Sanitation Data'!D51))="","",OFFSET('Sanitation Data'!$D$31,0,10*ROW('Sanitation Data'!D51)))</f>
        <v/>
      </c>
      <c r="CO57" s="322" t="str">
        <f ca="true">+IF(OFFSET('Sanitation Data'!$D$32,0,10*ROW('Sanitation Data'!D51))="","",OFFSET('Sanitation Data'!$D$32,0,10*ROW('Sanitation Data'!D51)))</f>
        <v/>
      </c>
      <c r="CP57" s="322" t="str">
        <f ca="true">+IF(OFFSET('Sanitation Data'!$E$28,0,10*ROW('Sanitation Data'!E51))="","",OFFSET('Sanitation Data'!$E$28,0,10*ROW('Sanitation Data'!E51)))</f>
        <v/>
      </c>
      <c r="CQ57" s="322" t="str">
        <f ca="true">+IF(OFFSET('Sanitation Data'!$E$29,0,10*ROW('Sanitation Data'!E51))="","",OFFSET('Sanitation Data'!$E$29,0,10*ROW('Sanitation Data'!E51)))</f>
        <v/>
      </c>
      <c r="CR57" s="322" t="str">
        <f ca="true">+IF(OFFSET('Sanitation Data'!$E$30,0,10*ROW('Sanitation Data'!E51))="","",OFFSET('Sanitation Data'!$E$30,0,10*ROW('Sanitation Data'!E51)))</f>
        <v/>
      </c>
      <c r="CS57" s="322" t="str">
        <f ca="true">+IF(OFFSET('Sanitation Data'!$E$31,0,10*ROW('Sanitation Data'!E51))="","",OFFSET('Sanitation Data'!$E$31,0,10*ROW('Sanitation Data'!E51)))</f>
        <v/>
      </c>
      <c r="CT57" s="322" t="str">
        <f ca="true">+IF(OFFSET('Sanitation Data'!$E$32,0,10*ROW('Sanitation Data'!E51))="","",OFFSET('Sanitation Data'!$E$32,0,10*ROW('Sanitation Data'!E51)))</f>
        <v/>
      </c>
      <c r="CU57" s="322" t="str">
        <f ca="true">+IF(OFFSET('Sanitation Data'!$F$28,0,10*ROW('Sanitation Data'!F51))="","",OFFSET('Sanitation Data'!$F$28,0,10*ROW('Sanitation Data'!F51)))</f>
        <v/>
      </c>
      <c r="CV57" s="322" t="str">
        <f ca="true">+IF(OFFSET('Sanitation Data'!$F$29,0,10*ROW('Sanitation Data'!F51))="","",OFFSET('Sanitation Data'!$F$29,0,10*ROW('Sanitation Data'!F51)))</f>
        <v/>
      </c>
      <c r="CW57" s="322" t="str">
        <f ca="true">+IF(OFFSET('Sanitation Data'!$F$30,0,10*ROW('Sanitation Data'!F51))="","",OFFSET('Sanitation Data'!$F$30,0,10*ROW('Sanitation Data'!F51)))</f>
        <v/>
      </c>
      <c r="CX57" s="322" t="str">
        <f ca="true">+IF(OFFSET('Sanitation Data'!$F$31,0,10*ROW('Sanitation Data'!F51))="","",OFFSET('Sanitation Data'!$F$31,0,10*ROW('Sanitation Data'!F51)))</f>
        <v/>
      </c>
      <c r="CY57" s="322" t="str">
        <f ca="true">+IF(OFFSET('Sanitation Data'!$F$32,0,10*ROW('Sanitation Data'!F51))="","",OFFSET('Sanitation Data'!$F$32,0,10*ROW('Sanitation Data'!F51)))</f>
        <v/>
      </c>
      <c r="CZ57" s="322" t="str">
        <f ca="true">+IF(OFFSET('Sanitation Data'!$G$28,0,10*ROW('Sanitation Data'!G51))="","",OFFSET('Sanitation Data'!$G$28,0,10*ROW('Sanitation Data'!G51)))</f>
        <v/>
      </c>
      <c r="DA57" s="322" t="str">
        <f ca="true">+IF(OFFSET('Sanitation Data'!$G$29,0,10*ROW('Sanitation Data'!G51))="","",OFFSET('Sanitation Data'!$G$29,0,10*ROW('Sanitation Data'!G51)))</f>
        <v/>
      </c>
      <c r="DB57" s="322" t="str">
        <f ca="true">+IF(OFFSET('Sanitation Data'!$G$30,0,10*ROW('Sanitation Data'!G51))="","",OFFSET('Sanitation Data'!$G$30,0,10*ROW('Sanitation Data'!G51)))</f>
        <v/>
      </c>
      <c r="DC57" s="322" t="str">
        <f ca="true">+IF(OFFSET('Sanitation Data'!$G$31,0,10*ROW('Sanitation Data'!G51))="","",OFFSET('Sanitation Data'!$G$31,0,10*ROW('Sanitation Data'!G51)))</f>
        <v/>
      </c>
      <c r="DD57" s="322" t="str">
        <f ca="true">+IF(OFFSET('Sanitation Data'!$G$32,0,10*ROW('Sanitation Data'!G51))="","",OFFSET('Sanitation Data'!$G$32,0,10*ROW('Sanitation Data'!G51)))</f>
        <v/>
      </c>
      <c r="DE57" s="322" t="str">
        <f ca="true">+IF(OFFSET('Sanitation Data'!$H$28,0,10*ROW('Sanitation Data'!H51))="","",OFFSET('Sanitation Data'!$H$28,0,10*ROW('Sanitation Data'!H51)))</f>
        <v/>
      </c>
      <c r="DF57" s="322" t="str">
        <f ca="true">+IF(OFFSET('Sanitation Data'!$H$29,0,10*ROW('Sanitation Data'!H51))="","",OFFSET('Sanitation Data'!$H$29,0,10*ROW('Sanitation Data'!H51)))</f>
        <v/>
      </c>
      <c r="DG57" s="322" t="str">
        <f ca="true">+IF(OFFSET('Sanitation Data'!$H$30,0,10*ROW('Sanitation Data'!H51))="","",OFFSET('Sanitation Data'!$H$30,0,10*ROW('Sanitation Data'!H51)))</f>
        <v/>
      </c>
      <c r="DH57" s="322" t="str">
        <f ca="true">+IF(OFFSET('Sanitation Data'!$H$31,0,10*ROW('Sanitation Data'!H51))="","",OFFSET('Sanitation Data'!$H$31,0,10*ROW('Sanitation Data'!H51)))</f>
        <v/>
      </c>
      <c r="DI57" s="322" t="str">
        <f ca="true">+IF(OFFSET('Sanitation Data'!$H$32,0,10*ROW('Sanitation Data'!H51))="","",OFFSET('Sanitation Data'!$H$32,0,10*ROW('Sanitation Data'!H51)))</f>
        <v/>
      </c>
      <c r="DJ57" s="322" t="str">
        <f ca="true">+IF(OFFSET('Sanitation Data'!$I$28,0,10*ROW('Sanitation Data'!I51))="","",OFFSET('Sanitation Data'!$I$28,0,10*ROW('Sanitation Data'!I51)))</f>
        <v/>
      </c>
      <c r="DK57" s="322" t="str">
        <f ca="true">+IF(OFFSET('Sanitation Data'!$I$29,0,10*ROW('Sanitation Data'!I51))="","",OFFSET('Sanitation Data'!$I$29,0,10*ROW('Sanitation Data'!I51)))</f>
        <v/>
      </c>
      <c r="DL57" s="322" t="str">
        <f ca="true">+IF(OFFSET('Sanitation Data'!$I$30,0,10*ROW('Sanitation Data'!I51))="","",OFFSET('Sanitation Data'!$I$30,0,10*ROW('Sanitation Data'!I51)))</f>
        <v/>
      </c>
      <c r="DM57" s="322" t="str">
        <f ca="true">+IF(OFFSET('Sanitation Data'!$I$31,0,10*ROW('Sanitation Data'!I51))="","",OFFSET('Sanitation Data'!$I$31,0,10*ROW('Sanitation Data'!I51)))</f>
        <v/>
      </c>
      <c r="DN57" s="322" t="str">
        <f ca="true">+IF(OFFSET('Sanitation Data'!$I$32,0,10*ROW('Sanitation Data'!I51))="","",OFFSET('Sanitation Data'!$I$32,0,10*ROW('Sanitation Data'!I51)))</f>
        <v/>
      </c>
      <c r="DO57" s="322" t="str">
        <f ca="true">+IF(OFFSET('Hygiene Data'!$D$11,0,10*ROW('Hygiene Data'!D51))="","",OFFSET('Hygiene Data'!$D$11,0,10*ROW('Hygiene Data'!D51)))</f>
        <v/>
      </c>
      <c r="DP57" s="322" t="str">
        <f ca="true">+IF(OFFSET('Hygiene Data'!$D$12,0,10*ROW('Hygiene Data'!D51))="","",OFFSET('Hygiene Data'!$D$12,0,10*ROW('Hygiene Data'!D51)))</f>
        <v/>
      </c>
      <c r="DQ57" s="322" t="str">
        <f ca="true">+IF(OFFSET('Hygiene Data'!$D$13,0,10*ROW('Hygiene Data'!D51))="","",OFFSET('Hygiene Data'!$D$13,0,10*ROW('Hygiene Data'!D51)))</f>
        <v/>
      </c>
      <c r="DR57" s="322" t="str">
        <f ca="true">+IF(OFFSET('Hygiene Data'!$E$11,0,10*ROW('Hygiene Data'!E51))="","",OFFSET('Hygiene Data'!$E$11,0,10*ROW('Hygiene Data'!E51)))</f>
        <v/>
      </c>
      <c r="DS57" s="322" t="str">
        <f ca="true">+IF(OFFSET('Hygiene Data'!$E$12,0,10*ROW('Hygiene Data'!E51))="","",OFFSET('Hygiene Data'!$E$12,0,10*ROW('Hygiene Data'!E51)))</f>
        <v/>
      </c>
      <c r="DT57" s="322" t="str">
        <f ca="true">+IF(OFFSET('Hygiene Data'!$E$13,0,10*ROW('Hygiene Data'!E51))="","",OFFSET('Hygiene Data'!$E$13,0,10*ROW('Hygiene Data'!E51)))</f>
        <v/>
      </c>
      <c r="DU57" s="322" t="str">
        <f ca="true">+IF(OFFSET('Hygiene Data'!$F$11,0,10*ROW('Hygiene Data'!F51))="","",OFFSET('Hygiene Data'!$F$11,0,10*ROW('Hygiene Data'!F51)))</f>
        <v/>
      </c>
      <c r="DV57" s="322" t="str">
        <f ca="true">+IF(OFFSET('Hygiene Data'!$F$12,0,10*ROW('Hygiene Data'!F51))="","",OFFSET('Hygiene Data'!$F$12,0,10*ROW('Hygiene Data'!F51)))</f>
        <v/>
      </c>
      <c r="DW57" s="322" t="str">
        <f ca="true">+IF(OFFSET('Hygiene Data'!$F$13,0,10*ROW('Hygiene Data'!F51))="","",OFFSET('Hygiene Data'!$F$13,0,10*ROW('Hygiene Data'!F51)))</f>
        <v/>
      </c>
      <c r="DX57" s="322" t="str">
        <f ca="true">+IF(OFFSET('Hygiene Data'!$G$11,0,10*ROW('Hygiene Data'!G51))="","",OFFSET('Hygiene Data'!$G$11,0,10*ROW('Hygiene Data'!G51)))</f>
        <v/>
      </c>
      <c r="DY57" s="322" t="str">
        <f ca="true">+IF(OFFSET('Hygiene Data'!$G$12,0,10*ROW('Hygiene Data'!G51))="","",OFFSET('Hygiene Data'!$G$12,0,10*ROW('Hygiene Data'!G51)))</f>
        <v/>
      </c>
      <c r="DZ57" s="322" t="str">
        <f ca="true">+IF(OFFSET('Hygiene Data'!$G$13,0,10*ROW('Hygiene Data'!G51))="","",OFFSET('Hygiene Data'!$G$13,0,10*ROW('Hygiene Data'!G51)))</f>
        <v/>
      </c>
      <c r="EA57" s="322" t="str">
        <f ca="true">+IF(OFFSET('Hygiene Data'!$H$11,0,10*ROW('Hygiene Data'!H51))="","",OFFSET('Hygiene Data'!$H$11,0,10*ROW('Hygiene Data'!H51)))</f>
        <v/>
      </c>
      <c r="EB57" s="322" t="str">
        <f ca="true">+IF(OFFSET('Hygiene Data'!$H$12,0,10*ROW('Hygiene Data'!H51))="","",OFFSET('Hygiene Data'!$H$12,0,10*ROW('Hygiene Data'!H51)))</f>
        <v/>
      </c>
      <c r="EC57" s="322" t="str">
        <f ca="true">+IF(OFFSET('Hygiene Data'!$H$13,0,10*ROW('Hygiene Data'!H51))="","",OFFSET('Hygiene Data'!$H$13,0,10*ROW('Hygiene Data'!H51)))</f>
        <v/>
      </c>
      <c r="ED57" s="322" t="str">
        <f ca="true">+IF(OFFSET('Hygiene Data'!$I$11,0,10*ROW('Hygiene Data'!I51))="","",OFFSET('Hygiene Data'!$I$11,0,10*ROW('Hygiene Data'!I51)))</f>
        <v/>
      </c>
      <c r="EE57" s="322" t="str">
        <f ca="true">+IF(OFFSET('Hygiene Data'!$I$12,0,10*ROW('Hygiene Data'!I51))="","",OFFSET('Hygiene Data'!$I$12,0,10*ROW('Hygiene Data'!I51)))</f>
        <v/>
      </c>
      <c r="EF57" s="322" t="str">
        <f ca="true">+IF(OFFSET('Hygiene Data'!$I$13,0,10*ROW('Hygiene Data'!I51))="","",OFFSET('Hygiene Data'!$I$13,0,10*ROW('Hygiene Data'!I51)))</f>
        <v/>
      </c>
    </row>
    <row xmlns:x14ac="http://schemas.microsoft.com/office/spreadsheetml/2009/9/ac" r="58" x14ac:dyDescent="0.2">
      <c r="A58" s="38" t="str">
        <f ca="true">+IF(OFFSET('Water Data'!$B$2,0,10*ROW('Water Data'!E52))="","",OFFSET('Water Data'!$B$2,0,10*ROW('Water Data'!E52)))</f>
        <v/>
      </c>
      <c r="B58" s="38" t="str">
        <f ca="true">+IF(OFFSET('Water Data'!$C$2,0,10*ROW('Water Data'!F52))="","",OFFSET('Water Data'!$C$2,0,10*ROW('Water Data'!F52)))</f>
        <v/>
      </c>
      <c r="C58" s="378" t="str">
        <f t="shared" ca="true" si="0"/>
        <v/>
      </c>
      <c r="D58" s="99"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9"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9"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9"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9"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9"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9"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9"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9"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9"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9"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9"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9"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9"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9"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9"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9"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9"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100"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100"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100"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100"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100"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100"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100"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100"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100"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100"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100"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100"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100"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100"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100"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100"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100"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100"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100"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100"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100"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100"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100"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100"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100"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100"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100"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100"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100"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100"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101"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101"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101"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101"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101"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101"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101"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101"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101"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101"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101"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101"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101"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101"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101"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101"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101"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101"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22"/>
      <c r="BS58" s="322" t="str">
        <f ca="true">+IF(OFFSET('Water Data'!$D$27,0,10*ROW('Water Data'!D52))="","",OFFSET('Water Data'!$D$27,0,10*ROW('Water Data'!D52)))</f>
        <v/>
      </c>
      <c r="BT58" s="322" t="str">
        <f ca="true">+IF(OFFSET('Water Data'!$D$28,0,10*ROW('Water Data'!D52))="","",OFFSET('Water Data'!$D$28,0,10*ROW('Water Data'!D52)))</f>
        <v/>
      </c>
      <c r="BU58" s="322" t="str">
        <f ca="true">+IF(OFFSET('Water Data'!$D$29,0,10*ROW('Water Data'!D52))="","",OFFSET('Water Data'!$D$29,0,10*ROW('Water Data'!D52)))</f>
        <v/>
      </c>
      <c r="BV58" s="322" t="str">
        <f ca="true">+IF(OFFSET('Water Data'!$E$27,0,10*ROW('Water Data'!E52))="","",OFFSET('Water Data'!$E$27,0,10*ROW('Water Data'!E52)))</f>
        <v/>
      </c>
      <c r="BW58" s="322" t="str">
        <f ca="true">+IF(OFFSET('Water Data'!$E$28,0,10*ROW('Water Data'!E52))="","",OFFSET('Water Data'!$E$28,0,10*ROW('Water Data'!E52)))</f>
        <v/>
      </c>
      <c r="BX58" s="322" t="str">
        <f ca="true">+IF(OFFSET('Water Data'!$E$29,0,10*ROW('Water Data'!E52))="","",OFFSET('Water Data'!$E$29,0,10*ROW('Water Data'!E52)))</f>
        <v/>
      </c>
      <c r="BY58" s="322" t="str">
        <f ca="true">+IF(OFFSET('Water Data'!$F$27,0,10*ROW('Water Data'!F52))="","",OFFSET('Water Data'!$F$27,0,10*ROW('Water Data'!F52)))</f>
        <v/>
      </c>
      <c r="BZ58" s="322" t="str">
        <f ca="true">+IF(OFFSET('Water Data'!$F$28,0,10*ROW('Water Data'!F52))="","",OFFSET('Water Data'!$F$28,0,10*ROW('Water Data'!F52)))</f>
        <v/>
      </c>
      <c r="CA58" s="322" t="str">
        <f ca="true">+IF(OFFSET('Water Data'!$F$29,0,10*ROW('Water Data'!F52))="","",OFFSET('Water Data'!$F$29,0,10*ROW('Water Data'!F52)))</f>
        <v/>
      </c>
      <c r="CB58" s="322" t="str">
        <f ca="true">+IF(OFFSET('Water Data'!$G$27,0,10*ROW('Water Data'!G52))="","",OFFSET('Water Data'!$G$27,0,10*ROW('Water Data'!G52)))</f>
        <v/>
      </c>
      <c r="CC58" s="322" t="str">
        <f ca="true">+IF(OFFSET('Water Data'!$G$28,0,10*ROW('Water Data'!G52))="","",OFFSET('Water Data'!$G$28,0,10*ROW('Water Data'!G52)))</f>
        <v/>
      </c>
      <c r="CD58" s="322" t="str">
        <f ca="true">+IF(OFFSET('Water Data'!$G$29,0,10*ROW('Water Data'!G52))="","",OFFSET('Water Data'!$G$29,0,10*ROW('Water Data'!G52)))</f>
        <v/>
      </c>
      <c r="CE58" s="322" t="str">
        <f ca="true">+IF(OFFSET('Water Data'!$H$27,0,10*ROW('Water Data'!H52))="","",OFFSET('Water Data'!$H$27,0,10*ROW('Water Data'!H52)))</f>
        <v/>
      </c>
      <c r="CF58" s="322" t="str">
        <f ca="true">+IF(OFFSET('Water Data'!$H$28,0,10*ROW('Water Data'!H52))="","",OFFSET('Water Data'!$H$28,0,10*ROW('Water Data'!H52)))</f>
        <v/>
      </c>
      <c r="CG58" s="322" t="str">
        <f ca="true">+IF(OFFSET('Water Data'!$H$29,0,10*ROW('Water Data'!H52))="","",OFFSET('Water Data'!$H$29,0,10*ROW('Water Data'!H52)))</f>
        <v/>
      </c>
      <c r="CH58" s="322" t="str">
        <f ca="true">+IF(OFFSET('Water Data'!$I$27,0,10*ROW('Water Data'!I52))="","",OFFSET('Water Data'!$I$27,0,10*ROW('Water Data'!I52)))</f>
        <v/>
      </c>
      <c r="CI58" s="322" t="str">
        <f ca="true">+IF(OFFSET('Water Data'!$I$28,0,10*ROW('Water Data'!I52))="","",OFFSET('Water Data'!$I$28,0,10*ROW('Water Data'!I52)))</f>
        <v/>
      </c>
      <c r="CJ58" s="322" t="str">
        <f ca="true">+IF(OFFSET('Water Data'!$I$29,0,10*ROW('Water Data'!I52))="","",OFFSET('Water Data'!$I$29,0,10*ROW('Water Data'!I52)))</f>
        <v/>
      </c>
      <c r="CK58" s="322" t="str">
        <f ca="true">+IF(OFFSET('Sanitation Data'!$D$28,0,10*ROW('Sanitation Data'!D52))="","",OFFSET('Sanitation Data'!$D$28,0,10*ROW('Sanitation Data'!D52)))</f>
        <v/>
      </c>
      <c r="CL58" s="322" t="str">
        <f ca="true">+IF(OFFSET('Sanitation Data'!$D$29,0,10*ROW('Sanitation Data'!D52))="","",OFFSET('Sanitation Data'!$D$29,0,10*ROW('Sanitation Data'!D52)))</f>
        <v/>
      </c>
      <c r="CM58" s="322" t="str">
        <f ca="true">+IF(OFFSET('Sanitation Data'!$D$30,0,10*ROW('Sanitation Data'!D52))="","",OFFSET('Sanitation Data'!$D$30,0,10*ROW('Sanitation Data'!D52)))</f>
        <v/>
      </c>
      <c r="CN58" s="322" t="str">
        <f ca="true">+IF(OFFSET('Sanitation Data'!$D$31,0,10*ROW('Sanitation Data'!D52))="","",OFFSET('Sanitation Data'!$D$31,0,10*ROW('Sanitation Data'!D52)))</f>
        <v/>
      </c>
      <c r="CO58" s="322" t="str">
        <f ca="true">+IF(OFFSET('Sanitation Data'!$D$32,0,10*ROW('Sanitation Data'!D52))="","",OFFSET('Sanitation Data'!$D$32,0,10*ROW('Sanitation Data'!D52)))</f>
        <v/>
      </c>
      <c r="CP58" s="322" t="str">
        <f ca="true">+IF(OFFSET('Sanitation Data'!$E$28,0,10*ROW('Sanitation Data'!E52))="","",OFFSET('Sanitation Data'!$E$28,0,10*ROW('Sanitation Data'!E52)))</f>
        <v/>
      </c>
      <c r="CQ58" s="322" t="str">
        <f ca="true">+IF(OFFSET('Sanitation Data'!$E$29,0,10*ROW('Sanitation Data'!E52))="","",OFFSET('Sanitation Data'!$E$29,0,10*ROW('Sanitation Data'!E52)))</f>
        <v/>
      </c>
      <c r="CR58" s="322" t="str">
        <f ca="true">+IF(OFFSET('Sanitation Data'!$E$30,0,10*ROW('Sanitation Data'!E52))="","",OFFSET('Sanitation Data'!$E$30,0,10*ROW('Sanitation Data'!E52)))</f>
        <v/>
      </c>
      <c r="CS58" s="322" t="str">
        <f ca="true">+IF(OFFSET('Sanitation Data'!$E$31,0,10*ROW('Sanitation Data'!E52))="","",OFFSET('Sanitation Data'!$E$31,0,10*ROW('Sanitation Data'!E52)))</f>
        <v/>
      </c>
      <c r="CT58" s="322" t="str">
        <f ca="true">+IF(OFFSET('Sanitation Data'!$E$32,0,10*ROW('Sanitation Data'!E52))="","",OFFSET('Sanitation Data'!$E$32,0,10*ROW('Sanitation Data'!E52)))</f>
        <v/>
      </c>
      <c r="CU58" s="322" t="str">
        <f ca="true">+IF(OFFSET('Sanitation Data'!$F$28,0,10*ROW('Sanitation Data'!F52))="","",OFFSET('Sanitation Data'!$F$28,0,10*ROW('Sanitation Data'!F52)))</f>
        <v/>
      </c>
      <c r="CV58" s="322" t="str">
        <f ca="true">+IF(OFFSET('Sanitation Data'!$F$29,0,10*ROW('Sanitation Data'!F52))="","",OFFSET('Sanitation Data'!$F$29,0,10*ROW('Sanitation Data'!F52)))</f>
        <v/>
      </c>
      <c r="CW58" s="322" t="str">
        <f ca="true">+IF(OFFSET('Sanitation Data'!$F$30,0,10*ROW('Sanitation Data'!F52))="","",OFFSET('Sanitation Data'!$F$30,0,10*ROW('Sanitation Data'!F52)))</f>
        <v/>
      </c>
      <c r="CX58" s="322" t="str">
        <f ca="true">+IF(OFFSET('Sanitation Data'!$F$31,0,10*ROW('Sanitation Data'!F52))="","",OFFSET('Sanitation Data'!$F$31,0,10*ROW('Sanitation Data'!F52)))</f>
        <v/>
      </c>
      <c r="CY58" s="322" t="str">
        <f ca="true">+IF(OFFSET('Sanitation Data'!$F$32,0,10*ROW('Sanitation Data'!F52))="","",OFFSET('Sanitation Data'!$F$32,0,10*ROW('Sanitation Data'!F52)))</f>
        <v/>
      </c>
      <c r="CZ58" s="322" t="str">
        <f ca="true">+IF(OFFSET('Sanitation Data'!$G$28,0,10*ROW('Sanitation Data'!G52))="","",OFFSET('Sanitation Data'!$G$28,0,10*ROW('Sanitation Data'!G52)))</f>
        <v/>
      </c>
      <c r="DA58" s="322" t="str">
        <f ca="true">+IF(OFFSET('Sanitation Data'!$G$29,0,10*ROW('Sanitation Data'!G52))="","",OFFSET('Sanitation Data'!$G$29,0,10*ROW('Sanitation Data'!G52)))</f>
        <v/>
      </c>
      <c r="DB58" s="322" t="str">
        <f ca="true">+IF(OFFSET('Sanitation Data'!$G$30,0,10*ROW('Sanitation Data'!G52))="","",OFFSET('Sanitation Data'!$G$30,0,10*ROW('Sanitation Data'!G52)))</f>
        <v/>
      </c>
      <c r="DC58" s="322" t="str">
        <f ca="true">+IF(OFFSET('Sanitation Data'!$G$31,0,10*ROW('Sanitation Data'!G52))="","",OFFSET('Sanitation Data'!$G$31,0,10*ROW('Sanitation Data'!G52)))</f>
        <v/>
      </c>
      <c r="DD58" s="322" t="str">
        <f ca="true">+IF(OFFSET('Sanitation Data'!$G$32,0,10*ROW('Sanitation Data'!G52))="","",OFFSET('Sanitation Data'!$G$32,0,10*ROW('Sanitation Data'!G52)))</f>
        <v/>
      </c>
      <c r="DE58" s="322" t="str">
        <f ca="true">+IF(OFFSET('Sanitation Data'!$H$28,0,10*ROW('Sanitation Data'!H52))="","",OFFSET('Sanitation Data'!$H$28,0,10*ROW('Sanitation Data'!H52)))</f>
        <v/>
      </c>
      <c r="DF58" s="322" t="str">
        <f ca="true">+IF(OFFSET('Sanitation Data'!$H$29,0,10*ROW('Sanitation Data'!H52))="","",OFFSET('Sanitation Data'!$H$29,0,10*ROW('Sanitation Data'!H52)))</f>
        <v/>
      </c>
      <c r="DG58" s="322" t="str">
        <f ca="true">+IF(OFFSET('Sanitation Data'!$H$30,0,10*ROW('Sanitation Data'!H52))="","",OFFSET('Sanitation Data'!$H$30,0,10*ROW('Sanitation Data'!H52)))</f>
        <v/>
      </c>
      <c r="DH58" s="322" t="str">
        <f ca="true">+IF(OFFSET('Sanitation Data'!$H$31,0,10*ROW('Sanitation Data'!H52))="","",OFFSET('Sanitation Data'!$H$31,0,10*ROW('Sanitation Data'!H52)))</f>
        <v/>
      </c>
      <c r="DI58" s="322" t="str">
        <f ca="true">+IF(OFFSET('Sanitation Data'!$H$32,0,10*ROW('Sanitation Data'!H52))="","",OFFSET('Sanitation Data'!$H$32,0,10*ROW('Sanitation Data'!H52)))</f>
        <v/>
      </c>
      <c r="DJ58" s="322" t="str">
        <f ca="true">+IF(OFFSET('Sanitation Data'!$I$28,0,10*ROW('Sanitation Data'!I52))="","",OFFSET('Sanitation Data'!$I$28,0,10*ROW('Sanitation Data'!I52)))</f>
        <v/>
      </c>
      <c r="DK58" s="322" t="str">
        <f ca="true">+IF(OFFSET('Sanitation Data'!$I$29,0,10*ROW('Sanitation Data'!I52))="","",OFFSET('Sanitation Data'!$I$29,0,10*ROW('Sanitation Data'!I52)))</f>
        <v/>
      </c>
      <c r="DL58" s="322" t="str">
        <f ca="true">+IF(OFFSET('Sanitation Data'!$I$30,0,10*ROW('Sanitation Data'!I52))="","",OFFSET('Sanitation Data'!$I$30,0,10*ROW('Sanitation Data'!I52)))</f>
        <v/>
      </c>
      <c r="DM58" s="322" t="str">
        <f ca="true">+IF(OFFSET('Sanitation Data'!$I$31,0,10*ROW('Sanitation Data'!I52))="","",OFFSET('Sanitation Data'!$I$31,0,10*ROW('Sanitation Data'!I52)))</f>
        <v/>
      </c>
      <c r="DN58" s="322" t="str">
        <f ca="true">+IF(OFFSET('Sanitation Data'!$I$32,0,10*ROW('Sanitation Data'!I52))="","",OFFSET('Sanitation Data'!$I$32,0,10*ROW('Sanitation Data'!I52)))</f>
        <v/>
      </c>
      <c r="DO58" s="322" t="str">
        <f ca="true">+IF(OFFSET('Hygiene Data'!$D$11,0,10*ROW('Hygiene Data'!D52))="","",OFFSET('Hygiene Data'!$D$11,0,10*ROW('Hygiene Data'!D52)))</f>
        <v/>
      </c>
      <c r="DP58" s="322" t="str">
        <f ca="true">+IF(OFFSET('Hygiene Data'!$D$12,0,10*ROW('Hygiene Data'!D52))="","",OFFSET('Hygiene Data'!$D$12,0,10*ROW('Hygiene Data'!D52)))</f>
        <v/>
      </c>
      <c r="DQ58" s="322" t="str">
        <f ca="true">+IF(OFFSET('Hygiene Data'!$D$13,0,10*ROW('Hygiene Data'!D52))="","",OFFSET('Hygiene Data'!$D$13,0,10*ROW('Hygiene Data'!D52)))</f>
        <v/>
      </c>
      <c r="DR58" s="322" t="str">
        <f ca="true">+IF(OFFSET('Hygiene Data'!$E$11,0,10*ROW('Hygiene Data'!E52))="","",OFFSET('Hygiene Data'!$E$11,0,10*ROW('Hygiene Data'!E52)))</f>
        <v/>
      </c>
      <c r="DS58" s="322" t="str">
        <f ca="true">+IF(OFFSET('Hygiene Data'!$E$12,0,10*ROW('Hygiene Data'!E52))="","",OFFSET('Hygiene Data'!$E$12,0,10*ROW('Hygiene Data'!E52)))</f>
        <v/>
      </c>
      <c r="DT58" s="322" t="str">
        <f ca="true">+IF(OFFSET('Hygiene Data'!$E$13,0,10*ROW('Hygiene Data'!E52))="","",OFFSET('Hygiene Data'!$E$13,0,10*ROW('Hygiene Data'!E52)))</f>
        <v/>
      </c>
      <c r="DU58" s="322" t="str">
        <f ca="true">+IF(OFFSET('Hygiene Data'!$F$11,0,10*ROW('Hygiene Data'!F52))="","",OFFSET('Hygiene Data'!$F$11,0,10*ROW('Hygiene Data'!F52)))</f>
        <v/>
      </c>
      <c r="DV58" s="322" t="str">
        <f ca="true">+IF(OFFSET('Hygiene Data'!$F$12,0,10*ROW('Hygiene Data'!F52))="","",OFFSET('Hygiene Data'!$F$12,0,10*ROW('Hygiene Data'!F52)))</f>
        <v/>
      </c>
      <c r="DW58" s="322" t="str">
        <f ca="true">+IF(OFFSET('Hygiene Data'!$F$13,0,10*ROW('Hygiene Data'!F52))="","",OFFSET('Hygiene Data'!$F$13,0,10*ROW('Hygiene Data'!F52)))</f>
        <v/>
      </c>
      <c r="DX58" s="322" t="str">
        <f ca="true">+IF(OFFSET('Hygiene Data'!$G$11,0,10*ROW('Hygiene Data'!G52))="","",OFFSET('Hygiene Data'!$G$11,0,10*ROW('Hygiene Data'!G52)))</f>
        <v/>
      </c>
      <c r="DY58" s="322" t="str">
        <f ca="true">+IF(OFFSET('Hygiene Data'!$G$12,0,10*ROW('Hygiene Data'!G52))="","",OFFSET('Hygiene Data'!$G$12,0,10*ROW('Hygiene Data'!G52)))</f>
        <v/>
      </c>
      <c r="DZ58" s="322" t="str">
        <f ca="true">+IF(OFFSET('Hygiene Data'!$G$13,0,10*ROW('Hygiene Data'!G52))="","",OFFSET('Hygiene Data'!$G$13,0,10*ROW('Hygiene Data'!G52)))</f>
        <v/>
      </c>
      <c r="EA58" s="322" t="str">
        <f ca="true">+IF(OFFSET('Hygiene Data'!$H$11,0,10*ROW('Hygiene Data'!H52))="","",OFFSET('Hygiene Data'!$H$11,0,10*ROW('Hygiene Data'!H52)))</f>
        <v/>
      </c>
      <c r="EB58" s="322" t="str">
        <f ca="true">+IF(OFFSET('Hygiene Data'!$H$12,0,10*ROW('Hygiene Data'!H52))="","",OFFSET('Hygiene Data'!$H$12,0,10*ROW('Hygiene Data'!H52)))</f>
        <v/>
      </c>
      <c r="EC58" s="322" t="str">
        <f ca="true">+IF(OFFSET('Hygiene Data'!$H$13,0,10*ROW('Hygiene Data'!H52))="","",OFFSET('Hygiene Data'!$H$13,0,10*ROW('Hygiene Data'!H52)))</f>
        <v/>
      </c>
      <c r="ED58" s="322" t="str">
        <f ca="true">+IF(OFFSET('Hygiene Data'!$I$11,0,10*ROW('Hygiene Data'!I52))="","",OFFSET('Hygiene Data'!$I$11,0,10*ROW('Hygiene Data'!I52)))</f>
        <v/>
      </c>
      <c r="EE58" s="322" t="str">
        <f ca="true">+IF(OFFSET('Hygiene Data'!$I$12,0,10*ROW('Hygiene Data'!I52))="","",OFFSET('Hygiene Data'!$I$12,0,10*ROW('Hygiene Data'!I52)))</f>
        <v/>
      </c>
      <c r="EF58" s="322" t="str">
        <f ca="true">+IF(OFFSET('Hygiene Data'!$I$13,0,10*ROW('Hygiene Data'!I52))="","",OFFSET('Hygiene Data'!$I$13,0,10*ROW('Hygiene Data'!I52)))</f>
        <v/>
      </c>
    </row>
    <row xmlns:x14ac="http://schemas.microsoft.com/office/spreadsheetml/2009/9/ac" r="59" x14ac:dyDescent="0.2">
      <c r="A59" s="38" t="str">
        <f ca="true">+IF(OFFSET('Water Data'!$B$2,0,10*ROW('Water Data'!E53))="","",OFFSET('Water Data'!$B$2,0,10*ROW('Water Data'!E53)))</f>
        <v/>
      </c>
      <c r="B59" s="38" t="str">
        <f ca="true">+IF(OFFSET('Water Data'!$C$2,0,10*ROW('Water Data'!F53))="","",OFFSET('Water Data'!$C$2,0,10*ROW('Water Data'!F53)))</f>
        <v/>
      </c>
      <c r="C59" s="378" t="str">
        <f t="shared" ca="true" si="0"/>
        <v/>
      </c>
      <c r="D59" s="99"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9"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9"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9"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9"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9"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9"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9"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9"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9"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9"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9"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9"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9"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9"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9"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9"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9"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100"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100"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100"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100"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100"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100"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100"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100"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100"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100"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100"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100"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100"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100"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100"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100"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100"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100"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100"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100"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100"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100"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100"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100"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100"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100"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100"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100"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100"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100"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101"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101"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101"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101"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101"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101"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101"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101"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101"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101"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101"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101"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101"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101"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101"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101"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101"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101"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22"/>
      <c r="BS59" s="322" t="str">
        <f ca="true">+IF(OFFSET('Water Data'!$D$27,0,10*ROW('Water Data'!D53))="","",OFFSET('Water Data'!$D$27,0,10*ROW('Water Data'!D53)))</f>
        <v/>
      </c>
      <c r="BT59" s="322" t="str">
        <f ca="true">+IF(OFFSET('Water Data'!$D$28,0,10*ROW('Water Data'!D53))="","",OFFSET('Water Data'!$D$28,0,10*ROW('Water Data'!D53)))</f>
        <v/>
      </c>
      <c r="BU59" s="322" t="str">
        <f ca="true">+IF(OFFSET('Water Data'!$D$29,0,10*ROW('Water Data'!D53))="","",OFFSET('Water Data'!$D$29,0,10*ROW('Water Data'!D53)))</f>
        <v/>
      </c>
      <c r="BV59" s="322" t="str">
        <f ca="true">+IF(OFFSET('Water Data'!$E$27,0,10*ROW('Water Data'!E53))="","",OFFSET('Water Data'!$E$27,0,10*ROW('Water Data'!E53)))</f>
        <v/>
      </c>
      <c r="BW59" s="322" t="str">
        <f ca="true">+IF(OFFSET('Water Data'!$E$28,0,10*ROW('Water Data'!E53))="","",OFFSET('Water Data'!$E$28,0,10*ROW('Water Data'!E53)))</f>
        <v/>
      </c>
      <c r="BX59" s="322" t="str">
        <f ca="true">+IF(OFFSET('Water Data'!$E$29,0,10*ROW('Water Data'!E53))="","",OFFSET('Water Data'!$E$29,0,10*ROW('Water Data'!E53)))</f>
        <v/>
      </c>
      <c r="BY59" s="322" t="str">
        <f ca="true">+IF(OFFSET('Water Data'!$F$27,0,10*ROW('Water Data'!F53))="","",OFFSET('Water Data'!$F$27,0,10*ROW('Water Data'!F53)))</f>
        <v/>
      </c>
      <c r="BZ59" s="322" t="str">
        <f ca="true">+IF(OFFSET('Water Data'!$F$28,0,10*ROW('Water Data'!F53))="","",OFFSET('Water Data'!$F$28,0,10*ROW('Water Data'!F53)))</f>
        <v/>
      </c>
      <c r="CA59" s="322" t="str">
        <f ca="true">+IF(OFFSET('Water Data'!$F$29,0,10*ROW('Water Data'!F53))="","",OFFSET('Water Data'!$F$29,0,10*ROW('Water Data'!F53)))</f>
        <v/>
      </c>
      <c r="CB59" s="322" t="str">
        <f ca="true">+IF(OFFSET('Water Data'!$G$27,0,10*ROW('Water Data'!G53))="","",OFFSET('Water Data'!$G$27,0,10*ROW('Water Data'!G53)))</f>
        <v/>
      </c>
      <c r="CC59" s="322" t="str">
        <f ca="true">+IF(OFFSET('Water Data'!$G$28,0,10*ROW('Water Data'!G53))="","",OFFSET('Water Data'!$G$28,0,10*ROW('Water Data'!G53)))</f>
        <v/>
      </c>
      <c r="CD59" s="322" t="str">
        <f ca="true">+IF(OFFSET('Water Data'!$G$29,0,10*ROW('Water Data'!G53))="","",OFFSET('Water Data'!$G$29,0,10*ROW('Water Data'!G53)))</f>
        <v/>
      </c>
      <c r="CE59" s="322" t="str">
        <f ca="true">+IF(OFFSET('Water Data'!$H$27,0,10*ROW('Water Data'!H53))="","",OFFSET('Water Data'!$H$27,0,10*ROW('Water Data'!H53)))</f>
        <v/>
      </c>
      <c r="CF59" s="322" t="str">
        <f ca="true">+IF(OFFSET('Water Data'!$H$28,0,10*ROW('Water Data'!H53))="","",OFFSET('Water Data'!$H$28,0,10*ROW('Water Data'!H53)))</f>
        <v/>
      </c>
      <c r="CG59" s="322" t="str">
        <f ca="true">+IF(OFFSET('Water Data'!$H$29,0,10*ROW('Water Data'!H53))="","",OFFSET('Water Data'!$H$29,0,10*ROW('Water Data'!H53)))</f>
        <v/>
      </c>
      <c r="CH59" s="322" t="str">
        <f ca="true">+IF(OFFSET('Water Data'!$I$27,0,10*ROW('Water Data'!I53))="","",OFFSET('Water Data'!$I$27,0,10*ROW('Water Data'!I53)))</f>
        <v/>
      </c>
      <c r="CI59" s="322" t="str">
        <f ca="true">+IF(OFFSET('Water Data'!$I$28,0,10*ROW('Water Data'!I53))="","",OFFSET('Water Data'!$I$28,0,10*ROW('Water Data'!I53)))</f>
        <v/>
      </c>
      <c r="CJ59" s="322" t="str">
        <f ca="true">+IF(OFFSET('Water Data'!$I$29,0,10*ROW('Water Data'!I53))="","",OFFSET('Water Data'!$I$29,0,10*ROW('Water Data'!I53)))</f>
        <v/>
      </c>
      <c r="CK59" s="322" t="str">
        <f ca="true">+IF(OFFSET('Sanitation Data'!$D$28,0,10*ROW('Sanitation Data'!D53))="","",OFFSET('Sanitation Data'!$D$28,0,10*ROW('Sanitation Data'!D53)))</f>
        <v/>
      </c>
      <c r="CL59" s="322" t="str">
        <f ca="true">+IF(OFFSET('Sanitation Data'!$D$29,0,10*ROW('Sanitation Data'!D53))="","",OFFSET('Sanitation Data'!$D$29,0,10*ROW('Sanitation Data'!D53)))</f>
        <v/>
      </c>
      <c r="CM59" s="322" t="str">
        <f ca="true">+IF(OFFSET('Sanitation Data'!$D$30,0,10*ROW('Sanitation Data'!D53))="","",OFFSET('Sanitation Data'!$D$30,0,10*ROW('Sanitation Data'!D53)))</f>
        <v/>
      </c>
      <c r="CN59" s="322" t="str">
        <f ca="true">+IF(OFFSET('Sanitation Data'!$D$31,0,10*ROW('Sanitation Data'!D53))="","",OFFSET('Sanitation Data'!$D$31,0,10*ROW('Sanitation Data'!D53)))</f>
        <v/>
      </c>
      <c r="CO59" s="322" t="str">
        <f ca="true">+IF(OFFSET('Sanitation Data'!$D$32,0,10*ROW('Sanitation Data'!D53))="","",OFFSET('Sanitation Data'!$D$32,0,10*ROW('Sanitation Data'!D53)))</f>
        <v/>
      </c>
      <c r="CP59" s="322" t="str">
        <f ca="true">+IF(OFFSET('Sanitation Data'!$E$28,0,10*ROW('Sanitation Data'!E53))="","",OFFSET('Sanitation Data'!$E$28,0,10*ROW('Sanitation Data'!E53)))</f>
        <v/>
      </c>
      <c r="CQ59" s="322" t="str">
        <f ca="true">+IF(OFFSET('Sanitation Data'!$E$29,0,10*ROW('Sanitation Data'!E53))="","",OFFSET('Sanitation Data'!$E$29,0,10*ROW('Sanitation Data'!E53)))</f>
        <v/>
      </c>
      <c r="CR59" s="322" t="str">
        <f ca="true">+IF(OFFSET('Sanitation Data'!$E$30,0,10*ROW('Sanitation Data'!E53))="","",OFFSET('Sanitation Data'!$E$30,0,10*ROW('Sanitation Data'!E53)))</f>
        <v/>
      </c>
      <c r="CS59" s="322" t="str">
        <f ca="true">+IF(OFFSET('Sanitation Data'!$E$31,0,10*ROW('Sanitation Data'!E53))="","",OFFSET('Sanitation Data'!$E$31,0,10*ROW('Sanitation Data'!E53)))</f>
        <v/>
      </c>
      <c r="CT59" s="322" t="str">
        <f ca="true">+IF(OFFSET('Sanitation Data'!$E$32,0,10*ROW('Sanitation Data'!E53))="","",OFFSET('Sanitation Data'!$E$32,0,10*ROW('Sanitation Data'!E53)))</f>
        <v/>
      </c>
      <c r="CU59" s="322" t="str">
        <f ca="true">+IF(OFFSET('Sanitation Data'!$F$28,0,10*ROW('Sanitation Data'!F53))="","",OFFSET('Sanitation Data'!$F$28,0,10*ROW('Sanitation Data'!F53)))</f>
        <v/>
      </c>
      <c r="CV59" s="322" t="str">
        <f ca="true">+IF(OFFSET('Sanitation Data'!$F$29,0,10*ROW('Sanitation Data'!F53))="","",OFFSET('Sanitation Data'!$F$29,0,10*ROW('Sanitation Data'!F53)))</f>
        <v/>
      </c>
      <c r="CW59" s="322" t="str">
        <f ca="true">+IF(OFFSET('Sanitation Data'!$F$30,0,10*ROW('Sanitation Data'!F53))="","",OFFSET('Sanitation Data'!$F$30,0,10*ROW('Sanitation Data'!F53)))</f>
        <v/>
      </c>
      <c r="CX59" s="322" t="str">
        <f ca="true">+IF(OFFSET('Sanitation Data'!$F$31,0,10*ROW('Sanitation Data'!F53))="","",OFFSET('Sanitation Data'!$F$31,0,10*ROW('Sanitation Data'!F53)))</f>
        <v/>
      </c>
      <c r="CY59" s="322" t="str">
        <f ca="true">+IF(OFFSET('Sanitation Data'!$F$32,0,10*ROW('Sanitation Data'!F53))="","",OFFSET('Sanitation Data'!$F$32,0,10*ROW('Sanitation Data'!F53)))</f>
        <v/>
      </c>
      <c r="CZ59" s="322" t="str">
        <f ca="true">+IF(OFFSET('Sanitation Data'!$G$28,0,10*ROW('Sanitation Data'!G53))="","",OFFSET('Sanitation Data'!$G$28,0,10*ROW('Sanitation Data'!G53)))</f>
        <v/>
      </c>
      <c r="DA59" s="322" t="str">
        <f ca="true">+IF(OFFSET('Sanitation Data'!$G$29,0,10*ROW('Sanitation Data'!G53))="","",OFFSET('Sanitation Data'!$G$29,0,10*ROW('Sanitation Data'!G53)))</f>
        <v/>
      </c>
      <c r="DB59" s="322" t="str">
        <f ca="true">+IF(OFFSET('Sanitation Data'!$G$30,0,10*ROW('Sanitation Data'!G53))="","",OFFSET('Sanitation Data'!$G$30,0,10*ROW('Sanitation Data'!G53)))</f>
        <v/>
      </c>
      <c r="DC59" s="322" t="str">
        <f ca="true">+IF(OFFSET('Sanitation Data'!$G$31,0,10*ROW('Sanitation Data'!G53))="","",OFFSET('Sanitation Data'!$G$31,0,10*ROW('Sanitation Data'!G53)))</f>
        <v/>
      </c>
      <c r="DD59" s="322" t="str">
        <f ca="true">+IF(OFFSET('Sanitation Data'!$G$32,0,10*ROW('Sanitation Data'!G53))="","",OFFSET('Sanitation Data'!$G$32,0,10*ROW('Sanitation Data'!G53)))</f>
        <v/>
      </c>
      <c r="DE59" s="322" t="str">
        <f ca="true">+IF(OFFSET('Sanitation Data'!$H$28,0,10*ROW('Sanitation Data'!H53))="","",OFFSET('Sanitation Data'!$H$28,0,10*ROW('Sanitation Data'!H53)))</f>
        <v/>
      </c>
      <c r="DF59" s="322" t="str">
        <f ca="true">+IF(OFFSET('Sanitation Data'!$H$29,0,10*ROW('Sanitation Data'!H53))="","",OFFSET('Sanitation Data'!$H$29,0,10*ROW('Sanitation Data'!H53)))</f>
        <v/>
      </c>
      <c r="DG59" s="322" t="str">
        <f ca="true">+IF(OFFSET('Sanitation Data'!$H$30,0,10*ROW('Sanitation Data'!H53))="","",OFFSET('Sanitation Data'!$H$30,0,10*ROW('Sanitation Data'!H53)))</f>
        <v/>
      </c>
      <c r="DH59" s="322" t="str">
        <f ca="true">+IF(OFFSET('Sanitation Data'!$H$31,0,10*ROW('Sanitation Data'!H53))="","",OFFSET('Sanitation Data'!$H$31,0,10*ROW('Sanitation Data'!H53)))</f>
        <v/>
      </c>
      <c r="DI59" s="322" t="str">
        <f ca="true">+IF(OFFSET('Sanitation Data'!$H$32,0,10*ROW('Sanitation Data'!H53))="","",OFFSET('Sanitation Data'!$H$32,0,10*ROW('Sanitation Data'!H53)))</f>
        <v/>
      </c>
      <c r="DJ59" s="322" t="str">
        <f ca="true">+IF(OFFSET('Sanitation Data'!$I$28,0,10*ROW('Sanitation Data'!I53))="","",OFFSET('Sanitation Data'!$I$28,0,10*ROW('Sanitation Data'!I53)))</f>
        <v/>
      </c>
      <c r="DK59" s="322" t="str">
        <f ca="true">+IF(OFFSET('Sanitation Data'!$I$29,0,10*ROW('Sanitation Data'!I53))="","",OFFSET('Sanitation Data'!$I$29,0,10*ROW('Sanitation Data'!I53)))</f>
        <v/>
      </c>
      <c r="DL59" s="322" t="str">
        <f ca="true">+IF(OFFSET('Sanitation Data'!$I$30,0,10*ROW('Sanitation Data'!I53))="","",OFFSET('Sanitation Data'!$I$30,0,10*ROW('Sanitation Data'!I53)))</f>
        <v/>
      </c>
      <c r="DM59" s="322" t="str">
        <f ca="true">+IF(OFFSET('Sanitation Data'!$I$31,0,10*ROW('Sanitation Data'!I53))="","",OFFSET('Sanitation Data'!$I$31,0,10*ROW('Sanitation Data'!I53)))</f>
        <v/>
      </c>
      <c r="DN59" s="322" t="str">
        <f ca="true">+IF(OFFSET('Sanitation Data'!$I$32,0,10*ROW('Sanitation Data'!I53))="","",OFFSET('Sanitation Data'!$I$32,0,10*ROW('Sanitation Data'!I53)))</f>
        <v/>
      </c>
      <c r="DO59" s="322" t="str">
        <f ca="true">+IF(OFFSET('Hygiene Data'!$D$11,0,10*ROW('Hygiene Data'!D53))="","",OFFSET('Hygiene Data'!$D$11,0,10*ROW('Hygiene Data'!D53)))</f>
        <v/>
      </c>
      <c r="DP59" s="322" t="str">
        <f ca="true">+IF(OFFSET('Hygiene Data'!$D$12,0,10*ROW('Hygiene Data'!D53))="","",OFFSET('Hygiene Data'!$D$12,0,10*ROW('Hygiene Data'!D53)))</f>
        <v/>
      </c>
      <c r="DQ59" s="322" t="str">
        <f ca="true">+IF(OFFSET('Hygiene Data'!$D$13,0,10*ROW('Hygiene Data'!D53))="","",OFFSET('Hygiene Data'!$D$13,0,10*ROW('Hygiene Data'!D53)))</f>
        <v/>
      </c>
      <c r="DR59" s="322" t="str">
        <f ca="true">+IF(OFFSET('Hygiene Data'!$E$11,0,10*ROW('Hygiene Data'!E53))="","",OFFSET('Hygiene Data'!$E$11,0,10*ROW('Hygiene Data'!E53)))</f>
        <v/>
      </c>
      <c r="DS59" s="322" t="str">
        <f ca="true">+IF(OFFSET('Hygiene Data'!$E$12,0,10*ROW('Hygiene Data'!E53))="","",OFFSET('Hygiene Data'!$E$12,0,10*ROW('Hygiene Data'!E53)))</f>
        <v/>
      </c>
      <c r="DT59" s="322" t="str">
        <f ca="true">+IF(OFFSET('Hygiene Data'!$E$13,0,10*ROW('Hygiene Data'!E53))="","",OFFSET('Hygiene Data'!$E$13,0,10*ROW('Hygiene Data'!E53)))</f>
        <v/>
      </c>
      <c r="DU59" s="322" t="str">
        <f ca="true">+IF(OFFSET('Hygiene Data'!$F$11,0,10*ROW('Hygiene Data'!F53))="","",OFFSET('Hygiene Data'!$F$11,0,10*ROW('Hygiene Data'!F53)))</f>
        <v/>
      </c>
      <c r="DV59" s="322" t="str">
        <f ca="true">+IF(OFFSET('Hygiene Data'!$F$12,0,10*ROW('Hygiene Data'!F53))="","",OFFSET('Hygiene Data'!$F$12,0,10*ROW('Hygiene Data'!F53)))</f>
        <v/>
      </c>
      <c r="DW59" s="322" t="str">
        <f ca="true">+IF(OFFSET('Hygiene Data'!$F$13,0,10*ROW('Hygiene Data'!F53))="","",OFFSET('Hygiene Data'!$F$13,0,10*ROW('Hygiene Data'!F53)))</f>
        <v/>
      </c>
      <c r="DX59" s="322" t="str">
        <f ca="true">+IF(OFFSET('Hygiene Data'!$G$11,0,10*ROW('Hygiene Data'!G53))="","",OFFSET('Hygiene Data'!$G$11,0,10*ROW('Hygiene Data'!G53)))</f>
        <v/>
      </c>
      <c r="DY59" s="322" t="str">
        <f ca="true">+IF(OFFSET('Hygiene Data'!$G$12,0,10*ROW('Hygiene Data'!G53))="","",OFFSET('Hygiene Data'!$G$12,0,10*ROW('Hygiene Data'!G53)))</f>
        <v/>
      </c>
      <c r="DZ59" s="322" t="str">
        <f ca="true">+IF(OFFSET('Hygiene Data'!$G$13,0,10*ROW('Hygiene Data'!G53))="","",OFFSET('Hygiene Data'!$G$13,0,10*ROW('Hygiene Data'!G53)))</f>
        <v/>
      </c>
      <c r="EA59" s="322" t="str">
        <f ca="true">+IF(OFFSET('Hygiene Data'!$H$11,0,10*ROW('Hygiene Data'!H53))="","",OFFSET('Hygiene Data'!$H$11,0,10*ROW('Hygiene Data'!H53)))</f>
        <v/>
      </c>
      <c r="EB59" s="322" t="str">
        <f ca="true">+IF(OFFSET('Hygiene Data'!$H$12,0,10*ROW('Hygiene Data'!H53))="","",OFFSET('Hygiene Data'!$H$12,0,10*ROW('Hygiene Data'!H53)))</f>
        <v/>
      </c>
      <c r="EC59" s="322" t="str">
        <f ca="true">+IF(OFFSET('Hygiene Data'!$H$13,0,10*ROW('Hygiene Data'!H53))="","",OFFSET('Hygiene Data'!$H$13,0,10*ROW('Hygiene Data'!H53)))</f>
        <v/>
      </c>
      <c r="ED59" s="322" t="str">
        <f ca="true">+IF(OFFSET('Hygiene Data'!$I$11,0,10*ROW('Hygiene Data'!I53))="","",OFFSET('Hygiene Data'!$I$11,0,10*ROW('Hygiene Data'!I53)))</f>
        <v/>
      </c>
      <c r="EE59" s="322" t="str">
        <f ca="true">+IF(OFFSET('Hygiene Data'!$I$12,0,10*ROW('Hygiene Data'!I53))="","",OFFSET('Hygiene Data'!$I$12,0,10*ROW('Hygiene Data'!I53)))</f>
        <v/>
      </c>
      <c r="EF59" s="322" t="str">
        <f ca="true">+IF(OFFSET('Hygiene Data'!$I$13,0,10*ROW('Hygiene Data'!I53))="","",OFFSET('Hygiene Data'!$I$13,0,10*ROW('Hygiene Data'!I53)))</f>
        <v/>
      </c>
    </row>
    <row xmlns:x14ac="http://schemas.microsoft.com/office/spreadsheetml/2009/9/ac" r="60" x14ac:dyDescent="0.2">
      <c r="A60" s="38" t="str">
        <f ca="true">+IF(OFFSET('Water Data'!$B$2,0,10*ROW('Water Data'!E54))="","",OFFSET('Water Data'!$B$2,0,10*ROW('Water Data'!E54)))</f>
        <v/>
      </c>
      <c r="B60" s="38" t="str">
        <f ca="true">+IF(OFFSET('Water Data'!$C$2,0,10*ROW('Water Data'!F54))="","",OFFSET('Water Data'!$C$2,0,10*ROW('Water Data'!F54)))</f>
        <v/>
      </c>
      <c r="C60" s="378" t="str">
        <f t="shared" ca="true" si="0"/>
        <v/>
      </c>
      <c r="D60" s="99"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9"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9"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9"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9"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9"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9"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9"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9"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9"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9"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9"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9"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9"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9"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9"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9"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9"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100"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100"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100"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100"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100"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100"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100"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100"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100"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100"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100"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100"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100"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100"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100"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100"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100"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100"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100"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100"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100"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100"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100"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100"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100"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100"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100"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100"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100"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100"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101"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101"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101"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101"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101"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101"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101"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101"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101"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101"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101"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101"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101"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101"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101"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101"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101"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101"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22"/>
      <c r="BS60" s="322" t="str">
        <f ca="true">+IF(OFFSET('Water Data'!$D$27,0,10*ROW('Water Data'!D54))="","",OFFSET('Water Data'!$D$27,0,10*ROW('Water Data'!D54)))</f>
        <v/>
      </c>
      <c r="BT60" s="322" t="str">
        <f ca="true">+IF(OFFSET('Water Data'!$D$28,0,10*ROW('Water Data'!D54))="","",OFFSET('Water Data'!$D$28,0,10*ROW('Water Data'!D54)))</f>
        <v/>
      </c>
      <c r="BU60" s="322" t="str">
        <f ca="true">+IF(OFFSET('Water Data'!$D$29,0,10*ROW('Water Data'!D54))="","",OFFSET('Water Data'!$D$29,0,10*ROW('Water Data'!D54)))</f>
        <v/>
      </c>
      <c r="BV60" s="322" t="str">
        <f ca="true">+IF(OFFSET('Water Data'!$E$27,0,10*ROW('Water Data'!E54))="","",OFFSET('Water Data'!$E$27,0,10*ROW('Water Data'!E54)))</f>
        <v/>
      </c>
      <c r="BW60" s="322" t="str">
        <f ca="true">+IF(OFFSET('Water Data'!$E$28,0,10*ROW('Water Data'!E54))="","",OFFSET('Water Data'!$E$28,0,10*ROW('Water Data'!E54)))</f>
        <v/>
      </c>
      <c r="BX60" s="322" t="str">
        <f ca="true">+IF(OFFSET('Water Data'!$E$29,0,10*ROW('Water Data'!E54))="","",OFFSET('Water Data'!$E$29,0,10*ROW('Water Data'!E54)))</f>
        <v/>
      </c>
      <c r="BY60" s="322" t="str">
        <f ca="true">+IF(OFFSET('Water Data'!$F$27,0,10*ROW('Water Data'!F54))="","",OFFSET('Water Data'!$F$27,0,10*ROW('Water Data'!F54)))</f>
        <v/>
      </c>
      <c r="BZ60" s="322" t="str">
        <f ca="true">+IF(OFFSET('Water Data'!$F$28,0,10*ROW('Water Data'!F54))="","",OFFSET('Water Data'!$F$28,0,10*ROW('Water Data'!F54)))</f>
        <v/>
      </c>
      <c r="CA60" s="322" t="str">
        <f ca="true">+IF(OFFSET('Water Data'!$F$29,0,10*ROW('Water Data'!F54))="","",OFFSET('Water Data'!$F$29,0,10*ROW('Water Data'!F54)))</f>
        <v/>
      </c>
      <c r="CB60" s="322" t="str">
        <f ca="true">+IF(OFFSET('Water Data'!$G$27,0,10*ROW('Water Data'!G54))="","",OFFSET('Water Data'!$G$27,0,10*ROW('Water Data'!G54)))</f>
        <v/>
      </c>
      <c r="CC60" s="322" t="str">
        <f ca="true">+IF(OFFSET('Water Data'!$G$28,0,10*ROW('Water Data'!G54))="","",OFFSET('Water Data'!$G$28,0,10*ROW('Water Data'!G54)))</f>
        <v/>
      </c>
      <c r="CD60" s="322" t="str">
        <f ca="true">+IF(OFFSET('Water Data'!$G$29,0,10*ROW('Water Data'!G54))="","",OFFSET('Water Data'!$G$29,0,10*ROW('Water Data'!G54)))</f>
        <v/>
      </c>
      <c r="CE60" s="322" t="str">
        <f ca="true">+IF(OFFSET('Water Data'!$H$27,0,10*ROW('Water Data'!H54))="","",OFFSET('Water Data'!$H$27,0,10*ROW('Water Data'!H54)))</f>
        <v/>
      </c>
      <c r="CF60" s="322" t="str">
        <f ca="true">+IF(OFFSET('Water Data'!$H$28,0,10*ROW('Water Data'!H54))="","",OFFSET('Water Data'!$H$28,0,10*ROW('Water Data'!H54)))</f>
        <v/>
      </c>
      <c r="CG60" s="322" t="str">
        <f ca="true">+IF(OFFSET('Water Data'!$H$29,0,10*ROW('Water Data'!H54))="","",OFFSET('Water Data'!$H$29,0,10*ROW('Water Data'!H54)))</f>
        <v/>
      </c>
      <c r="CH60" s="322" t="str">
        <f ca="true">+IF(OFFSET('Water Data'!$I$27,0,10*ROW('Water Data'!I54))="","",OFFSET('Water Data'!$I$27,0,10*ROW('Water Data'!I54)))</f>
        <v/>
      </c>
      <c r="CI60" s="322" t="str">
        <f ca="true">+IF(OFFSET('Water Data'!$I$28,0,10*ROW('Water Data'!I54))="","",OFFSET('Water Data'!$I$28,0,10*ROW('Water Data'!I54)))</f>
        <v/>
      </c>
      <c r="CJ60" s="322" t="str">
        <f ca="true">+IF(OFFSET('Water Data'!$I$29,0,10*ROW('Water Data'!I54))="","",OFFSET('Water Data'!$I$29,0,10*ROW('Water Data'!I54)))</f>
        <v/>
      </c>
      <c r="CK60" s="322" t="str">
        <f ca="true">+IF(OFFSET('Sanitation Data'!$D$28,0,10*ROW('Sanitation Data'!D54))="","",OFFSET('Sanitation Data'!$D$28,0,10*ROW('Sanitation Data'!D54)))</f>
        <v/>
      </c>
      <c r="CL60" s="322" t="str">
        <f ca="true">+IF(OFFSET('Sanitation Data'!$D$29,0,10*ROW('Sanitation Data'!D54))="","",OFFSET('Sanitation Data'!$D$29,0,10*ROW('Sanitation Data'!D54)))</f>
        <v/>
      </c>
      <c r="CM60" s="322" t="str">
        <f ca="true">+IF(OFFSET('Sanitation Data'!$D$30,0,10*ROW('Sanitation Data'!D54))="","",OFFSET('Sanitation Data'!$D$30,0,10*ROW('Sanitation Data'!D54)))</f>
        <v/>
      </c>
      <c r="CN60" s="322" t="str">
        <f ca="true">+IF(OFFSET('Sanitation Data'!$D$31,0,10*ROW('Sanitation Data'!D54))="","",OFFSET('Sanitation Data'!$D$31,0,10*ROW('Sanitation Data'!D54)))</f>
        <v/>
      </c>
      <c r="CO60" s="322" t="str">
        <f ca="true">+IF(OFFSET('Sanitation Data'!$D$32,0,10*ROW('Sanitation Data'!D54))="","",OFFSET('Sanitation Data'!$D$32,0,10*ROW('Sanitation Data'!D54)))</f>
        <v/>
      </c>
      <c r="CP60" s="322" t="str">
        <f ca="true">+IF(OFFSET('Sanitation Data'!$E$28,0,10*ROW('Sanitation Data'!E54))="","",OFFSET('Sanitation Data'!$E$28,0,10*ROW('Sanitation Data'!E54)))</f>
        <v/>
      </c>
      <c r="CQ60" s="322" t="str">
        <f ca="true">+IF(OFFSET('Sanitation Data'!$E$29,0,10*ROW('Sanitation Data'!E54))="","",OFFSET('Sanitation Data'!$E$29,0,10*ROW('Sanitation Data'!E54)))</f>
        <v/>
      </c>
      <c r="CR60" s="322" t="str">
        <f ca="true">+IF(OFFSET('Sanitation Data'!$E$30,0,10*ROW('Sanitation Data'!E54))="","",OFFSET('Sanitation Data'!$E$30,0,10*ROW('Sanitation Data'!E54)))</f>
        <v/>
      </c>
      <c r="CS60" s="322" t="str">
        <f ca="true">+IF(OFFSET('Sanitation Data'!$E$31,0,10*ROW('Sanitation Data'!E54))="","",OFFSET('Sanitation Data'!$E$31,0,10*ROW('Sanitation Data'!E54)))</f>
        <v/>
      </c>
      <c r="CT60" s="322" t="str">
        <f ca="true">+IF(OFFSET('Sanitation Data'!$E$32,0,10*ROW('Sanitation Data'!E54))="","",OFFSET('Sanitation Data'!$E$32,0,10*ROW('Sanitation Data'!E54)))</f>
        <v/>
      </c>
      <c r="CU60" s="322" t="str">
        <f ca="true">+IF(OFFSET('Sanitation Data'!$F$28,0,10*ROW('Sanitation Data'!F54))="","",OFFSET('Sanitation Data'!$F$28,0,10*ROW('Sanitation Data'!F54)))</f>
        <v/>
      </c>
      <c r="CV60" s="322" t="str">
        <f ca="true">+IF(OFFSET('Sanitation Data'!$F$29,0,10*ROW('Sanitation Data'!F54))="","",OFFSET('Sanitation Data'!$F$29,0,10*ROW('Sanitation Data'!F54)))</f>
        <v/>
      </c>
      <c r="CW60" s="322" t="str">
        <f ca="true">+IF(OFFSET('Sanitation Data'!$F$30,0,10*ROW('Sanitation Data'!F54))="","",OFFSET('Sanitation Data'!$F$30,0,10*ROW('Sanitation Data'!F54)))</f>
        <v/>
      </c>
      <c r="CX60" s="322" t="str">
        <f ca="true">+IF(OFFSET('Sanitation Data'!$F$31,0,10*ROW('Sanitation Data'!F54))="","",OFFSET('Sanitation Data'!$F$31,0,10*ROW('Sanitation Data'!F54)))</f>
        <v/>
      </c>
      <c r="CY60" s="322" t="str">
        <f ca="true">+IF(OFFSET('Sanitation Data'!$F$32,0,10*ROW('Sanitation Data'!F54))="","",OFFSET('Sanitation Data'!$F$32,0,10*ROW('Sanitation Data'!F54)))</f>
        <v/>
      </c>
      <c r="CZ60" s="322" t="str">
        <f ca="true">+IF(OFFSET('Sanitation Data'!$G$28,0,10*ROW('Sanitation Data'!G54))="","",OFFSET('Sanitation Data'!$G$28,0,10*ROW('Sanitation Data'!G54)))</f>
        <v/>
      </c>
      <c r="DA60" s="322" t="str">
        <f ca="true">+IF(OFFSET('Sanitation Data'!$G$29,0,10*ROW('Sanitation Data'!G54))="","",OFFSET('Sanitation Data'!$G$29,0,10*ROW('Sanitation Data'!G54)))</f>
        <v/>
      </c>
      <c r="DB60" s="322" t="str">
        <f ca="true">+IF(OFFSET('Sanitation Data'!$G$30,0,10*ROW('Sanitation Data'!G54))="","",OFFSET('Sanitation Data'!$G$30,0,10*ROW('Sanitation Data'!G54)))</f>
        <v/>
      </c>
      <c r="DC60" s="322" t="str">
        <f ca="true">+IF(OFFSET('Sanitation Data'!$G$31,0,10*ROW('Sanitation Data'!G54))="","",OFFSET('Sanitation Data'!$G$31,0,10*ROW('Sanitation Data'!G54)))</f>
        <v/>
      </c>
      <c r="DD60" s="322" t="str">
        <f ca="true">+IF(OFFSET('Sanitation Data'!$G$32,0,10*ROW('Sanitation Data'!G54))="","",OFFSET('Sanitation Data'!$G$32,0,10*ROW('Sanitation Data'!G54)))</f>
        <v/>
      </c>
      <c r="DE60" s="322" t="str">
        <f ca="true">+IF(OFFSET('Sanitation Data'!$H$28,0,10*ROW('Sanitation Data'!H54))="","",OFFSET('Sanitation Data'!$H$28,0,10*ROW('Sanitation Data'!H54)))</f>
        <v/>
      </c>
      <c r="DF60" s="322" t="str">
        <f ca="true">+IF(OFFSET('Sanitation Data'!$H$29,0,10*ROW('Sanitation Data'!H54))="","",OFFSET('Sanitation Data'!$H$29,0,10*ROW('Sanitation Data'!H54)))</f>
        <v/>
      </c>
      <c r="DG60" s="322" t="str">
        <f ca="true">+IF(OFFSET('Sanitation Data'!$H$30,0,10*ROW('Sanitation Data'!H54))="","",OFFSET('Sanitation Data'!$H$30,0,10*ROW('Sanitation Data'!H54)))</f>
        <v/>
      </c>
      <c r="DH60" s="322" t="str">
        <f ca="true">+IF(OFFSET('Sanitation Data'!$H$31,0,10*ROW('Sanitation Data'!H54))="","",OFFSET('Sanitation Data'!$H$31,0,10*ROW('Sanitation Data'!H54)))</f>
        <v/>
      </c>
      <c r="DI60" s="322" t="str">
        <f ca="true">+IF(OFFSET('Sanitation Data'!$H$32,0,10*ROW('Sanitation Data'!H54))="","",OFFSET('Sanitation Data'!$H$32,0,10*ROW('Sanitation Data'!H54)))</f>
        <v/>
      </c>
      <c r="DJ60" s="322" t="str">
        <f ca="true">+IF(OFFSET('Sanitation Data'!$I$28,0,10*ROW('Sanitation Data'!I54))="","",OFFSET('Sanitation Data'!$I$28,0,10*ROW('Sanitation Data'!I54)))</f>
        <v/>
      </c>
      <c r="DK60" s="322" t="str">
        <f ca="true">+IF(OFFSET('Sanitation Data'!$I$29,0,10*ROW('Sanitation Data'!I54))="","",OFFSET('Sanitation Data'!$I$29,0,10*ROW('Sanitation Data'!I54)))</f>
        <v/>
      </c>
      <c r="DL60" s="322" t="str">
        <f ca="true">+IF(OFFSET('Sanitation Data'!$I$30,0,10*ROW('Sanitation Data'!I54))="","",OFFSET('Sanitation Data'!$I$30,0,10*ROW('Sanitation Data'!I54)))</f>
        <v/>
      </c>
      <c r="DM60" s="322" t="str">
        <f ca="true">+IF(OFFSET('Sanitation Data'!$I$31,0,10*ROW('Sanitation Data'!I54))="","",OFFSET('Sanitation Data'!$I$31,0,10*ROW('Sanitation Data'!I54)))</f>
        <v/>
      </c>
      <c r="DN60" s="322" t="str">
        <f ca="true">+IF(OFFSET('Sanitation Data'!$I$32,0,10*ROW('Sanitation Data'!I54))="","",OFFSET('Sanitation Data'!$I$32,0,10*ROW('Sanitation Data'!I54)))</f>
        <v/>
      </c>
      <c r="DO60" s="322" t="str">
        <f ca="true">+IF(OFFSET('Hygiene Data'!$D$11,0,10*ROW('Hygiene Data'!D54))="","",OFFSET('Hygiene Data'!$D$11,0,10*ROW('Hygiene Data'!D54)))</f>
        <v/>
      </c>
      <c r="DP60" s="322" t="str">
        <f ca="true">+IF(OFFSET('Hygiene Data'!$D$12,0,10*ROW('Hygiene Data'!D54))="","",OFFSET('Hygiene Data'!$D$12,0,10*ROW('Hygiene Data'!D54)))</f>
        <v/>
      </c>
      <c r="DQ60" s="322" t="str">
        <f ca="true">+IF(OFFSET('Hygiene Data'!$D$13,0,10*ROW('Hygiene Data'!D54))="","",OFFSET('Hygiene Data'!$D$13,0,10*ROW('Hygiene Data'!D54)))</f>
        <v/>
      </c>
      <c r="DR60" s="322" t="str">
        <f ca="true">+IF(OFFSET('Hygiene Data'!$E$11,0,10*ROW('Hygiene Data'!E54))="","",OFFSET('Hygiene Data'!$E$11,0,10*ROW('Hygiene Data'!E54)))</f>
        <v/>
      </c>
      <c r="DS60" s="322" t="str">
        <f ca="true">+IF(OFFSET('Hygiene Data'!$E$12,0,10*ROW('Hygiene Data'!E54))="","",OFFSET('Hygiene Data'!$E$12,0,10*ROW('Hygiene Data'!E54)))</f>
        <v/>
      </c>
      <c r="DT60" s="322" t="str">
        <f ca="true">+IF(OFFSET('Hygiene Data'!$E$13,0,10*ROW('Hygiene Data'!E54))="","",OFFSET('Hygiene Data'!$E$13,0,10*ROW('Hygiene Data'!E54)))</f>
        <v/>
      </c>
      <c r="DU60" s="322" t="str">
        <f ca="true">+IF(OFFSET('Hygiene Data'!$F$11,0,10*ROW('Hygiene Data'!F54))="","",OFFSET('Hygiene Data'!$F$11,0,10*ROW('Hygiene Data'!F54)))</f>
        <v/>
      </c>
      <c r="DV60" s="322" t="str">
        <f ca="true">+IF(OFFSET('Hygiene Data'!$F$12,0,10*ROW('Hygiene Data'!F54))="","",OFFSET('Hygiene Data'!$F$12,0,10*ROW('Hygiene Data'!F54)))</f>
        <v/>
      </c>
      <c r="DW60" s="322" t="str">
        <f ca="true">+IF(OFFSET('Hygiene Data'!$F$13,0,10*ROW('Hygiene Data'!F54))="","",OFFSET('Hygiene Data'!$F$13,0,10*ROW('Hygiene Data'!F54)))</f>
        <v/>
      </c>
      <c r="DX60" s="322" t="str">
        <f ca="true">+IF(OFFSET('Hygiene Data'!$G$11,0,10*ROW('Hygiene Data'!G54))="","",OFFSET('Hygiene Data'!$G$11,0,10*ROW('Hygiene Data'!G54)))</f>
        <v/>
      </c>
      <c r="DY60" s="322" t="str">
        <f ca="true">+IF(OFFSET('Hygiene Data'!$G$12,0,10*ROW('Hygiene Data'!G54))="","",OFFSET('Hygiene Data'!$G$12,0,10*ROW('Hygiene Data'!G54)))</f>
        <v/>
      </c>
      <c r="DZ60" s="322" t="str">
        <f ca="true">+IF(OFFSET('Hygiene Data'!$G$13,0,10*ROW('Hygiene Data'!G54))="","",OFFSET('Hygiene Data'!$G$13,0,10*ROW('Hygiene Data'!G54)))</f>
        <v/>
      </c>
      <c r="EA60" s="322" t="str">
        <f ca="true">+IF(OFFSET('Hygiene Data'!$H$11,0,10*ROW('Hygiene Data'!H54))="","",OFFSET('Hygiene Data'!$H$11,0,10*ROW('Hygiene Data'!H54)))</f>
        <v/>
      </c>
      <c r="EB60" s="322" t="str">
        <f ca="true">+IF(OFFSET('Hygiene Data'!$H$12,0,10*ROW('Hygiene Data'!H54))="","",OFFSET('Hygiene Data'!$H$12,0,10*ROW('Hygiene Data'!H54)))</f>
        <v/>
      </c>
      <c r="EC60" s="322" t="str">
        <f ca="true">+IF(OFFSET('Hygiene Data'!$H$13,0,10*ROW('Hygiene Data'!H54))="","",OFFSET('Hygiene Data'!$H$13,0,10*ROW('Hygiene Data'!H54)))</f>
        <v/>
      </c>
      <c r="ED60" s="322" t="str">
        <f ca="true">+IF(OFFSET('Hygiene Data'!$I$11,0,10*ROW('Hygiene Data'!I54))="","",OFFSET('Hygiene Data'!$I$11,0,10*ROW('Hygiene Data'!I54)))</f>
        <v/>
      </c>
      <c r="EE60" s="322" t="str">
        <f ca="true">+IF(OFFSET('Hygiene Data'!$I$12,0,10*ROW('Hygiene Data'!I54))="","",OFFSET('Hygiene Data'!$I$12,0,10*ROW('Hygiene Data'!I54)))</f>
        <v/>
      </c>
      <c r="EF60" s="322" t="str">
        <f ca="true">+IF(OFFSET('Hygiene Data'!$I$13,0,10*ROW('Hygiene Data'!I54))="","",OFFSET('Hygiene Data'!$I$13,0,10*ROW('Hygiene Data'!I54)))</f>
        <v/>
      </c>
    </row>
    <row xmlns:x14ac="http://schemas.microsoft.com/office/spreadsheetml/2009/9/ac" r="61" x14ac:dyDescent="0.2">
      <c r="A61" s="38" t="str">
        <f ca="true">+IF(OFFSET('Water Data'!$B$2,0,10*ROW('Water Data'!E55))="","",OFFSET('Water Data'!$B$2,0,10*ROW('Water Data'!E55)))</f>
        <v/>
      </c>
      <c r="B61" s="38" t="str">
        <f ca="true">+IF(OFFSET('Water Data'!$C$2,0,10*ROW('Water Data'!F55))="","",OFFSET('Water Data'!$C$2,0,10*ROW('Water Data'!F55)))</f>
        <v/>
      </c>
      <c r="C61" s="378" t="str">
        <f t="shared" ca="true" si="0"/>
        <v/>
      </c>
      <c r="D61" s="99"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9"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9"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9"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9"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9"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9"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9"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9"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9"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9"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9"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9"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9"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9"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9"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9"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9"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100"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100"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100"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100"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100"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100"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100"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100"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100"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100"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100"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100"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100"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100"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100"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100"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100"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100"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100"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100"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100"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100"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100"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100"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100"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100"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100"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100"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100"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100"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101"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101"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101"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101"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101"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101"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101"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101"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101"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101"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101"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101"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101"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101"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101"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101"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101"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101"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22"/>
      <c r="BS61" s="322" t="str">
        <f ca="true">+IF(OFFSET('Water Data'!$D$27,0,10*ROW('Water Data'!D55))="","",OFFSET('Water Data'!$D$27,0,10*ROW('Water Data'!D55)))</f>
        <v/>
      </c>
      <c r="BT61" s="322" t="str">
        <f ca="true">+IF(OFFSET('Water Data'!$D$28,0,10*ROW('Water Data'!D55))="","",OFFSET('Water Data'!$D$28,0,10*ROW('Water Data'!D55)))</f>
        <v/>
      </c>
      <c r="BU61" s="322" t="str">
        <f ca="true">+IF(OFFSET('Water Data'!$D$29,0,10*ROW('Water Data'!D55))="","",OFFSET('Water Data'!$D$29,0,10*ROW('Water Data'!D55)))</f>
        <v/>
      </c>
      <c r="BV61" s="322" t="str">
        <f ca="true">+IF(OFFSET('Water Data'!$E$27,0,10*ROW('Water Data'!E55))="","",OFFSET('Water Data'!$E$27,0,10*ROW('Water Data'!E55)))</f>
        <v/>
      </c>
      <c r="BW61" s="322" t="str">
        <f ca="true">+IF(OFFSET('Water Data'!$E$28,0,10*ROW('Water Data'!E55))="","",OFFSET('Water Data'!$E$28,0,10*ROW('Water Data'!E55)))</f>
        <v/>
      </c>
      <c r="BX61" s="322" t="str">
        <f ca="true">+IF(OFFSET('Water Data'!$E$29,0,10*ROW('Water Data'!E55))="","",OFFSET('Water Data'!$E$29,0,10*ROW('Water Data'!E55)))</f>
        <v/>
      </c>
      <c r="BY61" s="322" t="str">
        <f ca="true">+IF(OFFSET('Water Data'!$F$27,0,10*ROW('Water Data'!F55))="","",OFFSET('Water Data'!$F$27,0,10*ROW('Water Data'!F55)))</f>
        <v/>
      </c>
      <c r="BZ61" s="322" t="str">
        <f ca="true">+IF(OFFSET('Water Data'!$F$28,0,10*ROW('Water Data'!F55))="","",OFFSET('Water Data'!$F$28,0,10*ROW('Water Data'!F55)))</f>
        <v/>
      </c>
      <c r="CA61" s="322" t="str">
        <f ca="true">+IF(OFFSET('Water Data'!$F$29,0,10*ROW('Water Data'!F55))="","",OFFSET('Water Data'!$F$29,0,10*ROW('Water Data'!F55)))</f>
        <v/>
      </c>
      <c r="CB61" s="322" t="str">
        <f ca="true">+IF(OFFSET('Water Data'!$G$27,0,10*ROW('Water Data'!G55))="","",OFFSET('Water Data'!$G$27,0,10*ROW('Water Data'!G55)))</f>
        <v/>
      </c>
      <c r="CC61" s="322" t="str">
        <f ca="true">+IF(OFFSET('Water Data'!$G$28,0,10*ROW('Water Data'!G55))="","",OFFSET('Water Data'!$G$28,0,10*ROW('Water Data'!G55)))</f>
        <v/>
      </c>
      <c r="CD61" s="322" t="str">
        <f ca="true">+IF(OFFSET('Water Data'!$G$29,0,10*ROW('Water Data'!G55))="","",OFFSET('Water Data'!$G$29,0,10*ROW('Water Data'!G55)))</f>
        <v/>
      </c>
      <c r="CE61" s="322" t="str">
        <f ca="true">+IF(OFFSET('Water Data'!$H$27,0,10*ROW('Water Data'!H55))="","",OFFSET('Water Data'!$H$27,0,10*ROW('Water Data'!H55)))</f>
        <v/>
      </c>
      <c r="CF61" s="322" t="str">
        <f ca="true">+IF(OFFSET('Water Data'!$H$28,0,10*ROW('Water Data'!H55))="","",OFFSET('Water Data'!$H$28,0,10*ROW('Water Data'!H55)))</f>
        <v/>
      </c>
      <c r="CG61" s="322" t="str">
        <f ca="true">+IF(OFFSET('Water Data'!$H$29,0,10*ROW('Water Data'!H55))="","",OFFSET('Water Data'!$H$29,0,10*ROW('Water Data'!H55)))</f>
        <v/>
      </c>
      <c r="CH61" s="322" t="str">
        <f ca="true">+IF(OFFSET('Water Data'!$I$27,0,10*ROW('Water Data'!I55))="","",OFFSET('Water Data'!$I$27,0,10*ROW('Water Data'!I55)))</f>
        <v/>
      </c>
      <c r="CI61" s="322" t="str">
        <f ca="true">+IF(OFFSET('Water Data'!$I$28,0,10*ROW('Water Data'!I55))="","",OFFSET('Water Data'!$I$28,0,10*ROW('Water Data'!I55)))</f>
        <v/>
      </c>
      <c r="CJ61" s="322" t="str">
        <f ca="true">+IF(OFFSET('Water Data'!$I$29,0,10*ROW('Water Data'!I55))="","",OFFSET('Water Data'!$I$29,0,10*ROW('Water Data'!I55)))</f>
        <v/>
      </c>
      <c r="CK61" s="322" t="str">
        <f ca="true">+IF(OFFSET('Sanitation Data'!$D$28,0,10*ROW('Sanitation Data'!D55))="","",OFFSET('Sanitation Data'!$D$28,0,10*ROW('Sanitation Data'!D55)))</f>
        <v/>
      </c>
      <c r="CL61" s="322" t="str">
        <f ca="true">+IF(OFFSET('Sanitation Data'!$D$29,0,10*ROW('Sanitation Data'!D55))="","",OFFSET('Sanitation Data'!$D$29,0,10*ROW('Sanitation Data'!D55)))</f>
        <v/>
      </c>
      <c r="CM61" s="322" t="str">
        <f ca="true">+IF(OFFSET('Sanitation Data'!$D$30,0,10*ROW('Sanitation Data'!D55))="","",OFFSET('Sanitation Data'!$D$30,0,10*ROW('Sanitation Data'!D55)))</f>
        <v/>
      </c>
      <c r="CN61" s="322" t="str">
        <f ca="true">+IF(OFFSET('Sanitation Data'!$D$31,0,10*ROW('Sanitation Data'!D55))="","",OFFSET('Sanitation Data'!$D$31,0,10*ROW('Sanitation Data'!D55)))</f>
        <v/>
      </c>
      <c r="CO61" s="322" t="str">
        <f ca="true">+IF(OFFSET('Sanitation Data'!$D$32,0,10*ROW('Sanitation Data'!D55))="","",OFFSET('Sanitation Data'!$D$32,0,10*ROW('Sanitation Data'!D55)))</f>
        <v/>
      </c>
      <c r="CP61" s="322" t="str">
        <f ca="true">+IF(OFFSET('Sanitation Data'!$E$28,0,10*ROW('Sanitation Data'!E55))="","",OFFSET('Sanitation Data'!$E$28,0,10*ROW('Sanitation Data'!E55)))</f>
        <v/>
      </c>
      <c r="CQ61" s="322" t="str">
        <f ca="true">+IF(OFFSET('Sanitation Data'!$E$29,0,10*ROW('Sanitation Data'!E55))="","",OFFSET('Sanitation Data'!$E$29,0,10*ROW('Sanitation Data'!E55)))</f>
        <v/>
      </c>
      <c r="CR61" s="322" t="str">
        <f ca="true">+IF(OFFSET('Sanitation Data'!$E$30,0,10*ROW('Sanitation Data'!E55))="","",OFFSET('Sanitation Data'!$E$30,0,10*ROW('Sanitation Data'!E55)))</f>
        <v/>
      </c>
      <c r="CS61" s="322" t="str">
        <f ca="true">+IF(OFFSET('Sanitation Data'!$E$31,0,10*ROW('Sanitation Data'!E55))="","",OFFSET('Sanitation Data'!$E$31,0,10*ROW('Sanitation Data'!E55)))</f>
        <v/>
      </c>
      <c r="CT61" s="322" t="str">
        <f ca="true">+IF(OFFSET('Sanitation Data'!$E$32,0,10*ROW('Sanitation Data'!E55))="","",OFFSET('Sanitation Data'!$E$32,0,10*ROW('Sanitation Data'!E55)))</f>
        <v/>
      </c>
      <c r="CU61" s="322" t="str">
        <f ca="true">+IF(OFFSET('Sanitation Data'!$F$28,0,10*ROW('Sanitation Data'!F55))="","",OFFSET('Sanitation Data'!$F$28,0,10*ROW('Sanitation Data'!F55)))</f>
        <v/>
      </c>
      <c r="CV61" s="322" t="str">
        <f ca="true">+IF(OFFSET('Sanitation Data'!$F$29,0,10*ROW('Sanitation Data'!F55))="","",OFFSET('Sanitation Data'!$F$29,0,10*ROW('Sanitation Data'!F55)))</f>
        <v/>
      </c>
      <c r="CW61" s="322" t="str">
        <f ca="true">+IF(OFFSET('Sanitation Data'!$F$30,0,10*ROW('Sanitation Data'!F55))="","",OFFSET('Sanitation Data'!$F$30,0,10*ROW('Sanitation Data'!F55)))</f>
        <v/>
      </c>
      <c r="CX61" s="322" t="str">
        <f ca="true">+IF(OFFSET('Sanitation Data'!$F$31,0,10*ROW('Sanitation Data'!F55))="","",OFFSET('Sanitation Data'!$F$31,0,10*ROW('Sanitation Data'!F55)))</f>
        <v/>
      </c>
      <c r="CY61" s="322" t="str">
        <f ca="true">+IF(OFFSET('Sanitation Data'!$F$32,0,10*ROW('Sanitation Data'!F55))="","",OFFSET('Sanitation Data'!$F$32,0,10*ROW('Sanitation Data'!F55)))</f>
        <v/>
      </c>
      <c r="CZ61" s="322" t="str">
        <f ca="true">+IF(OFFSET('Sanitation Data'!$G$28,0,10*ROW('Sanitation Data'!G55))="","",OFFSET('Sanitation Data'!$G$28,0,10*ROW('Sanitation Data'!G55)))</f>
        <v/>
      </c>
      <c r="DA61" s="322" t="str">
        <f ca="true">+IF(OFFSET('Sanitation Data'!$G$29,0,10*ROW('Sanitation Data'!G55))="","",OFFSET('Sanitation Data'!$G$29,0,10*ROW('Sanitation Data'!G55)))</f>
        <v/>
      </c>
      <c r="DB61" s="322" t="str">
        <f ca="true">+IF(OFFSET('Sanitation Data'!$G$30,0,10*ROW('Sanitation Data'!G55))="","",OFFSET('Sanitation Data'!$G$30,0,10*ROW('Sanitation Data'!G55)))</f>
        <v/>
      </c>
      <c r="DC61" s="322" t="str">
        <f ca="true">+IF(OFFSET('Sanitation Data'!$G$31,0,10*ROW('Sanitation Data'!G55))="","",OFFSET('Sanitation Data'!$G$31,0,10*ROW('Sanitation Data'!G55)))</f>
        <v/>
      </c>
      <c r="DD61" s="322" t="str">
        <f ca="true">+IF(OFFSET('Sanitation Data'!$G$32,0,10*ROW('Sanitation Data'!G55))="","",OFFSET('Sanitation Data'!$G$32,0,10*ROW('Sanitation Data'!G55)))</f>
        <v/>
      </c>
      <c r="DE61" s="322" t="str">
        <f ca="true">+IF(OFFSET('Sanitation Data'!$H$28,0,10*ROW('Sanitation Data'!H55))="","",OFFSET('Sanitation Data'!$H$28,0,10*ROW('Sanitation Data'!H55)))</f>
        <v/>
      </c>
      <c r="DF61" s="322" t="str">
        <f ca="true">+IF(OFFSET('Sanitation Data'!$H$29,0,10*ROW('Sanitation Data'!H55))="","",OFFSET('Sanitation Data'!$H$29,0,10*ROW('Sanitation Data'!H55)))</f>
        <v/>
      </c>
      <c r="DG61" s="322" t="str">
        <f ca="true">+IF(OFFSET('Sanitation Data'!$H$30,0,10*ROW('Sanitation Data'!H55))="","",OFFSET('Sanitation Data'!$H$30,0,10*ROW('Sanitation Data'!H55)))</f>
        <v/>
      </c>
      <c r="DH61" s="322" t="str">
        <f ca="true">+IF(OFFSET('Sanitation Data'!$H$31,0,10*ROW('Sanitation Data'!H55))="","",OFFSET('Sanitation Data'!$H$31,0,10*ROW('Sanitation Data'!H55)))</f>
        <v/>
      </c>
      <c r="DI61" s="322" t="str">
        <f ca="true">+IF(OFFSET('Sanitation Data'!$H$32,0,10*ROW('Sanitation Data'!H55))="","",OFFSET('Sanitation Data'!$H$32,0,10*ROW('Sanitation Data'!H55)))</f>
        <v/>
      </c>
      <c r="DJ61" s="322" t="str">
        <f ca="true">+IF(OFFSET('Sanitation Data'!$I$28,0,10*ROW('Sanitation Data'!I55))="","",OFFSET('Sanitation Data'!$I$28,0,10*ROW('Sanitation Data'!I55)))</f>
        <v/>
      </c>
      <c r="DK61" s="322" t="str">
        <f ca="true">+IF(OFFSET('Sanitation Data'!$I$29,0,10*ROW('Sanitation Data'!I55))="","",OFFSET('Sanitation Data'!$I$29,0,10*ROW('Sanitation Data'!I55)))</f>
        <v/>
      </c>
      <c r="DL61" s="322" t="str">
        <f ca="true">+IF(OFFSET('Sanitation Data'!$I$30,0,10*ROW('Sanitation Data'!I55))="","",OFFSET('Sanitation Data'!$I$30,0,10*ROW('Sanitation Data'!I55)))</f>
        <v/>
      </c>
      <c r="DM61" s="322" t="str">
        <f ca="true">+IF(OFFSET('Sanitation Data'!$I$31,0,10*ROW('Sanitation Data'!I55))="","",OFFSET('Sanitation Data'!$I$31,0,10*ROW('Sanitation Data'!I55)))</f>
        <v/>
      </c>
      <c r="DN61" s="322" t="str">
        <f ca="true">+IF(OFFSET('Sanitation Data'!$I$32,0,10*ROW('Sanitation Data'!I55))="","",OFFSET('Sanitation Data'!$I$32,0,10*ROW('Sanitation Data'!I55)))</f>
        <v/>
      </c>
      <c r="DO61" s="322" t="str">
        <f ca="true">+IF(OFFSET('Hygiene Data'!$D$11,0,10*ROW('Hygiene Data'!D55))="","",OFFSET('Hygiene Data'!$D$11,0,10*ROW('Hygiene Data'!D55)))</f>
        <v/>
      </c>
      <c r="DP61" s="322" t="str">
        <f ca="true">+IF(OFFSET('Hygiene Data'!$D$12,0,10*ROW('Hygiene Data'!D55))="","",OFFSET('Hygiene Data'!$D$12,0,10*ROW('Hygiene Data'!D55)))</f>
        <v/>
      </c>
      <c r="DQ61" s="322" t="str">
        <f ca="true">+IF(OFFSET('Hygiene Data'!$D$13,0,10*ROW('Hygiene Data'!D55))="","",OFFSET('Hygiene Data'!$D$13,0,10*ROW('Hygiene Data'!D55)))</f>
        <v/>
      </c>
      <c r="DR61" s="322" t="str">
        <f ca="true">+IF(OFFSET('Hygiene Data'!$E$11,0,10*ROW('Hygiene Data'!E55))="","",OFFSET('Hygiene Data'!$E$11,0,10*ROW('Hygiene Data'!E55)))</f>
        <v/>
      </c>
      <c r="DS61" s="322" t="str">
        <f ca="true">+IF(OFFSET('Hygiene Data'!$E$12,0,10*ROW('Hygiene Data'!E55))="","",OFFSET('Hygiene Data'!$E$12,0,10*ROW('Hygiene Data'!E55)))</f>
        <v/>
      </c>
      <c r="DT61" s="322" t="str">
        <f ca="true">+IF(OFFSET('Hygiene Data'!$E$13,0,10*ROW('Hygiene Data'!E55))="","",OFFSET('Hygiene Data'!$E$13,0,10*ROW('Hygiene Data'!E55)))</f>
        <v/>
      </c>
      <c r="DU61" s="322" t="str">
        <f ca="true">+IF(OFFSET('Hygiene Data'!$F$11,0,10*ROW('Hygiene Data'!F55))="","",OFFSET('Hygiene Data'!$F$11,0,10*ROW('Hygiene Data'!F55)))</f>
        <v/>
      </c>
      <c r="DV61" s="322" t="str">
        <f ca="true">+IF(OFFSET('Hygiene Data'!$F$12,0,10*ROW('Hygiene Data'!F55))="","",OFFSET('Hygiene Data'!$F$12,0,10*ROW('Hygiene Data'!F55)))</f>
        <v/>
      </c>
      <c r="DW61" s="322" t="str">
        <f ca="true">+IF(OFFSET('Hygiene Data'!$F$13,0,10*ROW('Hygiene Data'!F55))="","",OFFSET('Hygiene Data'!$F$13,0,10*ROW('Hygiene Data'!F55)))</f>
        <v/>
      </c>
      <c r="DX61" s="322" t="str">
        <f ca="true">+IF(OFFSET('Hygiene Data'!$G$11,0,10*ROW('Hygiene Data'!G55))="","",OFFSET('Hygiene Data'!$G$11,0,10*ROW('Hygiene Data'!G55)))</f>
        <v/>
      </c>
      <c r="DY61" s="322" t="str">
        <f ca="true">+IF(OFFSET('Hygiene Data'!$G$12,0,10*ROW('Hygiene Data'!G55))="","",OFFSET('Hygiene Data'!$G$12,0,10*ROW('Hygiene Data'!G55)))</f>
        <v/>
      </c>
      <c r="DZ61" s="322" t="str">
        <f ca="true">+IF(OFFSET('Hygiene Data'!$G$13,0,10*ROW('Hygiene Data'!G55))="","",OFFSET('Hygiene Data'!$G$13,0,10*ROW('Hygiene Data'!G55)))</f>
        <v/>
      </c>
      <c r="EA61" s="322" t="str">
        <f ca="true">+IF(OFFSET('Hygiene Data'!$H$11,0,10*ROW('Hygiene Data'!H55))="","",OFFSET('Hygiene Data'!$H$11,0,10*ROW('Hygiene Data'!H55)))</f>
        <v/>
      </c>
      <c r="EB61" s="322" t="str">
        <f ca="true">+IF(OFFSET('Hygiene Data'!$H$12,0,10*ROW('Hygiene Data'!H55))="","",OFFSET('Hygiene Data'!$H$12,0,10*ROW('Hygiene Data'!H55)))</f>
        <v/>
      </c>
      <c r="EC61" s="322" t="str">
        <f ca="true">+IF(OFFSET('Hygiene Data'!$H$13,0,10*ROW('Hygiene Data'!H55))="","",OFFSET('Hygiene Data'!$H$13,0,10*ROW('Hygiene Data'!H55)))</f>
        <v/>
      </c>
      <c r="ED61" s="322" t="str">
        <f ca="true">+IF(OFFSET('Hygiene Data'!$I$11,0,10*ROW('Hygiene Data'!I55))="","",OFFSET('Hygiene Data'!$I$11,0,10*ROW('Hygiene Data'!I55)))</f>
        <v/>
      </c>
      <c r="EE61" s="322" t="str">
        <f ca="true">+IF(OFFSET('Hygiene Data'!$I$12,0,10*ROW('Hygiene Data'!I55))="","",OFFSET('Hygiene Data'!$I$12,0,10*ROW('Hygiene Data'!I55)))</f>
        <v/>
      </c>
      <c r="EF61" s="322" t="str">
        <f ca="true">+IF(OFFSET('Hygiene Data'!$I$13,0,10*ROW('Hygiene Data'!I55))="","",OFFSET('Hygiene Data'!$I$13,0,10*ROW('Hygiene Data'!I55)))</f>
        <v/>
      </c>
    </row>
    <row xmlns:x14ac="http://schemas.microsoft.com/office/spreadsheetml/2009/9/ac" r="62" x14ac:dyDescent="0.2">
      <c r="A62" s="38" t="str">
        <f ca="true">+IF(OFFSET('Water Data'!$B$2,0,10*ROW('Water Data'!E56))="","",OFFSET('Water Data'!$B$2,0,10*ROW('Water Data'!E56)))</f>
        <v/>
      </c>
      <c r="B62" s="38" t="str">
        <f ca="true">+IF(OFFSET('Water Data'!$C$2,0,10*ROW('Water Data'!F56))="","",OFFSET('Water Data'!$C$2,0,10*ROW('Water Data'!F56)))</f>
        <v/>
      </c>
      <c r="C62" s="378" t="str">
        <f t="shared" ca="true" si="0"/>
        <v/>
      </c>
      <c r="D62" s="99"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9"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9"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9"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9"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9"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9"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9"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9"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9"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9"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9"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9"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9"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9"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9"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9"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9"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100"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100"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100"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100"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100"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100"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100"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100"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100"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100"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100"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100"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100"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100"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100"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100"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100"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100"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100"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100"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100"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100"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100"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100"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100"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100"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100"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100"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100"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100"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101"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101"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101"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101"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101"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101"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101"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101"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101"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101"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101"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101"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101"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101"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101"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101"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101"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101"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22"/>
      <c r="BS62" s="322" t="str">
        <f ca="true">+IF(OFFSET('Water Data'!$D$27,0,10*ROW('Water Data'!D56))="","",OFFSET('Water Data'!$D$27,0,10*ROW('Water Data'!D56)))</f>
        <v/>
      </c>
      <c r="BT62" s="322" t="str">
        <f ca="true">+IF(OFFSET('Water Data'!$D$28,0,10*ROW('Water Data'!D56))="","",OFFSET('Water Data'!$D$28,0,10*ROW('Water Data'!D56)))</f>
        <v/>
      </c>
      <c r="BU62" s="322" t="str">
        <f ca="true">+IF(OFFSET('Water Data'!$D$29,0,10*ROW('Water Data'!D56))="","",OFFSET('Water Data'!$D$29,0,10*ROW('Water Data'!D56)))</f>
        <v/>
      </c>
      <c r="BV62" s="322" t="str">
        <f ca="true">+IF(OFFSET('Water Data'!$E$27,0,10*ROW('Water Data'!E56))="","",OFFSET('Water Data'!$E$27,0,10*ROW('Water Data'!E56)))</f>
        <v/>
      </c>
      <c r="BW62" s="322" t="str">
        <f ca="true">+IF(OFFSET('Water Data'!$E$28,0,10*ROW('Water Data'!E56))="","",OFFSET('Water Data'!$E$28,0,10*ROW('Water Data'!E56)))</f>
        <v/>
      </c>
      <c r="BX62" s="322" t="str">
        <f ca="true">+IF(OFFSET('Water Data'!$E$29,0,10*ROW('Water Data'!E56))="","",OFFSET('Water Data'!$E$29,0,10*ROW('Water Data'!E56)))</f>
        <v/>
      </c>
      <c r="BY62" s="322" t="str">
        <f ca="true">+IF(OFFSET('Water Data'!$F$27,0,10*ROW('Water Data'!F56))="","",OFFSET('Water Data'!$F$27,0,10*ROW('Water Data'!F56)))</f>
        <v/>
      </c>
      <c r="BZ62" s="322" t="str">
        <f ca="true">+IF(OFFSET('Water Data'!$F$28,0,10*ROW('Water Data'!F56))="","",OFFSET('Water Data'!$F$28,0,10*ROW('Water Data'!F56)))</f>
        <v/>
      </c>
      <c r="CA62" s="322" t="str">
        <f ca="true">+IF(OFFSET('Water Data'!$F$29,0,10*ROW('Water Data'!F56))="","",OFFSET('Water Data'!$F$29,0,10*ROW('Water Data'!F56)))</f>
        <v/>
      </c>
      <c r="CB62" s="322" t="str">
        <f ca="true">+IF(OFFSET('Water Data'!$G$27,0,10*ROW('Water Data'!G56))="","",OFFSET('Water Data'!$G$27,0,10*ROW('Water Data'!G56)))</f>
        <v/>
      </c>
      <c r="CC62" s="322" t="str">
        <f ca="true">+IF(OFFSET('Water Data'!$G$28,0,10*ROW('Water Data'!G56))="","",OFFSET('Water Data'!$G$28,0,10*ROW('Water Data'!G56)))</f>
        <v/>
      </c>
      <c r="CD62" s="322" t="str">
        <f ca="true">+IF(OFFSET('Water Data'!$G$29,0,10*ROW('Water Data'!G56))="","",OFFSET('Water Data'!$G$29,0,10*ROW('Water Data'!G56)))</f>
        <v/>
      </c>
      <c r="CE62" s="322" t="str">
        <f ca="true">+IF(OFFSET('Water Data'!$H$27,0,10*ROW('Water Data'!H56))="","",OFFSET('Water Data'!$H$27,0,10*ROW('Water Data'!H56)))</f>
        <v/>
      </c>
      <c r="CF62" s="322" t="str">
        <f ca="true">+IF(OFFSET('Water Data'!$H$28,0,10*ROW('Water Data'!H56))="","",OFFSET('Water Data'!$H$28,0,10*ROW('Water Data'!H56)))</f>
        <v/>
      </c>
      <c r="CG62" s="322" t="str">
        <f ca="true">+IF(OFFSET('Water Data'!$H$29,0,10*ROW('Water Data'!H56))="","",OFFSET('Water Data'!$H$29,0,10*ROW('Water Data'!H56)))</f>
        <v/>
      </c>
      <c r="CH62" s="322" t="str">
        <f ca="true">+IF(OFFSET('Water Data'!$I$27,0,10*ROW('Water Data'!I56))="","",OFFSET('Water Data'!$I$27,0,10*ROW('Water Data'!I56)))</f>
        <v/>
      </c>
      <c r="CI62" s="322" t="str">
        <f ca="true">+IF(OFFSET('Water Data'!$I$28,0,10*ROW('Water Data'!I56))="","",OFFSET('Water Data'!$I$28,0,10*ROW('Water Data'!I56)))</f>
        <v/>
      </c>
      <c r="CJ62" s="322" t="str">
        <f ca="true">+IF(OFFSET('Water Data'!$I$29,0,10*ROW('Water Data'!I56))="","",OFFSET('Water Data'!$I$29,0,10*ROW('Water Data'!I56)))</f>
        <v/>
      </c>
      <c r="CK62" s="322" t="str">
        <f ca="true">+IF(OFFSET('Sanitation Data'!$D$28,0,10*ROW('Sanitation Data'!D56))="","",OFFSET('Sanitation Data'!$D$28,0,10*ROW('Sanitation Data'!D56)))</f>
        <v/>
      </c>
      <c r="CL62" s="322" t="str">
        <f ca="true">+IF(OFFSET('Sanitation Data'!$D$29,0,10*ROW('Sanitation Data'!D56))="","",OFFSET('Sanitation Data'!$D$29,0,10*ROW('Sanitation Data'!D56)))</f>
        <v/>
      </c>
      <c r="CM62" s="322" t="str">
        <f ca="true">+IF(OFFSET('Sanitation Data'!$D$30,0,10*ROW('Sanitation Data'!D56))="","",OFFSET('Sanitation Data'!$D$30,0,10*ROW('Sanitation Data'!D56)))</f>
        <v/>
      </c>
      <c r="CN62" s="322" t="str">
        <f ca="true">+IF(OFFSET('Sanitation Data'!$D$31,0,10*ROW('Sanitation Data'!D56))="","",OFFSET('Sanitation Data'!$D$31,0,10*ROW('Sanitation Data'!D56)))</f>
        <v/>
      </c>
      <c r="CO62" s="322" t="str">
        <f ca="true">+IF(OFFSET('Sanitation Data'!$D$32,0,10*ROW('Sanitation Data'!D56))="","",OFFSET('Sanitation Data'!$D$32,0,10*ROW('Sanitation Data'!D56)))</f>
        <v/>
      </c>
      <c r="CP62" s="322" t="str">
        <f ca="true">+IF(OFFSET('Sanitation Data'!$E$28,0,10*ROW('Sanitation Data'!E56))="","",OFFSET('Sanitation Data'!$E$28,0,10*ROW('Sanitation Data'!E56)))</f>
        <v/>
      </c>
      <c r="CQ62" s="322" t="str">
        <f ca="true">+IF(OFFSET('Sanitation Data'!$E$29,0,10*ROW('Sanitation Data'!E56))="","",OFFSET('Sanitation Data'!$E$29,0,10*ROW('Sanitation Data'!E56)))</f>
        <v/>
      </c>
      <c r="CR62" s="322" t="str">
        <f ca="true">+IF(OFFSET('Sanitation Data'!$E$30,0,10*ROW('Sanitation Data'!E56))="","",OFFSET('Sanitation Data'!$E$30,0,10*ROW('Sanitation Data'!E56)))</f>
        <v/>
      </c>
      <c r="CS62" s="322" t="str">
        <f ca="true">+IF(OFFSET('Sanitation Data'!$E$31,0,10*ROW('Sanitation Data'!E56))="","",OFFSET('Sanitation Data'!$E$31,0,10*ROW('Sanitation Data'!E56)))</f>
        <v/>
      </c>
      <c r="CT62" s="322" t="str">
        <f ca="true">+IF(OFFSET('Sanitation Data'!$E$32,0,10*ROW('Sanitation Data'!E56))="","",OFFSET('Sanitation Data'!$E$32,0,10*ROW('Sanitation Data'!E56)))</f>
        <v/>
      </c>
      <c r="CU62" s="322" t="str">
        <f ca="true">+IF(OFFSET('Sanitation Data'!$F$28,0,10*ROW('Sanitation Data'!F56))="","",OFFSET('Sanitation Data'!$F$28,0,10*ROW('Sanitation Data'!F56)))</f>
        <v/>
      </c>
      <c r="CV62" s="322" t="str">
        <f ca="true">+IF(OFFSET('Sanitation Data'!$F$29,0,10*ROW('Sanitation Data'!F56))="","",OFFSET('Sanitation Data'!$F$29,0,10*ROW('Sanitation Data'!F56)))</f>
        <v/>
      </c>
      <c r="CW62" s="322" t="str">
        <f ca="true">+IF(OFFSET('Sanitation Data'!$F$30,0,10*ROW('Sanitation Data'!F56))="","",OFFSET('Sanitation Data'!$F$30,0,10*ROW('Sanitation Data'!F56)))</f>
        <v/>
      </c>
      <c r="CX62" s="322" t="str">
        <f ca="true">+IF(OFFSET('Sanitation Data'!$F$31,0,10*ROW('Sanitation Data'!F56))="","",OFFSET('Sanitation Data'!$F$31,0,10*ROW('Sanitation Data'!F56)))</f>
        <v/>
      </c>
      <c r="CY62" s="322" t="str">
        <f ca="true">+IF(OFFSET('Sanitation Data'!$F$32,0,10*ROW('Sanitation Data'!F56))="","",OFFSET('Sanitation Data'!$F$32,0,10*ROW('Sanitation Data'!F56)))</f>
        <v/>
      </c>
      <c r="CZ62" s="322" t="str">
        <f ca="true">+IF(OFFSET('Sanitation Data'!$G$28,0,10*ROW('Sanitation Data'!G56))="","",OFFSET('Sanitation Data'!$G$28,0,10*ROW('Sanitation Data'!G56)))</f>
        <v/>
      </c>
      <c r="DA62" s="322" t="str">
        <f ca="true">+IF(OFFSET('Sanitation Data'!$G$29,0,10*ROW('Sanitation Data'!G56))="","",OFFSET('Sanitation Data'!$G$29,0,10*ROW('Sanitation Data'!G56)))</f>
        <v/>
      </c>
      <c r="DB62" s="322" t="str">
        <f ca="true">+IF(OFFSET('Sanitation Data'!$G$30,0,10*ROW('Sanitation Data'!G56))="","",OFFSET('Sanitation Data'!$G$30,0,10*ROW('Sanitation Data'!G56)))</f>
        <v/>
      </c>
      <c r="DC62" s="322" t="str">
        <f ca="true">+IF(OFFSET('Sanitation Data'!$G$31,0,10*ROW('Sanitation Data'!G56))="","",OFFSET('Sanitation Data'!$G$31,0,10*ROW('Sanitation Data'!G56)))</f>
        <v/>
      </c>
      <c r="DD62" s="322" t="str">
        <f ca="true">+IF(OFFSET('Sanitation Data'!$G$32,0,10*ROW('Sanitation Data'!G56))="","",OFFSET('Sanitation Data'!$G$32,0,10*ROW('Sanitation Data'!G56)))</f>
        <v/>
      </c>
      <c r="DE62" s="322" t="str">
        <f ca="true">+IF(OFFSET('Sanitation Data'!$H$28,0,10*ROW('Sanitation Data'!H56))="","",OFFSET('Sanitation Data'!$H$28,0,10*ROW('Sanitation Data'!H56)))</f>
        <v/>
      </c>
      <c r="DF62" s="322" t="str">
        <f ca="true">+IF(OFFSET('Sanitation Data'!$H$29,0,10*ROW('Sanitation Data'!H56))="","",OFFSET('Sanitation Data'!$H$29,0,10*ROW('Sanitation Data'!H56)))</f>
        <v/>
      </c>
      <c r="DG62" s="322" t="str">
        <f ca="true">+IF(OFFSET('Sanitation Data'!$H$30,0,10*ROW('Sanitation Data'!H56))="","",OFFSET('Sanitation Data'!$H$30,0,10*ROW('Sanitation Data'!H56)))</f>
        <v/>
      </c>
      <c r="DH62" s="322" t="str">
        <f ca="true">+IF(OFFSET('Sanitation Data'!$H$31,0,10*ROW('Sanitation Data'!H56))="","",OFFSET('Sanitation Data'!$H$31,0,10*ROW('Sanitation Data'!H56)))</f>
        <v/>
      </c>
      <c r="DI62" s="322" t="str">
        <f ca="true">+IF(OFFSET('Sanitation Data'!$H$32,0,10*ROW('Sanitation Data'!H56))="","",OFFSET('Sanitation Data'!$H$32,0,10*ROW('Sanitation Data'!H56)))</f>
        <v/>
      </c>
      <c r="DJ62" s="322" t="str">
        <f ca="true">+IF(OFFSET('Sanitation Data'!$I$28,0,10*ROW('Sanitation Data'!I56))="","",OFFSET('Sanitation Data'!$I$28,0,10*ROW('Sanitation Data'!I56)))</f>
        <v/>
      </c>
      <c r="DK62" s="322" t="str">
        <f ca="true">+IF(OFFSET('Sanitation Data'!$I$29,0,10*ROW('Sanitation Data'!I56))="","",OFFSET('Sanitation Data'!$I$29,0,10*ROW('Sanitation Data'!I56)))</f>
        <v/>
      </c>
      <c r="DL62" s="322" t="str">
        <f ca="true">+IF(OFFSET('Sanitation Data'!$I$30,0,10*ROW('Sanitation Data'!I56))="","",OFFSET('Sanitation Data'!$I$30,0,10*ROW('Sanitation Data'!I56)))</f>
        <v/>
      </c>
      <c r="DM62" s="322" t="str">
        <f ca="true">+IF(OFFSET('Sanitation Data'!$I$31,0,10*ROW('Sanitation Data'!I56))="","",OFFSET('Sanitation Data'!$I$31,0,10*ROW('Sanitation Data'!I56)))</f>
        <v/>
      </c>
      <c r="DN62" s="322" t="str">
        <f ca="true">+IF(OFFSET('Sanitation Data'!$I$32,0,10*ROW('Sanitation Data'!I56))="","",OFFSET('Sanitation Data'!$I$32,0,10*ROW('Sanitation Data'!I56)))</f>
        <v/>
      </c>
      <c r="DO62" s="322" t="str">
        <f ca="true">+IF(OFFSET('Hygiene Data'!$D$11,0,10*ROW('Hygiene Data'!D56))="","",OFFSET('Hygiene Data'!$D$11,0,10*ROW('Hygiene Data'!D56)))</f>
        <v/>
      </c>
      <c r="DP62" s="322" t="str">
        <f ca="true">+IF(OFFSET('Hygiene Data'!$D$12,0,10*ROW('Hygiene Data'!D56))="","",OFFSET('Hygiene Data'!$D$12,0,10*ROW('Hygiene Data'!D56)))</f>
        <v/>
      </c>
      <c r="DQ62" s="322" t="str">
        <f ca="true">+IF(OFFSET('Hygiene Data'!$D$13,0,10*ROW('Hygiene Data'!D56))="","",OFFSET('Hygiene Data'!$D$13,0,10*ROW('Hygiene Data'!D56)))</f>
        <v/>
      </c>
      <c r="DR62" s="322" t="str">
        <f ca="true">+IF(OFFSET('Hygiene Data'!$E$11,0,10*ROW('Hygiene Data'!E56))="","",OFFSET('Hygiene Data'!$E$11,0,10*ROW('Hygiene Data'!E56)))</f>
        <v/>
      </c>
      <c r="DS62" s="322" t="str">
        <f ca="true">+IF(OFFSET('Hygiene Data'!$E$12,0,10*ROW('Hygiene Data'!E56))="","",OFFSET('Hygiene Data'!$E$12,0,10*ROW('Hygiene Data'!E56)))</f>
        <v/>
      </c>
      <c r="DT62" s="322" t="str">
        <f ca="true">+IF(OFFSET('Hygiene Data'!$E$13,0,10*ROW('Hygiene Data'!E56))="","",OFFSET('Hygiene Data'!$E$13,0,10*ROW('Hygiene Data'!E56)))</f>
        <v/>
      </c>
      <c r="DU62" s="322" t="str">
        <f ca="true">+IF(OFFSET('Hygiene Data'!$F$11,0,10*ROW('Hygiene Data'!F56))="","",OFFSET('Hygiene Data'!$F$11,0,10*ROW('Hygiene Data'!F56)))</f>
        <v/>
      </c>
      <c r="DV62" s="322" t="str">
        <f ca="true">+IF(OFFSET('Hygiene Data'!$F$12,0,10*ROW('Hygiene Data'!F56))="","",OFFSET('Hygiene Data'!$F$12,0,10*ROW('Hygiene Data'!F56)))</f>
        <v/>
      </c>
      <c r="DW62" s="322" t="str">
        <f ca="true">+IF(OFFSET('Hygiene Data'!$F$13,0,10*ROW('Hygiene Data'!F56))="","",OFFSET('Hygiene Data'!$F$13,0,10*ROW('Hygiene Data'!F56)))</f>
        <v/>
      </c>
      <c r="DX62" s="322" t="str">
        <f ca="true">+IF(OFFSET('Hygiene Data'!$G$11,0,10*ROW('Hygiene Data'!G56))="","",OFFSET('Hygiene Data'!$G$11,0,10*ROW('Hygiene Data'!G56)))</f>
        <v/>
      </c>
      <c r="DY62" s="322" t="str">
        <f ca="true">+IF(OFFSET('Hygiene Data'!$G$12,0,10*ROW('Hygiene Data'!G56))="","",OFFSET('Hygiene Data'!$G$12,0,10*ROW('Hygiene Data'!G56)))</f>
        <v/>
      </c>
      <c r="DZ62" s="322" t="str">
        <f ca="true">+IF(OFFSET('Hygiene Data'!$G$13,0,10*ROW('Hygiene Data'!G56))="","",OFFSET('Hygiene Data'!$G$13,0,10*ROW('Hygiene Data'!G56)))</f>
        <v/>
      </c>
      <c r="EA62" s="322" t="str">
        <f ca="true">+IF(OFFSET('Hygiene Data'!$H$11,0,10*ROW('Hygiene Data'!H56))="","",OFFSET('Hygiene Data'!$H$11,0,10*ROW('Hygiene Data'!H56)))</f>
        <v/>
      </c>
      <c r="EB62" s="322" t="str">
        <f ca="true">+IF(OFFSET('Hygiene Data'!$H$12,0,10*ROW('Hygiene Data'!H56))="","",OFFSET('Hygiene Data'!$H$12,0,10*ROW('Hygiene Data'!H56)))</f>
        <v/>
      </c>
      <c r="EC62" s="322" t="str">
        <f ca="true">+IF(OFFSET('Hygiene Data'!$H$13,0,10*ROW('Hygiene Data'!H56))="","",OFFSET('Hygiene Data'!$H$13,0,10*ROW('Hygiene Data'!H56)))</f>
        <v/>
      </c>
      <c r="ED62" s="322" t="str">
        <f ca="true">+IF(OFFSET('Hygiene Data'!$I$11,0,10*ROW('Hygiene Data'!I56))="","",OFFSET('Hygiene Data'!$I$11,0,10*ROW('Hygiene Data'!I56)))</f>
        <v/>
      </c>
      <c r="EE62" s="322" t="str">
        <f ca="true">+IF(OFFSET('Hygiene Data'!$I$12,0,10*ROW('Hygiene Data'!I56))="","",OFFSET('Hygiene Data'!$I$12,0,10*ROW('Hygiene Data'!I56)))</f>
        <v/>
      </c>
      <c r="EF62" s="322" t="str">
        <f ca="true">+IF(OFFSET('Hygiene Data'!$I$13,0,10*ROW('Hygiene Data'!I56))="","",OFFSET('Hygiene Data'!$I$13,0,10*ROW('Hygiene Data'!I56)))</f>
        <v/>
      </c>
    </row>
    <row xmlns:x14ac="http://schemas.microsoft.com/office/spreadsheetml/2009/9/ac" r="63" x14ac:dyDescent="0.2">
      <c r="A63" s="38" t="str">
        <f ca="true">+IF(OFFSET('Water Data'!$B$2,0,10*ROW('Water Data'!E57))="","",OFFSET('Water Data'!$B$2,0,10*ROW('Water Data'!E57)))</f>
        <v/>
      </c>
      <c r="B63" s="38" t="str">
        <f ca="true">+IF(OFFSET('Water Data'!$C$2,0,10*ROW('Water Data'!F57))="","",OFFSET('Water Data'!$C$2,0,10*ROW('Water Data'!F57)))</f>
        <v/>
      </c>
      <c r="C63" s="378" t="str">
        <f t="shared" ca="true" si="0"/>
        <v/>
      </c>
      <c r="D63" s="99"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9"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9"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9"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9"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9"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9"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9"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9"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9"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9"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9"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9"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9"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9"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9"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9"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9"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100"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100"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100"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100"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100"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100"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100"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100"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100"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100"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100"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100"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100"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100"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100"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100"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100"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100"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100"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100"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100"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100"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100"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100"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100"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100"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100"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100"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100"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100"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101"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101"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101"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101"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101"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101"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101"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101"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101"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101"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101"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101"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101"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101"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101"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101"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101"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101"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22"/>
      <c r="BS63" s="322" t="str">
        <f ca="true">+IF(OFFSET('Water Data'!$D$27,0,10*ROW('Water Data'!D57))="","",OFFSET('Water Data'!$D$27,0,10*ROW('Water Data'!D57)))</f>
        <v/>
      </c>
      <c r="BT63" s="322" t="str">
        <f ca="true">+IF(OFFSET('Water Data'!$D$28,0,10*ROW('Water Data'!D57))="","",OFFSET('Water Data'!$D$28,0,10*ROW('Water Data'!D57)))</f>
        <v/>
      </c>
      <c r="BU63" s="322" t="str">
        <f ca="true">+IF(OFFSET('Water Data'!$D$29,0,10*ROW('Water Data'!D57))="","",OFFSET('Water Data'!$D$29,0,10*ROW('Water Data'!D57)))</f>
        <v/>
      </c>
      <c r="BV63" s="322" t="str">
        <f ca="true">+IF(OFFSET('Water Data'!$E$27,0,10*ROW('Water Data'!E57))="","",OFFSET('Water Data'!$E$27,0,10*ROW('Water Data'!E57)))</f>
        <v/>
      </c>
      <c r="BW63" s="322" t="str">
        <f ca="true">+IF(OFFSET('Water Data'!$E$28,0,10*ROW('Water Data'!E57))="","",OFFSET('Water Data'!$E$28,0,10*ROW('Water Data'!E57)))</f>
        <v/>
      </c>
      <c r="BX63" s="322" t="str">
        <f ca="true">+IF(OFFSET('Water Data'!$E$29,0,10*ROW('Water Data'!E57))="","",OFFSET('Water Data'!$E$29,0,10*ROW('Water Data'!E57)))</f>
        <v/>
      </c>
      <c r="BY63" s="322" t="str">
        <f ca="true">+IF(OFFSET('Water Data'!$F$27,0,10*ROW('Water Data'!F57))="","",OFFSET('Water Data'!$F$27,0,10*ROW('Water Data'!F57)))</f>
        <v/>
      </c>
      <c r="BZ63" s="322" t="str">
        <f ca="true">+IF(OFFSET('Water Data'!$F$28,0,10*ROW('Water Data'!F57))="","",OFFSET('Water Data'!$F$28,0,10*ROW('Water Data'!F57)))</f>
        <v/>
      </c>
      <c r="CA63" s="322" t="str">
        <f ca="true">+IF(OFFSET('Water Data'!$F$29,0,10*ROW('Water Data'!F57))="","",OFFSET('Water Data'!$F$29,0,10*ROW('Water Data'!F57)))</f>
        <v/>
      </c>
      <c r="CB63" s="322" t="str">
        <f ca="true">+IF(OFFSET('Water Data'!$G$27,0,10*ROW('Water Data'!G57))="","",OFFSET('Water Data'!$G$27,0,10*ROW('Water Data'!G57)))</f>
        <v/>
      </c>
      <c r="CC63" s="322" t="str">
        <f ca="true">+IF(OFFSET('Water Data'!$G$28,0,10*ROW('Water Data'!G57))="","",OFFSET('Water Data'!$G$28,0,10*ROW('Water Data'!G57)))</f>
        <v/>
      </c>
      <c r="CD63" s="322" t="str">
        <f ca="true">+IF(OFFSET('Water Data'!$G$29,0,10*ROW('Water Data'!G57))="","",OFFSET('Water Data'!$G$29,0,10*ROW('Water Data'!G57)))</f>
        <v/>
      </c>
      <c r="CE63" s="322" t="str">
        <f ca="true">+IF(OFFSET('Water Data'!$H$27,0,10*ROW('Water Data'!H57))="","",OFFSET('Water Data'!$H$27,0,10*ROW('Water Data'!H57)))</f>
        <v/>
      </c>
      <c r="CF63" s="322" t="str">
        <f ca="true">+IF(OFFSET('Water Data'!$H$28,0,10*ROW('Water Data'!H57))="","",OFFSET('Water Data'!$H$28,0,10*ROW('Water Data'!H57)))</f>
        <v/>
      </c>
      <c r="CG63" s="322" t="str">
        <f ca="true">+IF(OFFSET('Water Data'!$H$29,0,10*ROW('Water Data'!H57))="","",OFFSET('Water Data'!$H$29,0,10*ROW('Water Data'!H57)))</f>
        <v/>
      </c>
      <c r="CH63" s="322" t="str">
        <f ca="true">+IF(OFFSET('Water Data'!$I$27,0,10*ROW('Water Data'!I57))="","",OFFSET('Water Data'!$I$27,0,10*ROW('Water Data'!I57)))</f>
        <v/>
      </c>
      <c r="CI63" s="322" t="str">
        <f ca="true">+IF(OFFSET('Water Data'!$I$28,0,10*ROW('Water Data'!I57))="","",OFFSET('Water Data'!$I$28,0,10*ROW('Water Data'!I57)))</f>
        <v/>
      </c>
      <c r="CJ63" s="322" t="str">
        <f ca="true">+IF(OFFSET('Water Data'!$I$29,0,10*ROW('Water Data'!I57))="","",OFFSET('Water Data'!$I$29,0,10*ROW('Water Data'!I57)))</f>
        <v/>
      </c>
      <c r="CK63" s="322" t="str">
        <f ca="true">+IF(OFFSET('Sanitation Data'!$D$28,0,10*ROW('Sanitation Data'!D57))="","",OFFSET('Sanitation Data'!$D$28,0,10*ROW('Sanitation Data'!D57)))</f>
        <v/>
      </c>
      <c r="CL63" s="322" t="str">
        <f ca="true">+IF(OFFSET('Sanitation Data'!$D$29,0,10*ROW('Sanitation Data'!D57))="","",OFFSET('Sanitation Data'!$D$29,0,10*ROW('Sanitation Data'!D57)))</f>
        <v/>
      </c>
      <c r="CM63" s="322" t="str">
        <f ca="true">+IF(OFFSET('Sanitation Data'!$D$30,0,10*ROW('Sanitation Data'!D57))="","",OFFSET('Sanitation Data'!$D$30,0,10*ROW('Sanitation Data'!D57)))</f>
        <v/>
      </c>
      <c r="CN63" s="322" t="str">
        <f ca="true">+IF(OFFSET('Sanitation Data'!$D$31,0,10*ROW('Sanitation Data'!D57))="","",OFFSET('Sanitation Data'!$D$31,0,10*ROW('Sanitation Data'!D57)))</f>
        <v/>
      </c>
      <c r="CO63" s="322" t="str">
        <f ca="true">+IF(OFFSET('Sanitation Data'!$D$32,0,10*ROW('Sanitation Data'!D57))="","",OFFSET('Sanitation Data'!$D$32,0,10*ROW('Sanitation Data'!D57)))</f>
        <v/>
      </c>
      <c r="CP63" s="322" t="str">
        <f ca="true">+IF(OFFSET('Sanitation Data'!$E$28,0,10*ROW('Sanitation Data'!E57))="","",OFFSET('Sanitation Data'!$E$28,0,10*ROW('Sanitation Data'!E57)))</f>
        <v/>
      </c>
      <c r="CQ63" s="322" t="str">
        <f ca="true">+IF(OFFSET('Sanitation Data'!$E$29,0,10*ROW('Sanitation Data'!E57))="","",OFFSET('Sanitation Data'!$E$29,0,10*ROW('Sanitation Data'!E57)))</f>
        <v/>
      </c>
      <c r="CR63" s="322" t="str">
        <f ca="true">+IF(OFFSET('Sanitation Data'!$E$30,0,10*ROW('Sanitation Data'!E57))="","",OFFSET('Sanitation Data'!$E$30,0,10*ROW('Sanitation Data'!E57)))</f>
        <v/>
      </c>
      <c r="CS63" s="322" t="str">
        <f ca="true">+IF(OFFSET('Sanitation Data'!$E$31,0,10*ROW('Sanitation Data'!E57))="","",OFFSET('Sanitation Data'!$E$31,0,10*ROW('Sanitation Data'!E57)))</f>
        <v/>
      </c>
      <c r="CT63" s="322" t="str">
        <f ca="true">+IF(OFFSET('Sanitation Data'!$E$32,0,10*ROW('Sanitation Data'!E57))="","",OFFSET('Sanitation Data'!$E$32,0,10*ROW('Sanitation Data'!E57)))</f>
        <v/>
      </c>
      <c r="CU63" s="322" t="str">
        <f ca="true">+IF(OFFSET('Sanitation Data'!$F$28,0,10*ROW('Sanitation Data'!F57))="","",OFFSET('Sanitation Data'!$F$28,0,10*ROW('Sanitation Data'!F57)))</f>
        <v/>
      </c>
      <c r="CV63" s="322" t="str">
        <f ca="true">+IF(OFFSET('Sanitation Data'!$F$29,0,10*ROW('Sanitation Data'!F57))="","",OFFSET('Sanitation Data'!$F$29,0,10*ROW('Sanitation Data'!F57)))</f>
        <v/>
      </c>
      <c r="CW63" s="322" t="str">
        <f ca="true">+IF(OFFSET('Sanitation Data'!$F$30,0,10*ROW('Sanitation Data'!F57))="","",OFFSET('Sanitation Data'!$F$30,0,10*ROW('Sanitation Data'!F57)))</f>
        <v/>
      </c>
      <c r="CX63" s="322" t="str">
        <f ca="true">+IF(OFFSET('Sanitation Data'!$F$31,0,10*ROW('Sanitation Data'!F57))="","",OFFSET('Sanitation Data'!$F$31,0,10*ROW('Sanitation Data'!F57)))</f>
        <v/>
      </c>
      <c r="CY63" s="322" t="str">
        <f ca="true">+IF(OFFSET('Sanitation Data'!$F$32,0,10*ROW('Sanitation Data'!F57))="","",OFFSET('Sanitation Data'!$F$32,0,10*ROW('Sanitation Data'!F57)))</f>
        <v/>
      </c>
      <c r="CZ63" s="322" t="str">
        <f ca="true">+IF(OFFSET('Sanitation Data'!$G$28,0,10*ROW('Sanitation Data'!G57))="","",OFFSET('Sanitation Data'!$G$28,0,10*ROW('Sanitation Data'!G57)))</f>
        <v/>
      </c>
      <c r="DA63" s="322" t="str">
        <f ca="true">+IF(OFFSET('Sanitation Data'!$G$29,0,10*ROW('Sanitation Data'!G57))="","",OFFSET('Sanitation Data'!$G$29,0,10*ROW('Sanitation Data'!G57)))</f>
        <v/>
      </c>
      <c r="DB63" s="322" t="str">
        <f ca="true">+IF(OFFSET('Sanitation Data'!$G$30,0,10*ROW('Sanitation Data'!G57))="","",OFFSET('Sanitation Data'!$G$30,0,10*ROW('Sanitation Data'!G57)))</f>
        <v/>
      </c>
      <c r="DC63" s="322" t="str">
        <f ca="true">+IF(OFFSET('Sanitation Data'!$G$31,0,10*ROW('Sanitation Data'!G57))="","",OFFSET('Sanitation Data'!$G$31,0,10*ROW('Sanitation Data'!G57)))</f>
        <v/>
      </c>
      <c r="DD63" s="322" t="str">
        <f ca="true">+IF(OFFSET('Sanitation Data'!$G$32,0,10*ROW('Sanitation Data'!G57))="","",OFFSET('Sanitation Data'!$G$32,0,10*ROW('Sanitation Data'!G57)))</f>
        <v/>
      </c>
      <c r="DE63" s="322" t="str">
        <f ca="true">+IF(OFFSET('Sanitation Data'!$H$28,0,10*ROW('Sanitation Data'!H57))="","",OFFSET('Sanitation Data'!$H$28,0,10*ROW('Sanitation Data'!H57)))</f>
        <v/>
      </c>
      <c r="DF63" s="322" t="str">
        <f ca="true">+IF(OFFSET('Sanitation Data'!$H$29,0,10*ROW('Sanitation Data'!H57))="","",OFFSET('Sanitation Data'!$H$29,0,10*ROW('Sanitation Data'!H57)))</f>
        <v/>
      </c>
      <c r="DG63" s="322" t="str">
        <f ca="true">+IF(OFFSET('Sanitation Data'!$H$30,0,10*ROW('Sanitation Data'!H57))="","",OFFSET('Sanitation Data'!$H$30,0,10*ROW('Sanitation Data'!H57)))</f>
        <v/>
      </c>
      <c r="DH63" s="322" t="str">
        <f ca="true">+IF(OFFSET('Sanitation Data'!$H$31,0,10*ROW('Sanitation Data'!H57))="","",OFFSET('Sanitation Data'!$H$31,0,10*ROW('Sanitation Data'!H57)))</f>
        <v/>
      </c>
      <c r="DI63" s="322" t="str">
        <f ca="true">+IF(OFFSET('Sanitation Data'!$H$32,0,10*ROW('Sanitation Data'!H57))="","",OFFSET('Sanitation Data'!$H$32,0,10*ROW('Sanitation Data'!H57)))</f>
        <v/>
      </c>
      <c r="DJ63" s="322" t="str">
        <f ca="true">+IF(OFFSET('Sanitation Data'!$I$28,0,10*ROW('Sanitation Data'!I57))="","",OFFSET('Sanitation Data'!$I$28,0,10*ROW('Sanitation Data'!I57)))</f>
        <v/>
      </c>
      <c r="DK63" s="322" t="str">
        <f ca="true">+IF(OFFSET('Sanitation Data'!$I$29,0,10*ROW('Sanitation Data'!I57))="","",OFFSET('Sanitation Data'!$I$29,0,10*ROW('Sanitation Data'!I57)))</f>
        <v/>
      </c>
      <c r="DL63" s="322" t="str">
        <f ca="true">+IF(OFFSET('Sanitation Data'!$I$30,0,10*ROW('Sanitation Data'!I57))="","",OFFSET('Sanitation Data'!$I$30,0,10*ROW('Sanitation Data'!I57)))</f>
        <v/>
      </c>
      <c r="DM63" s="322" t="str">
        <f ca="true">+IF(OFFSET('Sanitation Data'!$I$31,0,10*ROW('Sanitation Data'!I57))="","",OFFSET('Sanitation Data'!$I$31,0,10*ROW('Sanitation Data'!I57)))</f>
        <v/>
      </c>
      <c r="DN63" s="322" t="str">
        <f ca="true">+IF(OFFSET('Sanitation Data'!$I$32,0,10*ROW('Sanitation Data'!I57))="","",OFFSET('Sanitation Data'!$I$32,0,10*ROW('Sanitation Data'!I57)))</f>
        <v/>
      </c>
      <c r="DO63" s="322" t="str">
        <f ca="true">+IF(OFFSET('Hygiene Data'!$D$11,0,10*ROW('Hygiene Data'!D57))="","",OFFSET('Hygiene Data'!$D$11,0,10*ROW('Hygiene Data'!D57)))</f>
        <v/>
      </c>
      <c r="DP63" s="322" t="str">
        <f ca="true">+IF(OFFSET('Hygiene Data'!$D$12,0,10*ROW('Hygiene Data'!D57))="","",OFFSET('Hygiene Data'!$D$12,0,10*ROW('Hygiene Data'!D57)))</f>
        <v/>
      </c>
      <c r="DQ63" s="322" t="str">
        <f ca="true">+IF(OFFSET('Hygiene Data'!$D$13,0,10*ROW('Hygiene Data'!D57))="","",OFFSET('Hygiene Data'!$D$13,0,10*ROW('Hygiene Data'!D57)))</f>
        <v/>
      </c>
      <c r="DR63" s="322" t="str">
        <f ca="true">+IF(OFFSET('Hygiene Data'!$E$11,0,10*ROW('Hygiene Data'!E57))="","",OFFSET('Hygiene Data'!$E$11,0,10*ROW('Hygiene Data'!E57)))</f>
        <v/>
      </c>
      <c r="DS63" s="322" t="str">
        <f ca="true">+IF(OFFSET('Hygiene Data'!$E$12,0,10*ROW('Hygiene Data'!E57))="","",OFFSET('Hygiene Data'!$E$12,0,10*ROW('Hygiene Data'!E57)))</f>
        <v/>
      </c>
      <c r="DT63" s="322" t="str">
        <f ca="true">+IF(OFFSET('Hygiene Data'!$E$13,0,10*ROW('Hygiene Data'!E57))="","",OFFSET('Hygiene Data'!$E$13,0,10*ROW('Hygiene Data'!E57)))</f>
        <v/>
      </c>
      <c r="DU63" s="322" t="str">
        <f ca="true">+IF(OFFSET('Hygiene Data'!$F$11,0,10*ROW('Hygiene Data'!F57))="","",OFFSET('Hygiene Data'!$F$11,0,10*ROW('Hygiene Data'!F57)))</f>
        <v/>
      </c>
      <c r="DV63" s="322" t="str">
        <f ca="true">+IF(OFFSET('Hygiene Data'!$F$12,0,10*ROW('Hygiene Data'!F57))="","",OFFSET('Hygiene Data'!$F$12,0,10*ROW('Hygiene Data'!F57)))</f>
        <v/>
      </c>
      <c r="DW63" s="322" t="str">
        <f ca="true">+IF(OFFSET('Hygiene Data'!$F$13,0,10*ROW('Hygiene Data'!F57))="","",OFFSET('Hygiene Data'!$F$13,0,10*ROW('Hygiene Data'!F57)))</f>
        <v/>
      </c>
      <c r="DX63" s="322" t="str">
        <f ca="true">+IF(OFFSET('Hygiene Data'!$G$11,0,10*ROW('Hygiene Data'!G57))="","",OFFSET('Hygiene Data'!$G$11,0,10*ROW('Hygiene Data'!G57)))</f>
        <v/>
      </c>
      <c r="DY63" s="322" t="str">
        <f ca="true">+IF(OFFSET('Hygiene Data'!$G$12,0,10*ROW('Hygiene Data'!G57))="","",OFFSET('Hygiene Data'!$G$12,0,10*ROW('Hygiene Data'!G57)))</f>
        <v/>
      </c>
      <c r="DZ63" s="322" t="str">
        <f ca="true">+IF(OFFSET('Hygiene Data'!$G$13,0,10*ROW('Hygiene Data'!G57))="","",OFFSET('Hygiene Data'!$G$13,0,10*ROW('Hygiene Data'!G57)))</f>
        <v/>
      </c>
      <c r="EA63" s="322" t="str">
        <f ca="true">+IF(OFFSET('Hygiene Data'!$H$11,0,10*ROW('Hygiene Data'!H57))="","",OFFSET('Hygiene Data'!$H$11,0,10*ROW('Hygiene Data'!H57)))</f>
        <v/>
      </c>
      <c r="EB63" s="322" t="str">
        <f ca="true">+IF(OFFSET('Hygiene Data'!$H$12,0,10*ROW('Hygiene Data'!H57))="","",OFFSET('Hygiene Data'!$H$12,0,10*ROW('Hygiene Data'!H57)))</f>
        <v/>
      </c>
      <c r="EC63" s="322" t="str">
        <f ca="true">+IF(OFFSET('Hygiene Data'!$H$13,0,10*ROW('Hygiene Data'!H57))="","",OFFSET('Hygiene Data'!$H$13,0,10*ROW('Hygiene Data'!H57)))</f>
        <v/>
      </c>
      <c r="ED63" s="322" t="str">
        <f ca="true">+IF(OFFSET('Hygiene Data'!$I$11,0,10*ROW('Hygiene Data'!I57))="","",OFFSET('Hygiene Data'!$I$11,0,10*ROW('Hygiene Data'!I57)))</f>
        <v/>
      </c>
      <c r="EE63" s="322" t="str">
        <f ca="true">+IF(OFFSET('Hygiene Data'!$I$12,0,10*ROW('Hygiene Data'!I57))="","",OFFSET('Hygiene Data'!$I$12,0,10*ROW('Hygiene Data'!I57)))</f>
        <v/>
      </c>
      <c r="EF63" s="322" t="str">
        <f ca="true">+IF(OFFSET('Hygiene Data'!$I$13,0,10*ROW('Hygiene Data'!I57))="","",OFFSET('Hygiene Data'!$I$13,0,10*ROW('Hygiene Data'!I57)))</f>
        <v/>
      </c>
    </row>
    <row xmlns:x14ac="http://schemas.microsoft.com/office/spreadsheetml/2009/9/ac" r="64" x14ac:dyDescent="0.2">
      <c r="A64" s="38" t="str">
        <f ca="true">+IF(OFFSET('Water Data'!$B$2,0,10*ROW('Water Data'!E58))="","",OFFSET('Water Data'!$B$2,0,10*ROW('Water Data'!E58)))</f>
        <v/>
      </c>
      <c r="B64" s="38" t="str">
        <f ca="true">+IF(OFFSET('Water Data'!$C$2,0,10*ROW('Water Data'!F58))="","",OFFSET('Water Data'!$C$2,0,10*ROW('Water Data'!F58)))</f>
        <v/>
      </c>
      <c r="C64" s="378" t="str">
        <f t="shared" ca="true" si="0"/>
        <v/>
      </c>
      <c r="D64" s="99"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9"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9"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9"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9"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9"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9"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9"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9"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9"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9"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9"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9"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9"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9"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9"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9"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9"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100"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100"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100"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100"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100"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100"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100"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100"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100"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100"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100"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100"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100"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100"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100"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100"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100"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100"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100"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100"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100"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100"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100"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100"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100"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100"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100"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100"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100"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100"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101"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101"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101"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101"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101"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101"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101"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101"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101"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101"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101"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101"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101"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101"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101"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101"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101"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101"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22"/>
      <c r="BS64" s="322" t="str">
        <f ca="true">+IF(OFFSET('Water Data'!$D$27,0,10*ROW('Water Data'!D58))="","",OFFSET('Water Data'!$D$27,0,10*ROW('Water Data'!D58)))</f>
        <v/>
      </c>
      <c r="BT64" s="322" t="str">
        <f ca="true">+IF(OFFSET('Water Data'!$D$28,0,10*ROW('Water Data'!D58))="","",OFFSET('Water Data'!$D$28,0,10*ROW('Water Data'!D58)))</f>
        <v/>
      </c>
      <c r="BU64" s="322" t="str">
        <f ca="true">+IF(OFFSET('Water Data'!$D$29,0,10*ROW('Water Data'!D58))="","",OFFSET('Water Data'!$D$29,0,10*ROW('Water Data'!D58)))</f>
        <v/>
      </c>
      <c r="BV64" s="322" t="str">
        <f ca="true">+IF(OFFSET('Water Data'!$E$27,0,10*ROW('Water Data'!E58))="","",OFFSET('Water Data'!$E$27,0,10*ROW('Water Data'!E58)))</f>
        <v/>
      </c>
      <c r="BW64" s="322" t="str">
        <f ca="true">+IF(OFFSET('Water Data'!$E$28,0,10*ROW('Water Data'!E58))="","",OFFSET('Water Data'!$E$28,0,10*ROW('Water Data'!E58)))</f>
        <v/>
      </c>
      <c r="BX64" s="322" t="str">
        <f ca="true">+IF(OFFSET('Water Data'!$E$29,0,10*ROW('Water Data'!E58))="","",OFFSET('Water Data'!$E$29,0,10*ROW('Water Data'!E58)))</f>
        <v/>
      </c>
      <c r="BY64" s="322" t="str">
        <f ca="true">+IF(OFFSET('Water Data'!$F$27,0,10*ROW('Water Data'!F58))="","",OFFSET('Water Data'!$F$27,0,10*ROW('Water Data'!F58)))</f>
        <v/>
      </c>
      <c r="BZ64" s="322" t="str">
        <f ca="true">+IF(OFFSET('Water Data'!$F$28,0,10*ROW('Water Data'!F58))="","",OFFSET('Water Data'!$F$28,0,10*ROW('Water Data'!F58)))</f>
        <v/>
      </c>
      <c r="CA64" s="322" t="str">
        <f ca="true">+IF(OFFSET('Water Data'!$F$29,0,10*ROW('Water Data'!F58))="","",OFFSET('Water Data'!$F$29,0,10*ROW('Water Data'!F58)))</f>
        <v/>
      </c>
      <c r="CB64" s="322" t="str">
        <f ca="true">+IF(OFFSET('Water Data'!$G$27,0,10*ROW('Water Data'!G58))="","",OFFSET('Water Data'!$G$27,0,10*ROW('Water Data'!G58)))</f>
        <v/>
      </c>
      <c r="CC64" s="322" t="str">
        <f ca="true">+IF(OFFSET('Water Data'!$G$28,0,10*ROW('Water Data'!G58))="","",OFFSET('Water Data'!$G$28,0,10*ROW('Water Data'!G58)))</f>
        <v/>
      </c>
      <c r="CD64" s="322" t="str">
        <f ca="true">+IF(OFFSET('Water Data'!$G$29,0,10*ROW('Water Data'!G58))="","",OFFSET('Water Data'!$G$29,0,10*ROW('Water Data'!G58)))</f>
        <v/>
      </c>
      <c r="CE64" s="322" t="str">
        <f ca="true">+IF(OFFSET('Water Data'!$H$27,0,10*ROW('Water Data'!H58))="","",OFFSET('Water Data'!$H$27,0,10*ROW('Water Data'!H58)))</f>
        <v/>
      </c>
      <c r="CF64" s="322" t="str">
        <f ca="true">+IF(OFFSET('Water Data'!$H$28,0,10*ROW('Water Data'!H58))="","",OFFSET('Water Data'!$H$28,0,10*ROW('Water Data'!H58)))</f>
        <v/>
      </c>
      <c r="CG64" s="322" t="str">
        <f ca="true">+IF(OFFSET('Water Data'!$H$29,0,10*ROW('Water Data'!H58))="","",OFFSET('Water Data'!$H$29,0,10*ROW('Water Data'!H58)))</f>
        <v/>
      </c>
      <c r="CH64" s="322" t="str">
        <f ca="true">+IF(OFFSET('Water Data'!$I$27,0,10*ROW('Water Data'!I58))="","",OFFSET('Water Data'!$I$27,0,10*ROW('Water Data'!I58)))</f>
        <v/>
      </c>
      <c r="CI64" s="322" t="str">
        <f ca="true">+IF(OFFSET('Water Data'!$I$28,0,10*ROW('Water Data'!I58))="","",OFFSET('Water Data'!$I$28,0,10*ROW('Water Data'!I58)))</f>
        <v/>
      </c>
      <c r="CJ64" s="322" t="str">
        <f ca="true">+IF(OFFSET('Water Data'!$I$29,0,10*ROW('Water Data'!I58))="","",OFFSET('Water Data'!$I$29,0,10*ROW('Water Data'!I58)))</f>
        <v/>
      </c>
      <c r="CK64" s="322" t="str">
        <f ca="true">+IF(OFFSET('Sanitation Data'!$D$28,0,10*ROW('Sanitation Data'!D58))="","",OFFSET('Sanitation Data'!$D$28,0,10*ROW('Sanitation Data'!D58)))</f>
        <v/>
      </c>
      <c r="CL64" s="322" t="str">
        <f ca="true">+IF(OFFSET('Sanitation Data'!$D$29,0,10*ROW('Sanitation Data'!D58))="","",OFFSET('Sanitation Data'!$D$29,0,10*ROW('Sanitation Data'!D58)))</f>
        <v/>
      </c>
      <c r="CM64" s="322" t="str">
        <f ca="true">+IF(OFFSET('Sanitation Data'!$D$30,0,10*ROW('Sanitation Data'!D58))="","",OFFSET('Sanitation Data'!$D$30,0,10*ROW('Sanitation Data'!D58)))</f>
        <v/>
      </c>
      <c r="CN64" s="322" t="str">
        <f ca="true">+IF(OFFSET('Sanitation Data'!$D$31,0,10*ROW('Sanitation Data'!D58))="","",OFFSET('Sanitation Data'!$D$31,0,10*ROW('Sanitation Data'!D58)))</f>
        <v/>
      </c>
      <c r="CO64" s="322" t="str">
        <f ca="true">+IF(OFFSET('Sanitation Data'!$D$32,0,10*ROW('Sanitation Data'!D58))="","",OFFSET('Sanitation Data'!$D$32,0,10*ROW('Sanitation Data'!D58)))</f>
        <v/>
      </c>
      <c r="CP64" s="322" t="str">
        <f ca="true">+IF(OFFSET('Sanitation Data'!$E$28,0,10*ROW('Sanitation Data'!E58))="","",OFFSET('Sanitation Data'!$E$28,0,10*ROW('Sanitation Data'!E58)))</f>
        <v/>
      </c>
      <c r="CQ64" s="322" t="str">
        <f ca="true">+IF(OFFSET('Sanitation Data'!$E$29,0,10*ROW('Sanitation Data'!E58))="","",OFFSET('Sanitation Data'!$E$29,0,10*ROW('Sanitation Data'!E58)))</f>
        <v/>
      </c>
      <c r="CR64" s="322" t="str">
        <f ca="true">+IF(OFFSET('Sanitation Data'!$E$30,0,10*ROW('Sanitation Data'!E58))="","",OFFSET('Sanitation Data'!$E$30,0,10*ROW('Sanitation Data'!E58)))</f>
        <v/>
      </c>
      <c r="CS64" s="322" t="str">
        <f ca="true">+IF(OFFSET('Sanitation Data'!$E$31,0,10*ROW('Sanitation Data'!E58))="","",OFFSET('Sanitation Data'!$E$31,0,10*ROW('Sanitation Data'!E58)))</f>
        <v/>
      </c>
      <c r="CT64" s="322" t="str">
        <f ca="true">+IF(OFFSET('Sanitation Data'!$E$32,0,10*ROW('Sanitation Data'!E58))="","",OFFSET('Sanitation Data'!$E$32,0,10*ROW('Sanitation Data'!E58)))</f>
        <v/>
      </c>
      <c r="CU64" s="322" t="str">
        <f ca="true">+IF(OFFSET('Sanitation Data'!$F$28,0,10*ROW('Sanitation Data'!F58))="","",OFFSET('Sanitation Data'!$F$28,0,10*ROW('Sanitation Data'!F58)))</f>
        <v/>
      </c>
      <c r="CV64" s="322" t="str">
        <f ca="true">+IF(OFFSET('Sanitation Data'!$F$29,0,10*ROW('Sanitation Data'!F58))="","",OFFSET('Sanitation Data'!$F$29,0,10*ROW('Sanitation Data'!F58)))</f>
        <v/>
      </c>
      <c r="CW64" s="322" t="str">
        <f ca="true">+IF(OFFSET('Sanitation Data'!$F$30,0,10*ROW('Sanitation Data'!F58))="","",OFFSET('Sanitation Data'!$F$30,0,10*ROW('Sanitation Data'!F58)))</f>
        <v/>
      </c>
      <c r="CX64" s="322" t="str">
        <f ca="true">+IF(OFFSET('Sanitation Data'!$F$31,0,10*ROW('Sanitation Data'!F58))="","",OFFSET('Sanitation Data'!$F$31,0,10*ROW('Sanitation Data'!F58)))</f>
        <v/>
      </c>
      <c r="CY64" s="322" t="str">
        <f ca="true">+IF(OFFSET('Sanitation Data'!$F$32,0,10*ROW('Sanitation Data'!F58))="","",OFFSET('Sanitation Data'!$F$32,0,10*ROW('Sanitation Data'!F58)))</f>
        <v/>
      </c>
      <c r="CZ64" s="322" t="str">
        <f ca="true">+IF(OFFSET('Sanitation Data'!$G$28,0,10*ROW('Sanitation Data'!G58))="","",OFFSET('Sanitation Data'!$G$28,0,10*ROW('Sanitation Data'!G58)))</f>
        <v/>
      </c>
      <c r="DA64" s="322" t="str">
        <f ca="true">+IF(OFFSET('Sanitation Data'!$G$29,0,10*ROW('Sanitation Data'!G58))="","",OFFSET('Sanitation Data'!$G$29,0,10*ROW('Sanitation Data'!G58)))</f>
        <v/>
      </c>
      <c r="DB64" s="322" t="str">
        <f ca="true">+IF(OFFSET('Sanitation Data'!$G$30,0,10*ROW('Sanitation Data'!G58))="","",OFFSET('Sanitation Data'!$G$30,0,10*ROW('Sanitation Data'!G58)))</f>
        <v/>
      </c>
      <c r="DC64" s="322" t="str">
        <f ca="true">+IF(OFFSET('Sanitation Data'!$G$31,0,10*ROW('Sanitation Data'!G58))="","",OFFSET('Sanitation Data'!$G$31,0,10*ROW('Sanitation Data'!G58)))</f>
        <v/>
      </c>
      <c r="DD64" s="322" t="str">
        <f ca="true">+IF(OFFSET('Sanitation Data'!$G$32,0,10*ROW('Sanitation Data'!G58))="","",OFFSET('Sanitation Data'!$G$32,0,10*ROW('Sanitation Data'!G58)))</f>
        <v/>
      </c>
      <c r="DE64" s="322" t="str">
        <f ca="true">+IF(OFFSET('Sanitation Data'!$H$28,0,10*ROW('Sanitation Data'!H58))="","",OFFSET('Sanitation Data'!$H$28,0,10*ROW('Sanitation Data'!H58)))</f>
        <v/>
      </c>
      <c r="DF64" s="322" t="str">
        <f ca="true">+IF(OFFSET('Sanitation Data'!$H$29,0,10*ROW('Sanitation Data'!H58))="","",OFFSET('Sanitation Data'!$H$29,0,10*ROW('Sanitation Data'!H58)))</f>
        <v/>
      </c>
      <c r="DG64" s="322" t="str">
        <f ca="true">+IF(OFFSET('Sanitation Data'!$H$30,0,10*ROW('Sanitation Data'!H58))="","",OFFSET('Sanitation Data'!$H$30,0,10*ROW('Sanitation Data'!H58)))</f>
        <v/>
      </c>
      <c r="DH64" s="322" t="str">
        <f ca="true">+IF(OFFSET('Sanitation Data'!$H$31,0,10*ROW('Sanitation Data'!H58))="","",OFFSET('Sanitation Data'!$H$31,0,10*ROW('Sanitation Data'!H58)))</f>
        <v/>
      </c>
      <c r="DI64" s="322" t="str">
        <f ca="true">+IF(OFFSET('Sanitation Data'!$H$32,0,10*ROW('Sanitation Data'!H58))="","",OFFSET('Sanitation Data'!$H$32,0,10*ROW('Sanitation Data'!H58)))</f>
        <v/>
      </c>
      <c r="DJ64" s="322" t="str">
        <f ca="true">+IF(OFFSET('Sanitation Data'!$I$28,0,10*ROW('Sanitation Data'!I58))="","",OFFSET('Sanitation Data'!$I$28,0,10*ROW('Sanitation Data'!I58)))</f>
        <v/>
      </c>
      <c r="DK64" s="322" t="str">
        <f ca="true">+IF(OFFSET('Sanitation Data'!$I$29,0,10*ROW('Sanitation Data'!I58))="","",OFFSET('Sanitation Data'!$I$29,0,10*ROW('Sanitation Data'!I58)))</f>
        <v/>
      </c>
      <c r="DL64" s="322" t="str">
        <f ca="true">+IF(OFFSET('Sanitation Data'!$I$30,0,10*ROW('Sanitation Data'!I58))="","",OFFSET('Sanitation Data'!$I$30,0,10*ROW('Sanitation Data'!I58)))</f>
        <v/>
      </c>
      <c r="DM64" s="322" t="str">
        <f ca="true">+IF(OFFSET('Sanitation Data'!$I$31,0,10*ROW('Sanitation Data'!I58))="","",OFFSET('Sanitation Data'!$I$31,0,10*ROW('Sanitation Data'!I58)))</f>
        <v/>
      </c>
      <c r="DN64" s="322" t="str">
        <f ca="true">+IF(OFFSET('Sanitation Data'!$I$32,0,10*ROW('Sanitation Data'!I58))="","",OFFSET('Sanitation Data'!$I$32,0,10*ROW('Sanitation Data'!I58)))</f>
        <v/>
      </c>
      <c r="DO64" s="322" t="str">
        <f ca="true">+IF(OFFSET('Hygiene Data'!$D$11,0,10*ROW('Hygiene Data'!D58))="","",OFFSET('Hygiene Data'!$D$11,0,10*ROW('Hygiene Data'!D58)))</f>
        <v/>
      </c>
      <c r="DP64" s="322" t="str">
        <f ca="true">+IF(OFFSET('Hygiene Data'!$D$12,0,10*ROW('Hygiene Data'!D58))="","",OFFSET('Hygiene Data'!$D$12,0,10*ROW('Hygiene Data'!D58)))</f>
        <v/>
      </c>
      <c r="DQ64" s="322" t="str">
        <f ca="true">+IF(OFFSET('Hygiene Data'!$D$13,0,10*ROW('Hygiene Data'!D58))="","",OFFSET('Hygiene Data'!$D$13,0,10*ROW('Hygiene Data'!D58)))</f>
        <v/>
      </c>
      <c r="DR64" s="322" t="str">
        <f ca="true">+IF(OFFSET('Hygiene Data'!$E$11,0,10*ROW('Hygiene Data'!E58))="","",OFFSET('Hygiene Data'!$E$11,0,10*ROW('Hygiene Data'!E58)))</f>
        <v/>
      </c>
      <c r="DS64" s="322" t="str">
        <f ca="true">+IF(OFFSET('Hygiene Data'!$E$12,0,10*ROW('Hygiene Data'!E58))="","",OFFSET('Hygiene Data'!$E$12,0,10*ROW('Hygiene Data'!E58)))</f>
        <v/>
      </c>
      <c r="DT64" s="322" t="str">
        <f ca="true">+IF(OFFSET('Hygiene Data'!$E$13,0,10*ROW('Hygiene Data'!E58))="","",OFFSET('Hygiene Data'!$E$13,0,10*ROW('Hygiene Data'!E58)))</f>
        <v/>
      </c>
      <c r="DU64" s="322" t="str">
        <f ca="true">+IF(OFFSET('Hygiene Data'!$F$11,0,10*ROW('Hygiene Data'!F58))="","",OFFSET('Hygiene Data'!$F$11,0,10*ROW('Hygiene Data'!F58)))</f>
        <v/>
      </c>
      <c r="DV64" s="322" t="str">
        <f ca="true">+IF(OFFSET('Hygiene Data'!$F$12,0,10*ROW('Hygiene Data'!F58))="","",OFFSET('Hygiene Data'!$F$12,0,10*ROW('Hygiene Data'!F58)))</f>
        <v/>
      </c>
      <c r="DW64" s="322" t="str">
        <f ca="true">+IF(OFFSET('Hygiene Data'!$F$13,0,10*ROW('Hygiene Data'!F58))="","",OFFSET('Hygiene Data'!$F$13,0,10*ROW('Hygiene Data'!F58)))</f>
        <v/>
      </c>
      <c r="DX64" s="322" t="str">
        <f ca="true">+IF(OFFSET('Hygiene Data'!$G$11,0,10*ROW('Hygiene Data'!G58))="","",OFFSET('Hygiene Data'!$G$11,0,10*ROW('Hygiene Data'!G58)))</f>
        <v/>
      </c>
      <c r="DY64" s="322" t="str">
        <f ca="true">+IF(OFFSET('Hygiene Data'!$G$12,0,10*ROW('Hygiene Data'!G58))="","",OFFSET('Hygiene Data'!$G$12,0,10*ROW('Hygiene Data'!G58)))</f>
        <v/>
      </c>
      <c r="DZ64" s="322" t="str">
        <f ca="true">+IF(OFFSET('Hygiene Data'!$G$13,0,10*ROW('Hygiene Data'!G58))="","",OFFSET('Hygiene Data'!$G$13,0,10*ROW('Hygiene Data'!G58)))</f>
        <v/>
      </c>
      <c r="EA64" s="322" t="str">
        <f ca="true">+IF(OFFSET('Hygiene Data'!$H$11,0,10*ROW('Hygiene Data'!H58))="","",OFFSET('Hygiene Data'!$H$11,0,10*ROW('Hygiene Data'!H58)))</f>
        <v/>
      </c>
      <c r="EB64" s="322" t="str">
        <f ca="true">+IF(OFFSET('Hygiene Data'!$H$12,0,10*ROW('Hygiene Data'!H58))="","",OFFSET('Hygiene Data'!$H$12,0,10*ROW('Hygiene Data'!H58)))</f>
        <v/>
      </c>
      <c r="EC64" s="322" t="str">
        <f ca="true">+IF(OFFSET('Hygiene Data'!$H$13,0,10*ROW('Hygiene Data'!H58))="","",OFFSET('Hygiene Data'!$H$13,0,10*ROW('Hygiene Data'!H58)))</f>
        <v/>
      </c>
      <c r="ED64" s="322" t="str">
        <f ca="true">+IF(OFFSET('Hygiene Data'!$I$11,0,10*ROW('Hygiene Data'!I58))="","",OFFSET('Hygiene Data'!$I$11,0,10*ROW('Hygiene Data'!I58)))</f>
        <v/>
      </c>
      <c r="EE64" s="322" t="str">
        <f ca="true">+IF(OFFSET('Hygiene Data'!$I$12,0,10*ROW('Hygiene Data'!I58))="","",OFFSET('Hygiene Data'!$I$12,0,10*ROW('Hygiene Data'!I58)))</f>
        <v/>
      </c>
      <c r="EF64" s="322" t="str">
        <f ca="true">+IF(OFFSET('Hygiene Data'!$I$13,0,10*ROW('Hygiene Data'!I58))="","",OFFSET('Hygiene Data'!$I$13,0,10*ROW('Hygiene Data'!I58)))</f>
        <v/>
      </c>
    </row>
    <row xmlns:x14ac="http://schemas.microsoft.com/office/spreadsheetml/2009/9/ac" r="65" x14ac:dyDescent="0.2">
      <c r="A65" s="38" t="str">
        <f ca="true">+IF(OFFSET('Water Data'!$B$2,0,10*ROW('Water Data'!E59))="","",OFFSET('Water Data'!$B$2,0,10*ROW('Water Data'!E59)))</f>
        <v/>
      </c>
      <c r="B65" s="38" t="str">
        <f ca="true">+IF(OFFSET('Water Data'!$C$2,0,10*ROW('Water Data'!F59))="","",OFFSET('Water Data'!$C$2,0,10*ROW('Water Data'!F59)))</f>
        <v/>
      </c>
      <c r="C65" s="378" t="str">
        <f t="shared" ca="true" si="0"/>
        <v/>
      </c>
      <c r="D65" s="99"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9"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9"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9"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9"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9"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9"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9"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9"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9"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9"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9"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9"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9"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9"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9"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9"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9"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100"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100"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100"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100"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100"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100"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100"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100"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100"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100"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100"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100"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100"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100"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100"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100"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100"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100"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100"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100"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100"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100"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100"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100"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100"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100"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100"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100"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100"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100"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101"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101"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101"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101"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101"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101"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101"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101"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101"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101"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101"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101"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101"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101"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101"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101"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101"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101"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22"/>
      <c r="BS65" s="322" t="str">
        <f ca="true">+IF(OFFSET('Water Data'!$D$27,0,10*ROW('Water Data'!D59))="","",OFFSET('Water Data'!$D$27,0,10*ROW('Water Data'!D59)))</f>
        <v/>
      </c>
      <c r="BT65" s="322" t="str">
        <f ca="true">+IF(OFFSET('Water Data'!$D$28,0,10*ROW('Water Data'!D59))="","",OFFSET('Water Data'!$D$28,0,10*ROW('Water Data'!D59)))</f>
        <v/>
      </c>
      <c r="BU65" s="322" t="str">
        <f ca="true">+IF(OFFSET('Water Data'!$D$29,0,10*ROW('Water Data'!D59))="","",OFFSET('Water Data'!$D$29,0,10*ROW('Water Data'!D59)))</f>
        <v/>
      </c>
      <c r="BV65" s="322" t="str">
        <f ca="true">+IF(OFFSET('Water Data'!$E$27,0,10*ROW('Water Data'!E59))="","",OFFSET('Water Data'!$E$27,0,10*ROW('Water Data'!E59)))</f>
        <v/>
      </c>
      <c r="BW65" s="322" t="str">
        <f ca="true">+IF(OFFSET('Water Data'!$E$28,0,10*ROW('Water Data'!E59))="","",OFFSET('Water Data'!$E$28,0,10*ROW('Water Data'!E59)))</f>
        <v/>
      </c>
      <c r="BX65" s="322" t="str">
        <f ca="true">+IF(OFFSET('Water Data'!$E$29,0,10*ROW('Water Data'!E59))="","",OFFSET('Water Data'!$E$29,0,10*ROW('Water Data'!E59)))</f>
        <v/>
      </c>
      <c r="BY65" s="322" t="str">
        <f ca="true">+IF(OFFSET('Water Data'!$F$27,0,10*ROW('Water Data'!F59))="","",OFFSET('Water Data'!$F$27,0,10*ROW('Water Data'!F59)))</f>
        <v/>
      </c>
      <c r="BZ65" s="322" t="str">
        <f ca="true">+IF(OFFSET('Water Data'!$F$28,0,10*ROW('Water Data'!F59))="","",OFFSET('Water Data'!$F$28,0,10*ROW('Water Data'!F59)))</f>
        <v/>
      </c>
      <c r="CA65" s="322" t="str">
        <f ca="true">+IF(OFFSET('Water Data'!$F$29,0,10*ROW('Water Data'!F59))="","",OFFSET('Water Data'!$F$29,0,10*ROW('Water Data'!F59)))</f>
        <v/>
      </c>
      <c r="CB65" s="322" t="str">
        <f ca="true">+IF(OFFSET('Water Data'!$G$27,0,10*ROW('Water Data'!G59))="","",OFFSET('Water Data'!$G$27,0,10*ROW('Water Data'!G59)))</f>
        <v/>
      </c>
      <c r="CC65" s="322" t="str">
        <f ca="true">+IF(OFFSET('Water Data'!$G$28,0,10*ROW('Water Data'!G59))="","",OFFSET('Water Data'!$G$28,0,10*ROW('Water Data'!G59)))</f>
        <v/>
      </c>
      <c r="CD65" s="322" t="str">
        <f ca="true">+IF(OFFSET('Water Data'!$G$29,0,10*ROW('Water Data'!G59))="","",OFFSET('Water Data'!$G$29,0,10*ROW('Water Data'!G59)))</f>
        <v/>
      </c>
      <c r="CE65" s="322" t="str">
        <f ca="true">+IF(OFFSET('Water Data'!$H$27,0,10*ROW('Water Data'!H59))="","",OFFSET('Water Data'!$H$27,0,10*ROW('Water Data'!H59)))</f>
        <v/>
      </c>
      <c r="CF65" s="322" t="str">
        <f ca="true">+IF(OFFSET('Water Data'!$H$28,0,10*ROW('Water Data'!H59))="","",OFFSET('Water Data'!$H$28,0,10*ROW('Water Data'!H59)))</f>
        <v/>
      </c>
      <c r="CG65" s="322" t="str">
        <f ca="true">+IF(OFFSET('Water Data'!$H$29,0,10*ROW('Water Data'!H59))="","",OFFSET('Water Data'!$H$29,0,10*ROW('Water Data'!H59)))</f>
        <v/>
      </c>
      <c r="CH65" s="322" t="str">
        <f ca="true">+IF(OFFSET('Water Data'!$I$27,0,10*ROW('Water Data'!I59))="","",OFFSET('Water Data'!$I$27,0,10*ROW('Water Data'!I59)))</f>
        <v/>
      </c>
      <c r="CI65" s="322" t="str">
        <f ca="true">+IF(OFFSET('Water Data'!$I$28,0,10*ROW('Water Data'!I59))="","",OFFSET('Water Data'!$I$28,0,10*ROW('Water Data'!I59)))</f>
        <v/>
      </c>
      <c r="CJ65" s="322" t="str">
        <f ca="true">+IF(OFFSET('Water Data'!$I$29,0,10*ROW('Water Data'!I59))="","",OFFSET('Water Data'!$I$29,0,10*ROW('Water Data'!I59)))</f>
        <v/>
      </c>
      <c r="CK65" s="322" t="str">
        <f ca="true">+IF(OFFSET('Sanitation Data'!$D$28,0,10*ROW('Sanitation Data'!D59))="","",OFFSET('Sanitation Data'!$D$28,0,10*ROW('Sanitation Data'!D59)))</f>
        <v/>
      </c>
      <c r="CL65" s="322" t="str">
        <f ca="true">+IF(OFFSET('Sanitation Data'!$D$29,0,10*ROW('Sanitation Data'!D59))="","",OFFSET('Sanitation Data'!$D$29,0,10*ROW('Sanitation Data'!D59)))</f>
        <v/>
      </c>
      <c r="CM65" s="322" t="str">
        <f ca="true">+IF(OFFSET('Sanitation Data'!$D$30,0,10*ROW('Sanitation Data'!D59))="","",OFFSET('Sanitation Data'!$D$30,0,10*ROW('Sanitation Data'!D59)))</f>
        <v/>
      </c>
      <c r="CN65" s="322" t="str">
        <f ca="true">+IF(OFFSET('Sanitation Data'!$D$31,0,10*ROW('Sanitation Data'!D59))="","",OFFSET('Sanitation Data'!$D$31,0,10*ROW('Sanitation Data'!D59)))</f>
        <v/>
      </c>
      <c r="CO65" s="322" t="str">
        <f ca="true">+IF(OFFSET('Sanitation Data'!$D$32,0,10*ROW('Sanitation Data'!D59))="","",OFFSET('Sanitation Data'!$D$32,0,10*ROW('Sanitation Data'!D59)))</f>
        <v/>
      </c>
      <c r="CP65" s="322" t="str">
        <f ca="true">+IF(OFFSET('Sanitation Data'!$E$28,0,10*ROW('Sanitation Data'!E59))="","",OFFSET('Sanitation Data'!$E$28,0,10*ROW('Sanitation Data'!E59)))</f>
        <v/>
      </c>
      <c r="CQ65" s="322" t="str">
        <f ca="true">+IF(OFFSET('Sanitation Data'!$E$29,0,10*ROW('Sanitation Data'!E59))="","",OFFSET('Sanitation Data'!$E$29,0,10*ROW('Sanitation Data'!E59)))</f>
        <v/>
      </c>
      <c r="CR65" s="322" t="str">
        <f ca="true">+IF(OFFSET('Sanitation Data'!$E$30,0,10*ROW('Sanitation Data'!E59))="","",OFFSET('Sanitation Data'!$E$30,0,10*ROW('Sanitation Data'!E59)))</f>
        <v/>
      </c>
      <c r="CS65" s="322" t="str">
        <f ca="true">+IF(OFFSET('Sanitation Data'!$E$31,0,10*ROW('Sanitation Data'!E59))="","",OFFSET('Sanitation Data'!$E$31,0,10*ROW('Sanitation Data'!E59)))</f>
        <v/>
      </c>
      <c r="CT65" s="322" t="str">
        <f ca="true">+IF(OFFSET('Sanitation Data'!$E$32,0,10*ROW('Sanitation Data'!E59))="","",OFFSET('Sanitation Data'!$E$32,0,10*ROW('Sanitation Data'!E59)))</f>
        <v/>
      </c>
      <c r="CU65" s="322" t="str">
        <f ca="true">+IF(OFFSET('Sanitation Data'!$F$28,0,10*ROW('Sanitation Data'!F59))="","",OFFSET('Sanitation Data'!$F$28,0,10*ROW('Sanitation Data'!F59)))</f>
        <v/>
      </c>
      <c r="CV65" s="322" t="str">
        <f ca="true">+IF(OFFSET('Sanitation Data'!$F$29,0,10*ROW('Sanitation Data'!F59))="","",OFFSET('Sanitation Data'!$F$29,0,10*ROW('Sanitation Data'!F59)))</f>
        <v/>
      </c>
      <c r="CW65" s="322" t="str">
        <f ca="true">+IF(OFFSET('Sanitation Data'!$F$30,0,10*ROW('Sanitation Data'!F59))="","",OFFSET('Sanitation Data'!$F$30,0,10*ROW('Sanitation Data'!F59)))</f>
        <v/>
      </c>
      <c r="CX65" s="322" t="str">
        <f ca="true">+IF(OFFSET('Sanitation Data'!$F$31,0,10*ROW('Sanitation Data'!F59))="","",OFFSET('Sanitation Data'!$F$31,0,10*ROW('Sanitation Data'!F59)))</f>
        <v/>
      </c>
      <c r="CY65" s="322" t="str">
        <f ca="true">+IF(OFFSET('Sanitation Data'!$F$32,0,10*ROW('Sanitation Data'!F59))="","",OFFSET('Sanitation Data'!$F$32,0,10*ROW('Sanitation Data'!F59)))</f>
        <v/>
      </c>
      <c r="CZ65" s="322" t="str">
        <f ca="true">+IF(OFFSET('Sanitation Data'!$G$28,0,10*ROW('Sanitation Data'!G59))="","",OFFSET('Sanitation Data'!$G$28,0,10*ROW('Sanitation Data'!G59)))</f>
        <v/>
      </c>
      <c r="DA65" s="322" t="str">
        <f ca="true">+IF(OFFSET('Sanitation Data'!$G$29,0,10*ROW('Sanitation Data'!G59))="","",OFFSET('Sanitation Data'!$G$29,0,10*ROW('Sanitation Data'!G59)))</f>
        <v/>
      </c>
      <c r="DB65" s="322" t="str">
        <f ca="true">+IF(OFFSET('Sanitation Data'!$G$30,0,10*ROW('Sanitation Data'!G59))="","",OFFSET('Sanitation Data'!$G$30,0,10*ROW('Sanitation Data'!G59)))</f>
        <v/>
      </c>
      <c r="DC65" s="322" t="str">
        <f ca="true">+IF(OFFSET('Sanitation Data'!$G$31,0,10*ROW('Sanitation Data'!G59))="","",OFFSET('Sanitation Data'!$G$31,0,10*ROW('Sanitation Data'!G59)))</f>
        <v/>
      </c>
      <c r="DD65" s="322" t="str">
        <f ca="true">+IF(OFFSET('Sanitation Data'!$G$32,0,10*ROW('Sanitation Data'!G59))="","",OFFSET('Sanitation Data'!$G$32,0,10*ROW('Sanitation Data'!G59)))</f>
        <v/>
      </c>
      <c r="DE65" s="322" t="str">
        <f ca="true">+IF(OFFSET('Sanitation Data'!$H$28,0,10*ROW('Sanitation Data'!H59))="","",OFFSET('Sanitation Data'!$H$28,0,10*ROW('Sanitation Data'!H59)))</f>
        <v/>
      </c>
      <c r="DF65" s="322" t="str">
        <f ca="true">+IF(OFFSET('Sanitation Data'!$H$29,0,10*ROW('Sanitation Data'!H59))="","",OFFSET('Sanitation Data'!$H$29,0,10*ROW('Sanitation Data'!H59)))</f>
        <v/>
      </c>
      <c r="DG65" s="322" t="str">
        <f ca="true">+IF(OFFSET('Sanitation Data'!$H$30,0,10*ROW('Sanitation Data'!H59))="","",OFFSET('Sanitation Data'!$H$30,0,10*ROW('Sanitation Data'!H59)))</f>
        <v/>
      </c>
      <c r="DH65" s="322" t="str">
        <f ca="true">+IF(OFFSET('Sanitation Data'!$H$31,0,10*ROW('Sanitation Data'!H59))="","",OFFSET('Sanitation Data'!$H$31,0,10*ROW('Sanitation Data'!H59)))</f>
        <v/>
      </c>
      <c r="DI65" s="322" t="str">
        <f ca="true">+IF(OFFSET('Sanitation Data'!$H$32,0,10*ROW('Sanitation Data'!H59))="","",OFFSET('Sanitation Data'!$H$32,0,10*ROW('Sanitation Data'!H59)))</f>
        <v/>
      </c>
      <c r="DJ65" s="322" t="str">
        <f ca="true">+IF(OFFSET('Sanitation Data'!$I$28,0,10*ROW('Sanitation Data'!I59))="","",OFFSET('Sanitation Data'!$I$28,0,10*ROW('Sanitation Data'!I59)))</f>
        <v/>
      </c>
      <c r="DK65" s="322" t="str">
        <f ca="true">+IF(OFFSET('Sanitation Data'!$I$29,0,10*ROW('Sanitation Data'!I59))="","",OFFSET('Sanitation Data'!$I$29,0,10*ROW('Sanitation Data'!I59)))</f>
        <v/>
      </c>
      <c r="DL65" s="322" t="str">
        <f ca="true">+IF(OFFSET('Sanitation Data'!$I$30,0,10*ROW('Sanitation Data'!I59))="","",OFFSET('Sanitation Data'!$I$30,0,10*ROW('Sanitation Data'!I59)))</f>
        <v/>
      </c>
      <c r="DM65" s="322" t="str">
        <f ca="true">+IF(OFFSET('Sanitation Data'!$I$31,0,10*ROW('Sanitation Data'!I59))="","",OFFSET('Sanitation Data'!$I$31,0,10*ROW('Sanitation Data'!I59)))</f>
        <v/>
      </c>
      <c r="DN65" s="322" t="str">
        <f ca="true">+IF(OFFSET('Sanitation Data'!$I$32,0,10*ROW('Sanitation Data'!I59))="","",OFFSET('Sanitation Data'!$I$32,0,10*ROW('Sanitation Data'!I59)))</f>
        <v/>
      </c>
      <c r="DO65" s="322" t="str">
        <f ca="true">+IF(OFFSET('Hygiene Data'!$D$11,0,10*ROW('Hygiene Data'!D59))="","",OFFSET('Hygiene Data'!$D$11,0,10*ROW('Hygiene Data'!D59)))</f>
        <v/>
      </c>
      <c r="DP65" s="322" t="str">
        <f ca="true">+IF(OFFSET('Hygiene Data'!$D$12,0,10*ROW('Hygiene Data'!D59))="","",OFFSET('Hygiene Data'!$D$12,0,10*ROW('Hygiene Data'!D59)))</f>
        <v/>
      </c>
      <c r="DQ65" s="322" t="str">
        <f ca="true">+IF(OFFSET('Hygiene Data'!$D$13,0,10*ROW('Hygiene Data'!D59))="","",OFFSET('Hygiene Data'!$D$13,0,10*ROW('Hygiene Data'!D59)))</f>
        <v/>
      </c>
      <c r="DR65" s="322" t="str">
        <f ca="true">+IF(OFFSET('Hygiene Data'!$E$11,0,10*ROW('Hygiene Data'!E59))="","",OFFSET('Hygiene Data'!$E$11,0,10*ROW('Hygiene Data'!E59)))</f>
        <v/>
      </c>
      <c r="DS65" s="322" t="str">
        <f ca="true">+IF(OFFSET('Hygiene Data'!$E$12,0,10*ROW('Hygiene Data'!E59))="","",OFFSET('Hygiene Data'!$E$12,0,10*ROW('Hygiene Data'!E59)))</f>
        <v/>
      </c>
      <c r="DT65" s="322" t="str">
        <f ca="true">+IF(OFFSET('Hygiene Data'!$E$13,0,10*ROW('Hygiene Data'!E59))="","",OFFSET('Hygiene Data'!$E$13,0,10*ROW('Hygiene Data'!E59)))</f>
        <v/>
      </c>
      <c r="DU65" s="322" t="str">
        <f ca="true">+IF(OFFSET('Hygiene Data'!$F$11,0,10*ROW('Hygiene Data'!F59))="","",OFFSET('Hygiene Data'!$F$11,0,10*ROW('Hygiene Data'!F59)))</f>
        <v/>
      </c>
      <c r="DV65" s="322" t="str">
        <f ca="true">+IF(OFFSET('Hygiene Data'!$F$12,0,10*ROW('Hygiene Data'!F59))="","",OFFSET('Hygiene Data'!$F$12,0,10*ROW('Hygiene Data'!F59)))</f>
        <v/>
      </c>
      <c r="DW65" s="322" t="str">
        <f ca="true">+IF(OFFSET('Hygiene Data'!$F$13,0,10*ROW('Hygiene Data'!F59))="","",OFFSET('Hygiene Data'!$F$13,0,10*ROW('Hygiene Data'!F59)))</f>
        <v/>
      </c>
      <c r="DX65" s="322" t="str">
        <f ca="true">+IF(OFFSET('Hygiene Data'!$G$11,0,10*ROW('Hygiene Data'!G59))="","",OFFSET('Hygiene Data'!$G$11,0,10*ROW('Hygiene Data'!G59)))</f>
        <v/>
      </c>
      <c r="DY65" s="322" t="str">
        <f ca="true">+IF(OFFSET('Hygiene Data'!$G$12,0,10*ROW('Hygiene Data'!G59))="","",OFFSET('Hygiene Data'!$G$12,0,10*ROW('Hygiene Data'!G59)))</f>
        <v/>
      </c>
      <c r="DZ65" s="322" t="str">
        <f ca="true">+IF(OFFSET('Hygiene Data'!$G$13,0,10*ROW('Hygiene Data'!G59))="","",OFFSET('Hygiene Data'!$G$13,0,10*ROW('Hygiene Data'!G59)))</f>
        <v/>
      </c>
      <c r="EA65" s="322" t="str">
        <f ca="true">+IF(OFFSET('Hygiene Data'!$H$11,0,10*ROW('Hygiene Data'!H59))="","",OFFSET('Hygiene Data'!$H$11,0,10*ROW('Hygiene Data'!H59)))</f>
        <v/>
      </c>
      <c r="EB65" s="322" t="str">
        <f ca="true">+IF(OFFSET('Hygiene Data'!$H$12,0,10*ROW('Hygiene Data'!H59))="","",OFFSET('Hygiene Data'!$H$12,0,10*ROW('Hygiene Data'!H59)))</f>
        <v/>
      </c>
      <c r="EC65" s="322" t="str">
        <f ca="true">+IF(OFFSET('Hygiene Data'!$H$13,0,10*ROW('Hygiene Data'!H59))="","",OFFSET('Hygiene Data'!$H$13,0,10*ROW('Hygiene Data'!H59)))</f>
        <v/>
      </c>
      <c r="ED65" s="322" t="str">
        <f ca="true">+IF(OFFSET('Hygiene Data'!$I$11,0,10*ROW('Hygiene Data'!I59))="","",OFFSET('Hygiene Data'!$I$11,0,10*ROW('Hygiene Data'!I59)))</f>
        <v/>
      </c>
      <c r="EE65" s="322" t="str">
        <f ca="true">+IF(OFFSET('Hygiene Data'!$I$12,0,10*ROW('Hygiene Data'!I59))="","",OFFSET('Hygiene Data'!$I$12,0,10*ROW('Hygiene Data'!I59)))</f>
        <v/>
      </c>
      <c r="EF65" s="322" t="str">
        <f ca="true">+IF(OFFSET('Hygiene Data'!$I$13,0,10*ROW('Hygiene Data'!I59))="","",OFFSET('Hygiene Data'!$I$13,0,10*ROW('Hygiene Data'!I59)))</f>
        <v/>
      </c>
    </row>
    <row xmlns:x14ac="http://schemas.microsoft.com/office/spreadsheetml/2009/9/ac" r="66" x14ac:dyDescent="0.2">
      <c r="A66" s="38" t="str">
        <f ca="true">+IF(OFFSET('Water Data'!$B$2,0,10*ROW('Water Data'!E60))="","",OFFSET('Water Data'!$B$2,0,10*ROW('Water Data'!E60)))</f>
        <v/>
      </c>
      <c r="B66" s="38" t="str">
        <f ca="true">+IF(OFFSET('Water Data'!$C$2,0,10*ROW('Water Data'!F60))="","",OFFSET('Water Data'!$C$2,0,10*ROW('Water Data'!F60)))</f>
        <v/>
      </c>
      <c r="C66" s="378" t="str">
        <f t="shared" ca="true" si="0"/>
        <v/>
      </c>
      <c r="D66" s="99"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9"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9"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9"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9"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9"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9"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9"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9"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9"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9"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9"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9"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9"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9"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9"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9"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9"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100"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100"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100"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100"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100"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100"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100"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100"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100"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100"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100"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100"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100"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100"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100"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100"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100"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100"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100"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100"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100"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100"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100"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100"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100"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100"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100"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100"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100"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100"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101"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101"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101"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101"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101"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101"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101"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101"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101"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101"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101"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101"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101"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101"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101"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101"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101"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101"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22"/>
      <c r="BS66" s="322" t="str">
        <f ca="true">+IF(OFFSET('Water Data'!$D$27,0,10*ROW('Water Data'!D60))="","",OFFSET('Water Data'!$D$27,0,10*ROW('Water Data'!D60)))</f>
        <v/>
      </c>
      <c r="BT66" s="322" t="str">
        <f ca="true">+IF(OFFSET('Water Data'!$D$28,0,10*ROW('Water Data'!D60))="","",OFFSET('Water Data'!$D$28,0,10*ROW('Water Data'!D60)))</f>
        <v/>
      </c>
      <c r="BU66" s="322" t="str">
        <f ca="true">+IF(OFFSET('Water Data'!$D$29,0,10*ROW('Water Data'!D60))="","",OFFSET('Water Data'!$D$29,0,10*ROW('Water Data'!D60)))</f>
        <v/>
      </c>
      <c r="BV66" s="322" t="str">
        <f ca="true">+IF(OFFSET('Water Data'!$E$27,0,10*ROW('Water Data'!E60))="","",OFFSET('Water Data'!$E$27,0,10*ROW('Water Data'!E60)))</f>
        <v/>
      </c>
      <c r="BW66" s="322" t="str">
        <f ca="true">+IF(OFFSET('Water Data'!$E$28,0,10*ROW('Water Data'!E60))="","",OFFSET('Water Data'!$E$28,0,10*ROW('Water Data'!E60)))</f>
        <v/>
      </c>
      <c r="BX66" s="322" t="str">
        <f ca="true">+IF(OFFSET('Water Data'!$E$29,0,10*ROW('Water Data'!E60))="","",OFFSET('Water Data'!$E$29,0,10*ROW('Water Data'!E60)))</f>
        <v/>
      </c>
      <c r="BY66" s="322" t="str">
        <f ca="true">+IF(OFFSET('Water Data'!$F$27,0,10*ROW('Water Data'!F60))="","",OFFSET('Water Data'!$F$27,0,10*ROW('Water Data'!F60)))</f>
        <v/>
      </c>
      <c r="BZ66" s="322" t="str">
        <f ca="true">+IF(OFFSET('Water Data'!$F$28,0,10*ROW('Water Data'!F60))="","",OFFSET('Water Data'!$F$28,0,10*ROW('Water Data'!F60)))</f>
        <v/>
      </c>
      <c r="CA66" s="322" t="str">
        <f ca="true">+IF(OFFSET('Water Data'!$F$29,0,10*ROW('Water Data'!F60))="","",OFFSET('Water Data'!$F$29,0,10*ROW('Water Data'!F60)))</f>
        <v/>
      </c>
      <c r="CB66" s="322" t="str">
        <f ca="true">+IF(OFFSET('Water Data'!$G$27,0,10*ROW('Water Data'!G60))="","",OFFSET('Water Data'!$G$27,0,10*ROW('Water Data'!G60)))</f>
        <v/>
      </c>
      <c r="CC66" s="322" t="str">
        <f ca="true">+IF(OFFSET('Water Data'!$G$28,0,10*ROW('Water Data'!G60))="","",OFFSET('Water Data'!$G$28,0,10*ROW('Water Data'!G60)))</f>
        <v/>
      </c>
      <c r="CD66" s="322" t="str">
        <f ca="true">+IF(OFFSET('Water Data'!$G$29,0,10*ROW('Water Data'!G60))="","",OFFSET('Water Data'!$G$29,0,10*ROW('Water Data'!G60)))</f>
        <v/>
      </c>
      <c r="CE66" s="322" t="str">
        <f ca="true">+IF(OFFSET('Water Data'!$H$27,0,10*ROW('Water Data'!H60))="","",OFFSET('Water Data'!$H$27,0,10*ROW('Water Data'!H60)))</f>
        <v/>
      </c>
      <c r="CF66" s="322" t="str">
        <f ca="true">+IF(OFFSET('Water Data'!$H$28,0,10*ROW('Water Data'!H60))="","",OFFSET('Water Data'!$H$28,0,10*ROW('Water Data'!H60)))</f>
        <v/>
      </c>
      <c r="CG66" s="322" t="str">
        <f ca="true">+IF(OFFSET('Water Data'!$H$29,0,10*ROW('Water Data'!H60))="","",OFFSET('Water Data'!$H$29,0,10*ROW('Water Data'!H60)))</f>
        <v/>
      </c>
      <c r="CH66" s="322" t="str">
        <f ca="true">+IF(OFFSET('Water Data'!$I$27,0,10*ROW('Water Data'!I60))="","",OFFSET('Water Data'!$I$27,0,10*ROW('Water Data'!I60)))</f>
        <v/>
      </c>
      <c r="CI66" s="322" t="str">
        <f ca="true">+IF(OFFSET('Water Data'!$I$28,0,10*ROW('Water Data'!I60))="","",OFFSET('Water Data'!$I$28,0,10*ROW('Water Data'!I60)))</f>
        <v/>
      </c>
      <c r="CJ66" s="322" t="str">
        <f ca="true">+IF(OFFSET('Water Data'!$I$29,0,10*ROW('Water Data'!I60))="","",OFFSET('Water Data'!$I$29,0,10*ROW('Water Data'!I60)))</f>
        <v/>
      </c>
      <c r="CK66" s="322" t="str">
        <f ca="true">+IF(OFFSET('Sanitation Data'!$D$28,0,10*ROW('Sanitation Data'!D60))="","",OFFSET('Sanitation Data'!$D$28,0,10*ROW('Sanitation Data'!D60)))</f>
        <v/>
      </c>
      <c r="CL66" s="322" t="str">
        <f ca="true">+IF(OFFSET('Sanitation Data'!$D$29,0,10*ROW('Sanitation Data'!D60))="","",OFFSET('Sanitation Data'!$D$29,0,10*ROW('Sanitation Data'!D60)))</f>
        <v/>
      </c>
      <c r="CM66" s="322" t="str">
        <f ca="true">+IF(OFFSET('Sanitation Data'!$D$30,0,10*ROW('Sanitation Data'!D60))="","",OFFSET('Sanitation Data'!$D$30,0,10*ROW('Sanitation Data'!D60)))</f>
        <v/>
      </c>
      <c r="CN66" s="322" t="str">
        <f ca="true">+IF(OFFSET('Sanitation Data'!$D$31,0,10*ROW('Sanitation Data'!D60))="","",OFFSET('Sanitation Data'!$D$31,0,10*ROW('Sanitation Data'!D60)))</f>
        <v/>
      </c>
      <c r="CO66" s="322" t="str">
        <f ca="true">+IF(OFFSET('Sanitation Data'!$D$32,0,10*ROW('Sanitation Data'!D60))="","",OFFSET('Sanitation Data'!$D$32,0,10*ROW('Sanitation Data'!D60)))</f>
        <v/>
      </c>
      <c r="CP66" s="322" t="str">
        <f ca="true">+IF(OFFSET('Sanitation Data'!$E$28,0,10*ROW('Sanitation Data'!E60))="","",OFFSET('Sanitation Data'!$E$28,0,10*ROW('Sanitation Data'!E60)))</f>
        <v/>
      </c>
      <c r="CQ66" s="322" t="str">
        <f ca="true">+IF(OFFSET('Sanitation Data'!$E$29,0,10*ROW('Sanitation Data'!E60))="","",OFFSET('Sanitation Data'!$E$29,0,10*ROW('Sanitation Data'!E60)))</f>
        <v/>
      </c>
      <c r="CR66" s="322" t="str">
        <f ca="true">+IF(OFFSET('Sanitation Data'!$E$30,0,10*ROW('Sanitation Data'!E60))="","",OFFSET('Sanitation Data'!$E$30,0,10*ROW('Sanitation Data'!E60)))</f>
        <v/>
      </c>
      <c r="CS66" s="322" t="str">
        <f ca="true">+IF(OFFSET('Sanitation Data'!$E$31,0,10*ROW('Sanitation Data'!E60))="","",OFFSET('Sanitation Data'!$E$31,0,10*ROW('Sanitation Data'!E60)))</f>
        <v/>
      </c>
      <c r="CT66" s="322" t="str">
        <f ca="true">+IF(OFFSET('Sanitation Data'!$E$32,0,10*ROW('Sanitation Data'!E60))="","",OFFSET('Sanitation Data'!$E$32,0,10*ROW('Sanitation Data'!E60)))</f>
        <v/>
      </c>
      <c r="CU66" s="322" t="str">
        <f ca="true">+IF(OFFSET('Sanitation Data'!$F$28,0,10*ROW('Sanitation Data'!F60))="","",OFFSET('Sanitation Data'!$F$28,0,10*ROW('Sanitation Data'!F60)))</f>
        <v/>
      </c>
      <c r="CV66" s="322" t="str">
        <f ca="true">+IF(OFFSET('Sanitation Data'!$F$29,0,10*ROW('Sanitation Data'!F60))="","",OFFSET('Sanitation Data'!$F$29,0,10*ROW('Sanitation Data'!F60)))</f>
        <v/>
      </c>
      <c r="CW66" s="322" t="str">
        <f ca="true">+IF(OFFSET('Sanitation Data'!$F$30,0,10*ROW('Sanitation Data'!F60))="","",OFFSET('Sanitation Data'!$F$30,0,10*ROW('Sanitation Data'!F60)))</f>
        <v/>
      </c>
      <c r="CX66" s="322" t="str">
        <f ca="true">+IF(OFFSET('Sanitation Data'!$F$31,0,10*ROW('Sanitation Data'!F60))="","",OFFSET('Sanitation Data'!$F$31,0,10*ROW('Sanitation Data'!F60)))</f>
        <v/>
      </c>
      <c r="CY66" s="322" t="str">
        <f ca="true">+IF(OFFSET('Sanitation Data'!$F$32,0,10*ROW('Sanitation Data'!F60))="","",OFFSET('Sanitation Data'!$F$32,0,10*ROW('Sanitation Data'!F60)))</f>
        <v/>
      </c>
      <c r="CZ66" s="322" t="str">
        <f ca="true">+IF(OFFSET('Sanitation Data'!$G$28,0,10*ROW('Sanitation Data'!G60))="","",OFFSET('Sanitation Data'!$G$28,0,10*ROW('Sanitation Data'!G60)))</f>
        <v/>
      </c>
      <c r="DA66" s="322" t="str">
        <f ca="true">+IF(OFFSET('Sanitation Data'!$G$29,0,10*ROW('Sanitation Data'!G60))="","",OFFSET('Sanitation Data'!$G$29,0,10*ROW('Sanitation Data'!G60)))</f>
        <v/>
      </c>
      <c r="DB66" s="322" t="str">
        <f ca="true">+IF(OFFSET('Sanitation Data'!$G$30,0,10*ROW('Sanitation Data'!G60))="","",OFFSET('Sanitation Data'!$G$30,0,10*ROW('Sanitation Data'!G60)))</f>
        <v/>
      </c>
      <c r="DC66" s="322" t="str">
        <f ca="true">+IF(OFFSET('Sanitation Data'!$G$31,0,10*ROW('Sanitation Data'!G60))="","",OFFSET('Sanitation Data'!$G$31,0,10*ROW('Sanitation Data'!G60)))</f>
        <v/>
      </c>
      <c r="DD66" s="322" t="str">
        <f ca="true">+IF(OFFSET('Sanitation Data'!$G$32,0,10*ROW('Sanitation Data'!G60))="","",OFFSET('Sanitation Data'!$G$32,0,10*ROW('Sanitation Data'!G60)))</f>
        <v/>
      </c>
      <c r="DE66" s="322" t="str">
        <f ca="true">+IF(OFFSET('Sanitation Data'!$H$28,0,10*ROW('Sanitation Data'!H60))="","",OFFSET('Sanitation Data'!$H$28,0,10*ROW('Sanitation Data'!H60)))</f>
        <v/>
      </c>
      <c r="DF66" s="322" t="str">
        <f ca="true">+IF(OFFSET('Sanitation Data'!$H$29,0,10*ROW('Sanitation Data'!H60))="","",OFFSET('Sanitation Data'!$H$29,0,10*ROW('Sanitation Data'!H60)))</f>
        <v/>
      </c>
      <c r="DG66" s="322" t="str">
        <f ca="true">+IF(OFFSET('Sanitation Data'!$H$30,0,10*ROW('Sanitation Data'!H60))="","",OFFSET('Sanitation Data'!$H$30,0,10*ROW('Sanitation Data'!H60)))</f>
        <v/>
      </c>
      <c r="DH66" s="322" t="str">
        <f ca="true">+IF(OFFSET('Sanitation Data'!$H$31,0,10*ROW('Sanitation Data'!H60))="","",OFFSET('Sanitation Data'!$H$31,0,10*ROW('Sanitation Data'!H60)))</f>
        <v/>
      </c>
      <c r="DI66" s="322" t="str">
        <f ca="true">+IF(OFFSET('Sanitation Data'!$H$32,0,10*ROW('Sanitation Data'!H60))="","",OFFSET('Sanitation Data'!$H$32,0,10*ROW('Sanitation Data'!H60)))</f>
        <v/>
      </c>
      <c r="DJ66" s="322" t="str">
        <f ca="true">+IF(OFFSET('Sanitation Data'!$I$28,0,10*ROW('Sanitation Data'!I60))="","",OFFSET('Sanitation Data'!$I$28,0,10*ROW('Sanitation Data'!I60)))</f>
        <v/>
      </c>
      <c r="DK66" s="322" t="str">
        <f ca="true">+IF(OFFSET('Sanitation Data'!$I$29,0,10*ROW('Sanitation Data'!I60))="","",OFFSET('Sanitation Data'!$I$29,0,10*ROW('Sanitation Data'!I60)))</f>
        <v/>
      </c>
      <c r="DL66" s="322" t="str">
        <f ca="true">+IF(OFFSET('Sanitation Data'!$I$30,0,10*ROW('Sanitation Data'!I60))="","",OFFSET('Sanitation Data'!$I$30,0,10*ROW('Sanitation Data'!I60)))</f>
        <v/>
      </c>
      <c r="DM66" s="322" t="str">
        <f ca="true">+IF(OFFSET('Sanitation Data'!$I$31,0,10*ROW('Sanitation Data'!I60))="","",OFFSET('Sanitation Data'!$I$31,0,10*ROW('Sanitation Data'!I60)))</f>
        <v/>
      </c>
      <c r="DN66" s="322" t="str">
        <f ca="true">+IF(OFFSET('Sanitation Data'!$I$32,0,10*ROW('Sanitation Data'!I60))="","",OFFSET('Sanitation Data'!$I$32,0,10*ROW('Sanitation Data'!I60)))</f>
        <v/>
      </c>
      <c r="DO66" s="322" t="str">
        <f ca="true">+IF(OFFSET('Hygiene Data'!$D$11,0,10*ROW('Hygiene Data'!D60))="","",OFFSET('Hygiene Data'!$D$11,0,10*ROW('Hygiene Data'!D60)))</f>
        <v/>
      </c>
      <c r="DP66" s="322" t="str">
        <f ca="true">+IF(OFFSET('Hygiene Data'!$D$12,0,10*ROW('Hygiene Data'!D60))="","",OFFSET('Hygiene Data'!$D$12,0,10*ROW('Hygiene Data'!D60)))</f>
        <v/>
      </c>
      <c r="DQ66" s="322" t="str">
        <f ca="true">+IF(OFFSET('Hygiene Data'!$D$13,0,10*ROW('Hygiene Data'!D60))="","",OFFSET('Hygiene Data'!$D$13,0,10*ROW('Hygiene Data'!D60)))</f>
        <v/>
      </c>
      <c r="DR66" s="322" t="str">
        <f ca="true">+IF(OFFSET('Hygiene Data'!$E$11,0,10*ROW('Hygiene Data'!E60))="","",OFFSET('Hygiene Data'!$E$11,0,10*ROW('Hygiene Data'!E60)))</f>
        <v/>
      </c>
      <c r="DS66" s="322" t="str">
        <f ca="true">+IF(OFFSET('Hygiene Data'!$E$12,0,10*ROW('Hygiene Data'!E60))="","",OFFSET('Hygiene Data'!$E$12,0,10*ROW('Hygiene Data'!E60)))</f>
        <v/>
      </c>
      <c r="DT66" s="322" t="str">
        <f ca="true">+IF(OFFSET('Hygiene Data'!$E$13,0,10*ROW('Hygiene Data'!E60))="","",OFFSET('Hygiene Data'!$E$13,0,10*ROW('Hygiene Data'!E60)))</f>
        <v/>
      </c>
      <c r="DU66" s="322" t="str">
        <f ca="true">+IF(OFFSET('Hygiene Data'!$F$11,0,10*ROW('Hygiene Data'!F60))="","",OFFSET('Hygiene Data'!$F$11,0,10*ROW('Hygiene Data'!F60)))</f>
        <v/>
      </c>
      <c r="DV66" s="322" t="str">
        <f ca="true">+IF(OFFSET('Hygiene Data'!$F$12,0,10*ROW('Hygiene Data'!F60))="","",OFFSET('Hygiene Data'!$F$12,0,10*ROW('Hygiene Data'!F60)))</f>
        <v/>
      </c>
      <c r="DW66" s="322" t="str">
        <f ca="true">+IF(OFFSET('Hygiene Data'!$F$13,0,10*ROW('Hygiene Data'!F60))="","",OFFSET('Hygiene Data'!$F$13,0,10*ROW('Hygiene Data'!F60)))</f>
        <v/>
      </c>
      <c r="DX66" s="322" t="str">
        <f ca="true">+IF(OFFSET('Hygiene Data'!$G$11,0,10*ROW('Hygiene Data'!G60))="","",OFFSET('Hygiene Data'!$G$11,0,10*ROW('Hygiene Data'!G60)))</f>
        <v/>
      </c>
      <c r="DY66" s="322" t="str">
        <f ca="true">+IF(OFFSET('Hygiene Data'!$G$12,0,10*ROW('Hygiene Data'!G60))="","",OFFSET('Hygiene Data'!$G$12,0,10*ROW('Hygiene Data'!G60)))</f>
        <v/>
      </c>
      <c r="DZ66" s="322" t="str">
        <f ca="true">+IF(OFFSET('Hygiene Data'!$G$13,0,10*ROW('Hygiene Data'!G60))="","",OFFSET('Hygiene Data'!$G$13,0,10*ROW('Hygiene Data'!G60)))</f>
        <v/>
      </c>
      <c r="EA66" s="322" t="str">
        <f ca="true">+IF(OFFSET('Hygiene Data'!$H$11,0,10*ROW('Hygiene Data'!H60))="","",OFFSET('Hygiene Data'!$H$11,0,10*ROW('Hygiene Data'!H60)))</f>
        <v/>
      </c>
      <c r="EB66" s="322" t="str">
        <f ca="true">+IF(OFFSET('Hygiene Data'!$H$12,0,10*ROW('Hygiene Data'!H60))="","",OFFSET('Hygiene Data'!$H$12,0,10*ROW('Hygiene Data'!H60)))</f>
        <v/>
      </c>
      <c r="EC66" s="322" t="str">
        <f ca="true">+IF(OFFSET('Hygiene Data'!$H$13,0,10*ROW('Hygiene Data'!H60))="","",OFFSET('Hygiene Data'!$H$13,0,10*ROW('Hygiene Data'!H60)))</f>
        <v/>
      </c>
      <c r="ED66" s="322" t="str">
        <f ca="true">+IF(OFFSET('Hygiene Data'!$I$11,0,10*ROW('Hygiene Data'!I60))="","",OFFSET('Hygiene Data'!$I$11,0,10*ROW('Hygiene Data'!I60)))</f>
        <v/>
      </c>
      <c r="EE66" s="322" t="str">
        <f ca="true">+IF(OFFSET('Hygiene Data'!$I$12,0,10*ROW('Hygiene Data'!I60))="","",OFFSET('Hygiene Data'!$I$12,0,10*ROW('Hygiene Data'!I60)))</f>
        <v/>
      </c>
      <c r="EF66" s="322" t="str">
        <f ca="true">+IF(OFFSET('Hygiene Data'!$I$13,0,10*ROW('Hygiene Data'!I60))="","",OFFSET('Hygiene Data'!$I$13,0,10*ROW('Hygiene Data'!I60)))</f>
        <v/>
      </c>
    </row>
    <row xmlns:x14ac="http://schemas.microsoft.com/office/spreadsheetml/2009/9/ac" r="67" x14ac:dyDescent="0.2">
      <c r="A67" s="38" t="str">
        <f ca="true">+IF(OFFSET('Water Data'!$B$2,0,10*ROW('Water Data'!E61))="","",OFFSET('Water Data'!$B$2,0,10*ROW('Water Data'!E61)))</f>
        <v/>
      </c>
      <c r="B67" s="38" t="str">
        <f ca="true">+IF(OFFSET('Water Data'!$C$2,0,10*ROW('Water Data'!F61))="","",OFFSET('Water Data'!$C$2,0,10*ROW('Water Data'!F61)))</f>
        <v/>
      </c>
      <c r="C67" s="378" t="str">
        <f t="shared" ca="true" si="0"/>
        <v/>
      </c>
      <c r="D67" s="99"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9"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9"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9"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9"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9"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9"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9"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9"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9"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9"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9"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9"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9"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9"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9"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9"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9"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100"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100"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100"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100"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100"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100"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100"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100"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100"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100"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100"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100"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100"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100"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100"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100"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100"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100"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100"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100"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100"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100"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100"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100"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100"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100"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100"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100"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100"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100"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101"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101"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101"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101"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101"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101"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101"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101"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101"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101"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101"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101"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101"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101"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101"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101"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101"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101"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22"/>
      <c r="BS67" s="322" t="str">
        <f ca="true">+IF(OFFSET('Water Data'!$D$27,0,10*ROW('Water Data'!D61))="","",OFFSET('Water Data'!$D$27,0,10*ROW('Water Data'!D61)))</f>
        <v/>
      </c>
      <c r="BT67" s="322" t="str">
        <f ca="true">+IF(OFFSET('Water Data'!$D$28,0,10*ROW('Water Data'!D61))="","",OFFSET('Water Data'!$D$28,0,10*ROW('Water Data'!D61)))</f>
        <v/>
      </c>
      <c r="BU67" s="322" t="str">
        <f ca="true">+IF(OFFSET('Water Data'!$D$29,0,10*ROW('Water Data'!D61))="","",OFFSET('Water Data'!$D$29,0,10*ROW('Water Data'!D61)))</f>
        <v/>
      </c>
      <c r="BV67" s="322" t="str">
        <f ca="true">+IF(OFFSET('Water Data'!$E$27,0,10*ROW('Water Data'!E61))="","",OFFSET('Water Data'!$E$27,0,10*ROW('Water Data'!E61)))</f>
        <v/>
      </c>
      <c r="BW67" s="322" t="str">
        <f ca="true">+IF(OFFSET('Water Data'!$E$28,0,10*ROW('Water Data'!E61))="","",OFFSET('Water Data'!$E$28,0,10*ROW('Water Data'!E61)))</f>
        <v/>
      </c>
      <c r="BX67" s="322" t="str">
        <f ca="true">+IF(OFFSET('Water Data'!$E$29,0,10*ROW('Water Data'!E61))="","",OFFSET('Water Data'!$E$29,0,10*ROW('Water Data'!E61)))</f>
        <v/>
      </c>
      <c r="BY67" s="322" t="str">
        <f ca="true">+IF(OFFSET('Water Data'!$F$27,0,10*ROW('Water Data'!F61))="","",OFFSET('Water Data'!$F$27,0,10*ROW('Water Data'!F61)))</f>
        <v/>
      </c>
      <c r="BZ67" s="322" t="str">
        <f ca="true">+IF(OFFSET('Water Data'!$F$28,0,10*ROW('Water Data'!F61))="","",OFFSET('Water Data'!$F$28,0,10*ROW('Water Data'!F61)))</f>
        <v/>
      </c>
      <c r="CA67" s="322" t="str">
        <f ca="true">+IF(OFFSET('Water Data'!$F$29,0,10*ROW('Water Data'!F61))="","",OFFSET('Water Data'!$F$29,0,10*ROW('Water Data'!F61)))</f>
        <v/>
      </c>
      <c r="CB67" s="322" t="str">
        <f ca="true">+IF(OFFSET('Water Data'!$G$27,0,10*ROW('Water Data'!G61))="","",OFFSET('Water Data'!$G$27,0,10*ROW('Water Data'!G61)))</f>
        <v/>
      </c>
      <c r="CC67" s="322" t="str">
        <f ca="true">+IF(OFFSET('Water Data'!$G$28,0,10*ROW('Water Data'!G61))="","",OFFSET('Water Data'!$G$28,0,10*ROW('Water Data'!G61)))</f>
        <v/>
      </c>
      <c r="CD67" s="322" t="str">
        <f ca="true">+IF(OFFSET('Water Data'!$G$29,0,10*ROW('Water Data'!G61))="","",OFFSET('Water Data'!$G$29,0,10*ROW('Water Data'!G61)))</f>
        <v/>
      </c>
      <c r="CE67" s="322" t="str">
        <f ca="true">+IF(OFFSET('Water Data'!$H$27,0,10*ROW('Water Data'!H61))="","",OFFSET('Water Data'!$H$27,0,10*ROW('Water Data'!H61)))</f>
        <v/>
      </c>
      <c r="CF67" s="322" t="str">
        <f ca="true">+IF(OFFSET('Water Data'!$H$28,0,10*ROW('Water Data'!H61))="","",OFFSET('Water Data'!$H$28,0,10*ROW('Water Data'!H61)))</f>
        <v/>
      </c>
      <c r="CG67" s="322" t="str">
        <f ca="true">+IF(OFFSET('Water Data'!$H$29,0,10*ROW('Water Data'!H61))="","",OFFSET('Water Data'!$H$29,0,10*ROW('Water Data'!H61)))</f>
        <v/>
      </c>
      <c r="CH67" s="322" t="str">
        <f ca="true">+IF(OFFSET('Water Data'!$I$27,0,10*ROW('Water Data'!I61))="","",OFFSET('Water Data'!$I$27,0,10*ROW('Water Data'!I61)))</f>
        <v/>
      </c>
      <c r="CI67" s="322" t="str">
        <f ca="true">+IF(OFFSET('Water Data'!$I$28,0,10*ROW('Water Data'!I61))="","",OFFSET('Water Data'!$I$28,0,10*ROW('Water Data'!I61)))</f>
        <v/>
      </c>
      <c r="CJ67" s="322" t="str">
        <f ca="true">+IF(OFFSET('Water Data'!$I$29,0,10*ROW('Water Data'!I61))="","",OFFSET('Water Data'!$I$29,0,10*ROW('Water Data'!I61)))</f>
        <v/>
      </c>
      <c r="CK67" s="322" t="str">
        <f ca="true">+IF(OFFSET('Sanitation Data'!$D$28,0,10*ROW('Sanitation Data'!D61))="","",OFFSET('Sanitation Data'!$D$28,0,10*ROW('Sanitation Data'!D61)))</f>
        <v/>
      </c>
      <c r="CL67" s="322" t="str">
        <f ca="true">+IF(OFFSET('Sanitation Data'!$D$29,0,10*ROW('Sanitation Data'!D61))="","",OFFSET('Sanitation Data'!$D$29,0,10*ROW('Sanitation Data'!D61)))</f>
        <v/>
      </c>
      <c r="CM67" s="322" t="str">
        <f ca="true">+IF(OFFSET('Sanitation Data'!$D$30,0,10*ROW('Sanitation Data'!D61))="","",OFFSET('Sanitation Data'!$D$30,0,10*ROW('Sanitation Data'!D61)))</f>
        <v/>
      </c>
      <c r="CN67" s="322" t="str">
        <f ca="true">+IF(OFFSET('Sanitation Data'!$D$31,0,10*ROW('Sanitation Data'!D61))="","",OFFSET('Sanitation Data'!$D$31,0,10*ROW('Sanitation Data'!D61)))</f>
        <v/>
      </c>
      <c r="CO67" s="322" t="str">
        <f ca="true">+IF(OFFSET('Sanitation Data'!$D$32,0,10*ROW('Sanitation Data'!D61))="","",OFFSET('Sanitation Data'!$D$32,0,10*ROW('Sanitation Data'!D61)))</f>
        <v/>
      </c>
      <c r="CP67" s="322" t="str">
        <f ca="true">+IF(OFFSET('Sanitation Data'!$E$28,0,10*ROW('Sanitation Data'!E61))="","",OFFSET('Sanitation Data'!$E$28,0,10*ROW('Sanitation Data'!E61)))</f>
        <v/>
      </c>
      <c r="CQ67" s="322" t="str">
        <f ca="true">+IF(OFFSET('Sanitation Data'!$E$29,0,10*ROW('Sanitation Data'!E61))="","",OFFSET('Sanitation Data'!$E$29,0,10*ROW('Sanitation Data'!E61)))</f>
        <v/>
      </c>
      <c r="CR67" s="322" t="str">
        <f ca="true">+IF(OFFSET('Sanitation Data'!$E$30,0,10*ROW('Sanitation Data'!E61))="","",OFFSET('Sanitation Data'!$E$30,0,10*ROW('Sanitation Data'!E61)))</f>
        <v/>
      </c>
      <c r="CS67" s="322" t="str">
        <f ca="true">+IF(OFFSET('Sanitation Data'!$E$31,0,10*ROW('Sanitation Data'!E61))="","",OFFSET('Sanitation Data'!$E$31,0,10*ROW('Sanitation Data'!E61)))</f>
        <v/>
      </c>
      <c r="CT67" s="322" t="str">
        <f ca="true">+IF(OFFSET('Sanitation Data'!$E$32,0,10*ROW('Sanitation Data'!E61))="","",OFFSET('Sanitation Data'!$E$32,0,10*ROW('Sanitation Data'!E61)))</f>
        <v/>
      </c>
      <c r="CU67" s="322" t="str">
        <f ca="true">+IF(OFFSET('Sanitation Data'!$F$28,0,10*ROW('Sanitation Data'!F61))="","",OFFSET('Sanitation Data'!$F$28,0,10*ROW('Sanitation Data'!F61)))</f>
        <v/>
      </c>
      <c r="CV67" s="322" t="str">
        <f ca="true">+IF(OFFSET('Sanitation Data'!$F$29,0,10*ROW('Sanitation Data'!F61))="","",OFFSET('Sanitation Data'!$F$29,0,10*ROW('Sanitation Data'!F61)))</f>
        <v/>
      </c>
      <c r="CW67" s="322" t="str">
        <f ca="true">+IF(OFFSET('Sanitation Data'!$F$30,0,10*ROW('Sanitation Data'!F61))="","",OFFSET('Sanitation Data'!$F$30,0,10*ROW('Sanitation Data'!F61)))</f>
        <v/>
      </c>
      <c r="CX67" s="322" t="str">
        <f ca="true">+IF(OFFSET('Sanitation Data'!$F$31,0,10*ROW('Sanitation Data'!F61))="","",OFFSET('Sanitation Data'!$F$31,0,10*ROW('Sanitation Data'!F61)))</f>
        <v/>
      </c>
      <c r="CY67" s="322" t="str">
        <f ca="true">+IF(OFFSET('Sanitation Data'!$F$32,0,10*ROW('Sanitation Data'!F61))="","",OFFSET('Sanitation Data'!$F$32,0,10*ROW('Sanitation Data'!F61)))</f>
        <v/>
      </c>
      <c r="CZ67" s="322" t="str">
        <f ca="true">+IF(OFFSET('Sanitation Data'!$G$28,0,10*ROW('Sanitation Data'!G61))="","",OFFSET('Sanitation Data'!$G$28,0,10*ROW('Sanitation Data'!G61)))</f>
        <v/>
      </c>
      <c r="DA67" s="322" t="str">
        <f ca="true">+IF(OFFSET('Sanitation Data'!$G$29,0,10*ROW('Sanitation Data'!G61))="","",OFFSET('Sanitation Data'!$G$29,0,10*ROW('Sanitation Data'!G61)))</f>
        <v/>
      </c>
      <c r="DB67" s="322" t="str">
        <f ca="true">+IF(OFFSET('Sanitation Data'!$G$30,0,10*ROW('Sanitation Data'!G61))="","",OFFSET('Sanitation Data'!$G$30,0,10*ROW('Sanitation Data'!G61)))</f>
        <v/>
      </c>
      <c r="DC67" s="322" t="str">
        <f ca="true">+IF(OFFSET('Sanitation Data'!$G$31,0,10*ROW('Sanitation Data'!G61))="","",OFFSET('Sanitation Data'!$G$31,0,10*ROW('Sanitation Data'!G61)))</f>
        <v/>
      </c>
      <c r="DD67" s="322" t="str">
        <f ca="true">+IF(OFFSET('Sanitation Data'!$G$32,0,10*ROW('Sanitation Data'!G61))="","",OFFSET('Sanitation Data'!$G$32,0,10*ROW('Sanitation Data'!G61)))</f>
        <v/>
      </c>
      <c r="DE67" s="322" t="str">
        <f ca="true">+IF(OFFSET('Sanitation Data'!$H$28,0,10*ROW('Sanitation Data'!H61))="","",OFFSET('Sanitation Data'!$H$28,0,10*ROW('Sanitation Data'!H61)))</f>
        <v/>
      </c>
      <c r="DF67" s="322" t="str">
        <f ca="true">+IF(OFFSET('Sanitation Data'!$H$29,0,10*ROW('Sanitation Data'!H61))="","",OFFSET('Sanitation Data'!$H$29,0,10*ROW('Sanitation Data'!H61)))</f>
        <v/>
      </c>
      <c r="DG67" s="322" t="str">
        <f ca="true">+IF(OFFSET('Sanitation Data'!$H$30,0,10*ROW('Sanitation Data'!H61))="","",OFFSET('Sanitation Data'!$H$30,0,10*ROW('Sanitation Data'!H61)))</f>
        <v/>
      </c>
      <c r="DH67" s="322" t="str">
        <f ca="true">+IF(OFFSET('Sanitation Data'!$H$31,0,10*ROW('Sanitation Data'!H61))="","",OFFSET('Sanitation Data'!$H$31,0,10*ROW('Sanitation Data'!H61)))</f>
        <v/>
      </c>
      <c r="DI67" s="322" t="str">
        <f ca="true">+IF(OFFSET('Sanitation Data'!$H$32,0,10*ROW('Sanitation Data'!H61))="","",OFFSET('Sanitation Data'!$H$32,0,10*ROW('Sanitation Data'!H61)))</f>
        <v/>
      </c>
      <c r="DJ67" s="322" t="str">
        <f ca="true">+IF(OFFSET('Sanitation Data'!$I$28,0,10*ROW('Sanitation Data'!I61))="","",OFFSET('Sanitation Data'!$I$28,0,10*ROW('Sanitation Data'!I61)))</f>
        <v/>
      </c>
      <c r="DK67" s="322" t="str">
        <f ca="true">+IF(OFFSET('Sanitation Data'!$I$29,0,10*ROW('Sanitation Data'!I61))="","",OFFSET('Sanitation Data'!$I$29,0,10*ROW('Sanitation Data'!I61)))</f>
        <v/>
      </c>
      <c r="DL67" s="322" t="str">
        <f ca="true">+IF(OFFSET('Sanitation Data'!$I$30,0,10*ROW('Sanitation Data'!I61))="","",OFFSET('Sanitation Data'!$I$30,0,10*ROW('Sanitation Data'!I61)))</f>
        <v/>
      </c>
      <c r="DM67" s="322" t="str">
        <f ca="true">+IF(OFFSET('Sanitation Data'!$I$31,0,10*ROW('Sanitation Data'!I61))="","",OFFSET('Sanitation Data'!$I$31,0,10*ROW('Sanitation Data'!I61)))</f>
        <v/>
      </c>
      <c r="DN67" s="322" t="str">
        <f ca="true">+IF(OFFSET('Sanitation Data'!$I$32,0,10*ROW('Sanitation Data'!I61))="","",OFFSET('Sanitation Data'!$I$32,0,10*ROW('Sanitation Data'!I61)))</f>
        <v/>
      </c>
      <c r="DO67" s="322" t="str">
        <f ca="true">+IF(OFFSET('Hygiene Data'!$D$11,0,10*ROW('Hygiene Data'!D61))="","",OFFSET('Hygiene Data'!$D$11,0,10*ROW('Hygiene Data'!D61)))</f>
        <v/>
      </c>
      <c r="DP67" s="322" t="str">
        <f ca="true">+IF(OFFSET('Hygiene Data'!$D$12,0,10*ROW('Hygiene Data'!D61))="","",OFFSET('Hygiene Data'!$D$12,0,10*ROW('Hygiene Data'!D61)))</f>
        <v/>
      </c>
      <c r="DQ67" s="322" t="str">
        <f ca="true">+IF(OFFSET('Hygiene Data'!$D$13,0,10*ROW('Hygiene Data'!D61))="","",OFFSET('Hygiene Data'!$D$13,0,10*ROW('Hygiene Data'!D61)))</f>
        <v/>
      </c>
      <c r="DR67" s="322" t="str">
        <f ca="true">+IF(OFFSET('Hygiene Data'!$E$11,0,10*ROW('Hygiene Data'!E61))="","",OFFSET('Hygiene Data'!$E$11,0,10*ROW('Hygiene Data'!E61)))</f>
        <v/>
      </c>
      <c r="DS67" s="322" t="str">
        <f ca="true">+IF(OFFSET('Hygiene Data'!$E$12,0,10*ROW('Hygiene Data'!E61))="","",OFFSET('Hygiene Data'!$E$12,0,10*ROW('Hygiene Data'!E61)))</f>
        <v/>
      </c>
      <c r="DT67" s="322" t="str">
        <f ca="true">+IF(OFFSET('Hygiene Data'!$E$13,0,10*ROW('Hygiene Data'!E61))="","",OFFSET('Hygiene Data'!$E$13,0,10*ROW('Hygiene Data'!E61)))</f>
        <v/>
      </c>
      <c r="DU67" s="322" t="str">
        <f ca="true">+IF(OFFSET('Hygiene Data'!$F$11,0,10*ROW('Hygiene Data'!F61))="","",OFFSET('Hygiene Data'!$F$11,0,10*ROW('Hygiene Data'!F61)))</f>
        <v/>
      </c>
      <c r="DV67" s="322" t="str">
        <f ca="true">+IF(OFFSET('Hygiene Data'!$F$12,0,10*ROW('Hygiene Data'!F61))="","",OFFSET('Hygiene Data'!$F$12,0,10*ROW('Hygiene Data'!F61)))</f>
        <v/>
      </c>
      <c r="DW67" s="322" t="str">
        <f ca="true">+IF(OFFSET('Hygiene Data'!$F$13,0,10*ROW('Hygiene Data'!F61))="","",OFFSET('Hygiene Data'!$F$13,0,10*ROW('Hygiene Data'!F61)))</f>
        <v/>
      </c>
      <c r="DX67" s="322" t="str">
        <f ca="true">+IF(OFFSET('Hygiene Data'!$G$11,0,10*ROW('Hygiene Data'!G61))="","",OFFSET('Hygiene Data'!$G$11,0,10*ROW('Hygiene Data'!G61)))</f>
        <v/>
      </c>
      <c r="DY67" s="322" t="str">
        <f ca="true">+IF(OFFSET('Hygiene Data'!$G$12,0,10*ROW('Hygiene Data'!G61))="","",OFFSET('Hygiene Data'!$G$12,0,10*ROW('Hygiene Data'!G61)))</f>
        <v/>
      </c>
      <c r="DZ67" s="322" t="str">
        <f ca="true">+IF(OFFSET('Hygiene Data'!$G$13,0,10*ROW('Hygiene Data'!G61))="","",OFFSET('Hygiene Data'!$G$13,0,10*ROW('Hygiene Data'!G61)))</f>
        <v/>
      </c>
      <c r="EA67" s="322" t="str">
        <f ca="true">+IF(OFFSET('Hygiene Data'!$H$11,0,10*ROW('Hygiene Data'!H61))="","",OFFSET('Hygiene Data'!$H$11,0,10*ROW('Hygiene Data'!H61)))</f>
        <v/>
      </c>
      <c r="EB67" s="322" t="str">
        <f ca="true">+IF(OFFSET('Hygiene Data'!$H$12,0,10*ROW('Hygiene Data'!H61))="","",OFFSET('Hygiene Data'!$H$12,0,10*ROW('Hygiene Data'!H61)))</f>
        <v/>
      </c>
      <c r="EC67" s="322" t="str">
        <f ca="true">+IF(OFFSET('Hygiene Data'!$H$13,0,10*ROW('Hygiene Data'!H61))="","",OFFSET('Hygiene Data'!$H$13,0,10*ROW('Hygiene Data'!H61)))</f>
        <v/>
      </c>
      <c r="ED67" s="322" t="str">
        <f ca="true">+IF(OFFSET('Hygiene Data'!$I$11,0,10*ROW('Hygiene Data'!I61))="","",OFFSET('Hygiene Data'!$I$11,0,10*ROW('Hygiene Data'!I61)))</f>
        <v/>
      </c>
      <c r="EE67" s="322" t="str">
        <f ca="true">+IF(OFFSET('Hygiene Data'!$I$12,0,10*ROW('Hygiene Data'!I61))="","",OFFSET('Hygiene Data'!$I$12,0,10*ROW('Hygiene Data'!I61)))</f>
        <v/>
      </c>
      <c r="EF67" s="322" t="str">
        <f ca="true">+IF(OFFSET('Hygiene Data'!$I$13,0,10*ROW('Hygiene Data'!I61))="","",OFFSET('Hygiene Data'!$I$13,0,10*ROW('Hygiene Data'!I61)))</f>
        <v/>
      </c>
    </row>
    <row xmlns:x14ac="http://schemas.microsoft.com/office/spreadsheetml/2009/9/ac" r="68" x14ac:dyDescent="0.2">
      <c r="A68" s="38" t="str">
        <f ca="true">+IF(OFFSET('Water Data'!$B$2,0,10*ROW('Water Data'!E62))="","",OFFSET('Water Data'!$B$2,0,10*ROW('Water Data'!E62)))</f>
        <v/>
      </c>
      <c r="B68" s="38" t="str">
        <f ca="true">+IF(OFFSET('Water Data'!$C$2,0,10*ROW('Water Data'!F62))="","",OFFSET('Water Data'!$C$2,0,10*ROW('Water Data'!F62)))</f>
        <v/>
      </c>
      <c r="C68" s="378" t="str">
        <f t="shared" ca="true" si="0"/>
        <v/>
      </c>
      <c r="D68" s="99"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9"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9"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9"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9"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9"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9"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9"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9"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9"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9"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9"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9"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9"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9"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9"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9"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9"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100"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100"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100"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100"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100"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100"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100"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100"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100"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100"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100"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100"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100"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100"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100"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100"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100"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100"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100"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100"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100"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100"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100"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100"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100"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100"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100"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100"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100"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100"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101"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101"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101"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101"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101"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101"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101"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101"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101"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101"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101"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101"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101"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101"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101"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101"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101"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101"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22"/>
      <c r="BS68" s="322" t="str">
        <f ca="true">+IF(OFFSET('Water Data'!$D$27,0,10*ROW('Water Data'!D62))="","",OFFSET('Water Data'!$D$27,0,10*ROW('Water Data'!D62)))</f>
        <v/>
      </c>
      <c r="BT68" s="322" t="str">
        <f ca="true">+IF(OFFSET('Water Data'!$D$28,0,10*ROW('Water Data'!D62))="","",OFFSET('Water Data'!$D$28,0,10*ROW('Water Data'!D62)))</f>
        <v/>
      </c>
      <c r="BU68" s="322" t="str">
        <f ca="true">+IF(OFFSET('Water Data'!$D$29,0,10*ROW('Water Data'!D62))="","",OFFSET('Water Data'!$D$29,0,10*ROW('Water Data'!D62)))</f>
        <v/>
      </c>
      <c r="BV68" s="322" t="str">
        <f ca="true">+IF(OFFSET('Water Data'!$E$27,0,10*ROW('Water Data'!E62))="","",OFFSET('Water Data'!$E$27,0,10*ROW('Water Data'!E62)))</f>
        <v/>
      </c>
      <c r="BW68" s="322" t="str">
        <f ca="true">+IF(OFFSET('Water Data'!$E$28,0,10*ROW('Water Data'!E62))="","",OFFSET('Water Data'!$E$28,0,10*ROW('Water Data'!E62)))</f>
        <v/>
      </c>
      <c r="BX68" s="322" t="str">
        <f ca="true">+IF(OFFSET('Water Data'!$E$29,0,10*ROW('Water Data'!E62))="","",OFFSET('Water Data'!$E$29,0,10*ROW('Water Data'!E62)))</f>
        <v/>
      </c>
      <c r="BY68" s="322" t="str">
        <f ca="true">+IF(OFFSET('Water Data'!$F$27,0,10*ROW('Water Data'!F62))="","",OFFSET('Water Data'!$F$27,0,10*ROW('Water Data'!F62)))</f>
        <v/>
      </c>
      <c r="BZ68" s="322" t="str">
        <f ca="true">+IF(OFFSET('Water Data'!$F$28,0,10*ROW('Water Data'!F62))="","",OFFSET('Water Data'!$F$28,0,10*ROW('Water Data'!F62)))</f>
        <v/>
      </c>
      <c r="CA68" s="322" t="str">
        <f ca="true">+IF(OFFSET('Water Data'!$F$29,0,10*ROW('Water Data'!F62))="","",OFFSET('Water Data'!$F$29,0,10*ROW('Water Data'!F62)))</f>
        <v/>
      </c>
      <c r="CB68" s="322" t="str">
        <f ca="true">+IF(OFFSET('Water Data'!$G$27,0,10*ROW('Water Data'!G62))="","",OFFSET('Water Data'!$G$27,0,10*ROW('Water Data'!G62)))</f>
        <v/>
      </c>
      <c r="CC68" s="322" t="str">
        <f ca="true">+IF(OFFSET('Water Data'!$G$28,0,10*ROW('Water Data'!G62))="","",OFFSET('Water Data'!$G$28,0,10*ROW('Water Data'!G62)))</f>
        <v/>
      </c>
      <c r="CD68" s="322" t="str">
        <f ca="true">+IF(OFFSET('Water Data'!$G$29,0,10*ROW('Water Data'!G62))="","",OFFSET('Water Data'!$G$29,0,10*ROW('Water Data'!G62)))</f>
        <v/>
      </c>
      <c r="CE68" s="322" t="str">
        <f ca="true">+IF(OFFSET('Water Data'!$H$27,0,10*ROW('Water Data'!H62))="","",OFFSET('Water Data'!$H$27,0,10*ROW('Water Data'!H62)))</f>
        <v/>
      </c>
      <c r="CF68" s="322" t="str">
        <f ca="true">+IF(OFFSET('Water Data'!$H$28,0,10*ROW('Water Data'!H62))="","",OFFSET('Water Data'!$H$28,0,10*ROW('Water Data'!H62)))</f>
        <v/>
      </c>
      <c r="CG68" s="322" t="str">
        <f ca="true">+IF(OFFSET('Water Data'!$H$29,0,10*ROW('Water Data'!H62))="","",OFFSET('Water Data'!$H$29,0,10*ROW('Water Data'!H62)))</f>
        <v/>
      </c>
      <c r="CH68" s="322" t="str">
        <f ca="true">+IF(OFFSET('Water Data'!$I$27,0,10*ROW('Water Data'!I62))="","",OFFSET('Water Data'!$I$27,0,10*ROW('Water Data'!I62)))</f>
        <v/>
      </c>
      <c r="CI68" s="322" t="str">
        <f ca="true">+IF(OFFSET('Water Data'!$I$28,0,10*ROW('Water Data'!I62))="","",OFFSET('Water Data'!$I$28,0,10*ROW('Water Data'!I62)))</f>
        <v/>
      </c>
      <c r="CJ68" s="322" t="str">
        <f ca="true">+IF(OFFSET('Water Data'!$I$29,0,10*ROW('Water Data'!I62))="","",OFFSET('Water Data'!$I$29,0,10*ROW('Water Data'!I62)))</f>
        <v/>
      </c>
      <c r="CK68" s="322" t="str">
        <f ca="true">+IF(OFFSET('Sanitation Data'!$D$28,0,10*ROW('Sanitation Data'!D62))="","",OFFSET('Sanitation Data'!$D$28,0,10*ROW('Sanitation Data'!D62)))</f>
        <v/>
      </c>
      <c r="CL68" s="322" t="str">
        <f ca="true">+IF(OFFSET('Sanitation Data'!$D$29,0,10*ROW('Sanitation Data'!D62))="","",OFFSET('Sanitation Data'!$D$29,0,10*ROW('Sanitation Data'!D62)))</f>
        <v/>
      </c>
      <c r="CM68" s="322" t="str">
        <f ca="true">+IF(OFFSET('Sanitation Data'!$D$30,0,10*ROW('Sanitation Data'!D62))="","",OFFSET('Sanitation Data'!$D$30,0,10*ROW('Sanitation Data'!D62)))</f>
        <v/>
      </c>
      <c r="CN68" s="322" t="str">
        <f ca="true">+IF(OFFSET('Sanitation Data'!$D$31,0,10*ROW('Sanitation Data'!D62))="","",OFFSET('Sanitation Data'!$D$31,0,10*ROW('Sanitation Data'!D62)))</f>
        <v/>
      </c>
      <c r="CO68" s="322" t="str">
        <f ca="true">+IF(OFFSET('Sanitation Data'!$D$32,0,10*ROW('Sanitation Data'!D62))="","",OFFSET('Sanitation Data'!$D$32,0,10*ROW('Sanitation Data'!D62)))</f>
        <v/>
      </c>
      <c r="CP68" s="322" t="str">
        <f ca="true">+IF(OFFSET('Sanitation Data'!$E$28,0,10*ROW('Sanitation Data'!E62))="","",OFFSET('Sanitation Data'!$E$28,0,10*ROW('Sanitation Data'!E62)))</f>
        <v/>
      </c>
      <c r="CQ68" s="322" t="str">
        <f ca="true">+IF(OFFSET('Sanitation Data'!$E$29,0,10*ROW('Sanitation Data'!E62))="","",OFFSET('Sanitation Data'!$E$29,0,10*ROW('Sanitation Data'!E62)))</f>
        <v/>
      </c>
      <c r="CR68" s="322" t="str">
        <f ca="true">+IF(OFFSET('Sanitation Data'!$E$30,0,10*ROW('Sanitation Data'!E62))="","",OFFSET('Sanitation Data'!$E$30,0,10*ROW('Sanitation Data'!E62)))</f>
        <v/>
      </c>
      <c r="CS68" s="322" t="str">
        <f ca="true">+IF(OFFSET('Sanitation Data'!$E$31,0,10*ROW('Sanitation Data'!E62))="","",OFFSET('Sanitation Data'!$E$31,0,10*ROW('Sanitation Data'!E62)))</f>
        <v/>
      </c>
      <c r="CT68" s="322" t="str">
        <f ca="true">+IF(OFFSET('Sanitation Data'!$E$32,0,10*ROW('Sanitation Data'!E62))="","",OFFSET('Sanitation Data'!$E$32,0,10*ROW('Sanitation Data'!E62)))</f>
        <v/>
      </c>
      <c r="CU68" s="322" t="str">
        <f ca="true">+IF(OFFSET('Sanitation Data'!$F$28,0,10*ROW('Sanitation Data'!F62))="","",OFFSET('Sanitation Data'!$F$28,0,10*ROW('Sanitation Data'!F62)))</f>
        <v/>
      </c>
      <c r="CV68" s="322" t="str">
        <f ca="true">+IF(OFFSET('Sanitation Data'!$F$29,0,10*ROW('Sanitation Data'!F62))="","",OFFSET('Sanitation Data'!$F$29,0,10*ROW('Sanitation Data'!F62)))</f>
        <v/>
      </c>
      <c r="CW68" s="322" t="str">
        <f ca="true">+IF(OFFSET('Sanitation Data'!$F$30,0,10*ROW('Sanitation Data'!F62))="","",OFFSET('Sanitation Data'!$F$30,0,10*ROW('Sanitation Data'!F62)))</f>
        <v/>
      </c>
      <c r="CX68" s="322" t="str">
        <f ca="true">+IF(OFFSET('Sanitation Data'!$F$31,0,10*ROW('Sanitation Data'!F62))="","",OFFSET('Sanitation Data'!$F$31,0,10*ROW('Sanitation Data'!F62)))</f>
        <v/>
      </c>
      <c r="CY68" s="322" t="str">
        <f ca="true">+IF(OFFSET('Sanitation Data'!$F$32,0,10*ROW('Sanitation Data'!F62))="","",OFFSET('Sanitation Data'!$F$32,0,10*ROW('Sanitation Data'!F62)))</f>
        <v/>
      </c>
      <c r="CZ68" s="322" t="str">
        <f ca="true">+IF(OFFSET('Sanitation Data'!$G$28,0,10*ROW('Sanitation Data'!G62))="","",OFFSET('Sanitation Data'!$G$28,0,10*ROW('Sanitation Data'!G62)))</f>
        <v/>
      </c>
      <c r="DA68" s="322" t="str">
        <f ca="true">+IF(OFFSET('Sanitation Data'!$G$29,0,10*ROW('Sanitation Data'!G62))="","",OFFSET('Sanitation Data'!$G$29,0,10*ROW('Sanitation Data'!G62)))</f>
        <v/>
      </c>
      <c r="DB68" s="322" t="str">
        <f ca="true">+IF(OFFSET('Sanitation Data'!$G$30,0,10*ROW('Sanitation Data'!G62))="","",OFFSET('Sanitation Data'!$G$30,0,10*ROW('Sanitation Data'!G62)))</f>
        <v/>
      </c>
      <c r="DC68" s="322" t="str">
        <f ca="true">+IF(OFFSET('Sanitation Data'!$G$31,0,10*ROW('Sanitation Data'!G62))="","",OFFSET('Sanitation Data'!$G$31,0,10*ROW('Sanitation Data'!G62)))</f>
        <v/>
      </c>
      <c r="DD68" s="322" t="str">
        <f ca="true">+IF(OFFSET('Sanitation Data'!$G$32,0,10*ROW('Sanitation Data'!G62))="","",OFFSET('Sanitation Data'!$G$32,0,10*ROW('Sanitation Data'!G62)))</f>
        <v/>
      </c>
      <c r="DE68" s="322" t="str">
        <f ca="true">+IF(OFFSET('Sanitation Data'!$H$28,0,10*ROW('Sanitation Data'!H62))="","",OFFSET('Sanitation Data'!$H$28,0,10*ROW('Sanitation Data'!H62)))</f>
        <v/>
      </c>
      <c r="DF68" s="322" t="str">
        <f ca="true">+IF(OFFSET('Sanitation Data'!$H$29,0,10*ROW('Sanitation Data'!H62))="","",OFFSET('Sanitation Data'!$H$29,0,10*ROW('Sanitation Data'!H62)))</f>
        <v/>
      </c>
      <c r="DG68" s="322" t="str">
        <f ca="true">+IF(OFFSET('Sanitation Data'!$H$30,0,10*ROW('Sanitation Data'!H62))="","",OFFSET('Sanitation Data'!$H$30,0,10*ROW('Sanitation Data'!H62)))</f>
        <v/>
      </c>
      <c r="DH68" s="322" t="str">
        <f ca="true">+IF(OFFSET('Sanitation Data'!$H$31,0,10*ROW('Sanitation Data'!H62))="","",OFFSET('Sanitation Data'!$H$31,0,10*ROW('Sanitation Data'!H62)))</f>
        <v/>
      </c>
      <c r="DI68" s="322" t="str">
        <f ca="true">+IF(OFFSET('Sanitation Data'!$H$32,0,10*ROW('Sanitation Data'!H62))="","",OFFSET('Sanitation Data'!$H$32,0,10*ROW('Sanitation Data'!H62)))</f>
        <v/>
      </c>
      <c r="DJ68" s="322" t="str">
        <f ca="true">+IF(OFFSET('Sanitation Data'!$I$28,0,10*ROW('Sanitation Data'!I62))="","",OFFSET('Sanitation Data'!$I$28,0,10*ROW('Sanitation Data'!I62)))</f>
        <v/>
      </c>
      <c r="DK68" s="322" t="str">
        <f ca="true">+IF(OFFSET('Sanitation Data'!$I$29,0,10*ROW('Sanitation Data'!I62))="","",OFFSET('Sanitation Data'!$I$29,0,10*ROW('Sanitation Data'!I62)))</f>
        <v/>
      </c>
      <c r="DL68" s="322" t="str">
        <f ca="true">+IF(OFFSET('Sanitation Data'!$I$30,0,10*ROW('Sanitation Data'!I62))="","",OFFSET('Sanitation Data'!$I$30,0,10*ROW('Sanitation Data'!I62)))</f>
        <v/>
      </c>
      <c r="DM68" s="322" t="str">
        <f ca="true">+IF(OFFSET('Sanitation Data'!$I$31,0,10*ROW('Sanitation Data'!I62))="","",OFFSET('Sanitation Data'!$I$31,0,10*ROW('Sanitation Data'!I62)))</f>
        <v/>
      </c>
      <c r="DN68" s="322" t="str">
        <f ca="true">+IF(OFFSET('Sanitation Data'!$I$32,0,10*ROW('Sanitation Data'!I62))="","",OFFSET('Sanitation Data'!$I$32,0,10*ROW('Sanitation Data'!I62)))</f>
        <v/>
      </c>
      <c r="DO68" s="322" t="str">
        <f ca="true">+IF(OFFSET('Hygiene Data'!$D$11,0,10*ROW('Hygiene Data'!D62))="","",OFFSET('Hygiene Data'!$D$11,0,10*ROW('Hygiene Data'!D62)))</f>
        <v/>
      </c>
      <c r="DP68" s="322" t="str">
        <f ca="true">+IF(OFFSET('Hygiene Data'!$D$12,0,10*ROW('Hygiene Data'!D62))="","",OFFSET('Hygiene Data'!$D$12,0,10*ROW('Hygiene Data'!D62)))</f>
        <v/>
      </c>
      <c r="DQ68" s="322" t="str">
        <f ca="true">+IF(OFFSET('Hygiene Data'!$D$13,0,10*ROW('Hygiene Data'!D62))="","",OFFSET('Hygiene Data'!$D$13,0,10*ROW('Hygiene Data'!D62)))</f>
        <v/>
      </c>
      <c r="DR68" s="322" t="str">
        <f ca="true">+IF(OFFSET('Hygiene Data'!$E$11,0,10*ROW('Hygiene Data'!E62))="","",OFFSET('Hygiene Data'!$E$11,0,10*ROW('Hygiene Data'!E62)))</f>
        <v/>
      </c>
      <c r="DS68" s="322" t="str">
        <f ca="true">+IF(OFFSET('Hygiene Data'!$E$12,0,10*ROW('Hygiene Data'!E62))="","",OFFSET('Hygiene Data'!$E$12,0,10*ROW('Hygiene Data'!E62)))</f>
        <v/>
      </c>
      <c r="DT68" s="322" t="str">
        <f ca="true">+IF(OFFSET('Hygiene Data'!$E$13,0,10*ROW('Hygiene Data'!E62))="","",OFFSET('Hygiene Data'!$E$13,0,10*ROW('Hygiene Data'!E62)))</f>
        <v/>
      </c>
      <c r="DU68" s="322" t="str">
        <f ca="true">+IF(OFFSET('Hygiene Data'!$F$11,0,10*ROW('Hygiene Data'!F62))="","",OFFSET('Hygiene Data'!$F$11,0,10*ROW('Hygiene Data'!F62)))</f>
        <v/>
      </c>
      <c r="DV68" s="322" t="str">
        <f ca="true">+IF(OFFSET('Hygiene Data'!$F$12,0,10*ROW('Hygiene Data'!F62))="","",OFFSET('Hygiene Data'!$F$12,0,10*ROW('Hygiene Data'!F62)))</f>
        <v/>
      </c>
      <c r="DW68" s="322" t="str">
        <f ca="true">+IF(OFFSET('Hygiene Data'!$F$13,0,10*ROW('Hygiene Data'!F62))="","",OFFSET('Hygiene Data'!$F$13,0,10*ROW('Hygiene Data'!F62)))</f>
        <v/>
      </c>
      <c r="DX68" s="322" t="str">
        <f ca="true">+IF(OFFSET('Hygiene Data'!$G$11,0,10*ROW('Hygiene Data'!G62))="","",OFFSET('Hygiene Data'!$G$11,0,10*ROW('Hygiene Data'!G62)))</f>
        <v/>
      </c>
      <c r="DY68" s="322" t="str">
        <f ca="true">+IF(OFFSET('Hygiene Data'!$G$12,0,10*ROW('Hygiene Data'!G62))="","",OFFSET('Hygiene Data'!$G$12,0,10*ROW('Hygiene Data'!G62)))</f>
        <v/>
      </c>
      <c r="DZ68" s="322" t="str">
        <f ca="true">+IF(OFFSET('Hygiene Data'!$G$13,0,10*ROW('Hygiene Data'!G62))="","",OFFSET('Hygiene Data'!$G$13,0,10*ROW('Hygiene Data'!G62)))</f>
        <v/>
      </c>
      <c r="EA68" s="322" t="str">
        <f ca="true">+IF(OFFSET('Hygiene Data'!$H$11,0,10*ROW('Hygiene Data'!H62))="","",OFFSET('Hygiene Data'!$H$11,0,10*ROW('Hygiene Data'!H62)))</f>
        <v/>
      </c>
      <c r="EB68" s="322" t="str">
        <f ca="true">+IF(OFFSET('Hygiene Data'!$H$12,0,10*ROW('Hygiene Data'!H62))="","",OFFSET('Hygiene Data'!$H$12,0,10*ROW('Hygiene Data'!H62)))</f>
        <v/>
      </c>
      <c r="EC68" s="322" t="str">
        <f ca="true">+IF(OFFSET('Hygiene Data'!$H$13,0,10*ROW('Hygiene Data'!H62))="","",OFFSET('Hygiene Data'!$H$13,0,10*ROW('Hygiene Data'!H62)))</f>
        <v/>
      </c>
      <c r="ED68" s="322" t="str">
        <f ca="true">+IF(OFFSET('Hygiene Data'!$I$11,0,10*ROW('Hygiene Data'!I62))="","",OFFSET('Hygiene Data'!$I$11,0,10*ROW('Hygiene Data'!I62)))</f>
        <v/>
      </c>
      <c r="EE68" s="322" t="str">
        <f ca="true">+IF(OFFSET('Hygiene Data'!$I$12,0,10*ROW('Hygiene Data'!I62))="","",OFFSET('Hygiene Data'!$I$12,0,10*ROW('Hygiene Data'!I62)))</f>
        <v/>
      </c>
      <c r="EF68" s="322" t="str">
        <f ca="true">+IF(OFFSET('Hygiene Data'!$I$13,0,10*ROW('Hygiene Data'!I62))="","",OFFSET('Hygiene Data'!$I$13,0,10*ROW('Hygiene Data'!I62)))</f>
        <v/>
      </c>
    </row>
    <row xmlns:x14ac="http://schemas.microsoft.com/office/spreadsheetml/2009/9/ac" r="69" x14ac:dyDescent="0.2">
      <c r="A69" s="38" t="str">
        <f ca="true">+IF(OFFSET('Water Data'!$B$2,0,10*ROW('Water Data'!E63))="","",OFFSET('Water Data'!$B$2,0,10*ROW('Water Data'!E63)))</f>
        <v/>
      </c>
      <c r="B69" s="38" t="str">
        <f ca="true">+IF(OFFSET('Water Data'!$C$2,0,10*ROW('Water Data'!F63))="","",OFFSET('Water Data'!$C$2,0,10*ROW('Water Data'!F63)))</f>
        <v/>
      </c>
      <c r="C69" s="378" t="str">
        <f t="shared" ca="true" si="0"/>
        <v/>
      </c>
      <c r="D69" s="99"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9"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9"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9"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9"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9"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9"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9"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9"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9"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9"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9"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9"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9"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9"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9"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9"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9"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100"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100"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100"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100"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100"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100"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100"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100"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100"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100"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100"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100"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100"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100"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100"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100"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100"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100"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100"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100"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100"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100"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100"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100"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100"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100"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100"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100"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100"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100"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101"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101"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101"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101"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101"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101"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101"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101"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101"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101"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101"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101"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101"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101"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101"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101"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101"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101"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22"/>
      <c r="BS69" s="322" t="str">
        <f ca="true">+IF(OFFSET('Water Data'!$D$27,0,10*ROW('Water Data'!D63))="","",OFFSET('Water Data'!$D$27,0,10*ROW('Water Data'!D63)))</f>
        <v/>
      </c>
      <c r="BT69" s="322" t="str">
        <f ca="true">+IF(OFFSET('Water Data'!$D$28,0,10*ROW('Water Data'!D63))="","",OFFSET('Water Data'!$D$28,0,10*ROW('Water Data'!D63)))</f>
        <v/>
      </c>
      <c r="BU69" s="322" t="str">
        <f ca="true">+IF(OFFSET('Water Data'!$D$29,0,10*ROW('Water Data'!D63))="","",OFFSET('Water Data'!$D$29,0,10*ROW('Water Data'!D63)))</f>
        <v/>
      </c>
      <c r="BV69" s="322" t="str">
        <f ca="true">+IF(OFFSET('Water Data'!$E$27,0,10*ROW('Water Data'!E63))="","",OFFSET('Water Data'!$E$27,0,10*ROW('Water Data'!E63)))</f>
        <v/>
      </c>
      <c r="BW69" s="322" t="str">
        <f ca="true">+IF(OFFSET('Water Data'!$E$28,0,10*ROW('Water Data'!E63))="","",OFFSET('Water Data'!$E$28,0,10*ROW('Water Data'!E63)))</f>
        <v/>
      </c>
      <c r="BX69" s="322" t="str">
        <f ca="true">+IF(OFFSET('Water Data'!$E$29,0,10*ROW('Water Data'!E63))="","",OFFSET('Water Data'!$E$29,0,10*ROW('Water Data'!E63)))</f>
        <v/>
      </c>
      <c r="BY69" s="322" t="str">
        <f ca="true">+IF(OFFSET('Water Data'!$F$27,0,10*ROW('Water Data'!F63))="","",OFFSET('Water Data'!$F$27,0,10*ROW('Water Data'!F63)))</f>
        <v/>
      </c>
      <c r="BZ69" s="322" t="str">
        <f ca="true">+IF(OFFSET('Water Data'!$F$28,0,10*ROW('Water Data'!F63))="","",OFFSET('Water Data'!$F$28,0,10*ROW('Water Data'!F63)))</f>
        <v/>
      </c>
      <c r="CA69" s="322" t="str">
        <f ca="true">+IF(OFFSET('Water Data'!$F$29,0,10*ROW('Water Data'!F63))="","",OFFSET('Water Data'!$F$29,0,10*ROW('Water Data'!F63)))</f>
        <v/>
      </c>
      <c r="CB69" s="322" t="str">
        <f ca="true">+IF(OFFSET('Water Data'!$G$27,0,10*ROW('Water Data'!G63))="","",OFFSET('Water Data'!$G$27,0,10*ROW('Water Data'!G63)))</f>
        <v/>
      </c>
      <c r="CC69" s="322" t="str">
        <f ca="true">+IF(OFFSET('Water Data'!$G$28,0,10*ROW('Water Data'!G63))="","",OFFSET('Water Data'!$G$28,0,10*ROW('Water Data'!G63)))</f>
        <v/>
      </c>
      <c r="CD69" s="322" t="str">
        <f ca="true">+IF(OFFSET('Water Data'!$G$29,0,10*ROW('Water Data'!G63))="","",OFFSET('Water Data'!$G$29,0,10*ROW('Water Data'!G63)))</f>
        <v/>
      </c>
      <c r="CE69" s="322" t="str">
        <f ca="true">+IF(OFFSET('Water Data'!$H$27,0,10*ROW('Water Data'!H63))="","",OFFSET('Water Data'!$H$27,0,10*ROW('Water Data'!H63)))</f>
        <v/>
      </c>
      <c r="CF69" s="322" t="str">
        <f ca="true">+IF(OFFSET('Water Data'!$H$28,0,10*ROW('Water Data'!H63))="","",OFFSET('Water Data'!$H$28,0,10*ROW('Water Data'!H63)))</f>
        <v/>
      </c>
      <c r="CG69" s="322" t="str">
        <f ca="true">+IF(OFFSET('Water Data'!$H$29,0,10*ROW('Water Data'!H63))="","",OFFSET('Water Data'!$H$29,0,10*ROW('Water Data'!H63)))</f>
        <v/>
      </c>
      <c r="CH69" s="322" t="str">
        <f ca="true">+IF(OFFSET('Water Data'!$I$27,0,10*ROW('Water Data'!I63))="","",OFFSET('Water Data'!$I$27,0,10*ROW('Water Data'!I63)))</f>
        <v/>
      </c>
      <c r="CI69" s="322" t="str">
        <f ca="true">+IF(OFFSET('Water Data'!$I$28,0,10*ROW('Water Data'!I63))="","",OFFSET('Water Data'!$I$28,0,10*ROW('Water Data'!I63)))</f>
        <v/>
      </c>
      <c r="CJ69" s="322" t="str">
        <f ca="true">+IF(OFFSET('Water Data'!$I$29,0,10*ROW('Water Data'!I63))="","",OFFSET('Water Data'!$I$29,0,10*ROW('Water Data'!I63)))</f>
        <v/>
      </c>
      <c r="CK69" s="322" t="str">
        <f ca="true">+IF(OFFSET('Sanitation Data'!$D$28,0,10*ROW('Sanitation Data'!D63))="","",OFFSET('Sanitation Data'!$D$28,0,10*ROW('Sanitation Data'!D63)))</f>
        <v/>
      </c>
      <c r="CL69" s="322" t="str">
        <f ca="true">+IF(OFFSET('Sanitation Data'!$D$29,0,10*ROW('Sanitation Data'!D63))="","",OFFSET('Sanitation Data'!$D$29,0,10*ROW('Sanitation Data'!D63)))</f>
        <v/>
      </c>
      <c r="CM69" s="322" t="str">
        <f ca="true">+IF(OFFSET('Sanitation Data'!$D$30,0,10*ROW('Sanitation Data'!D63))="","",OFFSET('Sanitation Data'!$D$30,0,10*ROW('Sanitation Data'!D63)))</f>
        <v/>
      </c>
      <c r="CN69" s="322" t="str">
        <f ca="true">+IF(OFFSET('Sanitation Data'!$D$31,0,10*ROW('Sanitation Data'!D63))="","",OFFSET('Sanitation Data'!$D$31,0,10*ROW('Sanitation Data'!D63)))</f>
        <v/>
      </c>
      <c r="CO69" s="322" t="str">
        <f ca="true">+IF(OFFSET('Sanitation Data'!$D$32,0,10*ROW('Sanitation Data'!D63))="","",OFFSET('Sanitation Data'!$D$32,0,10*ROW('Sanitation Data'!D63)))</f>
        <v/>
      </c>
      <c r="CP69" s="322" t="str">
        <f ca="true">+IF(OFFSET('Sanitation Data'!$E$28,0,10*ROW('Sanitation Data'!E63))="","",OFFSET('Sanitation Data'!$E$28,0,10*ROW('Sanitation Data'!E63)))</f>
        <v/>
      </c>
      <c r="CQ69" s="322" t="str">
        <f ca="true">+IF(OFFSET('Sanitation Data'!$E$29,0,10*ROW('Sanitation Data'!E63))="","",OFFSET('Sanitation Data'!$E$29,0,10*ROW('Sanitation Data'!E63)))</f>
        <v/>
      </c>
      <c r="CR69" s="322" t="str">
        <f ca="true">+IF(OFFSET('Sanitation Data'!$E$30,0,10*ROW('Sanitation Data'!E63))="","",OFFSET('Sanitation Data'!$E$30,0,10*ROW('Sanitation Data'!E63)))</f>
        <v/>
      </c>
      <c r="CS69" s="322" t="str">
        <f ca="true">+IF(OFFSET('Sanitation Data'!$E$31,0,10*ROW('Sanitation Data'!E63))="","",OFFSET('Sanitation Data'!$E$31,0,10*ROW('Sanitation Data'!E63)))</f>
        <v/>
      </c>
      <c r="CT69" s="322" t="str">
        <f ca="true">+IF(OFFSET('Sanitation Data'!$E$32,0,10*ROW('Sanitation Data'!E63))="","",OFFSET('Sanitation Data'!$E$32,0,10*ROW('Sanitation Data'!E63)))</f>
        <v/>
      </c>
      <c r="CU69" s="322" t="str">
        <f ca="true">+IF(OFFSET('Sanitation Data'!$F$28,0,10*ROW('Sanitation Data'!F63))="","",OFFSET('Sanitation Data'!$F$28,0,10*ROW('Sanitation Data'!F63)))</f>
        <v/>
      </c>
      <c r="CV69" s="322" t="str">
        <f ca="true">+IF(OFFSET('Sanitation Data'!$F$29,0,10*ROW('Sanitation Data'!F63))="","",OFFSET('Sanitation Data'!$F$29,0,10*ROW('Sanitation Data'!F63)))</f>
        <v/>
      </c>
      <c r="CW69" s="322" t="str">
        <f ca="true">+IF(OFFSET('Sanitation Data'!$F$30,0,10*ROW('Sanitation Data'!F63))="","",OFFSET('Sanitation Data'!$F$30,0,10*ROW('Sanitation Data'!F63)))</f>
        <v/>
      </c>
      <c r="CX69" s="322" t="str">
        <f ca="true">+IF(OFFSET('Sanitation Data'!$F$31,0,10*ROW('Sanitation Data'!F63))="","",OFFSET('Sanitation Data'!$F$31,0,10*ROW('Sanitation Data'!F63)))</f>
        <v/>
      </c>
      <c r="CY69" s="322" t="str">
        <f ca="true">+IF(OFFSET('Sanitation Data'!$F$32,0,10*ROW('Sanitation Data'!F63))="","",OFFSET('Sanitation Data'!$F$32,0,10*ROW('Sanitation Data'!F63)))</f>
        <v/>
      </c>
      <c r="CZ69" s="322" t="str">
        <f ca="true">+IF(OFFSET('Sanitation Data'!$G$28,0,10*ROW('Sanitation Data'!G63))="","",OFFSET('Sanitation Data'!$G$28,0,10*ROW('Sanitation Data'!G63)))</f>
        <v/>
      </c>
      <c r="DA69" s="322" t="str">
        <f ca="true">+IF(OFFSET('Sanitation Data'!$G$29,0,10*ROW('Sanitation Data'!G63))="","",OFFSET('Sanitation Data'!$G$29,0,10*ROW('Sanitation Data'!G63)))</f>
        <v/>
      </c>
      <c r="DB69" s="322" t="str">
        <f ca="true">+IF(OFFSET('Sanitation Data'!$G$30,0,10*ROW('Sanitation Data'!G63))="","",OFFSET('Sanitation Data'!$G$30,0,10*ROW('Sanitation Data'!G63)))</f>
        <v/>
      </c>
      <c r="DC69" s="322" t="str">
        <f ca="true">+IF(OFFSET('Sanitation Data'!$G$31,0,10*ROW('Sanitation Data'!G63))="","",OFFSET('Sanitation Data'!$G$31,0,10*ROW('Sanitation Data'!G63)))</f>
        <v/>
      </c>
      <c r="DD69" s="322" t="str">
        <f ca="true">+IF(OFFSET('Sanitation Data'!$G$32,0,10*ROW('Sanitation Data'!G63))="","",OFFSET('Sanitation Data'!$G$32,0,10*ROW('Sanitation Data'!G63)))</f>
        <v/>
      </c>
      <c r="DE69" s="322" t="str">
        <f ca="true">+IF(OFFSET('Sanitation Data'!$H$28,0,10*ROW('Sanitation Data'!H63))="","",OFFSET('Sanitation Data'!$H$28,0,10*ROW('Sanitation Data'!H63)))</f>
        <v/>
      </c>
      <c r="DF69" s="322" t="str">
        <f ca="true">+IF(OFFSET('Sanitation Data'!$H$29,0,10*ROW('Sanitation Data'!H63))="","",OFFSET('Sanitation Data'!$H$29,0,10*ROW('Sanitation Data'!H63)))</f>
        <v/>
      </c>
      <c r="DG69" s="322" t="str">
        <f ca="true">+IF(OFFSET('Sanitation Data'!$H$30,0,10*ROW('Sanitation Data'!H63))="","",OFFSET('Sanitation Data'!$H$30,0,10*ROW('Sanitation Data'!H63)))</f>
        <v/>
      </c>
      <c r="DH69" s="322" t="str">
        <f ca="true">+IF(OFFSET('Sanitation Data'!$H$31,0,10*ROW('Sanitation Data'!H63))="","",OFFSET('Sanitation Data'!$H$31,0,10*ROW('Sanitation Data'!H63)))</f>
        <v/>
      </c>
      <c r="DI69" s="322" t="str">
        <f ca="true">+IF(OFFSET('Sanitation Data'!$H$32,0,10*ROW('Sanitation Data'!H63))="","",OFFSET('Sanitation Data'!$H$32,0,10*ROW('Sanitation Data'!H63)))</f>
        <v/>
      </c>
      <c r="DJ69" s="322" t="str">
        <f ca="true">+IF(OFFSET('Sanitation Data'!$I$28,0,10*ROW('Sanitation Data'!I63))="","",OFFSET('Sanitation Data'!$I$28,0,10*ROW('Sanitation Data'!I63)))</f>
        <v/>
      </c>
      <c r="DK69" s="322" t="str">
        <f ca="true">+IF(OFFSET('Sanitation Data'!$I$29,0,10*ROW('Sanitation Data'!I63))="","",OFFSET('Sanitation Data'!$I$29,0,10*ROW('Sanitation Data'!I63)))</f>
        <v/>
      </c>
      <c r="DL69" s="322" t="str">
        <f ca="true">+IF(OFFSET('Sanitation Data'!$I$30,0,10*ROW('Sanitation Data'!I63))="","",OFFSET('Sanitation Data'!$I$30,0,10*ROW('Sanitation Data'!I63)))</f>
        <v/>
      </c>
      <c r="DM69" s="322" t="str">
        <f ca="true">+IF(OFFSET('Sanitation Data'!$I$31,0,10*ROW('Sanitation Data'!I63))="","",OFFSET('Sanitation Data'!$I$31,0,10*ROW('Sanitation Data'!I63)))</f>
        <v/>
      </c>
      <c r="DN69" s="322" t="str">
        <f ca="true">+IF(OFFSET('Sanitation Data'!$I$32,0,10*ROW('Sanitation Data'!I63))="","",OFFSET('Sanitation Data'!$I$32,0,10*ROW('Sanitation Data'!I63)))</f>
        <v/>
      </c>
      <c r="DO69" s="322" t="str">
        <f ca="true">+IF(OFFSET('Hygiene Data'!$D$11,0,10*ROW('Hygiene Data'!D63))="","",OFFSET('Hygiene Data'!$D$11,0,10*ROW('Hygiene Data'!D63)))</f>
        <v/>
      </c>
      <c r="DP69" s="322" t="str">
        <f ca="true">+IF(OFFSET('Hygiene Data'!$D$12,0,10*ROW('Hygiene Data'!D63))="","",OFFSET('Hygiene Data'!$D$12,0,10*ROW('Hygiene Data'!D63)))</f>
        <v/>
      </c>
      <c r="DQ69" s="322" t="str">
        <f ca="true">+IF(OFFSET('Hygiene Data'!$D$13,0,10*ROW('Hygiene Data'!D63))="","",OFFSET('Hygiene Data'!$D$13,0,10*ROW('Hygiene Data'!D63)))</f>
        <v/>
      </c>
      <c r="DR69" s="322" t="str">
        <f ca="true">+IF(OFFSET('Hygiene Data'!$E$11,0,10*ROW('Hygiene Data'!E63))="","",OFFSET('Hygiene Data'!$E$11,0,10*ROW('Hygiene Data'!E63)))</f>
        <v/>
      </c>
      <c r="DS69" s="322" t="str">
        <f ca="true">+IF(OFFSET('Hygiene Data'!$E$12,0,10*ROW('Hygiene Data'!E63))="","",OFFSET('Hygiene Data'!$E$12,0,10*ROW('Hygiene Data'!E63)))</f>
        <v/>
      </c>
      <c r="DT69" s="322" t="str">
        <f ca="true">+IF(OFFSET('Hygiene Data'!$E$13,0,10*ROW('Hygiene Data'!E63))="","",OFFSET('Hygiene Data'!$E$13,0,10*ROW('Hygiene Data'!E63)))</f>
        <v/>
      </c>
      <c r="DU69" s="322" t="str">
        <f ca="true">+IF(OFFSET('Hygiene Data'!$F$11,0,10*ROW('Hygiene Data'!F63))="","",OFFSET('Hygiene Data'!$F$11,0,10*ROW('Hygiene Data'!F63)))</f>
        <v/>
      </c>
      <c r="DV69" s="322" t="str">
        <f ca="true">+IF(OFFSET('Hygiene Data'!$F$12,0,10*ROW('Hygiene Data'!F63))="","",OFFSET('Hygiene Data'!$F$12,0,10*ROW('Hygiene Data'!F63)))</f>
        <v/>
      </c>
      <c r="DW69" s="322" t="str">
        <f ca="true">+IF(OFFSET('Hygiene Data'!$F$13,0,10*ROW('Hygiene Data'!F63))="","",OFFSET('Hygiene Data'!$F$13,0,10*ROW('Hygiene Data'!F63)))</f>
        <v/>
      </c>
      <c r="DX69" s="322" t="str">
        <f ca="true">+IF(OFFSET('Hygiene Data'!$G$11,0,10*ROW('Hygiene Data'!G63))="","",OFFSET('Hygiene Data'!$G$11,0,10*ROW('Hygiene Data'!G63)))</f>
        <v/>
      </c>
      <c r="DY69" s="322" t="str">
        <f ca="true">+IF(OFFSET('Hygiene Data'!$G$12,0,10*ROW('Hygiene Data'!G63))="","",OFFSET('Hygiene Data'!$G$12,0,10*ROW('Hygiene Data'!G63)))</f>
        <v/>
      </c>
      <c r="DZ69" s="322" t="str">
        <f ca="true">+IF(OFFSET('Hygiene Data'!$G$13,0,10*ROW('Hygiene Data'!G63))="","",OFFSET('Hygiene Data'!$G$13,0,10*ROW('Hygiene Data'!G63)))</f>
        <v/>
      </c>
      <c r="EA69" s="322" t="str">
        <f ca="true">+IF(OFFSET('Hygiene Data'!$H$11,0,10*ROW('Hygiene Data'!H63))="","",OFFSET('Hygiene Data'!$H$11,0,10*ROW('Hygiene Data'!H63)))</f>
        <v/>
      </c>
      <c r="EB69" s="322" t="str">
        <f ca="true">+IF(OFFSET('Hygiene Data'!$H$12,0,10*ROW('Hygiene Data'!H63))="","",OFFSET('Hygiene Data'!$H$12,0,10*ROW('Hygiene Data'!H63)))</f>
        <v/>
      </c>
      <c r="EC69" s="322" t="str">
        <f ca="true">+IF(OFFSET('Hygiene Data'!$H$13,0,10*ROW('Hygiene Data'!H63))="","",OFFSET('Hygiene Data'!$H$13,0,10*ROW('Hygiene Data'!H63)))</f>
        <v/>
      </c>
      <c r="ED69" s="322" t="str">
        <f ca="true">+IF(OFFSET('Hygiene Data'!$I$11,0,10*ROW('Hygiene Data'!I63))="","",OFFSET('Hygiene Data'!$I$11,0,10*ROW('Hygiene Data'!I63)))</f>
        <v/>
      </c>
      <c r="EE69" s="322" t="str">
        <f ca="true">+IF(OFFSET('Hygiene Data'!$I$12,0,10*ROW('Hygiene Data'!I63))="","",OFFSET('Hygiene Data'!$I$12,0,10*ROW('Hygiene Data'!I63)))</f>
        <v/>
      </c>
      <c r="EF69" s="322" t="str">
        <f ca="true">+IF(OFFSET('Hygiene Data'!$I$13,0,10*ROW('Hygiene Data'!I63))="","",OFFSET('Hygiene Data'!$I$13,0,10*ROW('Hygiene Data'!I63)))</f>
        <v/>
      </c>
    </row>
    <row xmlns:x14ac="http://schemas.microsoft.com/office/spreadsheetml/2009/9/ac" r="70" x14ac:dyDescent="0.2">
      <c r="A70" s="38" t="str">
        <f ca="true">+IF(OFFSET('Water Data'!$B$2,0,10*ROW('Water Data'!E64))="","",OFFSET('Water Data'!$B$2,0,10*ROW('Water Data'!E64)))</f>
        <v/>
      </c>
      <c r="B70" s="38" t="str">
        <f ca="true">+IF(OFFSET('Water Data'!$C$2,0,10*ROW('Water Data'!F64))="","",OFFSET('Water Data'!$C$2,0,10*ROW('Water Data'!F64)))</f>
        <v/>
      </c>
      <c r="C70" s="378" t="str">
        <f t="shared" ca="true" si="0"/>
        <v/>
      </c>
      <c r="D70" s="99"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9"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9"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9"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9"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9"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9"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9"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9"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9"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9"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9"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9"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9"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9"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9"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9"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9"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100"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100"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100"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100"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100"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100"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100"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100"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100"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100"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100"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100"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100"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100"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100"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100"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100"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100"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100"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100"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100"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100"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100"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100"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100"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100"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100"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100"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100"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100"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101"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101"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101"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101"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101"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101"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101"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101"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101"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101"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101"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101"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101"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101"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101"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101"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101"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101"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22"/>
      <c r="BS70" s="322" t="str">
        <f ca="true">+IF(OFFSET('Water Data'!$D$27,0,10*ROW('Water Data'!D64))="","",OFFSET('Water Data'!$D$27,0,10*ROW('Water Data'!D64)))</f>
        <v/>
      </c>
      <c r="BT70" s="322" t="str">
        <f ca="true">+IF(OFFSET('Water Data'!$D$28,0,10*ROW('Water Data'!D64))="","",OFFSET('Water Data'!$D$28,0,10*ROW('Water Data'!D64)))</f>
        <v/>
      </c>
      <c r="BU70" s="322" t="str">
        <f ca="true">+IF(OFFSET('Water Data'!$D$29,0,10*ROW('Water Data'!D64))="","",OFFSET('Water Data'!$D$29,0,10*ROW('Water Data'!D64)))</f>
        <v/>
      </c>
      <c r="BV70" s="322" t="str">
        <f ca="true">+IF(OFFSET('Water Data'!$E$27,0,10*ROW('Water Data'!E64))="","",OFFSET('Water Data'!$E$27,0,10*ROW('Water Data'!E64)))</f>
        <v/>
      </c>
      <c r="BW70" s="322" t="str">
        <f ca="true">+IF(OFFSET('Water Data'!$E$28,0,10*ROW('Water Data'!E64))="","",OFFSET('Water Data'!$E$28,0,10*ROW('Water Data'!E64)))</f>
        <v/>
      </c>
      <c r="BX70" s="322" t="str">
        <f ca="true">+IF(OFFSET('Water Data'!$E$29,0,10*ROW('Water Data'!E64))="","",OFFSET('Water Data'!$E$29,0,10*ROW('Water Data'!E64)))</f>
        <v/>
      </c>
      <c r="BY70" s="322" t="str">
        <f ca="true">+IF(OFFSET('Water Data'!$F$27,0,10*ROW('Water Data'!F64))="","",OFFSET('Water Data'!$F$27,0,10*ROW('Water Data'!F64)))</f>
        <v/>
      </c>
      <c r="BZ70" s="322" t="str">
        <f ca="true">+IF(OFFSET('Water Data'!$F$28,0,10*ROW('Water Data'!F64))="","",OFFSET('Water Data'!$F$28,0,10*ROW('Water Data'!F64)))</f>
        <v/>
      </c>
      <c r="CA70" s="322" t="str">
        <f ca="true">+IF(OFFSET('Water Data'!$F$29,0,10*ROW('Water Data'!F64))="","",OFFSET('Water Data'!$F$29,0,10*ROW('Water Data'!F64)))</f>
        <v/>
      </c>
      <c r="CB70" s="322" t="str">
        <f ca="true">+IF(OFFSET('Water Data'!$G$27,0,10*ROW('Water Data'!G64))="","",OFFSET('Water Data'!$G$27,0,10*ROW('Water Data'!G64)))</f>
        <v/>
      </c>
      <c r="CC70" s="322" t="str">
        <f ca="true">+IF(OFFSET('Water Data'!$G$28,0,10*ROW('Water Data'!G64))="","",OFFSET('Water Data'!$G$28,0,10*ROW('Water Data'!G64)))</f>
        <v/>
      </c>
      <c r="CD70" s="322" t="str">
        <f ca="true">+IF(OFFSET('Water Data'!$G$29,0,10*ROW('Water Data'!G64))="","",OFFSET('Water Data'!$G$29,0,10*ROW('Water Data'!G64)))</f>
        <v/>
      </c>
      <c r="CE70" s="322" t="str">
        <f ca="true">+IF(OFFSET('Water Data'!$H$27,0,10*ROW('Water Data'!H64))="","",OFFSET('Water Data'!$H$27,0,10*ROW('Water Data'!H64)))</f>
        <v/>
      </c>
      <c r="CF70" s="322" t="str">
        <f ca="true">+IF(OFFSET('Water Data'!$H$28,0,10*ROW('Water Data'!H64))="","",OFFSET('Water Data'!$H$28,0,10*ROW('Water Data'!H64)))</f>
        <v/>
      </c>
      <c r="CG70" s="322" t="str">
        <f ca="true">+IF(OFFSET('Water Data'!$H$29,0,10*ROW('Water Data'!H64))="","",OFFSET('Water Data'!$H$29,0,10*ROW('Water Data'!H64)))</f>
        <v/>
      </c>
      <c r="CH70" s="322" t="str">
        <f ca="true">+IF(OFFSET('Water Data'!$I$27,0,10*ROW('Water Data'!I64))="","",OFFSET('Water Data'!$I$27,0,10*ROW('Water Data'!I64)))</f>
        <v/>
      </c>
      <c r="CI70" s="322" t="str">
        <f ca="true">+IF(OFFSET('Water Data'!$I$28,0,10*ROW('Water Data'!I64))="","",OFFSET('Water Data'!$I$28,0,10*ROW('Water Data'!I64)))</f>
        <v/>
      </c>
      <c r="CJ70" s="322" t="str">
        <f ca="true">+IF(OFFSET('Water Data'!$I$29,0,10*ROW('Water Data'!I64))="","",OFFSET('Water Data'!$I$29,0,10*ROW('Water Data'!I64)))</f>
        <v/>
      </c>
      <c r="CK70" s="322" t="str">
        <f ca="true">+IF(OFFSET('Sanitation Data'!$D$28,0,10*ROW('Sanitation Data'!D64))="","",OFFSET('Sanitation Data'!$D$28,0,10*ROW('Sanitation Data'!D64)))</f>
        <v/>
      </c>
      <c r="CL70" s="322" t="str">
        <f ca="true">+IF(OFFSET('Sanitation Data'!$D$29,0,10*ROW('Sanitation Data'!D64))="","",OFFSET('Sanitation Data'!$D$29,0,10*ROW('Sanitation Data'!D64)))</f>
        <v/>
      </c>
      <c r="CM70" s="322" t="str">
        <f ca="true">+IF(OFFSET('Sanitation Data'!$D$30,0,10*ROW('Sanitation Data'!D64))="","",OFFSET('Sanitation Data'!$D$30,0,10*ROW('Sanitation Data'!D64)))</f>
        <v/>
      </c>
      <c r="CN70" s="322" t="str">
        <f ca="true">+IF(OFFSET('Sanitation Data'!$D$31,0,10*ROW('Sanitation Data'!D64))="","",OFFSET('Sanitation Data'!$D$31,0,10*ROW('Sanitation Data'!D64)))</f>
        <v/>
      </c>
      <c r="CO70" s="322" t="str">
        <f ca="true">+IF(OFFSET('Sanitation Data'!$D$32,0,10*ROW('Sanitation Data'!D64))="","",OFFSET('Sanitation Data'!$D$32,0,10*ROW('Sanitation Data'!D64)))</f>
        <v/>
      </c>
      <c r="CP70" s="322" t="str">
        <f ca="true">+IF(OFFSET('Sanitation Data'!$E$28,0,10*ROW('Sanitation Data'!E64))="","",OFFSET('Sanitation Data'!$E$28,0,10*ROW('Sanitation Data'!E64)))</f>
        <v/>
      </c>
      <c r="CQ70" s="322" t="str">
        <f ca="true">+IF(OFFSET('Sanitation Data'!$E$29,0,10*ROW('Sanitation Data'!E64))="","",OFFSET('Sanitation Data'!$E$29,0,10*ROW('Sanitation Data'!E64)))</f>
        <v/>
      </c>
      <c r="CR70" s="322" t="str">
        <f ca="true">+IF(OFFSET('Sanitation Data'!$E$30,0,10*ROW('Sanitation Data'!E64))="","",OFFSET('Sanitation Data'!$E$30,0,10*ROW('Sanitation Data'!E64)))</f>
        <v/>
      </c>
      <c r="CS70" s="322" t="str">
        <f ca="true">+IF(OFFSET('Sanitation Data'!$E$31,0,10*ROW('Sanitation Data'!E64))="","",OFFSET('Sanitation Data'!$E$31,0,10*ROW('Sanitation Data'!E64)))</f>
        <v/>
      </c>
      <c r="CT70" s="322" t="str">
        <f ca="true">+IF(OFFSET('Sanitation Data'!$E$32,0,10*ROW('Sanitation Data'!E64))="","",OFFSET('Sanitation Data'!$E$32,0,10*ROW('Sanitation Data'!E64)))</f>
        <v/>
      </c>
      <c r="CU70" s="322" t="str">
        <f ca="true">+IF(OFFSET('Sanitation Data'!$F$28,0,10*ROW('Sanitation Data'!F64))="","",OFFSET('Sanitation Data'!$F$28,0,10*ROW('Sanitation Data'!F64)))</f>
        <v/>
      </c>
      <c r="CV70" s="322" t="str">
        <f ca="true">+IF(OFFSET('Sanitation Data'!$F$29,0,10*ROW('Sanitation Data'!F64))="","",OFFSET('Sanitation Data'!$F$29,0,10*ROW('Sanitation Data'!F64)))</f>
        <v/>
      </c>
      <c r="CW70" s="322" t="str">
        <f ca="true">+IF(OFFSET('Sanitation Data'!$F$30,0,10*ROW('Sanitation Data'!F64))="","",OFFSET('Sanitation Data'!$F$30,0,10*ROW('Sanitation Data'!F64)))</f>
        <v/>
      </c>
      <c r="CX70" s="322" t="str">
        <f ca="true">+IF(OFFSET('Sanitation Data'!$F$31,0,10*ROW('Sanitation Data'!F64))="","",OFFSET('Sanitation Data'!$F$31,0,10*ROW('Sanitation Data'!F64)))</f>
        <v/>
      </c>
      <c r="CY70" s="322" t="str">
        <f ca="true">+IF(OFFSET('Sanitation Data'!$F$32,0,10*ROW('Sanitation Data'!F64))="","",OFFSET('Sanitation Data'!$F$32,0,10*ROW('Sanitation Data'!F64)))</f>
        <v/>
      </c>
      <c r="CZ70" s="322" t="str">
        <f ca="true">+IF(OFFSET('Sanitation Data'!$G$28,0,10*ROW('Sanitation Data'!G64))="","",OFFSET('Sanitation Data'!$G$28,0,10*ROW('Sanitation Data'!G64)))</f>
        <v/>
      </c>
      <c r="DA70" s="322" t="str">
        <f ca="true">+IF(OFFSET('Sanitation Data'!$G$29,0,10*ROW('Sanitation Data'!G64))="","",OFFSET('Sanitation Data'!$G$29,0,10*ROW('Sanitation Data'!G64)))</f>
        <v/>
      </c>
      <c r="DB70" s="322" t="str">
        <f ca="true">+IF(OFFSET('Sanitation Data'!$G$30,0,10*ROW('Sanitation Data'!G64))="","",OFFSET('Sanitation Data'!$G$30,0,10*ROW('Sanitation Data'!G64)))</f>
        <v/>
      </c>
      <c r="DC70" s="322" t="str">
        <f ca="true">+IF(OFFSET('Sanitation Data'!$G$31,0,10*ROW('Sanitation Data'!G64))="","",OFFSET('Sanitation Data'!$G$31,0,10*ROW('Sanitation Data'!G64)))</f>
        <v/>
      </c>
      <c r="DD70" s="322" t="str">
        <f ca="true">+IF(OFFSET('Sanitation Data'!$G$32,0,10*ROW('Sanitation Data'!G64))="","",OFFSET('Sanitation Data'!$G$32,0,10*ROW('Sanitation Data'!G64)))</f>
        <v/>
      </c>
      <c r="DE70" s="322" t="str">
        <f ca="true">+IF(OFFSET('Sanitation Data'!$H$28,0,10*ROW('Sanitation Data'!H64))="","",OFFSET('Sanitation Data'!$H$28,0,10*ROW('Sanitation Data'!H64)))</f>
        <v/>
      </c>
      <c r="DF70" s="322" t="str">
        <f ca="true">+IF(OFFSET('Sanitation Data'!$H$29,0,10*ROW('Sanitation Data'!H64))="","",OFFSET('Sanitation Data'!$H$29,0,10*ROW('Sanitation Data'!H64)))</f>
        <v/>
      </c>
      <c r="DG70" s="322" t="str">
        <f ca="true">+IF(OFFSET('Sanitation Data'!$H$30,0,10*ROW('Sanitation Data'!H64))="","",OFFSET('Sanitation Data'!$H$30,0,10*ROW('Sanitation Data'!H64)))</f>
        <v/>
      </c>
      <c r="DH70" s="322" t="str">
        <f ca="true">+IF(OFFSET('Sanitation Data'!$H$31,0,10*ROW('Sanitation Data'!H64))="","",OFFSET('Sanitation Data'!$H$31,0,10*ROW('Sanitation Data'!H64)))</f>
        <v/>
      </c>
      <c r="DI70" s="322" t="str">
        <f ca="true">+IF(OFFSET('Sanitation Data'!$H$32,0,10*ROW('Sanitation Data'!H64))="","",OFFSET('Sanitation Data'!$H$32,0,10*ROW('Sanitation Data'!H64)))</f>
        <v/>
      </c>
      <c r="DJ70" s="322" t="str">
        <f ca="true">+IF(OFFSET('Sanitation Data'!$I$28,0,10*ROW('Sanitation Data'!I64))="","",OFFSET('Sanitation Data'!$I$28,0,10*ROW('Sanitation Data'!I64)))</f>
        <v/>
      </c>
      <c r="DK70" s="322" t="str">
        <f ca="true">+IF(OFFSET('Sanitation Data'!$I$29,0,10*ROW('Sanitation Data'!I64))="","",OFFSET('Sanitation Data'!$I$29,0,10*ROW('Sanitation Data'!I64)))</f>
        <v/>
      </c>
      <c r="DL70" s="322" t="str">
        <f ca="true">+IF(OFFSET('Sanitation Data'!$I$30,0,10*ROW('Sanitation Data'!I64))="","",OFFSET('Sanitation Data'!$I$30,0,10*ROW('Sanitation Data'!I64)))</f>
        <v/>
      </c>
      <c r="DM70" s="322" t="str">
        <f ca="true">+IF(OFFSET('Sanitation Data'!$I$31,0,10*ROW('Sanitation Data'!I64))="","",OFFSET('Sanitation Data'!$I$31,0,10*ROW('Sanitation Data'!I64)))</f>
        <v/>
      </c>
      <c r="DN70" s="322" t="str">
        <f ca="true">+IF(OFFSET('Sanitation Data'!$I$32,0,10*ROW('Sanitation Data'!I64))="","",OFFSET('Sanitation Data'!$I$32,0,10*ROW('Sanitation Data'!I64)))</f>
        <v/>
      </c>
      <c r="DO70" s="322" t="str">
        <f ca="true">+IF(OFFSET('Hygiene Data'!$D$11,0,10*ROW('Hygiene Data'!D64))="","",OFFSET('Hygiene Data'!$D$11,0,10*ROW('Hygiene Data'!D64)))</f>
        <v/>
      </c>
      <c r="DP70" s="322" t="str">
        <f ca="true">+IF(OFFSET('Hygiene Data'!$D$12,0,10*ROW('Hygiene Data'!D64))="","",OFFSET('Hygiene Data'!$D$12,0,10*ROW('Hygiene Data'!D64)))</f>
        <v/>
      </c>
      <c r="DQ70" s="322" t="str">
        <f ca="true">+IF(OFFSET('Hygiene Data'!$D$13,0,10*ROW('Hygiene Data'!D64))="","",OFFSET('Hygiene Data'!$D$13,0,10*ROW('Hygiene Data'!D64)))</f>
        <v/>
      </c>
      <c r="DR70" s="322" t="str">
        <f ca="true">+IF(OFFSET('Hygiene Data'!$E$11,0,10*ROW('Hygiene Data'!E64))="","",OFFSET('Hygiene Data'!$E$11,0,10*ROW('Hygiene Data'!E64)))</f>
        <v/>
      </c>
      <c r="DS70" s="322" t="str">
        <f ca="true">+IF(OFFSET('Hygiene Data'!$E$12,0,10*ROW('Hygiene Data'!E64))="","",OFFSET('Hygiene Data'!$E$12,0,10*ROW('Hygiene Data'!E64)))</f>
        <v/>
      </c>
      <c r="DT70" s="322" t="str">
        <f ca="true">+IF(OFFSET('Hygiene Data'!$E$13,0,10*ROW('Hygiene Data'!E64))="","",OFFSET('Hygiene Data'!$E$13,0,10*ROW('Hygiene Data'!E64)))</f>
        <v/>
      </c>
      <c r="DU70" s="322" t="str">
        <f ca="true">+IF(OFFSET('Hygiene Data'!$F$11,0,10*ROW('Hygiene Data'!F64))="","",OFFSET('Hygiene Data'!$F$11,0,10*ROW('Hygiene Data'!F64)))</f>
        <v/>
      </c>
      <c r="DV70" s="322" t="str">
        <f ca="true">+IF(OFFSET('Hygiene Data'!$F$12,0,10*ROW('Hygiene Data'!F64))="","",OFFSET('Hygiene Data'!$F$12,0,10*ROW('Hygiene Data'!F64)))</f>
        <v/>
      </c>
      <c r="DW70" s="322" t="str">
        <f ca="true">+IF(OFFSET('Hygiene Data'!$F$13,0,10*ROW('Hygiene Data'!F64))="","",OFFSET('Hygiene Data'!$F$13,0,10*ROW('Hygiene Data'!F64)))</f>
        <v/>
      </c>
      <c r="DX70" s="322" t="str">
        <f ca="true">+IF(OFFSET('Hygiene Data'!$G$11,0,10*ROW('Hygiene Data'!G64))="","",OFFSET('Hygiene Data'!$G$11,0,10*ROW('Hygiene Data'!G64)))</f>
        <v/>
      </c>
      <c r="DY70" s="322" t="str">
        <f ca="true">+IF(OFFSET('Hygiene Data'!$G$12,0,10*ROW('Hygiene Data'!G64))="","",OFFSET('Hygiene Data'!$G$12,0,10*ROW('Hygiene Data'!G64)))</f>
        <v/>
      </c>
      <c r="DZ70" s="322" t="str">
        <f ca="true">+IF(OFFSET('Hygiene Data'!$G$13,0,10*ROW('Hygiene Data'!G64))="","",OFFSET('Hygiene Data'!$G$13,0,10*ROW('Hygiene Data'!G64)))</f>
        <v/>
      </c>
      <c r="EA70" s="322" t="str">
        <f ca="true">+IF(OFFSET('Hygiene Data'!$H$11,0,10*ROW('Hygiene Data'!H64))="","",OFFSET('Hygiene Data'!$H$11,0,10*ROW('Hygiene Data'!H64)))</f>
        <v/>
      </c>
      <c r="EB70" s="322" t="str">
        <f ca="true">+IF(OFFSET('Hygiene Data'!$H$12,0,10*ROW('Hygiene Data'!H64))="","",OFFSET('Hygiene Data'!$H$12,0,10*ROW('Hygiene Data'!H64)))</f>
        <v/>
      </c>
      <c r="EC70" s="322" t="str">
        <f ca="true">+IF(OFFSET('Hygiene Data'!$H$13,0,10*ROW('Hygiene Data'!H64))="","",OFFSET('Hygiene Data'!$H$13,0,10*ROW('Hygiene Data'!H64)))</f>
        <v/>
      </c>
      <c r="ED70" s="322" t="str">
        <f ca="true">+IF(OFFSET('Hygiene Data'!$I$11,0,10*ROW('Hygiene Data'!I64))="","",OFFSET('Hygiene Data'!$I$11,0,10*ROW('Hygiene Data'!I64)))</f>
        <v/>
      </c>
      <c r="EE70" s="322" t="str">
        <f ca="true">+IF(OFFSET('Hygiene Data'!$I$12,0,10*ROW('Hygiene Data'!I64))="","",OFFSET('Hygiene Data'!$I$12,0,10*ROW('Hygiene Data'!I64)))</f>
        <v/>
      </c>
      <c r="EF70" s="322" t="str">
        <f ca="true">+IF(OFFSET('Hygiene Data'!$I$13,0,10*ROW('Hygiene Data'!I64))="","",OFFSET('Hygiene Data'!$I$13,0,10*ROW('Hygiene Data'!I64)))</f>
        <v/>
      </c>
    </row>
    <row xmlns:x14ac="http://schemas.microsoft.com/office/spreadsheetml/2009/9/ac" r="71" x14ac:dyDescent="0.2">
      <c r="A71" s="38" t="str">
        <f ca="true">+IF(OFFSET('Water Data'!$B$2,0,10*ROW('Water Data'!E65))="","",OFFSET('Water Data'!$B$2,0,10*ROW('Water Data'!E65)))</f>
        <v/>
      </c>
      <c r="B71" s="38" t="str">
        <f ca="true">+IF(OFFSET('Water Data'!$C$2,0,10*ROW('Water Data'!F65))="","",OFFSET('Water Data'!$C$2,0,10*ROW('Water Data'!F65)))</f>
        <v/>
      </c>
      <c r="C71" s="378" t="str">
        <f t="shared" ref="C71:C134" ca="true" si="1">+IF(ISNUMBER(VALUE(MID(A71,5,4))), VALUE(MID(A71, 5,4)),"")</f>
        <v/>
      </c>
      <c r="D71" s="99"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9"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9"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9"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9"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9"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9"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9"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9"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9"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9"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9"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9"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9"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9"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9"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9"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9"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100"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100"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100"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100"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100"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100"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100"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100"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100"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100"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100"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100"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100"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100"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100"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100"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100"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100"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100"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100"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100"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100"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100"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100"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100"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100"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100"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100"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100"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100"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101"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101"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101"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101"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101"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101"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101"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101"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101"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101"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101"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101"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101"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101"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101"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101"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101"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101"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22"/>
      <c r="BS71" s="322" t="str">
        <f ca="true">+IF(OFFSET('Water Data'!$D$27,0,10*ROW('Water Data'!D65))="","",OFFSET('Water Data'!$D$27,0,10*ROW('Water Data'!D65)))</f>
        <v/>
      </c>
      <c r="BT71" s="322" t="str">
        <f ca="true">+IF(OFFSET('Water Data'!$D$28,0,10*ROW('Water Data'!D65))="","",OFFSET('Water Data'!$D$28,0,10*ROW('Water Data'!D65)))</f>
        <v/>
      </c>
      <c r="BU71" s="322" t="str">
        <f ca="true">+IF(OFFSET('Water Data'!$D$29,0,10*ROW('Water Data'!D65))="","",OFFSET('Water Data'!$D$29,0,10*ROW('Water Data'!D65)))</f>
        <v/>
      </c>
      <c r="BV71" s="322" t="str">
        <f ca="true">+IF(OFFSET('Water Data'!$E$27,0,10*ROW('Water Data'!E65))="","",OFFSET('Water Data'!$E$27,0,10*ROW('Water Data'!E65)))</f>
        <v/>
      </c>
      <c r="BW71" s="322" t="str">
        <f ca="true">+IF(OFFSET('Water Data'!$E$28,0,10*ROW('Water Data'!E65))="","",OFFSET('Water Data'!$E$28,0,10*ROW('Water Data'!E65)))</f>
        <v/>
      </c>
      <c r="BX71" s="322" t="str">
        <f ca="true">+IF(OFFSET('Water Data'!$E$29,0,10*ROW('Water Data'!E65))="","",OFFSET('Water Data'!$E$29,0,10*ROW('Water Data'!E65)))</f>
        <v/>
      </c>
      <c r="BY71" s="322" t="str">
        <f ca="true">+IF(OFFSET('Water Data'!$F$27,0,10*ROW('Water Data'!F65))="","",OFFSET('Water Data'!$F$27,0,10*ROW('Water Data'!F65)))</f>
        <v/>
      </c>
      <c r="BZ71" s="322" t="str">
        <f ca="true">+IF(OFFSET('Water Data'!$F$28,0,10*ROW('Water Data'!F65))="","",OFFSET('Water Data'!$F$28,0,10*ROW('Water Data'!F65)))</f>
        <v/>
      </c>
      <c r="CA71" s="322" t="str">
        <f ca="true">+IF(OFFSET('Water Data'!$F$29,0,10*ROW('Water Data'!F65))="","",OFFSET('Water Data'!$F$29,0,10*ROW('Water Data'!F65)))</f>
        <v/>
      </c>
      <c r="CB71" s="322" t="str">
        <f ca="true">+IF(OFFSET('Water Data'!$G$27,0,10*ROW('Water Data'!G65))="","",OFFSET('Water Data'!$G$27,0,10*ROW('Water Data'!G65)))</f>
        <v/>
      </c>
      <c r="CC71" s="322" t="str">
        <f ca="true">+IF(OFFSET('Water Data'!$G$28,0,10*ROW('Water Data'!G65))="","",OFFSET('Water Data'!$G$28,0,10*ROW('Water Data'!G65)))</f>
        <v/>
      </c>
      <c r="CD71" s="322" t="str">
        <f ca="true">+IF(OFFSET('Water Data'!$G$29,0,10*ROW('Water Data'!G65))="","",OFFSET('Water Data'!$G$29,0,10*ROW('Water Data'!G65)))</f>
        <v/>
      </c>
      <c r="CE71" s="322" t="str">
        <f ca="true">+IF(OFFSET('Water Data'!$H$27,0,10*ROW('Water Data'!H65))="","",OFFSET('Water Data'!$H$27,0,10*ROW('Water Data'!H65)))</f>
        <v/>
      </c>
      <c r="CF71" s="322" t="str">
        <f ca="true">+IF(OFFSET('Water Data'!$H$28,0,10*ROW('Water Data'!H65))="","",OFFSET('Water Data'!$H$28,0,10*ROW('Water Data'!H65)))</f>
        <v/>
      </c>
      <c r="CG71" s="322" t="str">
        <f ca="true">+IF(OFFSET('Water Data'!$H$29,0,10*ROW('Water Data'!H65))="","",OFFSET('Water Data'!$H$29,0,10*ROW('Water Data'!H65)))</f>
        <v/>
      </c>
      <c r="CH71" s="322" t="str">
        <f ca="true">+IF(OFFSET('Water Data'!$I$27,0,10*ROW('Water Data'!I65))="","",OFFSET('Water Data'!$I$27,0,10*ROW('Water Data'!I65)))</f>
        <v/>
      </c>
      <c r="CI71" s="322" t="str">
        <f ca="true">+IF(OFFSET('Water Data'!$I$28,0,10*ROW('Water Data'!I65))="","",OFFSET('Water Data'!$I$28,0,10*ROW('Water Data'!I65)))</f>
        <v/>
      </c>
      <c r="CJ71" s="322" t="str">
        <f ca="true">+IF(OFFSET('Water Data'!$I$29,0,10*ROW('Water Data'!I65))="","",OFFSET('Water Data'!$I$29,0,10*ROW('Water Data'!I65)))</f>
        <v/>
      </c>
      <c r="CK71" s="322" t="str">
        <f ca="true">+IF(OFFSET('Sanitation Data'!$D$28,0,10*ROW('Sanitation Data'!D65))="","",OFFSET('Sanitation Data'!$D$28,0,10*ROW('Sanitation Data'!D65)))</f>
        <v/>
      </c>
      <c r="CL71" s="322" t="str">
        <f ca="true">+IF(OFFSET('Sanitation Data'!$D$29,0,10*ROW('Sanitation Data'!D65))="","",OFFSET('Sanitation Data'!$D$29,0,10*ROW('Sanitation Data'!D65)))</f>
        <v/>
      </c>
      <c r="CM71" s="322" t="str">
        <f ca="true">+IF(OFFSET('Sanitation Data'!$D$30,0,10*ROW('Sanitation Data'!D65))="","",OFFSET('Sanitation Data'!$D$30,0,10*ROW('Sanitation Data'!D65)))</f>
        <v/>
      </c>
      <c r="CN71" s="322" t="str">
        <f ca="true">+IF(OFFSET('Sanitation Data'!$D$31,0,10*ROW('Sanitation Data'!D65))="","",OFFSET('Sanitation Data'!$D$31,0,10*ROW('Sanitation Data'!D65)))</f>
        <v/>
      </c>
      <c r="CO71" s="322" t="str">
        <f ca="true">+IF(OFFSET('Sanitation Data'!$D$32,0,10*ROW('Sanitation Data'!D65))="","",OFFSET('Sanitation Data'!$D$32,0,10*ROW('Sanitation Data'!D65)))</f>
        <v/>
      </c>
      <c r="CP71" s="322" t="str">
        <f ca="true">+IF(OFFSET('Sanitation Data'!$E$28,0,10*ROW('Sanitation Data'!E65))="","",OFFSET('Sanitation Data'!$E$28,0,10*ROW('Sanitation Data'!E65)))</f>
        <v/>
      </c>
      <c r="CQ71" s="322" t="str">
        <f ca="true">+IF(OFFSET('Sanitation Data'!$E$29,0,10*ROW('Sanitation Data'!E65))="","",OFFSET('Sanitation Data'!$E$29,0,10*ROW('Sanitation Data'!E65)))</f>
        <v/>
      </c>
      <c r="CR71" s="322" t="str">
        <f ca="true">+IF(OFFSET('Sanitation Data'!$E$30,0,10*ROW('Sanitation Data'!E65))="","",OFFSET('Sanitation Data'!$E$30,0,10*ROW('Sanitation Data'!E65)))</f>
        <v/>
      </c>
      <c r="CS71" s="322" t="str">
        <f ca="true">+IF(OFFSET('Sanitation Data'!$E$31,0,10*ROW('Sanitation Data'!E65))="","",OFFSET('Sanitation Data'!$E$31,0,10*ROW('Sanitation Data'!E65)))</f>
        <v/>
      </c>
      <c r="CT71" s="322" t="str">
        <f ca="true">+IF(OFFSET('Sanitation Data'!$E$32,0,10*ROW('Sanitation Data'!E65))="","",OFFSET('Sanitation Data'!$E$32,0,10*ROW('Sanitation Data'!E65)))</f>
        <v/>
      </c>
      <c r="CU71" s="322" t="str">
        <f ca="true">+IF(OFFSET('Sanitation Data'!$F$28,0,10*ROW('Sanitation Data'!F65))="","",OFFSET('Sanitation Data'!$F$28,0,10*ROW('Sanitation Data'!F65)))</f>
        <v/>
      </c>
      <c r="CV71" s="322" t="str">
        <f ca="true">+IF(OFFSET('Sanitation Data'!$F$29,0,10*ROW('Sanitation Data'!F65))="","",OFFSET('Sanitation Data'!$F$29,0,10*ROW('Sanitation Data'!F65)))</f>
        <v/>
      </c>
      <c r="CW71" s="322" t="str">
        <f ca="true">+IF(OFFSET('Sanitation Data'!$F$30,0,10*ROW('Sanitation Data'!F65))="","",OFFSET('Sanitation Data'!$F$30,0,10*ROW('Sanitation Data'!F65)))</f>
        <v/>
      </c>
      <c r="CX71" s="322" t="str">
        <f ca="true">+IF(OFFSET('Sanitation Data'!$F$31,0,10*ROW('Sanitation Data'!F65))="","",OFFSET('Sanitation Data'!$F$31,0,10*ROW('Sanitation Data'!F65)))</f>
        <v/>
      </c>
      <c r="CY71" s="322" t="str">
        <f ca="true">+IF(OFFSET('Sanitation Data'!$F$32,0,10*ROW('Sanitation Data'!F65))="","",OFFSET('Sanitation Data'!$F$32,0,10*ROW('Sanitation Data'!F65)))</f>
        <v/>
      </c>
      <c r="CZ71" s="322" t="str">
        <f ca="true">+IF(OFFSET('Sanitation Data'!$G$28,0,10*ROW('Sanitation Data'!G65))="","",OFFSET('Sanitation Data'!$G$28,0,10*ROW('Sanitation Data'!G65)))</f>
        <v/>
      </c>
      <c r="DA71" s="322" t="str">
        <f ca="true">+IF(OFFSET('Sanitation Data'!$G$29,0,10*ROW('Sanitation Data'!G65))="","",OFFSET('Sanitation Data'!$G$29,0,10*ROW('Sanitation Data'!G65)))</f>
        <v/>
      </c>
      <c r="DB71" s="322" t="str">
        <f ca="true">+IF(OFFSET('Sanitation Data'!$G$30,0,10*ROW('Sanitation Data'!G65))="","",OFFSET('Sanitation Data'!$G$30,0,10*ROW('Sanitation Data'!G65)))</f>
        <v/>
      </c>
      <c r="DC71" s="322" t="str">
        <f ca="true">+IF(OFFSET('Sanitation Data'!$G$31,0,10*ROW('Sanitation Data'!G65))="","",OFFSET('Sanitation Data'!$G$31,0,10*ROW('Sanitation Data'!G65)))</f>
        <v/>
      </c>
      <c r="DD71" s="322" t="str">
        <f ca="true">+IF(OFFSET('Sanitation Data'!$G$32,0,10*ROW('Sanitation Data'!G65))="","",OFFSET('Sanitation Data'!$G$32,0,10*ROW('Sanitation Data'!G65)))</f>
        <v/>
      </c>
      <c r="DE71" s="322" t="str">
        <f ca="true">+IF(OFFSET('Sanitation Data'!$H$28,0,10*ROW('Sanitation Data'!H65))="","",OFFSET('Sanitation Data'!$H$28,0,10*ROW('Sanitation Data'!H65)))</f>
        <v/>
      </c>
      <c r="DF71" s="322" t="str">
        <f ca="true">+IF(OFFSET('Sanitation Data'!$H$29,0,10*ROW('Sanitation Data'!H65))="","",OFFSET('Sanitation Data'!$H$29,0,10*ROW('Sanitation Data'!H65)))</f>
        <v/>
      </c>
      <c r="DG71" s="322" t="str">
        <f ca="true">+IF(OFFSET('Sanitation Data'!$H$30,0,10*ROW('Sanitation Data'!H65))="","",OFFSET('Sanitation Data'!$H$30,0,10*ROW('Sanitation Data'!H65)))</f>
        <v/>
      </c>
      <c r="DH71" s="322" t="str">
        <f ca="true">+IF(OFFSET('Sanitation Data'!$H$31,0,10*ROW('Sanitation Data'!H65))="","",OFFSET('Sanitation Data'!$H$31,0,10*ROW('Sanitation Data'!H65)))</f>
        <v/>
      </c>
      <c r="DI71" s="322" t="str">
        <f ca="true">+IF(OFFSET('Sanitation Data'!$H$32,0,10*ROW('Sanitation Data'!H65))="","",OFFSET('Sanitation Data'!$H$32,0,10*ROW('Sanitation Data'!H65)))</f>
        <v/>
      </c>
      <c r="DJ71" s="322" t="str">
        <f ca="true">+IF(OFFSET('Sanitation Data'!$I$28,0,10*ROW('Sanitation Data'!I65))="","",OFFSET('Sanitation Data'!$I$28,0,10*ROW('Sanitation Data'!I65)))</f>
        <v/>
      </c>
      <c r="DK71" s="322" t="str">
        <f ca="true">+IF(OFFSET('Sanitation Data'!$I$29,0,10*ROW('Sanitation Data'!I65))="","",OFFSET('Sanitation Data'!$I$29,0,10*ROW('Sanitation Data'!I65)))</f>
        <v/>
      </c>
      <c r="DL71" s="322" t="str">
        <f ca="true">+IF(OFFSET('Sanitation Data'!$I$30,0,10*ROW('Sanitation Data'!I65))="","",OFFSET('Sanitation Data'!$I$30,0,10*ROW('Sanitation Data'!I65)))</f>
        <v/>
      </c>
      <c r="DM71" s="322" t="str">
        <f ca="true">+IF(OFFSET('Sanitation Data'!$I$31,0,10*ROW('Sanitation Data'!I65))="","",OFFSET('Sanitation Data'!$I$31,0,10*ROW('Sanitation Data'!I65)))</f>
        <v/>
      </c>
      <c r="DN71" s="322" t="str">
        <f ca="true">+IF(OFFSET('Sanitation Data'!$I$32,0,10*ROW('Sanitation Data'!I65))="","",OFFSET('Sanitation Data'!$I$32,0,10*ROW('Sanitation Data'!I65)))</f>
        <v/>
      </c>
      <c r="DO71" s="322" t="str">
        <f ca="true">+IF(OFFSET('Hygiene Data'!$D$11,0,10*ROW('Hygiene Data'!D65))="","",OFFSET('Hygiene Data'!$D$11,0,10*ROW('Hygiene Data'!D65)))</f>
        <v/>
      </c>
      <c r="DP71" s="322" t="str">
        <f ca="true">+IF(OFFSET('Hygiene Data'!$D$12,0,10*ROW('Hygiene Data'!D65))="","",OFFSET('Hygiene Data'!$D$12,0,10*ROW('Hygiene Data'!D65)))</f>
        <v/>
      </c>
      <c r="DQ71" s="322" t="str">
        <f ca="true">+IF(OFFSET('Hygiene Data'!$D$13,0,10*ROW('Hygiene Data'!D65))="","",OFFSET('Hygiene Data'!$D$13,0,10*ROW('Hygiene Data'!D65)))</f>
        <v/>
      </c>
      <c r="DR71" s="322" t="str">
        <f ca="true">+IF(OFFSET('Hygiene Data'!$E$11,0,10*ROW('Hygiene Data'!E65))="","",OFFSET('Hygiene Data'!$E$11,0,10*ROW('Hygiene Data'!E65)))</f>
        <v/>
      </c>
      <c r="DS71" s="322" t="str">
        <f ca="true">+IF(OFFSET('Hygiene Data'!$E$12,0,10*ROW('Hygiene Data'!E65))="","",OFFSET('Hygiene Data'!$E$12,0,10*ROW('Hygiene Data'!E65)))</f>
        <v/>
      </c>
      <c r="DT71" s="322" t="str">
        <f ca="true">+IF(OFFSET('Hygiene Data'!$E$13,0,10*ROW('Hygiene Data'!E65))="","",OFFSET('Hygiene Data'!$E$13,0,10*ROW('Hygiene Data'!E65)))</f>
        <v/>
      </c>
      <c r="DU71" s="322" t="str">
        <f ca="true">+IF(OFFSET('Hygiene Data'!$F$11,0,10*ROW('Hygiene Data'!F65))="","",OFFSET('Hygiene Data'!$F$11,0,10*ROW('Hygiene Data'!F65)))</f>
        <v/>
      </c>
      <c r="DV71" s="322" t="str">
        <f ca="true">+IF(OFFSET('Hygiene Data'!$F$12,0,10*ROW('Hygiene Data'!F65))="","",OFFSET('Hygiene Data'!$F$12,0,10*ROW('Hygiene Data'!F65)))</f>
        <v/>
      </c>
      <c r="DW71" s="322" t="str">
        <f ca="true">+IF(OFFSET('Hygiene Data'!$F$13,0,10*ROW('Hygiene Data'!F65))="","",OFFSET('Hygiene Data'!$F$13,0,10*ROW('Hygiene Data'!F65)))</f>
        <v/>
      </c>
      <c r="DX71" s="322" t="str">
        <f ca="true">+IF(OFFSET('Hygiene Data'!$G$11,0,10*ROW('Hygiene Data'!G65))="","",OFFSET('Hygiene Data'!$G$11,0,10*ROW('Hygiene Data'!G65)))</f>
        <v/>
      </c>
      <c r="DY71" s="322" t="str">
        <f ca="true">+IF(OFFSET('Hygiene Data'!$G$12,0,10*ROW('Hygiene Data'!G65))="","",OFFSET('Hygiene Data'!$G$12,0,10*ROW('Hygiene Data'!G65)))</f>
        <v/>
      </c>
      <c r="DZ71" s="322" t="str">
        <f ca="true">+IF(OFFSET('Hygiene Data'!$G$13,0,10*ROW('Hygiene Data'!G65))="","",OFFSET('Hygiene Data'!$G$13,0,10*ROW('Hygiene Data'!G65)))</f>
        <v/>
      </c>
      <c r="EA71" s="322" t="str">
        <f ca="true">+IF(OFFSET('Hygiene Data'!$H$11,0,10*ROW('Hygiene Data'!H65))="","",OFFSET('Hygiene Data'!$H$11,0,10*ROW('Hygiene Data'!H65)))</f>
        <v/>
      </c>
      <c r="EB71" s="322" t="str">
        <f ca="true">+IF(OFFSET('Hygiene Data'!$H$12,0,10*ROW('Hygiene Data'!H65))="","",OFFSET('Hygiene Data'!$H$12,0,10*ROW('Hygiene Data'!H65)))</f>
        <v/>
      </c>
      <c r="EC71" s="322" t="str">
        <f ca="true">+IF(OFFSET('Hygiene Data'!$H$13,0,10*ROW('Hygiene Data'!H65))="","",OFFSET('Hygiene Data'!$H$13,0,10*ROW('Hygiene Data'!H65)))</f>
        <v/>
      </c>
      <c r="ED71" s="322" t="str">
        <f ca="true">+IF(OFFSET('Hygiene Data'!$I$11,0,10*ROW('Hygiene Data'!I65))="","",OFFSET('Hygiene Data'!$I$11,0,10*ROW('Hygiene Data'!I65)))</f>
        <v/>
      </c>
      <c r="EE71" s="322" t="str">
        <f ca="true">+IF(OFFSET('Hygiene Data'!$I$12,0,10*ROW('Hygiene Data'!I65))="","",OFFSET('Hygiene Data'!$I$12,0,10*ROW('Hygiene Data'!I65)))</f>
        <v/>
      </c>
      <c r="EF71" s="322" t="str">
        <f ca="true">+IF(OFFSET('Hygiene Data'!$I$13,0,10*ROW('Hygiene Data'!I65))="","",OFFSET('Hygiene Data'!$I$13,0,10*ROW('Hygiene Data'!I65)))</f>
        <v/>
      </c>
    </row>
    <row xmlns:x14ac="http://schemas.microsoft.com/office/spreadsheetml/2009/9/ac" r="72" x14ac:dyDescent="0.2">
      <c r="A72" s="38" t="str">
        <f ca="true">+IF(OFFSET('Water Data'!$B$2,0,10*ROW('Water Data'!E66))="","",OFFSET('Water Data'!$B$2,0,10*ROW('Water Data'!E66)))</f>
        <v/>
      </c>
      <c r="B72" s="38" t="str">
        <f ca="true">+IF(OFFSET('Water Data'!$C$2,0,10*ROW('Water Data'!F66))="","",OFFSET('Water Data'!$C$2,0,10*ROW('Water Data'!F66)))</f>
        <v/>
      </c>
      <c r="C72" s="378" t="str">
        <f t="shared" ca="true" si="1"/>
        <v/>
      </c>
      <c r="D72" s="99"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9"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9"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9"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9"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9"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9"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9"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9"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9"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9"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9"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9"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9"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9"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9"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9"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9"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100"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100"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100"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100"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100"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100"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100"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100"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100"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100"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100"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100"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100"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100"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100"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100"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100"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100"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100"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100"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100"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100"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100"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100"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100"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100"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100"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100"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100"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100"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101"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101"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101"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101"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101"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101"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101"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101"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101"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101"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101"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101"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101"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101"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101"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101"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101"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101"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22"/>
      <c r="BS72" s="322" t="str">
        <f ca="true">+IF(OFFSET('Water Data'!$D$27,0,10*ROW('Water Data'!D66))="","",OFFSET('Water Data'!$D$27,0,10*ROW('Water Data'!D66)))</f>
        <v/>
      </c>
      <c r="BT72" s="322" t="str">
        <f ca="true">+IF(OFFSET('Water Data'!$D$28,0,10*ROW('Water Data'!D66))="","",OFFSET('Water Data'!$D$28,0,10*ROW('Water Data'!D66)))</f>
        <v/>
      </c>
      <c r="BU72" s="322" t="str">
        <f ca="true">+IF(OFFSET('Water Data'!$D$29,0,10*ROW('Water Data'!D66))="","",OFFSET('Water Data'!$D$29,0,10*ROW('Water Data'!D66)))</f>
        <v/>
      </c>
      <c r="BV72" s="322" t="str">
        <f ca="true">+IF(OFFSET('Water Data'!$E$27,0,10*ROW('Water Data'!E66))="","",OFFSET('Water Data'!$E$27,0,10*ROW('Water Data'!E66)))</f>
        <v/>
      </c>
      <c r="BW72" s="322" t="str">
        <f ca="true">+IF(OFFSET('Water Data'!$E$28,0,10*ROW('Water Data'!E66))="","",OFFSET('Water Data'!$E$28,0,10*ROW('Water Data'!E66)))</f>
        <v/>
      </c>
      <c r="BX72" s="322" t="str">
        <f ca="true">+IF(OFFSET('Water Data'!$E$29,0,10*ROW('Water Data'!E66))="","",OFFSET('Water Data'!$E$29,0,10*ROW('Water Data'!E66)))</f>
        <v/>
      </c>
      <c r="BY72" s="322" t="str">
        <f ca="true">+IF(OFFSET('Water Data'!$F$27,0,10*ROW('Water Data'!F66))="","",OFFSET('Water Data'!$F$27,0,10*ROW('Water Data'!F66)))</f>
        <v/>
      </c>
      <c r="BZ72" s="322" t="str">
        <f ca="true">+IF(OFFSET('Water Data'!$F$28,0,10*ROW('Water Data'!F66))="","",OFFSET('Water Data'!$F$28,0,10*ROW('Water Data'!F66)))</f>
        <v/>
      </c>
      <c r="CA72" s="322" t="str">
        <f ca="true">+IF(OFFSET('Water Data'!$F$29,0,10*ROW('Water Data'!F66))="","",OFFSET('Water Data'!$F$29,0,10*ROW('Water Data'!F66)))</f>
        <v/>
      </c>
      <c r="CB72" s="322" t="str">
        <f ca="true">+IF(OFFSET('Water Data'!$G$27,0,10*ROW('Water Data'!G66))="","",OFFSET('Water Data'!$G$27,0,10*ROW('Water Data'!G66)))</f>
        <v/>
      </c>
      <c r="CC72" s="322" t="str">
        <f ca="true">+IF(OFFSET('Water Data'!$G$28,0,10*ROW('Water Data'!G66))="","",OFFSET('Water Data'!$G$28,0,10*ROW('Water Data'!G66)))</f>
        <v/>
      </c>
      <c r="CD72" s="322" t="str">
        <f ca="true">+IF(OFFSET('Water Data'!$G$29,0,10*ROW('Water Data'!G66))="","",OFFSET('Water Data'!$G$29,0,10*ROW('Water Data'!G66)))</f>
        <v/>
      </c>
      <c r="CE72" s="322" t="str">
        <f ca="true">+IF(OFFSET('Water Data'!$H$27,0,10*ROW('Water Data'!H66))="","",OFFSET('Water Data'!$H$27,0,10*ROW('Water Data'!H66)))</f>
        <v/>
      </c>
      <c r="CF72" s="322" t="str">
        <f ca="true">+IF(OFFSET('Water Data'!$H$28,0,10*ROW('Water Data'!H66))="","",OFFSET('Water Data'!$H$28,0,10*ROW('Water Data'!H66)))</f>
        <v/>
      </c>
      <c r="CG72" s="322" t="str">
        <f ca="true">+IF(OFFSET('Water Data'!$H$29,0,10*ROW('Water Data'!H66))="","",OFFSET('Water Data'!$H$29,0,10*ROW('Water Data'!H66)))</f>
        <v/>
      </c>
      <c r="CH72" s="322" t="str">
        <f ca="true">+IF(OFFSET('Water Data'!$I$27,0,10*ROW('Water Data'!I66))="","",OFFSET('Water Data'!$I$27,0,10*ROW('Water Data'!I66)))</f>
        <v/>
      </c>
      <c r="CI72" s="322" t="str">
        <f ca="true">+IF(OFFSET('Water Data'!$I$28,0,10*ROW('Water Data'!I66))="","",OFFSET('Water Data'!$I$28,0,10*ROW('Water Data'!I66)))</f>
        <v/>
      </c>
      <c r="CJ72" s="322" t="str">
        <f ca="true">+IF(OFFSET('Water Data'!$I$29,0,10*ROW('Water Data'!I66))="","",OFFSET('Water Data'!$I$29,0,10*ROW('Water Data'!I66)))</f>
        <v/>
      </c>
      <c r="CK72" s="322" t="str">
        <f ca="true">+IF(OFFSET('Sanitation Data'!$D$28,0,10*ROW('Sanitation Data'!D66))="","",OFFSET('Sanitation Data'!$D$28,0,10*ROW('Sanitation Data'!D66)))</f>
        <v/>
      </c>
      <c r="CL72" s="322" t="str">
        <f ca="true">+IF(OFFSET('Sanitation Data'!$D$29,0,10*ROW('Sanitation Data'!D66))="","",OFFSET('Sanitation Data'!$D$29,0,10*ROW('Sanitation Data'!D66)))</f>
        <v/>
      </c>
      <c r="CM72" s="322" t="str">
        <f ca="true">+IF(OFFSET('Sanitation Data'!$D$30,0,10*ROW('Sanitation Data'!D66))="","",OFFSET('Sanitation Data'!$D$30,0,10*ROW('Sanitation Data'!D66)))</f>
        <v/>
      </c>
      <c r="CN72" s="322" t="str">
        <f ca="true">+IF(OFFSET('Sanitation Data'!$D$31,0,10*ROW('Sanitation Data'!D66))="","",OFFSET('Sanitation Data'!$D$31,0,10*ROW('Sanitation Data'!D66)))</f>
        <v/>
      </c>
      <c r="CO72" s="322" t="str">
        <f ca="true">+IF(OFFSET('Sanitation Data'!$D$32,0,10*ROW('Sanitation Data'!D66))="","",OFFSET('Sanitation Data'!$D$32,0,10*ROW('Sanitation Data'!D66)))</f>
        <v/>
      </c>
      <c r="CP72" s="322" t="str">
        <f ca="true">+IF(OFFSET('Sanitation Data'!$E$28,0,10*ROW('Sanitation Data'!E66))="","",OFFSET('Sanitation Data'!$E$28,0,10*ROW('Sanitation Data'!E66)))</f>
        <v/>
      </c>
      <c r="CQ72" s="322" t="str">
        <f ca="true">+IF(OFFSET('Sanitation Data'!$E$29,0,10*ROW('Sanitation Data'!E66))="","",OFFSET('Sanitation Data'!$E$29,0,10*ROW('Sanitation Data'!E66)))</f>
        <v/>
      </c>
      <c r="CR72" s="322" t="str">
        <f ca="true">+IF(OFFSET('Sanitation Data'!$E$30,0,10*ROW('Sanitation Data'!E66))="","",OFFSET('Sanitation Data'!$E$30,0,10*ROW('Sanitation Data'!E66)))</f>
        <v/>
      </c>
      <c r="CS72" s="322" t="str">
        <f ca="true">+IF(OFFSET('Sanitation Data'!$E$31,0,10*ROW('Sanitation Data'!E66))="","",OFFSET('Sanitation Data'!$E$31,0,10*ROW('Sanitation Data'!E66)))</f>
        <v/>
      </c>
      <c r="CT72" s="322" t="str">
        <f ca="true">+IF(OFFSET('Sanitation Data'!$E$32,0,10*ROW('Sanitation Data'!E66))="","",OFFSET('Sanitation Data'!$E$32,0,10*ROW('Sanitation Data'!E66)))</f>
        <v/>
      </c>
      <c r="CU72" s="322" t="str">
        <f ca="true">+IF(OFFSET('Sanitation Data'!$F$28,0,10*ROW('Sanitation Data'!F66))="","",OFFSET('Sanitation Data'!$F$28,0,10*ROW('Sanitation Data'!F66)))</f>
        <v/>
      </c>
      <c r="CV72" s="322" t="str">
        <f ca="true">+IF(OFFSET('Sanitation Data'!$F$29,0,10*ROW('Sanitation Data'!F66))="","",OFFSET('Sanitation Data'!$F$29,0,10*ROW('Sanitation Data'!F66)))</f>
        <v/>
      </c>
      <c r="CW72" s="322" t="str">
        <f ca="true">+IF(OFFSET('Sanitation Data'!$F$30,0,10*ROW('Sanitation Data'!F66))="","",OFFSET('Sanitation Data'!$F$30,0,10*ROW('Sanitation Data'!F66)))</f>
        <v/>
      </c>
      <c r="CX72" s="322" t="str">
        <f ca="true">+IF(OFFSET('Sanitation Data'!$F$31,0,10*ROW('Sanitation Data'!F66))="","",OFFSET('Sanitation Data'!$F$31,0,10*ROW('Sanitation Data'!F66)))</f>
        <v/>
      </c>
      <c r="CY72" s="322" t="str">
        <f ca="true">+IF(OFFSET('Sanitation Data'!$F$32,0,10*ROW('Sanitation Data'!F66))="","",OFFSET('Sanitation Data'!$F$32,0,10*ROW('Sanitation Data'!F66)))</f>
        <v/>
      </c>
      <c r="CZ72" s="322" t="str">
        <f ca="true">+IF(OFFSET('Sanitation Data'!$G$28,0,10*ROW('Sanitation Data'!G66))="","",OFFSET('Sanitation Data'!$G$28,0,10*ROW('Sanitation Data'!G66)))</f>
        <v/>
      </c>
      <c r="DA72" s="322" t="str">
        <f ca="true">+IF(OFFSET('Sanitation Data'!$G$29,0,10*ROW('Sanitation Data'!G66))="","",OFFSET('Sanitation Data'!$G$29,0,10*ROW('Sanitation Data'!G66)))</f>
        <v/>
      </c>
      <c r="DB72" s="322" t="str">
        <f ca="true">+IF(OFFSET('Sanitation Data'!$G$30,0,10*ROW('Sanitation Data'!G66))="","",OFFSET('Sanitation Data'!$G$30,0,10*ROW('Sanitation Data'!G66)))</f>
        <v/>
      </c>
      <c r="DC72" s="322" t="str">
        <f ca="true">+IF(OFFSET('Sanitation Data'!$G$31,0,10*ROW('Sanitation Data'!G66))="","",OFFSET('Sanitation Data'!$G$31,0,10*ROW('Sanitation Data'!G66)))</f>
        <v/>
      </c>
      <c r="DD72" s="322" t="str">
        <f ca="true">+IF(OFFSET('Sanitation Data'!$G$32,0,10*ROW('Sanitation Data'!G66))="","",OFFSET('Sanitation Data'!$G$32,0,10*ROW('Sanitation Data'!G66)))</f>
        <v/>
      </c>
      <c r="DE72" s="322" t="str">
        <f ca="true">+IF(OFFSET('Sanitation Data'!$H$28,0,10*ROW('Sanitation Data'!H66))="","",OFFSET('Sanitation Data'!$H$28,0,10*ROW('Sanitation Data'!H66)))</f>
        <v/>
      </c>
      <c r="DF72" s="322" t="str">
        <f ca="true">+IF(OFFSET('Sanitation Data'!$H$29,0,10*ROW('Sanitation Data'!H66))="","",OFFSET('Sanitation Data'!$H$29,0,10*ROW('Sanitation Data'!H66)))</f>
        <v/>
      </c>
      <c r="DG72" s="322" t="str">
        <f ca="true">+IF(OFFSET('Sanitation Data'!$H$30,0,10*ROW('Sanitation Data'!H66))="","",OFFSET('Sanitation Data'!$H$30,0,10*ROW('Sanitation Data'!H66)))</f>
        <v/>
      </c>
      <c r="DH72" s="322" t="str">
        <f ca="true">+IF(OFFSET('Sanitation Data'!$H$31,0,10*ROW('Sanitation Data'!H66))="","",OFFSET('Sanitation Data'!$H$31,0,10*ROW('Sanitation Data'!H66)))</f>
        <v/>
      </c>
      <c r="DI72" s="322" t="str">
        <f ca="true">+IF(OFFSET('Sanitation Data'!$H$32,0,10*ROW('Sanitation Data'!H66))="","",OFFSET('Sanitation Data'!$H$32,0,10*ROW('Sanitation Data'!H66)))</f>
        <v/>
      </c>
      <c r="DJ72" s="322" t="str">
        <f ca="true">+IF(OFFSET('Sanitation Data'!$I$28,0,10*ROW('Sanitation Data'!I66))="","",OFFSET('Sanitation Data'!$I$28,0,10*ROW('Sanitation Data'!I66)))</f>
        <v/>
      </c>
      <c r="DK72" s="322" t="str">
        <f ca="true">+IF(OFFSET('Sanitation Data'!$I$29,0,10*ROW('Sanitation Data'!I66))="","",OFFSET('Sanitation Data'!$I$29,0,10*ROW('Sanitation Data'!I66)))</f>
        <v/>
      </c>
      <c r="DL72" s="322" t="str">
        <f ca="true">+IF(OFFSET('Sanitation Data'!$I$30,0,10*ROW('Sanitation Data'!I66))="","",OFFSET('Sanitation Data'!$I$30,0,10*ROW('Sanitation Data'!I66)))</f>
        <v/>
      </c>
      <c r="DM72" s="322" t="str">
        <f ca="true">+IF(OFFSET('Sanitation Data'!$I$31,0,10*ROW('Sanitation Data'!I66))="","",OFFSET('Sanitation Data'!$I$31,0,10*ROW('Sanitation Data'!I66)))</f>
        <v/>
      </c>
      <c r="DN72" s="322" t="str">
        <f ca="true">+IF(OFFSET('Sanitation Data'!$I$32,0,10*ROW('Sanitation Data'!I66))="","",OFFSET('Sanitation Data'!$I$32,0,10*ROW('Sanitation Data'!I66)))</f>
        <v/>
      </c>
      <c r="DO72" s="322" t="str">
        <f ca="true">+IF(OFFSET('Hygiene Data'!$D$11,0,10*ROW('Hygiene Data'!D66))="","",OFFSET('Hygiene Data'!$D$11,0,10*ROW('Hygiene Data'!D66)))</f>
        <v/>
      </c>
      <c r="DP72" s="322" t="str">
        <f ca="true">+IF(OFFSET('Hygiene Data'!$D$12,0,10*ROW('Hygiene Data'!D66))="","",OFFSET('Hygiene Data'!$D$12,0,10*ROW('Hygiene Data'!D66)))</f>
        <v/>
      </c>
      <c r="DQ72" s="322" t="str">
        <f ca="true">+IF(OFFSET('Hygiene Data'!$D$13,0,10*ROW('Hygiene Data'!D66))="","",OFFSET('Hygiene Data'!$D$13,0,10*ROW('Hygiene Data'!D66)))</f>
        <v/>
      </c>
      <c r="DR72" s="322" t="str">
        <f ca="true">+IF(OFFSET('Hygiene Data'!$E$11,0,10*ROW('Hygiene Data'!E66))="","",OFFSET('Hygiene Data'!$E$11,0,10*ROW('Hygiene Data'!E66)))</f>
        <v/>
      </c>
      <c r="DS72" s="322" t="str">
        <f ca="true">+IF(OFFSET('Hygiene Data'!$E$12,0,10*ROW('Hygiene Data'!E66))="","",OFFSET('Hygiene Data'!$E$12,0,10*ROW('Hygiene Data'!E66)))</f>
        <v/>
      </c>
      <c r="DT72" s="322" t="str">
        <f ca="true">+IF(OFFSET('Hygiene Data'!$E$13,0,10*ROW('Hygiene Data'!E66))="","",OFFSET('Hygiene Data'!$E$13,0,10*ROW('Hygiene Data'!E66)))</f>
        <v/>
      </c>
      <c r="DU72" s="322" t="str">
        <f ca="true">+IF(OFFSET('Hygiene Data'!$F$11,0,10*ROW('Hygiene Data'!F66))="","",OFFSET('Hygiene Data'!$F$11,0,10*ROW('Hygiene Data'!F66)))</f>
        <v/>
      </c>
      <c r="DV72" s="322" t="str">
        <f ca="true">+IF(OFFSET('Hygiene Data'!$F$12,0,10*ROW('Hygiene Data'!F66))="","",OFFSET('Hygiene Data'!$F$12,0,10*ROW('Hygiene Data'!F66)))</f>
        <v/>
      </c>
      <c r="DW72" s="322" t="str">
        <f ca="true">+IF(OFFSET('Hygiene Data'!$F$13,0,10*ROW('Hygiene Data'!F66))="","",OFFSET('Hygiene Data'!$F$13,0,10*ROW('Hygiene Data'!F66)))</f>
        <v/>
      </c>
      <c r="DX72" s="322" t="str">
        <f ca="true">+IF(OFFSET('Hygiene Data'!$G$11,0,10*ROW('Hygiene Data'!G66))="","",OFFSET('Hygiene Data'!$G$11,0,10*ROW('Hygiene Data'!G66)))</f>
        <v/>
      </c>
      <c r="DY72" s="322" t="str">
        <f ca="true">+IF(OFFSET('Hygiene Data'!$G$12,0,10*ROW('Hygiene Data'!G66))="","",OFFSET('Hygiene Data'!$G$12,0,10*ROW('Hygiene Data'!G66)))</f>
        <v/>
      </c>
      <c r="DZ72" s="322" t="str">
        <f ca="true">+IF(OFFSET('Hygiene Data'!$G$13,0,10*ROW('Hygiene Data'!G66))="","",OFFSET('Hygiene Data'!$G$13,0,10*ROW('Hygiene Data'!G66)))</f>
        <v/>
      </c>
      <c r="EA72" s="322" t="str">
        <f ca="true">+IF(OFFSET('Hygiene Data'!$H$11,0,10*ROW('Hygiene Data'!H66))="","",OFFSET('Hygiene Data'!$H$11,0,10*ROW('Hygiene Data'!H66)))</f>
        <v/>
      </c>
      <c r="EB72" s="322" t="str">
        <f ca="true">+IF(OFFSET('Hygiene Data'!$H$12,0,10*ROW('Hygiene Data'!H66))="","",OFFSET('Hygiene Data'!$H$12,0,10*ROW('Hygiene Data'!H66)))</f>
        <v/>
      </c>
      <c r="EC72" s="322" t="str">
        <f ca="true">+IF(OFFSET('Hygiene Data'!$H$13,0,10*ROW('Hygiene Data'!H66))="","",OFFSET('Hygiene Data'!$H$13,0,10*ROW('Hygiene Data'!H66)))</f>
        <v/>
      </c>
      <c r="ED72" s="322" t="str">
        <f ca="true">+IF(OFFSET('Hygiene Data'!$I$11,0,10*ROW('Hygiene Data'!I66))="","",OFFSET('Hygiene Data'!$I$11,0,10*ROW('Hygiene Data'!I66)))</f>
        <v/>
      </c>
      <c r="EE72" s="322" t="str">
        <f ca="true">+IF(OFFSET('Hygiene Data'!$I$12,0,10*ROW('Hygiene Data'!I66))="","",OFFSET('Hygiene Data'!$I$12,0,10*ROW('Hygiene Data'!I66)))</f>
        <v/>
      </c>
      <c r="EF72" s="322" t="str">
        <f ca="true">+IF(OFFSET('Hygiene Data'!$I$13,0,10*ROW('Hygiene Data'!I66))="","",OFFSET('Hygiene Data'!$I$13,0,10*ROW('Hygiene Data'!I66)))</f>
        <v/>
      </c>
    </row>
    <row xmlns:x14ac="http://schemas.microsoft.com/office/spreadsheetml/2009/9/ac" r="73" x14ac:dyDescent="0.2">
      <c r="A73" s="38" t="str">
        <f ca="true">+IF(OFFSET('Water Data'!$B$2,0,10*ROW('Water Data'!E67))="","",OFFSET('Water Data'!$B$2,0,10*ROW('Water Data'!E67)))</f>
        <v/>
      </c>
      <c r="B73" s="38" t="str">
        <f ca="true">+IF(OFFSET('Water Data'!$C$2,0,10*ROW('Water Data'!F67))="","",OFFSET('Water Data'!$C$2,0,10*ROW('Water Data'!F67)))</f>
        <v/>
      </c>
      <c r="C73" s="378" t="str">
        <f t="shared" ca="true" si="1"/>
        <v/>
      </c>
      <c r="D73" s="99"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9"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9"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9"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9"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9"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9"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9"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9"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9"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9"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9"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9"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9"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9"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9"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9"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9"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100"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100"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100"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100"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100"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100"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100"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100"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100"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100"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100"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100"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100"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100"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100"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100"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100"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100"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100"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100"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100"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100"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100"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100"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100"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100"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100"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100"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100"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100"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101"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101"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101"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101"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101"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101"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101"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101"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101"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101"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101"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101"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101"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101"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101"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101"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101"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101"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22"/>
      <c r="BS73" s="322" t="str">
        <f ca="true">+IF(OFFSET('Water Data'!$D$27,0,10*ROW('Water Data'!D67))="","",OFFSET('Water Data'!$D$27,0,10*ROW('Water Data'!D67)))</f>
        <v/>
      </c>
      <c r="BT73" s="322" t="str">
        <f ca="true">+IF(OFFSET('Water Data'!$D$28,0,10*ROW('Water Data'!D67))="","",OFFSET('Water Data'!$D$28,0,10*ROW('Water Data'!D67)))</f>
        <v/>
      </c>
      <c r="BU73" s="322" t="str">
        <f ca="true">+IF(OFFSET('Water Data'!$D$29,0,10*ROW('Water Data'!D67))="","",OFFSET('Water Data'!$D$29,0,10*ROW('Water Data'!D67)))</f>
        <v/>
      </c>
      <c r="BV73" s="322" t="str">
        <f ca="true">+IF(OFFSET('Water Data'!$E$27,0,10*ROW('Water Data'!E67))="","",OFFSET('Water Data'!$E$27,0,10*ROW('Water Data'!E67)))</f>
        <v/>
      </c>
      <c r="BW73" s="322" t="str">
        <f ca="true">+IF(OFFSET('Water Data'!$E$28,0,10*ROW('Water Data'!E67))="","",OFFSET('Water Data'!$E$28,0,10*ROW('Water Data'!E67)))</f>
        <v/>
      </c>
      <c r="BX73" s="322" t="str">
        <f ca="true">+IF(OFFSET('Water Data'!$E$29,0,10*ROW('Water Data'!E67))="","",OFFSET('Water Data'!$E$29,0,10*ROW('Water Data'!E67)))</f>
        <v/>
      </c>
      <c r="BY73" s="322" t="str">
        <f ca="true">+IF(OFFSET('Water Data'!$F$27,0,10*ROW('Water Data'!F67))="","",OFFSET('Water Data'!$F$27,0,10*ROW('Water Data'!F67)))</f>
        <v/>
      </c>
      <c r="BZ73" s="322" t="str">
        <f ca="true">+IF(OFFSET('Water Data'!$F$28,0,10*ROW('Water Data'!F67))="","",OFFSET('Water Data'!$F$28,0,10*ROW('Water Data'!F67)))</f>
        <v/>
      </c>
      <c r="CA73" s="322" t="str">
        <f ca="true">+IF(OFFSET('Water Data'!$F$29,0,10*ROW('Water Data'!F67))="","",OFFSET('Water Data'!$F$29,0,10*ROW('Water Data'!F67)))</f>
        <v/>
      </c>
      <c r="CB73" s="322" t="str">
        <f ca="true">+IF(OFFSET('Water Data'!$G$27,0,10*ROW('Water Data'!G67))="","",OFFSET('Water Data'!$G$27,0,10*ROW('Water Data'!G67)))</f>
        <v/>
      </c>
      <c r="CC73" s="322" t="str">
        <f ca="true">+IF(OFFSET('Water Data'!$G$28,0,10*ROW('Water Data'!G67))="","",OFFSET('Water Data'!$G$28,0,10*ROW('Water Data'!G67)))</f>
        <v/>
      </c>
      <c r="CD73" s="322" t="str">
        <f ca="true">+IF(OFFSET('Water Data'!$G$29,0,10*ROW('Water Data'!G67))="","",OFFSET('Water Data'!$G$29,0,10*ROW('Water Data'!G67)))</f>
        <v/>
      </c>
      <c r="CE73" s="322" t="str">
        <f ca="true">+IF(OFFSET('Water Data'!$H$27,0,10*ROW('Water Data'!H67))="","",OFFSET('Water Data'!$H$27,0,10*ROW('Water Data'!H67)))</f>
        <v/>
      </c>
      <c r="CF73" s="322" t="str">
        <f ca="true">+IF(OFFSET('Water Data'!$H$28,0,10*ROW('Water Data'!H67))="","",OFFSET('Water Data'!$H$28,0,10*ROW('Water Data'!H67)))</f>
        <v/>
      </c>
      <c r="CG73" s="322" t="str">
        <f ca="true">+IF(OFFSET('Water Data'!$H$29,0,10*ROW('Water Data'!H67))="","",OFFSET('Water Data'!$H$29,0,10*ROW('Water Data'!H67)))</f>
        <v/>
      </c>
      <c r="CH73" s="322" t="str">
        <f ca="true">+IF(OFFSET('Water Data'!$I$27,0,10*ROW('Water Data'!I67))="","",OFFSET('Water Data'!$I$27,0,10*ROW('Water Data'!I67)))</f>
        <v/>
      </c>
      <c r="CI73" s="322" t="str">
        <f ca="true">+IF(OFFSET('Water Data'!$I$28,0,10*ROW('Water Data'!I67))="","",OFFSET('Water Data'!$I$28,0,10*ROW('Water Data'!I67)))</f>
        <v/>
      </c>
      <c r="CJ73" s="322" t="str">
        <f ca="true">+IF(OFFSET('Water Data'!$I$29,0,10*ROW('Water Data'!I67))="","",OFFSET('Water Data'!$I$29,0,10*ROW('Water Data'!I67)))</f>
        <v/>
      </c>
      <c r="CK73" s="322" t="str">
        <f ca="true">+IF(OFFSET('Sanitation Data'!$D$28,0,10*ROW('Sanitation Data'!D67))="","",OFFSET('Sanitation Data'!$D$28,0,10*ROW('Sanitation Data'!D67)))</f>
        <v/>
      </c>
      <c r="CL73" s="322" t="str">
        <f ca="true">+IF(OFFSET('Sanitation Data'!$D$29,0,10*ROW('Sanitation Data'!D67))="","",OFFSET('Sanitation Data'!$D$29,0,10*ROW('Sanitation Data'!D67)))</f>
        <v/>
      </c>
      <c r="CM73" s="322" t="str">
        <f ca="true">+IF(OFFSET('Sanitation Data'!$D$30,0,10*ROW('Sanitation Data'!D67))="","",OFFSET('Sanitation Data'!$D$30,0,10*ROW('Sanitation Data'!D67)))</f>
        <v/>
      </c>
      <c r="CN73" s="322" t="str">
        <f ca="true">+IF(OFFSET('Sanitation Data'!$D$31,0,10*ROW('Sanitation Data'!D67))="","",OFFSET('Sanitation Data'!$D$31,0,10*ROW('Sanitation Data'!D67)))</f>
        <v/>
      </c>
      <c r="CO73" s="322" t="str">
        <f ca="true">+IF(OFFSET('Sanitation Data'!$D$32,0,10*ROW('Sanitation Data'!D67))="","",OFFSET('Sanitation Data'!$D$32,0,10*ROW('Sanitation Data'!D67)))</f>
        <v/>
      </c>
      <c r="CP73" s="322" t="str">
        <f ca="true">+IF(OFFSET('Sanitation Data'!$E$28,0,10*ROW('Sanitation Data'!E67))="","",OFFSET('Sanitation Data'!$E$28,0,10*ROW('Sanitation Data'!E67)))</f>
        <v/>
      </c>
      <c r="CQ73" s="322" t="str">
        <f ca="true">+IF(OFFSET('Sanitation Data'!$E$29,0,10*ROW('Sanitation Data'!E67))="","",OFFSET('Sanitation Data'!$E$29,0,10*ROW('Sanitation Data'!E67)))</f>
        <v/>
      </c>
      <c r="CR73" s="322" t="str">
        <f ca="true">+IF(OFFSET('Sanitation Data'!$E$30,0,10*ROW('Sanitation Data'!E67))="","",OFFSET('Sanitation Data'!$E$30,0,10*ROW('Sanitation Data'!E67)))</f>
        <v/>
      </c>
      <c r="CS73" s="322" t="str">
        <f ca="true">+IF(OFFSET('Sanitation Data'!$E$31,0,10*ROW('Sanitation Data'!E67))="","",OFFSET('Sanitation Data'!$E$31,0,10*ROW('Sanitation Data'!E67)))</f>
        <v/>
      </c>
      <c r="CT73" s="322" t="str">
        <f ca="true">+IF(OFFSET('Sanitation Data'!$E$32,0,10*ROW('Sanitation Data'!E67))="","",OFFSET('Sanitation Data'!$E$32,0,10*ROW('Sanitation Data'!E67)))</f>
        <v/>
      </c>
      <c r="CU73" s="322" t="str">
        <f ca="true">+IF(OFFSET('Sanitation Data'!$F$28,0,10*ROW('Sanitation Data'!F67))="","",OFFSET('Sanitation Data'!$F$28,0,10*ROW('Sanitation Data'!F67)))</f>
        <v/>
      </c>
      <c r="CV73" s="322" t="str">
        <f ca="true">+IF(OFFSET('Sanitation Data'!$F$29,0,10*ROW('Sanitation Data'!F67))="","",OFFSET('Sanitation Data'!$F$29,0,10*ROW('Sanitation Data'!F67)))</f>
        <v/>
      </c>
      <c r="CW73" s="322" t="str">
        <f ca="true">+IF(OFFSET('Sanitation Data'!$F$30,0,10*ROW('Sanitation Data'!F67))="","",OFFSET('Sanitation Data'!$F$30,0,10*ROW('Sanitation Data'!F67)))</f>
        <v/>
      </c>
      <c r="CX73" s="322" t="str">
        <f ca="true">+IF(OFFSET('Sanitation Data'!$F$31,0,10*ROW('Sanitation Data'!F67))="","",OFFSET('Sanitation Data'!$F$31,0,10*ROW('Sanitation Data'!F67)))</f>
        <v/>
      </c>
      <c r="CY73" s="322" t="str">
        <f ca="true">+IF(OFFSET('Sanitation Data'!$F$32,0,10*ROW('Sanitation Data'!F67))="","",OFFSET('Sanitation Data'!$F$32,0,10*ROW('Sanitation Data'!F67)))</f>
        <v/>
      </c>
      <c r="CZ73" s="322" t="str">
        <f ca="true">+IF(OFFSET('Sanitation Data'!$G$28,0,10*ROW('Sanitation Data'!G67))="","",OFFSET('Sanitation Data'!$G$28,0,10*ROW('Sanitation Data'!G67)))</f>
        <v/>
      </c>
      <c r="DA73" s="322" t="str">
        <f ca="true">+IF(OFFSET('Sanitation Data'!$G$29,0,10*ROW('Sanitation Data'!G67))="","",OFFSET('Sanitation Data'!$G$29,0,10*ROW('Sanitation Data'!G67)))</f>
        <v/>
      </c>
      <c r="DB73" s="322" t="str">
        <f ca="true">+IF(OFFSET('Sanitation Data'!$G$30,0,10*ROW('Sanitation Data'!G67))="","",OFFSET('Sanitation Data'!$G$30,0,10*ROW('Sanitation Data'!G67)))</f>
        <v/>
      </c>
      <c r="DC73" s="322" t="str">
        <f ca="true">+IF(OFFSET('Sanitation Data'!$G$31,0,10*ROW('Sanitation Data'!G67))="","",OFFSET('Sanitation Data'!$G$31,0,10*ROW('Sanitation Data'!G67)))</f>
        <v/>
      </c>
      <c r="DD73" s="322" t="str">
        <f ca="true">+IF(OFFSET('Sanitation Data'!$G$32,0,10*ROW('Sanitation Data'!G67))="","",OFFSET('Sanitation Data'!$G$32,0,10*ROW('Sanitation Data'!G67)))</f>
        <v/>
      </c>
      <c r="DE73" s="322" t="str">
        <f ca="true">+IF(OFFSET('Sanitation Data'!$H$28,0,10*ROW('Sanitation Data'!H67))="","",OFFSET('Sanitation Data'!$H$28,0,10*ROW('Sanitation Data'!H67)))</f>
        <v/>
      </c>
      <c r="DF73" s="322" t="str">
        <f ca="true">+IF(OFFSET('Sanitation Data'!$H$29,0,10*ROW('Sanitation Data'!H67))="","",OFFSET('Sanitation Data'!$H$29,0,10*ROW('Sanitation Data'!H67)))</f>
        <v/>
      </c>
      <c r="DG73" s="322" t="str">
        <f ca="true">+IF(OFFSET('Sanitation Data'!$H$30,0,10*ROW('Sanitation Data'!H67))="","",OFFSET('Sanitation Data'!$H$30,0,10*ROW('Sanitation Data'!H67)))</f>
        <v/>
      </c>
      <c r="DH73" s="322" t="str">
        <f ca="true">+IF(OFFSET('Sanitation Data'!$H$31,0,10*ROW('Sanitation Data'!H67))="","",OFFSET('Sanitation Data'!$H$31,0,10*ROW('Sanitation Data'!H67)))</f>
        <v/>
      </c>
      <c r="DI73" s="322" t="str">
        <f ca="true">+IF(OFFSET('Sanitation Data'!$H$32,0,10*ROW('Sanitation Data'!H67))="","",OFFSET('Sanitation Data'!$H$32,0,10*ROW('Sanitation Data'!H67)))</f>
        <v/>
      </c>
      <c r="DJ73" s="322" t="str">
        <f ca="true">+IF(OFFSET('Sanitation Data'!$I$28,0,10*ROW('Sanitation Data'!I67))="","",OFFSET('Sanitation Data'!$I$28,0,10*ROW('Sanitation Data'!I67)))</f>
        <v/>
      </c>
      <c r="DK73" s="322" t="str">
        <f ca="true">+IF(OFFSET('Sanitation Data'!$I$29,0,10*ROW('Sanitation Data'!I67))="","",OFFSET('Sanitation Data'!$I$29,0,10*ROW('Sanitation Data'!I67)))</f>
        <v/>
      </c>
      <c r="DL73" s="322" t="str">
        <f ca="true">+IF(OFFSET('Sanitation Data'!$I$30,0,10*ROW('Sanitation Data'!I67))="","",OFFSET('Sanitation Data'!$I$30,0,10*ROW('Sanitation Data'!I67)))</f>
        <v/>
      </c>
      <c r="DM73" s="322" t="str">
        <f ca="true">+IF(OFFSET('Sanitation Data'!$I$31,0,10*ROW('Sanitation Data'!I67))="","",OFFSET('Sanitation Data'!$I$31,0,10*ROW('Sanitation Data'!I67)))</f>
        <v/>
      </c>
      <c r="DN73" s="322" t="str">
        <f ca="true">+IF(OFFSET('Sanitation Data'!$I$32,0,10*ROW('Sanitation Data'!I67))="","",OFFSET('Sanitation Data'!$I$32,0,10*ROW('Sanitation Data'!I67)))</f>
        <v/>
      </c>
      <c r="DO73" s="322" t="str">
        <f ca="true">+IF(OFFSET('Hygiene Data'!$D$11,0,10*ROW('Hygiene Data'!D67))="","",OFFSET('Hygiene Data'!$D$11,0,10*ROW('Hygiene Data'!D67)))</f>
        <v/>
      </c>
      <c r="DP73" s="322" t="str">
        <f ca="true">+IF(OFFSET('Hygiene Data'!$D$12,0,10*ROW('Hygiene Data'!D67))="","",OFFSET('Hygiene Data'!$D$12,0,10*ROW('Hygiene Data'!D67)))</f>
        <v/>
      </c>
      <c r="DQ73" s="322" t="str">
        <f ca="true">+IF(OFFSET('Hygiene Data'!$D$13,0,10*ROW('Hygiene Data'!D67))="","",OFFSET('Hygiene Data'!$D$13,0,10*ROW('Hygiene Data'!D67)))</f>
        <v/>
      </c>
      <c r="DR73" s="322" t="str">
        <f ca="true">+IF(OFFSET('Hygiene Data'!$E$11,0,10*ROW('Hygiene Data'!E67))="","",OFFSET('Hygiene Data'!$E$11,0,10*ROW('Hygiene Data'!E67)))</f>
        <v/>
      </c>
      <c r="DS73" s="322" t="str">
        <f ca="true">+IF(OFFSET('Hygiene Data'!$E$12,0,10*ROW('Hygiene Data'!E67))="","",OFFSET('Hygiene Data'!$E$12,0,10*ROW('Hygiene Data'!E67)))</f>
        <v/>
      </c>
      <c r="DT73" s="322" t="str">
        <f ca="true">+IF(OFFSET('Hygiene Data'!$E$13,0,10*ROW('Hygiene Data'!E67))="","",OFFSET('Hygiene Data'!$E$13,0,10*ROW('Hygiene Data'!E67)))</f>
        <v/>
      </c>
      <c r="DU73" s="322" t="str">
        <f ca="true">+IF(OFFSET('Hygiene Data'!$F$11,0,10*ROW('Hygiene Data'!F67))="","",OFFSET('Hygiene Data'!$F$11,0,10*ROW('Hygiene Data'!F67)))</f>
        <v/>
      </c>
      <c r="DV73" s="322" t="str">
        <f ca="true">+IF(OFFSET('Hygiene Data'!$F$12,0,10*ROW('Hygiene Data'!F67))="","",OFFSET('Hygiene Data'!$F$12,0,10*ROW('Hygiene Data'!F67)))</f>
        <v/>
      </c>
      <c r="DW73" s="322" t="str">
        <f ca="true">+IF(OFFSET('Hygiene Data'!$F$13,0,10*ROW('Hygiene Data'!F67))="","",OFFSET('Hygiene Data'!$F$13,0,10*ROW('Hygiene Data'!F67)))</f>
        <v/>
      </c>
      <c r="DX73" s="322" t="str">
        <f ca="true">+IF(OFFSET('Hygiene Data'!$G$11,0,10*ROW('Hygiene Data'!G67))="","",OFFSET('Hygiene Data'!$G$11,0,10*ROW('Hygiene Data'!G67)))</f>
        <v/>
      </c>
      <c r="DY73" s="322" t="str">
        <f ca="true">+IF(OFFSET('Hygiene Data'!$G$12,0,10*ROW('Hygiene Data'!G67))="","",OFFSET('Hygiene Data'!$G$12,0,10*ROW('Hygiene Data'!G67)))</f>
        <v/>
      </c>
      <c r="DZ73" s="322" t="str">
        <f ca="true">+IF(OFFSET('Hygiene Data'!$G$13,0,10*ROW('Hygiene Data'!G67))="","",OFFSET('Hygiene Data'!$G$13,0,10*ROW('Hygiene Data'!G67)))</f>
        <v/>
      </c>
      <c r="EA73" s="322" t="str">
        <f ca="true">+IF(OFFSET('Hygiene Data'!$H$11,0,10*ROW('Hygiene Data'!H67))="","",OFFSET('Hygiene Data'!$H$11,0,10*ROW('Hygiene Data'!H67)))</f>
        <v/>
      </c>
      <c r="EB73" s="322" t="str">
        <f ca="true">+IF(OFFSET('Hygiene Data'!$H$12,0,10*ROW('Hygiene Data'!H67))="","",OFFSET('Hygiene Data'!$H$12,0,10*ROW('Hygiene Data'!H67)))</f>
        <v/>
      </c>
      <c r="EC73" s="322" t="str">
        <f ca="true">+IF(OFFSET('Hygiene Data'!$H$13,0,10*ROW('Hygiene Data'!H67))="","",OFFSET('Hygiene Data'!$H$13,0,10*ROW('Hygiene Data'!H67)))</f>
        <v/>
      </c>
      <c r="ED73" s="322" t="str">
        <f ca="true">+IF(OFFSET('Hygiene Data'!$I$11,0,10*ROW('Hygiene Data'!I67))="","",OFFSET('Hygiene Data'!$I$11,0,10*ROW('Hygiene Data'!I67)))</f>
        <v/>
      </c>
      <c r="EE73" s="322" t="str">
        <f ca="true">+IF(OFFSET('Hygiene Data'!$I$12,0,10*ROW('Hygiene Data'!I67))="","",OFFSET('Hygiene Data'!$I$12,0,10*ROW('Hygiene Data'!I67)))</f>
        <v/>
      </c>
      <c r="EF73" s="322" t="str">
        <f ca="true">+IF(OFFSET('Hygiene Data'!$I$13,0,10*ROW('Hygiene Data'!I67))="","",OFFSET('Hygiene Data'!$I$13,0,10*ROW('Hygiene Data'!I67)))</f>
        <v/>
      </c>
    </row>
    <row xmlns:x14ac="http://schemas.microsoft.com/office/spreadsheetml/2009/9/ac" r="74" x14ac:dyDescent="0.2">
      <c r="A74" s="38" t="str">
        <f ca="true">+IF(OFFSET('Water Data'!$B$2,0,10*ROW('Water Data'!E68))="","",OFFSET('Water Data'!$B$2,0,10*ROW('Water Data'!E68)))</f>
        <v/>
      </c>
      <c r="B74" s="38" t="str">
        <f ca="true">+IF(OFFSET('Water Data'!$C$2,0,10*ROW('Water Data'!F68))="","",OFFSET('Water Data'!$C$2,0,10*ROW('Water Data'!F68)))</f>
        <v/>
      </c>
      <c r="C74" s="378" t="str">
        <f t="shared" ca="true" si="1"/>
        <v/>
      </c>
      <c r="D74" s="99"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9"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9"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9"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9"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9"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9"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9"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9"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9"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9"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9"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9"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9"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9"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9"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9"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9"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100"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100"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100"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100"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100"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100"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100"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100"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100"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100"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100"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100"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100"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100"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100"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100"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100"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100"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100"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100"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100"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100"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100"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100"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100"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100"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100"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100"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100"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100"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101"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101"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101"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101"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101"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101"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101"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101"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101"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101"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101"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101"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101"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101"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101"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101"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101"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101"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22"/>
      <c r="BS74" s="322" t="str">
        <f ca="true">+IF(OFFSET('Water Data'!$D$27,0,10*ROW('Water Data'!D68))="","",OFFSET('Water Data'!$D$27,0,10*ROW('Water Data'!D68)))</f>
        <v/>
      </c>
      <c r="BT74" s="322" t="str">
        <f ca="true">+IF(OFFSET('Water Data'!$D$28,0,10*ROW('Water Data'!D68))="","",OFFSET('Water Data'!$D$28,0,10*ROW('Water Data'!D68)))</f>
        <v/>
      </c>
      <c r="BU74" s="322" t="str">
        <f ca="true">+IF(OFFSET('Water Data'!$D$29,0,10*ROW('Water Data'!D68))="","",OFFSET('Water Data'!$D$29,0,10*ROW('Water Data'!D68)))</f>
        <v/>
      </c>
      <c r="BV74" s="322" t="str">
        <f ca="true">+IF(OFFSET('Water Data'!$E$27,0,10*ROW('Water Data'!E68))="","",OFFSET('Water Data'!$E$27,0,10*ROW('Water Data'!E68)))</f>
        <v/>
      </c>
      <c r="BW74" s="322" t="str">
        <f ca="true">+IF(OFFSET('Water Data'!$E$28,0,10*ROW('Water Data'!E68))="","",OFFSET('Water Data'!$E$28,0,10*ROW('Water Data'!E68)))</f>
        <v/>
      </c>
      <c r="BX74" s="322" t="str">
        <f ca="true">+IF(OFFSET('Water Data'!$E$29,0,10*ROW('Water Data'!E68))="","",OFFSET('Water Data'!$E$29,0,10*ROW('Water Data'!E68)))</f>
        <v/>
      </c>
      <c r="BY74" s="322" t="str">
        <f ca="true">+IF(OFFSET('Water Data'!$F$27,0,10*ROW('Water Data'!F68))="","",OFFSET('Water Data'!$F$27,0,10*ROW('Water Data'!F68)))</f>
        <v/>
      </c>
      <c r="BZ74" s="322" t="str">
        <f ca="true">+IF(OFFSET('Water Data'!$F$28,0,10*ROW('Water Data'!F68))="","",OFFSET('Water Data'!$F$28,0,10*ROW('Water Data'!F68)))</f>
        <v/>
      </c>
      <c r="CA74" s="322" t="str">
        <f ca="true">+IF(OFFSET('Water Data'!$F$29,0,10*ROW('Water Data'!F68))="","",OFFSET('Water Data'!$F$29,0,10*ROW('Water Data'!F68)))</f>
        <v/>
      </c>
      <c r="CB74" s="322" t="str">
        <f ca="true">+IF(OFFSET('Water Data'!$G$27,0,10*ROW('Water Data'!G68))="","",OFFSET('Water Data'!$G$27,0,10*ROW('Water Data'!G68)))</f>
        <v/>
      </c>
      <c r="CC74" s="322" t="str">
        <f ca="true">+IF(OFFSET('Water Data'!$G$28,0,10*ROW('Water Data'!G68))="","",OFFSET('Water Data'!$G$28,0,10*ROW('Water Data'!G68)))</f>
        <v/>
      </c>
      <c r="CD74" s="322" t="str">
        <f ca="true">+IF(OFFSET('Water Data'!$G$29,0,10*ROW('Water Data'!G68))="","",OFFSET('Water Data'!$G$29,0,10*ROW('Water Data'!G68)))</f>
        <v/>
      </c>
      <c r="CE74" s="322" t="str">
        <f ca="true">+IF(OFFSET('Water Data'!$H$27,0,10*ROW('Water Data'!H68))="","",OFFSET('Water Data'!$H$27,0,10*ROW('Water Data'!H68)))</f>
        <v/>
      </c>
      <c r="CF74" s="322" t="str">
        <f ca="true">+IF(OFFSET('Water Data'!$H$28,0,10*ROW('Water Data'!H68))="","",OFFSET('Water Data'!$H$28,0,10*ROW('Water Data'!H68)))</f>
        <v/>
      </c>
      <c r="CG74" s="322" t="str">
        <f ca="true">+IF(OFFSET('Water Data'!$H$29,0,10*ROW('Water Data'!H68))="","",OFFSET('Water Data'!$H$29,0,10*ROW('Water Data'!H68)))</f>
        <v/>
      </c>
      <c r="CH74" s="322" t="str">
        <f ca="true">+IF(OFFSET('Water Data'!$I$27,0,10*ROW('Water Data'!I68))="","",OFFSET('Water Data'!$I$27,0,10*ROW('Water Data'!I68)))</f>
        <v/>
      </c>
      <c r="CI74" s="322" t="str">
        <f ca="true">+IF(OFFSET('Water Data'!$I$28,0,10*ROW('Water Data'!I68))="","",OFFSET('Water Data'!$I$28,0,10*ROW('Water Data'!I68)))</f>
        <v/>
      </c>
      <c r="CJ74" s="322" t="str">
        <f ca="true">+IF(OFFSET('Water Data'!$I$29,0,10*ROW('Water Data'!I68))="","",OFFSET('Water Data'!$I$29,0,10*ROW('Water Data'!I68)))</f>
        <v/>
      </c>
      <c r="CK74" s="322" t="str">
        <f ca="true">+IF(OFFSET('Sanitation Data'!$D$28,0,10*ROW('Sanitation Data'!D68))="","",OFFSET('Sanitation Data'!$D$28,0,10*ROW('Sanitation Data'!D68)))</f>
        <v/>
      </c>
      <c r="CL74" s="322" t="str">
        <f ca="true">+IF(OFFSET('Sanitation Data'!$D$29,0,10*ROW('Sanitation Data'!D68))="","",OFFSET('Sanitation Data'!$D$29,0,10*ROW('Sanitation Data'!D68)))</f>
        <v/>
      </c>
      <c r="CM74" s="322" t="str">
        <f ca="true">+IF(OFFSET('Sanitation Data'!$D$30,0,10*ROW('Sanitation Data'!D68))="","",OFFSET('Sanitation Data'!$D$30,0,10*ROW('Sanitation Data'!D68)))</f>
        <v/>
      </c>
      <c r="CN74" s="322" t="str">
        <f ca="true">+IF(OFFSET('Sanitation Data'!$D$31,0,10*ROW('Sanitation Data'!D68))="","",OFFSET('Sanitation Data'!$D$31,0,10*ROW('Sanitation Data'!D68)))</f>
        <v/>
      </c>
      <c r="CO74" s="322" t="str">
        <f ca="true">+IF(OFFSET('Sanitation Data'!$D$32,0,10*ROW('Sanitation Data'!D68))="","",OFFSET('Sanitation Data'!$D$32,0,10*ROW('Sanitation Data'!D68)))</f>
        <v/>
      </c>
      <c r="CP74" s="322" t="str">
        <f ca="true">+IF(OFFSET('Sanitation Data'!$E$28,0,10*ROW('Sanitation Data'!E68))="","",OFFSET('Sanitation Data'!$E$28,0,10*ROW('Sanitation Data'!E68)))</f>
        <v/>
      </c>
      <c r="CQ74" s="322" t="str">
        <f ca="true">+IF(OFFSET('Sanitation Data'!$E$29,0,10*ROW('Sanitation Data'!E68))="","",OFFSET('Sanitation Data'!$E$29,0,10*ROW('Sanitation Data'!E68)))</f>
        <v/>
      </c>
      <c r="CR74" s="322" t="str">
        <f ca="true">+IF(OFFSET('Sanitation Data'!$E$30,0,10*ROW('Sanitation Data'!E68))="","",OFFSET('Sanitation Data'!$E$30,0,10*ROW('Sanitation Data'!E68)))</f>
        <v/>
      </c>
      <c r="CS74" s="322" t="str">
        <f ca="true">+IF(OFFSET('Sanitation Data'!$E$31,0,10*ROW('Sanitation Data'!E68))="","",OFFSET('Sanitation Data'!$E$31,0,10*ROW('Sanitation Data'!E68)))</f>
        <v/>
      </c>
      <c r="CT74" s="322" t="str">
        <f ca="true">+IF(OFFSET('Sanitation Data'!$E$32,0,10*ROW('Sanitation Data'!E68))="","",OFFSET('Sanitation Data'!$E$32,0,10*ROW('Sanitation Data'!E68)))</f>
        <v/>
      </c>
      <c r="CU74" s="322" t="str">
        <f ca="true">+IF(OFFSET('Sanitation Data'!$F$28,0,10*ROW('Sanitation Data'!F68))="","",OFFSET('Sanitation Data'!$F$28,0,10*ROW('Sanitation Data'!F68)))</f>
        <v/>
      </c>
      <c r="CV74" s="322" t="str">
        <f ca="true">+IF(OFFSET('Sanitation Data'!$F$29,0,10*ROW('Sanitation Data'!F68))="","",OFFSET('Sanitation Data'!$F$29,0,10*ROW('Sanitation Data'!F68)))</f>
        <v/>
      </c>
      <c r="CW74" s="322" t="str">
        <f ca="true">+IF(OFFSET('Sanitation Data'!$F$30,0,10*ROW('Sanitation Data'!F68))="","",OFFSET('Sanitation Data'!$F$30,0,10*ROW('Sanitation Data'!F68)))</f>
        <v/>
      </c>
      <c r="CX74" s="322" t="str">
        <f ca="true">+IF(OFFSET('Sanitation Data'!$F$31,0,10*ROW('Sanitation Data'!F68))="","",OFFSET('Sanitation Data'!$F$31,0,10*ROW('Sanitation Data'!F68)))</f>
        <v/>
      </c>
      <c r="CY74" s="322" t="str">
        <f ca="true">+IF(OFFSET('Sanitation Data'!$F$32,0,10*ROW('Sanitation Data'!F68))="","",OFFSET('Sanitation Data'!$F$32,0,10*ROW('Sanitation Data'!F68)))</f>
        <v/>
      </c>
      <c r="CZ74" s="322" t="str">
        <f ca="true">+IF(OFFSET('Sanitation Data'!$G$28,0,10*ROW('Sanitation Data'!G68))="","",OFFSET('Sanitation Data'!$G$28,0,10*ROW('Sanitation Data'!G68)))</f>
        <v/>
      </c>
      <c r="DA74" s="322" t="str">
        <f ca="true">+IF(OFFSET('Sanitation Data'!$G$29,0,10*ROW('Sanitation Data'!G68))="","",OFFSET('Sanitation Data'!$G$29,0,10*ROW('Sanitation Data'!G68)))</f>
        <v/>
      </c>
      <c r="DB74" s="322" t="str">
        <f ca="true">+IF(OFFSET('Sanitation Data'!$G$30,0,10*ROW('Sanitation Data'!G68))="","",OFFSET('Sanitation Data'!$G$30,0,10*ROW('Sanitation Data'!G68)))</f>
        <v/>
      </c>
      <c r="DC74" s="322" t="str">
        <f ca="true">+IF(OFFSET('Sanitation Data'!$G$31,0,10*ROW('Sanitation Data'!G68))="","",OFFSET('Sanitation Data'!$G$31,0,10*ROW('Sanitation Data'!G68)))</f>
        <v/>
      </c>
      <c r="DD74" s="322" t="str">
        <f ca="true">+IF(OFFSET('Sanitation Data'!$G$32,0,10*ROW('Sanitation Data'!G68))="","",OFFSET('Sanitation Data'!$G$32,0,10*ROW('Sanitation Data'!G68)))</f>
        <v/>
      </c>
      <c r="DE74" s="322" t="str">
        <f ca="true">+IF(OFFSET('Sanitation Data'!$H$28,0,10*ROW('Sanitation Data'!H68))="","",OFFSET('Sanitation Data'!$H$28,0,10*ROW('Sanitation Data'!H68)))</f>
        <v/>
      </c>
      <c r="DF74" s="322" t="str">
        <f ca="true">+IF(OFFSET('Sanitation Data'!$H$29,0,10*ROW('Sanitation Data'!H68))="","",OFFSET('Sanitation Data'!$H$29,0,10*ROW('Sanitation Data'!H68)))</f>
        <v/>
      </c>
      <c r="DG74" s="322" t="str">
        <f ca="true">+IF(OFFSET('Sanitation Data'!$H$30,0,10*ROW('Sanitation Data'!H68))="","",OFFSET('Sanitation Data'!$H$30,0,10*ROW('Sanitation Data'!H68)))</f>
        <v/>
      </c>
      <c r="DH74" s="322" t="str">
        <f ca="true">+IF(OFFSET('Sanitation Data'!$H$31,0,10*ROW('Sanitation Data'!H68))="","",OFFSET('Sanitation Data'!$H$31,0,10*ROW('Sanitation Data'!H68)))</f>
        <v/>
      </c>
      <c r="DI74" s="322" t="str">
        <f ca="true">+IF(OFFSET('Sanitation Data'!$H$32,0,10*ROW('Sanitation Data'!H68))="","",OFFSET('Sanitation Data'!$H$32,0,10*ROW('Sanitation Data'!H68)))</f>
        <v/>
      </c>
      <c r="DJ74" s="322" t="str">
        <f ca="true">+IF(OFFSET('Sanitation Data'!$I$28,0,10*ROW('Sanitation Data'!I68))="","",OFFSET('Sanitation Data'!$I$28,0,10*ROW('Sanitation Data'!I68)))</f>
        <v/>
      </c>
      <c r="DK74" s="322" t="str">
        <f ca="true">+IF(OFFSET('Sanitation Data'!$I$29,0,10*ROW('Sanitation Data'!I68))="","",OFFSET('Sanitation Data'!$I$29,0,10*ROW('Sanitation Data'!I68)))</f>
        <v/>
      </c>
      <c r="DL74" s="322" t="str">
        <f ca="true">+IF(OFFSET('Sanitation Data'!$I$30,0,10*ROW('Sanitation Data'!I68))="","",OFFSET('Sanitation Data'!$I$30,0,10*ROW('Sanitation Data'!I68)))</f>
        <v/>
      </c>
      <c r="DM74" s="322" t="str">
        <f ca="true">+IF(OFFSET('Sanitation Data'!$I$31,0,10*ROW('Sanitation Data'!I68))="","",OFFSET('Sanitation Data'!$I$31,0,10*ROW('Sanitation Data'!I68)))</f>
        <v/>
      </c>
      <c r="DN74" s="322" t="str">
        <f ca="true">+IF(OFFSET('Sanitation Data'!$I$32,0,10*ROW('Sanitation Data'!I68))="","",OFFSET('Sanitation Data'!$I$32,0,10*ROW('Sanitation Data'!I68)))</f>
        <v/>
      </c>
      <c r="DO74" s="322" t="str">
        <f ca="true">+IF(OFFSET('Hygiene Data'!$D$11,0,10*ROW('Hygiene Data'!D68))="","",OFFSET('Hygiene Data'!$D$11,0,10*ROW('Hygiene Data'!D68)))</f>
        <v/>
      </c>
      <c r="DP74" s="322" t="str">
        <f ca="true">+IF(OFFSET('Hygiene Data'!$D$12,0,10*ROW('Hygiene Data'!D68))="","",OFFSET('Hygiene Data'!$D$12,0,10*ROW('Hygiene Data'!D68)))</f>
        <v/>
      </c>
      <c r="DQ74" s="322" t="str">
        <f ca="true">+IF(OFFSET('Hygiene Data'!$D$13,0,10*ROW('Hygiene Data'!D68))="","",OFFSET('Hygiene Data'!$D$13,0,10*ROW('Hygiene Data'!D68)))</f>
        <v/>
      </c>
      <c r="DR74" s="322" t="str">
        <f ca="true">+IF(OFFSET('Hygiene Data'!$E$11,0,10*ROW('Hygiene Data'!E68))="","",OFFSET('Hygiene Data'!$E$11,0,10*ROW('Hygiene Data'!E68)))</f>
        <v/>
      </c>
      <c r="DS74" s="322" t="str">
        <f ca="true">+IF(OFFSET('Hygiene Data'!$E$12,0,10*ROW('Hygiene Data'!E68))="","",OFFSET('Hygiene Data'!$E$12,0,10*ROW('Hygiene Data'!E68)))</f>
        <v/>
      </c>
      <c r="DT74" s="322" t="str">
        <f ca="true">+IF(OFFSET('Hygiene Data'!$E$13,0,10*ROW('Hygiene Data'!E68))="","",OFFSET('Hygiene Data'!$E$13,0,10*ROW('Hygiene Data'!E68)))</f>
        <v/>
      </c>
      <c r="DU74" s="322" t="str">
        <f ca="true">+IF(OFFSET('Hygiene Data'!$F$11,0,10*ROW('Hygiene Data'!F68))="","",OFFSET('Hygiene Data'!$F$11,0,10*ROW('Hygiene Data'!F68)))</f>
        <v/>
      </c>
      <c r="DV74" s="322" t="str">
        <f ca="true">+IF(OFFSET('Hygiene Data'!$F$12,0,10*ROW('Hygiene Data'!F68))="","",OFFSET('Hygiene Data'!$F$12,0,10*ROW('Hygiene Data'!F68)))</f>
        <v/>
      </c>
      <c r="DW74" s="322" t="str">
        <f ca="true">+IF(OFFSET('Hygiene Data'!$F$13,0,10*ROW('Hygiene Data'!F68))="","",OFFSET('Hygiene Data'!$F$13,0,10*ROW('Hygiene Data'!F68)))</f>
        <v/>
      </c>
      <c r="DX74" s="322" t="str">
        <f ca="true">+IF(OFFSET('Hygiene Data'!$G$11,0,10*ROW('Hygiene Data'!G68))="","",OFFSET('Hygiene Data'!$G$11,0,10*ROW('Hygiene Data'!G68)))</f>
        <v/>
      </c>
      <c r="DY74" s="322" t="str">
        <f ca="true">+IF(OFFSET('Hygiene Data'!$G$12,0,10*ROW('Hygiene Data'!G68))="","",OFFSET('Hygiene Data'!$G$12,0,10*ROW('Hygiene Data'!G68)))</f>
        <v/>
      </c>
      <c r="DZ74" s="322" t="str">
        <f ca="true">+IF(OFFSET('Hygiene Data'!$G$13,0,10*ROW('Hygiene Data'!G68))="","",OFFSET('Hygiene Data'!$G$13,0,10*ROW('Hygiene Data'!G68)))</f>
        <v/>
      </c>
      <c r="EA74" s="322" t="str">
        <f ca="true">+IF(OFFSET('Hygiene Data'!$H$11,0,10*ROW('Hygiene Data'!H68))="","",OFFSET('Hygiene Data'!$H$11,0,10*ROW('Hygiene Data'!H68)))</f>
        <v/>
      </c>
      <c r="EB74" s="322" t="str">
        <f ca="true">+IF(OFFSET('Hygiene Data'!$H$12,0,10*ROW('Hygiene Data'!H68))="","",OFFSET('Hygiene Data'!$H$12,0,10*ROW('Hygiene Data'!H68)))</f>
        <v/>
      </c>
      <c r="EC74" s="322" t="str">
        <f ca="true">+IF(OFFSET('Hygiene Data'!$H$13,0,10*ROW('Hygiene Data'!H68))="","",OFFSET('Hygiene Data'!$H$13,0,10*ROW('Hygiene Data'!H68)))</f>
        <v/>
      </c>
      <c r="ED74" s="322" t="str">
        <f ca="true">+IF(OFFSET('Hygiene Data'!$I$11,0,10*ROW('Hygiene Data'!I68))="","",OFFSET('Hygiene Data'!$I$11,0,10*ROW('Hygiene Data'!I68)))</f>
        <v/>
      </c>
      <c r="EE74" s="322" t="str">
        <f ca="true">+IF(OFFSET('Hygiene Data'!$I$12,0,10*ROW('Hygiene Data'!I68))="","",OFFSET('Hygiene Data'!$I$12,0,10*ROW('Hygiene Data'!I68)))</f>
        <v/>
      </c>
      <c r="EF74" s="322" t="str">
        <f ca="true">+IF(OFFSET('Hygiene Data'!$I$13,0,10*ROW('Hygiene Data'!I68))="","",OFFSET('Hygiene Data'!$I$13,0,10*ROW('Hygiene Data'!I68)))</f>
        <v/>
      </c>
    </row>
    <row xmlns:x14ac="http://schemas.microsoft.com/office/spreadsheetml/2009/9/ac" r="75" x14ac:dyDescent="0.2">
      <c r="A75" s="38" t="str">
        <f ca="true">+IF(OFFSET('Water Data'!$B$2,0,10*ROW('Water Data'!E69))="","",OFFSET('Water Data'!$B$2,0,10*ROW('Water Data'!E69)))</f>
        <v/>
      </c>
      <c r="B75" s="38" t="str">
        <f ca="true">+IF(OFFSET('Water Data'!$C$2,0,10*ROW('Water Data'!F69))="","",OFFSET('Water Data'!$C$2,0,10*ROW('Water Data'!F69)))</f>
        <v/>
      </c>
      <c r="C75" s="378" t="str">
        <f t="shared" ca="true" si="1"/>
        <v/>
      </c>
      <c r="D75" s="99"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9"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9"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9"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9"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9"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9"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9"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9"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9"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9"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9"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9"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9"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9"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9"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9"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9"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100"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100"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100"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100"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100"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100"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100"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100"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100"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100"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100"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100"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100"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100"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100"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100"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100"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100"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100"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100"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100"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100"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100"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100"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100"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100"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100"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100"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100"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100"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101"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101"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101"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101"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101"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101"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101"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101"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101"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101"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101"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101"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101"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101"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101"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101"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101"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101"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22"/>
      <c r="BS75" s="322" t="str">
        <f ca="true">+IF(OFFSET('Water Data'!$D$27,0,10*ROW('Water Data'!D69))="","",OFFSET('Water Data'!$D$27,0,10*ROW('Water Data'!D69)))</f>
        <v/>
      </c>
      <c r="BT75" s="322" t="str">
        <f ca="true">+IF(OFFSET('Water Data'!$D$28,0,10*ROW('Water Data'!D69))="","",OFFSET('Water Data'!$D$28,0,10*ROW('Water Data'!D69)))</f>
        <v/>
      </c>
      <c r="BU75" s="322" t="str">
        <f ca="true">+IF(OFFSET('Water Data'!$D$29,0,10*ROW('Water Data'!D69))="","",OFFSET('Water Data'!$D$29,0,10*ROW('Water Data'!D69)))</f>
        <v/>
      </c>
      <c r="BV75" s="322" t="str">
        <f ca="true">+IF(OFFSET('Water Data'!$E$27,0,10*ROW('Water Data'!E69))="","",OFFSET('Water Data'!$E$27,0,10*ROW('Water Data'!E69)))</f>
        <v/>
      </c>
      <c r="BW75" s="322" t="str">
        <f ca="true">+IF(OFFSET('Water Data'!$E$28,0,10*ROW('Water Data'!E69))="","",OFFSET('Water Data'!$E$28,0,10*ROW('Water Data'!E69)))</f>
        <v/>
      </c>
      <c r="BX75" s="322" t="str">
        <f ca="true">+IF(OFFSET('Water Data'!$E$29,0,10*ROW('Water Data'!E69))="","",OFFSET('Water Data'!$E$29,0,10*ROW('Water Data'!E69)))</f>
        <v/>
      </c>
      <c r="BY75" s="322" t="str">
        <f ca="true">+IF(OFFSET('Water Data'!$F$27,0,10*ROW('Water Data'!F69))="","",OFFSET('Water Data'!$F$27,0,10*ROW('Water Data'!F69)))</f>
        <v/>
      </c>
      <c r="BZ75" s="322" t="str">
        <f ca="true">+IF(OFFSET('Water Data'!$F$28,0,10*ROW('Water Data'!F69))="","",OFFSET('Water Data'!$F$28,0,10*ROW('Water Data'!F69)))</f>
        <v/>
      </c>
      <c r="CA75" s="322" t="str">
        <f ca="true">+IF(OFFSET('Water Data'!$F$29,0,10*ROW('Water Data'!F69))="","",OFFSET('Water Data'!$F$29,0,10*ROW('Water Data'!F69)))</f>
        <v/>
      </c>
      <c r="CB75" s="322" t="str">
        <f ca="true">+IF(OFFSET('Water Data'!$G$27,0,10*ROW('Water Data'!G69))="","",OFFSET('Water Data'!$G$27,0,10*ROW('Water Data'!G69)))</f>
        <v/>
      </c>
      <c r="CC75" s="322" t="str">
        <f ca="true">+IF(OFFSET('Water Data'!$G$28,0,10*ROW('Water Data'!G69))="","",OFFSET('Water Data'!$G$28,0,10*ROW('Water Data'!G69)))</f>
        <v/>
      </c>
      <c r="CD75" s="322" t="str">
        <f ca="true">+IF(OFFSET('Water Data'!$G$29,0,10*ROW('Water Data'!G69))="","",OFFSET('Water Data'!$G$29,0,10*ROW('Water Data'!G69)))</f>
        <v/>
      </c>
      <c r="CE75" s="322" t="str">
        <f ca="true">+IF(OFFSET('Water Data'!$H$27,0,10*ROW('Water Data'!H69))="","",OFFSET('Water Data'!$H$27,0,10*ROW('Water Data'!H69)))</f>
        <v/>
      </c>
      <c r="CF75" s="322" t="str">
        <f ca="true">+IF(OFFSET('Water Data'!$H$28,0,10*ROW('Water Data'!H69))="","",OFFSET('Water Data'!$H$28,0,10*ROW('Water Data'!H69)))</f>
        <v/>
      </c>
      <c r="CG75" s="322" t="str">
        <f ca="true">+IF(OFFSET('Water Data'!$H$29,0,10*ROW('Water Data'!H69))="","",OFFSET('Water Data'!$H$29,0,10*ROW('Water Data'!H69)))</f>
        <v/>
      </c>
      <c r="CH75" s="322" t="str">
        <f ca="true">+IF(OFFSET('Water Data'!$I$27,0,10*ROW('Water Data'!I69))="","",OFFSET('Water Data'!$I$27,0,10*ROW('Water Data'!I69)))</f>
        <v/>
      </c>
      <c r="CI75" s="322" t="str">
        <f ca="true">+IF(OFFSET('Water Data'!$I$28,0,10*ROW('Water Data'!I69))="","",OFFSET('Water Data'!$I$28,0,10*ROW('Water Data'!I69)))</f>
        <v/>
      </c>
      <c r="CJ75" s="322" t="str">
        <f ca="true">+IF(OFFSET('Water Data'!$I$29,0,10*ROW('Water Data'!I69))="","",OFFSET('Water Data'!$I$29,0,10*ROW('Water Data'!I69)))</f>
        <v/>
      </c>
      <c r="CK75" s="322" t="str">
        <f ca="true">+IF(OFFSET('Sanitation Data'!$D$28,0,10*ROW('Sanitation Data'!D69))="","",OFFSET('Sanitation Data'!$D$28,0,10*ROW('Sanitation Data'!D69)))</f>
        <v/>
      </c>
      <c r="CL75" s="322" t="str">
        <f ca="true">+IF(OFFSET('Sanitation Data'!$D$29,0,10*ROW('Sanitation Data'!D69))="","",OFFSET('Sanitation Data'!$D$29,0,10*ROW('Sanitation Data'!D69)))</f>
        <v/>
      </c>
      <c r="CM75" s="322" t="str">
        <f ca="true">+IF(OFFSET('Sanitation Data'!$D$30,0,10*ROW('Sanitation Data'!D69))="","",OFFSET('Sanitation Data'!$D$30,0,10*ROW('Sanitation Data'!D69)))</f>
        <v/>
      </c>
      <c r="CN75" s="322" t="str">
        <f ca="true">+IF(OFFSET('Sanitation Data'!$D$31,0,10*ROW('Sanitation Data'!D69))="","",OFFSET('Sanitation Data'!$D$31,0,10*ROW('Sanitation Data'!D69)))</f>
        <v/>
      </c>
      <c r="CO75" s="322" t="str">
        <f ca="true">+IF(OFFSET('Sanitation Data'!$D$32,0,10*ROW('Sanitation Data'!D69))="","",OFFSET('Sanitation Data'!$D$32,0,10*ROW('Sanitation Data'!D69)))</f>
        <v/>
      </c>
      <c r="CP75" s="322" t="str">
        <f ca="true">+IF(OFFSET('Sanitation Data'!$E$28,0,10*ROW('Sanitation Data'!E69))="","",OFFSET('Sanitation Data'!$E$28,0,10*ROW('Sanitation Data'!E69)))</f>
        <v/>
      </c>
      <c r="CQ75" s="322" t="str">
        <f ca="true">+IF(OFFSET('Sanitation Data'!$E$29,0,10*ROW('Sanitation Data'!E69))="","",OFFSET('Sanitation Data'!$E$29,0,10*ROW('Sanitation Data'!E69)))</f>
        <v/>
      </c>
      <c r="CR75" s="322" t="str">
        <f ca="true">+IF(OFFSET('Sanitation Data'!$E$30,0,10*ROW('Sanitation Data'!E69))="","",OFFSET('Sanitation Data'!$E$30,0,10*ROW('Sanitation Data'!E69)))</f>
        <v/>
      </c>
      <c r="CS75" s="322" t="str">
        <f ca="true">+IF(OFFSET('Sanitation Data'!$E$31,0,10*ROW('Sanitation Data'!E69))="","",OFFSET('Sanitation Data'!$E$31,0,10*ROW('Sanitation Data'!E69)))</f>
        <v/>
      </c>
      <c r="CT75" s="322" t="str">
        <f ca="true">+IF(OFFSET('Sanitation Data'!$E$32,0,10*ROW('Sanitation Data'!E69))="","",OFFSET('Sanitation Data'!$E$32,0,10*ROW('Sanitation Data'!E69)))</f>
        <v/>
      </c>
      <c r="CU75" s="322" t="str">
        <f ca="true">+IF(OFFSET('Sanitation Data'!$F$28,0,10*ROW('Sanitation Data'!F69))="","",OFFSET('Sanitation Data'!$F$28,0,10*ROW('Sanitation Data'!F69)))</f>
        <v/>
      </c>
      <c r="CV75" s="322" t="str">
        <f ca="true">+IF(OFFSET('Sanitation Data'!$F$29,0,10*ROW('Sanitation Data'!F69))="","",OFFSET('Sanitation Data'!$F$29,0,10*ROW('Sanitation Data'!F69)))</f>
        <v/>
      </c>
      <c r="CW75" s="322" t="str">
        <f ca="true">+IF(OFFSET('Sanitation Data'!$F$30,0,10*ROW('Sanitation Data'!F69))="","",OFFSET('Sanitation Data'!$F$30,0,10*ROW('Sanitation Data'!F69)))</f>
        <v/>
      </c>
      <c r="CX75" s="322" t="str">
        <f ca="true">+IF(OFFSET('Sanitation Data'!$F$31,0,10*ROW('Sanitation Data'!F69))="","",OFFSET('Sanitation Data'!$F$31,0,10*ROW('Sanitation Data'!F69)))</f>
        <v/>
      </c>
      <c r="CY75" s="322" t="str">
        <f ca="true">+IF(OFFSET('Sanitation Data'!$F$32,0,10*ROW('Sanitation Data'!F69))="","",OFFSET('Sanitation Data'!$F$32,0,10*ROW('Sanitation Data'!F69)))</f>
        <v/>
      </c>
      <c r="CZ75" s="322" t="str">
        <f ca="true">+IF(OFFSET('Sanitation Data'!$G$28,0,10*ROW('Sanitation Data'!G69))="","",OFFSET('Sanitation Data'!$G$28,0,10*ROW('Sanitation Data'!G69)))</f>
        <v/>
      </c>
      <c r="DA75" s="322" t="str">
        <f ca="true">+IF(OFFSET('Sanitation Data'!$G$29,0,10*ROW('Sanitation Data'!G69))="","",OFFSET('Sanitation Data'!$G$29,0,10*ROW('Sanitation Data'!G69)))</f>
        <v/>
      </c>
      <c r="DB75" s="322" t="str">
        <f ca="true">+IF(OFFSET('Sanitation Data'!$G$30,0,10*ROW('Sanitation Data'!G69))="","",OFFSET('Sanitation Data'!$G$30,0,10*ROW('Sanitation Data'!G69)))</f>
        <v/>
      </c>
      <c r="DC75" s="322" t="str">
        <f ca="true">+IF(OFFSET('Sanitation Data'!$G$31,0,10*ROW('Sanitation Data'!G69))="","",OFFSET('Sanitation Data'!$G$31,0,10*ROW('Sanitation Data'!G69)))</f>
        <v/>
      </c>
      <c r="DD75" s="322" t="str">
        <f ca="true">+IF(OFFSET('Sanitation Data'!$G$32,0,10*ROW('Sanitation Data'!G69))="","",OFFSET('Sanitation Data'!$G$32,0,10*ROW('Sanitation Data'!G69)))</f>
        <v/>
      </c>
      <c r="DE75" s="322" t="str">
        <f ca="true">+IF(OFFSET('Sanitation Data'!$H$28,0,10*ROW('Sanitation Data'!H69))="","",OFFSET('Sanitation Data'!$H$28,0,10*ROW('Sanitation Data'!H69)))</f>
        <v/>
      </c>
      <c r="DF75" s="322" t="str">
        <f ca="true">+IF(OFFSET('Sanitation Data'!$H$29,0,10*ROW('Sanitation Data'!H69))="","",OFFSET('Sanitation Data'!$H$29,0,10*ROW('Sanitation Data'!H69)))</f>
        <v/>
      </c>
      <c r="DG75" s="322" t="str">
        <f ca="true">+IF(OFFSET('Sanitation Data'!$H$30,0,10*ROW('Sanitation Data'!H69))="","",OFFSET('Sanitation Data'!$H$30,0,10*ROW('Sanitation Data'!H69)))</f>
        <v/>
      </c>
      <c r="DH75" s="322" t="str">
        <f ca="true">+IF(OFFSET('Sanitation Data'!$H$31,0,10*ROW('Sanitation Data'!H69))="","",OFFSET('Sanitation Data'!$H$31,0,10*ROW('Sanitation Data'!H69)))</f>
        <v/>
      </c>
      <c r="DI75" s="322" t="str">
        <f ca="true">+IF(OFFSET('Sanitation Data'!$H$32,0,10*ROW('Sanitation Data'!H69))="","",OFFSET('Sanitation Data'!$H$32,0,10*ROW('Sanitation Data'!H69)))</f>
        <v/>
      </c>
      <c r="DJ75" s="322" t="str">
        <f ca="true">+IF(OFFSET('Sanitation Data'!$I$28,0,10*ROW('Sanitation Data'!I69))="","",OFFSET('Sanitation Data'!$I$28,0,10*ROW('Sanitation Data'!I69)))</f>
        <v/>
      </c>
      <c r="DK75" s="322" t="str">
        <f ca="true">+IF(OFFSET('Sanitation Data'!$I$29,0,10*ROW('Sanitation Data'!I69))="","",OFFSET('Sanitation Data'!$I$29,0,10*ROW('Sanitation Data'!I69)))</f>
        <v/>
      </c>
      <c r="DL75" s="322" t="str">
        <f ca="true">+IF(OFFSET('Sanitation Data'!$I$30,0,10*ROW('Sanitation Data'!I69))="","",OFFSET('Sanitation Data'!$I$30,0,10*ROW('Sanitation Data'!I69)))</f>
        <v/>
      </c>
      <c r="DM75" s="322" t="str">
        <f ca="true">+IF(OFFSET('Sanitation Data'!$I$31,0,10*ROW('Sanitation Data'!I69))="","",OFFSET('Sanitation Data'!$I$31,0,10*ROW('Sanitation Data'!I69)))</f>
        <v/>
      </c>
      <c r="DN75" s="322" t="str">
        <f ca="true">+IF(OFFSET('Sanitation Data'!$I$32,0,10*ROW('Sanitation Data'!I69))="","",OFFSET('Sanitation Data'!$I$32,0,10*ROW('Sanitation Data'!I69)))</f>
        <v/>
      </c>
      <c r="DO75" s="322" t="str">
        <f ca="true">+IF(OFFSET('Hygiene Data'!$D$11,0,10*ROW('Hygiene Data'!D69))="","",OFFSET('Hygiene Data'!$D$11,0,10*ROW('Hygiene Data'!D69)))</f>
        <v/>
      </c>
      <c r="DP75" s="322" t="str">
        <f ca="true">+IF(OFFSET('Hygiene Data'!$D$12,0,10*ROW('Hygiene Data'!D69))="","",OFFSET('Hygiene Data'!$D$12,0,10*ROW('Hygiene Data'!D69)))</f>
        <v/>
      </c>
      <c r="DQ75" s="322" t="str">
        <f ca="true">+IF(OFFSET('Hygiene Data'!$D$13,0,10*ROW('Hygiene Data'!D69))="","",OFFSET('Hygiene Data'!$D$13,0,10*ROW('Hygiene Data'!D69)))</f>
        <v/>
      </c>
      <c r="DR75" s="322" t="str">
        <f ca="true">+IF(OFFSET('Hygiene Data'!$E$11,0,10*ROW('Hygiene Data'!E69))="","",OFFSET('Hygiene Data'!$E$11,0,10*ROW('Hygiene Data'!E69)))</f>
        <v/>
      </c>
      <c r="DS75" s="322" t="str">
        <f ca="true">+IF(OFFSET('Hygiene Data'!$E$12,0,10*ROW('Hygiene Data'!E69))="","",OFFSET('Hygiene Data'!$E$12,0,10*ROW('Hygiene Data'!E69)))</f>
        <v/>
      </c>
      <c r="DT75" s="322" t="str">
        <f ca="true">+IF(OFFSET('Hygiene Data'!$E$13,0,10*ROW('Hygiene Data'!E69))="","",OFFSET('Hygiene Data'!$E$13,0,10*ROW('Hygiene Data'!E69)))</f>
        <v/>
      </c>
      <c r="DU75" s="322" t="str">
        <f ca="true">+IF(OFFSET('Hygiene Data'!$F$11,0,10*ROW('Hygiene Data'!F69))="","",OFFSET('Hygiene Data'!$F$11,0,10*ROW('Hygiene Data'!F69)))</f>
        <v/>
      </c>
      <c r="DV75" s="322" t="str">
        <f ca="true">+IF(OFFSET('Hygiene Data'!$F$12,0,10*ROW('Hygiene Data'!F69))="","",OFFSET('Hygiene Data'!$F$12,0,10*ROW('Hygiene Data'!F69)))</f>
        <v/>
      </c>
      <c r="DW75" s="322" t="str">
        <f ca="true">+IF(OFFSET('Hygiene Data'!$F$13,0,10*ROW('Hygiene Data'!F69))="","",OFFSET('Hygiene Data'!$F$13,0,10*ROW('Hygiene Data'!F69)))</f>
        <v/>
      </c>
      <c r="DX75" s="322" t="str">
        <f ca="true">+IF(OFFSET('Hygiene Data'!$G$11,0,10*ROW('Hygiene Data'!G69))="","",OFFSET('Hygiene Data'!$G$11,0,10*ROW('Hygiene Data'!G69)))</f>
        <v/>
      </c>
      <c r="DY75" s="322" t="str">
        <f ca="true">+IF(OFFSET('Hygiene Data'!$G$12,0,10*ROW('Hygiene Data'!G69))="","",OFFSET('Hygiene Data'!$G$12,0,10*ROW('Hygiene Data'!G69)))</f>
        <v/>
      </c>
      <c r="DZ75" s="322" t="str">
        <f ca="true">+IF(OFFSET('Hygiene Data'!$G$13,0,10*ROW('Hygiene Data'!G69))="","",OFFSET('Hygiene Data'!$G$13,0,10*ROW('Hygiene Data'!G69)))</f>
        <v/>
      </c>
      <c r="EA75" s="322" t="str">
        <f ca="true">+IF(OFFSET('Hygiene Data'!$H$11,0,10*ROW('Hygiene Data'!H69))="","",OFFSET('Hygiene Data'!$H$11,0,10*ROW('Hygiene Data'!H69)))</f>
        <v/>
      </c>
      <c r="EB75" s="322" t="str">
        <f ca="true">+IF(OFFSET('Hygiene Data'!$H$12,0,10*ROW('Hygiene Data'!H69))="","",OFFSET('Hygiene Data'!$H$12,0,10*ROW('Hygiene Data'!H69)))</f>
        <v/>
      </c>
      <c r="EC75" s="322" t="str">
        <f ca="true">+IF(OFFSET('Hygiene Data'!$H$13,0,10*ROW('Hygiene Data'!H69))="","",OFFSET('Hygiene Data'!$H$13,0,10*ROW('Hygiene Data'!H69)))</f>
        <v/>
      </c>
      <c r="ED75" s="322" t="str">
        <f ca="true">+IF(OFFSET('Hygiene Data'!$I$11,0,10*ROW('Hygiene Data'!I69))="","",OFFSET('Hygiene Data'!$I$11,0,10*ROW('Hygiene Data'!I69)))</f>
        <v/>
      </c>
      <c r="EE75" s="322" t="str">
        <f ca="true">+IF(OFFSET('Hygiene Data'!$I$12,0,10*ROW('Hygiene Data'!I69))="","",OFFSET('Hygiene Data'!$I$12,0,10*ROW('Hygiene Data'!I69)))</f>
        <v/>
      </c>
      <c r="EF75" s="322" t="str">
        <f ca="true">+IF(OFFSET('Hygiene Data'!$I$13,0,10*ROW('Hygiene Data'!I69))="","",OFFSET('Hygiene Data'!$I$13,0,10*ROW('Hygiene Data'!I69)))</f>
        <v/>
      </c>
    </row>
    <row xmlns:x14ac="http://schemas.microsoft.com/office/spreadsheetml/2009/9/ac" r="76" x14ac:dyDescent="0.2">
      <c r="A76" s="38" t="str">
        <f ca="true">+IF(OFFSET('Water Data'!$B$2,0,10*ROW('Water Data'!E70))="","",OFFSET('Water Data'!$B$2,0,10*ROW('Water Data'!E70)))</f>
        <v/>
      </c>
      <c r="B76" s="38" t="str">
        <f ca="true">+IF(OFFSET('Water Data'!$C$2,0,10*ROW('Water Data'!F70))="","",OFFSET('Water Data'!$C$2,0,10*ROW('Water Data'!F70)))</f>
        <v/>
      </c>
      <c r="C76" s="378" t="str">
        <f t="shared" ca="true" si="1"/>
        <v/>
      </c>
      <c r="D76" s="99"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9"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9"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9"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9"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9"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9"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9"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9"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9"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9"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9"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9"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9"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9"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9"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9"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9"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100"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100"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100"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100"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100"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100"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100"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100"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100"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100"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100"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100"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100"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100"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100"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100"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100"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100"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100"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100"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100"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100"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100"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100"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100"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100"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100"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100"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100"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100"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101"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101"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101"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101"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101"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101"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101"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101"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101"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101"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101"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101"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101"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101"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101"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101"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101"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101"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22"/>
      <c r="BS76" s="322" t="str">
        <f ca="true">+IF(OFFSET('Water Data'!$D$27,0,10*ROW('Water Data'!D70))="","",OFFSET('Water Data'!$D$27,0,10*ROW('Water Data'!D70)))</f>
        <v/>
      </c>
      <c r="BT76" s="322" t="str">
        <f ca="true">+IF(OFFSET('Water Data'!$D$28,0,10*ROW('Water Data'!D70))="","",OFFSET('Water Data'!$D$28,0,10*ROW('Water Data'!D70)))</f>
        <v/>
      </c>
      <c r="BU76" s="322" t="str">
        <f ca="true">+IF(OFFSET('Water Data'!$D$29,0,10*ROW('Water Data'!D70))="","",OFFSET('Water Data'!$D$29,0,10*ROW('Water Data'!D70)))</f>
        <v/>
      </c>
      <c r="BV76" s="322" t="str">
        <f ca="true">+IF(OFFSET('Water Data'!$E$27,0,10*ROW('Water Data'!E70))="","",OFFSET('Water Data'!$E$27,0,10*ROW('Water Data'!E70)))</f>
        <v/>
      </c>
      <c r="BW76" s="322" t="str">
        <f ca="true">+IF(OFFSET('Water Data'!$E$28,0,10*ROW('Water Data'!E70))="","",OFFSET('Water Data'!$E$28,0,10*ROW('Water Data'!E70)))</f>
        <v/>
      </c>
      <c r="BX76" s="322" t="str">
        <f ca="true">+IF(OFFSET('Water Data'!$E$29,0,10*ROW('Water Data'!E70))="","",OFFSET('Water Data'!$E$29,0,10*ROW('Water Data'!E70)))</f>
        <v/>
      </c>
      <c r="BY76" s="322" t="str">
        <f ca="true">+IF(OFFSET('Water Data'!$F$27,0,10*ROW('Water Data'!F70))="","",OFFSET('Water Data'!$F$27,0,10*ROW('Water Data'!F70)))</f>
        <v/>
      </c>
      <c r="BZ76" s="322" t="str">
        <f ca="true">+IF(OFFSET('Water Data'!$F$28,0,10*ROW('Water Data'!F70))="","",OFFSET('Water Data'!$F$28,0,10*ROW('Water Data'!F70)))</f>
        <v/>
      </c>
      <c r="CA76" s="322" t="str">
        <f ca="true">+IF(OFFSET('Water Data'!$F$29,0,10*ROW('Water Data'!F70))="","",OFFSET('Water Data'!$F$29,0,10*ROW('Water Data'!F70)))</f>
        <v/>
      </c>
      <c r="CB76" s="322" t="str">
        <f ca="true">+IF(OFFSET('Water Data'!$G$27,0,10*ROW('Water Data'!G70))="","",OFFSET('Water Data'!$G$27,0,10*ROW('Water Data'!G70)))</f>
        <v/>
      </c>
      <c r="CC76" s="322" t="str">
        <f ca="true">+IF(OFFSET('Water Data'!$G$28,0,10*ROW('Water Data'!G70))="","",OFFSET('Water Data'!$G$28,0,10*ROW('Water Data'!G70)))</f>
        <v/>
      </c>
      <c r="CD76" s="322" t="str">
        <f ca="true">+IF(OFFSET('Water Data'!$G$29,0,10*ROW('Water Data'!G70))="","",OFFSET('Water Data'!$G$29,0,10*ROW('Water Data'!G70)))</f>
        <v/>
      </c>
      <c r="CE76" s="322" t="str">
        <f ca="true">+IF(OFFSET('Water Data'!$H$27,0,10*ROW('Water Data'!H70))="","",OFFSET('Water Data'!$H$27,0,10*ROW('Water Data'!H70)))</f>
        <v/>
      </c>
      <c r="CF76" s="322" t="str">
        <f ca="true">+IF(OFFSET('Water Data'!$H$28,0,10*ROW('Water Data'!H70))="","",OFFSET('Water Data'!$H$28,0,10*ROW('Water Data'!H70)))</f>
        <v/>
      </c>
      <c r="CG76" s="322" t="str">
        <f ca="true">+IF(OFFSET('Water Data'!$H$29,0,10*ROW('Water Data'!H70))="","",OFFSET('Water Data'!$H$29,0,10*ROW('Water Data'!H70)))</f>
        <v/>
      </c>
      <c r="CH76" s="322" t="str">
        <f ca="true">+IF(OFFSET('Water Data'!$I$27,0,10*ROW('Water Data'!I70))="","",OFFSET('Water Data'!$I$27,0,10*ROW('Water Data'!I70)))</f>
        <v/>
      </c>
      <c r="CI76" s="322" t="str">
        <f ca="true">+IF(OFFSET('Water Data'!$I$28,0,10*ROW('Water Data'!I70))="","",OFFSET('Water Data'!$I$28,0,10*ROW('Water Data'!I70)))</f>
        <v/>
      </c>
      <c r="CJ76" s="322" t="str">
        <f ca="true">+IF(OFFSET('Water Data'!$I$29,0,10*ROW('Water Data'!I70))="","",OFFSET('Water Data'!$I$29,0,10*ROW('Water Data'!I70)))</f>
        <v/>
      </c>
      <c r="CK76" s="322" t="str">
        <f ca="true">+IF(OFFSET('Sanitation Data'!$D$28,0,10*ROW('Sanitation Data'!D70))="","",OFFSET('Sanitation Data'!$D$28,0,10*ROW('Sanitation Data'!D70)))</f>
        <v/>
      </c>
      <c r="CL76" s="322" t="str">
        <f ca="true">+IF(OFFSET('Sanitation Data'!$D$29,0,10*ROW('Sanitation Data'!D70))="","",OFFSET('Sanitation Data'!$D$29,0,10*ROW('Sanitation Data'!D70)))</f>
        <v/>
      </c>
      <c r="CM76" s="322" t="str">
        <f ca="true">+IF(OFFSET('Sanitation Data'!$D$30,0,10*ROW('Sanitation Data'!D70))="","",OFFSET('Sanitation Data'!$D$30,0,10*ROW('Sanitation Data'!D70)))</f>
        <v/>
      </c>
      <c r="CN76" s="322" t="str">
        <f ca="true">+IF(OFFSET('Sanitation Data'!$D$31,0,10*ROW('Sanitation Data'!D70))="","",OFFSET('Sanitation Data'!$D$31,0,10*ROW('Sanitation Data'!D70)))</f>
        <v/>
      </c>
      <c r="CO76" s="322" t="str">
        <f ca="true">+IF(OFFSET('Sanitation Data'!$D$32,0,10*ROW('Sanitation Data'!D70))="","",OFFSET('Sanitation Data'!$D$32,0,10*ROW('Sanitation Data'!D70)))</f>
        <v/>
      </c>
      <c r="CP76" s="322" t="str">
        <f ca="true">+IF(OFFSET('Sanitation Data'!$E$28,0,10*ROW('Sanitation Data'!E70))="","",OFFSET('Sanitation Data'!$E$28,0,10*ROW('Sanitation Data'!E70)))</f>
        <v/>
      </c>
      <c r="CQ76" s="322" t="str">
        <f ca="true">+IF(OFFSET('Sanitation Data'!$E$29,0,10*ROW('Sanitation Data'!E70))="","",OFFSET('Sanitation Data'!$E$29,0,10*ROW('Sanitation Data'!E70)))</f>
        <v/>
      </c>
      <c r="CR76" s="322" t="str">
        <f ca="true">+IF(OFFSET('Sanitation Data'!$E$30,0,10*ROW('Sanitation Data'!E70))="","",OFFSET('Sanitation Data'!$E$30,0,10*ROW('Sanitation Data'!E70)))</f>
        <v/>
      </c>
      <c r="CS76" s="322" t="str">
        <f ca="true">+IF(OFFSET('Sanitation Data'!$E$31,0,10*ROW('Sanitation Data'!E70))="","",OFFSET('Sanitation Data'!$E$31,0,10*ROW('Sanitation Data'!E70)))</f>
        <v/>
      </c>
      <c r="CT76" s="322" t="str">
        <f ca="true">+IF(OFFSET('Sanitation Data'!$E$32,0,10*ROW('Sanitation Data'!E70))="","",OFFSET('Sanitation Data'!$E$32,0,10*ROW('Sanitation Data'!E70)))</f>
        <v/>
      </c>
      <c r="CU76" s="322" t="str">
        <f ca="true">+IF(OFFSET('Sanitation Data'!$F$28,0,10*ROW('Sanitation Data'!F70))="","",OFFSET('Sanitation Data'!$F$28,0,10*ROW('Sanitation Data'!F70)))</f>
        <v/>
      </c>
      <c r="CV76" s="322" t="str">
        <f ca="true">+IF(OFFSET('Sanitation Data'!$F$29,0,10*ROW('Sanitation Data'!F70))="","",OFFSET('Sanitation Data'!$F$29,0,10*ROW('Sanitation Data'!F70)))</f>
        <v/>
      </c>
      <c r="CW76" s="322" t="str">
        <f ca="true">+IF(OFFSET('Sanitation Data'!$F$30,0,10*ROW('Sanitation Data'!F70))="","",OFFSET('Sanitation Data'!$F$30,0,10*ROW('Sanitation Data'!F70)))</f>
        <v/>
      </c>
      <c r="CX76" s="322" t="str">
        <f ca="true">+IF(OFFSET('Sanitation Data'!$F$31,0,10*ROW('Sanitation Data'!F70))="","",OFFSET('Sanitation Data'!$F$31,0,10*ROW('Sanitation Data'!F70)))</f>
        <v/>
      </c>
      <c r="CY76" s="322" t="str">
        <f ca="true">+IF(OFFSET('Sanitation Data'!$F$32,0,10*ROW('Sanitation Data'!F70))="","",OFFSET('Sanitation Data'!$F$32,0,10*ROW('Sanitation Data'!F70)))</f>
        <v/>
      </c>
      <c r="CZ76" s="322" t="str">
        <f ca="true">+IF(OFFSET('Sanitation Data'!$G$28,0,10*ROW('Sanitation Data'!G70))="","",OFFSET('Sanitation Data'!$G$28,0,10*ROW('Sanitation Data'!G70)))</f>
        <v/>
      </c>
      <c r="DA76" s="322" t="str">
        <f ca="true">+IF(OFFSET('Sanitation Data'!$G$29,0,10*ROW('Sanitation Data'!G70))="","",OFFSET('Sanitation Data'!$G$29,0,10*ROW('Sanitation Data'!G70)))</f>
        <v/>
      </c>
      <c r="DB76" s="322" t="str">
        <f ca="true">+IF(OFFSET('Sanitation Data'!$G$30,0,10*ROW('Sanitation Data'!G70))="","",OFFSET('Sanitation Data'!$G$30,0,10*ROW('Sanitation Data'!G70)))</f>
        <v/>
      </c>
      <c r="DC76" s="322" t="str">
        <f ca="true">+IF(OFFSET('Sanitation Data'!$G$31,0,10*ROW('Sanitation Data'!G70))="","",OFFSET('Sanitation Data'!$G$31,0,10*ROW('Sanitation Data'!G70)))</f>
        <v/>
      </c>
      <c r="DD76" s="322" t="str">
        <f ca="true">+IF(OFFSET('Sanitation Data'!$G$32,0,10*ROW('Sanitation Data'!G70))="","",OFFSET('Sanitation Data'!$G$32,0,10*ROW('Sanitation Data'!G70)))</f>
        <v/>
      </c>
      <c r="DE76" s="322" t="str">
        <f ca="true">+IF(OFFSET('Sanitation Data'!$H$28,0,10*ROW('Sanitation Data'!H70))="","",OFFSET('Sanitation Data'!$H$28,0,10*ROW('Sanitation Data'!H70)))</f>
        <v/>
      </c>
      <c r="DF76" s="322" t="str">
        <f ca="true">+IF(OFFSET('Sanitation Data'!$H$29,0,10*ROW('Sanitation Data'!H70))="","",OFFSET('Sanitation Data'!$H$29,0,10*ROW('Sanitation Data'!H70)))</f>
        <v/>
      </c>
      <c r="DG76" s="322" t="str">
        <f ca="true">+IF(OFFSET('Sanitation Data'!$H$30,0,10*ROW('Sanitation Data'!H70))="","",OFFSET('Sanitation Data'!$H$30,0,10*ROW('Sanitation Data'!H70)))</f>
        <v/>
      </c>
      <c r="DH76" s="322" t="str">
        <f ca="true">+IF(OFFSET('Sanitation Data'!$H$31,0,10*ROW('Sanitation Data'!H70))="","",OFFSET('Sanitation Data'!$H$31,0,10*ROW('Sanitation Data'!H70)))</f>
        <v/>
      </c>
      <c r="DI76" s="322" t="str">
        <f ca="true">+IF(OFFSET('Sanitation Data'!$H$32,0,10*ROW('Sanitation Data'!H70))="","",OFFSET('Sanitation Data'!$H$32,0,10*ROW('Sanitation Data'!H70)))</f>
        <v/>
      </c>
      <c r="DJ76" s="322" t="str">
        <f ca="true">+IF(OFFSET('Sanitation Data'!$I$28,0,10*ROW('Sanitation Data'!I70))="","",OFFSET('Sanitation Data'!$I$28,0,10*ROW('Sanitation Data'!I70)))</f>
        <v/>
      </c>
      <c r="DK76" s="322" t="str">
        <f ca="true">+IF(OFFSET('Sanitation Data'!$I$29,0,10*ROW('Sanitation Data'!I70))="","",OFFSET('Sanitation Data'!$I$29,0,10*ROW('Sanitation Data'!I70)))</f>
        <v/>
      </c>
      <c r="DL76" s="322" t="str">
        <f ca="true">+IF(OFFSET('Sanitation Data'!$I$30,0,10*ROW('Sanitation Data'!I70))="","",OFFSET('Sanitation Data'!$I$30,0,10*ROW('Sanitation Data'!I70)))</f>
        <v/>
      </c>
      <c r="DM76" s="322" t="str">
        <f ca="true">+IF(OFFSET('Sanitation Data'!$I$31,0,10*ROW('Sanitation Data'!I70))="","",OFFSET('Sanitation Data'!$I$31,0,10*ROW('Sanitation Data'!I70)))</f>
        <v/>
      </c>
      <c r="DN76" s="322" t="str">
        <f ca="true">+IF(OFFSET('Sanitation Data'!$I$32,0,10*ROW('Sanitation Data'!I70))="","",OFFSET('Sanitation Data'!$I$32,0,10*ROW('Sanitation Data'!I70)))</f>
        <v/>
      </c>
      <c r="DO76" s="322" t="str">
        <f ca="true">+IF(OFFSET('Hygiene Data'!$D$11,0,10*ROW('Hygiene Data'!D70))="","",OFFSET('Hygiene Data'!$D$11,0,10*ROW('Hygiene Data'!D70)))</f>
        <v/>
      </c>
      <c r="DP76" s="322" t="str">
        <f ca="true">+IF(OFFSET('Hygiene Data'!$D$12,0,10*ROW('Hygiene Data'!D70))="","",OFFSET('Hygiene Data'!$D$12,0,10*ROW('Hygiene Data'!D70)))</f>
        <v/>
      </c>
      <c r="DQ76" s="322" t="str">
        <f ca="true">+IF(OFFSET('Hygiene Data'!$D$13,0,10*ROW('Hygiene Data'!D70))="","",OFFSET('Hygiene Data'!$D$13,0,10*ROW('Hygiene Data'!D70)))</f>
        <v/>
      </c>
      <c r="DR76" s="322" t="str">
        <f ca="true">+IF(OFFSET('Hygiene Data'!$E$11,0,10*ROW('Hygiene Data'!E70))="","",OFFSET('Hygiene Data'!$E$11,0,10*ROW('Hygiene Data'!E70)))</f>
        <v/>
      </c>
      <c r="DS76" s="322" t="str">
        <f ca="true">+IF(OFFSET('Hygiene Data'!$E$12,0,10*ROW('Hygiene Data'!E70))="","",OFFSET('Hygiene Data'!$E$12,0,10*ROW('Hygiene Data'!E70)))</f>
        <v/>
      </c>
      <c r="DT76" s="322" t="str">
        <f ca="true">+IF(OFFSET('Hygiene Data'!$E$13,0,10*ROW('Hygiene Data'!E70))="","",OFFSET('Hygiene Data'!$E$13,0,10*ROW('Hygiene Data'!E70)))</f>
        <v/>
      </c>
      <c r="DU76" s="322" t="str">
        <f ca="true">+IF(OFFSET('Hygiene Data'!$F$11,0,10*ROW('Hygiene Data'!F70))="","",OFFSET('Hygiene Data'!$F$11,0,10*ROW('Hygiene Data'!F70)))</f>
        <v/>
      </c>
      <c r="DV76" s="322" t="str">
        <f ca="true">+IF(OFFSET('Hygiene Data'!$F$12,0,10*ROW('Hygiene Data'!F70))="","",OFFSET('Hygiene Data'!$F$12,0,10*ROW('Hygiene Data'!F70)))</f>
        <v/>
      </c>
      <c r="DW76" s="322" t="str">
        <f ca="true">+IF(OFFSET('Hygiene Data'!$F$13,0,10*ROW('Hygiene Data'!F70))="","",OFFSET('Hygiene Data'!$F$13,0,10*ROW('Hygiene Data'!F70)))</f>
        <v/>
      </c>
      <c r="DX76" s="322" t="str">
        <f ca="true">+IF(OFFSET('Hygiene Data'!$G$11,0,10*ROW('Hygiene Data'!G70))="","",OFFSET('Hygiene Data'!$G$11,0,10*ROW('Hygiene Data'!G70)))</f>
        <v/>
      </c>
      <c r="DY76" s="322" t="str">
        <f ca="true">+IF(OFFSET('Hygiene Data'!$G$12,0,10*ROW('Hygiene Data'!G70))="","",OFFSET('Hygiene Data'!$G$12,0,10*ROW('Hygiene Data'!G70)))</f>
        <v/>
      </c>
      <c r="DZ76" s="322" t="str">
        <f ca="true">+IF(OFFSET('Hygiene Data'!$G$13,0,10*ROW('Hygiene Data'!G70))="","",OFFSET('Hygiene Data'!$G$13,0,10*ROW('Hygiene Data'!G70)))</f>
        <v/>
      </c>
      <c r="EA76" s="322" t="str">
        <f ca="true">+IF(OFFSET('Hygiene Data'!$H$11,0,10*ROW('Hygiene Data'!H70))="","",OFFSET('Hygiene Data'!$H$11,0,10*ROW('Hygiene Data'!H70)))</f>
        <v/>
      </c>
      <c r="EB76" s="322" t="str">
        <f ca="true">+IF(OFFSET('Hygiene Data'!$H$12,0,10*ROW('Hygiene Data'!H70))="","",OFFSET('Hygiene Data'!$H$12,0,10*ROW('Hygiene Data'!H70)))</f>
        <v/>
      </c>
      <c r="EC76" s="322" t="str">
        <f ca="true">+IF(OFFSET('Hygiene Data'!$H$13,0,10*ROW('Hygiene Data'!H70))="","",OFFSET('Hygiene Data'!$H$13,0,10*ROW('Hygiene Data'!H70)))</f>
        <v/>
      </c>
      <c r="ED76" s="322" t="str">
        <f ca="true">+IF(OFFSET('Hygiene Data'!$I$11,0,10*ROW('Hygiene Data'!I70))="","",OFFSET('Hygiene Data'!$I$11,0,10*ROW('Hygiene Data'!I70)))</f>
        <v/>
      </c>
      <c r="EE76" s="322" t="str">
        <f ca="true">+IF(OFFSET('Hygiene Data'!$I$12,0,10*ROW('Hygiene Data'!I70))="","",OFFSET('Hygiene Data'!$I$12,0,10*ROW('Hygiene Data'!I70)))</f>
        <v/>
      </c>
      <c r="EF76" s="322" t="str">
        <f ca="true">+IF(OFFSET('Hygiene Data'!$I$13,0,10*ROW('Hygiene Data'!I70))="","",OFFSET('Hygiene Data'!$I$13,0,10*ROW('Hygiene Data'!I70)))</f>
        <v/>
      </c>
    </row>
    <row xmlns:x14ac="http://schemas.microsoft.com/office/spreadsheetml/2009/9/ac" r="77" x14ac:dyDescent="0.2">
      <c r="A77" s="38" t="str">
        <f ca="true">+IF(OFFSET('Water Data'!$B$2,0,10*ROW('Water Data'!E71))="","",OFFSET('Water Data'!$B$2,0,10*ROW('Water Data'!E71)))</f>
        <v/>
      </c>
      <c r="B77" s="38" t="str">
        <f ca="true">+IF(OFFSET('Water Data'!$C$2,0,10*ROW('Water Data'!F71))="","",OFFSET('Water Data'!$C$2,0,10*ROW('Water Data'!F71)))</f>
        <v/>
      </c>
      <c r="C77" s="378" t="str">
        <f t="shared" ca="true" si="1"/>
        <v/>
      </c>
      <c r="D77" s="99"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9"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9"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9"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9"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9"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9"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9"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9"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9"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9"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9"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9"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9"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9"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9"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9"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9"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100"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100"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100"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100"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100"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100"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100"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100"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100"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100"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100"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100"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100"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100"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100"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100"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100"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100"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100"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100"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100"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100"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100"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100"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100"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100"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100"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100"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100"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100"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101"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101"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101"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101"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101"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101"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101"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101"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101"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101"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101"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101"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101"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101"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101"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101"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101"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101"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22"/>
      <c r="BS77" s="322" t="str">
        <f ca="true">+IF(OFFSET('Water Data'!$D$27,0,10*ROW('Water Data'!D71))="","",OFFSET('Water Data'!$D$27,0,10*ROW('Water Data'!D71)))</f>
        <v/>
      </c>
      <c r="BT77" s="322" t="str">
        <f ca="true">+IF(OFFSET('Water Data'!$D$28,0,10*ROW('Water Data'!D71))="","",OFFSET('Water Data'!$D$28,0,10*ROW('Water Data'!D71)))</f>
        <v/>
      </c>
      <c r="BU77" s="322" t="str">
        <f ca="true">+IF(OFFSET('Water Data'!$D$29,0,10*ROW('Water Data'!D71))="","",OFFSET('Water Data'!$D$29,0,10*ROW('Water Data'!D71)))</f>
        <v/>
      </c>
      <c r="BV77" s="322" t="str">
        <f ca="true">+IF(OFFSET('Water Data'!$E$27,0,10*ROW('Water Data'!E71))="","",OFFSET('Water Data'!$E$27,0,10*ROW('Water Data'!E71)))</f>
        <v/>
      </c>
      <c r="BW77" s="322" t="str">
        <f ca="true">+IF(OFFSET('Water Data'!$E$28,0,10*ROW('Water Data'!E71))="","",OFFSET('Water Data'!$E$28,0,10*ROW('Water Data'!E71)))</f>
        <v/>
      </c>
      <c r="BX77" s="322" t="str">
        <f ca="true">+IF(OFFSET('Water Data'!$E$29,0,10*ROW('Water Data'!E71))="","",OFFSET('Water Data'!$E$29,0,10*ROW('Water Data'!E71)))</f>
        <v/>
      </c>
      <c r="BY77" s="322" t="str">
        <f ca="true">+IF(OFFSET('Water Data'!$F$27,0,10*ROW('Water Data'!F71))="","",OFFSET('Water Data'!$F$27,0,10*ROW('Water Data'!F71)))</f>
        <v/>
      </c>
      <c r="BZ77" s="322" t="str">
        <f ca="true">+IF(OFFSET('Water Data'!$F$28,0,10*ROW('Water Data'!F71))="","",OFFSET('Water Data'!$F$28,0,10*ROW('Water Data'!F71)))</f>
        <v/>
      </c>
      <c r="CA77" s="322" t="str">
        <f ca="true">+IF(OFFSET('Water Data'!$F$29,0,10*ROW('Water Data'!F71))="","",OFFSET('Water Data'!$F$29,0,10*ROW('Water Data'!F71)))</f>
        <v/>
      </c>
      <c r="CB77" s="322" t="str">
        <f ca="true">+IF(OFFSET('Water Data'!$G$27,0,10*ROW('Water Data'!G71))="","",OFFSET('Water Data'!$G$27,0,10*ROW('Water Data'!G71)))</f>
        <v/>
      </c>
      <c r="CC77" s="322" t="str">
        <f ca="true">+IF(OFFSET('Water Data'!$G$28,0,10*ROW('Water Data'!G71))="","",OFFSET('Water Data'!$G$28,0,10*ROW('Water Data'!G71)))</f>
        <v/>
      </c>
      <c r="CD77" s="322" t="str">
        <f ca="true">+IF(OFFSET('Water Data'!$G$29,0,10*ROW('Water Data'!G71))="","",OFFSET('Water Data'!$G$29,0,10*ROW('Water Data'!G71)))</f>
        <v/>
      </c>
      <c r="CE77" s="322" t="str">
        <f ca="true">+IF(OFFSET('Water Data'!$H$27,0,10*ROW('Water Data'!H71))="","",OFFSET('Water Data'!$H$27,0,10*ROW('Water Data'!H71)))</f>
        <v/>
      </c>
      <c r="CF77" s="322" t="str">
        <f ca="true">+IF(OFFSET('Water Data'!$H$28,0,10*ROW('Water Data'!H71))="","",OFFSET('Water Data'!$H$28,0,10*ROW('Water Data'!H71)))</f>
        <v/>
      </c>
      <c r="CG77" s="322" t="str">
        <f ca="true">+IF(OFFSET('Water Data'!$H$29,0,10*ROW('Water Data'!H71))="","",OFFSET('Water Data'!$H$29,0,10*ROW('Water Data'!H71)))</f>
        <v/>
      </c>
      <c r="CH77" s="322" t="str">
        <f ca="true">+IF(OFFSET('Water Data'!$I$27,0,10*ROW('Water Data'!I71))="","",OFFSET('Water Data'!$I$27,0,10*ROW('Water Data'!I71)))</f>
        <v/>
      </c>
      <c r="CI77" s="322" t="str">
        <f ca="true">+IF(OFFSET('Water Data'!$I$28,0,10*ROW('Water Data'!I71))="","",OFFSET('Water Data'!$I$28,0,10*ROW('Water Data'!I71)))</f>
        <v/>
      </c>
      <c r="CJ77" s="322" t="str">
        <f ca="true">+IF(OFFSET('Water Data'!$I$29,0,10*ROW('Water Data'!I71))="","",OFFSET('Water Data'!$I$29,0,10*ROW('Water Data'!I71)))</f>
        <v/>
      </c>
      <c r="CK77" s="322" t="str">
        <f ca="true">+IF(OFFSET('Sanitation Data'!$D$28,0,10*ROW('Sanitation Data'!D71))="","",OFFSET('Sanitation Data'!$D$28,0,10*ROW('Sanitation Data'!D71)))</f>
        <v/>
      </c>
      <c r="CL77" s="322" t="str">
        <f ca="true">+IF(OFFSET('Sanitation Data'!$D$29,0,10*ROW('Sanitation Data'!D71))="","",OFFSET('Sanitation Data'!$D$29,0,10*ROW('Sanitation Data'!D71)))</f>
        <v/>
      </c>
      <c r="CM77" s="322" t="str">
        <f ca="true">+IF(OFFSET('Sanitation Data'!$D$30,0,10*ROW('Sanitation Data'!D71))="","",OFFSET('Sanitation Data'!$D$30,0,10*ROW('Sanitation Data'!D71)))</f>
        <v/>
      </c>
      <c r="CN77" s="322" t="str">
        <f ca="true">+IF(OFFSET('Sanitation Data'!$D$31,0,10*ROW('Sanitation Data'!D71))="","",OFFSET('Sanitation Data'!$D$31,0,10*ROW('Sanitation Data'!D71)))</f>
        <v/>
      </c>
      <c r="CO77" s="322" t="str">
        <f ca="true">+IF(OFFSET('Sanitation Data'!$D$32,0,10*ROW('Sanitation Data'!D71))="","",OFFSET('Sanitation Data'!$D$32,0,10*ROW('Sanitation Data'!D71)))</f>
        <v/>
      </c>
      <c r="CP77" s="322" t="str">
        <f ca="true">+IF(OFFSET('Sanitation Data'!$E$28,0,10*ROW('Sanitation Data'!E71))="","",OFFSET('Sanitation Data'!$E$28,0,10*ROW('Sanitation Data'!E71)))</f>
        <v/>
      </c>
      <c r="CQ77" s="322" t="str">
        <f ca="true">+IF(OFFSET('Sanitation Data'!$E$29,0,10*ROW('Sanitation Data'!E71))="","",OFFSET('Sanitation Data'!$E$29,0,10*ROW('Sanitation Data'!E71)))</f>
        <v/>
      </c>
      <c r="CR77" s="322" t="str">
        <f ca="true">+IF(OFFSET('Sanitation Data'!$E$30,0,10*ROW('Sanitation Data'!E71))="","",OFFSET('Sanitation Data'!$E$30,0,10*ROW('Sanitation Data'!E71)))</f>
        <v/>
      </c>
      <c r="CS77" s="322" t="str">
        <f ca="true">+IF(OFFSET('Sanitation Data'!$E$31,0,10*ROW('Sanitation Data'!E71))="","",OFFSET('Sanitation Data'!$E$31,0,10*ROW('Sanitation Data'!E71)))</f>
        <v/>
      </c>
      <c r="CT77" s="322" t="str">
        <f ca="true">+IF(OFFSET('Sanitation Data'!$E$32,0,10*ROW('Sanitation Data'!E71))="","",OFFSET('Sanitation Data'!$E$32,0,10*ROW('Sanitation Data'!E71)))</f>
        <v/>
      </c>
      <c r="CU77" s="322" t="str">
        <f ca="true">+IF(OFFSET('Sanitation Data'!$F$28,0,10*ROW('Sanitation Data'!F71))="","",OFFSET('Sanitation Data'!$F$28,0,10*ROW('Sanitation Data'!F71)))</f>
        <v/>
      </c>
      <c r="CV77" s="322" t="str">
        <f ca="true">+IF(OFFSET('Sanitation Data'!$F$29,0,10*ROW('Sanitation Data'!F71))="","",OFFSET('Sanitation Data'!$F$29,0,10*ROW('Sanitation Data'!F71)))</f>
        <v/>
      </c>
      <c r="CW77" s="322" t="str">
        <f ca="true">+IF(OFFSET('Sanitation Data'!$F$30,0,10*ROW('Sanitation Data'!F71))="","",OFFSET('Sanitation Data'!$F$30,0,10*ROW('Sanitation Data'!F71)))</f>
        <v/>
      </c>
      <c r="CX77" s="322" t="str">
        <f ca="true">+IF(OFFSET('Sanitation Data'!$F$31,0,10*ROW('Sanitation Data'!F71))="","",OFFSET('Sanitation Data'!$F$31,0,10*ROW('Sanitation Data'!F71)))</f>
        <v/>
      </c>
      <c r="CY77" s="322" t="str">
        <f ca="true">+IF(OFFSET('Sanitation Data'!$F$32,0,10*ROW('Sanitation Data'!F71))="","",OFFSET('Sanitation Data'!$F$32,0,10*ROW('Sanitation Data'!F71)))</f>
        <v/>
      </c>
      <c r="CZ77" s="322" t="str">
        <f ca="true">+IF(OFFSET('Sanitation Data'!$G$28,0,10*ROW('Sanitation Data'!G71))="","",OFFSET('Sanitation Data'!$G$28,0,10*ROW('Sanitation Data'!G71)))</f>
        <v/>
      </c>
      <c r="DA77" s="322" t="str">
        <f ca="true">+IF(OFFSET('Sanitation Data'!$G$29,0,10*ROW('Sanitation Data'!G71))="","",OFFSET('Sanitation Data'!$G$29,0,10*ROW('Sanitation Data'!G71)))</f>
        <v/>
      </c>
      <c r="DB77" s="322" t="str">
        <f ca="true">+IF(OFFSET('Sanitation Data'!$G$30,0,10*ROW('Sanitation Data'!G71))="","",OFFSET('Sanitation Data'!$G$30,0,10*ROW('Sanitation Data'!G71)))</f>
        <v/>
      </c>
      <c r="DC77" s="322" t="str">
        <f ca="true">+IF(OFFSET('Sanitation Data'!$G$31,0,10*ROW('Sanitation Data'!G71))="","",OFFSET('Sanitation Data'!$G$31,0,10*ROW('Sanitation Data'!G71)))</f>
        <v/>
      </c>
      <c r="DD77" s="322" t="str">
        <f ca="true">+IF(OFFSET('Sanitation Data'!$G$32,0,10*ROW('Sanitation Data'!G71))="","",OFFSET('Sanitation Data'!$G$32,0,10*ROW('Sanitation Data'!G71)))</f>
        <v/>
      </c>
      <c r="DE77" s="322" t="str">
        <f ca="true">+IF(OFFSET('Sanitation Data'!$H$28,0,10*ROW('Sanitation Data'!H71))="","",OFFSET('Sanitation Data'!$H$28,0,10*ROW('Sanitation Data'!H71)))</f>
        <v/>
      </c>
      <c r="DF77" s="322" t="str">
        <f ca="true">+IF(OFFSET('Sanitation Data'!$H$29,0,10*ROW('Sanitation Data'!H71))="","",OFFSET('Sanitation Data'!$H$29,0,10*ROW('Sanitation Data'!H71)))</f>
        <v/>
      </c>
      <c r="DG77" s="322" t="str">
        <f ca="true">+IF(OFFSET('Sanitation Data'!$H$30,0,10*ROW('Sanitation Data'!H71))="","",OFFSET('Sanitation Data'!$H$30,0,10*ROW('Sanitation Data'!H71)))</f>
        <v/>
      </c>
      <c r="DH77" s="322" t="str">
        <f ca="true">+IF(OFFSET('Sanitation Data'!$H$31,0,10*ROW('Sanitation Data'!H71))="","",OFFSET('Sanitation Data'!$H$31,0,10*ROW('Sanitation Data'!H71)))</f>
        <v/>
      </c>
      <c r="DI77" s="322" t="str">
        <f ca="true">+IF(OFFSET('Sanitation Data'!$H$32,0,10*ROW('Sanitation Data'!H71))="","",OFFSET('Sanitation Data'!$H$32,0,10*ROW('Sanitation Data'!H71)))</f>
        <v/>
      </c>
      <c r="DJ77" s="322" t="str">
        <f ca="true">+IF(OFFSET('Sanitation Data'!$I$28,0,10*ROW('Sanitation Data'!I71))="","",OFFSET('Sanitation Data'!$I$28,0,10*ROW('Sanitation Data'!I71)))</f>
        <v/>
      </c>
      <c r="DK77" s="322" t="str">
        <f ca="true">+IF(OFFSET('Sanitation Data'!$I$29,0,10*ROW('Sanitation Data'!I71))="","",OFFSET('Sanitation Data'!$I$29,0,10*ROW('Sanitation Data'!I71)))</f>
        <v/>
      </c>
      <c r="DL77" s="322" t="str">
        <f ca="true">+IF(OFFSET('Sanitation Data'!$I$30,0,10*ROW('Sanitation Data'!I71))="","",OFFSET('Sanitation Data'!$I$30,0,10*ROW('Sanitation Data'!I71)))</f>
        <v/>
      </c>
      <c r="DM77" s="322" t="str">
        <f ca="true">+IF(OFFSET('Sanitation Data'!$I$31,0,10*ROW('Sanitation Data'!I71))="","",OFFSET('Sanitation Data'!$I$31,0,10*ROW('Sanitation Data'!I71)))</f>
        <v/>
      </c>
      <c r="DN77" s="322" t="str">
        <f ca="true">+IF(OFFSET('Sanitation Data'!$I$32,0,10*ROW('Sanitation Data'!I71))="","",OFFSET('Sanitation Data'!$I$32,0,10*ROW('Sanitation Data'!I71)))</f>
        <v/>
      </c>
      <c r="DO77" s="322" t="str">
        <f ca="true">+IF(OFFSET('Hygiene Data'!$D$11,0,10*ROW('Hygiene Data'!D71))="","",OFFSET('Hygiene Data'!$D$11,0,10*ROW('Hygiene Data'!D71)))</f>
        <v/>
      </c>
      <c r="DP77" s="322" t="str">
        <f ca="true">+IF(OFFSET('Hygiene Data'!$D$12,0,10*ROW('Hygiene Data'!D71))="","",OFFSET('Hygiene Data'!$D$12,0,10*ROW('Hygiene Data'!D71)))</f>
        <v/>
      </c>
      <c r="DQ77" s="322" t="str">
        <f ca="true">+IF(OFFSET('Hygiene Data'!$D$13,0,10*ROW('Hygiene Data'!D71))="","",OFFSET('Hygiene Data'!$D$13,0,10*ROW('Hygiene Data'!D71)))</f>
        <v/>
      </c>
      <c r="DR77" s="322" t="str">
        <f ca="true">+IF(OFFSET('Hygiene Data'!$E$11,0,10*ROW('Hygiene Data'!E71))="","",OFFSET('Hygiene Data'!$E$11,0,10*ROW('Hygiene Data'!E71)))</f>
        <v/>
      </c>
      <c r="DS77" s="322" t="str">
        <f ca="true">+IF(OFFSET('Hygiene Data'!$E$12,0,10*ROW('Hygiene Data'!E71))="","",OFFSET('Hygiene Data'!$E$12,0,10*ROW('Hygiene Data'!E71)))</f>
        <v/>
      </c>
      <c r="DT77" s="322" t="str">
        <f ca="true">+IF(OFFSET('Hygiene Data'!$E$13,0,10*ROW('Hygiene Data'!E71))="","",OFFSET('Hygiene Data'!$E$13,0,10*ROW('Hygiene Data'!E71)))</f>
        <v/>
      </c>
      <c r="DU77" s="322" t="str">
        <f ca="true">+IF(OFFSET('Hygiene Data'!$F$11,0,10*ROW('Hygiene Data'!F71))="","",OFFSET('Hygiene Data'!$F$11,0,10*ROW('Hygiene Data'!F71)))</f>
        <v/>
      </c>
      <c r="DV77" s="322" t="str">
        <f ca="true">+IF(OFFSET('Hygiene Data'!$F$12,0,10*ROW('Hygiene Data'!F71))="","",OFFSET('Hygiene Data'!$F$12,0,10*ROW('Hygiene Data'!F71)))</f>
        <v/>
      </c>
      <c r="DW77" s="322" t="str">
        <f ca="true">+IF(OFFSET('Hygiene Data'!$F$13,0,10*ROW('Hygiene Data'!F71))="","",OFFSET('Hygiene Data'!$F$13,0,10*ROW('Hygiene Data'!F71)))</f>
        <v/>
      </c>
      <c r="DX77" s="322" t="str">
        <f ca="true">+IF(OFFSET('Hygiene Data'!$G$11,0,10*ROW('Hygiene Data'!G71))="","",OFFSET('Hygiene Data'!$G$11,0,10*ROW('Hygiene Data'!G71)))</f>
        <v/>
      </c>
      <c r="DY77" s="322" t="str">
        <f ca="true">+IF(OFFSET('Hygiene Data'!$G$12,0,10*ROW('Hygiene Data'!G71))="","",OFFSET('Hygiene Data'!$G$12,0,10*ROW('Hygiene Data'!G71)))</f>
        <v/>
      </c>
      <c r="DZ77" s="322" t="str">
        <f ca="true">+IF(OFFSET('Hygiene Data'!$G$13,0,10*ROW('Hygiene Data'!G71))="","",OFFSET('Hygiene Data'!$G$13,0,10*ROW('Hygiene Data'!G71)))</f>
        <v/>
      </c>
      <c r="EA77" s="322" t="str">
        <f ca="true">+IF(OFFSET('Hygiene Data'!$H$11,0,10*ROW('Hygiene Data'!H71))="","",OFFSET('Hygiene Data'!$H$11,0,10*ROW('Hygiene Data'!H71)))</f>
        <v/>
      </c>
      <c r="EB77" s="322" t="str">
        <f ca="true">+IF(OFFSET('Hygiene Data'!$H$12,0,10*ROW('Hygiene Data'!H71))="","",OFFSET('Hygiene Data'!$H$12,0,10*ROW('Hygiene Data'!H71)))</f>
        <v/>
      </c>
      <c r="EC77" s="322" t="str">
        <f ca="true">+IF(OFFSET('Hygiene Data'!$H$13,0,10*ROW('Hygiene Data'!H71))="","",OFFSET('Hygiene Data'!$H$13,0,10*ROW('Hygiene Data'!H71)))</f>
        <v/>
      </c>
      <c r="ED77" s="322" t="str">
        <f ca="true">+IF(OFFSET('Hygiene Data'!$I$11,0,10*ROW('Hygiene Data'!I71))="","",OFFSET('Hygiene Data'!$I$11,0,10*ROW('Hygiene Data'!I71)))</f>
        <v/>
      </c>
      <c r="EE77" s="322" t="str">
        <f ca="true">+IF(OFFSET('Hygiene Data'!$I$12,0,10*ROW('Hygiene Data'!I71))="","",OFFSET('Hygiene Data'!$I$12,0,10*ROW('Hygiene Data'!I71)))</f>
        <v/>
      </c>
      <c r="EF77" s="322" t="str">
        <f ca="true">+IF(OFFSET('Hygiene Data'!$I$13,0,10*ROW('Hygiene Data'!I71))="","",OFFSET('Hygiene Data'!$I$13,0,10*ROW('Hygiene Data'!I71)))</f>
        <v/>
      </c>
    </row>
    <row xmlns:x14ac="http://schemas.microsoft.com/office/spreadsheetml/2009/9/ac" r="78" x14ac:dyDescent="0.2">
      <c r="A78" s="38" t="str">
        <f ca="true">+IF(OFFSET('Water Data'!$B$2,0,10*ROW('Water Data'!E72))="","",OFFSET('Water Data'!$B$2,0,10*ROW('Water Data'!E72)))</f>
        <v/>
      </c>
      <c r="B78" s="38" t="str">
        <f ca="true">+IF(OFFSET('Water Data'!$C$2,0,10*ROW('Water Data'!F72))="","",OFFSET('Water Data'!$C$2,0,10*ROW('Water Data'!F72)))</f>
        <v/>
      </c>
      <c r="C78" s="378" t="str">
        <f t="shared" ca="true" si="1"/>
        <v/>
      </c>
      <c r="D78" s="99"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9"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9"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9"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9"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9"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9"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9"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9"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9"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9"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9"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9"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9"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9"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9"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9"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9"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100"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100"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100"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100"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100"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100"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100"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100"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100"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100"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100"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100"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100"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100"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100"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100"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100"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100"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100"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100"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100"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100"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100"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100"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100"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100"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100"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100"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100"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100"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101"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101"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101"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101"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101"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101"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101"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101"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101"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101"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101"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101"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101"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101"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101"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101"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101"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101"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22"/>
      <c r="BS78" s="322" t="str">
        <f ca="true">+IF(OFFSET('Water Data'!$D$27,0,10*ROW('Water Data'!D72))="","",OFFSET('Water Data'!$D$27,0,10*ROW('Water Data'!D72)))</f>
        <v/>
      </c>
      <c r="BT78" s="322" t="str">
        <f ca="true">+IF(OFFSET('Water Data'!$D$28,0,10*ROW('Water Data'!D72))="","",OFFSET('Water Data'!$D$28,0,10*ROW('Water Data'!D72)))</f>
        <v/>
      </c>
      <c r="BU78" s="322" t="str">
        <f ca="true">+IF(OFFSET('Water Data'!$D$29,0,10*ROW('Water Data'!D72))="","",OFFSET('Water Data'!$D$29,0,10*ROW('Water Data'!D72)))</f>
        <v/>
      </c>
      <c r="BV78" s="322" t="str">
        <f ca="true">+IF(OFFSET('Water Data'!$E$27,0,10*ROW('Water Data'!E72))="","",OFFSET('Water Data'!$E$27,0,10*ROW('Water Data'!E72)))</f>
        <v/>
      </c>
      <c r="BW78" s="322" t="str">
        <f ca="true">+IF(OFFSET('Water Data'!$E$28,0,10*ROW('Water Data'!E72))="","",OFFSET('Water Data'!$E$28,0,10*ROW('Water Data'!E72)))</f>
        <v/>
      </c>
      <c r="BX78" s="322" t="str">
        <f ca="true">+IF(OFFSET('Water Data'!$E$29,0,10*ROW('Water Data'!E72))="","",OFFSET('Water Data'!$E$29,0,10*ROW('Water Data'!E72)))</f>
        <v/>
      </c>
      <c r="BY78" s="322" t="str">
        <f ca="true">+IF(OFFSET('Water Data'!$F$27,0,10*ROW('Water Data'!F72))="","",OFFSET('Water Data'!$F$27,0,10*ROW('Water Data'!F72)))</f>
        <v/>
      </c>
      <c r="BZ78" s="322" t="str">
        <f ca="true">+IF(OFFSET('Water Data'!$F$28,0,10*ROW('Water Data'!F72))="","",OFFSET('Water Data'!$F$28,0,10*ROW('Water Data'!F72)))</f>
        <v/>
      </c>
      <c r="CA78" s="322" t="str">
        <f ca="true">+IF(OFFSET('Water Data'!$F$29,0,10*ROW('Water Data'!F72))="","",OFFSET('Water Data'!$F$29,0,10*ROW('Water Data'!F72)))</f>
        <v/>
      </c>
      <c r="CB78" s="322" t="str">
        <f ca="true">+IF(OFFSET('Water Data'!$G$27,0,10*ROW('Water Data'!G72))="","",OFFSET('Water Data'!$G$27,0,10*ROW('Water Data'!G72)))</f>
        <v/>
      </c>
      <c r="CC78" s="322" t="str">
        <f ca="true">+IF(OFFSET('Water Data'!$G$28,0,10*ROW('Water Data'!G72))="","",OFFSET('Water Data'!$G$28,0,10*ROW('Water Data'!G72)))</f>
        <v/>
      </c>
      <c r="CD78" s="322" t="str">
        <f ca="true">+IF(OFFSET('Water Data'!$G$29,0,10*ROW('Water Data'!G72))="","",OFFSET('Water Data'!$G$29,0,10*ROW('Water Data'!G72)))</f>
        <v/>
      </c>
      <c r="CE78" s="322" t="str">
        <f ca="true">+IF(OFFSET('Water Data'!$H$27,0,10*ROW('Water Data'!H72))="","",OFFSET('Water Data'!$H$27,0,10*ROW('Water Data'!H72)))</f>
        <v/>
      </c>
      <c r="CF78" s="322" t="str">
        <f ca="true">+IF(OFFSET('Water Data'!$H$28,0,10*ROW('Water Data'!H72))="","",OFFSET('Water Data'!$H$28,0,10*ROW('Water Data'!H72)))</f>
        <v/>
      </c>
      <c r="CG78" s="322" t="str">
        <f ca="true">+IF(OFFSET('Water Data'!$H$29,0,10*ROW('Water Data'!H72))="","",OFFSET('Water Data'!$H$29,0,10*ROW('Water Data'!H72)))</f>
        <v/>
      </c>
      <c r="CH78" s="322" t="str">
        <f ca="true">+IF(OFFSET('Water Data'!$I$27,0,10*ROW('Water Data'!I72))="","",OFFSET('Water Data'!$I$27,0,10*ROW('Water Data'!I72)))</f>
        <v/>
      </c>
      <c r="CI78" s="322" t="str">
        <f ca="true">+IF(OFFSET('Water Data'!$I$28,0,10*ROW('Water Data'!I72))="","",OFFSET('Water Data'!$I$28,0,10*ROW('Water Data'!I72)))</f>
        <v/>
      </c>
      <c r="CJ78" s="322" t="str">
        <f ca="true">+IF(OFFSET('Water Data'!$I$29,0,10*ROW('Water Data'!I72))="","",OFFSET('Water Data'!$I$29,0,10*ROW('Water Data'!I72)))</f>
        <v/>
      </c>
      <c r="CK78" s="322" t="str">
        <f ca="true">+IF(OFFSET('Sanitation Data'!$D$28,0,10*ROW('Sanitation Data'!D72))="","",OFFSET('Sanitation Data'!$D$28,0,10*ROW('Sanitation Data'!D72)))</f>
        <v/>
      </c>
      <c r="CL78" s="322" t="str">
        <f ca="true">+IF(OFFSET('Sanitation Data'!$D$29,0,10*ROW('Sanitation Data'!D72))="","",OFFSET('Sanitation Data'!$D$29,0,10*ROW('Sanitation Data'!D72)))</f>
        <v/>
      </c>
      <c r="CM78" s="322" t="str">
        <f ca="true">+IF(OFFSET('Sanitation Data'!$D$30,0,10*ROW('Sanitation Data'!D72))="","",OFFSET('Sanitation Data'!$D$30,0,10*ROW('Sanitation Data'!D72)))</f>
        <v/>
      </c>
      <c r="CN78" s="322" t="str">
        <f ca="true">+IF(OFFSET('Sanitation Data'!$D$31,0,10*ROW('Sanitation Data'!D72))="","",OFFSET('Sanitation Data'!$D$31,0,10*ROW('Sanitation Data'!D72)))</f>
        <v/>
      </c>
      <c r="CO78" s="322" t="str">
        <f ca="true">+IF(OFFSET('Sanitation Data'!$D$32,0,10*ROW('Sanitation Data'!D72))="","",OFFSET('Sanitation Data'!$D$32,0,10*ROW('Sanitation Data'!D72)))</f>
        <v/>
      </c>
      <c r="CP78" s="322" t="str">
        <f ca="true">+IF(OFFSET('Sanitation Data'!$E$28,0,10*ROW('Sanitation Data'!E72))="","",OFFSET('Sanitation Data'!$E$28,0,10*ROW('Sanitation Data'!E72)))</f>
        <v/>
      </c>
      <c r="CQ78" s="322" t="str">
        <f ca="true">+IF(OFFSET('Sanitation Data'!$E$29,0,10*ROW('Sanitation Data'!E72))="","",OFFSET('Sanitation Data'!$E$29,0,10*ROW('Sanitation Data'!E72)))</f>
        <v/>
      </c>
      <c r="CR78" s="322" t="str">
        <f ca="true">+IF(OFFSET('Sanitation Data'!$E$30,0,10*ROW('Sanitation Data'!E72))="","",OFFSET('Sanitation Data'!$E$30,0,10*ROW('Sanitation Data'!E72)))</f>
        <v/>
      </c>
      <c r="CS78" s="322" t="str">
        <f ca="true">+IF(OFFSET('Sanitation Data'!$E$31,0,10*ROW('Sanitation Data'!E72))="","",OFFSET('Sanitation Data'!$E$31,0,10*ROW('Sanitation Data'!E72)))</f>
        <v/>
      </c>
      <c r="CT78" s="322" t="str">
        <f ca="true">+IF(OFFSET('Sanitation Data'!$E$32,0,10*ROW('Sanitation Data'!E72))="","",OFFSET('Sanitation Data'!$E$32,0,10*ROW('Sanitation Data'!E72)))</f>
        <v/>
      </c>
      <c r="CU78" s="322" t="str">
        <f ca="true">+IF(OFFSET('Sanitation Data'!$F$28,0,10*ROW('Sanitation Data'!F72))="","",OFFSET('Sanitation Data'!$F$28,0,10*ROW('Sanitation Data'!F72)))</f>
        <v/>
      </c>
      <c r="CV78" s="322" t="str">
        <f ca="true">+IF(OFFSET('Sanitation Data'!$F$29,0,10*ROW('Sanitation Data'!F72))="","",OFFSET('Sanitation Data'!$F$29,0,10*ROW('Sanitation Data'!F72)))</f>
        <v/>
      </c>
      <c r="CW78" s="322" t="str">
        <f ca="true">+IF(OFFSET('Sanitation Data'!$F$30,0,10*ROW('Sanitation Data'!F72))="","",OFFSET('Sanitation Data'!$F$30,0,10*ROW('Sanitation Data'!F72)))</f>
        <v/>
      </c>
      <c r="CX78" s="322" t="str">
        <f ca="true">+IF(OFFSET('Sanitation Data'!$F$31,0,10*ROW('Sanitation Data'!F72))="","",OFFSET('Sanitation Data'!$F$31,0,10*ROW('Sanitation Data'!F72)))</f>
        <v/>
      </c>
      <c r="CY78" s="322" t="str">
        <f ca="true">+IF(OFFSET('Sanitation Data'!$F$32,0,10*ROW('Sanitation Data'!F72))="","",OFFSET('Sanitation Data'!$F$32,0,10*ROW('Sanitation Data'!F72)))</f>
        <v/>
      </c>
      <c r="CZ78" s="322" t="str">
        <f ca="true">+IF(OFFSET('Sanitation Data'!$G$28,0,10*ROW('Sanitation Data'!G72))="","",OFFSET('Sanitation Data'!$G$28,0,10*ROW('Sanitation Data'!G72)))</f>
        <v/>
      </c>
      <c r="DA78" s="322" t="str">
        <f ca="true">+IF(OFFSET('Sanitation Data'!$G$29,0,10*ROW('Sanitation Data'!G72))="","",OFFSET('Sanitation Data'!$G$29,0,10*ROW('Sanitation Data'!G72)))</f>
        <v/>
      </c>
      <c r="DB78" s="322" t="str">
        <f ca="true">+IF(OFFSET('Sanitation Data'!$G$30,0,10*ROW('Sanitation Data'!G72))="","",OFFSET('Sanitation Data'!$G$30,0,10*ROW('Sanitation Data'!G72)))</f>
        <v/>
      </c>
      <c r="DC78" s="322" t="str">
        <f ca="true">+IF(OFFSET('Sanitation Data'!$G$31,0,10*ROW('Sanitation Data'!G72))="","",OFFSET('Sanitation Data'!$G$31,0,10*ROW('Sanitation Data'!G72)))</f>
        <v/>
      </c>
      <c r="DD78" s="322" t="str">
        <f ca="true">+IF(OFFSET('Sanitation Data'!$G$32,0,10*ROW('Sanitation Data'!G72))="","",OFFSET('Sanitation Data'!$G$32,0,10*ROW('Sanitation Data'!G72)))</f>
        <v/>
      </c>
      <c r="DE78" s="322" t="str">
        <f ca="true">+IF(OFFSET('Sanitation Data'!$H$28,0,10*ROW('Sanitation Data'!H72))="","",OFFSET('Sanitation Data'!$H$28,0,10*ROW('Sanitation Data'!H72)))</f>
        <v/>
      </c>
      <c r="DF78" s="322" t="str">
        <f ca="true">+IF(OFFSET('Sanitation Data'!$H$29,0,10*ROW('Sanitation Data'!H72))="","",OFFSET('Sanitation Data'!$H$29,0,10*ROW('Sanitation Data'!H72)))</f>
        <v/>
      </c>
      <c r="DG78" s="322" t="str">
        <f ca="true">+IF(OFFSET('Sanitation Data'!$H$30,0,10*ROW('Sanitation Data'!H72))="","",OFFSET('Sanitation Data'!$H$30,0,10*ROW('Sanitation Data'!H72)))</f>
        <v/>
      </c>
      <c r="DH78" s="322" t="str">
        <f ca="true">+IF(OFFSET('Sanitation Data'!$H$31,0,10*ROW('Sanitation Data'!H72))="","",OFFSET('Sanitation Data'!$H$31,0,10*ROW('Sanitation Data'!H72)))</f>
        <v/>
      </c>
      <c r="DI78" s="322" t="str">
        <f ca="true">+IF(OFFSET('Sanitation Data'!$H$32,0,10*ROW('Sanitation Data'!H72))="","",OFFSET('Sanitation Data'!$H$32,0,10*ROW('Sanitation Data'!H72)))</f>
        <v/>
      </c>
      <c r="DJ78" s="322" t="str">
        <f ca="true">+IF(OFFSET('Sanitation Data'!$I$28,0,10*ROW('Sanitation Data'!I72))="","",OFFSET('Sanitation Data'!$I$28,0,10*ROW('Sanitation Data'!I72)))</f>
        <v/>
      </c>
      <c r="DK78" s="322" t="str">
        <f ca="true">+IF(OFFSET('Sanitation Data'!$I$29,0,10*ROW('Sanitation Data'!I72))="","",OFFSET('Sanitation Data'!$I$29,0,10*ROW('Sanitation Data'!I72)))</f>
        <v/>
      </c>
      <c r="DL78" s="322" t="str">
        <f ca="true">+IF(OFFSET('Sanitation Data'!$I$30,0,10*ROW('Sanitation Data'!I72))="","",OFFSET('Sanitation Data'!$I$30,0,10*ROW('Sanitation Data'!I72)))</f>
        <v/>
      </c>
      <c r="DM78" s="322" t="str">
        <f ca="true">+IF(OFFSET('Sanitation Data'!$I$31,0,10*ROW('Sanitation Data'!I72))="","",OFFSET('Sanitation Data'!$I$31,0,10*ROW('Sanitation Data'!I72)))</f>
        <v/>
      </c>
      <c r="DN78" s="322" t="str">
        <f ca="true">+IF(OFFSET('Sanitation Data'!$I$32,0,10*ROW('Sanitation Data'!I72))="","",OFFSET('Sanitation Data'!$I$32,0,10*ROW('Sanitation Data'!I72)))</f>
        <v/>
      </c>
      <c r="DO78" s="322" t="str">
        <f ca="true">+IF(OFFSET('Hygiene Data'!$D$11,0,10*ROW('Hygiene Data'!D72))="","",OFFSET('Hygiene Data'!$D$11,0,10*ROW('Hygiene Data'!D72)))</f>
        <v/>
      </c>
      <c r="DP78" s="322" t="str">
        <f ca="true">+IF(OFFSET('Hygiene Data'!$D$12,0,10*ROW('Hygiene Data'!D72))="","",OFFSET('Hygiene Data'!$D$12,0,10*ROW('Hygiene Data'!D72)))</f>
        <v/>
      </c>
      <c r="DQ78" s="322" t="str">
        <f ca="true">+IF(OFFSET('Hygiene Data'!$D$13,0,10*ROW('Hygiene Data'!D72))="","",OFFSET('Hygiene Data'!$D$13,0,10*ROW('Hygiene Data'!D72)))</f>
        <v/>
      </c>
      <c r="DR78" s="322" t="str">
        <f ca="true">+IF(OFFSET('Hygiene Data'!$E$11,0,10*ROW('Hygiene Data'!E72))="","",OFFSET('Hygiene Data'!$E$11,0,10*ROW('Hygiene Data'!E72)))</f>
        <v/>
      </c>
      <c r="DS78" s="322" t="str">
        <f ca="true">+IF(OFFSET('Hygiene Data'!$E$12,0,10*ROW('Hygiene Data'!E72))="","",OFFSET('Hygiene Data'!$E$12,0,10*ROW('Hygiene Data'!E72)))</f>
        <v/>
      </c>
      <c r="DT78" s="322" t="str">
        <f ca="true">+IF(OFFSET('Hygiene Data'!$E$13,0,10*ROW('Hygiene Data'!E72))="","",OFFSET('Hygiene Data'!$E$13,0,10*ROW('Hygiene Data'!E72)))</f>
        <v/>
      </c>
      <c r="DU78" s="322" t="str">
        <f ca="true">+IF(OFFSET('Hygiene Data'!$F$11,0,10*ROW('Hygiene Data'!F72))="","",OFFSET('Hygiene Data'!$F$11,0,10*ROW('Hygiene Data'!F72)))</f>
        <v/>
      </c>
      <c r="DV78" s="322" t="str">
        <f ca="true">+IF(OFFSET('Hygiene Data'!$F$12,0,10*ROW('Hygiene Data'!F72))="","",OFFSET('Hygiene Data'!$F$12,0,10*ROW('Hygiene Data'!F72)))</f>
        <v/>
      </c>
      <c r="DW78" s="322" t="str">
        <f ca="true">+IF(OFFSET('Hygiene Data'!$F$13,0,10*ROW('Hygiene Data'!F72))="","",OFFSET('Hygiene Data'!$F$13,0,10*ROW('Hygiene Data'!F72)))</f>
        <v/>
      </c>
      <c r="DX78" s="322" t="str">
        <f ca="true">+IF(OFFSET('Hygiene Data'!$G$11,0,10*ROW('Hygiene Data'!G72))="","",OFFSET('Hygiene Data'!$G$11,0,10*ROW('Hygiene Data'!G72)))</f>
        <v/>
      </c>
      <c r="DY78" s="322" t="str">
        <f ca="true">+IF(OFFSET('Hygiene Data'!$G$12,0,10*ROW('Hygiene Data'!G72))="","",OFFSET('Hygiene Data'!$G$12,0,10*ROW('Hygiene Data'!G72)))</f>
        <v/>
      </c>
      <c r="DZ78" s="322" t="str">
        <f ca="true">+IF(OFFSET('Hygiene Data'!$G$13,0,10*ROW('Hygiene Data'!G72))="","",OFFSET('Hygiene Data'!$G$13,0,10*ROW('Hygiene Data'!G72)))</f>
        <v/>
      </c>
      <c r="EA78" s="322" t="str">
        <f ca="true">+IF(OFFSET('Hygiene Data'!$H$11,0,10*ROW('Hygiene Data'!H72))="","",OFFSET('Hygiene Data'!$H$11,0,10*ROW('Hygiene Data'!H72)))</f>
        <v/>
      </c>
      <c r="EB78" s="322" t="str">
        <f ca="true">+IF(OFFSET('Hygiene Data'!$H$12,0,10*ROW('Hygiene Data'!H72))="","",OFFSET('Hygiene Data'!$H$12,0,10*ROW('Hygiene Data'!H72)))</f>
        <v/>
      </c>
      <c r="EC78" s="322" t="str">
        <f ca="true">+IF(OFFSET('Hygiene Data'!$H$13,0,10*ROW('Hygiene Data'!H72))="","",OFFSET('Hygiene Data'!$H$13,0,10*ROW('Hygiene Data'!H72)))</f>
        <v/>
      </c>
      <c r="ED78" s="322" t="str">
        <f ca="true">+IF(OFFSET('Hygiene Data'!$I$11,0,10*ROW('Hygiene Data'!I72))="","",OFFSET('Hygiene Data'!$I$11,0,10*ROW('Hygiene Data'!I72)))</f>
        <v/>
      </c>
      <c r="EE78" s="322" t="str">
        <f ca="true">+IF(OFFSET('Hygiene Data'!$I$12,0,10*ROW('Hygiene Data'!I72))="","",OFFSET('Hygiene Data'!$I$12,0,10*ROW('Hygiene Data'!I72)))</f>
        <v/>
      </c>
      <c r="EF78" s="322" t="str">
        <f ca="true">+IF(OFFSET('Hygiene Data'!$I$13,0,10*ROW('Hygiene Data'!I72))="","",OFFSET('Hygiene Data'!$I$13,0,10*ROW('Hygiene Data'!I72)))</f>
        <v/>
      </c>
    </row>
    <row xmlns:x14ac="http://schemas.microsoft.com/office/spreadsheetml/2009/9/ac" r="79" x14ac:dyDescent="0.2">
      <c r="A79" s="38" t="str">
        <f ca="true">+IF(OFFSET('Water Data'!$B$2,0,10*ROW('Water Data'!E73))="","",OFFSET('Water Data'!$B$2,0,10*ROW('Water Data'!E73)))</f>
        <v/>
      </c>
      <c r="B79" s="38" t="str">
        <f ca="true">+IF(OFFSET('Water Data'!$C$2,0,10*ROW('Water Data'!F73))="","",OFFSET('Water Data'!$C$2,0,10*ROW('Water Data'!F73)))</f>
        <v/>
      </c>
      <c r="C79" s="378" t="str">
        <f t="shared" ca="true" si="1"/>
        <v/>
      </c>
      <c r="D79" s="99"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9"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9"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9"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9"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9"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9"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9"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9"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9"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9"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9"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9"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9"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9"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9"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9"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9"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100"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100"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100"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100"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100"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100"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100"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100"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100"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100"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100"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100"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100"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100"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100"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100"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100"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100"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100"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100"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100"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100"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100"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100"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100"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100"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100"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100"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100"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100"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101"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101"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101"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101"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101"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101"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101"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101"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101"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101"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101"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101"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101"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101"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101"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101"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101"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101"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22"/>
      <c r="BS79" s="322" t="str">
        <f ca="true">+IF(OFFSET('Water Data'!$D$27,0,10*ROW('Water Data'!D73))="","",OFFSET('Water Data'!$D$27,0,10*ROW('Water Data'!D73)))</f>
        <v/>
      </c>
      <c r="BT79" s="322" t="str">
        <f ca="true">+IF(OFFSET('Water Data'!$D$28,0,10*ROW('Water Data'!D73))="","",OFFSET('Water Data'!$D$28,0,10*ROW('Water Data'!D73)))</f>
        <v/>
      </c>
      <c r="BU79" s="322" t="str">
        <f ca="true">+IF(OFFSET('Water Data'!$D$29,0,10*ROW('Water Data'!D73))="","",OFFSET('Water Data'!$D$29,0,10*ROW('Water Data'!D73)))</f>
        <v/>
      </c>
      <c r="BV79" s="322" t="str">
        <f ca="true">+IF(OFFSET('Water Data'!$E$27,0,10*ROW('Water Data'!E73))="","",OFFSET('Water Data'!$E$27,0,10*ROW('Water Data'!E73)))</f>
        <v/>
      </c>
      <c r="BW79" s="322" t="str">
        <f ca="true">+IF(OFFSET('Water Data'!$E$28,0,10*ROW('Water Data'!E73))="","",OFFSET('Water Data'!$E$28,0,10*ROW('Water Data'!E73)))</f>
        <v/>
      </c>
      <c r="BX79" s="322" t="str">
        <f ca="true">+IF(OFFSET('Water Data'!$E$29,0,10*ROW('Water Data'!E73))="","",OFFSET('Water Data'!$E$29,0,10*ROW('Water Data'!E73)))</f>
        <v/>
      </c>
      <c r="BY79" s="322" t="str">
        <f ca="true">+IF(OFFSET('Water Data'!$F$27,0,10*ROW('Water Data'!F73))="","",OFFSET('Water Data'!$F$27,0,10*ROW('Water Data'!F73)))</f>
        <v/>
      </c>
      <c r="BZ79" s="322" t="str">
        <f ca="true">+IF(OFFSET('Water Data'!$F$28,0,10*ROW('Water Data'!F73))="","",OFFSET('Water Data'!$F$28,0,10*ROW('Water Data'!F73)))</f>
        <v/>
      </c>
      <c r="CA79" s="322" t="str">
        <f ca="true">+IF(OFFSET('Water Data'!$F$29,0,10*ROW('Water Data'!F73))="","",OFFSET('Water Data'!$F$29,0,10*ROW('Water Data'!F73)))</f>
        <v/>
      </c>
      <c r="CB79" s="322" t="str">
        <f ca="true">+IF(OFFSET('Water Data'!$G$27,0,10*ROW('Water Data'!G73))="","",OFFSET('Water Data'!$G$27,0,10*ROW('Water Data'!G73)))</f>
        <v/>
      </c>
      <c r="CC79" s="322" t="str">
        <f ca="true">+IF(OFFSET('Water Data'!$G$28,0,10*ROW('Water Data'!G73))="","",OFFSET('Water Data'!$G$28,0,10*ROW('Water Data'!G73)))</f>
        <v/>
      </c>
      <c r="CD79" s="322" t="str">
        <f ca="true">+IF(OFFSET('Water Data'!$G$29,0,10*ROW('Water Data'!G73))="","",OFFSET('Water Data'!$G$29,0,10*ROW('Water Data'!G73)))</f>
        <v/>
      </c>
      <c r="CE79" s="322" t="str">
        <f ca="true">+IF(OFFSET('Water Data'!$H$27,0,10*ROW('Water Data'!H73))="","",OFFSET('Water Data'!$H$27,0,10*ROW('Water Data'!H73)))</f>
        <v/>
      </c>
      <c r="CF79" s="322" t="str">
        <f ca="true">+IF(OFFSET('Water Data'!$H$28,0,10*ROW('Water Data'!H73))="","",OFFSET('Water Data'!$H$28,0,10*ROW('Water Data'!H73)))</f>
        <v/>
      </c>
      <c r="CG79" s="322" t="str">
        <f ca="true">+IF(OFFSET('Water Data'!$H$29,0,10*ROW('Water Data'!H73))="","",OFFSET('Water Data'!$H$29,0,10*ROW('Water Data'!H73)))</f>
        <v/>
      </c>
      <c r="CH79" s="322" t="str">
        <f ca="true">+IF(OFFSET('Water Data'!$I$27,0,10*ROW('Water Data'!I73))="","",OFFSET('Water Data'!$I$27,0,10*ROW('Water Data'!I73)))</f>
        <v/>
      </c>
      <c r="CI79" s="322" t="str">
        <f ca="true">+IF(OFFSET('Water Data'!$I$28,0,10*ROW('Water Data'!I73))="","",OFFSET('Water Data'!$I$28,0,10*ROW('Water Data'!I73)))</f>
        <v/>
      </c>
      <c r="CJ79" s="322" t="str">
        <f ca="true">+IF(OFFSET('Water Data'!$I$29,0,10*ROW('Water Data'!I73))="","",OFFSET('Water Data'!$I$29,0,10*ROW('Water Data'!I73)))</f>
        <v/>
      </c>
      <c r="CK79" s="322" t="str">
        <f ca="true">+IF(OFFSET('Sanitation Data'!$D$28,0,10*ROW('Sanitation Data'!D73))="","",OFFSET('Sanitation Data'!$D$28,0,10*ROW('Sanitation Data'!D73)))</f>
        <v/>
      </c>
      <c r="CL79" s="322" t="str">
        <f ca="true">+IF(OFFSET('Sanitation Data'!$D$29,0,10*ROW('Sanitation Data'!D73))="","",OFFSET('Sanitation Data'!$D$29,0,10*ROW('Sanitation Data'!D73)))</f>
        <v/>
      </c>
      <c r="CM79" s="322" t="str">
        <f ca="true">+IF(OFFSET('Sanitation Data'!$D$30,0,10*ROW('Sanitation Data'!D73))="","",OFFSET('Sanitation Data'!$D$30,0,10*ROW('Sanitation Data'!D73)))</f>
        <v/>
      </c>
      <c r="CN79" s="322" t="str">
        <f ca="true">+IF(OFFSET('Sanitation Data'!$D$31,0,10*ROW('Sanitation Data'!D73))="","",OFFSET('Sanitation Data'!$D$31,0,10*ROW('Sanitation Data'!D73)))</f>
        <v/>
      </c>
      <c r="CO79" s="322" t="str">
        <f ca="true">+IF(OFFSET('Sanitation Data'!$D$32,0,10*ROW('Sanitation Data'!D73))="","",OFFSET('Sanitation Data'!$D$32,0,10*ROW('Sanitation Data'!D73)))</f>
        <v/>
      </c>
      <c r="CP79" s="322" t="str">
        <f ca="true">+IF(OFFSET('Sanitation Data'!$E$28,0,10*ROW('Sanitation Data'!E73))="","",OFFSET('Sanitation Data'!$E$28,0,10*ROW('Sanitation Data'!E73)))</f>
        <v/>
      </c>
      <c r="CQ79" s="322" t="str">
        <f ca="true">+IF(OFFSET('Sanitation Data'!$E$29,0,10*ROW('Sanitation Data'!E73))="","",OFFSET('Sanitation Data'!$E$29,0,10*ROW('Sanitation Data'!E73)))</f>
        <v/>
      </c>
      <c r="CR79" s="322" t="str">
        <f ca="true">+IF(OFFSET('Sanitation Data'!$E$30,0,10*ROW('Sanitation Data'!E73))="","",OFFSET('Sanitation Data'!$E$30,0,10*ROW('Sanitation Data'!E73)))</f>
        <v/>
      </c>
      <c r="CS79" s="322" t="str">
        <f ca="true">+IF(OFFSET('Sanitation Data'!$E$31,0,10*ROW('Sanitation Data'!E73))="","",OFFSET('Sanitation Data'!$E$31,0,10*ROW('Sanitation Data'!E73)))</f>
        <v/>
      </c>
      <c r="CT79" s="322" t="str">
        <f ca="true">+IF(OFFSET('Sanitation Data'!$E$32,0,10*ROW('Sanitation Data'!E73))="","",OFFSET('Sanitation Data'!$E$32,0,10*ROW('Sanitation Data'!E73)))</f>
        <v/>
      </c>
      <c r="CU79" s="322" t="str">
        <f ca="true">+IF(OFFSET('Sanitation Data'!$F$28,0,10*ROW('Sanitation Data'!F73))="","",OFFSET('Sanitation Data'!$F$28,0,10*ROW('Sanitation Data'!F73)))</f>
        <v/>
      </c>
      <c r="CV79" s="322" t="str">
        <f ca="true">+IF(OFFSET('Sanitation Data'!$F$29,0,10*ROW('Sanitation Data'!F73))="","",OFFSET('Sanitation Data'!$F$29,0,10*ROW('Sanitation Data'!F73)))</f>
        <v/>
      </c>
      <c r="CW79" s="322" t="str">
        <f ca="true">+IF(OFFSET('Sanitation Data'!$F$30,0,10*ROW('Sanitation Data'!F73))="","",OFFSET('Sanitation Data'!$F$30,0,10*ROW('Sanitation Data'!F73)))</f>
        <v/>
      </c>
      <c r="CX79" s="322" t="str">
        <f ca="true">+IF(OFFSET('Sanitation Data'!$F$31,0,10*ROW('Sanitation Data'!F73))="","",OFFSET('Sanitation Data'!$F$31,0,10*ROW('Sanitation Data'!F73)))</f>
        <v/>
      </c>
      <c r="CY79" s="322" t="str">
        <f ca="true">+IF(OFFSET('Sanitation Data'!$F$32,0,10*ROW('Sanitation Data'!F73))="","",OFFSET('Sanitation Data'!$F$32,0,10*ROW('Sanitation Data'!F73)))</f>
        <v/>
      </c>
      <c r="CZ79" s="322" t="str">
        <f ca="true">+IF(OFFSET('Sanitation Data'!$G$28,0,10*ROW('Sanitation Data'!G73))="","",OFFSET('Sanitation Data'!$G$28,0,10*ROW('Sanitation Data'!G73)))</f>
        <v/>
      </c>
      <c r="DA79" s="322" t="str">
        <f ca="true">+IF(OFFSET('Sanitation Data'!$G$29,0,10*ROW('Sanitation Data'!G73))="","",OFFSET('Sanitation Data'!$G$29,0,10*ROW('Sanitation Data'!G73)))</f>
        <v/>
      </c>
      <c r="DB79" s="322" t="str">
        <f ca="true">+IF(OFFSET('Sanitation Data'!$G$30,0,10*ROW('Sanitation Data'!G73))="","",OFFSET('Sanitation Data'!$G$30,0,10*ROW('Sanitation Data'!G73)))</f>
        <v/>
      </c>
      <c r="DC79" s="322" t="str">
        <f ca="true">+IF(OFFSET('Sanitation Data'!$G$31,0,10*ROW('Sanitation Data'!G73))="","",OFFSET('Sanitation Data'!$G$31,0,10*ROW('Sanitation Data'!G73)))</f>
        <v/>
      </c>
      <c r="DD79" s="322" t="str">
        <f ca="true">+IF(OFFSET('Sanitation Data'!$G$32,0,10*ROW('Sanitation Data'!G73))="","",OFFSET('Sanitation Data'!$G$32,0,10*ROW('Sanitation Data'!G73)))</f>
        <v/>
      </c>
      <c r="DE79" s="322" t="str">
        <f ca="true">+IF(OFFSET('Sanitation Data'!$H$28,0,10*ROW('Sanitation Data'!H73))="","",OFFSET('Sanitation Data'!$H$28,0,10*ROW('Sanitation Data'!H73)))</f>
        <v/>
      </c>
      <c r="DF79" s="322" t="str">
        <f ca="true">+IF(OFFSET('Sanitation Data'!$H$29,0,10*ROW('Sanitation Data'!H73))="","",OFFSET('Sanitation Data'!$H$29,0,10*ROW('Sanitation Data'!H73)))</f>
        <v/>
      </c>
      <c r="DG79" s="322" t="str">
        <f ca="true">+IF(OFFSET('Sanitation Data'!$H$30,0,10*ROW('Sanitation Data'!H73))="","",OFFSET('Sanitation Data'!$H$30,0,10*ROW('Sanitation Data'!H73)))</f>
        <v/>
      </c>
      <c r="DH79" s="322" t="str">
        <f ca="true">+IF(OFFSET('Sanitation Data'!$H$31,0,10*ROW('Sanitation Data'!H73))="","",OFFSET('Sanitation Data'!$H$31,0,10*ROW('Sanitation Data'!H73)))</f>
        <v/>
      </c>
      <c r="DI79" s="322" t="str">
        <f ca="true">+IF(OFFSET('Sanitation Data'!$H$32,0,10*ROW('Sanitation Data'!H73))="","",OFFSET('Sanitation Data'!$H$32,0,10*ROW('Sanitation Data'!H73)))</f>
        <v/>
      </c>
      <c r="DJ79" s="322" t="str">
        <f ca="true">+IF(OFFSET('Sanitation Data'!$I$28,0,10*ROW('Sanitation Data'!I73))="","",OFFSET('Sanitation Data'!$I$28,0,10*ROW('Sanitation Data'!I73)))</f>
        <v/>
      </c>
      <c r="DK79" s="322" t="str">
        <f ca="true">+IF(OFFSET('Sanitation Data'!$I$29,0,10*ROW('Sanitation Data'!I73))="","",OFFSET('Sanitation Data'!$I$29,0,10*ROW('Sanitation Data'!I73)))</f>
        <v/>
      </c>
      <c r="DL79" s="322" t="str">
        <f ca="true">+IF(OFFSET('Sanitation Data'!$I$30,0,10*ROW('Sanitation Data'!I73))="","",OFFSET('Sanitation Data'!$I$30,0,10*ROW('Sanitation Data'!I73)))</f>
        <v/>
      </c>
      <c r="DM79" s="322" t="str">
        <f ca="true">+IF(OFFSET('Sanitation Data'!$I$31,0,10*ROW('Sanitation Data'!I73))="","",OFFSET('Sanitation Data'!$I$31,0,10*ROW('Sanitation Data'!I73)))</f>
        <v/>
      </c>
      <c r="DN79" s="322" t="str">
        <f ca="true">+IF(OFFSET('Sanitation Data'!$I$32,0,10*ROW('Sanitation Data'!I73))="","",OFFSET('Sanitation Data'!$I$32,0,10*ROW('Sanitation Data'!I73)))</f>
        <v/>
      </c>
      <c r="DO79" s="322" t="str">
        <f ca="true">+IF(OFFSET('Hygiene Data'!$D$11,0,10*ROW('Hygiene Data'!D73))="","",OFFSET('Hygiene Data'!$D$11,0,10*ROW('Hygiene Data'!D73)))</f>
        <v/>
      </c>
      <c r="DP79" s="322" t="str">
        <f ca="true">+IF(OFFSET('Hygiene Data'!$D$12,0,10*ROW('Hygiene Data'!D73))="","",OFFSET('Hygiene Data'!$D$12,0,10*ROW('Hygiene Data'!D73)))</f>
        <v/>
      </c>
      <c r="DQ79" s="322" t="str">
        <f ca="true">+IF(OFFSET('Hygiene Data'!$D$13,0,10*ROW('Hygiene Data'!D73))="","",OFFSET('Hygiene Data'!$D$13,0,10*ROW('Hygiene Data'!D73)))</f>
        <v/>
      </c>
      <c r="DR79" s="322" t="str">
        <f ca="true">+IF(OFFSET('Hygiene Data'!$E$11,0,10*ROW('Hygiene Data'!E73))="","",OFFSET('Hygiene Data'!$E$11,0,10*ROW('Hygiene Data'!E73)))</f>
        <v/>
      </c>
      <c r="DS79" s="322" t="str">
        <f ca="true">+IF(OFFSET('Hygiene Data'!$E$12,0,10*ROW('Hygiene Data'!E73))="","",OFFSET('Hygiene Data'!$E$12,0,10*ROW('Hygiene Data'!E73)))</f>
        <v/>
      </c>
      <c r="DT79" s="322" t="str">
        <f ca="true">+IF(OFFSET('Hygiene Data'!$E$13,0,10*ROW('Hygiene Data'!E73))="","",OFFSET('Hygiene Data'!$E$13,0,10*ROW('Hygiene Data'!E73)))</f>
        <v/>
      </c>
      <c r="DU79" s="322" t="str">
        <f ca="true">+IF(OFFSET('Hygiene Data'!$F$11,0,10*ROW('Hygiene Data'!F73))="","",OFFSET('Hygiene Data'!$F$11,0,10*ROW('Hygiene Data'!F73)))</f>
        <v/>
      </c>
      <c r="DV79" s="322" t="str">
        <f ca="true">+IF(OFFSET('Hygiene Data'!$F$12,0,10*ROW('Hygiene Data'!F73))="","",OFFSET('Hygiene Data'!$F$12,0,10*ROW('Hygiene Data'!F73)))</f>
        <v/>
      </c>
      <c r="DW79" s="322" t="str">
        <f ca="true">+IF(OFFSET('Hygiene Data'!$F$13,0,10*ROW('Hygiene Data'!F73))="","",OFFSET('Hygiene Data'!$F$13,0,10*ROW('Hygiene Data'!F73)))</f>
        <v/>
      </c>
      <c r="DX79" s="322" t="str">
        <f ca="true">+IF(OFFSET('Hygiene Data'!$G$11,0,10*ROW('Hygiene Data'!G73))="","",OFFSET('Hygiene Data'!$G$11,0,10*ROW('Hygiene Data'!G73)))</f>
        <v/>
      </c>
      <c r="DY79" s="322" t="str">
        <f ca="true">+IF(OFFSET('Hygiene Data'!$G$12,0,10*ROW('Hygiene Data'!G73))="","",OFFSET('Hygiene Data'!$G$12,0,10*ROW('Hygiene Data'!G73)))</f>
        <v/>
      </c>
      <c r="DZ79" s="322" t="str">
        <f ca="true">+IF(OFFSET('Hygiene Data'!$G$13,0,10*ROW('Hygiene Data'!G73))="","",OFFSET('Hygiene Data'!$G$13,0,10*ROW('Hygiene Data'!G73)))</f>
        <v/>
      </c>
      <c r="EA79" s="322" t="str">
        <f ca="true">+IF(OFFSET('Hygiene Data'!$H$11,0,10*ROW('Hygiene Data'!H73))="","",OFFSET('Hygiene Data'!$H$11,0,10*ROW('Hygiene Data'!H73)))</f>
        <v/>
      </c>
      <c r="EB79" s="322" t="str">
        <f ca="true">+IF(OFFSET('Hygiene Data'!$H$12,0,10*ROW('Hygiene Data'!H73))="","",OFFSET('Hygiene Data'!$H$12,0,10*ROW('Hygiene Data'!H73)))</f>
        <v/>
      </c>
      <c r="EC79" s="322" t="str">
        <f ca="true">+IF(OFFSET('Hygiene Data'!$H$13,0,10*ROW('Hygiene Data'!H73))="","",OFFSET('Hygiene Data'!$H$13,0,10*ROW('Hygiene Data'!H73)))</f>
        <v/>
      </c>
      <c r="ED79" s="322" t="str">
        <f ca="true">+IF(OFFSET('Hygiene Data'!$I$11,0,10*ROW('Hygiene Data'!I73))="","",OFFSET('Hygiene Data'!$I$11,0,10*ROW('Hygiene Data'!I73)))</f>
        <v/>
      </c>
      <c r="EE79" s="322" t="str">
        <f ca="true">+IF(OFFSET('Hygiene Data'!$I$12,0,10*ROW('Hygiene Data'!I73))="","",OFFSET('Hygiene Data'!$I$12,0,10*ROW('Hygiene Data'!I73)))</f>
        <v/>
      </c>
      <c r="EF79" s="322" t="str">
        <f ca="true">+IF(OFFSET('Hygiene Data'!$I$13,0,10*ROW('Hygiene Data'!I73))="","",OFFSET('Hygiene Data'!$I$13,0,10*ROW('Hygiene Data'!I73)))</f>
        <v/>
      </c>
    </row>
    <row xmlns:x14ac="http://schemas.microsoft.com/office/spreadsheetml/2009/9/ac" r="80" x14ac:dyDescent="0.2">
      <c r="A80" s="38" t="str">
        <f ca="true">+IF(OFFSET('Water Data'!$B$2,0,10*ROW('Water Data'!E74))="","",OFFSET('Water Data'!$B$2,0,10*ROW('Water Data'!E74)))</f>
        <v/>
      </c>
      <c r="B80" s="38" t="str">
        <f ca="true">+IF(OFFSET('Water Data'!$C$2,0,10*ROW('Water Data'!F74))="","",OFFSET('Water Data'!$C$2,0,10*ROW('Water Data'!F74)))</f>
        <v/>
      </c>
      <c r="C80" s="378" t="str">
        <f t="shared" ca="true" si="1"/>
        <v/>
      </c>
      <c r="D80" s="99"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9"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9"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9"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9"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9"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9"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9"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9"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9"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9"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9"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9"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9"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9"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9"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9"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9"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100"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100"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100"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100"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100"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100"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100"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100"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100"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100"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100"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100"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100"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100"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100"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100"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100"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100"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100"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100"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100"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100"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100"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100"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100"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100"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100"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100"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100"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100"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101"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101"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101"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101"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101"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101"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101"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101"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101"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101"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101"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101"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101"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101"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101"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101"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101"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101"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22"/>
      <c r="BS80" s="322" t="str">
        <f ca="true">+IF(OFFSET('Water Data'!$D$27,0,10*ROW('Water Data'!D74))="","",OFFSET('Water Data'!$D$27,0,10*ROW('Water Data'!D74)))</f>
        <v/>
      </c>
      <c r="BT80" s="322" t="str">
        <f ca="true">+IF(OFFSET('Water Data'!$D$28,0,10*ROW('Water Data'!D74))="","",OFFSET('Water Data'!$D$28,0,10*ROW('Water Data'!D74)))</f>
        <v/>
      </c>
      <c r="BU80" s="322" t="str">
        <f ca="true">+IF(OFFSET('Water Data'!$D$29,0,10*ROW('Water Data'!D74))="","",OFFSET('Water Data'!$D$29,0,10*ROW('Water Data'!D74)))</f>
        <v/>
      </c>
      <c r="BV80" s="322" t="str">
        <f ca="true">+IF(OFFSET('Water Data'!$E$27,0,10*ROW('Water Data'!E74))="","",OFFSET('Water Data'!$E$27,0,10*ROW('Water Data'!E74)))</f>
        <v/>
      </c>
      <c r="BW80" s="322" t="str">
        <f ca="true">+IF(OFFSET('Water Data'!$E$28,0,10*ROW('Water Data'!E74))="","",OFFSET('Water Data'!$E$28,0,10*ROW('Water Data'!E74)))</f>
        <v/>
      </c>
      <c r="BX80" s="322" t="str">
        <f ca="true">+IF(OFFSET('Water Data'!$E$29,0,10*ROW('Water Data'!E74))="","",OFFSET('Water Data'!$E$29,0,10*ROW('Water Data'!E74)))</f>
        <v/>
      </c>
      <c r="BY80" s="322" t="str">
        <f ca="true">+IF(OFFSET('Water Data'!$F$27,0,10*ROW('Water Data'!F74))="","",OFFSET('Water Data'!$F$27,0,10*ROW('Water Data'!F74)))</f>
        <v/>
      </c>
      <c r="BZ80" s="322" t="str">
        <f ca="true">+IF(OFFSET('Water Data'!$F$28,0,10*ROW('Water Data'!F74))="","",OFFSET('Water Data'!$F$28,0,10*ROW('Water Data'!F74)))</f>
        <v/>
      </c>
      <c r="CA80" s="322" t="str">
        <f ca="true">+IF(OFFSET('Water Data'!$F$29,0,10*ROW('Water Data'!F74))="","",OFFSET('Water Data'!$F$29,0,10*ROW('Water Data'!F74)))</f>
        <v/>
      </c>
      <c r="CB80" s="322" t="str">
        <f ca="true">+IF(OFFSET('Water Data'!$G$27,0,10*ROW('Water Data'!G74))="","",OFFSET('Water Data'!$G$27,0,10*ROW('Water Data'!G74)))</f>
        <v/>
      </c>
      <c r="CC80" s="322" t="str">
        <f ca="true">+IF(OFFSET('Water Data'!$G$28,0,10*ROW('Water Data'!G74))="","",OFFSET('Water Data'!$G$28,0,10*ROW('Water Data'!G74)))</f>
        <v/>
      </c>
      <c r="CD80" s="322" t="str">
        <f ca="true">+IF(OFFSET('Water Data'!$G$29,0,10*ROW('Water Data'!G74))="","",OFFSET('Water Data'!$G$29,0,10*ROW('Water Data'!G74)))</f>
        <v/>
      </c>
      <c r="CE80" s="322" t="str">
        <f ca="true">+IF(OFFSET('Water Data'!$H$27,0,10*ROW('Water Data'!H74))="","",OFFSET('Water Data'!$H$27,0,10*ROW('Water Data'!H74)))</f>
        <v/>
      </c>
      <c r="CF80" s="322" t="str">
        <f ca="true">+IF(OFFSET('Water Data'!$H$28,0,10*ROW('Water Data'!H74))="","",OFFSET('Water Data'!$H$28,0,10*ROW('Water Data'!H74)))</f>
        <v/>
      </c>
      <c r="CG80" s="322" t="str">
        <f ca="true">+IF(OFFSET('Water Data'!$H$29,0,10*ROW('Water Data'!H74))="","",OFFSET('Water Data'!$H$29,0,10*ROW('Water Data'!H74)))</f>
        <v/>
      </c>
      <c r="CH80" s="322" t="str">
        <f ca="true">+IF(OFFSET('Water Data'!$I$27,0,10*ROW('Water Data'!I74))="","",OFFSET('Water Data'!$I$27,0,10*ROW('Water Data'!I74)))</f>
        <v/>
      </c>
      <c r="CI80" s="322" t="str">
        <f ca="true">+IF(OFFSET('Water Data'!$I$28,0,10*ROW('Water Data'!I74))="","",OFFSET('Water Data'!$I$28,0,10*ROW('Water Data'!I74)))</f>
        <v/>
      </c>
      <c r="CJ80" s="322" t="str">
        <f ca="true">+IF(OFFSET('Water Data'!$I$29,0,10*ROW('Water Data'!I74))="","",OFFSET('Water Data'!$I$29,0,10*ROW('Water Data'!I74)))</f>
        <v/>
      </c>
      <c r="CK80" s="322" t="str">
        <f ca="true">+IF(OFFSET('Sanitation Data'!$D$28,0,10*ROW('Sanitation Data'!D74))="","",OFFSET('Sanitation Data'!$D$28,0,10*ROW('Sanitation Data'!D74)))</f>
        <v/>
      </c>
      <c r="CL80" s="322" t="str">
        <f ca="true">+IF(OFFSET('Sanitation Data'!$D$29,0,10*ROW('Sanitation Data'!D74))="","",OFFSET('Sanitation Data'!$D$29,0,10*ROW('Sanitation Data'!D74)))</f>
        <v/>
      </c>
      <c r="CM80" s="322" t="str">
        <f ca="true">+IF(OFFSET('Sanitation Data'!$D$30,0,10*ROW('Sanitation Data'!D74))="","",OFFSET('Sanitation Data'!$D$30,0,10*ROW('Sanitation Data'!D74)))</f>
        <v/>
      </c>
      <c r="CN80" s="322" t="str">
        <f ca="true">+IF(OFFSET('Sanitation Data'!$D$31,0,10*ROW('Sanitation Data'!D74))="","",OFFSET('Sanitation Data'!$D$31,0,10*ROW('Sanitation Data'!D74)))</f>
        <v/>
      </c>
      <c r="CO80" s="322" t="str">
        <f ca="true">+IF(OFFSET('Sanitation Data'!$D$32,0,10*ROW('Sanitation Data'!D74))="","",OFFSET('Sanitation Data'!$D$32,0,10*ROW('Sanitation Data'!D74)))</f>
        <v/>
      </c>
      <c r="CP80" s="322" t="str">
        <f ca="true">+IF(OFFSET('Sanitation Data'!$E$28,0,10*ROW('Sanitation Data'!E74))="","",OFFSET('Sanitation Data'!$E$28,0,10*ROW('Sanitation Data'!E74)))</f>
        <v/>
      </c>
      <c r="CQ80" s="322" t="str">
        <f ca="true">+IF(OFFSET('Sanitation Data'!$E$29,0,10*ROW('Sanitation Data'!E74))="","",OFFSET('Sanitation Data'!$E$29,0,10*ROW('Sanitation Data'!E74)))</f>
        <v/>
      </c>
      <c r="CR80" s="322" t="str">
        <f ca="true">+IF(OFFSET('Sanitation Data'!$E$30,0,10*ROW('Sanitation Data'!E74))="","",OFFSET('Sanitation Data'!$E$30,0,10*ROW('Sanitation Data'!E74)))</f>
        <v/>
      </c>
      <c r="CS80" s="322" t="str">
        <f ca="true">+IF(OFFSET('Sanitation Data'!$E$31,0,10*ROW('Sanitation Data'!E74))="","",OFFSET('Sanitation Data'!$E$31,0,10*ROW('Sanitation Data'!E74)))</f>
        <v/>
      </c>
      <c r="CT80" s="322" t="str">
        <f ca="true">+IF(OFFSET('Sanitation Data'!$E$32,0,10*ROW('Sanitation Data'!E74))="","",OFFSET('Sanitation Data'!$E$32,0,10*ROW('Sanitation Data'!E74)))</f>
        <v/>
      </c>
      <c r="CU80" s="322" t="str">
        <f ca="true">+IF(OFFSET('Sanitation Data'!$F$28,0,10*ROW('Sanitation Data'!F74))="","",OFFSET('Sanitation Data'!$F$28,0,10*ROW('Sanitation Data'!F74)))</f>
        <v/>
      </c>
      <c r="CV80" s="322" t="str">
        <f ca="true">+IF(OFFSET('Sanitation Data'!$F$29,0,10*ROW('Sanitation Data'!F74))="","",OFFSET('Sanitation Data'!$F$29,0,10*ROW('Sanitation Data'!F74)))</f>
        <v/>
      </c>
      <c r="CW80" s="322" t="str">
        <f ca="true">+IF(OFFSET('Sanitation Data'!$F$30,0,10*ROW('Sanitation Data'!F74))="","",OFFSET('Sanitation Data'!$F$30,0,10*ROW('Sanitation Data'!F74)))</f>
        <v/>
      </c>
      <c r="CX80" s="322" t="str">
        <f ca="true">+IF(OFFSET('Sanitation Data'!$F$31,0,10*ROW('Sanitation Data'!F74))="","",OFFSET('Sanitation Data'!$F$31,0,10*ROW('Sanitation Data'!F74)))</f>
        <v/>
      </c>
      <c r="CY80" s="322" t="str">
        <f ca="true">+IF(OFFSET('Sanitation Data'!$F$32,0,10*ROW('Sanitation Data'!F74))="","",OFFSET('Sanitation Data'!$F$32,0,10*ROW('Sanitation Data'!F74)))</f>
        <v/>
      </c>
      <c r="CZ80" s="322" t="str">
        <f ca="true">+IF(OFFSET('Sanitation Data'!$G$28,0,10*ROW('Sanitation Data'!G74))="","",OFFSET('Sanitation Data'!$G$28,0,10*ROW('Sanitation Data'!G74)))</f>
        <v/>
      </c>
      <c r="DA80" s="322" t="str">
        <f ca="true">+IF(OFFSET('Sanitation Data'!$G$29,0,10*ROW('Sanitation Data'!G74))="","",OFFSET('Sanitation Data'!$G$29,0,10*ROW('Sanitation Data'!G74)))</f>
        <v/>
      </c>
      <c r="DB80" s="322" t="str">
        <f ca="true">+IF(OFFSET('Sanitation Data'!$G$30,0,10*ROW('Sanitation Data'!G74))="","",OFFSET('Sanitation Data'!$G$30,0,10*ROW('Sanitation Data'!G74)))</f>
        <v/>
      </c>
      <c r="DC80" s="322" t="str">
        <f ca="true">+IF(OFFSET('Sanitation Data'!$G$31,0,10*ROW('Sanitation Data'!G74))="","",OFFSET('Sanitation Data'!$G$31,0,10*ROW('Sanitation Data'!G74)))</f>
        <v/>
      </c>
      <c r="DD80" s="322" t="str">
        <f ca="true">+IF(OFFSET('Sanitation Data'!$G$32,0,10*ROW('Sanitation Data'!G74))="","",OFFSET('Sanitation Data'!$G$32,0,10*ROW('Sanitation Data'!G74)))</f>
        <v/>
      </c>
      <c r="DE80" s="322" t="str">
        <f ca="true">+IF(OFFSET('Sanitation Data'!$H$28,0,10*ROW('Sanitation Data'!H74))="","",OFFSET('Sanitation Data'!$H$28,0,10*ROW('Sanitation Data'!H74)))</f>
        <v/>
      </c>
      <c r="DF80" s="322" t="str">
        <f ca="true">+IF(OFFSET('Sanitation Data'!$H$29,0,10*ROW('Sanitation Data'!H74))="","",OFFSET('Sanitation Data'!$H$29,0,10*ROW('Sanitation Data'!H74)))</f>
        <v/>
      </c>
      <c r="DG80" s="322" t="str">
        <f ca="true">+IF(OFFSET('Sanitation Data'!$H$30,0,10*ROW('Sanitation Data'!H74))="","",OFFSET('Sanitation Data'!$H$30,0,10*ROW('Sanitation Data'!H74)))</f>
        <v/>
      </c>
      <c r="DH80" s="322" t="str">
        <f ca="true">+IF(OFFSET('Sanitation Data'!$H$31,0,10*ROW('Sanitation Data'!H74))="","",OFFSET('Sanitation Data'!$H$31,0,10*ROW('Sanitation Data'!H74)))</f>
        <v/>
      </c>
      <c r="DI80" s="322" t="str">
        <f ca="true">+IF(OFFSET('Sanitation Data'!$H$32,0,10*ROW('Sanitation Data'!H74))="","",OFFSET('Sanitation Data'!$H$32,0,10*ROW('Sanitation Data'!H74)))</f>
        <v/>
      </c>
      <c r="DJ80" s="322" t="str">
        <f ca="true">+IF(OFFSET('Sanitation Data'!$I$28,0,10*ROW('Sanitation Data'!I74))="","",OFFSET('Sanitation Data'!$I$28,0,10*ROW('Sanitation Data'!I74)))</f>
        <v/>
      </c>
      <c r="DK80" s="322" t="str">
        <f ca="true">+IF(OFFSET('Sanitation Data'!$I$29,0,10*ROW('Sanitation Data'!I74))="","",OFFSET('Sanitation Data'!$I$29,0,10*ROW('Sanitation Data'!I74)))</f>
        <v/>
      </c>
      <c r="DL80" s="322" t="str">
        <f ca="true">+IF(OFFSET('Sanitation Data'!$I$30,0,10*ROW('Sanitation Data'!I74))="","",OFFSET('Sanitation Data'!$I$30,0,10*ROW('Sanitation Data'!I74)))</f>
        <v/>
      </c>
      <c r="DM80" s="322" t="str">
        <f ca="true">+IF(OFFSET('Sanitation Data'!$I$31,0,10*ROW('Sanitation Data'!I74))="","",OFFSET('Sanitation Data'!$I$31,0,10*ROW('Sanitation Data'!I74)))</f>
        <v/>
      </c>
      <c r="DN80" s="322" t="str">
        <f ca="true">+IF(OFFSET('Sanitation Data'!$I$32,0,10*ROW('Sanitation Data'!I74))="","",OFFSET('Sanitation Data'!$I$32,0,10*ROW('Sanitation Data'!I74)))</f>
        <v/>
      </c>
      <c r="DO80" s="322" t="str">
        <f ca="true">+IF(OFFSET('Hygiene Data'!$D$11,0,10*ROW('Hygiene Data'!D74))="","",OFFSET('Hygiene Data'!$D$11,0,10*ROW('Hygiene Data'!D74)))</f>
        <v/>
      </c>
      <c r="DP80" s="322" t="str">
        <f ca="true">+IF(OFFSET('Hygiene Data'!$D$12,0,10*ROW('Hygiene Data'!D74))="","",OFFSET('Hygiene Data'!$D$12,0,10*ROW('Hygiene Data'!D74)))</f>
        <v/>
      </c>
      <c r="DQ80" s="322" t="str">
        <f ca="true">+IF(OFFSET('Hygiene Data'!$D$13,0,10*ROW('Hygiene Data'!D74))="","",OFFSET('Hygiene Data'!$D$13,0,10*ROW('Hygiene Data'!D74)))</f>
        <v/>
      </c>
      <c r="DR80" s="322" t="str">
        <f ca="true">+IF(OFFSET('Hygiene Data'!$E$11,0,10*ROW('Hygiene Data'!E74))="","",OFFSET('Hygiene Data'!$E$11,0,10*ROW('Hygiene Data'!E74)))</f>
        <v/>
      </c>
      <c r="DS80" s="322" t="str">
        <f ca="true">+IF(OFFSET('Hygiene Data'!$E$12,0,10*ROW('Hygiene Data'!E74))="","",OFFSET('Hygiene Data'!$E$12,0,10*ROW('Hygiene Data'!E74)))</f>
        <v/>
      </c>
      <c r="DT80" s="322" t="str">
        <f ca="true">+IF(OFFSET('Hygiene Data'!$E$13,0,10*ROW('Hygiene Data'!E74))="","",OFFSET('Hygiene Data'!$E$13,0,10*ROW('Hygiene Data'!E74)))</f>
        <v/>
      </c>
      <c r="DU80" s="322" t="str">
        <f ca="true">+IF(OFFSET('Hygiene Data'!$F$11,0,10*ROW('Hygiene Data'!F74))="","",OFFSET('Hygiene Data'!$F$11,0,10*ROW('Hygiene Data'!F74)))</f>
        <v/>
      </c>
      <c r="DV80" s="322" t="str">
        <f ca="true">+IF(OFFSET('Hygiene Data'!$F$12,0,10*ROW('Hygiene Data'!F74))="","",OFFSET('Hygiene Data'!$F$12,0,10*ROW('Hygiene Data'!F74)))</f>
        <v/>
      </c>
      <c r="DW80" s="322" t="str">
        <f ca="true">+IF(OFFSET('Hygiene Data'!$F$13,0,10*ROW('Hygiene Data'!F74))="","",OFFSET('Hygiene Data'!$F$13,0,10*ROW('Hygiene Data'!F74)))</f>
        <v/>
      </c>
      <c r="DX80" s="322" t="str">
        <f ca="true">+IF(OFFSET('Hygiene Data'!$G$11,0,10*ROW('Hygiene Data'!G74))="","",OFFSET('Hygiene Data'!$G$11,0,10*ROW('Hygiene Data'!G74)))</f>
        <v/>
      </c>
      <c r="DY80" s="322" t="str">
        <f ca="true">+IF(OFFSET('Hygiene Data'!$G$12,0,10*ROW('Hygiene Data'!G74))="","",OFFSET('Hygiene Data'!$G$12,0,10*ROW('Hygiene Data'!G74)))</f>
        <v/>
      </c>
      <c r="DZ80" s="322" t="str">
        <f ca="true">+IF(OFFSET('Hygiene Data'!$G$13,0,10*ROW('Hygiene Data'!G74))="","",OFFSET('Hygiene Data'!$G$13,0,10*ROW('Hygiene Data'!G74)))</f>
        <v/>
      </c>
      <c r="EA80" s="322" t="str">
        <f ca="true">+IF(OFFSET('Hygiene Data'!$H$11,0,10*ROW('Hygiene Data'!H74))="","",OFFSET('Hygiene Data'!$H$11,0,10*ROW('Hygiene Data'!H74)))</f>
        <v/>
      </c>
      <c r="EB80" s="322" t="str">
        <f ca="true">+IF(OFFSET('Hygiene Data'!$H$12,0,10*ROW('Hygiene Data'!H74))="","",OFFSET('Hygiene Data'!$H$12,0,10*ROW('Hygiene Data'!H74)))</f>
        <v/>
      </c>
      <c r="EC80" s="322" t="str">
        <f ca="true">+IF(OFFSET('Hygiene Data'!$H$13,0,10*ROW('Hygiene Data'!H74))="","",OFFSET('Hygiene Data'!$H$13,0,10*ROW('Hygiene Data'!H74)))</f>
        <v/>
      </c>
      <c r="ED80" s="322" t="str">
        <f ca="true">+IF(OFFSET('Hygiene Data'!$I$11,0,10*ROW('Hygiene Data'!I74))="","",OFFSET('Hygiene Data'!$I$11,0,10*ROW('Hygiene Data'!I74)))</f>
        <v/>
      </c>
      <c r="EE80" s="322" t="str">
        <f ca="true">+IF(OFFSET('Hygiene Data'!$I$12,0,10*ROW('Hygiene Data'!I74))="","",OFFSET('Hygiene Data'!$I$12,0,10*ROW('Hygiene Data'!I74)))</f>
        <v/>
      </c>
      <c r="EF80" s="322" t="str">
        <f ca="true">+IF(OFFSET('Hygiene Data'!$I$13,0,10*ROW('Hygiene Data'!I74))="","",OFFSET('Hygiene Data'!$I$13,0,10*ROW('Hygiene Data'!I74)))</f>
        <v/>
      </c>
    </row>
    <row xmlns:x14ac="http://schemas.microsoft.com/office/spreadsheetml/2009/9/ac" r="81" x14ac:dyDescent="0.2">
      <c r="A81" s="38" t="str">
        <f ca="true">+IF(OFFSET('Water Data'!$B$2,0,10*ROW('Water Data'!E75))="","",OFFSET('Water Data'!$B$2,0,10*ROW('Water Data'!E75)))</f>
        <v/>
      </c>
      <c r="B81" s="38" t="str">
        <f ca="true">+IF(OFFSET('Water Data'!$C$2,0,10*ROW('Water Data'!F75))="","",OFFSET('Water Data'!$C$2,0,10*ROW('Water Data'!F75)))</f>
        <v/>
      </c>
      <c r="C81" s="378" t="str">
        <f t="shared" ca="true" si="1"/>
        <v/>
      </c>
      <c r="D81" s="99"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9"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9"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9"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9"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9"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9"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9"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9"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9"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9"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9"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9"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9"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9"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9"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9"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9"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100"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100"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100"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100"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100"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100"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100"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100"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100"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100"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100"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100"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100"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100"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100"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100"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100"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100"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100"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100"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100"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100"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100"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100"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100"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100"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100"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100"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100"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100"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101"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101"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101"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101"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101"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101"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101"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101"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101"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101"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101"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101"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101"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101"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101"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101"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101"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101"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22"/>
      <c r="BS81" s="322" t="str">
        <f ca="true">+IF(OFFSET('Water Data'!$D$27,0,10*ROW('Water Data'!D75))="","",OFFSET('Water Data'!$D$27,0,10*ROW('Water Data'!D75)))</f>
        <v/>
      </c>
      <c r="BT81" s="322" t="str">
        <f ca="true">+IF(OFFSET('Water Data'!$D$28,0,10*ROW('Water Data'!D75))="","",OFFSET('Water Data'!$D$28,0,10*ROW('Water Data'!D75)))</f>
        <v/>
      </c>
      <c r="BU81" s="322" t="str">
        <f ca="true">+IF(OFFSET('Water Data'!$D$29,0,10*ROW('Water Data'!D75))="","",OFFSET('Water Data'!$D$29,0,10*ROW('Water Data'!D75)))</f>
        <v/>
      </c>
      <c r="BV81" s="322" t="str">
        <f ca="true">+IF(OFFSET('Water Data'!$E$27,0,10*ROW('Water Data'!E75))="","",OFFSET('Water Data'!$E$27,0,10*ROW('Water Data'!E75)))</f>
        <v/>
      </c>
      <c r="BW81" s="322" t="str">
        <f ca="true">+IF(OFFSET('Water Data'!$E$28,0,10*ROW('Water Data'!E75))="","",OFFSET('Water Data'!$E$28,0,10*ROW('Water Data'!E75)))</f>
        <v/>
      </c>
      <c r="BX81" s="322" t="str">
        <f ca="true">+IF(OFFSET('Water Data'!$E$29,0,10*ROW('Water Data'!E75))="","",OFFSET('Water Data'!$E$29,0,10*ROW('Water Data'!E75)))</f>
        <v/>
      </c>
      <c r="BY81" s="322" t="str">
        <f ca="true">+IF(OFFSET('Water Data'!$F$27,0,10*ROW('Water Data'!F75))="","",OFFSET('Water Data'!$F$27,0,10*ROW('Water Data'!F75)))</f>
        <v/>
      </c>
      <c r="BZ81" s="322" t="str">
        <f ca="true">+IF(OFFSET('Water Data'!$F$28,0,10*ROW('Water Data'!F75))="","",OFFSET('Water Data'!$F$28,0,10*ROW('Water Data'!F75)))</f>
        <v/>
      </c>
      <c r="CA81" s="322" t="str">
        <f ca="true">+IF(OFFSET('Water Data'!$F$29,0,10*ROW('Water Data'!F75))="","",OFFSET('Water Data'!$F$29,0,10*ROW('Water Data'!F75)))</f>
        <v/>
      </c>
      <c r="CB81" s="322" t="str">
        <f ca="true">+IF(OFFSET('Water Data'!$G$27,0,10*ROW('Water Data'!G75))="","",OFFSET('Water Data'!$G$27,0,10*ROW('Water Data'!G75)))</f>
        <v/>
      </c>
      <c r="CC81" s="322" t="str">
        <f ca="true">+IF(OFFSET('Water Data'!$G$28,0,10*ROW('Water Data'!G75))="","",OFFSET('Water Data'!$G$28,0,10*ROW('Water Data'!G75)))</f>
        <v/>
      </c>
      <c r="CD81" s="322" t="str">
        <f ca="true">+IF(OFFSET('Water Data'!$G$29,0,10*ROW('Water Data'!G75))="","",OFFSET('Water Data'!$G$29,0,10*ROW('Water Data'!G75)))</f>
        <v/>
      </c>
      <c r="CE81" s="322" t="str">
        <f ca="true">+IF(OFFSET('Water Data'!$H$27,0,10*ROW('Water Data'!H75))="","",OFFSET('Water Data'!$H$27,0,10*ROW('Water Data'!H75)))</f>
        <v/>
      </c>
      <c r="CF81" s="322" t="str">
        <f ca="true">+IF(OFFSET('Water Data'!$H$28,0,10*ROW('Water Data'!H75))="","",OFFSET('Water Data'!$H$28,0,10*ROW('Water Data'!H75)))</f>
        <v/>
      </c>
      <c r="CG81" s="322" t="str">
        <f ca="true">+IF(OFFSET('Water Data'!$H$29,0,10*ROW('Water Data'!H75))="","",OFFSET('Water Data'!$H$29,0,10*ROW('Water Data'!H75)))</f>
        <v/>
      </c>
      <c r="CH81" s="322" t="str">
        <f ca="true">+IF(OFFSET('Water Data'!$I$27,0,10*ROW('Water Data'!I75))="","",OFFSET('Water Data'!$I$27,0,10*ROW('Water Data'!I75)))</f>
        <v/>
      </c>
      <c r="CI81" s="322" t="str">
        <f ca="true">+IF(OFFSET('Water Data'!$I$28,0,10*ROW('Water Data'!I75))="","",OFFSET('Water Data'!$I$28,0,10*ROW('Water Data'!I75)))</f>
        <v/>
      </c>
      <c r="CJ81" s="322" t="str">
        <f ca="true">+IF(OFFSET('Water Data'!$I$29,0,10*ROW('Water Data'!I75))="","",OFFSET('Water Data'!$I$29,0,10*ROW('Water Data'!I75)))</f>
        <v/>
      </c>
      <c r="CK81" s="322" t="str">
        <f ca="true">+IF(OFFSET('Sanitation Data'!$D$28,0,10*ROW('Sanitation Data'!D75))="","",OFFSET('Sanitation Data'!$D$28,0,10*ROW('Sanitation Data'!D75)))</f>
        <v/>
      </c>
      <c r="CL81" s="322" t="str">
        <f ca="true">+IF(OFFSET('Sanitation Data'!$D$29,0,10*ROW('Sanitation Data'!D75))="","",OFFSET('Sanitation Data'!$D$29,0,10*ROW('Sanitation Data'!D75)))</f>
        <v/>
      </c>
      <c r="CM81" s="322" t="str">
        <f ca="true">+IF(OFFSET('Sanitation Data'!$D$30,0,10*ROW('Sanitation Data'!D75))="","",OFFSET('Sanitation Data'!$D$30,0,10*ROW('Sanitation Data'!D75)))</f>
        <v/>
      </c>
      <c r="CN81" s="322" t="str">
        <f ca="true">+IF(OFFSET('Sanitation Data'!$D$31,0,10*ROW('Sanitation Data'!D75))="","",OFFSET('Sanitation Data'!$D$31,0,10*ROW('Sanitation Data'!D75)))</f>
        <v/>
      </c>
      <c r="CO81" s="322" t="str">
        <f ca="true">+IF(OFFSET('Sanitation Data'!$D$32,0,10*ROW('Sanitation Data'!D75))="","",OFFSET('Sanitation Data'!$D$32,0,10*ROW('Sanitation Data'!D75)))</f>
        <v/>
      </c>
      <c r="CP81" s="322" t="str">
        <f ca="true">+IF(OFFSET('Sanitation Data'!$E$28,0,10*ROW('Sanitation Data'!E75))="","",OFFSET('Sanitation Data'!$E$28,0,10*ROW('Sanitation Data'!E75)))</f>
        <v/>
      </c>
      <c r="CQ81" s="322" t="str">
        <f ca="true">+IF(OFFSET('Sanitation Data'!$E$29,0,10*ROW('Sanitation Data'!E75))="","",OFFSET('Sanitation Data'!$E$29,0,10*ROW('Sanitation Data'!E75)))</f>
        <v/>
      </c>
      <c r="CR81" s="322" t="str">
        <f ca="true">+IF(OFFSET('Sanitation Data'!$E$30,0,10*ROW('Sanitation Data'!E75))="","",OFFSET('Sanitation Data'!$E$30,0,10*ROW('Sanitation Data'!E75)))</f>
        <v/>
      </c>
      <c r="CS81" s="322" t="str">
        <f ca="true">+IF(OFFSET('Sanitation Data'!$E$31,0,10*ROW('Sanitation Data'!E75))="","",OFFSET('Sanitation Data'!$E$31,0,10*ROW('Sanitation Data'!E75)))</f>
        <v/>
      </c>
      <c r="CT81" s="322" t="str">
        <f ca="true">+IF(OFFSET('Sanitation Data'!$E$32,0,10*ROW('Sanitation Data'!E75))="","",OFFSET('Sanitation Data'!$E$32,0,10*ROW('Sanitation Data'!E75)))</f>
        <v/>
      </c>
      <c r="CU81" s="322" t="str">
        <f ca="true">+IF(OFFSET('Sanitation Data'!$F$28,0,10*ROW('Sanitation Data'!F75))="","",OFFSET('Sanitation Data'!$F$28,0,10*ROW('Sanitation Data'!F75)))</f>
        <v/>
      </c>
      <c r="CV81" s="322" t="str">
        <f ca="true">+IF(OFFSET('Sanitation Data'!$F$29,0,10*ROW('Sanitation Data'!F75))="","",OFFSET('Sanitation Data'!$F$29,0,10*ROW('Sanitation Data'!F75)))</f>
        <v/>
      </c>
      <c r="CW81" s="322" t="str">
        <f ca="true">+IF(OFFSET('Sanitation Data'!$F$30,0,10*ROW('Sanitation Data'!F75))="","",OFFSET('Sanitation Data'!$F$30,0,10*ROW('Sanitation Data'!F75)))</f>
        <v/>
      </c>
      <c r="CX81" s="322" t="str">
        <f ca="true">+IF(OFFSET('Sanitation Data'!$F$31,0,10*ROW('Sanitation Data'!F75))="","",OFFSET('Sanitation Data'!$F$31,0,10*ROW('Sanitation Data'!F75)))</f>
        <v/>
      </c>
      <c r="CY81" s="322" t="str">
        <f ca="true">+IF(OFFSET('Sanitation Data'!$F$32,0,10*ROW('Sanitation Data'!F75))="","",OFFSET('Sanitation Data'!$F$32,0,10*ROW('Sanitation Data'!F75)))</f>
        <v/>
      </c>
      <c r="CZ81" s="322" t="str">
        <f ca="true">+IF(OFFSET('Sanitation Data'!$G$28,0,10*ROW('Sanitation Data'!G75))="","",OFFSET('Sanitation Data'!$G$28,0,10*ROW('Sanitation Data'!G75)))</f>
        <v/>
      </c>
      <c r="DA81" s="322" t="str">
        <f ca="true">+IF(OFFSET('Sanitation Data'!$G$29,0,10*ROW('Sanitation Data'!G75))="","",OFFSET('Sanitation Data'!$G$29,0,10*ROW('Sanitation Data'!G75)))</f>
        <v/>
      </c>
      <c r="DB81" s="322" t="str">
        <f ca="true">+IF(OFFSET('Sanitation Data'!$G$30,0,10*ROW('Sanitation Data'!G75))="","",OFFSET('Sanitation Data'!$G$30,0,10*ROW('Sanitation Data'!G75)))</f>
        <v/>
      </c>
      <c r="DC81" s="322" t="str">
        <f ca="true">+IF(OFFSET('Sanitation Data'!$G$31,0,10*ROW('Sanitation Data'!G75))="","",OFFSET('Sanitation Data'!$G$31,0,10*ROW('Sanitation Data'!G75)))</f>
        <v/>
      </c>
      <c r="DD81" s="322" t="str">
        <f ca="true">+IF(OFFSET('Sanitation Data'!$G$32,0,10*ROW('Sanitation Data'!G75))="","",OFFSET('Sanitation Data'!$G$32,0,10*ROW('Sanitation Data'!G75)))</f>
        <v/>
      </c>
      <c r="DE81" s="322" t="str">
        <f ca="true">+IF(OFFSET('Sanitation Data'!$H$28,0,10*ROW('Sanitation Data'!H75))="","",OFFSET('Sanitation Data'!$H$28,0,10*ROW('Sanitation Data'!H75)))</f>
        <v/>
      </c>
      <c r="DF81" s="322" t="str">
        <f ca="true">+IF(OFFSET('Sanitation Data'!$H$29,0,10*ROW('Sanitation Data'!H75))="","",OFFSET('Sanitation Data'!$H$29,0,10*ROW('Sanitation Data'!H75)))</f>
        <v/>
      </c>
      <c r="DG81" s="322" t="str">
        <f ca="true">+IF(OFFSET('Sanitation Data'!$H$30,0,10*ROW('Sanitation Data'!H75))="","",OFFSET('Sanitation Data'!$H$30,0,10*ROW('Sanitation Data'!H75)))</f>
        <v/>
      </c>
      <c r="DH81" s="322" t="str">
        <f ca="true">+IF(OFFSET('Sanitation Data'!$H$31,0,10*ROW('Sanitation Data'!H75))="","",OFFSET('Sanitation Data'!$H$31,0,10*ROW('Sanitation Data'!H75)))</f>
        <v/>
      </c>
      <c r="DI81" s="322" t="str">
        <f ca="true">+IF(OFFSET('Sanitation Data'!$H$32,0,10*ROW('Sanitation Data'!H75))="","",OFFSET('Sanitation Data'!$H$32,0,10*ROW('Sanitation Data'!H75)))</f>
        <v/>
      </c>
      <c r="DJ81" s="322" t="str">
        <f ca="true">+IF(OFFSET('Sanitation Data'!$I$28,0,10*ROW('Sanitation Data'!I75))="","",OFFSET('Sanitation Data'!$I$28,0,10*ROW('Sanitation Data'!I75)))</f>
        <v/>
      </c>
      <c r="DK81" s="322" t="str">
        <f ca="true">+IF(OFFSET('Sanitation Data'!$I$29,0,10*ROW('Sanitation Data'!I75))="","",OFFSET('Sanitation Data'!$I$29,0,10*ROW('Sanitation Data'!I75)))</f>
        <v/>
      </c>
      <c r="DL81" s="322" t="str">
        <f ca="true">+IF(OFFSET('Sanitation Data'!$I$30,0,10*ROW('Sanitation Data'!I75))="","",OFFSET('Sanitation Data'!$I$30,0,10*ROW('Sanitation Data'!I75)))</f>
        <v/>
      </c>
      <c r="DM81" s="322" t="str">
        <f ca="true">+IF(OFFSET('Sanitation Data'!$I$31,0,10*ROW('Sanitation Data'!I75))="","",OFFSET('Sanitation Data'!$I$31,0,10*ROW('Sanitation Data'!I75)))</f>
        <v/>
      </c>
      <c r="DN81" s="322" t="str">
        <f ca="true">+IF(OFFSET('Sanitation Data'!$I$32,0,10*ROW('Sanitation Data'!I75))="","",OFFSET('Sanitation Data'!$I$32,0,10*ROW('Sanitation Data'!I75)))</f>
        <v/>
      </c>
      <c r="DO81" s="322" t="str">
        <f ca="true">+IF(OFFSET('Hygiene Data'!$D$11,0,10*ROW('Hygiene Data'!D75))="","",OFFSET('Hygiene Data'!$D$11,0,10*ROW('Hygiene Data'!D75)))</f>
        <v/>
      </c>
      <c r="DP81" s="322" t="str">
        <f ca="true">+IF(OFFSET('Hygiene Data'!$D$12,0,10*ROW('Hygiene Data'!D75))="","",OFFSET('Hygiene Data'!$D$12,0,10*ROW('Hygiene Data'!D75)))</f>
        <v/>
      </c>
      <c r="DQ81" s="322" t="str">
        <f ca="true">+IF(OFFSET('Hygiene Data'!$D$13,0,10*ROW('Hygiene Data'!D75))="","",OFFSET('Hygiene Data'!$D$13,0,10*ROW('Hygiene Data'!D75)))</f>
        <v/>
      </c>
      <c r="DR81" s="322" t="str">
        <f ca="true">+IF(OFFSET('Hygiene Data'!$E$11,0,10*ROW('Hygiene Data'!E75))="","",OFFSET('Hygiene Data'!$E$11,0,10*ROW('Hygiene Data'!E75)))</f>
        <v/>
      </c>
      <c r="DS81" s="322" t="str">
        <f ca="true">+IF(OFFSET('Hygiene Data'!$E$12,0,10*ROW('Hygiene Data'!E75))="","",OFFSET('Hygiene Data'!$E$12,0,10*ROW('Hygiene Data'!E75)))</f>
        <v/>
      </c>
      <c r="DT81" s="322" t="str">
        <f ca="true">+IF(OFFSET('Hygiene Data'!$E$13,0,10*ROW('Hygiene Data'!E75))="","",OFFSET('Hygiene Data'!$E$13,0,10*ROW('Hygiene Data'!E75)))</f>
        <v/>
      </c>
      <c r="DU81" s="322" t="str">
        <f ca="true">+IF(OFFSET('Hygiene Data'!$F$11,0,10*ROW('Hygiene Data'!F75))="","",OFFSET('Hygiene Data'!$F$11,0,10*ROW('Hygiene Data'!F75)))</f>
        <v/>
      </c>
      <c r="DV81" s="322" t="str">
        <f ca="true">+IF(OFFSET('Hygiene Data'!$F$12,0,10*ROW('Hygiene Data'!F75))="","",OFFSET('Hygiene Data'!$F$12,0,10*ROW('Hygiene Data'!F75)))</f>
        <v/>
      </c>
      <c r="DW81" s="322" t="str">
        <f ca="true">+IF(OFFSET('Hygiene Data'!$F$13,0,10*ROW('Hygiene Data'!F75))="","",OFFSET('Hygiene Data'!$F$13,0,10*ROW('Hygiene Data'!F75)))</f>
        <v/>
      </c>
      <c r="DX81" s="322" t="str">
        <f ca="true">+IF(OFFSET('Hygiene Data'!$G$11,0,10*ROW('Hygiene Data'!G75))="","",OFFSET('Hygiene Data'!$G$11,0,10*ROW('Hygiene Data'!G75)))</f>
        <v/>
      </c>
      <c r="DY81" s="322" t="str">
        <f ca="true">+IF(OFFSET('Hygiene Data'!$G$12,0,10*ROW('Hygiene Data'!G75))="","",OFFSET('Hygiene Data'!$G$12,0,10*ROW('Hygiene Data'!G75)))</f>
        <v/>
      </c>
      <c r="DZ81" s="322" t="str">
        <f ca="true">+IF(OFFSET('Hygiene Data'!$G$13,0,10*ROW('Hygiene Data'!G75))="","",OFFSET('Hygiene Data'!$G$13,0,10*ROW('Hygiene Data'!G75)))</f>
        <v/>
      </c>
      <c r="EA81" s="322" t="str">
        <f ca="true">+IF(OFFSET('Hygiene Data'!$H$11,0,10*ROW('Hygiene Data'!H75))="","",OFFSET('Hygiene Data'!$H$11,0,10*ROW('Hygiene Data'!H75)))</f>
        <v/>
      </c>
      <c r="EB81" s="322" t="str">
        <f ca="true">+IF(OFFSET('Hygiene Data'!$H$12,0,10*ROW('Hygiene Data'!H75))="","",OFFSET('Hygiene Data'!$H$12,0,10*ROW('Hygiene Data'!H75)))</f>
        <v/>
      </c>
      <c r="EC81" s="322" t="str">
        <f ca="true">+IF(OFFSET('Hygiene Data'!$H$13,0,10*ROW('Hygiene Data'!H75))="","",OFFSET('Hygiene Data'!$H$13,0,10*ROW('Hygiene Data'!H75)))</f>
        <v/>
      </c>
      <c r="ED81" s="322" t="str">
        <f ca="true">+IF(OFFSET('Hygiene Data'!$I$11,0,10*ROW('Hygiene Data'!I75))="","",OFFSET('Hygiene Data'!$I$11,0,10*ROW('Hygiene Data'!I75)))</f>
        <v/>
      </c>
      <c r="EE81" s="322" t="str">
        <f ca="true">+IF(OFFSET('Hygiene Data'!$I$12,0,10*ROW('Hygiene Data'!I75))="","",OFFSET('Hygiene Data'!$I$12,0,10*ROW('Hygiene Data'!I75)))</f>
        <v/>
      </c>
      <c r="EF81" s="322" t="str">
        <f ca="true">+IF(OFFSET('Hygiene Data'!$I$13,0,10*ROW('Hygiene Data'!I75))="","",OFFSET('Hygiene Data'!$I$13,0,10*ROW('Hygiene Data'!I75)))</f>
        <v/>
      </c>
    </row>
    <row xmlns:x14ac="http://schemas.microsoft.com/office/spreadsheetml/2009/9/ac" r="82" x14ac:dyDescent="0.2">
      <c r="A82" s="38" t="str">
        <f ca="true">+IF(OFFSET('Water Data'!$B$2,0,10*ROW('Water Data'!E76))="","",OFFSET('Water Data'!$B$2,0,10*ROW('Water Data'!E76)))</f>
        <v/>
      </c>
      <c r="B82" s="38" t="str">
        <f ca="true">+IF(OFFSET('Water Data'!$C$2,0,10*ROW('Water Data'!F76))="","",OFFSET('Water Data'!$C$2,0,10*ROW('Water Data'!F76)))</f>
        <v/>
      </c>
      <c r="C82" s="378" t="str">
        <f t="shared" ca="true" si="1"/>
        <v/>
      </c>
      <c r="D82" s="99"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9"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9"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9"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9"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9"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9"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9"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9"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9"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9"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9"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9"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9"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9"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9"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9"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9"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100"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100"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100"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100"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100"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100"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100"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100"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100"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100"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100"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100"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100"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100"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100"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100"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100"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100"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100"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100"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100"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100"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100"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100"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100"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100"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100"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100"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100"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100"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101"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101"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101"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101"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101"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101"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101"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101"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101"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101"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101"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101"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101"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101"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101"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101"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101"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101"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22"/>
      <c r="BS82" s="322" t="str">
        <f ca="true">+IF(OFFSET('Water Data'!$D$27,0,10*ROW('Water Data'!D76))="","",OFFSET('Water Data'!$D$27,0,10*ROW('Water Data'!D76)))</f>
        <v/>
      </c>
      <c r="BT82" s="322" t="str">
        <f ca="true">+IF(OFFSET('Water Data'!$D$28,0,10*ROW('Water Data'!D76))="","",OFFSET('Water Data'!$D$28,0,10*ROW('Water Data'!D76)))</f>
        <v/>
      </c>
      <c r="BU82" s="322" t="str">
        <f ca="true">+IF(OFFSET('Water Data'!$D$29,0,10*ROW('Water Data'!D76))="","",OFFSET('Water Data'!$D$29,0,10*ROW('Water Data'!D76)))</f>
        <v/>
      </c>
      <c r="BV82" s="322" t="str">
        <f ca="true">+IF(OFFSET('Water Data'!$E$27,0,10*ROW('Water Data'!E76))="","",OFFSET('Water Data'!$E$27,0,10*ROW('Water Data'!E76)))</f>
        <v/>
      </c>
      <c r="BW82" s="322" t="str">
        <f ca="true">+IF(OFFSET('Water Data'!$E$28,0,10*ROW('Water Data'!E76))="","",OFFSET('Water Data'!$E$28,0,10*ROW('Water Data'!E76)))</f>
        <v/>
      </c>
      <c r="BX82" s="322" t="str">
        <f ca="true">+IF(OFFSET('Water Data'!$E$29,0,10*ROW('Water Data'!E76))="","",OFFSET('Water Data'!$E$29,0,10*ROW('Water Data'!E76)))</f>
        <v/>
      </c>
      <c r="BY82" s="322" t="str">
        <f ca="true">+IF(OFFSET('Water Data'!$F$27,0,10*ROW('Water Data'!F76))="","",OFFSET('Water Data'!$F$27,0,10*ROW('Water Data'!F76)))</f>
        <v/>
      </c>
      <c r="BZ82" s="322" t="str">
        <f ca="true">+IF(OFFSET('Water Data'!$F$28,0,10*ROW('Water Data'!F76))="","",OFFSET('Water Data'!$F$28,0,10*ROW('Water Data'!F76)))</f>
        <v/>
      </c>
      <c r="CA82" s="322" t="str">
        <f ca="true">+IF(OFFSET('Water Data'!$F$29,0,10*ROW('Water Data'!F76))="","",OFFSET('Water Data'!$F$29,0,10*ROW('Water Data'!F76)))</f>
        <v/>
      </c>
      <c r="CB82" s="322" t="str">
        <f ca="true">+IF(OFFSET('Water Data'!$G$27,0,10*ROW('Water Data'!G76))="","",OFFSET('Water Data'!$G$27,0,10*ROW('Water Data'!G76)))</f>
        <v/>
      </c>
      <c r="CC82" s="322" t="str">
        <f ca="true">+IF(OFFSET('Water Data'!$G$28,0,10*ROW('Water Data'!G76))="","",OFFSET('Water Data'!$G$28,0,10*ROW('Water Data'!G76)))</f>
        <v/>
      </c>
      <c r="CD82" s="322" t="str">
        <f ca="true">+IF(OFFSET('Water Data'!$G$29,0,10*ROW('Water Data'!G76))="","",OFFSET('Water Data'!$G$29,0,10*ROW('Water Data'!G76)))</f>
        <v/>
      </c>
      <c r="CE82" s="322" t="str">
        <f ca="true">+IF(OFFSET('Water Data'!$H$27,0,10*ROW('Water Data'!H76))="","",OFFSET('Water Data'!$H$27,0,10*ROW('Water Data'!H76)))</f>
        <v/>
      </c>
      <c r="CF82" s="322" t="str">
        <f ca="true">+IF(OFFSET('Water Data'!$H$28,0,10*ROW('Water Data'!H76))="","",OFFSET('Water Data'!$H$28,0,10*ROW('Water Data'!H76)))</f>
        <v/>
      </c>
      <c r="CG82" s="322" t="str">
        <f ca="true">+IF(OFFSET('Water Data'!$H$29,0,10*ROW('Water Data'!H76))="","",OFFSET('Water Data'!$H$29,0,10*ROW('Water Data'!H76)))</f>
        <v/>
      </c>
      <c r="CH82" s="322" t="str">
        <f ca="true">+IF(OFFSET('Water Data'!$I$27,0,10*ROW('Water Data'!I76))="","",OFFSET('Water Data'!$I$27,0,10*ROW('Water Data'!I76)))</f>
        <v/>
      </c>
      <c r="CI82" s="322" t="str">
        <f ca="true">+IF(OFFSET('Water Data'!$I$28,0,10*ROW('Water Data'!I76))="","",OFFSET('Water Data'!$I$28,0,10*ROW('Water Data'!I76)))</f>
        <v/>
      </c>
      <c r="CJ82" s="322" t="str">
        <f ca="true">+IF(OFFSET('Water Data'!$I$29,0,10*ROW('Water Data'!I76))="","",OFFSET('Water Data'!$I$29,0,10*ROW('Water Data'!I76)))</f>
        <v/>
      </c>
      <c r="CK82" s="322" t="str">
        <f ca="true">+IF(OFFSET('Sanitation Data'!$D$28,0,10*ROW('Sanitation Data'!D76))="","",OFFSET('Sanitation Data'!$D$28,0,10*ROW('Sanitation Data'!D76)))</f>
        <v/>
      </c>
      <c r="CL82" s="322" t="str">
        <f ca="true">+IF(OFFSET('Sanitation Data'!$D$29,0,10*ROW('Sanitation Data'!D76))="","",OFFSET('Sanitation Data'!$D$29,0,10*ROW('Sanitation Data'!D76)))</f>
        <v/>
      </c>
      <c r="CM82" s="322" t="str">
        <f ca="true">+IF(OFFSET('Sanitation Data'!$D$30,0,10*ROW('Sanitation Data'!D76))="","",OFFSET('Sanitation Data'!$D$30,0,10*ROW('Sanitation Data'!D76)))</f>
        <v/>
      </c>
      <c r="CN82" s="322" t="str">
        <f ca="true">+IF(OFFSET('Sanitation Data'!$D$31,0,10*ROW('Sanitation Data'!D76))="","",OFFSET('Sanitation Data'!$D$31,0,10*ROW('Sanitation Data'!D76)))</f>
        <v/>
      </c>
      <c r="CO82" s="322" t="str">
        <f ca="true">+IF(OFFSET('Sanitation Data'!$D$32,0,10*ROW('Sanitation Data'!D76))="","",OFFSET('Sanitation Data'!$D$32,0,10*ROW('Sanitation Data'!D76)))</f>
        <v/>
      </c>
      <c r="CP82" s="322" t="str">
        <f ca="true">+IF(OFFSET('Sanitation Data'!$E$28,0,10*ROW('Sanitation Data'!E76))="","",OFFSET('Sanitation Data'!$E$28,0,10*ROW('Sanitation Data'!E76)))</f>
        <v/>
      </c>
      <c r="CQ82" s="322" t="str">
        <f ca="true">+IF(OFFSET('Sanitation Data'!$E$29,0,10*ROW('Sanitation Data'!E76))="","",OFFSET('Sanitation Data'!$E$29,0,10*ROW('Sanitation Data'!E76)))</f>
        <v/>
      </c>
      <c r="CR82" s="322" t="str">
        <f ca="true">+IF(OFFSET('Sanitation Data'!$E$30,0,10*ROW('Sanitation Data'!E76))="","",OFFSET('Sanitation Data'!$E$30,0,10*ROW('Sanitation Data'!E76)))</f>
        <v/>
      </c>
      <c r="CS82" s="322" t="str">
        <f ca="true">+IF(OFFSET('Sanitation Data'!$E$31,0,10*ROW('Sanitation Data'!E76))="","",OFFSET('Sanitation Data'!$E$31,0,10*ROW('Sanitation Data'!E76)))</f>
        <v/>
      </c>
      <c r="CT82" s="322" t="str">
        <f ca="true">+IF(OFFSET('Sanitation Data'!$E$32,0,10*ROW('Sanitation Data'!E76))="","",OFFSET('Sanitation Data'!$E$32,0,10*ROW('Sanitation Data'!E76)))</f>
        <v/>
      </c>
      <c r="CU82" s="322" t="str">
        <f ca="true">+IF(OFFSET('Sanitation Data'!$F$28,0,10*ROW('Sanitation Data'!F76))="","",OFFSET('Sanitation Data'!$F$28,0,10*ROW('Sanitation Data'!F76)))</f>
        <v/>
      </c>
      <c r="CV82" s="322" t="str">
        <f ca="true">+IF(OFFSET('Sanitation Data'!$F$29,0,10*ROW('Sanitation Data'!F76))="","",OFFSET('Sanitation Data'!$F$29,0,10*ROW('Sanitation Data'!F76)))</f>
        <v/>
      </c>
      <c r="CW82" s="322" t="str">
        <f ca="true">+IF(OFFSET('Sanitation Data'!$F$30,0,10*ROW('Sanitation Data'!F76))="","",OFFSET('Sanitation Data'!$F$30,0,10*ROW('Sanitation Data'!F76)))</f>
        <v/>
      </c>
      <c r="CX82" s="322" t="str">
        <f ca="true">+IF(OFFSET('Sanitation Data'!$F$31,0,10*ROW('Sanitation Data'!F76))="","",OFFSET('Sanitation Data'!$F$31,0,10*ROW('Sanitation Data'!F76)))</f>
        <v/>
      </c>
      <c r="CY82" s="322" t="str">
        <f ca="true">+IF(OFFSET('Sanitation Data'!$F$32,0,10*ROW('Sanitation Data'!F76))="","",OFFSET('Sanitation Data'!$F$32,0,10*ROW('Sanitation Data'!F76)))</f>
        <v/>
      </c>
      <c r="CZ82" s="322" t="str">
        <f ca="true">+IF(OFFSET('Sanitation Data'!$G$28,0,10*ROW('Sanitation Data'!G76))="","",OFFSET('Sanitation Data'!$G$28,0,10*ROW('Sanitation Data'!G76)))</f>
        <v/>
      </c>
      <c r="DA82" s="322" t="str">
        <f ca="true">+IF(OFFSET('Sanitation Data'!$G$29,0,10*ROW('Sanitation Data'!G76))="","",OFFSET('Sanitation Data'!$G$29,0,10*ROW('Sanitation Data'!G76)))</f>
        <v/>
      </c>
      <c r="DB82" s="322" t="str">
        <f ca="true">+IF(OFFSET('Sanitation Data'!$G$30,0,10*ROW('Sanitation Data'!G76))="","",OFFSET('Sanitation Data'!$G$30,0,10*ROW('Sanitation Data'!G76)))</f>
        <v/>
      </c>
      <c r="DC82" s="322" t="str">
        <f ca="true">+IF(OFFSET('Sanitation Data'!$G$31,0,10*ROW('Sanitation Data'!G76))="","",OFFSET('Sanitation Data'!$G$31,0,10*ROW('Sanitation Data'!G76)))</f>
        <v/>
      </c>
      <c r="DD82" s="322" t="str">
        <f ca="true">+IF(OFFSET('Sanitation Data'!$G$32,0,10*ROW('Sanitation Data'!G76))="","",OFFSET('Sanitation Data'!$G$32,0,10*ROW('Sanitation Data'!G76)))</f>
        <v/>
      </c>
      <c r="DE82" s="322" t="str">
        <f ca="true">+IF(OFFSET('Sanitation Data'!$H$28,0,10*ROW('Sanitation Data'!H76))="","",OFFSET('Sanitation Data'!$H$28,0,10*ROW('Sanitation Data'!H76)))</f>
        <v/>
      </c>
      <c r="DF82" s="322" t="str">
        <f ca="true">+IF(OFFSET('Sanitation Data'!$H$29,0,10*ROW('Sanitation Data'!H76))="","",OFFSET('Sanitation Data'!$H$29,0,10*ROW('Sanitation Data'!H76)))</f>
        <v/>
      </c>
      <c r="DG82" s="322" t="str">
        <f ca="true">+IF(OFFSET('Sanitation Data'!$H$30,0,10*ROW('Sanitation Data'!H76))="","",OFFSET('Sanitation Data'!$H$30,0,10*ROW('Sanitation Data'!H76)))</f>
        <v/>
      </c>
      <c r="DH82" s="322" t="str">
        <f ca="true">+IF(OFFSET('Sanitation Data'!$H$31,0,10*ROW('Sanitation Data'!H76))="","",OFFSET('Sanitation Data'!$H$31,0,10*ROW('Sanitation Data'!H76)))</f>
        <v/>
      </c>
      <c r="DI82" s="322" t="str">
        <f ca="true">+IF(OFFSET('Sanitation Data'!$H$32,0,10*ROW('Sanitation Data'!H76))="","",OFFSET('Sanitation Data'!$H$32,0,10*ROW('Sanitation Data'!H76)))</f>
        <v/>
      </c>
      <c r="DJ82" s="322" t="str">
        <f ca="true">+IF(OFFSET('Sanitation Data'!$I$28,0,10*ROW('Sanitation Data'!I76))="","",OFFSET('Sanitation Data'!$I$28,0,10*ROW('Sanitation Data'!I76)))</f>
        <v/>
      </c>
      <c r="DK82" s="322" t="str">
        <f ca="true">+IF(OFFSET('Sanitation Data'!$I$29,0,10*ROW('Sanitation Data'!I76))="","",OFFSET('Sanitation Data'!$I$29,0,10*ROW('Sanitation Data'!I76)))</f>
        <v/>
      </c>
      <c r="DL82" s="322" t="str">
        <f ca="true">+IF(OFFSET('Sanitation Data'!$I$30,0,10*ROW('Sanitation Data'!I76))="","",OFFSET('Sanitation Data'!$I$30,0,10*ROW('Sanitation Data'!I76)))</f>
        <v/>
      </c>
      <c r="DM82" s="322" t="str">
        <f ca="true">+IF(OFFSET('Sanitation Data'!$I$31,0,10*ROW('Sanitation Data'!I76))="","",OFFSET('Sanitation Data'!$I$31,0,10*ROW('Sanitation Data'!I76)))</f>
        <v/>
      </c>
      <c r="DN82" s="322" t="str">
        <f ca="true">+IF(OFFSET('Sanitation Data'!$I$32,0,10*ROW('Sanitation Data'!I76))="","",OFFSET('Sanitation Data'!$I$32,0,10*ROW('Sanitation Data'!I76)))</f>
        <v/>
      </c>
      <c r="DO82" s="322" t="str">
        <f ca="true">+IF(OFFSET('Hygiene Data'!$D$11,0,10*ROW('Hygiene Data'!D76))="","",OFFSET('Hygiene Data'!$D$11,0,10*ROW('Hygiene Data'!D76)))</f>
        <v/>
      </c>
      <c r="DP82" s="322" t="str">
        <f ca="true">+IF(OFFSET('Hygiene Data'!$D$12,0,10*ROW('Hygiene Data'!D76))="","",OFFSET('Hygiene Data'!$D$12,0,10*ROW('Hygiene Data'!D76)))</f>
        <v/>
      </c>
      <c r="DQ82" s="322" t="str">
        <f ca="true">+IF(OFFSET('Hygiene Data'!$D$13,0,10*ROW('Hygiene Data'!D76))="","",OFFSET('Hygiene Data'!$D$13,0,10*ROW('Hygiene Data'!D76)))</f>
        <v/>
      </c>
      <c r="DR82" s="322" t="str">
        <f ca="true">+IF(OFFSET('Hygiene Data'!$E$11,0,10*ROW('Hygiene Data'!E76))="","",OFFSET('Hygiene Data'!$E$11,0,10*ROW('Hygiene Data'!E76)))</f>
        <v/>
      </c>
      <c r="DS82" s="322" t="str">
        <f ca="true">+IF(OFFSET('Hygiene Data'!$E$12,0,10*ROW('Hygiene Data'!E76))="","",OFFSET('Hygiene Data'!$E$12,0,10*ROW('Hygiene Data'!E76)))</f>
        <v/>
      </c>
      <c r="DT82" s="322" t="str">
        <f ca="true">+IF(OFFSET('Hygiene Data'!$E$13,0,10*ROW('Hygiene Data'!E76))="","",OFFSET('Hygiene Data'!$E$13,0,10*ROW('Hygiene Data'!E76)))</f>
        <v/>
      </c>
      <c r="DU82" s="322" t="str">
        <f ca="true">+IF(OFFSET('Hygiene Data'!$F$11,0,10*ROW('Hygiene Data'!F76))="","",OFFSET('Hygiene Data'!$F$11,0,10*ROW('Hygiene Data'!F76)))</f>
        <v/>
      </c>
      <c r="DV82" s="322" t="str">
        <f ca="true">+IF(OFFSET('Hygiene Data'!$F$12,0,10*ROW('Hygiene Data'!F76))="","",OFFSET('Hygiene Data'!$F$12,0,10*ROW('Hygiene Data'!F76)))</f>
        <v/>
      </c>
      <c r="DW82" s="322" t="str">
        <f ca="true">+IF(OFFSET('Hygiene Data'!$F$13,0,10*ROW('Hygiene Data'!F76))="","",OFFSET('Hygiene Data'!$F$13,0,10*ROW('Hygiene Data'!F76)))</f>
        <v/>
      </c>
      <c r="DX82" s="322" t="str">
        <f ca="true">+IF(OFFSET('Hygiene Data'!$G$11,0,10*ROW('Hygiene Data'!G76))="","",OFFSET('Hygiene Data'!$G$11,0,10*ROW('Hygiene Data'!G76)))</f>
        <v/>
      </c>
      <c r="DY82" s="322" t="str">
        <f ca="true">+IF(OFFSET('Hygiene Data'!$G$12,0,10*ROW('Hygiene Data'!G76))="","",OFFSET('Hygiene Data'!$G$12,0,10*ROW('Hygiene Data'!G76)))</f>
        <v/>
      </c>
      <c r="DZ82" s="322" t="str">
        <f ca="true">+IF(OFFSET('Hygiene Data'!$G$13,0,10*ROW('Hygiene Data'!G76))="","",OFFSET('Hygiene Data'!$G$13,0,10*ROW('Hygiene Data'!G76)))</f>
        <v/>
      </c>
      <c r="EA82" s="322" t="str">
        <f ca="true">+IF(OFFSET('Hygiene Data'!$H$11,0,10*ROW('Hygiene Data'!H76))="","",OFFSET('Hygiene Data'!$H$11,0,10*ROW('Hygiene Data'!H76)))</f>
        <v/>
      </c>
      <c r="EB82" s="322" t="str">
        <f ca="true">+IF(OFFSET('Hygiene Data'!$H$12,0,10*ROW('Hygiene Data'!H76))="","",OFFSET('Hygiene Data'!$H$12,0,10*ROW('Hygiene Data'!H76)))</f>
        <v/>
      </c>
      <c r="EC82" s="322" t="str">
        <f ca="true">+IF(OFFSET('Hygiene Data'!$H$13,0,10*ROW('Hygiene Data'!H76))="","",OFFSET('Hygiene Data'!$H$13,0,10*ROW('Hygiene Data'!H76)))</f>
        <v/>
      </c>
      <c r="ED82" s="322" t="str">
        <f ca="true">+IF(OFFSET('Hygiene Data'!$I$11,0,10*ROW('Hygiene Data'!I76))="","",OFFSET('Hygiene Data'!$I$11,0,10*ROW('Hygiene Data'!I76)))</f>
        <v/>
      </c>
      <c r="EE82" s="322" t="str">
        <f ca="true">+IF(OFFSET('Hygiene Data'!$I$12,0,10*ROW('Hygiene Data'!I76))="","",OFFSET('Hygiene Data'!$I$12,0,10*ROW('Hygiene Data'!I76)))</f>
        <v/>
      </c>
      <c r="EF82" s="322" t="str">
        <f ca="true">+IF(OFFSET('Hygiene Data'!$I$13,0,10*ROW('Hygiene Data'!I76))="","",OFFSET('Hygiene Data'!$I$13,0,10*ROW('Hygiene Data'!I76)))</f>
        <v/>
      </c>
    </row>
    <row xmlns:x14ac="http://schemas.microsoft.com/office/spreadsheetml/2009/9/ac" r="83" x14ac:dyDescent="0.2">
      <c r="A83" s="38" t="str">
        <f ca="true">+IF(OFFSET('Water Data'!$B$2,0,10*ROW('Water Data'!E77))="","",OFFSET('Water Data'!$B$2,0,10*ROW('Water Data'!E77)))</f>
        <v/>
      </c>
      <c r="B83" s="38" t="str">
        <f ca="true">+IF(OFFSET('Water Data'!$C$2,0,10*ROW('Water Data'!F77))="","",OFFSET('Water Data'!$C$2,0,10*ROW('Water Data'!F77)))</f>
        <v/>
      </c>
      <c r="C83" s="378" t="str">
        <f t="shared" ca="true" si="1"/>
        <v/>
      </c>
      <c r="D83" s="99"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9"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9"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9"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9"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9"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9"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9"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9"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9"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9"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9"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9"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9"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9"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9"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9"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9"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100"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100"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100"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100"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100"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100"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100"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100"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100"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100"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100"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100"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100"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100"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100"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100"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100"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100"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100"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100"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100"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100"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100"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100"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100"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100"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100"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100"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100"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100"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101"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101"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101"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101"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101"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101"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101"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101"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101"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101"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101"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101"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101"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101"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101"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101"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101"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101"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22"/>
      <c r="BS83" s="322" t="str">
        <f ca="true">+IF(OFFSET('Water Data'!$D$27,0,10*ROW('Water Data'!D77))="","",OFFSET('Water Data'!$D$27,0,10*ROW('Water Data'!D77)))</f>
        <v/>
      </c>
      <c r="BT83" s="322" t="str">
        <f ca="true">+IF(OFFSET('Water Data'!$D$28,0,10*ROW('Water Data'!D77))="","",OFFSET('Water Data'!$D$28,0,10*ROW('Water Data'!D77)))</f>
        <v/>
      </c>
      <c r="BU83" s="322" t="str">
        <f ca="true">+IF(OFFSET('Water Data'!$D$29,0,10*ROW('Water Data'!D77))="","",OFFSET('Water Data'!$D$29,0,10*ROW('Water Data'!D77)))</f>
        <v/>
      </c>
      <c r="BV83" s="322" t="str">
        <f ca="true">+IF(OFFSET('Water Data'!$E$27,0,10*ROW('Water Data'!E77))="","",OFFSET('Water Data'!$E$27,0,10*ROW('Water Data'!E77)))</f>
        <v/>
      </c>
      <c r="BW83" s="322" t="str">
        <f ca="true">+IF(OFFSET('Water Data'!$E$28,0,10*ROW('Water Data'!E77))="","",OFFSET('Water Data'!$E$28,0,10*ROW('Water Data'!E77)))</f>
        <v/>
      </c>
      <c r="BX83" s="322" t="str">
        <f ca="true">+IF(OFFSET('Water Data'!$E$29,0,10*ROW('Water Data'!E77))="","",OFFSET('Water Data'!$E$29,0,10*ROW('Water Data'!E77)))</f>
        <v/>
      </c>
      <c r="BY83" s="322" t="str">
        <f ca="true">+IF(OFFSET('Water Data'!$F$27,0,10*ROW('Water Data'!F77))="","",OFFSET('Water Data'!$F$27,0,10*ROW('Water Data'!F77)))</f>
        <v/>
      </c>
      <c r="BZ83" s="322" t="str">
        <f ca="true">+IF(OFFSET('Water Data'!$F$28,0,10*ROW('Water Data'!F77))="","",OFFSET('Water Data'!$F$28,0,10*ROW('Water Data'!F77)))</f>
        <v/>
      </c>
      <c r="CA83" s="322" t="str">
        <f ca="true">+IF(OFFSET('Water Data'!$F$29,0,10*ROW('Water Data'!F77))="","",OFFSET('Water Data'!$F$29,0,10*ROW('Water Data'!F77)))</f>
        <v/>
      </c>
      <c r="CB83" s="322" t="str">
        <f ca="true">+IF(OFFSET('Water Data'!$G$27,0,10*ROW('Water Data'!G77))="","",OFFSET('Water Data'!$G$27,0,10*ROW('Water Data'!G77)))</f>
        <v/>
      </c>
      <c r="CC83" s="322" t="str">
        <f ca="true">+IF(OFFSET('Water Data'!$G$28,0,10*ROW('Water Data'!G77))="","",OFFSET('Water Data'!$G$28,0,10*ROW('Water Data'!G77)))</f>
        <v/>
      </c>
      <c r="CD83" s="322" t="str">
        <f ca="true">+IF(OFFSET('Water Data'!$G$29,0,10*ROW('Water Data'!G77))="","",OFFSET('Water Data'!$G$29,0,10*ROW('Water Data'!G77)))</f>
        <v/>
      </c>
      <c r="CE83" s="322" t="str">
        <f ca="true">+IF(OFFSET('Water Data'!$H$27,0,10*ROW('Water Data'!H77))="","",OFFSET('Water Data'!$H$27,0,10*ROW('Water Data'!H77)))</f>
        <v/>
      </c>
      <c r="CF83" s="322" t="str">
        <f ca="true">+IF(OFFSET('Water Data'!$H$28,0,10*ROW('Water Data'!H77))="","",OFFSET('Water Data'!$H$28,0,10*ROW('Water Data'!H77)))</f>
        <v/>
      </c>
      <c r="CG83" s="322" t="str">
        <f ca="true">+IF(OFFSET('Water Data'!$H$29,0,10*ROW('Water Data'!H77))="","",OFFSET('Water Data'!$H$29,0,10*ROW('Water Data'!H77)))</f>
        <v/>
      </c>
      <c r="CH83" s="322" t="str">
        <f ca="true">+IF(OFFSET('Water Data'!$I$27,0,10*ROW('Water Data'!I77))="","",OFFSET('Water Data'!$I$27,0,10*ROW('Water Data'!I77)))</f>
        <v/>
      </c>
      <c r="CI83" s="322" t="str">
        <f ca="true">+IF(OFFSET('Water Data'!$I$28,0,10*ROW('Water Data'!I77))="","",OFFSET('Water Data'!$I$28,0,10*ROW('Water Data'!I77)))</f>
        <v/>
      </c>
      <c r="CJ83" s="322" t="str">
        <f ca="true">+IF(OFFSET('Water Data'!$I$29,0,10*ROW('Water Data'!I77))="","",OFFSET('Water Data'!$I$29,0,10*ROW('Water Data'!I77)))</f>
        <v/>
      </c>
      <c r="CK83" s="322" t="str">
        <f ca="true">+IF(OFFSET('Sanitation Data'!$D$28,0,10*ROW('Sanitation Data'!D77))="","",OFFSET('Sanitation Data'!$D$28,0,10*ROW('Sanitation Data'!D77)))</f>
        <v/>
      </c>
      <c r="CL83" s="322" t="str">
        <f ca="true">+IF(OFFSET('Sanitation Data'!$D$29,0,10*ROW('Sanitation Data'!D77))="","",OFFSET('Sanitation Data'!$D$29,0,10*ROW('Sanitation Data'!D77)))</f>
        <v/>
      </c>
      <c r="CM83" s="322" t="str">
        <f ca="true">+IF(OFFSET('Sanitation Data'!$D$30,0,10*ROW('Sanitation Data'!D77))="","",OFFSET('Sanitation Data'!$D$30,0,10*ROW('Sanitation Data'!D77)))</f>
        <v/>
      </c>
      <c r="CN83" s="322" t="str">
        <f ca="true">+IF(OFFSET('Sanitation Data'!$D$31,0,10*ROW('Sanitation Data'!D77))="","",OFFSET('Sanitation Data'!$D$31,0,10*ROW('Sanitation Data'!D77)))</f>
        <v/>
      </c>
      <c r="CO83" s="322" t="str">
        <f ca="true">+IF(OFFSET('Sanitation Data'!$D$32,0,10*ROW('Sanitation Data'!D77))="","",OFFSET('Sanitation Data'!$D$32,0,10*ROW('Sanitation Data'!D77)))</f>
        <v/>
      </c>
      <c r="CP83" s="322" t="str">
        <f ca="true">+IF(OFFSET('Sanitation Data'!$E$28,0,10*ROW('Sanitation Data'!E77))="","",OFFSET('Sanitation Data'!$E$28,0,10*ROW('Sanitation Data'!E77)))</f>
        <v/>
      </c>
      <c r="CQ83" s="322" t="str">
        <f ca="true">+IF(OFFSET('Sanitation Data'!$E$29,0,10*ROW('Sanitation Data'!E77))="","",OFFSET('Sanitation Data'!$E$29,0,10*ROW('Sanitation Data'!E77)))</f>
        <v/>
      </c>
      <c r="CR83" s="322" t="str">
        <f ca="true">+IF(OFFSET('Sanitation Data'!$E$30,0,10*ROW('Sanitation Data'!E77))="","",OFFSET('Sanitation Data'!$E$30,0,10*ROW('Sanitation Data'!E77)))</f>
        <v/>
      </c>
      <c r="CS83" s="322" t="str">
        <f ca="true">+IF(OFFSET('Sanitation Data'!$E$31,0,10*ROW('Sanitation Data'!E77))="","",OFFSET('Sanitation Data'!$E$31,0,10*ROW('Sanitation Data'!E77)))</f>
        <v/>
      </c>
      <c r="CT83" s="322" t="str">
        <f ca="true">+IF(OFFSET('Sanitation Data'!$E$32,0,10*ROW('Sanitation Data'!E77))="","",OFFSET('Sanitation Data'!$E$32,0,10*ROW('Sanitation Data'!E77)))</f>
        <v/>
      </c>
      <c r="CU83" s="322" t="str">
        <f ca="true">+IF(OFFSET('Sanitation Data'!$F$28,0,10*ROW('Sanitation Data'!F77))="","",OFFSET('Sanitation Data'!$F$28,0,10*ROW('Sanitation Data'!F77)))</f>
        <v/>
      </c>
      <c r="CV83" s="322" t="str">
        <f ca="true">+IF(OFFSET('Sanitation Data'!$F$29,0,10*ROW('Sanitation Data'!F77))="","",OFFSET('Sanitation Data'!$F$29,0,10*ROW('Sanitation Data'!F77)))</f>
        <v/>
      </c>
      <c r="CW83" s="322" t="str">
        <f ca="true">+IF(OFFSET('Sanitation Data'!$F$30,0,10*ROW('Sanitation Data'!F77))="","",OFFSET('Sanitation Data'!$F$30,0,10*ROW('Sanitation Data'!F77)))</f>
        <v/>
      </c>
      <c r="CX83" s="322" t="str">
        <f ca="true">+IF(OFFSET('Sanitation Data'!$F$31,0,10*ROW('Sanitation Data'!F77))="","",OFFSET('Sanitation Data'!$F$31,0,10*ROW('Sanitation Data'!F77)))</f>
        <v/>
      </c>
      <c r="CY83" s="322" t="str">
        <f ca="true">+IF(OFFSET('Sanitation Data'!$F$32,0,10*ROW('Sanitation Data'!F77))="","",OFFSET('Sanitation Data'!$F$32,0,10*ROW('Sanitation Data'!F77)))</f>
        <v/>
      </c>
      <c r="CZ83" s="322" t="str">
        <f ca="true">+IF(OFFSET('Sanitation Data'!$G$28,0,10*ROW('Sanitation Data'!G77))="","",OFFSET('Sanitation Data'!$G$28,0,10*ROW('Sanitation Data'!G77)))</f>
        <v/>
      </c>
      <c r="DA83" s="322" t="str">
        <f ca="true">+IF(OFFSET('Sanitation Data'!$G$29,0,10*ROW('Sanitation Data'!G77))="","",OFFSET('Sanitation Data'!$G$29,0,10*ROW('Sanitation Data'!G77)))</f>
        <v/>
      </c>
      <c r="DB83" s="322" t="str">
        <f ca="true">+IF(OFFSET('Sanitation Data'!$G$30,0,10*ROW('Sanitation Data'!G77))="","",OFFSET('Sanitation Data'!$G$30,0,10*ROW('Sanitation Data'!G77)))</f>
        <v/>
      </c>
      <c r="DC83" s="322" t="str">
        <f ca="true">+IF(OFFSET('Sanitation Data'!$G$31,0,10*ROW('Sanitation Data'!G77))="","",OFFSET('Sanitation Data'!$G$31,0,10*ROW('Sanitation Data'!G77)))</f>
        <v/>
      </c>
      <c r="DD83" s="322" t="str">
        <f ca="true">+IF(OFFSET('Sanitation Data'!$G$32,0,10*ROW('Sanitation Data'!G77))="","",OFFSET('Sanitation Data'!$G$32,0,10*ROW('Sanitation Data'!G77)))</f>
        <v/>
      </c>
      <c r="DE83" s="322" t="str">
        <f ca="true">+IF(OFFSET('Sanitation Data'!$H$28,0,10*ROW('Sanitation Data'!H77))="","",OFFSET('Sanitation Data'!$H$28,0,10*ROW('Sanitation Data'!H77)))</f>
        <v/>
      </c>
      <c r="DF83" s="322" t="str">
        <f ca="true">+IF(OFFSET('Sanitation Data'!$H$29,0,10*ROW('Sanitation Data'!H77))="","",OFFSET('Sanitation Data'!$H$29,0,10*ROW('Sanitation Data'!H77)))</f>
        <v/>
      </c>
      <c r="DG83" s="322" t="str">
        <f ca="true">+IF(OFFSET('Sanitation Data'!$H$30,0,10*ROW('Sanitation Data'!H77))="","",OFFSET('Sanitation Data'!$H$30,0,10*ROW('Sanitation Data'!H77)))</f>
        <v/>
      </c>
      <c r="DH83" s="322" t="str">
        <f ca="true">+IF(OFFSET('Sanitation Data'!$H$31,0,10*ROW('Sanitation Data'!H77))="","",OFFSET('Sanitation Data'!$H$31,0,10*ROW('Sanitation Data'!H77)))</f>
        <v/>
      </c>
      <c r="DI83" s="322" t="str">
        <f ca="true">+IF(OFFSET('Sanitation Data'!$H$32,0,10*ROW('Sanitation Data'!H77))="","",OFFSET('Sanitation Data'!$H$32,0,10*ROW('Sanitation Data'!H77)))</f>
        <v/>
      </c>
      <c r="DJ83" s="322" t="str">
        <f ca="true">+IF(OFFSET('Sanitation Data'!$I$28,0,10*ROW('Sanitation Data'!I77))="","",OFFSET('Sanitation Data'!$I$28,0,10*ROW('Sanitation Data'!I77)))</f>
        <v/>
      </c>
      <c r="DK83" s="322" t="str">
        <f ca="true">+IF(OFFSET('Sanitation Data'!$I$29,0,10*ROW('Sanitation Data'!I77))="","",OFFSET('Sanitation Data'!$I$29,0,10*ROW('Sanitation Data'!I77)))</f>
        <v/>
      </c>
      <c r="DL83" s="322" t="str">
        <f ca="true">+IF(OFFSET('Sanitation Data'!$I$30,0,10*ROW('Sanitation Data'!I77))="","",OFFSET('Sanitation Data'!$I$30,0,10*ROW('Sanitation Data'!I77)))</f>
        <v/>
      </c>
      <c r="DM83" s="322" t="str">
        <f ca="true">+IF(OFFSET('Sanitation Data'!$I$31,0,10*ROW('Sanitation Data'!I77))="","",OFFSET('Sanitation Data'!$I$31,0,10*ROW('Sanitation Data'!I77)))</f>
        <v/>
      </c>
      <c r="DN83" s="322" t="str">
        <f ca="true">+IF(OFFSET('Sanitation Data'!$I$32,0,10*ROW('Sanitation Data'!I77))="","",OFFSET('Sanitation Data'!$I$32,0,10*ROW('Sanitation Data'!I77)))</f>
        <v/>
      </c>
      <c r="DO83" s="322" t="str">
        <f ca="true">+IF(OFFSET('Hygiene Data'!$D$11,0,10*ROW('Hygiene Data'!D77))="","",OFFSET('Hygiene Data'!$D$11,0,10*ROW('Hygiene Data'!D77)))</f>
        <v/>
      </c>
      <c r="DP83" s="322" t="str">
        <f ca="true">+IF(OFFSET('Hygiene Data'!$D$12,0,10*ROW('Hygiene Data'!D77))="","",OFFSET('Hygiene Data'!$D$12,0,10*ROW('Hygiene Data'!D77)))</f>
        <v/>
      </c>
      <c r="DQ83" s="322" t="str">
        <f ca="true">+IF(OFFSET('Hygiene Data'!$D$13,0,10*ROW('Hygiene Data'!D77))="","",OFFSET('Hygiene Data'!$D$13,0,10*ROW('Hygiene Data'!D77)))</f>
        <v/>
      </c>
      <c r="DR83" s="322" t="str">
        <f ca="true">+IF(OFFSET('Hygiene Data'!$E$11,0,10*ROW('Hygiene Data'!E77))="","",OFFSET('Hygiene Data'!$E$11,0,10*ROW('Hygiene Data'!E77)))</f>
        <v/>
      </c>
      <c r="DS83" s="322" t="str">
        <f ca="true">+IF(OFFSET('Hygiene Data'!$E$12,0,10*ROW('Hygiene Data'!E77))="","",OFFSET('Hygiene Data'!$E$12,0,10*ROW('Hygiene Data'!E77)))</f>
        <v/>
      </c>
      <c r="DT83" s="322" t="str">
        <f ca="true">+IF(OFFSET('Hygiene Data'!$E$13,0,10*ROW('Hygiene Data'!E77))="","",OFFSET('Hygiene Data'!$E$13,0,10*ROW('Hygiene Data'!E77)))</f>
        <v/>
      </c>
      <c r="DU83" s="322" t="str">
        <f ca="true">+IF(OFFSET('Hygiene Data'!$F$11,0,10*ROW('Hygiene Data'!F77))="","",OFFSET('Hygiene Data'!$F$11,0,10*ROW('Hygiene Data'!F77)))</f>
        <v/>
      </c>
      <c r="DV83" s="322" t="str">
        <f ca="true">+IF(OFFSET('Hygiene Data'!$F$12,0,10*ROW('Hygiene Data'!F77))="","",OFFSET('Hygiene Data'!$F$12,0,10*ROW('Hygiene Data'!F77)))</f>
        <v/>
      </c>
      <c r="DW83" s="322" t="str">
        <f ca="true">+IF(OFFSET('Hygiene Data'!$F$13,0,10*ROW('Hygiene Data'!F77))="","",OFFSET('Hygiene Data'!$F$13,0,10*ROW('Hygiene Data'!F77)))</f>
        <v/>
      </c>
      <c r="DX83" s="322" t="str">
        <f ca="true">+IF(OFFSET('Hygiene Data'!$G$11,0,10*ROW('Hygiene Data'!G77))="","",OFFSET('Hygiene Data'!$G$11,0,10*ROW('Hygiene Data'!G77)))</f>
        <v/>
      </c>
      <c r="DY83" s="322" t="str">
        <f ca="true">+IF(OFFSET('Hygiene Data'!$G$12,0,10*ROW('Hygiene Data'!G77))="","",OFFSET('Hygiene Data'!$G$12,0,10*ROW('Hygiene Data'!G77)))</f>
        <v/>
      </c>
      <c r="DZ83" s="322" t="str">
        <f ca="true">+IF(OFFSET('Hygiene Data'!$G$13,0,10*ROW('Hygiene Data'!G77))="","",OFFSET('Hygiene Data'!$G$13,0,10*ROW('Hygiene Data'!G77)))</f>
        <v/>
      </c>
      <c r="EA83" s="322" t="str">
        <f ca="true">+IF(OFFSET('Hygiene Data'!$H$11,0,10*ROW('Hygiene Data'!H77))="","",OFFSET('Hygiene Data'!$H$11,0,10*ROW('Hygiene Data'!H77)))</f>
        <v/>
      </c>
      <c r="EB83" s="322" t="str">
        <f ca="true">+IF(OFFSET('Hygiene Data'!$H$12,0,10*ROW('Hygiene Data'!H77))="","",OFFSET('Hygiene Data'!$H$12,0,10*ROW('Hygiene Data'!H77)))</f>
        <v/>
      </c>
      <c r="EC83" s="322" t="str">
        <f ca="true">+IF(OFFSET('Hygiene Data'!$H$13,0,10*ROW('Hygiene Data'!H77))="","",OFFSET('Hygiene Data'!$H$13,0,10*ROW('Hygiene Data'!H77)))</f>
        <v/>
      </c>
      <c r="ED83" s="322" t="str">
        <f ca="true">+IF(OFFSET('Hygiene Data'!$I$11,0,10*ROW('Hygiene Data'!I77))="","",OFFSET('Hygiene Data'!$I$11,0,10*ROW('Hygiene Data'!I77)))</f>
        <v/>
      </c>
      <c r="EE83" s="322" t="str">
        <f ca="true">+IF(OFFSET('Hygiene Data'!$I$12,0,10*ROW('Hygiene Data'!I77))="","",OFFSET('Hygiene Data'!$I$12,0,10*ROW('Hygiene Data'!I77)))</f>
        <v/>
      </c>
      <c r="EF83" s="322" t="str">
        <f ca="true">+IF(OFFSET('Hygiene Data'!$I$13,0,10*ROW('Hygiene Data'!I77))="","",OFFSET('Hygiene Data'!$I$13,0,10*ROW('Hygiene Data'!I77)))</f>
        <v/>
      </c>
    </row>
    <row xmlns:x14ac="http://schemas.microsoft.com/office/spreadsheetml/2009/9/ac" r="84" x14ac:dyDescent="0.2">
      <c r="A84" s="38" t="str">
        <f ca="true">+IF(OFFSET('Water Data'!$B$2,0,10*ROW('Water Data'!E78))="","",OFFSET('Water Data'!$B$2,0,10*ROW('Water Data'!E78)))</f>
        <v/>
      </c>
      <c r="B84" s="38" t="str">
        <f ca="true">+IF(OFFSET('Water Data'!$C$2,0,10*ROW('Water Data'!F78))="","",OFFSET('Water Data'!$C$2,0,10*ROW('Water Data'!F78)))</f>
        <v/>
      </c>
      <c r="C84" s="378" t="str">
        <f t="shared" ca="true" si="1"/>
        <v/>
      </c>
      <c r="D84" s="99"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9"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9"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9"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9"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9"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9"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9"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9"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9"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9"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9"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9"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9"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9"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9"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9"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9"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100"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100"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100"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100"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100"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100"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100"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100"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100"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100"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100"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100"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100"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100"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100"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100"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100"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100"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100"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100"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100"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100"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100"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100"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100"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100"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100"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100"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100"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100"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101"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101"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101"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101"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101"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101"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101"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101"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101"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101"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101"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101"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101"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101"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101"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101"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101"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101"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22"/>
      <c r="BS84" s="322" t="str">
        <f ca="true">+IF(OFFSET('Water Data'!$D$27,0,10*ROW('Water Data'!D78))="","",OFFSET('Water Data'!$D$27,0,10*ROW('Water Data'!D78)))</f>
        <v/>
      </c>
      <c r="BT84" s="322" t="str">
        <f ca="true">+IF(OFFSET('Water Data'!$D$28,0,10*ROW('Water Data'!D78))="","",OFFSET('Water Data'!$D$28,0,10*ROW('Water Data'!D78)))</f>
        <v/>
      </c>
      <c r="BU84" s="322" t="str">
        <f ca="true">+IF(OFFSET('Water Data'!$D$29,0,10*ROW('Water Data'!D78))="","",OFFSET('Water Data'!$D$29,0,10*ROW('Water Data'!D78)))</f>
        <v/>
      </c>
      <c r="BV84" s="322" t="str">
        <f ca="true">+IF(OFFSET('Water Data'!$E$27,0,10*ROW('Water Data'!E78))="","",OFFSET('Water Data'!$E$27,0,10*ROW('Water Data'!E78)))</f>
        <v/>
      </c>
      <c r="BW84" s="322" t="str">
        <f ca="true">+IF(OFFSET('Water Data'!$E$28,0,10*ROW('Water Data'!E78))="","",OFFSET('Water Data'!$E$28,0,10*ROW('Water Data'!E78)))</f>
        <v/>
      </c>
      <c r="BX84" s="322" t="str">
        <f ca="true">+IF(OFFSET('Water Data'!$E$29,0,10*ROW('Water Data'!E78))="","",OFFSET('Water Data'!$E$29,0,10*ROW('Water Data'!E78)))</f>
        <v/>
      </c>
      <c r="BY84" s="322" t="str">
        <f ca="true">+IF(OFFSET('Water Data'!$F$27,0,10*ROW('Water Data'!F78))="","",OFFSET('Water Data'!$F$27,0,10*ROW('Water Data'!F78)))</f>
        <v/>
      </c>
      <c r="BZ84" s="322" t="str">
        <f ca="true">+IF(OFFSET('Water Data'!$F$28,0,10*ROW('Water Data'!F78))="","",OFFSET('Water Data'!$F$28,0,10*ROW('Water Data'!F78)))</f>
        <v/>
      </c>
      <c r="CA84" s="322" t="str">
        <f ca="true">+IF(OFFSET('Water Data'!$F$29,0,10*ROW('Water Data'!F78))="","",OFFSET('Water Data'!$F$29,0,10*ROW('Water Data'!F78)))</f>
        <v/>
      </c>
      <c r="CB84" s="322" t="str">
        <f ca="true">+IF(OFFSET('Water Data'!$G$27,0,10*ROW('Water Data'!G78))="","",OFFSET('Water Data'!$G$27,0,10*ROW('Water Data'!G78)))</f>
        <v/>
      </c>
      <c r="CC84" s="322" t="str">
        <f ca="true">+IF(OFFSET('Water Data'!$G$28,0,10*ROW('Water Data'!G78))="","",OFFSET('Water Data'!$G$28,0,10*ROW('Water Data'!G78)))</f>
        <v/>
      </c>
      <c r="CD84" s="322" t="str">
        <f ca="true">+IF(OFFSET('Water Data'!$G$29,0,10*ROW('Water Data'!G78))="","",OFFSET('Water Data'!$G$29,0,10*ROW('Water Data'!G78)))</f>
        <v/>
      </c>
      <c r="CE84" s="322" t="str">
        <f ca="true">+IF(OFFSET('Water Data'!$H$27,0,10*ROW('Water Data'!H78))="","",OFFSET('Water Data'!$H$27,0,10*ROW('Water Data'!H78)))</f>
        <v/>
      </c>
      <c r="CF84" s="322" t="str">
        <f ca="true">+IF(OFFSET('Water Data'!$H$28,0,10*ROW('Water Data'!H78))="","",OFFSET('Water Data'!$H$28,0,10*ROW('Water Data'!H78)))</f>
        <v/>
      </c>
      <c r="CG84" s="322" t="str">
        <f ca="true">+IF(OFFSET('Water Data'!$H$29,0,10*ROW('Water Data'!H78))="","",OFFSET('Water Data'!$H$29,0,10*ROW('Water Data'!H78)))</f>
        <v/>
      </c>
      <c r="CH84" s="322" t="str">
        <f ca="true">+IF(OFFSET('Water Data'!$I$27,0,10*ROW('Water Data'!I78))="","",OFFSET('Water Data'!$I$27,0,10*ROW('Water Data'!I78)))</f>
        <v/>
      </c>
      <c r="CI84" s="322" t="str">
        <f ca="true">+IF(OFFSET('Water Data'!$I$28,0,10*ROW('Water Data'!I78))="","",OFFSET('Water Data'!$I$28,0,10*ROW('Water Data'!I78)))</f>
        <v/>
      </c>
      <c r="CJ84" s="322" t="str">
        <f ca="true">+IF(OFFSET('Water Data'!$I$29,0,10*ROW('Water Data'!I78))="","",OFFSET('Water Data'!$I$29,0,10*ROW('Water Data'!I78)))</f>
        <v/>
      </c>
      <c r="CK84" s="322" t="str">
        <f ca="true">+IF(OFFSET('Sanitation Data'!$D$28,0,10*ROW('Sanitation Data'!D78))="","",OFFSET('Sanitation Data'!$D$28,0,10*ROW('Sanitation Data'!D78)))</f>
        <v/>
      </c>
      <c r="CL84" s="322" t="str">
        <f ca="true">+IF(OFFSET('Sanitation Data'!$D$29,0,10*ROW('Sanitation Data'!D78))="","",OFFSET('Sanitation Data'!$D$29,0,10*ROW('Sanitation Data'!D78)))</f>
        <v/>
      </c>
      <c r="CM84" s="322" t="str">
        <f ca="true">+IF(OFFSET('Sanitation Data'!$D$30,0,10*ROW('Sanitation Data'!D78))="","",OFFSET('Sanitation Data'!$D$30,0,10*ROW('Sanitation Data'!D78)))</f>
        <v/>
      </c>
      <c r="CN84" s="322" t="str">
        <f ca="true">+IF(OFFSET('Sanitation Data'!$D$31,0,10*ROW('Sanitation Data'!D78))="","",OFFSET('Sanitation Data'!$D$31,0,10*ROW('Sanitation Data'!D78)))</f>
        <v/>
      </c>
      <c r="CO84" s="322" t="str">
        <f ca="true">+IF(OFFSET('Sanitation Data'!$D$32,0,10*ROW('Sanitation Data'!D78))="","",OFFSET('Sanitation Data'!$D$32,0,10*ROW('Sanitation Data'!D78)))</f>
        <v/>
      </c>
      <c r="CP84" s="322" t="str">
        <f ca="true">+IF(OFFSET('Sanitation Data'!$E$28,0,10*ROW('Sanitation Data'!E78))="","",OFFSET('Sanitation Data'!$E$28,0,10*ROW('Sanitation Data'!E78)))</f>
        <v/>
      </c>
      <c r="CQ84" s="322" t="str">
        <f ca="true">+IF(OFFSET('Sanitation Data'!$E$29,0,10*ROW('Sanitation Data'!E78))="","",OFFSET('Sanitation Data'!$E$29,0,10*ROW('Sanitation Data'!E78)))</f>
        <v/>
      </c>
      <c r="CR84" s="322" t="str">
        <f ca="true">+IF(OFFSET('Sanitation Data'!$E$30,0,10*ROW('Sanitation Data'!E78))="","",OFFSET('Sanitation Data'!$E$30,0,10*ROW('Sanitation Data'!E78)))</f>
        <v/>
      </c>
      <c r="CS84" s="322" t="str">
        <f ca="true">+IF(OFFSET('Sanitation Data'!$E$31,0,10*ROW('Sanitation Data'!E78))="","",OFFSET('Sanitation Data'!$E$31,0,10*ROW('Sanitation Data'!E78)))</f>
        <v/>
      </c>
      <c r="CT84" s="322" t="str">
        <f ca="true">+IF(OFFSET('Sanitation Data'!$E$32,0,10*ROW('Sanitation Data'!E78))="","",OFFSET('Sanitation Data'!$E$32,0,10*ROW('Sanitation Data'!E78)))</f>
        <v/>
      </c>
      <c r="CU84" s="322" t="str">
        <f ca="true">+IF(OFFSET('Sanitation Data'!$F$28,0,10*ROW('Sanitation Data'!F78))="","",OFFSET('Sanitation Data'!$F$28,0,10*ROW('Sanitation Data'!F78)))</f>
        <v/>
      </c>
      <c r="CV84" s="322" t="str">
        <f ca="true">+IF(OFFSET('Sanitation Data'!$F$29,0,10*ROW('Sanitation Data'!F78))="","",OFFSET('Sanitation Data'!$F$29,0,10*ROW('Sanitation Data'!F78)))</f>
        <v/>
      </c>
      <c r="CW84" s="322" t="str">
        <f ca="true">+IF(OFFSET('Sanitation Data'!$F$30,0,10*ROW('Sanitation Data'!F78))="","",OFFSET('Sanitation Data'!$F$30,0,10*ROW('Sanitation Data'!F78)))</f>
        <v/>
      </c>
      <c r="CX84" s="322" t="str">
        <f ca="true">+IF(OFFSET('Sanitation Data'!$F$31,0,10*ROW('Sanitation Data'!F78))="","",OFFSET('Sanitation Data'!$F$31,0,10*ROW('Sanitation Data'!F78)))</f>
        <v/>
      </c>
      <c r="CY84" s="322" t="str">
        <f ca="true">+IF(OFFSET('Sanitation Data'!$F$32,0,10*ROW('Sanitation Data'!F78))="","",OFFSET('Sanitation Data'!$F$32,0,10*ROW('Sanitation Data'!F78)))</f>
        <v/>
      </c>
      <c r="CZ84" s="322" t="str">
        <f ca="true">+IF(OFFSET('Sanitation Data'!$G$28,0,10*ROW('Sanitation Data'!G78))="","",OFFSET('Sanitation Data'!$G$28,0,10*ROW('Sanitation Data'!G78)))</f>
        <v/>
      </c>
      <c r="DA84" s="322" t="str">
        <f ca="true">+IF(OFFSET('Sanitation Data'!$G$29,0,10*ROW('Sanitation Data'!G78))="","",OFFSET('Sanitation Data'!$G$29,0,10*ROW('Sanitation Data'!G78)))</f>
        <v/>
      </c>
      <c r="DB84" s="322" t="str">
        <f ca="true">+IF(OFFSET('Sanitation Data'!$G$30,0,10*ROW('Sanitation Data'!G78))="","",OFFSET('Sanitation Data'!$G$30,0,10*ROW('Sanitation Data'!G78)))</f>
        <v/>
      </c>
      <c r="DC84" s="322" t="str">
        <f ca="true">+IF(OFFSET('Sanitation Data'!$G$31,0,10*ROW('Sanitation Data'!G78))="","",OFFSET('Sanitation Data'!$G$31,0,10*ROW('Sanitation Data'!G78)))</f>
        <v/>
      </c>
      <c r="DD84" s="322" t="str">
        <f ca="true">+IF(OFFSET('Sanitation Data'!$G$32,0,10*ROW('Sanitation Data'!G78))="","",OFFSET('Sanitation Data'!$G$32,0,10*ROW('Sanitation Data'!G78)))</f>
        <v/>
      </c>
      <c r="DE84" s="322" t="str">
        <f ca="true">+IF(OFFSET('Sanitation Data'!$H$28,0,10*ROW('Sanitation Data'!H78))="","",OFFSET('Sanitation Data'!$H$28,0,10*ROW('Sanitation Data'!H78)))</f>
        <v/>
      </c>
      <c r="DF84" s="322" t="str">
        <f ca="true">+IF(OFFSET('Sanitation Data'!$H$29,0,10*ROW('Sanitation Data'!H78))="","",OFFSET('Sanitation Data'!$H$29,0,10*ROW('Sanitation Data'!H78)))</f>
        <v/>
      </c>
      <c r="DG84" s="322" t="str">
        <f ca="true">+IF(OFFSET('Sanitation Data'!$H$30,0,10*ROW('Sanitation Data'!H78))="","",OFFSET('Sanitation Data'!$H$30,0,10*ROW('Sanitation Data'!H78)))</f>
        <v/>
      </c>
      <c r="DH84" s="322" t="str">
        <f ca="true">+IF(OFFSET('Sanitation Data'!$H$31,0,10*ROW('Sanitation Data'!H78))="","",OFFSET('Sanitation Data'!$H$31,0,10*ROW('Sanitation Data'!H78)))</f>
        <v/>
      </c>
      <c r="DI84" s="322" t="str">
        <f ca="true">+IF(OFFSET('Sanitation Data'!$H$32,0,10*ROW('Sanitation Data'!H78))="","",OFFSET('Sanitation Data'!$H$32,0,10*ROW('Sanitation Data'!H78)))</f>
        <v/>
      </c>
      <c r="DJ84" s="322" t="str">
        <f ca="true">+IF(OFFSET('Sanitation Data'!$I$28,0,10*ROW('Sanitation Data'!I78))="","",OFFSET('Sanitation Data'!$I$28,0,10*ROW('Sanitation Data'!I78)))</f>
        <v/>
      </c>
      <c r="DK84" s="322" t="str">
        <f ca="true">+IF(OFFSET('Sanitation Data'!$I$29,0,10*ROW('Sanitation Data'!I78))="","",OFFSET('Sanitation Data'!$I$29,0,10*ROW('Sanitation Data'!I78)))</f>
        <v/>
      </c>
      <c r="DL84" s="322" t="str">
        <f ca="true">+IF(OFFSET('Sanitation Data'!$I$30,0,10*ROW('Sanitation Data'!I78))="","",OFFSET('Sanitation Data'!$I$30,0,10*ROW('Sanitation Data'!I78)))</f>
        <v/>
      </c>
      <c r="DM84" s="322" t="str">
        <f ca="true">+IF(OFFSET('Sanitation Data'!$I$31,0,10*ROW('Sanitation Data'!I78))="","",OFFSET('Sanitation Data'!$I$31,0,10*ROW('Sanitation Data'!I78)))</f>
        <v/>
      </c>
      <c r="DN84" s="322" t="str">
        <f ca="true">+IF(OFFSET('Sanitation Data'!$I$32,0,10*ROW('Sanitation Data'!I78))="","",OFFSET('Sanitation Data'!$I$32,0,10*ROW('Sanitation Data'!I78)))</f>
        <v/>
      </c>
      <c r="DO84" s="322" t="str">
        <f ca="true">+IF(OFFSET('Hygiene Data'!$D$11,0,10*ROW('Hygiene Data'!D78))="","",OFFSET('Hygiene Data'!$D$11,0,10*ROW('Hygiene Data'!D78)))</f>
        <v/>
      </c>
      <c r="DP84" s="322" t="str">
        <f ca="true">+IF(OFFSET('Hygiene Data'!$D$12,0,10*ROW('Hygiene Data'!D78))="","",OFFSET('Hygiene Data'!$D$12,0,10*ROW('Hygiene Data'!D78)))</f>
        <v/>
      </c>
      <c r="DQ84" s="322" t="str">
        <f ca="true">+IF(OFFSET('Hygiene Data'!$D$13,0,10*ROW('Hygiene Data'!D78))="","",OFFSET('Hygiene Data'!$D$13,0,10*ROW('Hygiene Data'!D78)))</f>
        <v/>
      </c>
      <c r="DR84" s="322" t="str">
        <f ca="true">+IF(OFFSET('Hygiene Data'!$E$11,0,10*ROW('Hygiene Data'!E78))="","",OFFSET('Hygiene Data'!$E$11,0,10*ROW('Hygiene Data'!E78)))</f>
        <v/>
      </c>
      <c r="DS84" s="322" t="str">
        <f ca="true">+IF(OFFSET('Hygiene Data'!$E$12,0,10*ROW('Hygiene Data'!E78))="","",OFFSET('Hygiene Data'!$E$12,0,10*ROW('Hygiene Data'!E78)))</f>
        <v/>
      </c>
      <c r="DT84" s="322" t="str">
        <f ca="true">+IF(OFFSET('Hygiene Data'!$E$13,0,10*ROW('Hygiene Data'!E78))="","",OFFSET('Hygiene Data'!$E$13,0,10*ROW('Hygiene Data'!E78)))</f>
        <v/>
      </c>
      <c r="DU84" s="322" t="str">
        <f ca="true">+IF(OFFSET('Hygiene Data'!$F$11,0,10*ROW('Hygiene Data'!F78))="","",OFFSET('Hygiene Data'!$F$11,0,10*ROW('Hygiene Data'!F78)))</f>
        <v/>
      </c>
      <c r="DV84" s="322" t="str">
        <f ca="true">+IF(OFFSET('Hygiene Data'!$F$12,0,10*ROW('Hygiene Data'!F78))="","",OFFSET('Hygiene Data'!$F$12,0,10*ROW('Hygiene Data'!F78)))</f>
        <v/>
      </c>
      <c r="DW84" s="322" t="str">
        <f ca="true">+IF(OFFSET('Hygiene Data'!$F$13,0,10*ROW('Hygiene Data'!F78))="","",OFFSET('Hygiene Data'!$F$13,0,10*ROW('Hygiene Data'!F78)))</f>
        <v/>
      </c>
      <c r="DX84" s="322" t="str">
        <f ca="true">+IF(OFFSET('Hygiene Data'!$G$11,0,10*ROW('Hygiene Data'!G78))="","",OFFSET('Hygiene Data'!$G$11,0,10*ROW('Hygiene Data'!G78)))</f>
        <v/>
      </c>
      <c r="DY84" s="322" t="str">
        <f ca="true">+IF(OFFSET('Hygiene Data'!$G$12,0,10*ROW('Hygiene Data'!G78))="","",OFFSET('Hygiene Data'!$G$12,0,10*ROW('Hygiene Data'!G78)))</f>
        <v/>
      </c>
      <c r="DZ84" s="322" t="str">
        <f ca="true">+IF(OFFSET('Hygiene Data'!$G$13,0,10*ROW('Hygiene Data'!G78))="","",OFFSET('Hygiene Data'!$G$13,0,10*ROW('Hygiene Data'!G78)))</f>
        <v/>
      </c>
      <c r="EA84" s="322" t="str">
        <f ca="true">+IF(OFFSET('Hygiene Data'!$H$11,0,10*ROW('Hygiene Data'!H78))="","",OFFSET('Hygiene Data'!$H$11,0,10*ROW('Hygiene Data'!H78)))</f>
        <v/>
      </c>
      <c r="EB84" s="322" t="str">
        <f ca="true">+IF(OFFSET('Hygiene Data'!$H$12,0,10*ROW('Hygiene Data'!H78))="","",OFFSET('Hygiene Data'!$H$12,0,10*ROW('Hygiene Data'!H78)))</f>
        <v/>
      </c>
      <c r="EC84" s="322" t="str">
        <f ca="true">+IF(OFFSET('Hygiene Data'!$H$13,0,10*ROW('Hygiene Data'!H78))="","",OFFSET('Hygiene Data'!$H$13,0,10*ROW('Hygiene Data'!H78)))</f>
        <v/>
      </c>
      <c r="ED84" s="322" t="str">
        <f ca="true">+IF(OFFSET('Hygiene Data'!$I$11,0,10*ROW('Hygiene Data'!I78))="","",OFFSET('Hygiene Data'!$I$11,0,10*ROW('Hygiene Data'!I78)))</f>
        <v/>
      </c>
      <c r="EE84" s="322" t="str">
        <f ca="true">+IF(OFFSET('Hygiene Data'!$I$12,0,10*ROW('Hygiene Data'!I78))="","",OFFSET('Hygiene Data'!$I$12,0,10*ROW('Hygiene Data'!I78)))</f>
        <v/>
      </c>
      <c r="EF84" s="322" t="str">
        <f ca="true">+IF(OFFSET('Hygiene Data'!$I$13,0,10*ROW('Hygiene Data'!I78))="","",OFFSET('Hygiene Data'!$I$13,0,10*ROW('Hygiene Data'!I78)))</f>
        <v/>
      </c>
    </row>
    <row xmlns:x14ac="http://schemas.microsoft.com/office/spreadsheetml/2009/9/ac" r="85" x14ac:dyDescent="0.2">
      <c r="A85" s="38" t="str">
        <f ca="true">+IF(OFFSET('Water Data'!$B$2,0,10*ROW('Water Data'!E79))="","",OFFSET('Water Data'!$B$2,0,10*ROW('Water Data'!E79)))</f>
        <v/>
      </c>
      <c r="B85" s="38" t="str">
        <f ca="true">+IF(OFFSET('Water Data'!$C$2,0,10*ROW('Water Data'!F79))="","",OFFSET('Water Data'!$C$2,0,10*ROW('Water Data'!F79)))</f>
        <v/>
      </c>
      <c r="C85" s="378" t="str">
        <f t="shared" ca="true" si="1"/>
        <v/>
      </c>
      <c r="D85" s="99"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9"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9"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9"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9"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9"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9"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9"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9"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9"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9"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9"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9"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9"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9"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9"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9"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9"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100"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100"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100"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100"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100"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100"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100"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100"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100"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100"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100"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100"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100"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100"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100"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100"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100"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100"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100"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100"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100"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100"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100"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100"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100"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100"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100"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100"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100"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100"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101"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101"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101"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101"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101"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101"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101"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101"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101"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101"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101"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101"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101"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101"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101"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101"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101"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101"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22"/>
      <c r="BS85" s="322" t="str">
        <f ca="true">+IF(OFFSET('Water Data'!$D$27,0,10*ROW('Water Data'!D79))="","",OFFSET('Water Data'!$D$27,0,10*ROW('Water Data'!D79)))</f>
        <v/>
      </c>
      <c r="BT85" s="322" t="str">
        <f ca="true">+IF(OFFSET('Water Data'!$D$28,0,10*ROW('Water Data'!D79))="","",OFFSET('Water Data'!$D$28,0,10*ROW('Water Data'!D79)))</f>
        <v/>
      </c>
      <c r="BU85" s="322" t="str">
        <f ca="true">+IF(OFFSET('Water Data'!$D$29,0,10*ROW('Water Data'!D79))="","",OFFSET('Water Data'!$D$29,0,10*ROW('Water Data'!D79)))</f>
        <v/>
      </c>
      <c r="BV85" s="322" t="str">
        <f ca="true">+IF(OFFSET('Water Data'!$E$27,0,10*ROW('Water Data'!E79))="","",OFFSET('Water Data'!$E$27,0,10*ROW('Water Data'!E79)))</f>
        <v/>
      </c>
      <c r="BW85" s="322" t="str">
        <f ca="true">+IF(OFFSET('Water Data'!$E$28,0,10*ROW('Water Data'!E79))="","",OFFSET('Water Data'!$E$28,0,10*ROW('Water Data'!E79)))</f>
        <v/>
      </c>
      <c r="BX85" s="322" t="str">
        <f ca="true">+IF(OFFSET('Water Data'!$E$29,0,10*ROW('Water Data'!E79))="","",OFFSET('Water Data'!$E$29,0,10*ROW('Water Data'!E79)))</f>
        <v/>
      </c>
      <c r="BY85" s="322" t="str">
        <f ca="true">+IF(OFFSET('Water Data'!$F$27,0,10*ROW('Water Data'!F79))="","",OFFSET('Water Data'!$F$27,0,10*ROW('Water Data'!F79)))</f>
        <v/>
      </c>
      <c r="BZ85" s="322" t="str">
        <f ca="true">+IF(OFFSET('Water Data'!$F$28,0,10*ROW('Water Data'!F79))="","",OFFSET('Water Data'!$F$28,0,10*ROW('Water Data'!F79)))</f>
        <v/>
      </c>
      <c r="CA85" s="322" t="str">
        <f ca="true">+IF(OFFSET('Water Data'!$F$29,0,10*ROW('Water Data'!F79))="","",OFFSET('Water Data'!$F$29,0,10*ROW('Water Data'!F79)))</f>
        <v/>
      </c>
      <c r="CB85" s="322" t="str">
        <f ca="true">+IF(OFFSET('Water Data'!$G$27,0,10*ROW('Water Data'!G79))="","",OFFSET('Water Data'!$G$27,0,10*ROW('Water Data'!G79)))</f>
        <v/>
      </c>
      <c r="CC85" s="322" t="str">
        <f ca="true">+IF(OFFSET('Water Data'!$G$28,0,10*ROW('Water Data'!G79))="","",OFFSET('Water Data'!$G$28,0,10*ROW('Water Data'!G79)))</f>
        <v/>
      </c>
      <c r="CD85" s="322" t="str">
        <f ca="true">+IF(OFFSET('Water Data'!$G$29,0,10*ROW('Water Data'!G79))="","",OFFSET('Water Data'!$G$29,0,10*ROW('Water Data'!G79)))</f>
        <v/>
      </c>
      <c r="CE85" s="322" t="str">
        <f ca="true">+IF(OFFSET('Water Data'!$H$27,0,10*ROW('Water Data'!H79))="","",OFFSET('Water Data'!$H$27,0,10*ROW('Water Data'!H79)))</f>
        <v/>
      </c>
      <c r="CF85" s="322" t="str">
        <f ca="true">+IF(OFFSET('Water Data'!$H$28,0,10*ROW('Water Data'!H79))="","",OFFSET('Water Data'!$H$28,0,10*ROW('Water Data'!H79)))</f>
        <v/>
      </c>
      <c r="CG85" s="322" t="str">
        <f ca="true">+IF(OFFSET('Water Data'!$H$29,0,10*ROW('Water Data'!H79))="","",OFFSET('Water Data'!$H$29,0,10*ROW('Water Data'!H79)))</f>
        <v/>
      </c>
      <c r="CH85" s="322" t="str">
        <f ca="true">+IF(OFFSET('Water Data'!$I$27,0,10*ROW('Water Data'!I79))="","",OFFSET('Water Data'!$I$27,0,10*ROW('Water Data'!I79)))</f>
        <v/>
      </c>
      <c r="CI85" s="322" t="str">
        <f ca="true">+IF(OFFSET('Water Data'!$I$28,0,10*ROW('Water Data'!I79))="","",OFFSET('Water Data'!$I$28,0,10*ROW('Water Data'!I79)))</f>
        <v/>
      </c>
      <c r="CJ85" s="322" t="str">
        <f ca="true">+IF(OFFSET('Water Data'!$I$29,0,10*ROW('Water Data'!I79))="","",OFFSET('Water Data'!$I$29,0,10*ROW('Water Data'!I79)))</f>
        <v/>
      </c>
      <c r="CK85" s="322" t="str">
        <f ca="true">+IF(OFFSET('Sanitation Data'!$D$28,0,10*ROW('Sanitation Data'!D79))="","",OFFSET('Sanitation Data'!$D$28,0,10*ROW('Sanitation Data'!D79)))</f>
        <v/>
      </c>
      <c r="CL85" s="322" t="str">
        <f ca="true">+IF(OFFSET('Sanitation Data'!$D$29,0,10*ROW('Sanitation Data'!D79))="","",OFFSET('Sanitation Data'!$D$29,0,10*ROW('Sanitation Data'!D79)))</f>
        <v/>
      </c>
      <c r="CM85" s="322" t="str">
        <f ca="true">+IF(OFFSET('Sanitation Data'!$D$30,0,10*ROW('Sanitation Data'!D79))="","",OFFSET('Sanitation Data'!$D$30,0,10*ROW('Sanitation Data'!D79)))</f>
        <v/>
      </c>
      <c r="CN85" s="322" t="str">
        <f ca="true">+IF(OFFSET('Sanitation Data'!$D$31,0,10*ROW('Sanitation Data'!D79))="","",OFFSET('Sanitation Data'!$D$31,0,10*ROW('Sanitation Data'!D79)))</f>
        <v/>
      </c>
      <c r="CO85" s="322" t="str">
        <f ca="true">+IF(OFFSET('Sanitation Data'!$D$32,0,10*ROW('Sanitation Data'!D79))="","",OFFSET('Sanitation Data'!$D$32,0,10*ROW('Sanitation Data'!D79)))</f>
        <v/>
      </c>
      <c r="CP85" s="322" t="str">
        <f ca="true">+IF(OFFSET('Sanitation Data'!$E$28,0,10*ROW('Sanitation Data'!E79))="","",OFFSET('Sanitation Data'!$E$28,0,10*ROW('Sanitation Data'!E79)))</f>
        <v/>
      </c>
      <c r="CQ85" s="322" t="str">
        <f ca="true">+IF(OFFSET('Sanitation Data'!$E$29,0,10*ROW('Sanitation Data'!E79))="","",OFFSET('Sanitation Data'!$E$29,0,10*ROW('Sanitation Data'!E79)))</f>
        <v/>
      </c>
      <c r="CR85" s="322" t="str">
        <f ca="true">+IF(OFFSET('Sanitation Data'!$E$30,0,10*ROW('Sanitation Data'!E79))="","",OFFSET('Sanitation Data'!$E$30,0,10*ROW('Sanitation Data'!E79)))</f>
        <v/>
      </c>
      <c r="CS85" s="322" t="str">
        <f ca="true">+IF(OFFSET('Sanitation Data'!$E$31,0,10*ROW('Sanitation Data'!E79))="","",OFFSET('Sanitation Data'!$E$31,0,10*ROW('Sanitation Data'!E79)))</f>
        <v/>
      </c>
      <c r="CT85" s="322" t="str">
        <f ca="true">+IF(OFFSET('Sanitation Data'!$E$32,0,10*ROW('Sanitation Data'!E79))="","",OFFSET('Sanitation Data'!$E$32,0,10*ROW('Sanitation Data'!E79)))</f>
        <v/>
      </c>
      <c r="CU85" s="322" t="str">
        <f ca="true">+IF(OFFSET('Sanitation Data'!$F$28,0,10*ROW('Sanitation Data'!F79))="","",OFFSET('Sanitation Data'!$F$28,0,10*ROW('Sanitation Data'!F79)))</f>
        <v/>
      </c>
      <c r="CV85" s="322" t="str">
        <f ca="true">+IF(OFFSET('Sanitation Data'!$F$29,0,10*ROW('Sanitation Data'!F79))="","",OFFSET('Sanitation Data'!$F$29,0,10*ROW('Sanitation Data'!F79)))</f>
        <v/>
      </c>
      <c r="CW85" s="322" t="str">
        <f ca="true">+IF(OFFSET('Sanitation Data'!$F$30,0,10*ROW('Sanitation Data'!F79))="","",OFFSET('Sanitation Data'!$F$30,0,10*ROW('Sanitation Data'!F79)))</f>
        <v/>
      </c>
      <c r="CX85" s="322" t="str">
        <f ca="true">+IF(OFFSET('Sanitation Data'!$F$31,0,10*ROW('Sanitation Data'!F79))="","",OFFSET('Sanitation Data'!$F$31,0,10*ROW('Sanitation Data'!F79)))</f>
        <v/>
      </c>
      <c r="CY85" s="322" t="str">
        <f ca="true">+IF(OFFSET('Sanitation Data'!$F$32,0,10*ROW('Sanitation Data'!F79))="","",OFFSET('Sanitation Data'!$F$32,0,10*ROW('Sanitation Data'!F79)))</f>
        <v/>
      </c>
      <c r="CZ85" s="322" t="str">
        <f ca="true">+IF(OFFSET('Sanitation Data'!$G$28,0,10*ROW('Sanitation Data'!G79))="","",OFFSET('Sanitation Data'!$G$28,0,10*ROW('Sanitation Data'!G79)))</f>
        <v/>
      </c>
      <c r="DA85" s="322" t="str">
        <f ca="true">+IF(OFFSET('Sanitation Data'!$G$29,0,10*ROW('Sanitation Data'!G79))="","",OFFSET('Sanitation Data'!$G$29,0,10*ROW('Sanitation Data'!G79)))</f>
        <v/>
      </c>
      <c r="DB85" s="322" t="str">
        <f ca="true">+IF(OFFSET('Sanitation Data'!$G$30,0,10*ROW('Sanitation Data'!G79))="","",OFFSET('Sanitation Data'!$G$30,0,10*ROW('Sanitation Data'!G79)))</f>
        <v/>
      </c>
      <c r="DC85" s="322" t="str">
        <f ca="true">+IF(OFFSET('Sanitation Data'!$G$31,0,10*ROW('Sanitation Data'!G79))="","",OFFSET('Sanitation Data'!$G$31,0,10*ROW('Sanitation Data'!G79)))</f>
        <v/>
      </c>
      <c r="DD85" s="322" t="str">
        <f ca="true">+IF(OFFSET('Sanitation Data'!$G$32,0,10*ROW('Sanitation Data'!G79))="","",OFFSET('Sanitation Data'!$G$32,0,10*ROW('Sanitation Data'!G79)))</f>
        <v/>
      </c>
      <c r="DE85" s="322" t="str">
        <f ca="true">+IF(OFFSET('Sanitation Data'!$H$28,0,10*ROW('Sanitation Data'!H79))="","",OFFSET('Sanitation Data'!$H$28,0,10*ROW('Sanitation Data'!H79)))</f>
        <v/>
      </c>
      <c r="DF85" s="322" t="str">
        <f ca="true">+IF(OFFSET('Sanitation Data'!$H$29,0,10*ROW('Sanitation Data'!H79))="","",OFFSET('Sanitation Data'!$H$29,0,10*ROW('Sanitation Data'!H79)))</f>
        <v/>
      </c>
      <c r="DG85" s="322" t="str">
        <f ca="true">+IF(OFFSET('Sanitation Data'!$H$30,0,10*ROW('Sanitation Data'!H79))="","",OFFSET('Sanitation Data'!$H$30,0,10*ROW('Sanitation Data'!H79)))</f>
        <v/>
      </c>
      <c r="DH85" s="322" t="str">
        <f ca="true">+IF(OFFSET('Sanitation Data'!$H$31,0,10*ROW('Sanitation Data'!H79))="","",OFFSET('Sanitation Data'!$H$31,0,10*ROW('Sanitation Data'!H79)))</f>
        <v/>
      </c>
      <c r="DI85" s="322" t="str">
        <f ca="true">+IF(OFFSET('Sanitation Data'!$H$32,0,10*ROW('Sanitation Data'!H79))="","",OFFSET('Sanitation Data'!$H$32,0,10*ROW('Sanitation Data'!H79)))</f>
        <v/>
      </c>
      <c r="DJ85" s="322" t="str">
        <f ca="true">+IF(OFFSET('Sanitation Data'!$I$28,0,10*ROW('Sanitation Data'!I79))="","",OFFSET('Sanitation Data'!$I$28,0,10*ROW('Sanitation Data'!I79)))</f>
        <v/>
      </c>
      <c r="DK85" s="322" t="str">
        <f ca="true">+IF(OFFSET('Sanitation Data'!$I$29,0,10*ROW('Sanitation Data'!I79))="","",OFFSET('Sanitation Data'!$I$29,0,10*ROW('Sanitation Data'!I79)))</f>
        <v/>
      </c>
      <c r="DL85" s="322" t="str">
        <f ca="true">+IF(OFFSET('Sanitation Data'!$I$30,0,10*ROW('Sanitation Data'!I79))="","",OFFSET('Sanitation Data'!$I$30,0,10*ROW('Sanitation Data'!I79)))</f>
        <v/>
      </c>
      <c r="DM85" s="322" t="str">
        <f ca="true">+IF(OFFSET('Sanitation Data'!$I$31,0,10*ROW('Sanitation Data'!I79))="","",OFFSET('Sanitation Data'!$I$31,0,10*ROW('Sanitation Data'!I79)))</f>
        <v/>
      </c>
      <c r="DN85" s="322" t="str">
        <f ca="true">+IF(OFFSET('Sanitation Data'!$I$32,0,10*ROW('Sanitation Data'!I79))="","",OFFSET('Sanitation Data'!$I$32,0,10*ROW('Sanitation Data'!I79)))</f>
        <v/>
      </c>
      <c r="DO85" s="322" t="str">
        <f ca="true">+IF(OFFSET('Hygiene Data'!$D$11,0,10*ROW('Hygiene Data'!D79))="","",OFFSET('Hygiene Data'!$D$11,0,10*ROW('Hygiene Data'!D79)))</f>
        <v/>
      </c>
      <c r="DP85" s="322" t="str">
        <f ca="true">+IF(OFFSET('Hygiene Data'!$D$12,0,10*ROW('Hygiene Data'!D79))="","",OFFSET('Hygiene Data'!$D$12,0,10*ROW('Hygiene Data'!D79)))</f>
        <v/>
      </c>
      <c r="DQ85" s="322" t="str">
        <f ca="true">+IF(OFFSET('Hygiene Data'!$D$13,0,10*ROW('Hygiene Data'!D79))="","",OFFSET('Hygiene Data'!$D$13,0,10*ROW('Hygiene Data'!D79)))</f>
        <v/>
      </c>
      <c r="DR85" s="322" t="str">
        <f ca="true">+IF(OFFSET('Hygiene Data'!$E$11,0,10*ROW('Hygiene Data'!E79))="","",OFFSET('Hygiene Data'!$E$11,0,10*ROW('Hygiene Data'!E79)))</f>
        <v/>
      </c>
      <c r="DS85" s="322" t="str">
        <f ca="true">+IF(OFFSET('Hygiene Data'!$E$12,0,10*ROW('Hygiene Data'!E79))="","",OFFSET('Hygiene Data'!$E$12,0,10*ROW('Hygiene Data'!E79)))</f>
        <v/>
      </c>
      <c r="DT85" s="322" t="str">
        <f ca="true">+IF(OFFSET('Hygiene Data'!$E$13,0,10*ROW('Hygiene Data'!E79))="","",OFFSET('Hygiene Data'!$E$13,0,10*ROW('Hygiene Data'!E79)))</f>
        <v/>
      </c>
      <c r="DU85" s="322" t="str">
        <f ca="true">+IF(OFFSET('Hygiene Data'!$F$11,0,10*ROW('Hygiene Data'!F79))="","",OFFSET('Hygiene Data'!$F$11,0,10*ROW('Hygiene Data'!F79)))</f>
        <v/>
      </c>
      <c r="DV85" s="322" t="str">
        <f ca="true">+IF(OFFSET('Hygiene Data'!$F$12,0,10*ROW('Hygiene Data'!F79))="","",OFFSET('Hygiene Data'!$F$12,0,10*ROW('Hygiene Data'!F79)))</f>
        <v/>
      </c>
      <c r="DW85" s="322" t="str">
        <f ca="true">+IF(OFFSET('Hygiene Data'!$F$13,0,10*ROW('Hygiene Data'!F79))="","",OFFSET('Hygiene Data'!$F$13,0,10*ROW('Hygiene Data'!F79)))</f>
        <v/>
      </c>
      <c r="DX85" s="322" t="str">
        <f ca="true">+IF(OFFSET('Hygiene Data'!$G$11,0,10*ROW('Hygiene Data'!G79))="","",OFFSET('Hygiene Data'!$G$11,0,10*ROW('Hygiene Data'!G79)))</f>
        <v/>
      </c>
      <c r="DY85" s="322" t="str">
        <f ca="true">+IF(OFFSET('Hygiene Data'!$G$12,0,10*ROW('Hygiene Data'!G79))="","",OFFSET('Hygiene Data'!$G$12,0,10*ROW('Hygiene Data'!G79)))</f>
        <v/>
      </c>
      <c r="DZ85" s="322" t="str">
        <f ca="true">+IF(OFFSET('Hygiene Data'!$G$13,0,10*ROW('Hygiene Data'!G79))="","",OFFSET('Hygiene Data'!$G$13,0,10*ROW('Hygiene Data'!G79)))</f>
        <v/>
      </c>
      <c r="EA85" s="322" t="str">
        <f ca="true">+IF(OFFSET('Hygiene Data'!$H$11,0,10*ROW('Hygiene Data'!H79))="","",OFFSET('Hygiene Data'!$H$11,0,10*ROW('Hygiene Data'!H79)))</f>
        <v/>
      </c>
      <c r="EB85" s="322" t="str">
        <f ca="true">+IF(OFFSET('Hygiene Data'!$H$12,0,10*ROW('Hygiene Data'!H79))="","",OFFSET('Hygiene Data'!$H$12,0,10*ROW('Hygiene Data'!H79)))</f>
        <v/>
      </c>
      <c r="EC85" s="322" t="str">
        <f ca="true">+IF(OFFSET('Hygiene Data'!$H$13,0,10*ROW('Hygiene Data'!H79))="","",OFFSET('Hygiene Data'!$H$13,0,10*ROW('Hygiene Data'!H79)))</f>
        <v/>
      </c>
      <c r="ED85" s="322" t="str">
        <f ca="true">+IF(OFFSET('Hygiene Data'!$I$11,0,10*ROW('Hygiene Data'!I79))="","",OFFSET('Hygiene Data'!$I$11,0,10*ROW('Hygiene Data'!I79)))</f>
        <v/>
      </c>
      <c r="EE85" s="322" t="str">
        <f ca="true">+IF(OFFSET('Hygiene Data'!$I$12,0,10*ROW('Hygiene Data'!I79))="","",OFFSET('Hygiene Data'!$I$12,0,10*ROW('Hygiene Data'!I79)))</f>
        <v/>
      </c>
      <c r="EF85" s="322" t="str">
        <f ca="true">+IF(OFFSET('Hygiene Data'!$I$13,0,10*ROW('Hygiene Data'!I79))="","",OFFSET('Hygiene Data'!$I$13,0,10*ROW('Hygiene Data'!I79)))</f>
        <v/>
      </c>
    </row>
    <row xmlns:x14ac="http://schemas.microsoft.com/office/spreadsheetml/2009/9/ac" r="86" x14ac:dyDescent="0.2">
      <c r="A86" s="38" t="str">
        <f ca="true">+IF(OFFSET('Water Data'!$B$2,0,10*ROW('Water Data'!E80))="","",OFFSET('Water Data'!$B$2,0,10*ROW('Water Data'!E80)))</f>
        <v/>
      </c>
      <c r="B86" s="38" t="str">
        <f ca="true">+IF(OFFSET('Water Data'!$C$2,0,10*ROW('Water Data'!F80))="","",OFFSET('Water Data'!$C$2,0,10*ROW('Water Data'!F80)))</f>
        <v/>
      </c>
      <c r="C86" s="378" t="str">
        <f t="shared" ca="true" si="1"/>
        <v/>
      </c>
      <c r="D86" s="99"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9"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9"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9"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9"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9"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9"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9"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9"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9"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9"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9"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9"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9"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9"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9"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9"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9"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100"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100"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100"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100"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100"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100"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100"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100"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100"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100"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100"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100"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100"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100"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100"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100"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100"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100"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100"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100"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100"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100"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100"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100"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100"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100"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100"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100"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100"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100"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101"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101"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101"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101"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101"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101"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101"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101"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101"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101"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101"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101"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101"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101"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101"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101"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101"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101"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22"/>
      <c r="BS86" s="322" t="str">
        <f ca="true">+IF(OFFSET('Water Data'!$D$27,0,10*ROW('Water Data'!D80))="","",OFFSET('Water Data'!$D$27,0,10*ROW('Water Data'!D80)))</f>
        <v/>
      </c>
      <c r="BT86" s="322" t="str">
        <f ca="true">+IF(OFFSET('Water Data'!$D$28,0,10*ROW('Water Data'!D80))="","",OFFSET('Water Data'!$D$28,0,10*ROW('Water Data'!D80)))</f>
        <v/>
      </c>
      <c r="BU86" s="322" t="str">
        <f ca="true">+IF(OFFSET('Water Data'!$D$29,0,10*ROW('Water Data'!D80))="","",OFFSET('Water Data'!$D$29,0,10*ROW('Water Data'!D80)))</f>
        <v/>
      </c>
      <c r="BV86" s="322" t="str">
        <f ca="true">+IF(OFFSET('Water Data'!$E$27,0,10*ROW('Water Data'!E80))="","",OFFSET('Water Data'!$E$27,0,10*ROW('Water Data'!E80)))</f>
        <v/>
      </c>
      <c r="BW86" s="322" t="str">
        <f ca="true">+IF(OFFSET('Water Data'!$E$28,0,10*ROW('Water Data'!E80))="","",OFFSET('Water Data'!$E$28,0,10*ROW('Water Data'!E80)))</f>
        <v/>
      </c>
      <c r="BX86" s="322" t="str">
        <f ca="true">+IF(OFFSET('Water Data'!$E$29,0,10*ROW('Water Data'!E80))="","",OFFSET('Water Data'!$E$29,0,10*ROW('Water Data'!E80)))</f>
        <v/>
      </c>
      <c r="BY86" s="322" t="str">
        <f ca="true">+IF(OFFSET('Water Data'!$F$27,0,10*ROW('Water Data'!F80))="","",OFFSET('Water Data'!$F$27,0,10*ROW('Water Data'!F80)))</f>
        <v/>
      </c>
      <c r="BZ86" s="322" t="str">
        <f ca="true">+IF(OFFSET('Water Data'!$F$28,0,10*ROW('Water Data'!F80))="","",OFFSET('Water Data'!$F$28,0,10*ROW('Water Data'!F80)))</f>
        <v/>
      </c>
      <c r="CA86" s="322" t="str">
        <f ca="true">+IF(OFFSET('Water Data'!$F$29,0,10*ROW('Water Data'!F80))="","",OFFSET('Water Data'!$F$29,0,10*ROW('Water Data'!F80)))</f>
        <v/>
      </c>
      <c r="CB86" s="322" t="str">
        <f ca="true">+IF(OFFSET('Water Data'!$G$27,0,10*ROW('Water Data'!G80))="","",OFFSET('Water Data'!$G$27,0,10*ROW('Water Data'!G80)))</f>
        <v/>
      </c>
      <c r="CC86" s="322" t="str">
        <f ca="true">+IF(OFFSET('Water Data'!$G$28,0,10*ROW('Water Data'!G80))="","",OFFSET('Water Data'!$G$28,0,10*ROW('Water Data'!G80)))</f>
        <v/>
      </c>
      <c r="CD86" s="322" t="str">
        <f ca="true">+IF(OFFSET('Water Data'!$G$29,0,10*ROW('Water Data'!G80))="","",OFFSET('Water Data'!$G$29,0,10*ROW('Water Data'!G80)))</f>
        <v/>
      </c>
      <c r="CE86" s="322" t="str">
        <f ca="true">+IF(OFFSET('Water Data'!$H$27,0,10*ROW('Water Data'!H80))="","",OFFSET('Water Data'!$H$27,0,10*ROW('Water Data'!H80)))</f>
        <v/>
      </c>
      <c r="CF86" s="322" t="str">
        <f ca="true">+IF(OFFSET('Water Data'!$H$28,0,10*ROW('Water Data'!H80))="","",OFFSET('Water Data'!$H$28,0,10*ROW('Water Data'!H80)))</f>
        <v/>
      </c>
      <c r="CG86" s="322" t="str">
        <f ca="true">+IF(OFFSET('Water Data'!$H$29,0,10*ROW('Water Data'!H80))="","",OFFSET('Water Data'!$H$29,0,10*ROW('Water Data'!H80)))</f>
        <v/>
      </c>
      <c r="CH86" s="322" t="str">
        <f ca="true">+IF(OFFSET('Water Data'!$I$27,0,10*ROW('Water Data'!I80))="","",OFFSET('Water Data'!$I$27,0,10*ROW('Water Data'!I80)))</f>
        <v/>
      </c>
      <c r="CI86" s="322" t="str">
        <f ca="true">+IF(OFFSET('Water Data'!$I$28,0,10*ROW('Water Data'!I80))="","",OFFSET('Water Data'!$I$28,0,10*ROW('Water Data'!I80)))</f>
        <v/>
      </c>
      <c r="CJ86" s="322" t="str">
        <f ca="true">+IF(OFFSET('Water Data'!$I$29,0,10*ROW('Water Data'!I80))="","",OFFSET('Water Data'!$I$29,0,10*ROW('Water Data'!I80)))</f>
        <v/>
      </c>
      <c r="CK86" s="322" t="str">
        <f ca="true">+IF(OFFSET('Sanitation Data'!$D$28,0,10*ROW('Sanitation Data'!D80))="","",OFFSET('Sanitation Data'!$D$28,0,10*ROW('Sanitation Data'!D80)))</f>
        <v/>
      </c>
      <c r="CL86" s="322" t="str">
        <f ca="true">+IF(OFFSET('Sanitation Data'!$D$29,0,10*ROW('Sanitation Data'!D80))="","",OFFSET('Sanitation Data'!$D$29,0,10*ROW('Sanitation Data'!D80)))</f>
        <v/>
      </c>
      <c r="CM86" s="322" t="str">
        <f ca="true">+IF(OFFSET('Sanitation Data'!$D$30,0,10*ROW('Sanitation Data'!D80))="","",OFFSET('Sanitation Data'!$D$30,0,10*ROW('Sanitation Data'!D80)))</f>
        <v/>
      </c>
      <c r="CN86" s="322" t="str">
        <f ca="true">+IF(OFFSET('Sanitation Data'!$D$31,0,10*ROW('Sanitation Data'!D80))="","",OFFSET('Sanitation Data'!$D$31,0,10*ROW('Sanitation Data'!D80)))</f>
        <v/>
      </c>
      <c r="CO86" s="322" t="str">
        <f ca="true">+IF(OFFSET('Sanitation Data'!$D$32,0,10*ROW('Sanitation Data'!D80))="","",OFFSET('Sanitation Data'!$D$32,0,10*ROW('Sanitation Data'!D80)))</f>
        <v/>
      </c>
      <c r="CP86" s="322" t="str">
        <f ca="true">+IF(OFFSET('Sanitation Data'!$E$28,0,10*ROW('Sanitation Data'!E80))="","",OFFSET('Sanitation Data'!$E$28,0,10*ROW('Sanitation Data'!E80)))</f>
        <v/>
      </c>
      <c r="CQ86" s="322" t="str">
        <f ca="true">+IF(OFFSET('Sanitation Data'!$E$29,0,10*ROW('Sanitation Data'!E80))="","",OFFSET('Sanitation Data'!$E$29,0,10*ROW('Sanitation Data'!E80)))</f>
        <v/>
      </c>
      <c r="CR86" s="322" t="str">
        <f ca="true">+IF(OFFSET('Sanitation Data'!$E$30,0,10*ROW('Sanitation Data'!E80))="","",OFFSET('Sanitation Data'!$E$30,0,10*ROW('Sanitation Data'!E80)))</f>
        <v/>
      </c>
      <c r="CS86" s="322" t="str">
        <f ca="true">+IF(OFFSET('Sanitation Data'!$E$31,0,10*ROW('Sanitation Data'!E80))="","",OFFSET('Sanitation Data'!$E$31,0,10*ROW('Sanitation Data'!E80)))</f>
        <v/>
      </c>
      <c r="CT86" s="322" t="str">
        <f ca="true">+IF(OFFSET('Sanitation Data'!$E$32,0,10*ROW('Sanitation Data'!E80))="","",OFFSET('Sanitation Data'!$E$32,0,10*ROW('Sanitation Data'!E80)))</f>
        <v/>
      </c>
      <c r="CU86" s="322" t="str">
        <f ca="true">+IF(OFFSET('Sanitation Data'!$F$28,0,10*ROW('Sanitation Data'!F80))="","",OFFSET('Sanitation Data'!$F$28,0,10*ROW('Sanitation Data'!F80)))</f>
        <v/>
      </c>
      <c r="CV86" s="322" t="str">
        <f ca="true">+IF(OFFSET('Sanitation Data'!$F$29,0,10*ROW('Sanitation Data'!F80))="","",OFFSET('Sanitation Data'!$F$29,0,10*ROW('Sanitation Data'!F80)))</f>
        <v/>
      </c>
      <c r="CW86" s="322" t="str">
        <f ca="true">+IF(OFFSET('Sanitation Data'!$F$30,0,10*ROW('Sanitation Data'!F80))="","",OFFSET('Sanitation Data'!$F$30,0,10*ROW('Sanitation Data'!F80)))</f>
        <v/>
      </c>
      <c r="CX86" s="322" t="str">
        <f ca="true">+IF(OFFSET('Sanitation Data'!$F$31,0,10*ROW('Sanitation Data'!F80))="","",OFFSET('Sanitation Data'!$F$31,0,10*ROW('Sanitation Data'!F80)))</f>
        <v/>
      </c>
      <c r="CY86" s="322" t="str">
        <f ca="true">+IF(OFFSET('Sanitation Data'!$F$32,0,10*ROW('Sanitation Data'!F80))="","",OFFSET('Sanitation Data'!$F$32,0,10*ROW('Sanitation Data'!F80)))</f>
        <v/>
      </c>
      <c r="CZ86" s="322" t="str">
        <f ca="true">+IF(OFFSET('Sanitation Data'!$G$28,0,10*ROW('Sanitation Data'!G80))="","",OFFSET('Sanitation Data'!$G$28,0,10*ROW('Sanitation Data'!G80)))</f>
        <v/>
      </c>
      <c r="DA86" s="322" t="str">
        <f ca="true">+IF(OFFSET('Sanitation Data'!$G$29,0,10*ROW('Sanitation Data'!G80))="","",OFFSET('Sanitation Data'!$G$29,0,10*ROW('Sanitation Data'!G80)))</f>
        <v/>
      </c>
      <c r="DB86" s="322" t="str">
        <f ca="true">+IF(OFFSET('Sanitation Data'!$G$30,0,10*ROW('Sanitation Data'!G80))="","",OFFSET('Sanitation Data'!$G$30,0,10*ROW('Sanitation Data'!G80)))</f>
        <v/>
      </c>
      <c r="DC86" s="322" t="str">
        <f ca="true">+IF(OFFSET('Sanitation Data'!$G$31,0,10*ROW('Sanitation Data'!G80))="","",OFFSET('Sanitation Data'!$G$31,0,10*ROW('Sanitation Data'!G80)))</f>
        <v/>
      </c>
      <c r="DD86" s="322" t="str">
        <f ca="true">+IF(OFFSET('Sanitation Data'!$G$32,0,10*ROW('Sanitation Data'!G80))="","",OFFSET('Sanitation Data'!$G$32,0,10*ROW('Sanitation Data'!G80)))</f>
        <v/>
      </c>
      <c r="DE86" s="322" t="str">
        <f ca="true">+IF(OFFSET('Sanitation Data'!$H$28,0,10*ROW('Sanitation Data'!H80))="","",OFFSET('Sanitation Data'!$H$28,0,10*ROW('Sanitation Data'!H80)))</f>
        <v/>
      </c>
      <c r="DF86" s="322" t="str">
        <f ca="true">+IF(OFFSET('Sanitation Data'!$H$29,0,10*ROW('Sanitation Data'!H80))="","",OFFSET('Sanitation Data'!$H$29,0,10*ROW('Sanitation Data'!H80)))</f>
        <v/>
      </c>
      <c r="DG86" s="322" t="str">
        <f ca="true">+IF(OFFSET('Sanitation Data'!$H$30,0,10*ROW('Sanitation Data'!H80))="","",OFFSET('Sanitation Data'!$H$30,0,10*ROW('Sanitation Data'!H80)))</f>
        <v/>
      </c>
      <c r="DH86" s="322" t="str">
        <f ca="true">+IF(OFFSET('Sanitation Data'!$H$31,0,10*ROW('Sanitation Data'!H80))="","",OFFSET('Sanitation Data'!$H$31,0,10*ROW('Sanitation Data'!H80)))</f>
        <v/>
      </c>
      <c r="DI86" s="322" t="str">
        <f ca="true">+IF(OFFSET('Sanitation Data'!$H$32,0,10*ROW('Sanitation Data'!H80))="","",OFFSET('Sanitation Data'!$H$32,0,10*ROW('Sanitation Data'!H80)))</f>
        <v/>
      </c>
      <c r="DJ86" s="322" t="str">
        <f ca="true">+IF(OFFSET('Sanitation Data'!$I$28,0,10*ROW('Sanitation Data'!I80))="","",OFFSET('Sanitation Data'!$I$28,0,10*ROW('Sanitation Data'!I80)))</f>
        <v/>
      </c>
      <c r="DK86" s="322" t="str">
        <f ca="true">+IF(OFFSET('Sanitation Data'!$I$29,0,10*ROW('Sanitation Data'!I80))="","",OFFSET('Sanitation Data'!$I$29,0,10*ROW('Sanitation Data'!I80)))</f>
        <v/>
      </c>
      <c r="DL86" s="322" t="str">
        <f ca="true">+IF(OFFSET('Sanitation Data'!$I$30,0,10*ROW('Sanitation Data'!I80))="","",OFFSET('Sanitation Data'!$I$30,0,10*ROW('Sanitation Data'!I80)))</f>
        <v/>
      </c>
      <c r="DM86" s="322" t="str">
        <f ca="true">+IF(OFFSET('Sanitation Data'!$I$31,0,10*ROW('Sanitation Data'!I80))="","",OFFSET('Sanitation Data'!$I$31,0,10*ROW('Sanitation Data'!I80)))</f>
        <v/>
      </c>
      <c r="DN86" s="322" t="str">
        <f ca="true">+IF(OFFSET('Sanitation Data'!$I$32,0,10*ROW('Sanitation Data'!I80))="","",OFFSET('Sanitation Data'!$I$32,0,10*ROW('Sanitation Data'!I80)))</f>
        <v/>
      </c>
      <c r="DO86" s="322" t="str">
        <f ca="true">+IF(OFFSET('Hygiene Data'!$D$11,0,10*ROW('Hygiene Data'!D80))="","",OFFSET('Hygiene Data'!$D$11,0,10*ROW('Hygiene Data'!D80)))</f>
        <v/>
      </c>
      <c r="DP86" s="322" t="str">
        <f ca="true">+IF(OFFSET('Hygiene Data'!$D$12,0,10*ROW('Hygiene Data'!D80))="","",OFFSET('Hygiene Data'!$D$12,0,10*ROW('Hygiene Data'!D80)))</f>
        <v/>
      </c>
      <c r="DQ86" s="322" t="str">
        <f ca="true">+IF(OFFSET('Hygiene Data'!$D$13,0,10*ROW('Hygiene Data'!D80))="","",OFFSET('Hygiene Data'!$D$13,0,10*ROW('Hygiene Data'!D80)))</f>
        <v/>
      </c>
      <c r="DR86" s="322" t="str">
        <f ca="true">+IF(OFFSET('Hygiene Data'!$E$11,0,10*ROW('Hygiene Data'!E80))="","",OFFSET('Hygiene Data'!$E$11,0,10*ROW('Hygiene Data'!E80)))</f>
        <v/>
      </c>
      <c r="DS86" s="322" t="str">
        <f ca="true">+IF(OFFSET('Hygiene Data'!$E$12,0,10*ROW('Hygiene Data'!E80))="","",OFFSET('Hygiene Data'!$E$12,0,10*ROW('Hygiene Data'!E80)))</f>
        <v/>
      </c>
      <c r="DT86" s="322" t="str">
        <f ca="true">+IF(OFFSET('Hygiene Data'!$E$13,0,10*ROW('Hygiene Data'!E80))="","",OFFSET('Hygiene Data'!$E$13,0,10*ROW('Hygiene Data'!E80)))</f>
        <v/>
      </c>
      <c r="DU86" s="322" t="str">
        <f ca="true">+IF(OFFSET('Hygiene Data'!$F$11,0,10*ROW('Hygiene Data'!F80))="","",OFFSET('Hygiene Data'!$F$11,0,10*ROW('Hygiene Data'!F80)))</f>
        <v/>
      </c>
      <c r="DV86" s="322" t="str">
        <f ca="true">+IF(OFFSET('Hygiene Data'!$F$12,0,10*ROW('Hygiene Data'!F80))="","",OFFSET('Hygiene Data'!$F$12,0,10*ROW('Hygiene Data'!F80)))</f>
        <v/>
      </c>
      <c r="DW86" s="322" t="str">
        <f ca="true">+IF(OFFSET('Hygiene Data'!$F$13,0,10*ROW('Hygiene Data'!F80))="","",OFFSET('Hygiene Data'!$F$13,0,10*ROW('Hygiene Data'!F80)))</f>
        <v/>
      </c>
      <c r="DX86" s="322" t="str">
        <f ca="true">+IF(OFFSET('Hygiene Data'!$G$11,0,10*ROW('Hygiene Data'!G80))="","",OFFSET('Hygiene Data'!$G$11,0,10*ROW('Hygiene Data'!G80)))</f>
        <v/>
      </c>
      <c r="DY86" s="322" t="str">
        <f ca="true">+IF(OFFSET('Hygiene Data'!$G$12,0,10*ROW('Hygiene Data'!G80))="","",OFFSET('Hygiene Data'!$G$12,0,10*ROW('Hygiene Data'!G80)))</f>
        <v/>
      </c>
      <c r="DZ86" s="322" t="str">
        <f ca="true">+IF(OFFSET('Hygiene Data'!$G$13,0,10*ROW('Hygiene Data'!G80))="","",OFFSET('Hygiene Data'!$G$13,0,10*ROW('Hygiene Data'!G80)))</f>
        <v/>
      </c>
      <c r="EA86" s="322" t="str">
        <f ca="true">+IF(OFFSET('Hygiene Data'!$H$11,0,10*ROW('Hygiene Data'!H80))="","",OFFSET('Hygiene Data'!$H$11,0,10*ROW('Hygiene Data'!H80)))</f>
        <v/>
      </c>
      <c r="EB86" s="322" t="str">
        <f ca="true">+IF(OFFSET('Hygiene Data'!$H$12,0,10*ROW('Hygiene Data'!H80))="","",OFFSET('Hygiene Data'!$H$12,0,10*ROW('Hygiene Data'!H80)))</f>
        <v/>
      </c>
      <c r="EC86" s="322" t="str">
        <f ca="true">+IF(OFFSET('Hygiene Data'!$H$13,0,10*ROW('Hygiene Data'!H80))="","",OFFSET('Hygiene Data'!$H$13,0,10*ROW('Hygiene Data'!H80)))</f>
        <v/>
      </c>
      <c r="ED86" s="322" t="str">
        <f ca="true">+IF(OFFSET('Hygiene Data'!$I$11,0,10*ROW('Hygiene Data'!I80))="","",OFFSET('Hygiene Data'!$I$11,0,10*ROW('Hygiene Data'!I80)))</f>
        <v/>
      </c>
      <c r="EE86" s="322" t="str">
        <f ca="true">+IF(OFFSET('Hygiene Data'!$I$12,0,10*ROW('Hygiene Data'!I80))="","",OFFSET('Hygiene Data'!$I$12,0,10*ROW('Hygiene Data'!I80)))</f>
        <v/>
      </c>
      <c r="EF86" s="322" t="str">
        <f ca="true">+IF(OFFSET('Hygiene Data'!$I$13,0,10*ROW('Hygiene Data'!I80))="","",OFFSET('Hygiene Data'!$I$13,0,10*ROW('Hygiene Data'!I80)))</f>
        <v/>
      </c>
    </row>
    <row xmlns:x14ac="http://schemas.microsoft.com/office/spreadsheetml/2009/9/ac" r="87" x14ac:dyDescent="0.2">
      <c r="A87" s="38" t="str">
        <f ca="true">+IF(OFFSET('Water Data'!$B$2,0,10*ROW('Water Data'!E81))="","",OFFSET('Water Data'!$B$2,0,10*ROW('Water Data'!E81)))</f>
        <v/>
      </c>
      <c r="B87" s="38" t="str">
        <f ca="true">+IF(OFFSET('Water Data'!$C$2,0,10*ROW('Water Data'!F81))="","",OFFSET('Water Data'!$C$2,0,10*ROW('Water Data'!F81)))</f>
        <v/>
      </c>
      <c r="C87" s="378" t="str">
        <f t="shared" ca="true" si="1"/>
        <v/>
      </c>
      <c r="D87" s="99"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9"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9"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9"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9"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9"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9"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9"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9"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9"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9"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9"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9"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9"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9"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9"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9"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9"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100"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100"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100"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100"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100"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100"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100"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100"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100"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100"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100"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100"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100"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100"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100"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100"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100"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100"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100"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100"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100"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100"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100"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100"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100"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100"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100"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100"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100"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100"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101"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101"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101"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101"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101"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101"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101"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101"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101"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101"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101"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101"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101"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101"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101"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101"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101"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101"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22"/>
      <c r="BS87" s="322" t="str">
        <f ca="true">+IF(OFFSET('Water Data'!$D$27,0,10*ROW('Water Data'!D81))="","",OFFSET('Water Data'!$D$27,0,10*ROW('Water Data'!D81)))</f>
        <v/>
      </c>
      <c r="BT87" s="322" t="str">
        <f ca="true">+IF(OFFSET('Water Data'!$D$28,0,10*ROW('Water Data'!D81))="","",OFFSET('Water Data'!$D$28,0,10*ROW('Water Data'!D81)))</f>
        <v/>
      </c>
      <c r="BU87" s="322" t="str">
        <f ca="true">+IF(OFFSET('Water Data'!$D$29,0,10*ROW('Water Data'!D81))="","",OFFSET('Water Data'!$D$29,0,10*ROW('Water Data'!D81)))</f>
        <v/>
      </c>
      <c r="BV87" s="322" t="str">
        <f ca="true">+IF(OFFSET('Water Data'!$E$27,0,10*ROW('Water Data'!E81))="","",OFFSET('Water Data'!$E$27,0,10*ROW('Water Data'!E81)))</f>
        <v/>
      </c>
      <c r="BW87" s="322" t="str">
        <f ca="true">+IF(OFFSET('Water Data'!$E$28,0,10*ROW('Water Data'!E81))="","",OFFSET('Water Data'!$E$28,0,10*ROW('Water Data'!E81)))</f>
        <v/>
      </c>
      <c r="BX87" s="322" t="str">
        <f ca="true">+IF(OFFSET('Water Data'!$E$29,0,10*ROW('Water Data'!E81))="","",OFFSET('Water Data'!$E$29,0,10*ROW('Water Data'!E81)))</f>
        <v/>
      </c>
      <c r="BY87" s="322" t="str">
        <f ca="true">+IF(OFFSET('Water Data'!$F$27,0,10*ROW('Water Data'!F81))="","",OFFSET('Water Data'!$F$27,0,10*ROW('Water Data'!F81)))</f>
        <v/>
      </c>
      <c r="BZ87" s="322" t="str">
        <f ca="true">+IF(OFFSET('Water Data'!$F$28,0,10*ROW('Water Data'!F81))="","",OFFSET('Water Data'!$F$28,0,10*ROW('Water Data'!F81)))</f>
        <v/>
      </c>
      <c r="CA87" s="322" t="str">
        <f ca="true">+IF(OFFSET('Water Data'!$F$29,0,10*ROW('Water Data'!F81))="","",OFFSET('Water Data'!$F$29,0,10*ROW('Water Data'!F81)))</f>
        <v/>
      </c>
      <c r="CB87" s="322" t="str">
        <f ca="true">+IF(OFFSET('Water Data'!$G$27,0,10*ROW('Water Data'!G81))="","",OFFSET('Water Data'!$G$27,0,10*ROW('Water Data'!G81)))</f>
        <v/>
      </c>
      <c r="CC87" s="322" t="str">
        <f ca="true">+IF(OFFSET('Water Data'!$G$28,0,10*ROW('Water Data'!G81))="","",OFFSET('Water Data'!$G$28,0,10*ROW('Water Data'!G81)))</f>
        <v/>
      </c>
      <c r="CD87" s="322" t="str">
        <f ca="true">+IF(OFFSET('Water Data'!$G$29,0,10*ROW('Water Data'!G81))="","",OFFSET('Water Data'!$G$29,0,10*ROW('Water Data'!G81)))</f>
        <v/>
      </c>
      <c r="CE87" s="322" t="str">
        <f ca="true">+IF(OFFSET('Water Data'!$H$27,0,10*ROW('Water Data'!H81))="","",OFFSET('Water Data'!$H$27,0,10*ROW('Water Data'!H81)))</f>
        <v/>
      </c>
      <c r="CF87" s="322" t="str">
        <f ca="true">+IF(OFFSET('Water Data'!$H$28,0,10*ROW('Water Data'!H81))="","",OFFSET('Water Data'!$H$28,0,10*ROW('Water Data'!H81)))</f>
        <v/>
      </c>
      <c r="CG87" s="322" t="str">
        <f ca="true">+IF(OFFSET('Water Data'!$H$29,0,10*ROW('Water Data'!H81))="","",OFFSET('Water Data'!$H$29,0,10*ROW('Water Data'!H81)))</f>
        <v/>
      </c>
      <c r="CH87" s="322" t="str">
        <f ca="true">+IF(OFFSET('Water Data'!$I$27,0,10*ROW('Water Data'!I81))="","",OFFSET('Water Data'!$I$27,0,10*ROW('Water Data'!I81)))</f>
        <v/>
      </c>
      <c r="CI87" s="322" t="str">
        <f ca="true">+IF(OFFSET('Water Data'!$I$28,0,10*ROW('Water Data'!I81))="","",OFFSET('Water Data'!$I$28,0,10*ROW('Water Data'!I81)))</f>
        <v/>
      </c>
      <c r="CJ87" s="322" t="str">
        <f ca="true">+IF(OFFSET('Water Data'!$I$29,0,10*ROW('Water Data'!I81))="","",OFFSET('Water Data'!$I$29,0,10*ROW('Water Data'!I81)))</f>
        <v/>
      </c>
      <c r="CK87" s="322" t="str">
        <f ca="true">+IF(OFFSET('Sanitation Data'!$D$28,0,10*ROW('Sanitation Data'!D81))="","",OFFSET('Sanitation Data'!$D$28,0,10*ROW('Sanitation Data'!D81)))</f>
        <v/>
      </c>
      <c r="CL87" s="322" t="str">
        <f ca="true">+IF(OFFSET('Sanitation Data'!$D$29,0,10*ROW('Sanitation Data'!D81))="","",OFFSET('Sanitation Data'!$D$29,0,10*ROW('Sanitation Data'!D81)))</f>
        <v/>
      </c>
      <c r="CM87" s="322" t="str">
        <f ca="true">+IF(OFFSET('Sanitation Data'!$D$30,0,10*ROW('Sanitation Data'!D81))="","",OFFSET('Sanitation Data'!$D$30,0,10*ROW('Sanitation Data'!D81)))</f>
        <v/>
      </c>
      <c r="CN87" s="322" t="str">
        <f ca="true">+IF(OFFSET('Sanitation Data'!$D$31,0,10*ROW('Sanitation Data'!D81))="","",OFFSET('Sanitation Data'!$D$31,0,10*ROW('Sanitation Data'!D81)))</f>
        <v/>
      </c>
      <c r="CO87" s="322" t="str">
        <f ca="true">+IF(OFFSET('Sanitation Data'!$D$32,0,10*ROW('Sanitation Data'!D81))="","",OFFSET('Sanitation Data'!$D$32,0,10*ROW('Sanitation Data'!D81)))</f>
        <v/>
      </c>
      <c r="CP87" s="322" t="str">
        <f ca="true">+IF(OFFSET('Sanitation Data'!$E$28,0,10*ROW('Sanitation Data'!E81))="","",OFFSET('Sanitation Data'!$E$28,0,10*ROW('Sanitation Data'!E81)))</f>
        <v/>
      </c>
      <c r="CQ87" s="322" t="str">
        <f ca="true">+IF(OFFSET('Sanitation Data'!$E$29,0,10*ROW('Sanitation Data'!E81))="","",OFFSET('Sanitation Data'!$E$29,0,10*ROW('Sanitation Data'!E81)))</f>
        <v/>
      </c>
      <c r="CR87" s="322" t="str">
        <f ca="true">+IF(OFFSET('Sanitation Data'!$E$30,0,10*ROW('Sanitation Data'!E81))="","",OFFSET('Sanitation Data'!$E$30,0,10*ROW('Sanitation Data'!E81)))</f>
        <v/>
      </c>
      <c r="CS87" s="322" t="str">
        <f ca="true">+IF(OFFSET('Sanitation Data'!$E$31,0,10*ROW('Sanitation Data'!E81))="","",OFFSET('Sanitation Data'!$E$31,0,10*ROW('Sanitation Data'!E81)))</f>
        <v/>
      </c>
      <c r="CT87" s="322" t="str">
        <f ca="true">+IF(OFFSET('Sanitation Data'!$E$32,0,10*ROW('Sanitation Data'!E81))="","",OFFSET('Sanitation Data'!$E$32,0,10*ROW('Sanitation Data'!E81)))</f>
        <v/>
      </c>
      <c r="CU87" s="322" t="str">
        <f ca="true">+IF(OFFSET('Sanitation Data'!$F$28,0,10*ROW('Sanitation Data'!F81))="","",OFFSET('Sanitation Data'!$F$28,0,10*ROW('Sanitation Data'!F81)))</f>
        <v/>
      </c>
      <c r="CV87" s="322" t="str">
        <f ca="true">+IF(OFFSET('Sanitation Data'!$F$29,0,10*ROW('Sanitation Data'!F81))="","",OFFSET('Sanitation Data'!$F$29,0,10*ROW('Sanitation Data'!F81)))</f>
        <v/>
      </c>
      <c r="CW87" s="322" t="str">
        <f ca="true">+IF(OFFSET('Sanitation Data'!$F$30,0,10*ROW('Sanitation Data'!F81))="","",OFFSET('Sanitation Data'!$F$30,0,10*ROW('Sanitation Data'!F81)))</f>
        <v/>
      </c>
      <c r="CX87" s="322" t="str">
        <f ca="true">+IF(OFFSET('Sanitation Data'!$F$31,0,10*ROW('Sanitation Data'!F81))="","",OFFSET('Sanitation Data'!$F$31,0,10*ROW('Sanitation Data'!F81)))</f>
        <v/>
      </c>
      <c r="CY87" s="322" t="str">
        <f ca="true">+IF(OFFSET('Sanitation Data'!$F$32,0,10*ROW('Sanitation Data'!F81))="","",OFFSET('Sanitation Data'!$F$32,0,10*ROW('Sanitation Data'!F81)))</f>
        <v/>
      </c>
      <c r="CZ87" s="322" t="str">
        <f ca="true">+IF(OFFSET('Sanitation Data'!$G$28,0,10*ROW('Sanitation Data'!G81))="","",OFFSET('Sanitation Data'!$G$28,0,10*ROW('Sanitation Data'!G81)))</f>
        <v/>
      </c>
      <c r="DA87" s="322" t="str">
        <f ca="true">+IF(OFFSET('Sanitation Data'!$G$29,0,10*ROW('Sanitation Data'!G81))="","",OFFSET('Sanitation Data'!$G$29,0,10*ROW('Sanitation Data'!G81)))</f>
        <v/>
      </c>
      <c r="DB87" s="322" t="str">
        <f ca="true">+IF(OFFSET('Sanitation Data'!$G$30,0,10*ROW('Sanitation Data'!G81))="","",OFFSET('Sanitation Data'!$G$30,0,10*ROW('Sanitation Data'!G81)))</f>
        <v/>
      </c>
      <c r="DC87" s="322" t="str">
        <f ca="true">+IF(OFFSET('Sanitation Data'!$G$31,0,10*ROW('Sanitation Data'!G81))="","",OFFSET('Sanitation Data'!$G$31,0,10*ROW('Sanitation Data'!G81)))</f>
        <v/>
      </c>
      <c r="DD87" s="322" t="str">
        <f ca="true">+IF(OFFSET('Sanitation Data'!$G$32,0,10*ROW('Sanitation Data'!G81))="","",OFFSET('Sanitation Data'!$G$32,0,10*ROW('Sanitation Data'!G81)))</f>
        <v/>
      </c>
      <c r="DE87" s="322" t="str">
        <f ca="true">+IF(OFFSET('Sanitation Data'!$H$28,0,10*ROW('Sanitation Data'!H81))="","",OFFSET('Sanitation Data'!$H$28,0,10*ROW('Sanitation Data'!H81)))</f>
        <v/>
      </c>
      <c r="DF87" s="322" t="str">
        <f ca="true">+IF(OFFSET('Sanitation Data'!$H$29,0,10*ROW('Sanitation Data'!H81))="","",OFFSET('Sanitation Data'!$H$29,0,10*ROW('Sanitation Data'!H81)))</f>
        <v/>
      </c>
      <c r="DG87" s="322" t="str">
        <f ca="true">+IF(OFFSET('Sanitation Data'!$H$30,0,10*ROW('Sanitation Data'!H81))="","",OFFSET('Sanitation Data'!$H$30,0,10*ROW('Sanitation Data'!H81)))</f>
        <v/>
      </c>
      <c r="DH87" s="322" t="str">
        <f ca="true">+IF(OFFSET('Sanitation Data'!$H$31,0,10*ROW('Sanitation Data'!H81))="","",OFFSET('Sanitation Data'!$H$31,0,10*ROW('Sanitation Data'!H81)))</f>
        <v/>
      </c>
      <c r="DI87" s="322" t="str">
        <f ca="true">+IF(OFFSET('Sanitation Data'!$H$32,0,10*ROW('Sanitation Data'!H81))="","",OFFSET('Sanitation Data'!$H$32,0,10*ROW('Sanitation Data'!H81)))</f>
        <v/>
      </c>
      <c r="DJ87" s="322" t="str">
        <f ca="true">+IF(OFFSET('Sanitation Data'!$I$28,0,10*ROW('Sanitation Data'!I81))="","",OFFSET('Sanitation Data'!$I$28,0,10*ROW('Sanitation Data'!I81)))</f>
        <v/>
      </c>
      <c r="DK87" s="322" t="str">
        <f ca="true">+IF(OFFSET('Sanitation Data'!$I$29,0,10*ROW('Sanitation Data'!I81))="","",OFFSET('Sanitation Data'!$I$29,0,10*ROW('Sanitation Data'!I81)))</f>
        <v/>
      </c>
      <c r="DL87" s="322" t="str">
        <f ca="true">+IF(OFFSET('Sanitation Data'!$I$30,0,10*ROW('Sanitation Data'!I81))="","",OFFSET('Sanitation Data'!$I$30,0,10*ROW('Sanitation Data'!I81)))</f>
        <v/>
      </c>
      <c r="DM87" s="322" t="str">
        <f ca="true">+IF(OFFSET('Sanitation Data'!$I$31,0,10*ROW('Sanitation Data'!I81))="","",OFFSET('Sanitation Data'!$I$31,0,10*ROW('Sanitation Data'!I81)))</f>
        <v/>
      </c>
      <c r="DN87" s="322" t="str">
        <f ca="true">+IF(OFFSET('Sanitation Data'!$I$32,0,10*ROW('Sanitation Data'!I81))="","",OFFSET('Sanitation Data'!$I$32,0,10*ROW('Sanitation Data'!I81)))</f>
        <v/>
      </c>
      <c r="DO87" s="322" t="str">
        <f ca="true">+IF(OFFSET('Hygiene Data'!$D$11,0,10*ROW('Hygiene Data'!D81))="","",OFFSET('Hygiene Data'!$D$11,0,10*ROW('Hygiene Data'!D81)))</f>
        <v/>
      </c>
      <c r="DP87" s="322" t="str">
        <f ca="true">+IF(OFFSET('Hygiene Data'!$D$12,0,10*ROW('Hygiene Data'!D81))="","",OFFSET('Hygiene Data'!$D$12,0,10*ROW('Hygiene Data'!D81)))</f>
        <v/>
      </c>
      <c r="DQ87" s="322" t="str">
        <f ca="true">+IF(OFFSET('Hygiene Data'!$D$13,0,10*ROW('Hygiene Data'!D81))="","",OFFSET('Hygiene Data'!$D$13,0,10*ROW('Hygiene Data'!D81)))</f>
        <v/>
      </c>
      <c r="DR87" s="322" t="str">
        <f ca="true">+IF(OFFSET('Hygiene Data'!$E$11,0,10*ROW('Hygiene Data'!E81))="","",OFFSET('Hygiene Data'!$E$11,0,10*ROW('Hygiene Data'!E81)))</f>
        <v/>
      </c>
      <c r="DS87" s="322" t="str">
        <f ca="true">+IF(OFFSET('Hygiene Data'!$E$12,0,10*ROW('Hygiene Data'!E81))="","",OFFSET('Hygiene Data'!$E$12,0,10*ROW('Hygiene Data'!E81)))</f>
        <v/>
      </c>
      <c r="DT87" s="322" t="str">
        <f ca="true">+IF(OFFSET('Hygiene Data'!$E$13,0,10*ROW('Hygiene Data'!E81))="","",OFFSET('Hygiene Data'!$E$13,0,10*ROW('Hygiene Data'!E81)))</f>
        <v/>
      </c>
      <c r="DU87" s="322" t="str">
        <f ca="true">+IF(OFFSET('Hygiene Data'!$F$11,0,10*ROW('Hygiene Data'!F81))="","",OFFSET('Hygiene Data'!$F$11,0,10*ROW('Hygiene Data'!F81)))</f>
        <v/>
      </c>
      <c r="DV87" s="322" t="str">
        <f ca="true">+IF(OFFSET('Hygiene Data'!$F$12,0,10*ROW('Hygiene Data'!F81))="","",OFFSET('Hygiene Data'!$F$12,0,10*ROW('Hygiene Data'!F81)))</f>
        <v/>
      </c>
      <c r="DW87" s="322" t="str">
        <f ca="true">+IF(OFFSET('Hygiene Data'!$F$13,0,10*ROW('Hygiene Data'!F81))="","",OFFSET('Hygiene Data'!$F$13,0,10*ROW('Hygiene Data'!F81)))</f>
        <v/>
      </c>
      <c r="DX87" s="322" t="str">
        <f ca="true">+IF(OFFSET('Hygiene Data'!$G$11,0,10*ROW('Hygiene Data'!G81))="","",OFFSET('Hygiene Data'!$G$11,0,10*ROW('Hygiene Data'!G81)))</f>
        <v/>
      </c>
      <c r="DY87" s="322" t="str">
        <f ca="true">+IF(OFFSET('Hygiene Data'!$G$12,0,10*ROW('Hygiene Data'!G81))="","",OFFSET('Hygiene Data'!$G$12,0,10*ROW('Hygiene Data'!G81)))</f>
        <v/>
      </c>
      <c r="DZ87" s="322" t="str">
        <f ca="true">+IF(OFFSET('Hygiene Data'!$G$13,0,10*ROW('Hygiene Data'!G81))="","",OFFSET('Hygiene Data'!$G$13,0,10*ROW('Hygiene Data'!G81)))</f>
        <v/>
      </c>
      <c r="EA87" s="322" t="str">
        <f ca="true">+IF(OFFSET('Hygiene Data'!$H$11,0,10*ROW('Hygiene Data'!H81))="","",OFFSET('Hygiene Data'!$H$11,0,10*ROW('Hygiene Data'!H81)))</f>
        <v/>
      </c>
      <c r="EB87" s="322" t="str">
        <f ca="true">+IF(OFFSET('Hygiene Data'!$H$12,0,10*ROW('Hygiene Data'!H81))="","",OFFSET('Hygiene Data'!$H$12,0,10*ROW('Hygiene Data'!H81)))</f>
        <v/>
      </c>
      <c r="EC87" s="322" t="str">
        <f ca="true">+IF(OFFSET('Hygiene Data'!$H$13,0,10*ROW('Hygiene Data'!H81))="","",OFFSET('Hygiene Data'!$H$13,0,10*ROW('Hygiene Data'!H81)))</f>
        <v/>
      </c>
      <c r="ED87" s="322" t="str">
        <f ca="true">+IF(OFFSET('Hygiene Data'!$I$11,0,10*ROW('Hygiene Data'!I81))="","",OFFSET('Hygiene Data'!$I$11,0,10*ROW('Hygiene Data'!I81)))</f>
        <v/>
      </c>
      <c r="EE87" s="322" t="str">
        <f ca="true">+IF(OFFSET('Hygiene Data'!$I$12,0,10*ROW('Hygiene Data'!I81))="","",OFFSET('Hygiene Data'!$I$12,0,10*ROW('Hygiene Data'!I81)))</f>
        <v/>
      </c>
      <c r="EF87" s="322" t="str">
        <f ca="true">+IF(OFFSET('Hygiene Data'!$I$13,0,10*ROW('Hygiene Data'!I81))="","",OFFSET('Hygiene Data'!$I$13,0,10*ROW('Hygiene Data'!I81)))</f>
        <v/>
      </c>
    </row>
    <row xmlns:x14ac="http://schemas.microsoft.com/office/spreadsheetml/2009/9/ac" r="88" x14ac:dyDescent="0.2">
      <c r="A88" s="38" t="str">
        <f ca="true">+IF(OFFSET('Water Data'!$B$2,0,10*ROW('Water Data'!E82))="","",OFFSET('Water Data'!$B$2,0,10*ROW('Water Data'!E82)))</f>
        <v/>
      </c>
      <c r="B88" s="38" t="str">
        <f ca="true">+IF(OFFSET('Water Data'!$C$2,0,10*ROW('Water Data'!F82))="","",OFFSET('Water Data'!$C$2,0,10*ROW('Water Data'!F82)))</f>
        <v/>
      </c>
      <c r="C88" s="378" t="str">
        <f t="shared" ca="true" si="1"/>
        <v/>
      </c>
      <c r="D88" s="99"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9"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9"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9"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9"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9"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9"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9"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9"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9"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9"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9"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9"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9"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9"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9"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9"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9"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100"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100"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100"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100"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100"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100"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100"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100"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100"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100"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100"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100"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100"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100"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100"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100"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100"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100"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100"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100"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100"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100"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100"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100"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100"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100"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100"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100"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100"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100"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101"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101"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101"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101"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101"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101"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101"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101"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101"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101"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101"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101"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101"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101"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101"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101"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101"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101"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22"/>
      <c r="BS88" s="322" t="str">
        <f ca="true">+IF(OFFSET('Water Data'!$D$27,0,10*ROW('Water Data'!D82))="","",OFFSET('Water Data'!$D$27,0,10*ROW('Water Data'!D82)))</f>
        <v/>
      </c>
      <c r="BT88" s="322" t="str">
        <f ca="true">+IF(OFFSET('Water Data'!$D$28,0,10*ROW('Water Data'!D82))="","",OFFSET('Water Data'!$D$28,0,10*ROW('Water Data'!D82)))</f>
        <v/>
      </c>
      <c r="BU88" s="322" t="str">
        <f ca="true">+IF(OFFSET('Water Data'!$D$29,0,10*ROW('Water Data'!D82))="","",OFFSET('Water Data'!$D$29,0,10*ROW('Water Data'!D82)))</f>
        <v/>
      </c>
      <c r="BV88" s="322" t="str">
        <f ca="true">+IF(OFFSET('Water Data'!$E$27,0,10*ROW('Water Data'!E82))="","",OFFSET('Water Data'!$E$27,0,10*ROW('Water Data'!E82)))</f>
        <v/>
      </c>
      <c r="BW88" s="322" t="str">
        <f ca="true">+IF(OFFSET('Water Data'!$E$28,0,10*ROW('Water Data'!E82))="","",OFFSET('Water Data'!$E$28,0,10*ROW('Water Data'!E82)))</f>
        <v/>
      </c>
      <c r="BX88" s="322" t="str">
        <f ca="true">+IF(OFFSET('Water Data'!$E$29,0,10*ROW('Water Data'!E82))="","",OFFSET('Water Data'!$E$29,0,10*ROW('Water Data'!E82)))</f>
        <v/>
      </c>
      <c r="BY88" s="322" t="str">
        <f ca="true">+IF(OFFSET('Water Data'!$F$27,0,10*ROW('Water Data'!F82))="","",OFFSET('Water Data'!$F$27,0,10*ROW('Water Data'!F82)))</f>
        <v/>
      </c>
      <c r="BZ88" s="322" t="str">
        <f ca="true">+IF(OFFSET('Water Data'!$F$28,0,10*ROW('Water Data'!F82))="","",OFFSET('Water Data'!$F$28,0,10*ROW('Water Data'!F82)))</f>
        <v/>
      </c>
      <c r="CA88" s="322" t="str">
        <f ca="true">+IF(OFFSET('Water Data'!$F$29,0,10*ROW('Water Data'!F82))="","",OFFSET('Water Data'!$F$29,0,10*ROW('Water Data'!F82)))</f>
        <v/>
      </c>
      <c r="CB88" s="322" t="str">
        <f ca="true">+IF(OFFSET('Water Data'!$G$27,0,10*ROW('Water Data'!G82))="","",OFFSET('Water Data'!$G$27,0,10*ROW('Water Data'!G82)))</f>
        <v/>
      </c>
      <c r="CC88" s="322" t="str">
        <f ca="true">+IF(OFFSET('Water Data'!$G$28,0,10*ROW('Water Data'!G82))="","",OFFSET('Water Data'!$G$28,0,10*ROW('Water Data'!G82)))</f>
        <v/>
      </c>
      <c r="CD88" s="322" t="str">
        <f ca="true">+IF(OFFSET('Water Data'!$G$29,0,10*ROW('Water Data'!G82))="","",OFFSET('Water Data'!$G$29,0,10*ROW('Water Data'!G82)))</f>
        <v/>
      </c>
      <c r="CE88" s="322" t="str">
        <f ca="true">+IF(OFFSET('Water Data'!$H$27,0,10*ROW('Water Data'!H82))="","",OFFSET('Water Data'!$H$27,0,10*ROW('Water Data'!H82)))</f>
        <v/>
      </c>
      <c r="CF88" s="322" t="str">
        <f ca="true">+IF(OFFSET('Water Data'!$H$28,0,10*ROW('Water Data'!H82))="","",OFFSET('Water Data'!$H$28,0,10*ROW('Water Data'!H82)))</f>
        <v/>
      </c>
      <c r="CG88" s="322" t="str">
        <f ca="true">+IF(OFFSET('Water Data'!$H$29,0,10*ROW('Water Data'!H82))="","",OFFSET('Water Data'!$H$29,0,10*ROW('Water Data'!H82)))</f>
        <v/>
      </c>
      <c r="CH88" s="322" t="str">
        <f ca="true">+IF(OFFSET('Water Data'!$I$27,0,10*ROW('Water Data'!I82))="","",OFFSET('Water Data'!$I$27,0,10*ROW('Water Data'!I82)))</f>
        <v/>
      </c>
      <c r="CI88" s="322" t="str">
        <f ca="true">+IF(OFFSET('Water Data'!$I$28,0,10*ROW('Water Data'!I82))="","",OFFSET('Water Data'!$I$28,0,10*ROW('Water Data'!I82)))</f>
        <v/>
      </c>
      <c r="CJ88" s="322" t="str">
        <f ca="true">+IF(OFFSET('Water Data'!$I$29,0,10*ROW('Water Data'!I82))="","",OFFSET('Water Data'!$I$29,0,10*ROW('Water Data'!I82)))</f>
        <v/>
      </c>
      <c r="CK88" s="322" t="str">
        <f ca="true">+IF(OFFSET('Sanitation Data'!$D$28,0,10*ROW('Sanitation Data'!D82))="","",OFFSET('Sanitation Data'!$D$28,0,10*ROW('Sanitation Data'!D82)))</f>
        <v/>
      </c>
      <c r="CL88" s="322" t="str">
        <f ca="true">+IF(OFFSET('Sanitation Data'!$D$29,0,10*ROW('Sanitation Data'!D82))="","",OFFSET('Sanitation Data'!$D$29,0,10*ROW('Sanitation Data'!D82)))</f>
        <v/>
      </c>
      <c r="CM88" s="322" t="str">
        <f ca="true">+IF(OFFSET('Sanitation Data'!$D$30,0,10*ROW('Sanitation Data'!D82))="","",OFFSET('Sanitation Data'!$D$30,0,10*ROW('Sanitation Data'!D82)))</f>
        <v/>
      </c>
      <c r="CN88" s="322" t="str">
        <f ca="true">+IF(OFFSET('Sanitation Data'!$D$31,0,10*ROW('Sanitation Data'!D82))="","",OFFSET('Sanitation Data'!$D$31,0,10*ROW('Sanitation Data'!D82)))</f>
        <v/>
      </c>
      <c r="CO88" s="322" t="str">
        <f ca="true">+IF(OFFSET('Sanitation Data'!$D$32,0,10*ROW('Sanitation Data'!D82))="","",OFFSET('Sanitation Data'!$D$32,0,10*ROW('Sanitation Data'!D82)))</f>
        <v/>
      </c>
      <c r="CP88" s="322" t="str">
        <f ca="true">+IF(OFFSET('Sanitation Data'!$E$28,0,10*ROW('Sanitation Data'!E82))="","",OFFSET('Sanitation Data'!$E$28,0,10*ROW('Sanitation Data'!E82)))</f>
        <v/>
      </c>
      <c r="CQ88" s="322" t="str">
        <f ca="true">+IF(OFFSET('Sanitation Data'!$E$29,0,10*ROW('Sanitation Data'!E82))="","",OFFSET('Sanitation Data'!$E$29,0,10*ROW('Sanitation Data'!E82)))</f>
        <v/>
      </c>
      <c r="CR88" s="322" t="str">
        <f ca="true">+IF(OFFSET('Sanitation Data'!$E$30,0,10*ROW('Sanitation Data'!E82))="","",OFFSET('Sanitation Data'!$E$30,0,10*ROW('Sanitation Data'!E82)))</f>
        <v/>
      </c>
      <c r="CS88" s="322" t="str">
        <f ca="true">+IF(OFFSET('Sanitation Data'!$E$31,0,10*ROW('Sanitation Data'!E82))="","",OFFSET('Sanitation Data'!$E$31,0,10*ROW('Sanitation Data'!E82)))</f>
        <v/>
      </c>
      <c r="CT88" s="322" t="str">
        <f ca="true">+IF(OFFSET('Sanitation Data'!$E$32,0,10*ROW('Sanitation Data'!E82))="","",OFFSET('Sanitation Data'!$E$32,0,10*ROW('Sanitation Data'!E82)))</f>
        <v/>
      </c>
      <c r="CU88" s="322" t="str">
        <f ca="true">+IF(OFFSET('Sanitation Data'!$F$28,0,10*ROW('Sanitation Data'!F82))="","",OFFSET('Sanitation Data'!$F$28,0,10*ROW('Sanitation Data'!F82)))</f>
        <v/>
      </c>
      <c r="CV88" s="322" t="str">
        <f ca="true">+IF(OFFSET('Sanitation Data'!$F$29,0,10*ROW('Sanitation Data'!F82))="","",OFFSET('Sanitation Data'!$F$29,0,10*ROW('Sanitation Data'!F82)))</f>
        <v/>
      </c>
      <c r="CW88" s="322" t="str">
        <f ca="true">+IF(OFFSET('Sanitation Data'!$F$30,0,10*ROW('Sanitation Data'!F82))="","",OFFSET('Sanitation Data'!$F$30,0,10*ROW('Sanitation Data'!F82)))</f>
        <v/>
      </c>
      <c r="CX88" s="322" t="str">
        <f ca="true">+IF(OFFSET('Sanitation Data'!$F$31,0,10*ROW('Sanitation Data'!F82))="","",OFFSET('Sanitation Data'!$F$31,0,10*ROW('Sanitation Data'!F82)))</f>
        <v/>
      </c>
      <c r="CY88" s="322" t="str">
        <f ca="true">+IF(OFFSET('Sanitation Data'!$F$32,0,10*ROW('Sanitation Data'!F82))="","",OFFSET('Sanitation Data'!$F$32,0,10*ROW('Sanitation Data'!F82)))</f>
        <v/>
      </c>
      <c r="CZ88" s="322" t="str">
        <f ca="true">+IF(OFFSET('Sanitation Data'!$G$28,0,10*ROW('Sanitation Data'!G82))="","",OFFSET('Sanitation Data'!$G$28,0,10*ROW('Sanitation Data'!G82)))</f>
        <v/>
      </c>
      <c r="DA88" s="322" t="str">
        <f ca="true">+IF(OFFSET('Sanitation Data'!$G$29,0,10*ROW('Sanitation Data'!G82))="","",OFFSET('Sanitation Data'!$G$29,0,10*ROW('Sanitation Data'!G82)))</f>
        <v/>
      </c>
      <c r="DB88" s="322" t="str">
        <f ca="true">+IF(OFFSET('Sanitation Data'!$G$30,0,10*ROW('Sanitation Data'!G82))="","",OFFSET('Sanitation Data'!$G$30,0,10*ROW('Sanitation Data'!G82)))</f>
        <v/>
      </c>
      <c r="DC88" s="322" t="str">
        <f ca="true">+IF(OFFSET('Sanitation Data'!$G$31,0,10*ROW('Sanitation Data'!G82))="","",OFFSET('Sanitation Data'!$G$31,0,10*ROW('Sanitation Data'!G82)))</f>
        <v/>
      </c>
      <c r="DD88" s="322" t="str">
        <f ca="true">+IF(OFFSET('Sanitation Data'!$G$32,0,10*ROW('Sanitation Data'!G82))="","",OFFSET('Sanitation Data'!$G$32,0,10*ROW('Sanitation Data'!G82)))</f>
        <v/>
      </c>
      <c r="DE88" s="322" t="str">
        <f ca="true">+IF(OFFSET('Sanitation Data'!$H$28,0,10*ROW('Sanitation Data'!H82))="","",OFFSET('Sanitation Data'!$H$28,0,10*ROW('Sanitation Data'!H82)))</f>
        <v/>
      </c>
      <c r="DF88" s="322" t="str">
        <f ca="true">+IF(OFFSET('Sanitation Data'!$H$29,0,10*ROW('Sanitation Data'!H82))="","",OFFSET('Sanitation Data'!$H$29,0,10*ROW('Sanitation Data'!H82)))</f>
        <v/>
      </c>
      <c r="DG88" s="322" t="str">
        <f ca="true">+IF(OFFSET('Sanitation Data'!$H$30,0,10*ROW('Sanitation Data'!H82))="","",OFFSET('Sanitation Data'!$H$30,0,10*ROW('Sanitation Data'!H82)))</f>
        <v/>
      </c>
      <c r="DH88" s="322" t="str">
        <f ca="true">+IF(OFFSET('Sanitation Data'!$H$31,0,10*ROW('Sanitation Data'!H82))="","",OFFSET('Sanitation Data'!$H$31,0,10*ROW('Sanitation Data'!H82)))</f>
        <v/>
      </c>
      <c r="DI88" s="322" t="str">
        <f ca="true">+IF(OFFSET('Sanitation Data'!$H$32,0,10*ROW('Sanitation Data'!H82))="","",OFFSET('Sanitation Data'!$H$32,0,10*ROW('Sanitation Data'!H82)))</f>
        <v/>
      </c>
      <c r="DJ88" s="322" t="str">
        <f ca="true">+IF(OFFSET('Sanitation Data'!$I$28,0,10*ROW('Sanitation Data'!I82))="","",OFFSET('Sanitation Data'!$I$28,0,10*ROW('Sanitation Data'!I82)))</f>
        <v/>
      </c>
      <c r="DK88" s="322" t="str">
        <f ca="true">+IF(OFFSET('Sanitation Data'!$I$29,0,10*ROW('Sanitation Data'!I82))="","",OFFSET('Sanitation Data'!$I$29,0,10*ROW('Sanitation Data'!I82)))</f>
        <v/>
      </c>
      <c r="DL88" s="322" t="str">
        <f ca="true">+IF(OFFSET('Sanitation Data'!$I$30,0,10*ROW('Sanitation Data'!I82))="","",OFFSET('Sanitation Data'!$I$30,0,10*ROW('Sanitation Data'!I82)))</f>
        <v/>
      </c>
      <c r="DM88" s="322" t="str">
        <f ca="true">+IF(OFFSET('Sanitation Data'!$I$31,0,10*ROW('Sanitation Data'!I82))="","",OFFSET('Sanitation Data'!$I$31,0,10*ROW('Sanitation Data'!I82)))</f>
        <v/>
      </c>
      <c r="DN88" s="322" t="str">
        <f ca="true">+IF(OFFSET('Sanitation Data'!$I$32,0,10*ROW('Sanitation Data'!I82))="","",OFFSET('Sanitation Data'!$I$32,0,10*ROW('Sanitation Data'!I82)))</f>
        <v/>
      </c>
      <c r="DO88" s="322" t="str">
        <f ca="true">+IF(OFFSET('Hygiene Data'!$D$11,0,10*ROW('Hygiene Data'!D82))="","",OFFSET('Hygiene Data'!$D$11,0,10*ROW('Hygiene Data'!D82)))</f>
        <v/>
      </c>
      <c r="DP88" s="322" t="str">
        <f ca="true">+IF(OFFSET('Hygiene Data'!$D$12,0,10*ROW('Hygiene Data'!D82))="","",OFFSET('Hygiene Data'!$D$12,0,10*ROW('Hygiene Data'!D82)))</f>
        <v/>
      </c>
      <c r="DQ88" s="322" t="str">
        <f ca="true">+IF(OFFSET('Hygiene Data'!$D$13,0,10*ROW('Hygiene Data'!D82))="","",OFFSET('Hygiene Data'!$D$13,0,10*ROW('Hygiene Data'!D82)))</f>
        <v/>
      </c>
      <c r="DR88" s="322" t="str">
        <f ca="true">+IF(OFFSET('Hygiene Data'!$E$11,0,10*ROW('Hygiene Data'!E82))="","",OFFSET('Hygiene Data'!$E$11,0,10*ROW('Hygiene Data'!E82)))</f>
        <v/>
      </c>
      <c r="DS88" s="322" t="str">
        <f ca="true">+IF(OFFSET('Hygiene Data'!$E$12,0,10*ROW('Hygiene Data'!E82))="","",OFFSET('Hygiene Data'!$E$12,0,10*ROW('Hygiene Data'!E82)))</f>
        <v/>
      </c>
      <c r="DT88" s="322" t="str">
        <f ca="true">+IF(OFFSET('Hygiene Data'!$E$13,0,10*ROW('Hygiene Data'!E82))="","",OFFSET('Hygiene Data'!$E$13,0,10*ROW('Hygiene Data'!E82)))</f>
        <v/>
      </c>
      <c r="DU88" s="322" t="str">
        <f ca="true">+IF(OFFSET('Hygiene Data'!$F$11,0,10*ROW('Hygiene Data'!F82))="","",OFFSET('Hygiene Data'!$F$11,0,10*ROW('Hygiene Data'!F82)))</f>
        <v/>
      </c>
      <c r="DV88" s="322" t="str">
        <f ca="true">+IF(OFFSET('Hygiene Data'!$F$12,0,10*ROW('Hygiene Data'!F82))="","",OFFSET('Hygiene Data'!$F$12,0,10*ROW('Hygiene Data'!F82)))</f>
        <v/>
      </c>
      <c r="DW88" s="322" t="str">
        <f ca="true">+IF(OFFSET('Hygiene Data'!$F$13,0,10*ROW('Hygiene Data'!F82))="","",OFFSET('Hygiene Data'!$F$13,0,10*ROW('Hygiene Data'!F82)))</f>
        <v/>
      </c>
      <c r="DX88" s="322" t="str">
        <f ca="true">+IF(OFFSET('Hygiene Data'!$G$11,0,10*ROW('Hygiene Data'!G82))="","",OFFSET('Hygiene Data'!$G$11,0,10*ROW('Hygiene Data'!G82)))</f>
        <v/>
      </c>
      <c r="DY88" s="322" t="str">
        <f ca="true">+IF(OFFSET('Hygiene Data'!$G$12,0,10*ROW('Hygiene Data'!G82))="","",OFFSET('Hygiene Data'!$G$12,0,10*ROW('Hygiene Data'!G82)))</f>
        <v/>
      </c>
      <c r="DZ88" s="322" t="str">
        <f ca="true">+IF(OFFSET('Hygiene Data'!$G$13,0,10*ROW('Hygiene Data'!G82))="","",OFFSET('Hygiene Data'!$G$13,0,10*ROW('Hygiene Data'!G82)))</f>
        <v/>
      </c>
      <c r="EA88" s="322" t="str">
        <f ca="true">+IF(OFFSET('Hygiene Data'!$H$11,0,10*ROW('Hygiene Data'!H82))="","",OFFSET('Hygiene Data'!$H$11,0,10*ROW('Hygiene Data'!H82)))</f>
        <v/>
      </c>
      <c r="EB88" s="322" t="str">
        <f ca="true">+IF(OFFSET('Hygiene Data'!$H$12,0,10*ROW('Hygiene Data'!H82))="","",OFFSET('Hygiene Data'!$H$12,0,10*ROW('Hygiene Data'!H82)))</f>
        <v/>
      </c>
      <c r="EC88" s="322" t="str">
        <f ca="true">+IF(OFFSET('Hygiene Data'!$H$13,0,10*ROW('Hygiene Data'!H82))="","",OFFSET('Hygiene Data'!$H$13,0,10*ROW('Hygiene Data'!H82)))</f>
        <v/>
      </c>
      <c r="ED88" s="322" t="str">
        <f ca="true">+IF(OFFSET('Hygiene Data'!$I$11,0,10*ROW('Hygiene Data'!I82))="","",OFFSET('Hygiene Data'!$I$11,0,10*ROW('Hygiene Data'!I82)))</f>
        <v/>
      </c>
      <c r="EE88" s="322" t="str">
        <f ca="true">+IF(OFFSET('Hygiene Data'!$I$12,0,10*ROW('Hygiene Data'!I82))="","",OFFSET('Hygiene Data'!$I$12,0,10*ROW('Hygiene Data'!I82)))</f>
        <v/>
      </c>
      <c r="EF88" s="322" t="str">
        <f ca="true">+IF(OFFSET('Hygiene Data'!$I$13,0,10*ROW('Hygiene Data'!I82))="","",OFFSET('Hygiene Data'!$I$13,0,10*ROW('Hygiene Data'!I82)))</f>
        <v/>
      </c>
    </row>
    <row xmlns:x14ac="http://schemas.microsoft.com/office/spreadsheetml/2009/9/ac" r="89" x14ac:dyDescent="0.2">
      <c r="A89" s="38" t="str">
        <f ca="true">+IF(OFFSET('Water Data'!$B$2,0,10*ROW('Water Data'!E83))="","",OFFSET('Water Data'!$B$2,0,10*ROW('Water Data'!E83)))</f>
        <v/>
      </c>
      <c r="B89" s="38" t="str">
        <f ca="true">+IF(OFFSET('Water Data'!$C$2,0,10*ROW('Water Data'!F83))="","",OFFSET('Water Data'!$C$2,0,10*ROW('Water Data'!F83)))</f>
        <v/>
      </c>
      <c r="C89" s="378" t="str">
        <f t="shared" ca="true" si="1"/>
        <v/>
      </c>
      <c r="D89" s="99"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9"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9"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9"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9"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9"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9"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9"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9"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9"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9"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9"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9"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9"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9"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9"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9"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9"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100"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100"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100"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100"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100"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100"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100"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100"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100"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100"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100"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100"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100"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100"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100"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100"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100"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100"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100"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100"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100"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100"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100"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100"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100"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100"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100"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100"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100"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100"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101"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101"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101"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101"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101"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101"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101"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101"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101"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101"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101"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101"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101"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101"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101"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101"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101"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101"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22"/>
      <c r="BS89" s="322" t="str">
        <f ca="true">+IF(OFFSET('Water Data'!$D$27,0,10*ROW('Water Data'!D83))="","",OFFSET('Water Data'!$D$27,0,10*ROW('Water Data'!D83)))</f>
        <v/>
      </c>
      <c r="BT89" s="322" t="str">
        <f ca="true">+IF(OFFSET('Water Data'!$D$28,0,10*ROW('Water Data'!D83))="","",OFFSET('Water Data'!$D$28,0,10*ROW('Water Data'!D83)))</f>
        <v/>
      </c>
      <c r="BU89" s="322" t="str">
        <f ca="true">+IF(OFFSET('Water Data'!$D$29,0,10*ROW('Water Data'!D83))="","",OFFSET('Water Data'!$D$29,0,10*ROW('Water Data'!D83)))</f>
        <v/>
      </c>
      <c r="BV89" s="322" t="str">
        <f ca="true">+IF(OFFSET('Water Data'!$E$27,0,10*ROW('Water Data'!E83))="","",OFFSET('Water Data'!$E$27,0,10*ROW('Water Data'!E83)))</f>
        <v/>
      </c>
      <c r="BW89" s="322" t="str">
        <f ca="true">+IF(OFFSET('Water Data'!$E$28,0,10*ROW('Water Data'!E83))="","",OFFSET('Water Data'!$E$28,0,10*ROW('Water Data'!E83)))</f>
        <v/>
      </c>
      <c r="BX89" s="322" t="str">
        <f ca="true">+IF(OFFSET('Water Data'!$E$29,0,10*ROW('Water Data'!E83))="","",OFFSET('Water Data'!$E$29,0,10*ROW('Water Data'!E83)))</f>
        <v/>
      </c>
      <c r="BY89" s="322" t="str">
        <f ca="true">+IF(OFFSET('Water Data'!$F$27,0,10*ROW('Water Data'!F83))="","",OFFSET('Water Data'!$F$27,0,10*ROW('Water Data'!F83)))</f>
        <v/>
      </c>
      <c r="BZ89" s="322" t="str">
        <f ca="true">+IF(OFFSET('Water Data'!$F$28,0,10*ROW('Water Data'!F83))="","",OFFSET('Water Data'!$F$28,0,10*ROW('Water Data'!F83)))</f>
        <v/>
      </c>
      <c r="CA89" s="322" t="str">
        <f ca="true">+IF(OFFSET('Water Data'!$F$29,0,10*ROW('Water Data'!F83))="","",OFFSET('Water Data'!$F$29,0,10*ROW('Water Data'!F83)))</f>
        <v/>
      </c>
      <c r="CB89" s="322" t="str">
        <f ca="true">+IF(OFFSET('Water Data'!$G$27,0,10*ROW('Water Data'!G83))="","",OFFSET('Water Data'!$G$27,0,10*ROW('Water Data'!G83)))</f>
        <v/>
      </c>
      <c r="CC89" s="322" t="str">
        <f ca="true">+IF(OFFSET('Water Data'!$G$28,0,10*ROW('Water Data'!G83))="","",OFFSET('Water Data'!$G$28,0,10*ROW('Water Data'!G83)))</f>
        <v/>
      </c>
      <c r="CD89" s="322" t="str">
        <f ca="true">+IF(OFFSET('Water Data'!$G$29,0,10*ROW('Water Data'!G83))="","",OFFSET('Water Data'!$G$29,0,10*ROW('Water Data'!G83)))</f>
        <v/>
      </c>
      <c r="CE89" s="322" t="str">
        <f ca="true">+IF(OFFSET('Water Data'!$H$27,0,10*ROW('Water Data'!H83))="","",OFFSET('Water Data'!$H$27,0,10*ROW('Water Data'!H83)))</f>
        <v/>
      </c>
      <c r="CF89" s="322" t="str">
        <f ca="true">+IF(OFFSET('Water Data'!$H$28,0,10*ROW('Water Data'!H83))="","",OFFSET('Water Data'!$H$28,0,10*ROW('Water Data'!H83)))</f>
        <v/>
      </c>
      <c r="CG89" s="322" t="str">
        <f ca="true">+IF(OFFSET('Water Data'!$H$29,0,10*ROW('Water Data'!H83))="","",OFFSET('Water Data'!$H$29,0,10*ROW('Water Data'!H83)))</f>
        <v/>
      </c>
      <c r="CH89" s="322" t="str">
        <f ca="true">+IF(OFFSET('Water Data'!$I$27,0,10*ROW('Water Data'!I83))="","",OFFSET('Water Data'!$I$27,0,10*ROW('Water Data'!I83)))</f>
        <v/>
      </c>
      <c r="CI89" s="322" t="str">
        <f ca="true">+IF(OFFSET('Water Data'!$I$28,0,10*ROW('Water Data'!I83))="","",OFFSET('Water Data'!$I$28,0,10*ROW('Water Data'!I83)))</f>
        <v/>
      </c>
      <c r="CJ89" s="322" t="str">
        <f ca="true">+IF(OFFSET('Water Data'!$I$29,0,10*ROW('Water Data'!I83))="","",OFFSET('Water Data'!$I$29,0,10*ROW('Water Data'!I83)))</f>
        <v/>
      </c>
      <c r="CK89" s="322" t="str">
        <f ca="true">+IF(OFFSET('Sanitation Data'!$D$28,0,10*ROW('Sanitation Data'!D83))="","",OFFSET('Sanitation Data'!$D$28,0,10*ROW('Sanitation Data'!D83)))</f>
        <v/>
      </c>
      <c r="CL89" s="322" t="str">
        <f ca="true">+IF(OFFSET('Sanitation Data'!$D$29,0,10*ROW('Sanitation Data'!D83))="","",OFFSET('Sanitation Data'!$D$29,0,10*ROW('Sanitation Data'!D83)))</f>
        <v/>
      </c>
      <c r="CM89" s="322" t="str">
        <f ca="true">+IF(OFFSET('Sanitation Data'!$D$30,0,10*ROW('Sanitation Data'!D83))="","",OFFSET('Sanitation Data'!$D$30,0,10*ROW('Sanitation Data'!D83)))</f>
        <v/>
      </c>
      <c r="CN89" s="322" t="str">
        <f ca="true">+IF(OFFSET('Sanitation Data'!$D$31,0,10*ROW('Sanitation Data'!D83))="","",OFFSET('Sanitation Data'!$D$31,0,10*ROW('Sanitation Data'!D83)))</f>
        <v/>
      </c>
      <c r="CO89" s="322" t="str">
        <f ca="true">+IF(OFFSET('Sanitation Data'!$D$32,0,10*ROW('Sanitation Data'!D83))="","",OFFSET('Sanitation Data'!$D$32,0,10*ROW('Sanitation Data'!D83)))</f>
        <v/>
      </c>
      <c r="CP89" s="322" t="str">
        <f ca="true">+IF(OFFSET('Sanitation Data'!$E$28,0,10*ROW('Sanitation Data'!E83))="","",OFFSET('Sanitation Data'!$E$28,0,10*ROW('Sanitation Data'!E83)))</f>
        <v/>
      </c>
      <c r="CQ89" s="322" t="str">
        <f ca="true">+IF(OFFSET('Sanitation Data'!$E$29,0,10*ROW('Sanitation Data'!E83))="","",OFFSET('Sanitation Data'!$E$29,0,10*ROW('Sanitation Data'!E83)))</f>
        <v/>
      </c>
      <c r="CR89" s="322" t="str">
        <f ca="true">+IF(OFFSET('Sanitation Data'!$E$30,0,10*ROW('Sanitation Data'!E83))="","",OFFSET('Sanitation Data'!$E$30,0,10*ROW('Sanitation Data'!E83)))</f>
        <v/>
      </c>
      <c r="CS89" s="322" t="str">
        <f ca="true">+IF(OFFSET('Sanitation Data'!$E$31,0,10*ROW('Sanitation Data'!E83))="","",OFFSET('Sanitation Data'!$E$31,0,10*ROW('Sanitation Data'!E83)))</f>
        <v/>
      </c>
      <c r="CT89" s="322" t="str">
        <f ca="true">+IF(OFFSET('Sanitation Data'!$E$32,0,10*ROW('Sanitation Data'!E83))="","",OFFSET('Sanitation Data'!$E$32,0,10*ROW('Sanitation Data'!E83)))</f>
        <v/>
      </c>
      <c r="CU89" s="322" t="str">
        <f ca="true">+IF(OFFSET('Sanitation Data'!$F$28,0,10*ROW('Sanitation Data'!F83))="","",OFFSET('Sanitation Data'!$F$28,0,10*ROW('Sanitation Data'!F83)))</f>
        <v/>
      </c>
      <c r="CV89" s="322" t="str">
        <f ca="true">+IF(OFFSET('Sanitation Data'!$F$29,0,10*ROW('Sanitation Data'!F83))="","",OFFSET('Sanitation Data'!$F$29,0,10*ROW('Sanitation Data'!F83)))</f>
        <v/>
      </c>
      <c r="CW89" s="322" t="str">
        <f ca="true">+IF(OFFSET('Sanitation Data'!$F$30,0,10*ROW('Sanitation Data'!F83))="","",OFFSET('Sanitation Data'!$F$30,0,10*ROW('Sanitation Data'!F83)))</f>
        <v/>
      </c>
      <c r="CX89" s="322" t="str">
        <f ca="true">+IF(OFFSET('Sanitation Data'!$F$31,0,10*ROW('Sanitation Data'!F83))="","",OFFSET('Sanitation Data'!$F$31,0,10*ROW('Sanitation Data'!F83)))</f>
        <v/>
      </c>
      <c r="CY89" s="322" t="str">
        <f ca="true">+IF(OFFSET('Sanitation Data'!$F$32,0,10*ROW('Sanitation Data'!F83))="","",OFFSET('Sanitation Data'!$F$32,0,10*ROW('Sanitation Data'!F83)))</f>
        <v/>
      </c>
      <c r="CZ89" s="322" t="str">
        <f ca="true">+IF(OFFSET('Sanitation Data'!$G$28,0,10*ROW('Sanitation Data'!G83))="","",OFFSET('Sanitation Data'!$G$28,0,10*ROW('Sanitation Data'!G83)))</f>
        <v/>
      </c>
      <c r="DA89" s="322" t="str">
        <f ca="true">+IF(OFFSET('Sanitation Data'!$G$29,0,10*ROW('Sanitation Data'!G83))="","",OFFSET('Sanitation Data'!$G$29,0,10*ROW('Sanitation Data'!G83)))</f>
        <v/>
      </c>
      <c r="DB89" s="322" t="str">
        <f ca="true">+IF(OFFSET('Sanitation Data'!$G$30,0,10*ROW('Sanitation Data'!G83))="","",OFFSET('Sanitation Data'!$G$30,0,10*ROW('Sanitation Data'!G83)))</f>
        <v/>
      </c>
      <c r="DC89" s="322" t="str">
        <f ca="true">+IF(OFFSET('Sanitation Data'!$G$31,0,10*ROW('Sanitation Data'!G83))="","",OFFSET('Sanitation Data'!$G$31,0,10*ROW('Sanitation Data'!G83)))</f>
        <v/>
      </c>
      <c r="DD89" s="322" t="str">
        <f ca="true">+IF(OFFSET('Sanitation Data'!$G$32,0,10*ROW('Sanitation Data'!G83))="","",OFFSET('Sanitation Data'!$G$32,0,10*ROW('Sanitation Data'!G83)))</f>
        <v/>
      </c>
      <c r="DE89" s="322" t="str">
        <f ca="true">+IF(OFFSET('Sanitation Data'!$H$28,0,10*ROW('Sanitation Data'!H83))="","",OFFSET('Sanitation Data'!$H$28,0,10*ROW('Sanitation Data'!H83)))</f>
        <v/>
      </c>
      <c r="DF89" s="322" t="str">
        <f ca="true">+IF(OFFSET('Sanitation Data'!$H$29,0,10*ROW('Sanitation Data'!H83))="","",OFFSET('Sanitation Data'!$H$29,0,10*ROW('Sanitation Data'!H83)))</f>
        <v/>
      </c>
      <c r="DG89" s="322" t="str">
        <f ca="true">+IF(OFFSET('Sanitation Data'!$H$30,0,10*ROW('Sanitation Data'!H83))="","",OFFSET('Sanitation Data'!$H$30,0,10*ROW('Sanitation Data'!H83)))</f>
        <v/>
      </c>
      <c r="DH89" s="322" t="str">
        <f ca="true">+IF(OFFSET('Sanitation Data'!$H$31,0,10*ROW('Sanitation Data'!H83))="","",OFFSET('Sanitation Data'!$H$31,0,10*ROW('Sanitation Data'!H83)))</f>
        <v/>
      </c>
      <c r="DI89" s="322" t="str">
        <f ca="true">+IF(OFFSET('Sanitation Data'!$H$32,0,10*ROW('Sanitation Data'!H83))="","",OFFSET('Sanitation Data'!$H$32,0,10*ROW('Sanitation Data'!H83)))</f>
        <v/>
      </c>
      <c r="DJ89" s="322" t="str">
        <f ca="true">+IF(OFFSET('Sanitation Data'!$I$28,0,10*ROW('Sanitation Data'!I83))="","",OFFSET('Sanitation Data'!$I$28,0,10*ROW('Sanitation Data'!I83)))</f>
        <v/>
      </c>
      <c r="DK89" s="322" t="str">
        <f ca="true">+IF(OFFSET('Sanitation Data'!$I$29,0,10*ROW('Sanitation Data'!I83))="","",OFFSET('Sanitation Data'!$I$29,0,10*ROW('Sanitation Data'!I83)))</f>
        <v/>
      </c>
      <c r="DL89" s="322" t="str">
        <f ca="true">+IF(OFFSET('Sanitation Data'!$I$30,0,10*ROW('Sanitation Data'!I83))="","",OFFSET('Sanitation Data'!$I$30,0,10*ROW('Sanitation Data'!I83)))</f>
        <v/>
      </c>
      <c r="DM89" s="322" t="str">
        <f ca="true">+IF(OFFSET('Sanitation Data'!$I$31,0,10*ROW('Sanitation Data'!I83))="","",OFFSET('Sanitation Data'!$I$31,0,10*ROW('Sanitation Data'!I83)))</f>
        <v/>
      </c>
      <c r="DN89" s="322" t="str">
        <f ca="true">+IF(OFFSET('Sanitation Data'!$I$32,0,10*ROW('Sanitation Data'!I83))="","",OFFSET('Sanitation Data'!$I$32,0,10*ROW('Sanitation Data'!I83)))</f>
        <v/>
      </c>
      <c r="DO89" s="322" t="str">
        <f ca="true">+IF(OFFSET('Hygiene Data'!$D$11,0,10*ROW('Hygiene Data'!D83))="","",OFFSET('Hygiene Data'!$D$11,0,10*ROW('Hygiene Data'!D83)))</f>
        <v/>
      </c>
      <c r="DP89" s="322" t="str">
        <f ca="true">+IF(OFFSET('Hygiene Data'!$D$12,0,10*ROW('Hygiene Data'!D83))="","",OFFSET('Hygiene Data'!$D$12,0,10*ROW('Hygiene Data'!D83)))</f>
        <v/>
      </c>
      <c r="DQ89" s="322" t="str">
        <f ca="true">+IF(OFFSET('Hygiene Data'!$D$13,0,10*ROW('Hygiene Data'!D83))="","",OFFSET('Hygiene Data'!$D$13,0,10*ROW('Hygiene Data'!D83)))</f>
        <v/>
      </c>
      <c r="DR89" s="322" t="str">
        <f ca="true">+IF(OFFSET('Hygiene Data'!$E$11,0,10*ROW('Hygiene Data'!E83))="","",OFFSET('Hygiene Data'!$E$11,0,10*ROW('Hygiene Data'!E83)))</f>
        <v/>
      </c>
      <c r="DS89" s="322" t="str">
        <f ca="true">+IF(OFFSET('Hygiene Data'!$E$12,0,10*ROW('Hygiene Data'!E83))="","",OFFSET('Hygiene Data'!$E$12,0,10*ROW('Hygiene Data'!E83)))</f>
        <v/>
      </c>
      <c r="DT89" s="322" t="str">
        <f ca="true">+IF(OFFSET('Hygiene Data'!$E$13,0,10*ROW('Hygiene Data'!E83))="","",OFFSET('Hygiene Data'!$E$13,0,10*ROW('Hygiene Data'!E83)))</f>
        <v/>
      </c>
      <c r="DU89" s="322" t="str">
        <f ca="true">+IF(OFFSET('Hygiene Data'!$F$11,0,10*ROW('Hygiene Data'!F83))="","",OFFSET('Hygiene Data'!$F$11,0,10*ROW('Hygiene Data'!F83)))</f>
        <v/>
      </c>
      <c r="DV89" s="322" t="str">
        <f ca="true">+IF(OFFSET('Hygiene Data'!$F$12,0,10*ROW('Hygiene Data'!F83))="","",OFFSET('Hygiene Data'!$F$12,0,10*ROW('Hygiene Data'!F83)))</f>
        <v/>
      </c>
      <c r="DW89" s="322" t="str">
        <f ca="true">+IF(OFFSET('Hygiene Data'!$F$13,0,10*ROW('Hygiene Data'!F83))="","",OFFSET('Hygiene Data'!$F$13,0,10*ROW('Hygiene Data'!F83)))</f>
        <v/>
      </c>
      <c r="DX89" s="322" t="str">
        <f ca="true">+IF(OFFSET('Hygiene Data'!$G$11,0,10*ROW('Hygiene Data'!G83))="","",OFFSET('Hygiene Data'!$G$11,0,10*ROW('Hygiene Data'!G83)))</f>
        <v/>
      </c>
      <c r="DY89" s="322" t="str">
        <f ca="true">+IF(OFFSET('Hygiene Data'!$G$12,0,10*ROW('Hygiene Data'!G83))="","",OFFSET('Hygiene Data'!$G$12,0,10*ROW('Hygiene Data'!G83)))</f>
        <v/>
      </c>
      <c r="DZ89" s="322" t="str">
        <f ca="true">+IF(OFFSET('Hygiene Data'!$G$13,0,10*ROW('Hygiene Data'!G83))="","",OFFSET('Hygiene Data'!$G$13,0,10*ROW('Hygiene Data'!G83)))</f>
        <v/>
      </c>
      <c r="EA89" s="322" t="str">
        <f ca="true">+IF(OFFSET('Hygiene Data'!$H$11,0,10*ROW('Hygiene Data'!H83))="","",OFFSET('Hygiene Data'!$H$11,0,10*ROW('Hygiene Data'!H83)))</f>
        <v/>
      </c>
      <c r="EB89" s="322" t="str">
        <f ca="true">+IF(OFFSET('Hygiene Data'!$H$12,0,10*ROW('Hygiene Data'!H83))="","",OFFSET('Hygiene Data'!$H$12,0,10*ROW('Hygiene Data'!H83)))</f>
        <v/>
      </c>
      <c r="EC89" s="322" t="str">
        <f ca="true">+IF(OFFSET('Hygiene Data'!$H$13,0,10*ROW('Hygiene Data'!H83))="","",OFFSET('Hygiene Data'!$H$13,0,10*ROW('Hygiene Data'!H83)))</f>
        <v/>
      </c>
      <c r="ED89" s="322" t="str">
        <f ca="true">+IF(OFFSET('Hygiene Data'!$I$11,0,10*ROW('Hygiene Data'!I83))="","",OFFSET('Hygiene Data'!$I$11,0,10*ROW('Hygiene Data'!I83)))</f>
        <v/>
      </c>
      <c r="EE89" s="322" t="str">
        <f ca="true">+IF(OFFSET('Hygiene Data'!$I$12,0,10*ROW('Hygiene Data'!I83))="","",OFFSET('Hygiene Data'!$I$12,0,10*ROW('Hygiene Data'!I83)))</f>
        <v/>
      </c>
      <c r="EF89" s="322" t="str">
        <f ca="true">+IF(OFFSET('Hygiene Data'!$I$13,0,10*ROW('Hygiene Data'!I83))="","",OFFSET('Hygiene Data'!$I$13,0,10*ROW('Hygiene Data'!I83)))</f>
        <v/>
      </c>
    </row>
    <row xmlns:x14ac="http://schemas.microsoft.com/office/spreadsheetml/2009/9/ac" r="90" x14ac:dyDescent="0.2">
      <c r="A90" s="38" t="str">
        <f ca="true">+IF(OFFSET('Water Data'!$B$2,0,10*ROW('Water Data'!E84))="","",OFFSET('Water Data'!$B$2,0,10*ROW('Water Data'!E84)))</f>
        <v/>
      </c>
      <c r="B90" s="38" t="str">
        <f ca="true">+IF(OFFSET('Water Data'!$C$2,0,10*ROW('Water Data'!F84))="","",OFFSET('Water Data'!$C$2,0,10*ROW('Water Data'!F84)))</f>
        <v/>
      </c>
      <c r="C90" s="378" t="str">
        <f t="shared" ca="true" si="1"/>
        <v/>
      </c>
      <c r="D90" s="99"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9"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9"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9"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9"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9"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9"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9"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9"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9"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9"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9"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9"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9"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9"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9"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9"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9"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100"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100"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100"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100"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100"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100"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100"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100"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100"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100"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100"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100"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100"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100"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100"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100"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100"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100"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100"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100"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100"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100"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100"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100"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100"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100"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100"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100"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100"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100"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101"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101"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101"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101"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101"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101"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101"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101"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101"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101"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101"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101"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101"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101"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101"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101"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101"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101"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22"/>
      <c r="BS90" s="322" t="str">
        <f ca="true">+IF(OFFSET('Water Data'!$D$27,0,10*ROW('Water Data'!D84))="","",OFFSET('Water Data'!$D$27,0,10*ROW('Water Data'!D84)))</f>
        <v/>
      </c>
      <c r="BT90" s="322" t="str">
        <f ca="true">+IF(OFFSET('Water Data'!$D$28,0,10*ROW('Water Data'!D84))="","",OFFSET('Water Data'!$D$28,0,10*ROW('Water Data'!D84)))</f>
        <v/>
      </c>
      <c r="BU90" s="322" t="str">
        <f ca="true">+IF(OFFSET('Water Data'!$D$29,0,10*ROW('Water Data'!D84))="","",OFFSET('Water Data'!$D$29,0,10*ROW('Water Data'!D84)))</f>
        <v/>
      </c>
      <c r="BV90" s="322" t="str">
        <f ca="true">+IF(OFFSET('Water Data'!$E$27,0,10*ROW('Water Data'!E84))="","",OFFSET('Water Data'!$E$27,0,10*ROW('Water Data'!E84)))</f>
        <v/>
      </c>
      <c r="BW90" s="322" t="str">
        <f ca="true">+IF(OFFSET('Water Data'!$E$28,0,10*ROW('Water Data'!E84))="","",OFFSET('Water Data'!$E$28,0,10*ROW('Water Data'!E84)))</f>
        <v/>
      </c>
      <c r="BX90" s="322" t="str">
        <f ca="true">+IF(OFFSET('Water Data'!$E$29,0,10*ROW('Water Data'!E84))="","",OFFSET('Water Data'!$E$29,0,10*ROW('Water Data'!E84)))</f>
        <v/>
      </c>
      <c r="BY90" s="322" t="str">
        <f ca="true">+IF(OFFSET('Water Data'!$F$27,0,10*ROW('Water Data'!F84))="","",OFFSET('Water Data'!$F$27,0,10*ROW('Water Data'!F84)))</f>
        <v/>
      </c>
      <c r="BZ90" s="322" t="str">
        <f ca="true">+IF(OFFSET('Water Data'!$F$28,0,10*ROW('Water Data'!F84))="","",OFFSET('Water Data'!$F$28,0,10*ROW('Water Data'!F84)))</f>
        <v/>
      </c>
      <c r="CA90" s="322" t="str">
        <f ca="true">+IF(OFFSET('Water Data'!$F$29,0,10*ROW('Water Data'!F84))="","",OFFSET('Water Data'!$F$29,0,10*ROW('Water Data'!F84)))</f>
        <v/>
      </c>
      <c r="CB90" s="322" t="str">
        <f ca="true">+IF(OFFSET('Water Data'!$G$27,0,10*ROW('Water Data'!G84))="","",OFFSET('Water Data'!$G$27,0,10*ROW('Water Data'!G84)))</f>
        <v/>
      </c>
      <c r="CC90" s="322" t="str">
        <f ca="true">+IF(OFFSET('Water Data'!$G$28,0,10*ROW('Water Data'!G84))="","",OFFSET('Water Data'!$G$28,0,10*ROW('Water Data'!G84)))</f>
        <v/>
      </c>
      <c r="CD90" s="322" t="str">
        <f ca="true">+IF(OFFSET('Water Data'!$G$29,0,10*ROW('Water Data'!G84))="","",OFFSET('Water Data'!$G$29,0,10*ROW('Water Data'!G84)))</f>
        <v/>
      </c>
      <c r="CE90" s="322" t="str">
        <f ca="true">+IF(OFFSET('Water Data'!$H$27,0,10*ROW('Water Data'!H84))="","",OFFSET('Water Data'!$H$27,0,10*ROW('Water Data'!H84)))</f>
        <v/>
      </c>
      <c r="CF90" s="322" t="str">
        <f ca="true">+IF(OFFSET('Water Data'!$H$28,0,10*ROW('Water Data'!H84))="","",OFFSET('Water Data'!$H$28,0,10*ROW('Water Data'!H84)))</f>
        <v/>
      </c>
      <c r="CG90" s="322" t="str">
        <f ca="true">+IF(OFFSET('Water Data'!$H$29,0,10*ROW('Water Data'!H84))="","",OFFSET('Water Data'!$H$29,0,10*ROW('Water Data'!H84)))</f>
        <v/>
      </c>
      <c r="CH90" s="322" t="str">
        <f ca="true">+IF(OFFSET('Water Data'!$I$27,0,10*ROW('Water Data'!I84))="","",OFFSET('Water Data'!$I$27,0,10*ROW('Water Data'!I84)))</f>
        <v/>
      </c>
      <c r="CI90" s="322" t="str">
        <f ca="true">+IF(OFFSET('Water Data'!$I$28,0,10*ROW('Water Data'!I84))="","",OFFSET('Water Data'!$I$28,0,10*ROW('Water Data'!I84)))</f>
        <v/>
      </c>
      <c r="CJ90" s="322" t="str">
        <f ca="true">+IF(OFFSET('Water Data'!$I$29,0,10*ROW('Water Data'!I84))="","",OFFSET('Water Data'!$I$29,0,10*ROW('Water Data'!I84)))</f>
        <v/>
      </c>
      <c r="CK90" s="322" t="str">
        <f ca="true">+IF(OFFSET('Sanitation Data'!$D$28,0,10*ROW('Sanitation Data'!D84))="","",OFFSET('Sanitation Data'!$D$28,0,10*ROW('Sanitation Data'!D84)))</f>
        <v/>
      </c>
      <c r="CL90" s="322" t="str">
        <f ca="true">+IF(OFFSET('Sanitation Data'!$D$29,0,10*ROW('Sanitation Data'!D84))="","",OFFSET('Sanitation Data'!$D$29,0,10*ROW('Sanitation Data'!D84)))</f>
        <v/>
      </c>
      <c r="CM90" s="322" t="str">
        <f ca="true">+IF(OFFSET('Sanitation Data'!$D$30,0,10*ROW('Sanitation Data'!D84))="","",OFFSET('Sanitation Data'!$D$30,0,10*ROW('Sanitation Data'!D84)))</f>
        <v/>
      </c>
      <c r="CN90" s="322" t="str">
        <f ca="true">+IF(OFFSET('Sanitation Data'!$D$31,0,10*ROW('Sanitation Data'!D84))="","",OFFSET('Sanitation Data'!$D$31,0,10*ROW('Sanitation Data'!D84)))</f>
        <v/>
      </c>
      <c r="CO90" s="322" t="str">
        <f ca="true">+IF(OFFSET('Sanitation Data'!$D$32,0,10*ROW('Sanitation Data'!D84))="","",OFFSET('Sanitation Data'!$D$32,0,10*ROW('Sanitation Data'!D84)))</f>
        <v/>
      </c>
      <c r="CP90" s="322" t="str">
        <f ca="true">+IF(OFFSET('Sanitation Data'!$E$28,0,10*ROW('Sanitation Data'!E84))="","",OFFSET('Sanitation Data'!$E$28,0,10*ROW('Sanitation Data'!E84)))</f>
        <v/>
      </c>
      <c r="CQ90" s="322" t="str">
        <f ca="true">+IF(OFFSET('Sanitation Data'!$E$29,0,10*ROW('Sanitation Data'!E84))="","",OFFSET('Sanitation Data'!$E$29,0,10*ROW('Sanitation Data'!E84)))</f>
        <v/>
      </c>
      <c r="CR90" s="322" t="str">
        <f ca="true">+IF(OFFSET('Sanitation Data'!$E$30,0,10*ROW('Sanitation Data'!E84))="","",OFFSET('Sanitation Data'!$E$30,0,10*ROW('Sanitation Data'!E84)))</f>
        <v/>
      </c>
      <c r="CS90" s="322" t="str">
        <f ca="true">+IF(OFFSET('Sanitation Data'!$E$31,0,10*ROW('Sanitation Data'!E84))="","",OFFSET('Sanitation Data'!$E$31,0,10*ROW('Sanitation Data'!E84)))</f>
        <v/>
      </c>
      <c r="CT90" s="322" t="str">
        <f ca="true">+IF(OFFSET('Sanitation Data'!$E$32,0,10*ROW('Sanitation Data'!E84))="","",OFFSET('Sanitation Data'!$E$32,0,10*ROW('Sanitation Data'!E84)))</f>
        <v/>
      </c>
      <c r="CU90" s="322" t="str">
        <f ca="true">+IF(OFFSET('Sanitation Data'!$F$28,0,10*ROW('Sanitation Data'!F84))="","",OFFSET('Sanitation Data'!$F$28,0,10*ROW('Sanitation Data'!F84)))</f>
        <v/>
      </c>
      <c r="CV90" s="322" t="str">
        <f ca="true">+IF(OFFSET('Sanitation Data'!$F$29,0,10*ROW('Sanitation Data'!F84))="","",OFFSET('Sanitation Data'!$F$29,0,10*ROW('Sanitation Data'!F84)))</f>
        <v/>
      </c>
      <c r="CW90" s="322" t="str">
        <f ca="true">+IF(OFFSET('Sanitation Data'!$F$30,0,10*ROW('Sanitation Data'!F84))="","",OFFSET('Sanitation Data'!$F$30,0,10*ROW('Sanitation Data'!F84)))</f>
        <v/>
      </c>
      <c r="CX90" s="322" t="str">
        <f ca="true">+IF(OFFSET('Sanitation Data'!$F$31,0,10*ROW('Sanitation Data'!F84))="","",OFFSET('Sanitation Data'!$F$31,0,10*ROW('Sanitation Data'!F84)))</f>
        <v/>
      </c>
      <c r="CY90" s="322" t="str">
        <f ca="true">+IF(OFFSET('Sanitation Data'!$F$32,0,10*ROW('Sanitation Data'!F84))="","",OFFSET('Sanitation Data'!$F$32,0,10*ROW('Sanitation Data'!F84)))</f>
        <v/>
      </c>
      <c r="CZ90" s="322" t="str">
        <f ca="true">+IF(OFFSET('Sanitation Data'!$G$28,0,10*ROW('Sanitation Data'!G84))="","",OFFSET('Sanitation Data'!$G$28,0,10*ROW('Sanitation Data'!G84)))</f>
        <v/>
      </c>
      <c r="DA90" s="322" t="str">
        <f ca="true">+IF(OFFSET('Sanitation Data'!$G$29,0,10*ROW('Sanitation Data'!G84))="","",OFFSET('Sanitation Data'!$G$29,0,10*ROW('Sanitation Data'!G84)))</f>
        <v/>
      </c>
      <c r="DB90" s="322" t="str">
        <f ca="true">+IF(OFFSET('Sanitation Data'!$G$30,0,10*ROW('Sanitation Data'!G84))="","",OFFSET('Sanitation Data'!$G$30,0,10*ROW('Sanitation Data'!G84)))</f>
        <v/>
      </c>
      <c r="DC90" s="322" t="str">
        <f ca="true">+IF(OFFSET('Sanitation Data'!$G$31,0,10*ROW('Sanitation Data'!G84))="","",OFFSET('Sanitation Data'!$G$31,0,10*ROW('Sanitation Data'!G84)))</f>
        <v/>
      </c>
      <c r="DD90" s="322" t="str">
        <f ca="true">+IF(OFFSET('Sanitation Data'!$G$32,0,10*ROW('Sanitation Data'!G84))="","",OFFSET('Sanitation Data'!$G$32,0,10*ROW('Sanitation Data'!G84)))</f>
        <v/>
      </c>
      <c r="DE90" s="322" t="str">
        <f ca="true">+IF(OFFSET('Sanitation Data'!$H$28,0,10*ROW('Sanitation Data'!H84))="","",OFFSET('Sanitation Data'!$H$28,0,10*ROW('Sanitation Data'!H84)))</f>
        <v/>
      </c>
      <c r="DF90" s="322" t="str">
        <f ca="true">+IF(OFFSET('Sanitation Data'!$H$29,0,10*ROW('Sanitation Data'!H84))="","",OFFSET('Sanitation Data'!$H$29,0,10*ROW('Sanitation Data'!H84)))</f>
        <v/>
      </c>
      <c r="DG90" s="322" t="str">
        <f ca="true">+IF(OFFSET('Sanitation Data'!$H$30,0,10*ROW('Sanitation Data'!H84))="","",OFFSET('Sanitation Data'!$H$30,0,10*ROW('Sanitation Data'!H84)))</f>
        <v/>
      </c>
      <c r="DH90" s="322" t="str">
        <f ca="true">+IF(OFFSET('Sanitation Data'!$H$31,0,10*ROW('Sanitation Data'!H84))="","",OFFSET('Sanitation Data'!$H$31,0,10*ROW('Sanitation Data'!H84)))</f>
        <v/>
      </c>
      <c r="DI90" s="322" t="str">
        <f ca="true">+IF(OFFSET('Sanitation Data'!$H$32,0,10*ROW('Sanitation Data'!H84))="","",OFFSET('Sanitation Data'!$H$32,0,10*ROW('Sanitation Data'!H84)))</f>
        <v/>
      </c>
      <c r="DJ90" s="322" t="str">
        <f ca="true">+IF(OFFSET('Sanitation Data'!$I$28,0,10*ROW('Sanitation Data'!I84))="","",OFFSET('Sanitation Data'!$I$28,0,10*ROW('Sanitation Data'!I84)))</f>
        <v/>
      </c>
      <c r="DK90" s="322" t="str">
        <f ca="true">+IF(OFFSET('Sanitation Data'!$I$29,0,10*ROW('Sanitation Data'!I84))="","",OFFSET('Sanitation Data'!$I$29,0,10*ROW('Sanitation Data'!I84)))</f>
        <v/>
      </c>
      <c r="DL90" s="322" t="str">
        <f ca="true">+IF(OFFSET('Sanitation Data'!$I$30,0,10*ROW('Sanitation Data'!I84))="","",OFFSET('Sanitation Data'!$I$30,0,10*ROW('Sanitation Data'!I84)))</f>
        <v/>
      </c>
      <c r="DM90" s="322" t="str">
        <f ca="true">+IF(OFFSET('Sanitation Data'!$I$31,0,10*ROW('Sanitation Data'!I84))="","",OFFSET('Sanitation Data'!$I$31,0,10*ROW('Sanitation Data'!I84)))</f>
        <v/>
      </c>
      <c r="DN90" s="322" t="str">
        <f ca="true">+IF(OFFSET('Sanitation Data'!$I$32,0,10*ROW('Sanitation Data'!I84))="","",OFFSET('Sanitation Data'!$I$32,0,10*ROW('Sanitation Data'!I84)))</f>
        <v/>
      </c>
      <c r="DO90" s="322" t="str">
        <f ca="true">+IF(OFFSET('Hygiene Data'!$D$11,0,10*ROW('Hygiene Data'!D84))="","",OFFSET('Hygiene Data'!$D$11,0,10*ROW('Hygiene Data'!D84)))</f>
        <v/>
      </c>
      <c r="DP90" s="322" t="str">
        <f ca="true">+IF(OFFSET('Hygiene Data'!$D$12,0,10*ROW('Hygiene Data'!D84))="","",OFFSET('Hygiene Data'!$D$12,0,10*ROW('Hygiene Data'!D84)))</f>
        <v/>
      </c>
      <c r="DQ90" s="322" t="str">
        <f ca="true">+IF(OFFSET('Hygiene Data'!$D$13,0,10*ROW('Hygiene Data'!D84))="","",OFFSET('Hygiene Data'!$D$13,0,10*ROW('Hygiene Data'!D84)))</f>
        <v/>
      </c>
      <c r="DR90" s="322" t="str">
        <f ca="true">+IF(OFFSET('Hygiene Data'!$E$11,0,10*ROW('Hygiene Data'!E84))="","",OFFSET('Hygiene Data'!$E$11,0,10*ROW('Hygiene Data'!E84)))</f>
        <v/>
      </c>
      <c r="DS90" s="322" t="str">
        <f ca="true">+IF(OFFSET('Hygiene Data'!$E$12,0,10*ROW('Hygiene Data'!E84))="","",OFFSET('Hygiene Data'!$E$12,0,10*ROW('Hygiene Data'!E84)))</f>
        <v/>
      </c>
      <c r="DT90" s="322" t="str">
        <f ca="true">+IF(OFFSET('Hygiene Data'!$E$13,0,10*ROW('Hygiene Data'!E84))="","",OFFSET('Hygiene Data'!$E$13,0,10*ROW('Hygiene Data'!E84)))</f>
        <v/>
      </c>
      <c r="DU90" s="322" t="str">
        <f ca="true">+IF(OFFSET('Hygiene Data'!$F$11,0,10*ROW('Hygiene Data'!F84))="","",OFFSET('Hygiene Data'!$F$11,0,10*ROW('Hygiene Data'!F84)))</f>
        <v/>
      </c>
      <c r="DV90" s="322" t="str">
        <f ca="true">+IF(OFFSET('Hygiene Data'!$F$12,0,10*ROW('Hygiene Data'!F84))="","",OFFSET('Hygiene Data'!$F$12,0,10*ROW('Hygiene Data'!F84)))</f>
        <v/>
      </c>
      <c r="DW90" s="322" t="str">
        <f ca="true">+IF(OFFSET('Hygiene Data'!$F$13,0,10*ROW('Hygiene Data'!F84))="","",OFFSET('Hygiene Data'!$F$13,0,10*ROW('Hygiene Data'!F84)))</f>
        <v/>
      </c>
      <c r="DX90" s="322" t="str">
        <f ca="true">+IF(OFFSET('Hygiene Data'!$G$11,0,10*ROW('Hygiene Data'!G84))="","",OFFSET('Hygiene Data'!$G$11,0,10*ROW('Hygiene Data'!G84)))</f>
        <v/>
      </c>
      <c r="DY90" s="322" t="str">
        <f ca="true">+IF(OFFSET('Hygiene Data'!$G$12,0,10*ROW('Hygiene Data'!G84))="","",OFFSET('Hygiene Data'!$G$12,0,10*ROW('Hygiene Data'!G84)))</f>
        <v/>
      </c>
      <c r="DZ90" s="322" t="str">
        <f ca="true">+IF(OFFSET('Hygiene Data'!$G$13,0,10*ROW('Hygiene Data'!G84))="","",OFFSET('Hygiene Data'!$G$13,0,10*ROW('Hygiene Data'!G84)))</f>
        <v/>
      </c>
      <c r="EA90" s="322" t="str">
        <f ca="true">+IF(OFFSET('Hygiene Data'!$H$11,0,10*ROW('Hygiene Data'!H84))="","",OFFSET('Hygiene Data'!$H$11,0,10*ROW('Hygiene Data'!H84)))</f>
        <v/>
      </c>
      <c r="EB90" s="322" t="str">
        <f ca="true">+IF(OFFSET('Hygiene Data'!$H$12,0,10*ROW('Hygiene Data'!H84))="","",OFFSET('Hygiene Data'!$H$12,0,10*ROW('Hygiene Data'!H84)))</f>
        <v/>
      </c>
      <c r="EC90" s="322" t="str">
        <f ca="true">+IF(OFFSET('Hygiene Data'!$H$13,0,10*ROW('Hygiene Data'!H84))="","",OFFSET('Hygiene Data'!$H$13,0,10*ROW('Hygiene Data'!H84)))</f>
        <v/>
      </c>
      <c r="ED90" s="322" t="str">
        <f ca="true">+IF(OFFSET('Hygiene Data'!$I$11,0,10*ROW('Hygiene Data'!I84))="","",OFFSET('Hygiene Data'!$I$11,0,10*ROW('Hygiene Data'!I84)))</f>
        <v/>
      </c>
      <c r="EE90" s="322" t="str">
        <f ca="true">+IF(OFFSET('Hygiene Data'!$I$12,0,10*ROW('Hygiene Data'!I84))="","",OFFSET('Hygiene Data'!$I$12,0,10*ROW('Hygiene Data'!I84)))</f>
        <v/>
      </c>
      <c r="EF90" s="322" t="str">
        <f ca="true">+IF(OFFSET('Hygiene Data'!$I$13,0,10*ROW('Hygiene Data'!I84))="","",OFFSET('Hygiene Data'!$I$13,0,10*ROW('Hygiene Data'!I84)))</f>
        <v/>
      </c>
    </row>
    <row xmlns:x14ac="http://schemas.microsoft.com/office/spreadsheetml/2009/9/ac" r="91" x14ac:dyDescent="0.2">
      <c r="A91" s="38" t="str">
        <f ca="true">+IF(OFFSET('Water Data'!$B$2,0,10*ROW('Water Data'!E85))="","",OFFSET('Water Data'!$B$2,0,10*ROW('Water Data'!E85)))</f>
        <v/>
      </c>
      <c r="B91" s="38" t="str">
        <f ca="true">+IF(OFFSET('Water Data'!$C$2,0,10*ROW('Water Data'!F85))="","",OFFSET('Water Data'!$C$2,0,10*ROW('Water Data'!F85)))</f>
        <v/>
      </c>
      <c r="C91" s="378" t="str">
        <f t="shared" ca="true" si="1"/>
        <v/>
      </c>
      <c r="D91" s="99"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9"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9"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9"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9"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9"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9"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9"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9"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9"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9"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9"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9"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9"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9"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9"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9"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9"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100"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100"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100"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100"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100"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100"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100"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100"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100"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100"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100"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100"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100"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100"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100"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100"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100"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100"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100"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100"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100"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100"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100"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100"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100"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100"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100"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100"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100"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100"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101"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101"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101"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101"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101"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101"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101"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101"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101"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101"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101"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101"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101"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101"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101"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101"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101"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101"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22"/>
      <c r="BS91" s="322" t="str">
        <f ca="true">+IF(OFFSET('Water Data'!$D$27,0,10*ROW('Water Data'!D85))="","",OFFSET('Water Data'!$D$27,0,10*ROW('Water Data'!D85)))</f>
        <v/>
      </c>
      <c r="BT91" s="322" t="str">
        <f ca="true">+IF(OFFSET('Water Data'!$D$28,0,10*ROW('Water Data'!D85))="","",OFFSET('Water Data'!$D$28,0,10*ROW('Water Data'!D85)))</f>
        <v/>
      </c>
      <c r="BU91" s="322" t="str">
        <f ca="true">+IF(OFFSET('Water Data'!$D$29,0,10*ROW('Water Data'!D85))="","",OFFSET('Water Data'!$D$29,0,10*ROW('Water Data'!D85)))</f>
        <v/>
      </c>
      <c r="BV91" s="322" t="str">
        <f ca="true">+IF(OFFSET('Water Data'!$E$27,0,10*ROW('Water Data'!E85))="","",OFFSET('Water Data'!$E$27,0,10*ROW('Water Data'!E85)))</f>
        <v/>
      </c>
      <c r="BW91" s="322" t="str">
        <f ca="true">+IF(OFFSET('Water Data'!$E$28,0,10*ROW('Water Data'!E85))="","",OFFSET('Water Data'!$E$28,0,10*ROW('Water Data'!E85)))</f>
        <v/>
      </c>
      <c r="BX91" s="322" t="str">
        <f ca="true">+IF(OFFSET('Water Data'!$E$29,0,10*ROW('Water Data'!E85))="","",OFFSET('Water Data'!$E$29,0,10*ROW('Water Data'!E85)))</f>
        <v/>
      </c>
      <c r="BY91" s="322" t="str">
        <f ca="true">+IF(OFFSET('Water Data'!$F$27,0,10*ROW('Water Data'!F85))="","",OFFSET('Water Data'!$F$27,0,10*ROW('Water Data'!F85)))</f>
        <v/>
      </c>
      <c r="BZ91" s="322" t="str">
        <f ca="true">+IF(OFFSET('Water Data'!$F$28,0,10*ROW('Water Data'!F85))="","",OFFSET('Water Data'!$F$28,0,10*ROW('Water Data'!F85)))</f>
        <v/>
      </c>
      <c r="CA91" s="322" t="str">
        <f ca="true">+IF(OFFSET('Water Data'!$F$29,0,10*ROW('Water Data'!F85))="","",OFFSET('Water Data'!$F$29,0,10*ROW('Water Data'!F85)))</f>
        <v/>
      </c>
      <c r="CB91" s="322" t="str">
        <f ca="true">+IF(OFFSET('Water Data'!$G$27,0,10*ROW('Water Data'!G85))="","",OFFSET('Water Data'!$G$27,0,10*ROW('Water Data'!G85)))</f>
        <v/>
      </c>
      <c r="CC91" s="322" t="str">
        <f ca="true">+IF(OFFSET('Water Data'!$G$28,0,10*ROW('Water Data'!G85))="","",OFFSET('Water Data'!$G$28,0,10*ROW('Water Data'!G85)))</f>
        <v/>
      </c>
      <c r="CD91" s="322" t="str">
        <f ca="true">+IF(OFFSET('Water Data'!$G$29,0,10*ROW('Water Data'!G85))="","",OFFSET('Water Data'!$G$29,0,10*ROW('Water Data'!G85)))</f>
        <v/>
      </c>
      <c r="CE91" s="322" t="str">
        <f ca="true">+IF(OFFSET('Water Data'!$H$27,0,10*ROW('Water Data'!H85))="","",OFFSET('Water Data'!$H$27,0,10*ROW('Water Data'!H85)))</f>
        <v/>
      </c>
      <c r="CF91" s="322" t="str">
        <f ca="true">+IF(OFFSET('Water Data'!$H$28,0,10*ROW('Water Data'!H85))="","",OFFSET('Water Data'!$H$28,0,10*ROW('Water Data'!H85)))</f>
        <v/>
      </c>
      <c r="CG91" s="322" t="str">
        <f ca="true">+IF(OFFSET('Water Data'!$H$29,0,10*ROW('Water Data'!H85))="","",OFFSET('Water Data'!$H$29,0,10*ROW('Water Data'!H85)))</f>
        <v/>
      </c>
      <c r="CH91" s="322" t="str">
        <f ca="true">+IF(OFFSET('Water Data'!$I$27,0,10*ROW('Water Data'!I85))="","",OFFSET('Water Data'!$I$27,0,10*ROW('Water Data'!I85)))</f>
        <v/>
      </c>
      <c r="CI91" s="322" t="str">
        <f ca="true">+IF(OFFSET('Water Data'!$I$28,0,10*ROW('Water Data'!I85))="","",OFFSET('Water Data'!$I$28,0,10*ROW('Water Data'!I85)))</f>
        <v/>
      </c>
      <c r="CJ91" s="322" t="str">
        <f ca="true">+IF(OFFSET('Water Data'!$I$29,0,10*ROW('Water Data'!I85))="","",OFFSET('Water Data'!$I$29,0,10*ROW('Water Data'!I85)))</f>
        <v/>
      </c>
      <c r="CK91" s="322" t="str">
        <f ca="true">+IF(OFFSET('Sanitation Data'!$D$28,0,10*ROW('Sanitation Data'!D85))="","",OFFSET('Sanitation Data'!$D$28,0,10*ROW('Sanitation Data'!D85)))</f>
        <v/>
      </c>
      <c r="CL91" s="322" t="str">
        <f ca="true">+IF(OFFSET('Sanitation Data'!$D$29,0,10*ROW('Sanitation Data'!D85))="","",OFFSET('Sanitation Data'!$D$29,0,10*ROW('Sanitation Data'!D85)))</f>
        <v/>
      </c>
      <c r="CM91" s="322" t="str">
        <f ca="true">+IF(OFFSET('Sanitation Data'!$D$30,0,10*ROW('Sanitation Data'!D85))="","",OFFSET('Sanitation Data'!$D$30,0,10*ROW('Sanitation Data'!D85)))</f>
        <v/>
      </c>
      <c r="CN91" s="322" t="str">
        <f ca="true">+IF(OFFSET('Sanitation Data'!$D$31,0,10*ROW('Sanitation Data'!D85))="","",OFFSET('Sanitation Data'!$D$31,0,10*ROW('Sanitation Data'!D85)))</f>
        <v/>
      </c>
      <c r="CO91" s="322" t="str">
        <f ca="true">+IF(OFFSET('Sanitation Data'!$D$32,0,10*ROW('Sanitation Data'!D85))="","",OFFSET('Sanitation Data'!$D$32,0,10*ROW('Sanitation Data'!D85)))</f>
        <v/>
      </c>
      <c r="CP91" s="322" t="str">
        <f ca="true">+IF(OFFSET('Sanitation Data'!$E$28,0,10*ROW('Sanitation Data'!E85))="","",OFFSET('Sanitation Data'!$E$28,0,10*ROW('Sanitation Data'!E85)))</f>
        <v/>
      </c>
      <c r="CQ91" s="322" t="str">
        <f ca="true">+IF(OFFSET('Sanitation Data'!$E$29,0,10*ROW('Sanitation Data'!E85))="","",OFFSET('Sanitation Data'!$E$29,0,10*ROW('Sanitation Data'!E85)))</f>
        <v/>
      </c>
      <c r="CR91" s="322" t="str">
        <f ca="true">+IF(OFFSET('Sanitation Data'!$E$30,0,10*ROW('Sanitation Data'!E85))="","",OFFSET('Sanitation Data'!$E$30,0,10*ROW('Sanitation Data'!E85)))</f>
        <v/>
      </c>
      <c r="CS91" s="322" t="str">
        <f ca="true">+IF(OFFSET('Sanitation Data'!$E$31,0,10*ROW('Sanitation Data'!E85))="","",OFFSET('Sanitation Data'!$E$31,0,10*ROW('Sanitation Data'!E85)))</f>
        <v/>
      </c>
      <c r="CT91" s="322" t="str">
        <f ca="true">+IF(OFFSET('Sanitation Data'!$E$32,0,10*ROW('Sanitation Data'!E85))="","",OFFSET('Sanitation Data'!$E$32,0,10*ROW('Sanitation Data'!E85)))</f>
        <v/>
      </c>
      <c r="CU91" s="322" t="str">
        <f ca="true">+IF(OFFSET('Sanitation Data'!$F$28,0,10*ROW('Sanitation Data'!F85))="","",OFFSET('Sanitation Data'!$F$28,0,10*ROW('Sanitation Data'!F85)))</f>
        <v/>
      </c>
      <c r="CV91" s="322" t="str">
        <f ca="true">+IF(OFFSET('Sanitation Data'!$F$29,0,10*ROW('Sanitation Data'!F85))="","",OFFSET('Sanitation Data'!$F$29,0,10*ROW('Sanitation Data'!F85)))</f>
        <v/>
      </c>
      <c r="CW91" s="322" t="str">
        <f ca="true">+IF(OFFSET('Sanitation Data'!$F$30,0,10*ROW('Sanitation Data'!F85))="","",OFFSET('Sanitation Data'!$F$30,0,10*ROW('Sanitation Data'!F85)))</f>
        <v/>
      </c>
      <c r="CX91" s="322" t="str">
        <f ca="true">+IF(OFFSET('Sanitation Data'!$F$31,0,10*ROW('Sanitation Data'!F85))="","",OFFSET('Sanitation Data'!$F$31,0,10*ROW('Sanitation Data'!F85)))</f>
        <v/>
      </c>
      <c r="CY91" s="322" t="str">
        <f ca="true">+IF(OFFSET('Sanitation Data'!$F$32,0,10*ROW('Sanitation Data'!F85))="","",OFFSET('Sanitation Data'!$F$32,0,10*ROW('Sanitation Data'!F85)))</f>
        <v/>
      </c>
      <c r="CZ91" s="322" t="str">
        <f ca="true">+IF(OFFSET('Sanitation Data'!$G$28,0,10*ROW('Sanitation Data'!G85))="","",OFFSET('Sanitation Data'!$G$28,0,10*ROW('Sanitation Data'!G85)))</f>
        <v/>
      </c>
      <c r="DA91" s="322" t="str">
        <f ca="true">+IF(OFFSET('Sanitation Data'!$G$29,0,10*ROW('Sanitation Data'!G85))="","",OFFSET('Sanitation Data'!$G$29,0,10*ROW('Sanitation Data'!G85)))</f>
        <v/>
      </c>
      <c r="DB91" s="322" t="str">
        <f ca="true">+IF(OFFSET('Sanitation Data'!$G$30,0,10*ROW('Sanitation Data'!G85))="","",OFFSET('Sanitation Data'!$G$30,0,10*ROW('Sanitation Data'!G85)))</f>
        <v/>
      </c>
      <c r="DC91" s="322" t="str">
        <f ca="true">+IF(OFFSET('Sanitation Data'!$G$31,0,10*ROW('Sanitation Data'!G85))="","",OFFSET('Sanitation Data'!$G$31,0,10*ROW('Sanitation Data'!G85)))</f>
        <v/>
      </c>
      <c r="DD91" s="322" t="str">
        <f ca="true">+IF(OFFSET('Sanitation Data'!$G$32,0,10*ROW('Sanitation Data'!G85))="","",OFFSET('Sanitation Data'!$G$32,0,10*ROW('Sanitation Data'!G85)))</f>
        <v/>
      </c>
      <c r="DE91" s="322" t="str">
        <f ca="true">+IF(OFFSET('Sanitation Data'!$H$28,0,10*ROW('Sanitation Data'!H85))="","",OFFSET('Sanitation Data'!$H$28,0,10*ROW('Sanitation Data'!H85)))</f>
        <v/>
      </c>
      <c r="DF91" s="322" t="str">
        <f ca="true">+IF(OFFSET('Sanitation Data'!$H$29,0,10*ROW('Sanitation Data'!H85))="","",OFFSET('Sanitation Data'!$H$29,0,10*ROW('Sanitation Data'!H85)))</f>
        <v/>
      </c>
      <c r="DG91" s="322" t="str">
        <f ca="true">+IF(OFFSET('Sanitation Data'!$H$30,0,10*ROW('Sanitation Data'!H85))="","",OFFSET('Sanitation Data'!$H$30,0,10*ROW('Sanitation Data'!H85)))</f>
        <v/>
      </c>
      <c r="DH91" s="322" t="str">
        <f ca="true">+IF(OFFSET('Sanitation Data'!$H$31,0,10*ROW('Sanitation Data'!H85))="","",OFFSET('Sanitation Data'!$H$31,0,10*ROW('Sanitation Data'!H85)))</f>
        <v/>
      </c>
      <c r="DI91" s="322" t="str">
        <f ca="true">+IF(OFFSET('Sanitation Data'!$H$32,0,10*ROW('Sanitation Data'!H85))="","",OFFSET('Sanitation Data'!$H$32,0,10*ROW('Sanitation Data'!H85)))</f>
        <v/>
      </c>
      <c r="DJ91" s="322" t="str">
        <f ca="true">+IF(OFFSET('Sanitation Data'!$I$28,0,10*ROW('Sanitation Data'!I85))="","",OFFSET('Sanitation Data'!$I$28,0,10*ROW('Sanitation Data'!I85)))</f>
        <v/>
      </c>
      <c r="DK91" s="322" t="str">
        <f ca="true">+IF(OFFSET('Sanitation Data'!$I$29,0,10*ROW('Sanitation Data'!I85))="","",OFFSET('Sanitation Data'!$I$29,0,10*ROW('Sanitation Data'!I85)))</f>
        <v/>
      </c>
      <c r="DL91" s="322" t="str">
        <f ca="true">+IF(OFFSET('Sanitation Data'!$I$30,0,10*ROW('Sanitation Data'!I85))="","",OFFSET('Sanitation Data'!$I$30,0,10*ROW('Sanitation Data'!I85)))</f>
        <v/>
      </c>
      <c r="DM91" s="322" t="str">
        <f ca="true">+IF(OFFSET('Sanitation Data'!$I$31,0,10*ROW('Sanitation Data'!I85))="","",OFFSET('Sanitation Data'!$I$31,0,10*ROW('Sanitation Data'!I85)))</f>
        <v/>
      </c>
      <c r="DN91" s="322" t="str">
        <f ca="true">+IF(OFFSET('Sanitation Data'!$I$32,0,10*ROW('Sanitation Data'!I85))="","",OFFSET('Sanitation Data'!$I$32,0,10*ROW('Sanitation Data'!I85)))</f>
        <v/>
      </c>
      <c r="DO91" s="322" t="str">
        <f ca="true">+IF(OFFSET('Hygiene Data'!$D$11,0,10*ROW('Hygiene Data'!D85))="","",OFFSET('Hygiene Data'!$D$11,0,10*ROW('Hygiene Data'!D85)))</f>
        <v/>
      </c>
      <c r="DP91" s="322" t="str">
        <f ca="true">+IF(OFFSET('Hygiene Data'!$D$12,0,10*ROW('Hygiene Data'!D85))="","",OFFSET('Hygiene Data'!$D$12,0,10*ROW('Hygiene Data'!D85)))</f>
        <v/>
      </c>
      <c r="DQ91" s="322" t="str">
        <f ca="true">+IF(OFFSET('Hygiene Data'!$D$13,0,10*ROW('Hygiene Data'!D85))="","",OFFSET('Hygiene Data'!$D$13,0,10*ROW('Hygiene Data'!D85)))</f>
        <v/>
      </c>
      <c r="DR91" s="322" t="str">
        <f ca="true">+IF(OFFSET('Hygiene Data'!$E$11,0,10*ROW('Hygiene Data'!E85))="","",OFFSET('Hygiene Data'!$E$11,0,10*ROW('Hygiene Data'!E85)))</f>
        <v/>
      </c>
      <c r="DS91" s="322" t="str">
        <f ca="true">+IF(OFFSET('Hygiene Data'!$E$12,0,10*ROW('Hygiene Data'!E85))="","",OFFSET('Hygiene Data'!$E$12,0,10*ROW('Hygiene Data'!E85)))</f>
        <v/>
      </c>
      <c r="DT91" s="322" t="str">
        <f ca="true">+IF(OFFSET('Hygiene Data'!$E$13,0,10*ROW('Hygiene Data'!E85))="","",OFFSET('Hygiene Data'!$E$13,0,10*ROW('Hygiene Data'!E85)))</f>
        <v/>
      </c>
      <c r="DU91" s="322" t="str">
        <f ca="true">+IF(OFFSET('Hygiene Data'!$F$11,0,10*ROW('Hygiene Data'!F85))="","",OFFSET('Hygiene Data'!$F$11,0,10*ROW('Hygiene Data'!F85)))</f>
        <v/>
      </c>
      <c r="DV91" s="322" t="str">
        <f ca="true">+IF(OFFSET('Hygiene Data'!$F$12,0,10*ROW('Hygiene Data'!F85))="","",OFFSET('Hygiene Data'!$F$12,0,10*ROW('Hygiene Data'!F85)))</f>
        <v/>
      </c>
      <c r="DW91" s="322" t="str">
        <f ca="true">+IF(OFFSET('Hygiene Data'!$F$13,0,10*ROW('Hygiene Data'!F85))="","",OFFSET('Hygiene Data'!$F$13,0,10*ROW('Hygiene Data'!F85)))</f>
        <v/>
      </c>
      <c r="DX91" s="322" t="str">
        <f ca="true">+IF(OFFSET('Hygiene Data'!$G$11,0,10*ROW('Hygiene Data'!G85))="","",OFFSET('Hygiene Data'!$G$11,0,10*ROW('Hygiene Data'!G85)))</f>
        <v/>
      </c>
      <c r="DY91" s="322" t="str">
        <f ca="true">+IF(OFFSET('Hygiene Data'!$G$12,0,10*ROW('Hygiene Data'!G85))="","",OFFSET('Hygiene Data'!$G$12,0,10*ROW('Hygiene Data'!G85)))</f>
        <v/>
      </c>
      <c r="DZ91" s="322" t="str">
        <f ca="true">+IF(OFFSET('Hygiene Data'!$G$13,0,10*ROW('Hygiene Data'!G85))="","",OFFSET('Hygiene Data'!$G$13,0,10*ROW('Hygiene Data'!G85)))</f>
        <v/>
      </c>
      <c r="EA91" s="322" t="str">
        <f ca="true">+IF(OFFSET('Hygiene Data'!$H$11,0,10*ROW('Hygiene Data'!H85))="","",OFFSET('Hygiene Data'!$H$11,0,10*ROW('Hygiene Data'!H85)))</f>
        <v/>
      </c>
      <c r="EB91" s="322" t="str">
        <f ca="true">+IF(OFFSET('Hygiene Data'!$H$12,0,10*ROW('Hygiene Data'!H85))="","",OFFSET('Hygiene Data'!$H$12,0,10*ROW('Hygiene Data'!H85)))</f>
        <v/>
      </c>
      <c r="EC91" s="322" t="str">
        <f ca="true">+IF(OFFSET('Hygiene Data'!$H$13,0,10*ROW('Hygiene Data'!H85))="","",OFFSET('Hygiene Data'!$H$13,0,10*ROW('Hygiene Data'!H85)))</f>
        <v/>
      </c>
      <c r="ED91" s="322" t="str">
        <f ca="true">+IF(OFFSET('Hygiene Data'!$I$11,0,10*ROW('Hygiene Data'!I85))="","",OFFSET('Hygiene Data'!$I$11,0,10*ROW('Hygiene Data'!I85)))</f>
        <v/>
      </c>
      <c r="EE91" s="322" t="str">
        <f ca="true">+IF(OFFSET('Hygiene Data'!$I$12,0,10*ROW('Hygiene Data'!I85))="","",OFFSET('Hygiene Data'!$I$12,0,10*ROW('Hygiene Data'!I85)))</f>
        <v/>
      </c>
      <c r="EF91" s="322" t="str">
        <f ca="true">+IF(OFFSET('Hygiene Data'!$I$13,0,10*ROW('Hygiene Data'!I85))="","",OFFSET('Hygiene Data'!$I$13,0,10*ROW('Hygiene Data'!I85)))</f>
        <v/>
      </c>
    </row>
    <row xmlns:x14ac="http://schemas.microsoft.com/office/spreadsheetml/2009/9/ac" r="92" x14ac:dyDescent="0.2">
      <c r="A92" s="38" t="str">
        <f ca="true">+IF(OFFSET('Water Data'!$B$2,0,10*ROW('Water Data'!E86))="","",OFFSET('Water Data'!$B$2,0,10*ROW('Water Data'!E86)))</f>
        <v/>
      </c>
      <c r="B92" s="38" t="str">
        <f ca="true">+IF(OFFSET('Water Data'!$C$2,0,10*ROW('Water Data'!F86))="","",OFFSET('Water Data'!$C$2,0,10*ROW('Water Data'!F86)))</f>
        <v/>
      </c>
      <c r="C92" s="378" t="str">
        <f t="shared" ca="true" si="1"/>
        <v/>
      </c>
      <c r="D92" s="99"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9"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9"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9"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9"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9"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9"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9"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9"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9"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9"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9"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9"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9"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9"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9"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9"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9"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100"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100"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100"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100"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100"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100"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100"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100"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100"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100"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100"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100"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100"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100"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100"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100"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100"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100"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100"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100"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100"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100"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100"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100"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100"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100"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100"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100"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100"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100"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101"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101"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101"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101"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101"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101"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101"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101"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101"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101"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101"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101"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101"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101"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101"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101"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101"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101"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22"/>
      <c r="BS92" s="322" t="str">
        <f ca="true">+IF(OFFSET('Water Data'!$D$27,0,10*ROW('Water Data'!D86))="","",OFFSET('Water Data'!$D$27,0,10*ROW('Water Data'!D86)))</f>
        <v/>
      </c>
      <c r="BT92" s="322" t="str">
        <f ca="true">+IF(OFFSET('Water Data'!$D$28,0,10*ROW('Water Data'!D86))="","",OFFSET('Water Data'!$D$28,0,10*ROW('Water Data'!D86)))</f>
        <v/>
      </c>
      <c r="BU92" s="322" t="str">
        <f ca="true">+IF(OFFSET('Water Data'!$D$29,0,10*ROW('Water Data'!D86))="","",OFFSET('Water Data'!$D$29,0,10*ROW('Water Data'!D86)))</f>
        <v/>
      </c>
      <c r="BV92" s="322" t="str">
        <f ca="true">+IF(OFFSET('Water Data'!$E$27,0,10*ROW('Water Data'!E86))="","",OFFSET('Water Data'!$E$27,0,10*ROW('Water Data'!E86)))</f>
        <v/>
      </c>
      <c r="BW92" s="322" t="str">
        <f ca="true">+IF(OFFSET('Water Data'!$E$28,0,10*ROW('Water Data'!E86))="","",OFFSET('Water Data'!$E$28,0,10*ROW('Water Data'!E86)))</f>
        <v/>
      </c>
      <c r="BX92" s="322" t="str">
        <f ca="true">+IF(OFFSET('Water Data'!$E$29,0,10*ROW('Water Data'!E86))="","",OFFSET('Water Data'!$E$29,0,10*ROW('Water Data'!E86)))</f>
        <v/>
      </c>
      <c r="BY92" s="322" t="str">
        <f ca="true">+IF(OFFSET('Water Data'!$F$27,0,10*ROW('Water Data'!F86))="","",OFFSET('Water Data'!$F$27,0,10*ROW('Water Data'!F86)))</f>
        <v/>
      </c>
      <c r="BZ92" s="322" t="str">
        <f ca="true">+IF(OFFSET('Water Data'!$F$28,0,10*ROW('Water Data'!F86))="","",OFFSET('Water Data'!$F$28,0,10*ROW('Water Data'!F86)))</f>
        <v/>
      </c>
      <c r="CA92" s="322" t="str">
        <f ca="true">+IF(OFFSET('Water Data'!$F$29,0,10*ROW('Water Data'!F86))="","",OFFSET('Water Data'!$F$29,0,10*ROW('Water Data'!F86)))</f>
        <v/>
      </c>
      <c r="CB92" s="322" t="str">
        <f ca="true">+IF(OFFSET('Water Data'!$G$27,0,10*ROW('Water Data'!G86))="","",OFFSET('Water Data'!$G$27,0,10*ROW('Water Data'!G86)))</f>
        <v/>
      </c>
      <c r="CC92" s="322" t="str">
        <f ca="true">+IF(OFFSET('Water Data'!$G$28,0,10*ROW('Water Data'!G86))="","",OFFSET('Water Data'!$G$28,0,10*ROW('Water Data'!G86)))</f>
        <v/>
      </c>
      <c r="CD92" s="322" t="str">
        <f ca="true">+IF(OFFSET('Water Data'!$G$29,0,10*ROW('Water Data'!G86))="","",OFFSET('Water Data'!$G$29,0,10*ROW('Water Data'!G86)))</f>
        <v/>
      </c>
      <c r="CE92" s="322" t="str">
        <f ca="true">+IF(OFFSET('Water Data'!$H$27,0,10*ROW('Water Data'!H86))="","",OFFSET('Water Data'!$H$27,0,10*ROW('Water Data'!H86)))</f>
        <v/>
      </c>
      <c r="CF92" s="322" t="str">
        <f ca="true">+IF(OFFSET('Water Data'!$H$28,0,10*ROW('Water Data'!H86))="","",OFFSET('Water Data'!$H$28,0,10*ROW('Water Data'!H86)))</f>
        <v/>
      </c>
      <c r="CG92" s="322" t="str">
        <f ca="true">+IF(OFFSET('Water Data'!$H$29,0,10*ROW('Water Data'!H86))="","",OFFSET('Water Data'!$H$29,0,10*ROW('Water Data'!H86)))</f>
        <v/>
      </c>
      <c r="CH92" s="322" t="str">
        <f ca="true">+IF(OFFSET('Water Data'!$I$27,0,10*ROW('Water Data'!I86))="","",OFFSET('Water Data'!$I$27,0,10*ROW('Water Data'!I86)))</f>
        <v/>
      </c>
      <c r="CI92" s="322" t="str">
        <f ca="true">+IF(OFFSET('Water Data'!$I$28,0,10*ROW('Water Data'!I86))="","",OFFSET('Water Data'!$I$28,0,10*ROW('Water Data'!I86)))</f>
        <v/>
      </c>
      <c r="CJ92" s="322" t="str">
        <f ca="true">+IF(OFFSET('Water Data'!$I$29,0,10*ROW('Water Data'!I86))="","",OFFSET('Water Data'!$I$29,0,10*ROW('Water Data'!I86)))</f>
        <v/>
      </c>
      <c r="CK92" s="322" t="str">
        <f ca="true">+IF(OFFSET('Sanitation Data'!$D$28,0,10*ROW('Sanitation Data'!D86))="","",OFFSET('Sanitation Data'!$D$28,0,10*ROW('Sanitation Data'!D86)))</f>
        <v/>
      </c>
      <c r="CL92" s="322" t="str">
        <f ca="true">+IF(OFFSET('Sanitation Data'!$D$29,0,10*ROW('Sanitation Data'!D86))="","",OFFSET('Sanitation Data'!$D$29,0,10*ROW('Sanitation Data'!D86)))</f>
        <v/>
      </c>
      <c r="CM92" s="322" t="str">
        <f ca="true">+IF(OFFSET('Sanitation Data'!$D$30,0,10*ROW('Sanitation Data'!D86))="","",OFFSET('Sanitation Data'!$D$30,0,10*ROW('Sanitation Data'!D86)))</f>
        <v/>
      </c>
      <c r="CN92" s="322" t="str">
        <f ca="true">+IF(OFFSET('Sanitation Data'!$D$31,0,10*ROW('Sanitation Data'!D86))="","",OFFSET('Sanitation Data'!$D$31,0,10*ROW('Sanitation Data'!D86)))</f>
        <v/>
      </c>
      <c r="CO92" s="322" t="str">
        <f ca="true">+IF(OFFSET('Sanitation Data'!$D$32,0,10*ROW('Sanitation Data'!D86))="","",OFFSET('Sanitation Data'!$D$32,0,10*ROW('Sanitation Data'!D86)))</f>
        <v/>
      </c>
      <c r="CP92" s="322" t="str">
        <f ca="true">+IF(OFFSET('Sanitation Data'!$E$28,0,10*ROW('Sanitation Data'!E86))="","",OFFSET('Sanitation Data'!$E$28,0,10*ROW('Sanitation Data'!E86)))</f>
        <v/>
      </c>
      <c r="CQ92" s="322" t="str">
        <f ca="true">+IF(OFFSET('Sanitation Data'!$E$29,0,10*ROW('Sanitation Data'!E86))="","",OFFSET('Sanitation Data'!$E$29,0,10*ROW('Sanitation Data'!E86)))</f>
        <v/>
      </c>
      <c r="CR92" s="322" t="str">
        <f ca="true">+IF(OFFSET('Sanitation Data'!$E$30,0,10*ROW('Sanitation Data'!E86))="","",OFFSET('Sanitation Data'!$E$30,0,10*ROW('Sanitation Data'!E86)))</f>
        <v/>
      </c>
      <c r="CS92" s="322" t="str">
        <f ca="true">+IF(OFFSET('Sanitation Data'!$E$31,0,10*ROW('Sanitation Data'!E86))="","",OFFSET('Sanitation Data'!$E$31,0,10*ROW('Sanitation Data'!E86)))</f>
        <v/>
      </c>
      <c r="CT92" s="322" t="str">
        <f ca="true">+IF(OFFSET('Sanitation Data'!$E$32,0,10*ROW('Sanitation Data'!E86))="","",OFFSET('Sanitation Data'!$E$32,0,10*ROW('Sanitation Data'!E86)))</f>
        <v/>
      </c>
      <c r="CU92" s="322" t="str">
        <f ca="true">+IF(OFFSET('Sanitation Data'!$F$28,0,10*ROW('Sanitation Data'!F86))="","",OFFSET('Sanitation Data'!$F$28,0,10*ROW('Sanitation Data'!F86)))</f>
        <v/>
      </c>
      <c r="CV92" s="322" t="str">
        <f ca="true">+IF(OFFSET('Sanitation Data'!$F$29,0,10*ROW('Sanitation Data'!F86))="","",OFFSET('Sanitation Data'!$F$29,0,10*ROW('Sanitation Data'!F86)))</f>
        <v/>
      </c>
      <c r="CW92" s="322" t="str">
        <f ca="true">+IF(OFFSET('Sanitation Data'!$F$30,0,10*ROW('Sanitation Data'!F86))="","",OFFSET('Sanitation Data'!$F$30,0,10*ROW('Sanitation Data'!F86)))</f>
        <v/>
      </c>
      <c r="CX92" s="322" t="str">
        <f ca="true">+IF(OFFSET('Sanitation Data'!$F$31,0,10*ROW('Sanitation Data'!F86))="","",OFFSET('Sanitation Data'!$F$31,0,10*ROW('Sanitation Data'!F86)))</f>
        <v/>
      </c>
      <c r="CY92" s="322" t="str">
        <f ca="true">+IF(OFFSET('Sanitation Data'!$F$32,0,10*ROW('Sanitation Data'!F86))="","",OFFSET('Sanitation Data'!$F$32,0,10*ROW('Sanitation Data'!F86)))</f>
        <v/>
      </c>
      <c r="CZ92" s="322" t="str">
        <f ca="true">+IF(OFFSET('Sanitation Data'!$G$28,0,10*ROW('Sanitation Data'!G86))="","",OFFSET('Sanitation Data'!$G$28,0,10*ROW('Sanitation Data'!G86)))</f>
        <v/>
      </c>
      <c r="DA92" s="322" t="str">
        <f ca="true">+IF(OFFSET('Sanitation Data'!$G$29,0,10*ROW('Sanitation Data'!G86))="","",OFFSET('Sanitation Data'!$G$29,0,10*ROW('Sanitation Data'!G86)))</f>
        <v/>
      </c>
      <c r="DB92" s="322" t="str">
        <f ca="true">+IF(OFFSET('Sanitation Data'!$G$30,0,10*ROW('Sanitation Data'!G86))="","",OFFSET('Sanitation Data'!$G$30,0,10*ROW('Sanitation Data'!G86)))</f>
        <v/>
      </c>
      <c r="DC92" s="322" t="str">
        <f ca="true">+IF(OFFSET('Sanitation Data'!$G$31,0,10*ROW('Sanitation Data'!G86))="","",OFFSET('Sanitation Data'!$G$31,0,10*ROW('Sanitation Data'!G86)))</f>
        <v/>
      </c>
      <c r="DD92" s="322" t="str">
        <f ca="true">+IF(OFFSET('Sanitation Data'!$G$32,0,10*ROW('Sanitation Data'!G86))="","",OFFSET('Sanitation Data'!$G$32,0,10*ROW('Sanitation Data'!G86)))</f>
        <v/>
      </c>
      <c r="DE92" s="322" t="str">
        <f ca="true">+IF(OFFSET('Sanitation Data'!$H$28,0,10*ROW('Sanitation Data'!H86))="","",OFFSET('Sanitation Data'!$H$28,0,10*ROW('Sanitation Data'!H86)))</f>
        <v/>
      </c>
      <c r="DF92" s="322" t="str">
        <f ca="true">+IF(OFFSET('Sanitation Data'!$H$29,0,10*ROW('Sanitation Data'!H86))="","",OFFSET('Sanitation Data'!$H$29,0,10*ROW('Sanitation Data'!H86)))</f>
        <v/>
      </c>
      <c r="DG92" s="322" t="str">
        <f ca="true">+IF(OFFSET('Sanitation Data'!$H$30,0,10*ROW('Sanitation Data'!H86))="","",OFFSET('Sanitation Data'!$H$30,0,10*ROW('Sanitation Data'!H86)))</f>
        <v/>
      </c>
      <c r="DH92" s="322" t="str">
        <f ca="true">+IF(OFFSET('Sanitation Data'!$H$31,0,10*ROW('Sanitation Data'!H86))="","",OFFSET('Sanitation Data'!$H$31,0,10*ROW('Sanitation Data'!H86)))</f>
        <v/>
      </c>
      <c r="DI92" s="322" t="str">
        <f ca="true">+IF(OFFSET('Sanitation Data'!$H$32,0,10*ROW('Sanitation Data'!H86))="","",OFFSET('Sanitation Data'!$H$32,0,10*ROW('Sanitation Data'!H86)))</f>
        <v/>
      </c>
      <c r="DJ92" s="322" t="str">
        <f ca="true">+IF(OFFSET('Sanitation Data'!$I$28,0,10*ROW('Sanitation Data'!I86))="","",OFFSET('Sanitation Data'!$I$28,0,10*ROW('Sanitation Data'!I86)))</f>
        <v/>
      </c>
      <c r="DK92" s="322" t="str">
        <f ca="true">+IF(OFFSET('Sanitation Data'!$I$29,0,10*ROW('Sanitation Data'!I86))="","",OFFSET('Sanitation Data'!$I$29,0,10*ROW('Sanitation Data'!I86)))</f>
        <v/>
      </c>
      <c r="DL92" s="322" t="str">
        <f ca="true">+IF(OFFSET('Sanitation Data'!$I$30,0,10*ROW('Sanitation Data'!I86))="","",OFFSET('Sanitation Data'!$I$30,0,10*ROW('Sanitation Data'!I86)))</f>
        <v/>
      </c>
      <c r="DM92" s="322" t="str">
        <f ca="true">+IF(OFFSET('Sanitation Data'!$I$31,0,10*ROW('Sanitation Data'!I86))="","",OFFSET('Sanitation Data'!$I$31,0,10*ROW('Sanitation Data'!I86)))</f>
        <v/>
      </c>
      <c r="DN92" s="322" t="str">
        <f ca="true">+IF(OFFSET('Sanitation Data'!$I$32,0,10*ROW('Sanitation Data'!I86))="","",OFFSET('Sanitation Data'!$I$32,0,10*ROW('Sanitation Data'!I86)))</f>
        <v/>
      </c>
      <c r="DO92" s="322" t="str">
        <f ca="true">+IF(OFFSET('Hygiene Data'!$D$11,0,10*ROW('Hygiene Data'!D86))="","",OFFSET('Hygiene Data'!$D$11,0,10*ROW('Hygiene Data'!D86)))</f>
        <v/>
      </c>
      <c r="DP92" s="322" t="str">
        <f ca="true">+IF(OFFSET('Hygiene Data'!$D$12,0,10*ROW('Hygiene Data'!D86))="","",OFFSET('Hygiene Data'!$D$12,0,10*ROW('Hygiene Data'!D86)))</f>
        <v/>
      </c>
      <c r="DQ92" s="322" t="str">
        <f ca="true">+IF(OFFSET('Hygiene Data'!$D$13,0,10*ROW('Hygiene Data'!D86))="","",OFFSET('Hygiene Data'!$D$13,0,10*ROW('Hygiene Data'!D86)))</f>
        <v/>
      </c>
      <c r="DR92" s="322" t="str">
        <f ca="true">+IF(OFFSET('Hygiene Data'!$E$11,0,10*ROW('Hygiene Data'!E86))="","",OFFSET('Hygiene Data'!$E$11,0,10*ROW('Hygiene Data'!E86)))</f>
        <v/>
      </c>
      <c r="DS92" s="322" t="str">
        <f ca="true">+IF(OFFSET('Hygiene Data'!$E$12,0,10*ROW('Hygiene Data'!E86))="","",OFFSET('Hygiene Data'!$E$12,0,10*ROW('Hygiene Data'!E86)))</f>
        <v/>
      </c>
      <c r="DT92" s="322" t="str">
        <f ca="true">+IF(OFFSET('Hygiene Data'!$E$13,0,10*ROW('Hygiene Data'!E86))="","",OFFSET('Hygiene Data'!$E$13,0,10*ROW('Hygiene Data'!E86)))</f>
        <v/>
      </c>
      <c r="DU92" s="322" t="str">
        <f ca="true">+IF(OFFSET('Hygiene Data'!$F$11,0,10*ROW('Hygiene Data'!F86))="","",OFFSET('Hygiene Data'!$F$11,0,10*ROW('Hygiene Data'!F86)))</f>
        <v/>
      </c>
      <c r="DV92" s="322" t="str">
        <f ca="true">+IF(OFFSET('Hygiene Data'!$F$12,0,10*ROW('Hygiene Data'!F86))="","",OFFSET('Hygiene Data'!$F$12,0,10*ROW('Hygiene Data'!F86)))</f>
        <v/>
      </c>
      <c r="DW92" s="322" t="str">
        <f ca="true">+IF(OFFSET('Hygiene Data'!$F$13,0,10*ROW('Hygiene Data'!F86))="","",OFFSET('Hygiene Data'!$F$13,0,10*ROW('Hygiene Data'!F86)))</f>
        <v/>
      </c>
      <c r="DX92" s="322" t="str">
        <f ca="true">+IF(OFFSET('Hygiene Data'!$G$11,0,10*ROW('Hygiene Data'!G86))="","",OFFSET('Hygiene Data'!$G$11,0,10*ROW('Hygiene Data'!G86)))</f>
        <v/>
      </c>
      <c r="DY92" s="322" t="str">
        <f ca="true">+IF(OFFSET('Hygiene Data'!$G$12,0,10*ROW('Hygiene Data'!G86))="","",OFFSET('Hygiene Data'!$G$12,0,10*ROW('Hygiene Data'!G86)))</f>
        <v/>
      </c>
      <c r="DZ92" s="322" t="str">
        <f ca="true">+IF(OFFSET('Hygiene Data'!$G$13,0,10*ROW('Hygiene Data'!G86))="","",OFFSET('Hygiene Data'!$G$13,0,10*ROW('Hygiene Data'!G86)))</f>
        <v/>
      </c>
      <c r="EA92" s="322" t="str">
        <f ca="true">+IF(OFFSET('Hygiene Data'!$H$11,0,10*ROW('Hygiene Data'!H86))="","",OFFSET('Hygiene Data'!$H$11,0,10*ROW('Hygiene Data'!H86)))</f>
        <v/>
      </c>
      <c r="EB92" s="322" t="str">
        <f ca="true">+IF(OFFSET('Hygiene Data'!$H$12,0,10*ROW('Hygiene Data'!H86))="","",OFFSET('Hygiene Data'!$H$12,0,10*ROW('Hygiene Data'!H86)))</f>
        <v/>
      </c>
      <c r="EC92" s="322" t="str">
        <f ca="true">+IF(OFFSET('Hygiene Data'!$H$13,0,10*ROW('Hygiene Data'!H86))="","",OFFSET('Hygiene Data'!$H$13,0,10*ROW('Hygiene Data'!H86)))</f>
        <v/>
      </c>
      <c r="ED92" s="322" t="str">
        <f ca="true">+IF(OFFSET('Hygiene Data'!$I$11,0,10*ROW('Hygiene Data'!I86))="","",OFFSET('Hygiene Data'!$I$11,0,10*ROW('Hygiene Data'!I86)))</f>
        <v/>
      </c>
      <c r="EE92" s="322" t="str">
        <f ca="true">+IF(OFFSET('Hygiene Data'!$I$12,0,10*ROW('Hygiene Data'!I86))="","",OFFSET('Hygiene Data'!$I$12,0,10*ROW('Hygiene Data'!I86)))</f>
        <v/>
      </c>
      <c r="EF92" s="322" t="str">
        <f ca="true">+IF(OFFSET('Hygiene Data'!$I$13,0,10*ROW('Hygiene Data'!I86))="","",OFFSET('Hygiene Data'!$I$13,0,10*ROW('Hygiene Data'!I86)))</f>
        <v/>
      </c>
    </row>
    <row xmlns:x14ac="http://schemas.microsoft.com/office/spreadsheetml/2009/9/ac" r="93" x14ac:dyDescent="0.2">
      <c r="A93" s="38" t="str">
        <f ca="true">+IF(OFFSET('Water Data'!$B$2,0,10*ROW('Water Data'!E87))="","",OFFSET('Water Data'!$B$2,0,10*ROW('Water Data'!E87)))</f>
        <v/>
      </c>
      <c r="B93" s="38" t="str">
        <f ca="true">+IF(OFFSET('Water Data'!$C$2,0,10*ROW('Water Data'!F87))="","",OFFSET('Water Data'!$C$2,0,10*ROW('Water Data'!F87)))</f>
        <v/>
      </c>
      <c r="C93" s="378" t="str">
        <f t="shared" ca="true" si="1"/>
        <v/>
      </c>
      <c r="D93" s="99"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9"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9"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9"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9"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9"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9"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9"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9"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9"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9"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9"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9"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9"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9"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9"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9"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9"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100"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100"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100"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100"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100"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100"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100"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100"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100"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100"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100"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100"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100"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100"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100"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100"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100"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100"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100"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100"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100"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100"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100"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100"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100"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100"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100"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100"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100"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100"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101"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101"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101"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101"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101"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101"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101"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101"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101"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101"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101"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101"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101"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101"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101"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101"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101"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101"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22"/>
      <c r="BS93" s="322" t="str">
        <f ca="true">+IF(OFFSET('Water Data'!$D$27,0,10*ROW('Water Data'!D87))="","",OFFSET('Water Data'!$D$27,0,10*ROW('Water Data'!D87)))</f>
        <v/>
      </c>
      <c r="BT93" s="322" t="str">
        <f ca="true">+IF(OFFSET('Water Data'!$D$28,0,10*ROW('Water Data'!D87))="","",OFFSET('Water Data'!$D$28,0,10*ROW('Water Data'!D87)))</f>
        <v/>
      </c>
      <c r="BU93" s="322" t="str">
        <f ca="true">+IF(OFFSET('Water Data'!$D$29,0,10*ROW('Water Data'!D87))="","",OFFSET('Water Data'!$D$29,0,10*ROW('Water Data'!D87)))</f>
        <v/>
      </c>
      <c r="BV93" s="322" t="str">
        <f ca="true">+IF(OFFSET('Water Data'!$E$27,0,10*ROW('Water Data'!E87))="","",OFFSET('Water Data'!$E$27,0,10*ROW('Water Data'!E87)))</f>
        <v/>
      </c>
      <c r="BW93" s="322" t="str">
        <f ca="true">+IF(OFFSET('Water Data'!$E$28,0,10*ROW('Water Data'!E87))="","",OFFSET('Water Data'!$E$28,0,10*ROW('Water Data'!E87)))</f>
        <v/>
      </c>
      <c r="BX93" s="322" t="str">
        <f ca="true">+IF(OFFSET('Water Data'!$E$29,0,10*ROW('Water Data'!E87))="","",OFFSET('Water Data'!$E$29,0,10*ROW('Water Data'!E87)))</f>
        <v/>
      </c>
      <c r="BY93" s="322" t="str">
        <f ca="true">+IF(OFFSET('Water Data'!$F$27,0,10*ROW('Water Data'!F87))="","",OFFSET('Water Data'!$F$27,0,10*ROW('Water Data'!F87)))</f>
        <v/>
      </c>
      <c r="BZ93" s="322" t="str">
        <f ca="true">+IF(OFFSET('Water Data'!$F$28,0,10*ROW('Water Data'!F87))="","",OFFSET('Water Data'!$F$28,0,10*ROW('Water Data'!F87)))</f>
        <v/>
      </c>
      <c r="CA93" s="322" t="str">
        <f ca="true">+IF(OFFSET('Water Data'!$F$29,0,10*ROW('Water Data'!F87))="","",OFFSET('Water Data'!$F$29,0,10*ROW('Water Data'!F87)))</f>
        <v/>
      </c>
      <c r="CB93" s="322" t="str">
        <f ca="true">+IF(OFFSET('Water Data'!$G$27,0,10*ROW('Water Data'!G87))="","",OFFSET('Water Data'!$G$27,0,10*ROW('Water Data'!G87)))</f>
        <v/>
      </c>
      <c r="CC93" s="322" t="str">
        <f ca="true">+IF(OFFSET('Water Data'!$G$28,0,10*ROW('Water Data'!G87))="","",OFFSET('Water Data'!$G$28,0,10*ROW('Water Data'!G87)))</f>
        <v/>
      </c>
      <c r="CD93" s="322" t="str">
        <f ca="true">+IF(OFFSET('Water Data'!$G$29,0,10*ROW('Water Data'!G87))="","",OFFSET('Water Data'!$G$29,0,10*ROW('Water Data'!G87)))</f>
        <v/>
      </c>
      <c r="CE93" s="322" t="str">
        <f ca="true">+IF(OFFSET('Water Data'!$H$27,0,10*ROW('Water Data'!H87))="","",OFFSET('Water Data'!$H$27,0,10*ROW('Water Data'!H87)))</f>
        <v/>
      </c>
      <c r="CF93" s="322" t="str">
        <f ca="true">+IF(OFFSET('Water Data'!$H$28,0,10*ROW('Water Data'!H87))="","",OFFSET('Water Data'!$H$28,0,10*ROW('Water Data'!H87)))</f>
        <v/>
      </c>
      <c r="CG93" s="322" t="str">
        <f ca="true">+IF(OFFSET('Water Data'!$H$29,0,10*ROW('Water Data'!H87))="","",OFFSET('Water Data'!$H$29,0,10*ROW('Water Data'!H87)))</f>
        <v/>
      </c>
      <c r="CH93" s="322" t="str">
        <f ca="true">+IF(OFFSET('Water Data'!$I$27,0,10*ROW('Water Data'!I87))="","",OFFSET('Water Data'!$I$27,0,10*ROW('Water Data'!I87)))</f>
        <v/>
      </c>
      <c r="CI93" s="322" t="str">
        <f ca="true">+IF(OFFSET('Water Data'!$I$28,0,10*ROW('Water Data'!I87))="","",OFFSET('Water Data'!$I$28,0,10*ROW('Water Data'!I87)))</f>
        <v/>
      </c>
      <c r="CJ93" s="322" t="str">
        <f ca="true">+IF(OFFSET('Water Data'!$I$29,0,10*ROW('Water Data'!I87))="","",OFFSET('Water Data'!$I$29,0,10*ROW('Water Data'!I87)))</f>
        <v/>
      </c>
      <c r="CK93" s="322" t="str">
        <f ca="true">+IF(OFFSET('Sanitation Data'!$D$28,0,10*ROW('Sanitation Data'!D87))="","",OFFSET('Sanitation Data'!$D$28,0,10*ROW('Sanitation Data'!D87)))</f>
        <v/>
      </c>
      <c r="CL93" s="322" t="str">
        <f ca="true">+IF(OFFSET('Sanitation Data'!$D$29,0,10*ROW('Sanitation Data'!D87))="","",OFFSET('Sanitation Data'!$D$29,0,10*ROW('Sanitation Data'!D87)))</f>
        <v/>
      </c>
      <c r="CM93" s="322" t="str">
        <f ca="true">+IF(OFFSET('Sanitation Data'!$D$30,0,10*ROW('Sanitation Data'!D87))="","",OFFSET('Sanitation Data'!$D$30,0,10*ROW('Sanitation Data'!D87)))</f>
        <v/>
      </c>
      <c r="CN93" s="322" t="str">
        <f ca="true">+IF(OFFSET('Sanitation Data'!$D$31,0,10*ROW('Sanitation Data'!D87))="","",OFFSET('Sanitation Data'!$D$31,0,10*ROW('Sanitation Data'!D87)))</f>
        <v/>
      </c>
      <c r="CO93" s="322" t="str">
        <f ca="true">+IF(OFFSET('Sanitation Data'!$D$32,0,10*ROW('Sanitation Data'!D87))="","",OFFSET('Sanitation Data'!$D$32,0,10*ROW('Sanitation Data'!D87)))</f>
        <v/>
      </c>
      <c r="CP93" s="322" t="str">
        <f ca="true">+IF(OFFSET('Sanitation Data'!$E$28,0,10*ROW('Sanitation Data'!E87))="","",OFFSET('Sanitation Data'!$E$28,0,10*ROW('Sanitation Data'!E87)))</f>
        <v/>
      </c>
      <c r="CQ93" s="322" t="str">
        <f ca="true">+IF(OFFSET('Sanitation Data'!$E$29,0,10*ROW('Sanitation Data'!E87))="","",OFFSET('Sanitation Data'!$E$29,0,10*ROW('Sanitation Data'!E87)))</f>
        <v/>
      </c>
      <c r="CR93" s="322" t="str">
        <f ca="true">+IF(OFFSET('Sanitation Data'!$E$30,0,10*ROW('Sanitation Data'!E87))="","",OFFSET('Sanitation Data'!$E$30,0,10*ROW('Sanitation Data'!E87)))</f>
        <v/>
      </c>
      <c r="CS93" s="322" t="str">
        <f ca="true">+IF(OFFSET('Sanitation Data'!$E$31,0,10*ROW('Sanitation Data'!E87))="","",OFFSET('Sanitation Data'!$E$31,0,10*ROW('Sanitation Data'!E87)))</f>
        <v/>
      </c>
      <c r="CT93" s="322" t="str">
        <f ca="true">+IF(OFFSET('Sanitation Data'!$E$32,0,10*ROW('Sanitation Data'!E87))="","",OFFSET('Sanitation Data'!$E$32,0,10*ROW('Sanitation Data'!E87)))</f>
        <v/>
      </c>
      <c r="CU93" s="322" t="str">
        <f ca="true">+IF(OFFSET('Sanitation Data'!$F$28,0,10*ROW('Sanitation Data'!F87))="","",OFFSET('Sanitation Data'!$F$28,0,10*ROW('Sanitation Data'!F87)))</f>
        <v/>
      </c>
      <c r="CV93" s="322" t="str">
        <f ca="true">+IF(OFFSET('Sanitation Data'!$F$29,0,10*ROW('Sanitation Data'!F87))="","",OFFSET('Sanitation Data'!$F$29,0,10*ROW('Sanitation Data'!F87)))</f>
        <v/>
      </c>
      <c r="CW93" s="322" t="str">
        <f ca="true">+IF(OFFSET('Sanitation Data'!$F$30,0,10*ROW('Sanitation Data'!F87))="","",OFFSET('Sanitation Data'!$F$30,0,10*ROW('Sanitation Data'!F87)))</f>
        <v/>
      </c>
      <c r="CX93" s="322" t="str">
        <f ca="true">+IF(OFFSET('Sanitation Data'!$F$31,0,10*ROW('Sanitation Data'!F87))="","",OFFSET('Sanitation Data'!$F$31,0,10*ROW('Sanitation Data'!F87)))</f>
        <v/>
      </c>
      <c r="CY93" s="322" t="str">
        <f ca="true">+IF(OFFSET('Sanitation Data'!$F$32,0,10*ROW('Sanitation Data'!F87))="","",OFFSET('Sanitation Data'!$F$32,0,10*ROW('Sanitation Data'!F87)))</f>
        <v/>
      </c>
      <c r="CZ93" s="322" t="str">
        <f ca="true">+IF(OFFSET('Sanitation Data'!$G$28,0,10*ROW('Sanitation Data'!G87))="","",OFFSET('Sanitation Data'!$G$28,0,10*ROW('Sanitation Data'!G87)))</f>
        <v/>
      </c>
      <c r="DA93" s="322" t="str">
        <f ca="true">+IF(OFFSET('Sanitation Data'!$G$29,0,10*ROW('Sanitation Data'!G87))="","",OFFSET('Sanitation Data'!$G$29,0,10*ROW('Sanitation Data'!G87)))</f>
        <v/>
      </c>
      <c r="DB93" s="322" t="str">
        <f ca="true">+IF(OFFSET('Sanitation Data'!$G$30,0,10*ROW('Sanitation Data'!G87))="","",OFFSET('Sanitation Data'!$G$30,0,10*ROW('Sanitation Data'!G87)))</f>
        <v/>
      </c>
      <c r="DC93" s="322" t="str">
        <f ca="true">+IF(OFFSET('Sanitation Data'!$G$31,0,10*ROW('Sanitation Data'!G87))="","",OFFSET('Sanitation Data'!$G$31,0,10*ROW('Sanitation Data'!G87)))</f>
        <v/>
      </c>
      <c r="DD93" s="322" t="str">
        <f ca="true">+IF(OFFSET('Sanitation Data'!$G$32,0,10*ROW('Sanitation Data'!G87))="","",OFFSET('Sanitation Data'!$G$32,0,10*ROW('Sanitation Data'!G87)))</f>
        <v/>
      </c>
      <c r="DE93" s="322" t="str">
        <f ca="true">+IF(OFFSET('Sanitation Data'!$H$28,0,10*ROW('Sanitation Data'!H87))="","",OFFSET('Sanitation Data'!$H$28,0,10*ROW('Sanitation Data'!H87)))</f>
        <v/>
      </c>
      <c r="DF93" s="322" t="str">
        <f ca="true">+IF(OFFSET('Sanitation Data'!$H$29,0,10*ROW('Sanitation Data'!H87))="","",OFFSET('Sanitation Data'!$H$29,0,10*ROW('Sanitation Data'!H87)))</f>
        <v/>
      </c>
      <c r="DG93" s="322" t="str">
        <f ca="true">+IF(OFFSET('Sanitation Data'!$H$30,0,10*ROW('Sanitation Data'!H87))="","",OFFSET('Sanitation Data'!$H$30,0,10*ROW('Sanitation Data'!H87)))</f>
        <v/>
      </c>
      <c r="DH93" s="322" t="str">
        <f ca="true">+IF(OFFSET('Sanitation Data'!$H$31,0,10*ROW('Sanitation Data'!H87))="","",OFFSET('Sanitation Data'!$H$31,0,10*ROW('Sanitation Data'!H87)))</f>
        <v/>
      </c>
      <c r="DI93" s="322" t="str">
        <f ca="true">+IF(OFFSET('Sanitation Data'!$H$32,0,10*ROW('Sanitation Data'!H87))="","",OFFSET('Sanitation Data'!$H$32,0,10*ROW('Sanitation Data'!H87)))</f>
        <v/>
      </c>
      <c r="DJ93" s="322" t="str">
        <f ca="true">+IF(OFFSET('Sanitation Data'!$I$28,0,10*ROW('Sanitation Data'!I87))="","",OFFSET('Sanitation Data'!$I$28,0,10*ROW('Sanitation Data'!I87)))</f>
        <v/>
      </c>
      <c r="DK93" s="322" t="str">
        <f ca="true">+IF(OFFSET('Sanitation Data'!$I$29,0,10*ROW('Sanitation Data'!I87))="","",OFFSET('Sanitation Data'!$I$29,0,10*ROW('Sanitation Data'!I87)))</f>
        <v/>
      </c>
      <c r="DL93" s="322" t="str">
        <f ca="true">+IF(OFFSET('Sanitation Data'!$I$30,0,10*ROW('Sanitation Data'!I87))="","",OFFSET('Sanitation Data'!$I$30,0,10*ROW('Sanitation Data'!I87)))</f>
        <v/>
      </c>
      <c r="DM93" s="322" t="str">
        <f ca="true">+IF(OFFSET('Sanitation Data'!$I$31,0,10*ROW('Sanitation Data'!I87))="","",OFFSET('Sanitation Data'!$I$31,0,10*ROW('Sanitation Data'!I87)))</f>
        <v/>
      </c>
      <c r="DN93" s="322" t="str">
        <f ca="true">+IF(OFFSET('Sanitation Data'!$I$32,0,10*ROW('Sanitation Data'!I87))="","",OFFSET('Sanitation Data'!$I$32,0,10*ROW('Sanitation Data'!I87)))</f>
        <v/>
      </c>
      <c r="DO93" s="322" t="str">
        <f ca="true">+IF(OFFSET('Hygiene Data'!$D$11,0,10*ROW('Hygiene Data'!D87))="","",OFFSET('Hygiene Data'!$D$11,0,10*ROW('Hygiene Data'!D87)))</f>
        <v/>
      </c>
      <c r="DP93" s="322" t="str">
        <f ca="true">+IF(OFFSET('Hygiene Data'!$D$12,0,10*ROW('Hygiene Data'!D87))="","",OFFSET('Hygiene Data'!$D$12,0,10*ROW('Hygiene Data'!D87)))</f>
        <v/>
      </c>
      <c r="DQ93" s="322" t="str">
        <f ca="true">+IF(OFFSET('Hygiene Data'!$D$13,0,10*ROW('Hygiene Data'!D87))="","",OFFSET('Hygiene Data'!$D$13,0,10*ROW('Hygiene Data'!D87)))</f>
        <v/>
      </c>
      <c r="DR93" s="322" t="str">
        <f ca="true">+IF(OFFSET('Hygiene Data'!$E$11,0,10*ROW('Hygiene Data'!E87))="","",OFFSET('Hygiene Data'!$E$11,0,10*ROW('Hygiene Data'!E87)))</f>
        <v/>
      </c>
      <c r="DS93" s="322" t="str">
        <f ca="true">+IF(OFFSET('Hygiene Data'!$E$12,0,10*ROW('Hygiene Data'!E87))="","",OFFSET('Hygiene Data'!$E$12,0,10*ROW('Hygiene Data'!E87)))</f>
        <v/>
      </c>
      <c r="DT93" s="322" t="str">
        <f ca="true">+IF(OFFSET('Hygiene Data'!$E$13,0,10*ROW('Hygiene Data'!E87))="","",OFFSET('Hygiene Data'!$E$13,0,10*ROW('Hygiene Data'!E87)))</f>
        <v/>
      </c>
      <c r="DU93" s="322" t="str">
        <f ca="true">+IF(OFFSET('Hygiene Data'!$F$11,0,10*ROW('Hygiene Data'!F87))="","",OFFSET('Hygiene Data'!$F$11,0,10*ROW('Hygiene Data'!F87)))</f>
        <v/>
      </c>
      <c r="DV93" s="322" t="str">
        <f ca="true">+IF(OFFSET('Hygiene Data'!$F$12,0,10*ROW('Hygiene Data'!F87))="","",OFFSET('Hygiene Data'!$F$12,0,10*ROW('Hygiene Data'!F87)))</f>
        <v/>
      </c>
      <c r="DW93" s="322" t="str">
        <f ca="true">+IF(OFFSET('Hygiene Data'!$F$13,0,10*ROW('Hygiene Data'!F87))="","",OFFSET('Hygiene Data'!$F$13,0,10*ROW('Hygiene Data'!F87)))</f>
        <v/>
      </c>
      <c r="DX93" s="322" t="str">
        <f ca="true">+IF(OFFSET('Hygiene Data'!$G$11,0,10*ROW('Hygiene Data'!G87))="","",OFFSET('Hygiene Data'!$G$11,0,10*ROW('Hygiene Data'!G87)))</f>
        <v/>
      </c>
      <c r="DY93" s="322" t="str">
        <f ca="true">+IF(OFFSET('Hygiene Data'!$G$12,0,10*ROW('Hygiene Data'!G87))="","",OFFSET('Hygiene Data'!$G$12,0,10*ROW('Hygiene Data'!G87)))</f>
        <v/>
      </c>
      <c r="DZ93" s="322" t="str">
        <f ca="true">+IF(OFFSET('Hygiene Data'!$G$13,0,10*ROW('Hygiene Data'!G87))="","",OFFSET('Hygiene Data'!$G$13,0,10*ROW('Hygiene Data'!G87)))</f>
        <v/>
      </c>
      <c r="EA93" s="322" t="str">
        <f ca="true">+IF(OFFSET('Hygiene Data'!$H$11,0,10*ROW('Hygiene Data'!H87))="","",OFFSET('Hygiene Data'!$H$11,0,10*ROW('Hygiene Data'!H87)))</f>
        <v/>
      </c>
      <c r="EB93" s="322" t="str">
        <f ca="true">+IF(OFFSET('Hygiene Data'!$H$12,0,10*ROW('Hygiene Data'!H87))="","",OFFSET('Hygiene Data'!$H$12,0,10*ROW('Hygiene Data'!H87)))</f>
        <v/>
      </c>
      <c r="EC93" s="322" t="str">
        <f ca="true">+IF(OFFSET('Hygiene Data'!$H$13,0,10*ROW('Hygiene Data'!H87))="","",OFFSET('Hygiene Data'!$H$13,0,10*ROW('Hygiene Data'!H87)))</f>
        <v/>
      </c>
      <c r="ED93" s="322" t="str">
        <f ca="true">+IF(OFFSET('Hygiene Data'!$I$11,0,10*ROW('Hygiene Data'!I87))="","",OFFSET('Hygiene Data'!$I$11,0,10*ROW('Hygiene Data'!I87)))</f>
        <v/>
      </c>
      <c r="EE93" s="322" t="str">
        <f ca="true">+IF(OFFSET('Hygiene Data'!$I$12,0,10*ROW('Hygiene Data'!I87))="","",OFFSET('Hygiene Data'!$I$12,0,10*ROW('Hygiene Data'!I87)))</f>
        <v/>
      </c>
      <c r="EF93" s="322" t="str">
        <f ca="true">+IF(OFFSET('Hygiene Data'!$I$13,0,10*ROW('Hygiene Data'!I87))="","",OFFSET('Hygiene Data'!$I$13,0,10*ROW('Hygiene Data'!I87)))</f>
        <v/>
      </c>
    </row>
    <row xmlns:x14ac="http://schemas.microsoft.com/office/spreadsheetml/2009/9/ac" r="94" x14ac:dyDescent="0.2">
      <c r="A94" s="38" t="str">
        <f ca="true">+IF(OFFSET('Water Data'!$B$2,0,10*ROW('Water Data'!E88))="","",OFFSET('Water Data'!$B$2,0,10*ROW('Water Data'!E88)))</f>
        <v/>
      </c>
      <c r="B94" s="38" t="str">
        <f ca="true">+IF(OFFSET('Water Data'!$C$2,0,10*ROW('Water Data'!F88))="","",OFFSET('Water Data'!$C$2,0,10*ROW('Water Data'!F88)))</f>
        <v/>
      </c>
      <c r="C94" s="378" t="str">
        <f t="shared" ca="true" si="1"/>
        <v/>
      </c>
      <c r="D94" s="99"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9"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9"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9"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9"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9"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9"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9"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9"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9"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9"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9"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9"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9"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9"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9"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9"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9"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100"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100"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100"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100"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100"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100"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100"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100"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100"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100"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100"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100"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100"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100"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100"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100"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100"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100"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100"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100"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100"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100"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100"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100"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100"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100"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100"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100"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100"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100"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101"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101"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101"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101"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101"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101"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101"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101"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101"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101"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101"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101"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101"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101"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101"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101"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101"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101"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22"/>
      <c r="BS94" s="322" t="str">
        <f ca="true">+IF(OFFSET('Water Data'!$D$27,0,10*ROW('Water Data'!D88))="","",OFFSET('Water Data'!$D$27,0,10*ROW('Water Data'!D88)))</f>
        <v/>
      </c>
      <c r="BT94" s="322" t="str">
        <f ca="true">+IF(OFFSET('Water Data'!$D$28,0,10*ROW('Water Data'!D88))="","",OFFSET('Water Data'!$D$28,0,10*ROW('Water Data'!D88)))</f>
        <v/>
      </c>
      <c r="BU94" s="322" t="str">
        <f ca="true">+IF(OFFSET('Water Data'!$D$29,0,10*ROW('Water Data'!D88))="","",OFFSET('Water Data'!$D$29,0,10*ROW('Water Data'!D88)))</f>
        <v/>
      </c>
      <c r="BV94" s="322" t="str">
        <f ca="true">+IF(OFFSET('Water Data'!$E$27,0,10*ROW('Water Data'!E88))="","",OFFSET('Water Data'!$E$27,0,10*ROW('Water Data'!E88)))</f>
        <v/>
      </c>
      <c r="BW94" s="322" t="str">
        <f ca="true">+IF(OFFSET('Water Data'!$E$28,0,10*ROW('Water Data'!E88))="","",OFFSET('Water Data'!$E$28,0,10*ROW('Water Data'!E88)))</f>
        <v/>
      </c>
      <c r="BX94" s="322" t="str">
        <f ca="true">+IF(OFFSET('Water Data'!$E$29,0,10*ROW('Water Data'!E88))="","",OFFSET('Water Data'!$E$29,0,10*ROW('Water Data'!E88)))</f>
        <v/>
      </c>
      <c r="BY94" s="322" t="str">
        <f ca="true">+IF(OFFSET('Water Data'!$F$27,0,10*ROW('Water Data'!F88))="","",OFFSET('Water Data'!$F$27,0,10*ROW('Water Data'!F88)))</f>
        <v/>
      </c>
      <c r="BZ94" s="322" t="str">
        <f ca="true">+IF(OFFSET('Water Data'!$F$28,0,10*ROW('Water Data'!F88))="","",OFFSET('Water Data'!$F$28,0,10*ROW('Water Data'!F88)))</f>
        <v/>
      </c>
      <c r="CA94" s="322" t="str">
        <f ca="true">+IF(OFFSET('Water Data'!$F$29,0,10*ROW('Water Data'!F88))="","",OFFSET('Water Data'!$F$29,0,10*ROW('Water Data'!F88)))</f>
        <v/>
      </c>
      <c r="CB94" s="322" t="str">
        <f ca="true">+IF(OFFSET('Water Data'!$G$27,0,10*ROW('Water Data'!G88))="","",OFFSET('Water Data'!$G$27,0,10*ROW('Water Data'!G88)))</f>
        <v/>
      </c>
      <c r="CC94" s="322" t="str">
        <f ca="true">+IF(OFFSET('Water Data'!$G$28,0,10*ROW('Water Data'!G88))="","",OFFSET('Water Data'!$G$28,0,10*ROW('Water Data'!G88)))</f>
        <v/>
      </c>
      <c r="CD94" s="322" t="str">
        <f ca="true">+IF(OFFSET('Water Data'!$G$29,0,10*ROW('Water Data'!G88))="","",OFFSET('Water Data'!$G$29,0,10*ROW('Water Data'!G88)))</f>
        <v/>
      </c>
      <c r="CE94" s="322" t="str">
        <f ca="true">+IF(OFFSET('Water Data'!$H$27,0,10*ROW('Water Data'!H88))="","",OFFSET('Water Data'!$H$27,0,10*ROW('Water Data'!H88)))</f>
        <v/>
      </c>
      <c r="CF94" s="322" t="str">
        <f ca="true">+IF(OFFSET('Water Data'!$H$28,0,10*ROW('Water Data'!H88))="","",OFFSET('Water Data'!$H$28,0,10*ROW('Water Data'!H88)))</f>
        <v/>
      </c>
      <c r="CG94" s="322" t="str">
        <f ca="true">+IF(OFFSET('Water Data'!$H$29,0,10*ROW('Water Data'!H88))="","",OFFSET('Water Data'!$H$29,0,10*ROW('Water Data'!H88)))</f>
        <v/>
      </c>
      <c r="CH94" s="322" t="str">
        <f ca="true">+IF(OFFSET('Water Data'!$I$27,0,10*ROW('Water Data'!I88))="","",OFFSET('Water Data'!$I$27,0,10*ROW('Water Data'!I88)))</f>
        <v/>
      </c>
      <c r="CI94" s="322" t="str">
        <f ca="true">+IF(OFFSET('Water Data'!$I$28,0,10*ROW('Water Data'!I88))="","",OFFSET('Water Data'!$I$28,0,10*ROW('Water Data'!I88)))</f>
        <v/>
      </c>
      <c r="CJ94" s="322" t="str">
        <f ca="true">+IF(OFFSET('Water Data'!$I$29,0,10*ROW('Water Data'!I88))="","",OFFSET('Water Data'!$I$29,0,10*ROW('Water Data'!I88)))</f>
        <v/>
      </c>
      <c r="CK94" s="322" t="str">
        <f ca="true">+IF(OFFSET('Sanitation Data'!$D$28,0,10*ROW('Sanitation Data'!D88))="","",OFFSET('Sanitation Data'!$D$28,0,10*ROW('Sanitation Data'!D88)))</f>
        <v/>
      </c>
      <c r="CL94" s="322" t="str">
        <f ca="true">+IF(OFFSET('Sanitation Data'!$D$29,0,10*ROW('Sanitation Data'!D88))="","",OFFSET('Sanitation Data'!$D$29,0,10*ROW('Sanitation Data'!D88)))</f>
        <v/>
      </c>
      <c r="CM94" s="322" t="str">
        <f ca="true">+IF(OFFSET('Sanitation Data'!$D$30,0,10*ROW('Sanitation Data'!D88))="","",OFFSET('Sanitation Data'!$D$30,0,10*ROW('Sanitation Data'!D88)))</f>
        <v/>
      </c>
      <c r="CN94" s="322" t="str">
        <f ca="true">+IF(OFFSET('Sanitation Data'!$D$31,0,10*ROW('Sanitation Data'!D88))="","",OFFSET('Sanitation Data'!$D$31,0,10*ROW('Sanitation Data'!D88)))</f>
        <v/>
      </c>
      <c r="CO94" s="322" t="str">
        <f ca="true">+IF(OFFSET('Sanitation Data'!$D$32,0,10*ROW('Sanitation Data'!D88))="","",OFFSET('Sanitation Data'!$D$32,0,10*ROW('Sanitation Data'!D88)))</f>
        <v/>
      </c>
      <c r="CP94" s="322" t="str">
        <f ca="true">+IF(OFFSET('Sanitation Data'!$E$28,0,10*ROW('Sanitation Data'!E88))="","",OFFSET('Sanitation Data'!$E$28,0,10*ROW('Sanitation Data'!E88)))</f>
        <v/>
      </c>
      <c r="CQ94" s="322" t="str">
        <f ca="true">+IF(OFFSET('Sanitation Data'!$E$29,0,10*ROW('Sanitation Data'!E88))="","",OFFSET('Sanitation Data'!$E$29,0,10*ROW('Sanitation Data'!E88)))</f>
        <v/>
      </c>
      <c r="CR94" s="322" t="str">
        <f ca="true">+IF(OFFSET('Sanitation Data'!$E$30,0,10*ROW('Sanitation Data'!E88))="","",OFFSET('Sanitation Data'!$E$30,0,10*ROW('Sanitation Data'!E88)))</f>
        <v/>
      </c>
      <c r="CS94" s="322" t="str">
        <f ca="true">+IF(OFFSET('Sanitation Data'!$E$31,0,10*ROW('Sanitation Data'!E88))="","",OFFSET('Sanitation Data'!$E$31,0,10*ROW('Sanitation Data'!E88)))</f>
        <v/>
      </c>
      <c r="CT94" s="322" t="str">
        <f ca="true">+IF(OFFSET('Sanitation Data'!$E$32,0,10*ROW('Sanitation Data'!E88))="","",OFFSET('Sanitation Data'!$E$32,0,10*ROW('Sanitation Data'!E88)))</f>
        <v/>
      </c>
      <c r="CU94" s="322" t="str">
        <f ca="true">+IF(OFFSET('Sanitation Data'!$F$28,0,10*ROW('Sanitation Data'!F88))="","",OFFSET('Sanitation Data'!$F$28,0,10*ROW('Sanitation Data'!F88)))</f>
        <v/>
      </c>
      <c r="CV94" s="322" t="str">
        <f ca="true">+IF(OFFSET('Sanitation Data'!$F$29,0,10*ROW('Sanitation Data'!F88))="","",OFFSET('Sanitation Data'!$F$29,0,10*ROW('Sanitation Data'!F88)))</f>
        <v/>
      </c>
      <c r="CW94" s="322" t="str">
        <f ca="true">+IF(OFFSET('Sanitation Data'!$F$30,0,10*ROW('Sanitation Data'!F88))="","",OFFSET('Sanitation Data'!$F$30,0,10*ROW('Sanitation Data'!F88)))</f>
        <v/>
      </c>
      <c r="CX94" s="322" t="str">
        <f ca="true">+IF(OFFSET('Sanitation Data'!$F$31,0,10*ROW('Sanitation Data'!F88))="","",OFFSET('Sanitation Data'!$F$31,0,10*ROW('Sanitation Data'!F88)))</f>
        <v/>
      </c>
      <c r="CY94" s="322" t="str">
        <f ca="true">+IF(OFFSET('Sanitation Data'!$F$32,0,10*ROW('Sanitation Data'!F88))="","",OFFSET('Sanitation Data'!$F$32,0,10*ROW('Sanitation Data'!F88)))</f>
        <v/>
      </c>
      <c r="CZ94" s="322" t="str">
        <f ca="true">+IF(OFFSET('Sanitation Data'!$G$28,0,10*ROW('Sanitation Data'!G88))="","",OFFSET('Sanitation Data'!$G$28,0,10*ROW('Sanitation Data'!G88)))</f>
        <v/>
      </c>
      <c r="DA94" s="322" t="str">
        <f ca="true">+IF(OFFSET('Sanitation Data'!$G$29,0,10*ROW('Sanitation Data'!G88))="","",OFFSET('Sanitation Data'!$G$29,0,10*ROW('Sanitation Data'!G88)))</f>
        <v/>
      </c>
      <c r="DB94" s="322" t="str">
        <f ca="true">+IF(OFFSET('Sanitation Data'!$G$30,0,10*ROW('Sanitation Data'!G88))="","",OFFSET('Sanitation Data'!$G$30,0,10*ROW('Sanitation Data'!G88)))</f>
        <v/>
      </c>
      <c r="DC94" s="322" t="str">
        <f ca="true">+IF(OFFSET('Sanitation Data'!$G$31,0,10*ROW('Sanitation Data'!G88))="","",OFFSET('Sanitation Data'!$G$31,0,10*ROW('Sanitation Data'!G88)))</f>
        <v/>
      </c>
      <c r="DD94" s="322" t="str">
        <f ca="true">+IF(OFFSET('Sanitation Data'!$G$32,0,10*ROW('Sanitation Data'!G88))="","",OFFSET('Sanitation Data'!$G$32,0,10*ROW('Sanitation Data'!G88)))</f>
        <v/>
      </c>
      <c r="DE94" s="322" t="str">
        <f ca="true">+IF(OFFSET('Sanitation Data'!$H$28,0,10*ROW('Sanitation Data'!H88))="","",OFFSET('Sanitation Data'!$H$28,0,10*ROW('Sanitation Data'!H88)))</f>
        <v/>
      </c>
      <c r="DF94" s="322" t="str">
        <f ca="true">+IF(OFFSET('Sanitation Data'!$H$29,0,10*ROW('Sanitation Data'!H88))="","",OFFSET('Sanitation Data'!$H$29,0,10*ROW('Sanitation Data'!H88)))</f>
        <v/>
      </c>
      <c r="DG94" s="322" t="str">
        <f ca="true">+IF(OFFSET('Sanitation Data'!$H$30,0,10*ROW('Sanitation Data'!H88))="","",OFFSET('Sanitation Data'!$H$30,0,10*ROW('Sanitation Data'!H88)))</f>
        <v/>
      </c>
      <c r="DH94" s="322" t="str">
        <f ca="true">+IF(OFFSET('Sanitation Data'!$H$31,0,10*ROW('Sanitation Data'!H88))="","",OFFSET('Sanitation Data'!$H$31,0,10*ROW('Sanitation Data'!H88)))</f>
        <v/>
      </c>
      <c r="DI94" s="322" t="str">
        <f ca="true">+IF(OFFSET('Sanitation Data'!$H$32,0,10*ROW('Sanitation Data'!H88))="","",OFFSET('Sanitation Data'!$H$32,0,10*ROW('Sanitation Data'!H88)))</f>
        <v/>
      </c>
      <c r="DJ94" s="322" t="str">
        <f ca="true">+IF(OFFSET('Sanitation Data'!$I$28,0,10*ROW('Sanitation Data'!I88))="","",OFFSET('Sanitation Data'!$I$28,0,10*ROW('Sanitation Data'!I88)))</f>
        <v/>
      </c>
      <c r="DK94" s="322" t="str">
        <f ca="true">+IF(OFFSET('Sanitation Data'!$I$29,0,10*ROW('Sanitation Data'!I88))="","",OFFSET('Sanitation Data'!$I$29,0,10*ROW('Sanitation Data'!I88)))</f>
        <v/>
      </c>
      <c r="DL94" s="322" t="str">
        <f ca="true">+IF(OFFSET('Sanitation Data'!$I$30,0,10*ROW('Sanitation Data'!I88))="","",OFFSET('Sanitation Data'!$I$30,0,10*ROW('Sanitation Data'!I88)))</f>
        <v/>
      </c>
      <c r="DM94" s="322" t="str">
        <f ca="true">+IF(OFFSET('Sanitation Data'!$I$31,0,10*ROW('Sanitation Data'!I88))="","",OFFSET('Sanitation Data'!$I$31,0,10*ROW('Sanitation Data'!I88)))</f>
        <v/>
      </c>
      <c r="DN94" s="322" t="str">
        <f ca="true">+IF(OFFSET('Sanitation Data'!$I$32,0,10*ROW('Sanitation Data'!I88))="","",OFFSET('Sanitation Data'!$I$32,0,10*ROW('Sanitation Data'!I88)))</f>
        <v/>
      </c>
      <c r="DO94" s="322" t="str">
        <f ca="true">+IF(OFFSET('Hygiene Data'!$D$11,0,10*ROW('Hygiene Data'!D88))="","",OFFSET('Hygiene Data'!$D$11,0,10*ROW('Hygiene Data'!D88)))</f>
        <v/>
      </c>
      <c r="DP94" s="322" t="str">
        <f ca="true">+IF(OFFSET('Hygiene Data'!$D$12,0,10*ROW('Hygiene Data'!D88))="","",OFFSET('Hygiene Data'!$D$12,0,10*ROW('Hygiene Data'!D88)))</f>
        <v/>
      </c>
      <c r="DQ94" s="322" t="str">
        <f ca="true">+IF(OFFSET('Hygiene Data'!$D$13,0,10*ROW('Hygiene Data'!D88))="","",OFFSET('Hygiene Data'!$D$13,0,10*ROW('Hygiene Data'!D88)))</f>
        <v/>
      </c>
      <c r="DR94" s="322" t="str">
        <f ca="true">+IF(OFFSET('Hygiene Data'!$E$11,0,10*ROW('Hygiene Data'!E88))="","",OFFSET('Hygiene Data'!$E$11,0,10*ROW('Hygiene Data'!E88)))</f>
        <v/>
      </c>
      <c r="DS94" s="322" t="str">
        <f ca="true">+IF(OFFSET('Hygiene Data'!$E$12,0,10*ROW('Hygiene Data'!E88))="","",OFFSET('Hygiene Data'!$E$12,0,10*ROW('Hygiene Data'!E88)))</f>
        <v/>
      </c>
      <c r="DT94" s="322" t="str">
        <f ca="true">+IF(OFFSET('Hygiene Data'!$E$13,0,10*ROW('Hygiene Data'!E88))="","",OFFSET('Hygiene Data'!$E$13,0,10*ROW('Hygiene Data'!E88)))</f>
        <v/>
      </c>
      <c r="DU94" s="322" t="str">
        <f ca="true">+IF(OFFSET('Hygiene Data'!$F$11,0,10*ROW('Hygiene Data'!F88))="","",OFFSET('Hygiene Data'!$F$11,0,10*ROW('Hygiene Data'!F88)))</f>
        <v/>
      </c>
      <c r="DV94" s="322" t="str">
        <f ca="true">+IF(OFFSET('Hygiene Data'!$F$12,0,10*ROW('Hygiene Data'!F88))="","",OFFSET('Hygiene Data'!$F$12,0,10*ROW('Hygiene Data'!F88)))</f>
        <v/>
      </c>
      <c r="DW94" s="322" t="str">
        <f ca="true">+IF(OFFSET('Hygiene Data'!$F$13,0,10*ROW('Hygiene Data'!F88))="","",OFFSET('Hygiene Data'!$F$13,0,10*ROW('Hygiene Data'!F88)))</f>
        <v/>
      </c>
      <c r="DX94" s="322" t="str">
        <f ca="true">+IF(OFFSET('Hygiene Data'!$G$11,0,10*ROW('Hygiene Data'!G88))="","",OFFSET('Hygiene Data'!$G$11,0,10*ROW('Hygiene Data'!G88)))</f>
        <v/>
      </c>
      <c r="DY94" s="322" t="str">
        <f ca="true">+IF(OFFSET('Hygiene Data'!$G$12,0,10*ROW('Hygiene Data'!G88))="","",OFFSET('Hygiene Data'!$G$12,0,10*ROW('Hygiene Data'!G88)))</f>
        <v/>
      </c>
      <c r="DZ94" s="322" t="str">
        <f ca="true">+IF(OFFSET('Hygiene Data'!$G$13,0,10*ROW('Hygiene Data'!G88))="","",OFFSET('Hygiene Data'!$G$13,0,10*ROW('Hygiene Data'!G88)))</f>
        <v/>
      </c>
      <c r="EA94" s="322" t="str">
        <f ca="true">+IF(OFFSET('Hygiene Data'!$H$11,0,10*ROW('Hygiene Data'!H88))="","",OFFSET('Hygiene Data'!$H$11,0,10*ROW('Hygiene Data'!H88)))</f>
        <v/>
      </c>
      <c r="EB94" s="322" t="str">
        <f ca="true">+IF(OFFSET('Hygiene Data'!$H$12,0,10*ROW('Hygiene Data'!H88))="","",OFFSET('Hygiene Data'!$H$12,0,10*ROW('Hygiene Data'!H88)))</f>
        <v/>
      </c>
      <c r="EC94" s="322" t="str">
        <f ca="true">+IF(OFFSET('Hygiene Data'!$H$13,0,10*ROW('Hygiene Data'!H88))="","",OFFSET('Hygiene Data'!$H$13,0,10*ROW('Hygiene Data'!H88)))</f>
        <v/>
      </c>
      <c r="ED94" s="322" t="str">
        <f ca="true">+IF(OFFSET('Hygiene Data'!$I$11,0,10*ROW('Hygiene Data'!I88))="","",OFFSET('Hygiene Data'!$I$11,0,10*ROW('Hygiene Data'!I88)))</f>
        <v/>
      </c>
      <c r="EE94" s="322" t="str">
        <f ca="true">+IF(OFFSET('Hygiene Data'!$I$12,0,10*ROW('Hygiene Data'!I88))="","",OFFSET('Hygiene Data'!$I$12,0,10*ROW('Hygiene Data'!I88)))</f>
        <v/>
      </c>
      <c r="EF94" s="322" t="str">
        <f ca="true">+IF(OFFSET('Hygiene Data'!$I$13,0,10*ROW('Hygiene Data'!I88))="","",OFFSET('Hygiene Data'!$I$13,0,10*ROW('Hygiene Data'!I88)))</f>
        <v/>
      </c>
    </row>
    <row xmlns:x14ac="http://schemas.microsoft.com/office/spreadsheetml/2009/9/ac" r="95" x14ac:dyDescent="0.2">
      <c r="A95" s="38" t="str">
        <f ca="true">+IF(OFFSET('Water Data'!$B$2,0,10*ROW('Water Data'!E89))="","",OFFSET('Water Data'!$B$2,0,10*ROW('Water Data'!E89)))</f>
        <v/>
      </c>
      <c r="B95" s="38" t="str">
        <f ca="true">+IF(OFFSET('Water Data'!$C$2,0,10*ROW('Water Data'!F89))="","",OFFSET('Water Data'!$C$2,0,10*ROW('Water Data'!F89)))</f>
        <v/>
      </c>
      <c r="C95" s="378" t="str">
        <f t="shared" ca="true" si="1"/>
        <v/>
      </c>
      <c r="D95" s="99"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9"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9"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9"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9"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9"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9"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9"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9"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9"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9"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9"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9"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9"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9"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9"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9"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9"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100"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100"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100"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100"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100"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100"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100"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100"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100"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100"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100"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100"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100"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100"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100"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100"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100"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100"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100"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100"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100"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100"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100"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100"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100"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100"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100"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100"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100"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100"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101"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101"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101"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101"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101"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101"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101"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101"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101"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101"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101"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101"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101"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101"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101"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101"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101"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101"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22"/>
      <c r="BS95" s="322" t="str">
        <f ca="true">+IF(OFFSET('Water Data'!$D$27,0,10*ROW('Water Data'!D89))="","",OFFSET('Water Data'!$D$27,0,10*ROW('Water Data'!D89)))</f>
        <v/>
      </c>
      <c r="BT95" s="322" t="str">
        <f ca="true">+IF(OFFSET('Water Data'!$D$28,0,10*ROW('Water Data'!D89))="","",OFFSET('Water Data'!$D$28,0,10*ROW('Water Data'!D89)))</f>
        <v/>
      </c>
      <c r="BU95" s="322" t="str">
        <f ca="true">+IF(OFFSET('Water Data'!$D$29,0,10*ROW('Water Data'!D89))="","",OFFSET('Water Data'!$D$29,0,10*ROW('Water Data'!D89)))</f>
        <v/>
      </c>
      <c r="BV95" s="322" t="str">
        <f ca="true">+IF(OFFSET('Water Data'!$E$27,0,10*ROW('Water Data'!E89))="","",OFFSET('Water Data'!$E$27,0,10*ROW('Water Data'!E89)))</f>
        <v/>
      </c>
      <c r="BW95" s="322" t="str">
        <f ca="true">+IF(OFFSET('Water Data'!$E$28,0,10*ROW('Water Data'!E89))="","",OFFSET('Water Data'!$E$28,0,10*ROW('Water Data'!E89)))</f>
        <v/>
      </c>
      <c r="BX95" s="322" t="str">
        <f ca="true">+IF(OFFSET('Water Data'!$E$29,0,10*ROW('Water Data'!E89))="","",OFFSET('Water Data'!$E$29,0,10*ROW('Water Data'!E89)))</f>
        <v/>
      </c>
      <c r="BY95" s="322" t="str">
        <f ca="true">+IF(OFFSET('Water Data'!$F$27,0,10*ROW('Water Data'!F89))="","",OFFSET('Water Data'!$F$27,0,10*ROW('Water Data'!F89)))</f>
        <v/>
      </c>
      <c r="BZ95" s="322" t="str">
        <f ca="true">+IF(OFFSET('Water Data'!$F$28,0,10*ROW('Water Data'!F89))="","",OFFSET('Water Data'!$F$28,0,10*ROW('Water Data'!F89)))</f>
        <v/>
      </c>
      <c r="CA95" s="322" t="str">
        <f ca="true">+IF(OFFSET('Water Data'!$F$29,0,10*ROW('Water Data'!F89))="","",OFFSET('Water Data'!$F$29,0,10*ROW('Water Data'!F89)))</f>
        <v/>
      </c>
      <c r="CB95" s="322" t="str">
        <f ca="true">+IF(OFFSET('Water Data'!$G$27,0,10*ROW('Water Data'!G89))="","",OFFSET('Water Data'!$G$27,0,10*ROW('Water Data'!G89)))</f>
        <v/>
      </c>
      <c r="CC95" s="322" t="str">
        <f ca="true">+IF(OFFSET('Water Data'!$G$28,0,10*ROW('Water Data'!G89))="","",OFFSET('Water Data'!$G$28,0,10*ROW('Water Data'!G89)))</f>
        <v/>
      </c>
      <c r="CD95" s="322" t="str">
        <f ca="true">+IF(OFFSET('Water Data'!$G$29,0,10*ROW('Water Data'!G89))="","",OFFSET('Water Data'!$G$29,0,10*ROW('Water Data'!G89)))</f>
        <v/>
      </c>
      <c r="CE95" s="322" t="str">
        <f ca="true">+IF(OFFSET('Water Data'!$H$27,0,10*ROW('Water Data'!H89))="","",OFFSET('Water Data'!$H$27,0,10*ROW('Water Data'!H89)))</f>
        <v/>
      </c>
      <c r="CF95" s="322" t="str">
        <f ca="true">+IF(OFFSET('Water Data'!$H$28,0,10*ROW('Water Data'!H89))="","",OFFSET('Water Data'!$H$28,0,10*ROW('Water Data'!H89)))</f>
        <v/>
      </c>
      <c r="CG95" s="322" t="str">
        <f ca="true">+IF(OFFSET('Water Data'!$H$29,0,10*ROW('Water Data'!H89))="","",OFFSET('Water Data'!$H$29,0,10*ROW('Water Data'!H89)))</f>
        <v/>
      </c>
      <c r="CH95" s="322" t="str">
        <f ca="true">+IF(OFFSET('Water Data'!$I$27,0,10*ROW('Water Data'!I89))="","",OFFSET('Water Data'!$I$27,0,10*ROW('Water Data'!I89)))</f>
        <v/>
      </c>
      <c r="CI95" s="322" t="str">
        <f ca="true">+IF(OFFSET('Water Data'!$I$28,0,10*ROW('Water Data'!I89))="","",OFFSET('Water Data'!$I$28,0,10*ROW('Water Data'!I89)))</f>
        <v/>
      </c>
      <c r="CJ95" s="322" t="str">
        <f ca="true">+IF(OFFSET('Water Data'!$I$29,0,10*ROW('Water Data'!I89))="","",OFFSET('Water Data'!$I$29,0,10*ROW('Water Data'!I89)))</f>
        <v/>
      </c>
      <c r="CK95" s="322" t="str">
        <f ca="true">+IF(OFFSET('Sanitation Data'!$D$28,0,10*ROW('Sanitation Data'!D89))="","",OFFSET('Sanitation Data'!$D$28,0,10*ROW('Sanitation Data'!D89)))</f>
        <v/>
      </c>
      <c r="CL95" s="322" t="str">
        <f ca="true">+IF(OFFSET('Sanitation Data'!$D$29,0,10*ROW('Sanitation Data'!D89))="","",OFFSET('Sanitation Data'!$D$29,0,10*ROW('Sanitation Data'!D89)))</f>
        <v/>
      </c>
      <c r="CM95" s="322" t="str">
        <f ca="true">+IF(OFFSET('Sanitation Data'!$D$30,0,10*ROW('Sanitation Data'!D89))="","",OFFSET('Sanitation Data'!$D$30,0,10*ROW('Sanitation Data'!D89)))</f>
        <v/>
      </c>
      <c r="CN95" s="322" t="str">
        <f ca="true">+IF(OFFSET('Sanitation Data'!$D$31,0,10*ROW('Sanitation Data'!D89))="","",OFFSET('Sanitation Data'!$D$31,0,10*ROW('Sanitation Data'!D89)))</f>
        <v/>
      </c>
      <c r="CO95" s="322" t="str">
        <f ca="true">+IF(OFFSET('Sanitation Data'!$D$32,0,10*ROW('Sanitation Data'!D89))="","",OFFSET('Sanitation Data'!$D$32,0,10*ROW('Sanitation Data'!D89)))</f>
        <v/>
      </c>
      <c r="CP95" s="322" t="str">
        <f ca="true">+IF(OFFSET('Sanitation Data'!$E$28,0,10*ROW('Sanitation Data'!E89))="","",OFFSET('Sanitation Data'!$E$28,0,10*ROW('Sanitation Data'!E89)))</f>
        <v/>
      </c>
      <c r="CQ95" s="322" t="str">
        <f ca="true">+IF(OFFSET('Sanitation Data'!$E$29,0,10*ROW('Sanitation Data'!E89))="","",OFFSET('Sanitation Data'!$E$29,0,10*ROW('Sanitation Data'!E89)))</f>
        <v/>
      </c>
      <c r="CR95" s="322" t="str">
        <f ca="true">+IF(OFFSET('Sanitation Data'!$E$30,0,10*ROW('Sanitation Data'!E89))="","",OFFSET('Sanitation Data'!$E$30,0,10*ROW('Sanitation Data'!E89)))</f>
        <v/>
      </c>
      <c r="CS95" s="322" t="str">
        <f ca="true">+IF(OFFSET('Sanitation Data'!$E$31,0,10*ROW('Sanitation Data'!E89))="","",OFFSET('Sanitation Data'!$E$31,0,10*ROW('Sanitation Data'!E89)))</f>
        <v/>
      </c>
      <c r="CT95" s="322" t="str">
        <f ca="true">+IF(OFFSET('Sanitation Data'!$E$32,0,10*ROW('Sanitation Data'!E89))="","",OFFSET('Sanitation Data'!$E$32,0,10*ROW('Sanitation Data'!E89)))</f>
        <v/>
      </c>
      <c r="CU95" s="322" t="str">
        <f ca="true">+IF(OFFSET('Sanitation Data'!$F$28,0,10*ROW('Sanitation Data'!F89))="","",OFFSET('Sanitation Data'!$F$28,0,10*ROW('Sanitation Data'!F89)))</f>
        <v/>
      </c>
      <c r="CV95" s="322" t="str">
        <f ca="true">+IF(OFFSET('Sanitation Data'!$F$29,0,10*ROW('Sanitation Data'!F89))="","",OFFSET('Sanitation Data'!$F$29,0,10*ROW('Sanitation Data'!F89)))</f>
        <v/>
      </c>
      <c r="CW95" s="322" t="str">
        <f ca="true">+IF(OFFSET('Sanitation Data'!$F$30,0,10*ROW('Sanitation Data'!F89))="","",OFFSET('Sanitation Data'!$F$30,0,10*ROW('Sanitation Data'!F89)))</f>
        <v/>
      </c>
      <c r="CX95" s="322" t="str">
        <f ca="true">+IF(OFFSET('Sanitation Data'!$F$31,0,10*ROW('Sanitation Data'!F89))="","",OFFSET('Sanitation Data'!$F$31,0,10*ROW('Sanitation Data'!F89)))</f>
        <v/>
      </c>
      <c r="CY95" s="322" t="str">
        <f ca="true">+IF(OFFSET('Sanitation Data'!$F$32,0,10*ROW('Sanitation Data'!F89))="","",OFFSET('Sanitation Data'!$F$32,0,10*ROW('Sanitation Data'!F89)))</f>
        <v/>
      </c>
      <c r="CZ95" s="322" t="str">
        <f ca="true">+IF(OFFSET('Sanitation Data'!$G$28,0,10*ROW('Sanitation Data'!G89))="","",OFFSET('Sanitation Data'!$G$28,0,10*ROW('Sanitation Data'!G89)))</f>
        <v/>
      </c>
      <c r="DA95" s="322" t="str">
        <f ca="true">+IF(OFFSET('Sanitation Data'!$G$29,0,10*ROW('Sanitation Data'!G89))="","",OFFSET('Sanitation Data'!$G$29,0,10*ROW('Sanitation Data'!G89)))</f>
        <v/>
      </c>
      <c r="DB95" s="322" t="str">
        <f ca="true">+IF(OFFSET('Sanitation Data'!$G$30,0,10*ROW('Sanitation Data'!G89))="","",OFFSET('Sanitation Data'!$G$30,0,10*ROW('Sanitation Data'!G89)))</f>
        <v/>
      </c>
      <c r="DC95" s="322" t="str">
        <f ca="true">+IF(OFFSET('Sanitation Data'!$G$31,0,10*ROW('Sanitation Data'!G89))="","",OFFSET('Sanitation Data'!$G$31,0,10*ROW('Sanitation Data'!G89)))</f>
        <v/>
      </c>
      <c r="DD95" s="322" t="str">
        <f ca="true">+IF(OFFSET('Sanitation Data'!$G$32,0,10*ROW('Sanitation Data'!G89))="","",OFFSET('Sanitation Data'!$G$32,0,10*ROW('Sanitation Data'!G89)))</f>
        <v/>
      </c>
      <c r="DE95" s="322" t="str">
        <f ca="true">+IF(OFFSET('Sanitation Data'!$H$28,0,10*ROW('Sanitation Data'!H89))="","",OFFSET('Sanitation Data'!$H$28,0,10*ROW('Sanitation Data'!H89)))</f>
        <v/>
      </c>
      <c r="DF95" s="322" t="str">
        <f ca="true">+IF(OFFSET('Sanitation Data'!$H$29,0,10*ROW('Sanitation Data'!H89))="","",OFFSET('Sanitation Data'!$H$29,0,10*ROW('Sanitation Data'!H89)))</f>
        <v/>
      </c>
      <c r="DG95" s="322" t="str">
        <f ca="true">+IF(OFFSET('Sanitation Data'!$H$30,0,10*ROW('Sanitation Data'!H89))="","",OFFSET('Sanitation Data'!$H$30,0,10*ROW('Sanitation Data'!H89)))</f>
        <v/>
      </c>
      <c r="DH95" s="322" t="str">
        <f ca="true">+IF(OFFSET('Sanitation Data'!$H$31,0,10*ROW('Sanitation Data'!H89))="","",OFFSET('Sanitation Data'!$H$31,0,10*ROW('Sanitation Data'!H89)))</f>
        <v/>
      </c>
      <c r="DI95" s="322" t="str">
        <f ca="true">+IF(OFFSET('Sanitation Data'!$H$32,0,10*ROW('Sanitation Data'!H89))="","",OFFSET('Sanitation Data'!$H$32,0,10*ROW('Sanitation Data'!H89)))</f>
        <v/>
      </c>
      <c r="DJ95" s="322" t="str">
        <f ca="true">+IF(OFFSET('Sanitation Data'!$I$28,0,10*ROW('Sanitation Data'!I89))="","",OFFSET('Sanitation Data'!$I$28,0,10*ROW('Sanitation Data'!I89)))</f>
        <v/>
      </c>
      <c r="DK95" s="322" t="str">
        <f ca="true">+IF(OFFSET('Sanitation Data'!$I$29,0,10*ROW('Sanitation Data'!I89))="","",OFFSET('Sanitation Data'!$I$29,0,10*ROW('Sanitation Data'!I89)))</f>
        <v/>
      </c>
      <c r="DL95" s="322" t="str">
        <f ca="true">+IF(OFFSET('Sanitation Data'!$I$30,0,10*ROW('Sanitation Data'!I89))="","",OFFSET('Sanitation Data'!$I$30,0,10*ROW('Sanitation Data'!I89)))</f>
        <v/>
      </c>
      <c r="DM95" s="322" t="str">
        <f ca="true">+IF(OFFSET('Sanitation Data'!$I$31,0,10*ROW('Sanitation Data'!I89))="","",OFFSET('Sanitation Data'!$I$31,0,10*ROW('Sanitation Data'!I89)))</f>
        <v/>
      </c>
      <c r="DN95" s="322" t="str">
        <f ca="true">+IF(OFFSET('Sanitation Data'!$I$32,0,10*ROW('Sanitation Data'!I89))="","",OFFSET('Sanitation Data'!$I$32,0,10*ROW('Sanitation Data'!I89)))</f>
        <v/>
      </c>
      <c r="DO95" s="322" t="str">
        <f ca="true">+IF(OFFSET('Hygiene Data'!$D$11,0,10*ROW('Hygiene Data'!D89))="","",OFFSET('Hygiene Data'!$D$11,0,10*ROW('Hygiene Data'!D89)))</f>
        <v/>
      </c>
      <c r="DP95" s="322" t="str">
        <f ca="true">+IF(OFFSET('Hygiene Data'!$D$12,0,10*ROW('Hygiene Data'!D89))="","",OFFSET('Hygiene Data'!$D$12,0,10*ROW('Hygiene Data'!D89)))</f>
        <v/>
      </c>
      <c r="DQ95" s="322" t="str">
        <f ca="true">+IF(OFFSET('Hygiene Data'!$D$13,0,10*ROW('Hygiene Data'!D89))="","",OFFSET('Hygiene Data'!$D$13,0,10*ROW('Hygiene Data'!D89)))</f>
        <v/>
      </c>
      <c r="DR95" s="322" t="str">
        <f ca="true">+IF(OFFSET('Hygiene Data'!$E$11,0,10*ROW('Hygiene Data'!E89))="","",OFFSET('Hygiene Data'!$E$11,0,10*ROW('Hygiene Data'!E89)))</f>
        <v/>
      </c>
      <c r="DS95" s="322" t="str">
        <f ca="true">+IF(OFFSET('Hygiene Data'!$E$12,0,10*ROW('Hygiene Data'!E89))="","",OFFSET('Hygiene Data'!$E$12,0,10*ROW('Hygiene Data'!E89)))</f>
        <v/>
      </c>
      <c r="DT95" s="322" t="str">
        <f ca="true">+IF(OFFSET('Hygiene Data'!$E$13,0,10*ROW('Hygiene Data'!E89))="","",OFFSET('Hygiene Data'!$E$13,0,10*ROW('Hygiene Data'!E89)))</f>
        <v/>
      </c>
      <c r="DU95" s="322" t="str">
        <f ca="true">+IF(OFFSET('Hygiene Data'!$F$11,0,10*ROW('Hygiene Data'!F89))="","",OFFSET('Hygiene Data'!$F$11,0,10*ROW('Hygiene Data'!F89)))</f>
        <v/>
      </c>
      <c r="DV95" s="322" t="str">
        <f ca="true">+IF(OFFSET('Hygiene Data'!$F$12,0,10*ROW('Hygiene Data'!F89))="","",OFFSET('Hygiene Data'!$F$12,0,10*ROW('Hygiene Data'!F89)))</f>
        <v/>
      </c>
      <c r="DW95" s="322" t="str">
        <f ca="true">+IF(OFFSET('Hygiene Data'!$F$13,0,10*ROW('Hygiene Data'!F89))="","",OFFSET('Hygiene Data'!$F$13,0,10*ROW('Hygiene Data'!F89)))</f>
        <v/>
      </c>
      <c r="DX95" s="322" t="str">
        <f ca="true">+IF(OFFSET('Hygiene Data'!$G$11,0,10*ROW('Hygiene Data'!G89))="","",OFFSET('Hygiene Data'!$G$11,0,10*ROW('Hygiene Data'!G89)))</f>
        <v/>
      </c>
      <c r="DY95" s="322" t="str">
        <f ca="true">+IF(OFFSET('Hygiene Data'!$G$12,0,10*ROW('Hygiene Data'!G89))="","",OFFSET('Hygiene Data'!$G$12,0,10*ROW('Hygiene Data'!G89)))</f>
        <v/>
      </c>
      <c r="DZ95" s="322" t="str">
        <f ca="true">+IF(OFFSET('Hygiene Data'!$G$13,0,10*ROW('Hygiene Data'!G89))="","",OFFSET('Hygiene Data'!$G$13,0,10*ROW('Hygiene Data'!G89)))</f>
        <v/>
      </c>
      <c r="EA95" s="322" t="str">
        <f ca="true">+IF(OFFSET('Hygiene Data'!$H$11,0,10*ROW('Hygiene Data'!H89))="","",OFFSET('Hygiene Data'!$H$11,0,10*ROW('Hygiene Data'!H89)))</f>
        <v/>
      </c>
      <c r="EB95" s="322" t="str">
        <f ca="true">+IF(OFFSET('Hygiene Data'!$H$12,0,10*ROW('Hygiene Data'!H89))="","",OFFSET('Hygiene Data'!$H$12,0,10*ROW('Hygiene Data'!H89)))</f>
        <v/>
      </c>
      <c r="EC95" s="322" t="str">
        <f ca="true">+IF(OFFSET('Hygiene Data'!$H$13,0,10*ROW('Hygiene Data'!H89))="","",OFFSET('Hygiene Data'!$H$13,0,10*ROW('Hygiene Data'!H89)))</f>
        <v/>
      </c>
      <c r="ED95" s="322" t="str">
        <f ca="true">+IF(OFFSET('Hygiene Data'!$I$11,0,10*ROW('Hygiene Data'!I89))="","",OFFSET('Hygiene Data'!$I$11,0,10*ROW('Hygiene Data'!I89)))</f>
        <v/>
      </c>
      <c r="EE95" s="322" t="str">
        <f ca="true">+IF(OFFSET('Hygiene Data'!$I$12,0,10*ROW('Hygiene Data'!I89))="","",OFFSET('Hygiene Data'!$I$12,0,10*ROW('Hygiene Data'!I89)))</f>
        <v/>
      </c>
      <c r="EF95" s="322" t="str">
        <f ca="true">+IF(OFFSET('Hygiene Data'!$I$13,0,10*ROW('Hygiene Data'!I89))="","",OFFSET('Hygiene Data'!$I$13,0,10*ROW('Hygiene Data'!I89)))</f>
        <v/>
      </c>
    </row>
    <row xmlns:x14ac="http://schemas.microsoft.com/office/spreadsheetml/2009/9/ac" r="96" x14ac:dyDescent="0.2">
      <c r="A96" s="38" t="str">
        <f ca="true">+IF(OFFSET('Water Data'!$B$2,0,10*ROW('Water Data'!E90))="","",OFFSET('Water Data'!$B$2,0,10*ROW('Water Data'!E90)))</f>
        <v/>
      </c>
      <c r="B96" s="38" t="str">
        <f ca="true">+IF(OFFSET('Water Data'!$C$2,0,10*ROW('Water Data'!F90))="","",OFFSET('Water Data'!$C$2,0,10*ROW('Water Data'!F90)))</f>
        <v/>
      </c>
      <c r="C96" s="378" t="str">
        <f t="shared" ca="true" si="1"/>
        <v/>
      </c>
      <c r="D96" s="99"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9"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9"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9"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9"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9"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9"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9"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9"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9"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9"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9"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9"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9"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9"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9"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9"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9"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100"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100"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100"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100"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100"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100"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100"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100"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100"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100"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100"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100"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100"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100"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100"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100"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100"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100"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100"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100"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100"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100"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100"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100"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100"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100"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100"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100"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100"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100"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101"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101"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101"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101"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101"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101"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101"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101"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101"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101"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101"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101"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101"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101"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101"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101"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101"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101"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22"/>
      <c r="BS96" s="322" t="str">
        <f ca="true">+IF(OFFSET('Water Data'!$D$27,0,10*ROW('Water Data'!D90))="","",OFFSET('Water Data'!$D$27,0,10*ROW('Water Data'!D90)))</f>
        <v/>
      </c>
      <c r="BT96" s="322" t="str">
        <f ca="true">+IF(OFFSET('Water Data'!$D$28,0,10*ROW('Water Data'!D90))="","",OFFSET('Water Data'!$D$28,0,10*ROW('Water Data'!D90)))</f>
        <v/>
      </c>
      <c r="BU96" s="322" t="str">
        <f ca="true">+IF(OFFSET('Water Data'!$D$29,0,10*ROW('Water Data'!D90))="","",OFFSET('Water Data'!$D$29,0,10*ROW('Water Data'!D90)))</f>
        <v/>
      </c>
      <c r="BV96" s="322" t="str">
        <f ca="true">+IF(OFFSET('Water Data'!$E$27,0,10*ROW('Water Data'!E90))="","",OFFSET('Water Data'!$E$27,0,10*ROW('Water Data'!E90)))</f>
        <v/>
      </c>
      <c r="BW96" s="322" t="str">
        <f ca="true">+IF(OFFSET('Water Data'!$E$28,0,10*ROW('Water Data'!E90))="","",OFFSET('Water Data'!$E$28,0,10*ROW('Water Data'!E90)))</f>
        <v/>
      </c>
      <c r="BX96" s="322" t="str">
        <f ca="true">+IF(OFFSET('Water Data'!$E$29,0,10*ROW('Water Data'!E90))="","",OFFSET('Water Data'!$E$29,0,10*ROW('Water Data'!E90)))</f>
        <v/>
      </c>
      <c r="BY96" s="322" t="str">
        <f ca="true">+IF(OFFSET('Water Data'!$F$27,0,10*ROW('Water Data'!F90))="","",OFFSET('Water Data'!$F$27,0,10*ROW('Water Data'!F90)))</f>
        <v/>
      </c>
      <c r="BZ96" s="322" t="str">
        <f ca="true">+IF(OFFSET('Water Data'!$F$28,0,10*ROW('Water Data'!F90))="","",OFFSET('Water Data'!$F$28,0,10*ROW('Water Data'!F90)))</f>
        <v/>
      </c>
      <c r="CA96" s="322" t="str">
        <f ca="true">+IF(OFFSET('Water Data'!$F$29,0,10*ROW('Water Data'!F90))="","",OFFSET('Water Data'!$F$29,0,10*ROW('Water Data'!F90)))</f>
        <v/>
      </c>
      <c r="CB96" s="322" t="str">
        <f ca="true">+IF(OFFSET('Water Data'!$G$27,0,10*ROW('Water Data'!G90))="","",OFFSET('Water Data'!$G$27,0,10*ROW('Water Data'!G90)))</f>
        <v/>
      </c>
      <c r="CC96" s="322" t="str">
        <f ca="true">+IF(OFFSET('Water Data'!$G$28,0,10*ROW('Water Data'!G90))="","",OFFSET('Water Data'!$G$28,0,10*ROW('Water Data'!G90)))</f>
        <v/>
      </c>
      <c r="CD96" s="322" t="str">
        <f ca="true">+IF(OFFSET('Water Data'!$G$29,0,10*ROW('Water Data'!G90))="","",OFFSET('Water Data'!$G$29,0,10*ROW('Water Data'!G90)))</f>
        <v/>
      </c>
      <c r="CE96" s="322" t="str">
        <f ca="true">+IF(OFFSET('Water Data'!$H$27,0,10*ROW('Water Data'!H90))="","",OFFSET('Water Data'!$H$27,0,10*ROW('Water Data'!H90)))</f>
        <v/>
      </c>
      <c r="CF96" s="322" t="str">
        <f ca="true">+IF(OFFSET('Water Data'!$H$28,0,10*ROW('Water Data'!H90))="","",OFFSET('Water Data'!$H$28,0,10*ROW('Water Data'!H90)))</f>
        <v/>
      </c>
      <c r="CG96" s="322" t="str">
        <f ca="true">+IF(OFFSET('Water Data'!$H$29,0,10*ROW('Water Data'!H90))="","",OFFSET('Water Data'!$H$29,0,10*ROW('Water Data'!H90)))</f>
        <v/>
      </c>
      <c r="CH96" s="322" t="str">
        <f ca="true">+IF(OFFSET('Water Data'!$I$27,0,10*ROW('Water Data'!I90))="","",OFFSET('Water Data'!$I$27,0,10*ROW('Water Data'!I90)))</f>
        <v/>
      </c>
      <c r="CI96" s="322" t="str">
        <f ca="true">+IF(OFFSET('Water Data'!$I$28,0,10*ROW('Water Data'!I90))="","",OFFSET('Water Data'!$I$28,0,10*ROW('Water Data'!I90)))</f>
        <v/>
      </c>
      <c r="CJ96" s="322" t="str">
        <f ca="true">+IF(OFFSET('Water Data'!$I$29,0,10*ROW('Water Data'!I90))="","",OFFSET('Water Data'!$I$29,0,10*ROW('Water Data'!I90)))</f>
        <v/>
      </c>
      <c r="CK96" s="322" t="str">
        <f ca="true">+IF(OFFSET('Sanitation Data'!$D$28,0,10*ROW('Sanitation Data'!D90))="","",OFFSET('Sanitation Data'!$D$28,0,10*ROW('Sanitation Data'!D90)))</f>
        <v/>
      </c>
      <c r="CL96" s="322" t="str">
        <f ca="true">+IF(OFFSET('Sanitation Data'!$D$29,0,10*ROW('Sanitation Data'!D90))="","",OFFSET('Sanitation Data'!$D$29,0,10*ROW('Sanitation Data'!D90)))</f>
        <v/>
      </c>
      <c r="CM96" s="322" t="str">
        <f ca="true">+IF(OFFSET('Sanitation Data'!$D$30,0,10*ROW('Sanitation Data'!D90))="","",OFFSET('Sanitation Data'!$D$30,0,10*ROW('Sanitation Data'!D90)))</f>
        <v/>
      </c>
      <c r="CN96" s="322" t="str">
        <f ca="true">+IF(OFFSET('Sanitation Data'!$D$31,0,10*ROW('Sanitation Data'!D90))="","",OFFSET('Sanitation Data'!$D$31,0,10*ROW('Sanitation Data'!D90)))</f>
        <v/>
      </c>
      <c r="CO96" s="322" t="str">
        <f ca="true">+IF(OFFSET('Sanitation Data'!$D$32,0,10*ROW('Sanitation Data'!D90))="","",OFFSET('Sanitation Data'!$D$32,0,10*ROW('Sanitation Data'!D90)))</f>
        <v/>
      </c>
      <c r="CP96" s="322" t="str">
        <f ca="true">+IF(OFFSET('Sanitation Data'!$E$28,0,10*ROW('Sanitation Data'!E90))="","",OFFSET('Sanitation Data'!$E$28,0,10*ROW('Sanitation Data'!E90)))</f>
        <v/>
      </c>
      <c r="CQ96" s="322" t="str">
        <f ca="true">+IF(OFFSET('Sanitation Data'!$E$29,0,10*ROW('Sanitation Data'!E90))="","",OFFSET('Sanitation Data'!$E$29,0,10*ROW('Sanitation Data'!E90)))</f>
        <v/>
      </c>
      <c r="CR96" s="322" t="str">
        <f ca="true">+IF(OFFSET('Sanitation Data'!$E$30,0,10*ROW('Sanitation Data'!E90))="","",OFFSET('Sanitation Data'!$E$30,0,10*ROW('Sanitation Data'!E90)))</f>
        <v/>
      </c>
      <c r="CS96" s="322" t="str">
        <f ca="true">+IF(OFFSET('Sanitation Data'!$E$31,0,10*ROW('Sanitation Data'!E90))="","",OFFSET('Sanitation Data'!$E$31,0,10*ROW('Sanitation Data'!E90)))</f>
        <v/>
      </c>
      <c r="CT96" s="322" t="str">
        <f ca="true">+IF(OFFSET('Sanitation Data'!$E$32,0,10*ROW('Sanitation Data'!E90))="","",OFFSET('Sanitation Data'!$E$32,0,10*ROW('Sanitation Data'!E90)))</f>
        <v/>
      </c>
      <c r="CU96" s="322" t="str">
        <f ca="true">+IF(OFFSET('Sanitation Data'!$F$28,0,10*ROW('Sanitation Data'!F90))="","",OFFSET('Sanitation Data'!$F$28,0,10*ROW('Sanitation Data'!F90)))</f>
        <v/>
      </c>
      <c r="CV96" s="322" t="str">
        <f ca="true">+IF(OFFSET('Sanitation Data'!$F$29,0,10*ROW('Sanitation Data'!F90))="","",OFFSET('Sanitation Data'!$F$29,0,10*ROW('Sanitation Data'!F90)))</f>
        <v/>
      </c>
      <c r="CW96" s="322" t="str">
        <f ca="true">+IF(OFFSET('Sanitation Data'!$F$30,0,10*ROW('Sanitation Data'!F90))="","",OFFSET('Sanitation Data'!$F$30,0,10*ROW('Sanitation Data'!F90)))</f>
        <v/>
      </c>
      <c r="CX96" s="322" t="str">
        <f ca="true">+IF(OFFSET('Sanitation Data'!$F$31,0,10*ROW('Sanitation Data'!F90))="","",OFFSET('Sanitation Data'!$F$31,0,10*ROW('Sanitation Data'!F90)))</f>
        <v/>
      </c>
      <c r="CY96" s="322" t="str">
        <f ca="true">+IF(OFFSET('Sanitation Data'!$F$32,0,10*ROW('Sanitation Data'!F90))="","",OFFSET('Sanitation Data'!$F$32,0,10*ROW('Sanitation Data'!F90)))</f>
        <v/>
      </c>
      <c r="CZ96" s="322" t="str">
        <f ca="true">+IF(OFFSET('Sanitation Data'!$G$28,0,10*ROW('Sanitation Data'!G90))="","",OFFSET('Sanitation Data'!$G$28,0,10*ROW('Sanitation Data'!G90)))</f>
        <v/>
      </c>
      <c r="DA96" s="322" t="str">
        <f ca="true">+IF(OFFSET('Sanitation Data'!$G$29,0,10*ROW('Sanitation Data'!G90))="","",OFFSET('Sanitation Data'!$G$29,0,10*ROW('Sanitation Data'!G90)))</f>
        <v/>
      </c>
      <c r="DB96" s="322" t="str">
        <f ca="true">+IF(OFFSET('Sanitation Data'!$G$30,0,10*ROW('Sanitation Data'!G90))="","",OFFSET('Sanitation Data'!$G$30,0,10*ROW('Sanitation Data'!G90)))</f>
        <v/>
      </c>
      <c r="DC96" s="322" t="str">
        <f ca="true">+IF(OFFSET('Sanitation Data'!$G$31,0,10*ROW('Sanitation Data'!G90))="","",OFFSET('Sanitation Data'!$G$31,0,10*ROW('Sanitation Data'!G90)))</f>
        <v/>
      </c>
      <c r="DD96" s="322" t="str">
        <f ca="true">+IF(OFFSET('Sanitation Data'!$G$32,0,10*ROW('Sanitation Data'!G90))="","",OFFSET('Sanitation Data'!$G$32,0,10*ROW('Sanitation Data'!G90)))</f>
        <v/>
      </c>
      <c r="DE96" s="322" t="str">
        <f ca="true">+IF(OFFSET('Sanitation Data'!$H$28,0,10*ROW('Sanitation Data'!H90))="","",OFFSET('Sanitation Data'!$H$28,0,10*ROW('Sanitation Data'!H90)))</f>
        <v/>
      </c>
      <c r="DF96" s="322" t="str">
        <f ca="true">+IF(OFFSET('Sanitation Data'!$H$29,0,10*ROW('Sanitation Data'!H90))="","",OFFSET('Sanitation Data'!$H$29,0,10*ROW('Sanitation Data'!H90)))</f>
        <v/>
      </c>
      <c r="DG96" s="322" t="str">
        <f ca="true">+IF(OFFSET('Sanitation Data'!$H$30,0,10*ROW('Sanitation Data'!H90))="","",OFFSET('Sanitation Data'!$H$30,0,10*ROW('Sanitation Data'!H90)))</f>
        <v/>
      </c>
      <c r="DH96" s="322" t="str">
        <f ca="true">+IF(OFFSET('Sanitation Data'!$H$31,0,10*ROW('Sanitation Data'!H90))="","",OFFSET('Sanitation Data'!$H$31,0,10*ROW('Sanitation Data'!H90)))</f>
        <v/>
      </c>
      <c r="DI96" s="322" t="str">
        <f ca="true">+IF(OFFSET('Sanitation Data'!$H$32,0,10*ROW('Sanitation Data'!H90))="","",OFFSET('Sanitation Data'!$H$32,0,10*ROW('Sanitation Data'!H90)))</f>
        <v/>
      </c>
      <c r="DJ96" s="322" t="str">
        <f ca="true">+IF(OFFSET('Sanitation Data'!$I$28,0,10*ROW('Sanitation Data'!I90))="","",OFFSET('Sanitation Data'!$I$28,0,10*ROW('Sanitation Data'!I90)))</f>
        <v/>
      </c>
      <c r="DK96" s="322" t="str">
        <f ca="true">+IF(OFFSET('Sanitation Data'!$I$29,0,10*ROW('Sanitation Data'!I90))="","",OFFSET('Sanitation Data'!$I$29,0,10*ROW('Sanitation Data'!I90)))</f>
        <v/>
      </c>
      <c r="DL96" s="322" t="str">
        <f ca="true">+IF(OFFSET('Sanitation Data'!$I$30,0,10*ROW('Sanitation Data'!I90))="","",OFFSET('Sanitation Data'!$I$30,0,10*ROW('Sanitation Data'!I90)))</f>
        <v/>
      </c>
      <c r="DM96" s="322" t="str">
        <f ca="true">+IF(OFFSET('Sanitation Data'!$I$31,0,10*ROW('Sanitation Data'!I90))="","",OFFSET('Sanitation Data'!$I$31,0,10*ROW('Sanitation Data'!I90)))</f>
        <v/>
      </c>
      <c r="DN96" s="322" t="str">
        <f ca="true">+IF(OFFSET('Sanitation Data'!$I$32,0,10*ROW('Sanitation Data'!I90))="","",OFFSET('Sanitation Data'!$I$32,0,10*ROW('Sanitation Data'!I90)))</f>
        <v/>
      </c>
      <c r="DO96" s="322" t="str">
        <f ca="true">+IF(OFFSET('Hygiene Data'!$D$11,0,10*ROW('Hygiene Data'!D90))="","",OFFSET('Hygiene Data'!$D$11,0,10*ROW('Hygiene Data'!D90)))</f>
        <v/>
      </c>
      <c r="DP96" s="322" t="str">
        <f ca="true">+IF(OFFSET('Hygiene Data'!$D$12,0,10*ROW('Hygiene Data'!D90))="","",OFFSET('Hygiene Data'!$D$12,0,10*ROW('Hygiene Data'!D90)))</f>
        <v/>
      </c>
      <c r="DQ96" s="322" t="str">
        <f ca="true">+IF(OFFSET('Hygiene Data'!$D$13,0,10*ROW('Hygiene Data'!D90))="","",OFFSET('Hygiene Data'!$D$13,0,10*ROW('Hygiene Data'!D90)))</f>
        <v/>
      </c>
      <c r="DR96" s="322" t="str">
        <f ca="true">+IF(OFFSET('Hygiene Data'!$E$11,0,10*ROW('Hygiene Data'!E90))="","",OFFSET('Hygiene Data'!$E$11,0,10*ROW('Hygiene Data'!E90)))</f>
        <v/>
      </c>
      <c r="DS96" s="322" t="str">
        <f ca="true">+IF(OFFSET('Hygiene Data'!$E$12,0,10*ROW('Hygiene Data'!E90))="","",OFFSET('Hygiene Data'!$E$12,0,10*ROW('Hygiene Data'!E90)))</f>
        <v/>
      </c>
      <c r="DT96" s="322" t="str">
        <f ca="true">+IF(OFFSET('Hygiene Data'!$E$13,0,10*ROW('Hygiene Data'!E90))="","",OFFSET('Hygiene Data'!$E$13,0,10*ROW('Hygiene Data'!E90)))</f>
        <v/>
      </c>
      <c r="DU96" s="322" t="str">
        <f ca="true">+IF(OFFSET('Hygiene Data'!$F$11,0,10*ROW('Hygiene Data'!F90))="","",OFFSET('Hygiene Data'!$F$11,0,10*ROW('Hygiene Data'!F90)))</f>
        <v/>
      </c>
      <c r="DV96" s="322" t="str">
        <f ca="true">+IF(OFFSET('Hygiene Data'!$F$12,0,10*ROW('Hygiene Data'!F90))="","",OFFSET('Hygiene Data'!$F$12,0,10*ROW('Hygiene Data'!F90)))</f>
        <v/>
      </c>
      <c r="DW96" s="322" t="str">
        <f ca="true">+IF(OFFSET('Hygiene Data'!$F$13,0,10*ROW('Hygiene Data'!F90))="","",OFFSET('Hygiene Data'!$F$13,0,10*ROW('Hygiene Data'!F90)))</f>
        <v/>
      </c>
      <c r="DX96" s="322" t="str">
        <f ca="true">+IF(OFFSET('Hygiene Data'!$G$11,0,10*ROW('Hygiene Data'!G90))="","",OFFSET('Hygiene Data'!$G$11,0,10*ROW('Hygiene Data'!G90)))</f>
        <v/>
      </c>
      <c r="DY96" s="322" t="str">
        <f ca="true">+IF(OFFSET('Hygiene Data'!$G$12,0,10*ROW('Hygiene Data'!G90))="","",OFFSET('Hygiene Data'!$G$12,0,10*ROW('Hygiene Data'!G90)))</f>
        <v/>
      </c>
      <c r="DZ96" s="322" t="str">
        <f ca="true">+IF(OFFSET('Hygiene Data'!$G$13,0,10*ROW('Hygiene Data'!G90))="","",OFFSET('Hygiene Data'!$G$13,0,10*ROW('Hygiene Data'!G90)))</f>
        <v/>
      </c>
      <c r="EA96" s="322" t="str">
        <f ca="true">+IF(OFFSET('Hygiene Data'!$H$11,0,10*ROW('Hygiene Data'!H90))="","",OFFSET('Hygiene Data'!$H$11,0,10*ROW('Hygiene Data'!H90)))</f>
        <v/>
      </c>
      <c r="EB96" s="322" t="str">
        <f ca="true">+IF(OFFSET('Hygiene Data'!$H$12,0,10*ROW('Hygiene Data'!H90))="","",OFFSET('Hygiene Data'!$H$12,0,10*ROW('Hygiene Data'!H90)))</f>
        <v/>
      </c>
      <c r="EC96" s="322" t="str">
        <f ca="true">+IF(OFFSET('Hygiene Data'!$H$13,0,10*ROW('Hygiene Data'!H90))="","",OFFSET('Hygiene Data'!$H$13,0,10*ROW('Hygiene Data'!H90)))</f>
        <v/>
      </c>
      <c r="ED96" s="322" t="str">
        <f ca="true">+IF(OFFSET('Hygiene Data'!$I$11,0,10*ROW('Hygiene Data'!I90))="","",OFFSET('Hygiene Data'!$I$11,0,10*ROW('Hygiene Data'!I90)))</f>
        <v/>
      </c>
      <c r="EE96" s="322" t="str">
        <f ca="true">+IF(OFFSET('Hygiene Data'!$I$12,0,10*ROW('Hygiene Data'!I90))="","",OFFSET('Hygiene Data'!$I$12,0,10*ROW('Hygiene Data'!I90)))</f>
        <v/>
      </c>
      <c r="EF96" s="322" t="str">
        <f ca="true">+IF(OFFSET('Hygiene Data'!$I$13,0,10*ROW('Hygiene Data'!I90))="","",OFFSET('Hygiene Data'!$I$13,0,10*ROW('Hygiene Data'!I90)))</f>
        <v/>
      </c>
    </row>
    <row xmlns:x14ac="http://schemas.microsoft.com/office/spreadsheetml/2009/9/ac" r="97" x14ac:dyDescent="0.2">
      <c r="A97" s="38" t="str">
        <f ca="true">+IF(OFFSET('Water Data'!$B$2,0,10*ROW('Water Data'!E91))="","",OFFSET('Water Data'!$B$2,0,10*ROW('Water Data'!E91)))</f>
        <v/>
      </c>
      <c r="B97" s="38" t="str">
        <f ca="true">+IF(OFFSET('Water Data'!$C$2,0,10*ROW('Water Data'!F91))="","",OFFSET('Water Data'!$C$2,0,10*ROW('Water Data'!F91)))</f>
        <v/>
      </c>
      <c r="C97" s="378" t="str">
        <f t="shared" ca="true" si="1"/>
        <v/>
      </c>
      <c r="D97" s="99"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9"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9"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9"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9"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9"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9"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9"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9"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9"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9"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9"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9"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9"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9"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9"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9"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9"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100"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100"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100"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100"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100"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100"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100"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100"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100"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100"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100"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100"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100"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100"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100"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100"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100"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100"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100"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100"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100"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100"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100"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100"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100"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100"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100"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100"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100"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100"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101"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101"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101"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101"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101"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101"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101"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101"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101"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101"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101"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101"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101"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101"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101"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101"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101"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101"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22"/>
      <c r="BS97" s="322" t="str">
        <f ca="true">+IF(OFFSET('Water Data'!$D$27,0,10*ROW('Water Data'!D91))="","",OFFSET('Water Data'!$D$27,0,10*ROW('Water Data'!D91)))</f>
        <v/>
      </c>
      <c r="BT97" s="322" t="str">
        <f ca="true">+IF(OFFSET('Water Data'!$D$28,0,10*ROW('Water Data'!D91))="","",OFFSET('Water Data'!$D$28,0,10*ROW('Water Data'!D91)))</f>
        <v/>
      </c>
      <c r="BU97" s="322" t="str">
        <f ca="true">+IF(OFFSET('Water Data'!$D$29,0,10*ROW('Water Data'!D91))="","",OFFSET('Water Data'!$D$29,0,10*ROW('Water Data'!D91)))</f>
        <v/>
      </c>
      <c r="BV97" s="322" t="str">
        <f ca="true">+IF(OFFSET('Water Data'!$E$27,0,10*ROW('Water Data'!E91))="","",OFFSET('Water Data'!$E$27,0,10*ROW('Water Data'!E91)))</f>
        <v/>
      </c>
      <c r="BW97" s="322" t="str">
        <f ca="true">+IF(OFFSET('Water Data'!$E$28,0,10*ROW('Water Data'!E91))="","",OFFSET('Water Data'!$E$28,0,10*ROW('Water Data'!E91)))</f>
        <v/>
      </c>
      <c r="BX97" s="322" t="str">
        <f ca="true">+IF(OFFSET('Water Data'!$E$29,0,10*ROW('Water Data'!E91))="","",OFFSET('Water Data'!$E$29,0,10*ROW('Water Data'!E91)))</f>
        <v/>
      </c>
      <c r="BY97" s="322" t="str">
        <f ca="true">+IF(OFFSET('Water Data'!$F$27,0,10*ROW('Water Data'!F91))="","",OFFSET('Water Data'!$F$27,0,10*ROW('Water Data'!F91)))</f>
        <v/>
      </c>
      <c r="BZ97" s="322" t="str">
        <f ca="true">+IF(OFFSET('Water Data'!$F$28,0,10*ROW('Water Data'!F91))="","",OFFSET('Water Data'!$F$28,0,10*ROW('Water Data'!F91)))</f>
        <v/>
      </c>
      <c r="CA97" s="322" t="str">
        <f ca="true">+IF(OFFSET('Water Data'!$F$29,0,10*ROW('Water Data'!F91))="","",OFFSET('Water Data'!$F$29,0,10*ROW('Water Data'!F91)))</f>
        <v/>
      </c>
      <c r="CB97" s="322" t="str">
        <f ca="true">+IF(OFFSET('Water Data'!$G$27,0,10*ROW('Water Data'!G91))="","",OFFSET('Water Data'!$G$27,0,10*ROW('Water Data'!G91)))</f>
        <v/>
      </c>
      <c r="CC97" s="322" t="str">
        <f ca="true">+IF(OFFSET('Water Data'!$G$28,0,10*ROW('Water Data'!G91))="","",OFFSET('Water Data'!$G$28,0,10*ROW('Water Data'!G91)))</f>
        <v/>
      </c>
      <c r="CD97" s="322" t="str">
        <f ca="true">+IF(OFFSET('Water Data'!$G$29,0,10*ROW('Water Data'!G91))="","",OFFSET('Water Data'!$G$29,0,10*ROW('Water Data'!G91)))</f>
        <v/>
      </c>
      <c r="CE97" s="322" t="str">
        <f ca="true">+IF(OFFSET('Water Data'!$H$27,0,10*ROW('Water Data'!H91))="","",OFFSET('Water Data'!$H$27,0,10*ROW('Water Data'!H91)))</f>
        <v/>
      </c>
      <c r="CF97" s="322" t="str">
        <f ca="true">+IF(OFFSET('Water Data'!$H$28,0,10*ROW('Water Data'!H91))="","",OFFSET('Water Data'!$H$28,0,10*ROW('Water Data'!H91)))</f>
        <v/>
      </c>
      <c r="CG97" s="322" t="str">
        <f ca="true">+IF(OFFSET('Water Data'!$H$29,0,10*ROW('Water Data'!H91))="","",OFFSET('Water Data'!$H$29,0,10*ROW('Water Data'!H91)))</f>
        <v/>
      </c>
      <c r="CH97" s="322" t="str">
        <f ca="true">+IF(OFFSET('Water Data'!$I$27,0,10*ROW('Water Data'!I91))="","",OFFSET('Water Data'!$I$27,0,10*ROW('Water Data'!I91)))</f>
        <v/>
      </c>
      <c r="CI97" s="322" t="str">
        <f ca="true">+IF(OFFSET('Water Data'!$I$28,0,10*ROW('Water Data'!I91))="","",OFFSET('Water Data'!$I$28,0,10*ROW('Water Data'!I91)))</f>
        <v/>
      </c>
      <c r="CJ97" s="322" t="str">
        <f ca="true">+IF(OFFSET('Water Data'!$I$29,0,10*ROW('Water Data'!I91))="","",OFFSET('Water Data'!$I$29,0,10*ROW('Water Data'!I91)))</f>
        <v/>
      </c>
      <c r="CK97" s="322" t="str">
        <f ca="true">+IF(OFFSET('Sanitation Data'!$D$28,0,10*ROW('Sanitation Data'!D91))="","",OFFSET('Sanitation Data'!$D$28,0,10*ROW('Sanitation Data'!D91)))</f>
        <v/>
      </c>
      <c r="CL97" s="322" t="str">
        <f ca="true">+IF(OFFSET('Sanitation Data'!$D$29,0,10*ROW('Sanitation Data'!D91))="","",OFFSET('Sanitation Data'!$D$29,0,10*ROW('Sanitation Data'!D91)))</f>
        <v/>
      </c>
      <c r="CM97" s="322" t="str">
        <f ca="true">+IF(OFFSET('Sanitation Data'!$D$30,0,10*ROW('Sanitation Data'!D91))="","",OFFSET('Sanitation Data'!$D$30,0,10*ROW('Sanitation Data'!D91)))</f>
        <v/>
      </c>
      <c r="CN97" s="322" t="str">
        <f ca="true">+IF(OFFSET('Sanitation Data'!$D$31,0,10*ROW('Sanitation Data'!D91))="","",OFFSET('Sanitation Data'!$D$31,0,10*ROW('Sanitation Data'!D91)))</f>
        <v/>
      </c>
      <c r="CO97" s="322" t="str">
        <f ca="true">+IF(OFFSET('Sanitation Data'!$D$32,0,10*ROW('Sanitation Data'!D91))="","",OFFSET('Sanitation Data'!$D$32,0,10*ROW('Sanitation Data'!D91)))</f>
        <v/>
      </c>
      <c r="CP97" s="322" t="str">
        <f ca="true">+IF(OFFSET('Sanitation Data'!$E$28,0,10*ROW('Sanitation Data'!E91))="","",OFFSET('Sanitation Data'!$E$28,0,10*ROW('Sanitation Data'!E91)))</f>
        <v/>
      </c>
      <c r="CQ97" s="322" t="str">
        <f ca="true">+IF(OFFSET('Sanitation Data'!$E$29,0,10*ROW('Sanitation Data'!E91))="","",OFFSET('Sanitation Data'!$E$29,0,10*ROW('Sanitation Data'!E91)))</f>
        <v/>
      </c>
      <c r="CR97" s="322" t="str">
        <f ca="true">+IF(OFFSET('Sanitation Data'!$E$30,0,10*ROW('Sanitation Data'!E91))="","",OFFSET('Sanitation Data'!$E$30,0,10*ROW('Sanitation Data'!E91)))</f>
        <v/>
      </c>
      <c r="CS97" s="322" t="str">
        <f ca="true">+IF(OFFSET('Sanitation Data'!$E$31,0,10*ROW('Sanitation Data'!E91))="","",OFFSET('Sanitation Data'!$E$31,0,10*ROW('Sanitation Data'!E91)))</f>
        <v/>
      </c>
      <c r="CT97" s="322" t="str">
        <f ca="true">+IF(OFFSET('Sanitation Data'!$E$32,0,10*ROW('Sanitation Data'!E91))="","",OFFSET('Sanitation Data'!$E$32,0,10*ROW('Sanitation Data'!E91)))</f>
        <v/>
      </c>
      <c r="CU97" s="322" t="str">
        <f ca="true">+IF(OFFSET('Sanitation Data'!$F$28,0,10*ROW('Sanitation Data'!F91))="","",OFFSET('Sanitation Data'!$F$28,0,10*ROW('Sanitation Data'!F91)))</f>
        <v/>
      </c>
      <c r="CV97" s="322" t="str">
        <f ca="true">+IF(OFFSET('Sanitation Data'!$F$29,0,10*ROW('Sanitation Data'!F91))="","",OFFSET('Sanitation Data'!$F$29,0,10*ROW('Sanitation Data'!F91)))</f>
        <v/>
      </c>
      <c r="CW97" s="322" t="str">
        <f ca="true">+IF(OFFSET('Sanitation Data'!$F$30,0,10*ROW('Sanitation Data'!F91))="","",OFFSET('Sanitation Data'!$F$30,0,10*ROW('Sanitation Data'!F91)))</f>
        <v/>
      </c>
      <c r="CX97" s="322" t="str">
        <f ca="true">+IF(OFFSET('Sanitation Data'!$F$31,0,10*ROW('Sanitation Data'!F91))="","",OFFSET('Sanitation Data'!$F$31,0,10*ROW('Sanitation Data'!F91)))</f>
        <v/>
      </c>
      <c r="CY97" s="322" t="str">
        <f ca="true">+IF(OFFSET('Sanitation Data'!$F$32,0,10*ROW('Sanitation Data'!F91))="","",OFFSET('Sanitation Data'!$F$32,0,10*ROW('Sanitation Data'!F91)))</f>
        <v/>
      </c>
      <c r="CZ97" s="322" t="str">
        <f ca="true">+IF(OFFSET('Sanitation Data'!$G$28,0,10*ROW('Sanitation Data'!G91))="","",OFFSET('Sanitation Data'!$G$28,0,10*ROW('Sanitation Data'!G91)))</f>
        <v/>
      </c>
      <c r="DA97" s="322" t="str">
        <f ca="true">+IF(OFFSET('Sanitation Data'!$G$29,0,10*ROW('Sanitation Data'!G91))="","",OFFSET('Sanitation Data'!$G$29,0,10*ROW('Sanitation Data'!G91)))</f>
        <v/>
      </c>
      <c r="DB97" s="322" t="str">
        <f ca="true">+IF(OFFSET('Sanitation Data'!$G$30,0,10*ROW('Sanitation Data'!G91))="","",OFFSET('Sanitation Data'!$G$30,0,10*ROW('Sanitation Data'!G91)))</f>
        <v/>
      </c>
      <c r="DC97" s="322" t="str">
        <f ca="true">+IF(OFFSET('Sanitation Data'!$G$31,0,10*ROW('Sanitation Data'!G91))="","",OFFSET('Sanitation Data'!$G$31,0,10*ROW('Sanitation Data'!G91)))</f>
        <v/>
      </c>
      <c r="DD97" s="322" t="str">
        <f ca="true">+IF(OFFSET('Sanitation Data'!$G$32,0,10*ROW('Sanitation Data'!G91))="","",OFFSET('Sanitation Data'!$G$32,0,10*ROW('Sanitation Data'!G91)))</f>
        <v/>
      </c>
      <c r="DE97" s="322" t="str">
        <f ca="true">+IF(OFFSET('Sanitation Data'!$H$28,0,10*ROW('Sanitation Data'!H91))="","",OFFSET('Sanitation Data'!$H$28,0,10*ROW('Sanitation Data'!H91)))</f>
        <v/>
      </c>
      <c r="DF97" s="322" t="str">
        <f ca="true">+IF(OFFSET('Sanitation Data'!$H$29,0,10*ROW('Sanitation Data'!H91))="","",OFFSET('Sanitation Data'!$H$29,0,10*ROW('Sanitation Data'!H91)))</f>
        <v/>
      </c>
      <c r="DG97" s="322" t="str">
        <f ca="true">+IF(OFFSET('Sanitation Data'!$H$30,0,10*ROW('Sanitation Data'!H91))="","",OFFSET('Sanitation Data'!$H$30,0,10*ROW('Sanitation Data'!H91)))</f>
        <v/>
      </c>
      <c r="DH97" s="322" t="str">
        <f ca="true">+IF(OFFSET('Sanitation Data'!$H$31,0,10*ROW('Sanitation Data'!H91))="","",OFFSET('Sanitation Data'!$H$31,0,10*ROW('Sanitation Data'!H91)))</f>
        <v/>
      </c>
      <c r="DI97" s="322" t="str">
        <f ca="true">+IF(OFFSET('Sanitation Data'!$H$32,0,10*ROW('Sanitation Data'!H91))="","",OFFSET('Sanitation Data'!$H$32,0,10*ROW('Sanitation Data'!H91)))</f>
        <v/>
      </c>
      <c r="DJ97" s="322" t="str">
        <f ca="true">+IF(OFFSET('Sanitation Data'!$I$28,0,10*ROW('Sanitation Data'!I91))="","",OFFSET('Sanitation Data'!$I$28,0,10*ROW('Sanitation Data'!I91)))</f>
        <v/>
      </c>
      <c r="DK97" s="322" t="str">
        <f ca="true">+IF(OFFSET('Sanitation Data'!$I$29,0,10*ROW('Sanitation Data'!I91))="","",OFFSET('Sanitation Data'!$I$29,0,10*ROW('Sanitation Data'!I91)))</f>
        <v/>
      </c>
      <c r="DL97" s="322" t="str">
        <f ca="true">+IF(OFFSET('Sanitation Data'!$I$30,0,10*ROW('Sanitation Data'!I91))="","",OFFSET('Sanitation Data'!$I$30,0,10*ROW('Sanitation Data'!I91)))</f>
        <v/>
      </c>
      <c r="DM97" s="322" t="str">
        <f ca="true">+IF(OFFSET('Sanitation Data'!$I$31,0,10*ROW('Sanitation Data'!I91))="","",OFFSET('Sanitation Data'!$I$31,0,10*ROW('Sanitation Data'!I91)))</f>
        <v/>
      </c>
      <c r="DN97" s="322" t="str">
        <f ca="true">+IF(OFFSET('Sanitation Data'!$I$32,0,10*ROW('Sanitation Data'!I91))="","",OFFSET('Sanitation Data'!$I$32,0,10*ROW('Sanitation Data'!I91)))</f>
        <v/>
      </c>
      <c r="DO97" s="322" t="str">
        <f ca="true">+IF(OFFSET('Hygiene Data'!$D$11,0,10*ROW('Hygiene Data'!D91))="","",OFFSET('Hygiene Data'!$D$11,0,10*ROW('Hygiene Data'!D91)))</f>
        <v/>
      </c>
      <c r="DP97" s="322" t="str">
        <f ca="true">+IF(OFFSET('Hygiene Data'!$D$12,0,10*ROW('Hygiene Data'!D91))="","",OFFSET('Hygiene Data'!$D$12,0,10*ROW('Hygiene Data'!D91)))</f>
        <v/>
      </c>
      <c r="DQ97" s="322" t="str">
        <f ca="true">+IF(OFFSET('Hygiene Data'!$D$13,0,10*ROW('Hygiene Data'!D91))="","",OFFSET('Hygiene Data'!$D$13,0,10*ROW('Hygiene Data'!D91)))</f>
        <v/>
      </c>
      <c r="DR97" s="322" t="str">
        <f ca="true">+IF(OFFSET('Hygiene Data'!$E$11,0,10*ROW('Hygiene Data'!E91))="","",OFFSET('Hygiene Data'!$E$11,0,10*ROW('Hygiene Data'!E91)))</f>
        <v/>
      </c>
      <c r="DS97" s="322" t="str">
        <f ca="true">+IF(OFFSET('Hygiene Data'!$E$12,0,10*ROW('Hygiene Data'!E91))="","",OFFSET('Hygiene Data'!$E$12,0,10*ROW('Hygiene Data'!E91)))</f>
        <v/>
      </c>
      <c r="DT97" s="322" t="str">
        <f ca="true">+IF(OFFSET('Hygiene Data'!$E$13,0,10*ROW('Hygiene Data'!E91))="","",OFFSET('Hygiene Data'!$E$13,0,10*ROW('Hygiene Data'!E91)))</f>
        <v/>
      </c>
      <c r="DU97" s="322" t="str">
        <f ca="true">+IF(OFFSET('Hygiene Data'!$F$11,0,10*ROW('Hygiene Data'!F91))="","",OFFSET('Hygiene Data'!$F$11,0,10*ROW('Hygiene Data'!F91)))</f>
        <v/>
      </c>
      <c r="DV97" s="322" t="str">
        <f ca="true">+IF(OFFSET('Hygiene Data'!$F$12,0,10*ROW('Hygiene Data'!F91))="","",OFFSET('Hygiene Data'!$F$12,0,10*ROW('Hygiene Data'!F91)))</f>
        <v/>
      </c>
      <c r="DW97" s="322" t="str">
        <f ca="true">+IF(OFFSET('Hygiene Data'!$F$13,0,10*ROW('Hygiene Data'!F91))="","",OFFSET('Hygiene Data'!$F$13,0,10*ROW('Hygiene Data'!F91)))</f>
        <v/>
      </c>
      <c r="DX97" s="322" t="str">
        <f ca="true">+IF(OFFSET('Hygiene Data'!$G$11,0,10*ROW('Hygiene Data'!G91))="","",OFFSET('Hygiene Data'!$G$11,0,10*ROW('Hygiene Data'!G91)))</f>
        <v/>
      </c>
      <c r="DY97" s="322" t="str">
        <f ca="true">+IF(OFFSET('Hygiene Data'!$G$12,0,10*ROW('Hygiene Data'!G91))="","",OFFSET('Hygiene Data'!$G$12,0,10*ROW('Hygiene Data'!G91)))</f>
        <v/>
      </c>
      <c r="DZ97" s="322" t="str">
        <f ca="true">+IF(OFFSET('Hygiene Data'!$G$13,0,10*ROW('Hygiene Data'!G91))="","",OFFSET('Hygiene Data'!$G$13,0,10*ROW('Hygiene Data'!G91)))</f>
        <v/>
      </c>
      <c r="EA97" s="322" t="str">
        <f ca="true">+IF(OFFSET('Hygiene Data'!$H$11,0,10*ROW('Hygiene Data'!H91))="","",OFFSET('Hygiene Data'!$H$11,0,10*ROW('Hygiene Data'!H91)))</f>
        <v/>
      </c>
      <c r="EB97" s="322" t="str">
        <f ca="true">+IF(OFFSET('Hygiene Data'!$H$12,0,10*ROW('Hygiene Data'!H91))="","",OFFSET('Hygiene Data'!$H$12,0,10*ROW('Hygiene Data'!H91)))</f>
        <v/>
      </c>
      <c r="EC97" s="322" t="str">
        <f ca="true">+IF(OFFSET('Hygiene Data'!$H$13,0,10*ROW('Hygiene Data'!H91))="","",OFFSET('Hygiene Data'!$H$13,0,10*ROW('Hygiene Data'!H91)))</f>
        <v/>
      </c>
      <c r="ED97" s="322" t="str">
        <f ca="true">+IF(OFFSET('Hygiene Data'!$I$11,0,10*ROW('Hygiene Data'!I91))="","",OFFSET('Hygiene Data'!$I$11,0,10*ROW('Hygiene Data'!I91)))</f>
        <v/>
      </c>
      <c r="EE97" s="322" t="str">
        <f ca="true">+IF(OFFSET('Hygiene Data'!$I$12,0,10*ROW('Hygiene Data'!I91))="","",OFFSET('Hygiene Data'!$I$12,0,10*ROW('Hygiene Data'!I91)))</f>
        <v/>
      </c>
      <c r="EF97" s="322" t="str">
        <f ca="true">+IF(OFFSET('Hygiene Data'!$I$13,0,10*ROW('Hygiene Data'!I91))="","",OFFSET('Hygiene Data'!$I$13,0,10*ROW('Hygiene Data'!I91)))</f>
        <v/>
      </c>
    </row>
    <row xmlns:x14ac="http://schemas.microsoft.com/office/spreadsheetml/2009/9/ac" r="98" x14ac:dyDescent="0.2">
      <c r="A98" s="38" t="str">
        <f ca="true">+IF(OFFSET('Water Data'!$B$2,0,10*ROW('Water Data'!E92))="","",OFFSET('Water Data'!$B$2,0,10*ROW('Water Data'!E92)))</f>
        <v/>
      </c>
      <c r="B98" s="38" t="str">
        <f ca="true">+IF(OFFSET('Water Data'!$C$2,0,10*ROW('Water Data'!F92))="","",OFFSET('Water Data'!$C$2,0,10*ROW('Water Data'!F92)))</f>
        <v/>
      </c>
      <c r="C98" s="378" t="str">
        <f t="shared" ca="true" si="1"/>
        <v/>
      </c>
      <c r="D98" s="99"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9"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9"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9"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9"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9"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9"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9"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9"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9"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9"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9"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9"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9"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9"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9"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9"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9"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100"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100"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100"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100"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100"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100"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100"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100"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100"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100"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100"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100"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100"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100"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100"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100"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100"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100"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100"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100"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100"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100"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100"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100"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100"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100"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100"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100"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100"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100"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101"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101"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101"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101"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101"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101"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101"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101"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101"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101"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101"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101"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101"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101"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101"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101"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101"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101"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22"/>
      <c r="BS98" s="322" t="str">
        <f ca="true">+IF(OFFSET('Water Data'!$D$27,0,10*ROW('Water Data'!D92))="","",OFFSET('Water Data'!$D$27,0,10*ROW('Water Data'!D92)))</f>
        <v/>
      </c>
      <c r="BT98" s="322" t="str">
        <f ca="true">+IF(OFFSET('Water Data'!$D$28,0,10*ROW('Water Data'!D92))="","",OFFSET('Water Data'!$D$28,0,10*ROW('Water Data'!D92)))</f>
        <v/>
      </c>
      <c r="BU98" s="322" t="str">
        <f ca="true">+IF(OFFSET('Water Data'!$D$29,0,10*ROW('Water Data'!D92))="","",OFFSET('Water Data'!$D$29,0,10*ROW('Water Data'!D92)))</f>
        <v/>
      </c>
      <c r="BV98" s="322" t="str">
        <f ca="true">+IF(OFFSET('Water Data'!$E$27,0,10*ROW('Water Data'!E92))="","",OFFSET('Water Data'!$E$27,0,10*ROW('Water Data'!E92)))</f>
        <v/>
      </c>
      <c r="BW98" s="322" t="str">
        <f ca="true">+IF(OFFSET('Water Data'!$E$28,0,10*ROW('Water Data'!E92))="","",OFFSET('Water Data'!$E$28,0,10*ROW('Water Data'!E92)))</f>
        <v/>
      </c>
      <c r="BX98" s="322" t="str">
        <f ca="true">+IF(OFFSET('Water Data'!$E$29,0,10*ROW('Water Data'!E92))="","",OFFSET('Water Data'!$E$29,0,10*ROW('Water Data'!E92)))</f>
        <v/>
      </c>
      <c r="BY98" s="322" t="str">
        <f ca="true">+IF(OFFSET('Water Data'!$F$27,0,10*ROW('Water Data'!F92))="","",OFFSET('Water Data'!$F$27,0,10*ROW('Water Data'!F92)))</f>
        <v/>
      </c>
      <c r="BZ98" s="322" t="str">
        <f ca="true">+IF(OFFSET('Water Data'!$F$28,0,10*ROW('Water Data'!F92))="","",OFFSET('Water Data'!$F$28,0,10*ROW('Water Data'!F92)))</f>
        <v/>
      </c>
      <c r="CA98" s="322" t="str">
        <f ca="true">+IF(OFFSET('Water Data'!$F$29,0,10*ROW('Water Data'!F92))="","",OFFSET('Water Data'!$F$29,0,10*ROW('Water Data'!F92)))</f>
        <v/>
      </c>
      <c r="CB98" s="322" t="str">
        <f ca="true">+IF(OFFSET('Water Data'!$G$27,0,10*ROW('Water Data'!G92))="","",OFFSET('Water Data'!$G$27,0,10*ROW('Water Data'!G92)))</f>
        <v/>
      </c>
      <c r="CC98" s="322" t="str">
        <f ca="true">+IF(OFFSET('Water Data'!$G$28,0,10*ROW('Water Data'!G92))="","",OFFSET('Water Data'!$G$28,0,10*ROW('Water Data'!G92)))</f>
        <v/>
      </c>
      <c r="CD98" s="322" t="str">
        <f ca="true">+IF(OFFSET('Water Data'!$G$29,0,10*ROW('Water Data'!G92))="","",OFFSET('Water Data'!$G$29,0,10*ROW('Water Data'!G92)))</f>
        <v/>
      </c>
      <c r="CE98" s="322" t="str">
        <f ca="true">+IF(OFFSET('Water Data'!$H$27,0,10*ROW('Water Data'!H92))="","",OFFSET('Water Data'!$H$27,0,10*ROW('Water Data'!H92)))</f>
        <v/>
      </c>
      <c r="CF98" s="322" t="str">
        <f ca="true">+IF(OFFSET('Water Data'!$H$28,0,10*ROW('Water Data'!H92))="","",OFFSET('Water Data'!$H$28,0,10*ROW('Water Data'!H92)))</f>
        <v/>
      </c>
      <c r="CG98" s="322" t="str">
        <f ca="true">+IF(OFFSET('Water Data'!$H$29,0,10*ROW('Water Data'!H92))="","",OFFSET('Water Data'!$H$29,0,10*ROW('Water Data'!H92)))</f>
        <v/>
      </c>
      <c r="CH98" s="322" t="str">
        <f ca="true">+IF(OFFSET('Water Data'!$I$27,0,10*ROW('Water Data'!I92))="","",OFFSET('Water Data'!$I$27,0,10*ROW('Water Data'!I92)))</f>
        <v/>
      </c>
      <c r="CI98" s="322" t="str">
        <f ca="true">+IF(OFFSET('Water Data'!$I$28,0,10*ROW('Water Data'!I92))="","",OFFSET('Water Data'!$I$28,0,10*ROW('Water Data'!I92)))</f>
        <v/>
      </c>
      <c r="CJ98" s="322" t="str">
        <f ca="true">+IF(OFFSET('Water Data'!$I$29,0,10*ROW('Water Data'!I92))="","",OFFSET('Water Data'!$I$29,0,10*ROW('Water Data'!I92)))</f>
        <v/>
      </c>
      <c r="CK98" s="322" t="str">
        <f ca="true">+IF(OFFSET('Sanitation Data'!$D$28,0,10*ROW('Sanitation Data'!D92))="","",OFFSET('Sanitation Data'!$D$28,0,10*ROW('Sanitation Data'!D92)))</f>
        <v/>
      </c>
      <c r="CL98" s="322" t="str">
        <f ca="true">+IF(OFFSET('Sanitation Data'!$D$29,0,10*ROW('Sanitation Data'!D92))="","",OFFSET('Sanitation Data'!$D$29,0,10*ROW('Sanitation Data'!D92)))</f>
        <v/>
      </c>
      <c r="CM98" s="322" t="str">
        <f ca="true">+IF(OFFSET('Sanitation Data'!$D$30,0,10*ROW('Sanitation Data'!D92))="","",OFFSET('Sanitation Data'!$D$30,0,10*ROW('Sanitation Data'!D92)))</f>
        <v/>
      </c>
      <c r="CN98" s="322" t="str">
        <f ca="true">+IF(OFFSET('Sanitation Data'!$D$31,0,10*ROW('Sanitation Data'!D92))="","",OFFSET('Sanitation Data'!$D$31,0,10*ROW('Sanitation Data'!D92)))</f>
        <v/>
      </c>
      <c r="CO98" s="322" t="str">
        <f ca="true">+IF(OFFSET('Sanitation Data'!$D$32,0,10*ROW('Sanitation Data'!D92))="","",OFFSET('Sanitation Data'!$D$32,0,10*ROW('Sanitation Data'!D92)))</f>
        <v/>
      </c>
      <c r="CP98" s="322" t="str">
        <f ca="true">+IF(OFFSET('Sanitation Data'!$E$28,0,10*ROW('Sanitation Data'!E92))="","",OFFSET('Sanitation Data'!$E$28,0,10*ROW('Sanitation Data'!E92)))</f>
        <v/>
      </c>
      <c r="CQ98" s="322" t="str">
        <f ca="true">+IF(OFFSET('Sanitation Data'!$E$29,0,10*ROW('Sanitation Data'!E92))="","",OFFSET('Sanitation Data'!$E$29,0,10*ROW('Sanitation Data'!E92)))</f>
        <v/>
      </c>
      <c r="CR98" s="322" t="str">
        <f ca="true">+IF(OFFSET('Sanitation Data'!$E$30,0,10*ROW('Sanitation Data'!E92))="","",OFFSET('Sanitation Data'!$E$30,0,10*ROW('Sanitation Data'!E92)))</f>
        <v/>
      </c>
      <c r="CS98" s="322" t="str">
        <f ca="true">+IF(OFFSET('Sanitation Data'!$E$31,0,10*ROW('Sanitation Data'!E92))="","",OFFSET('Sanitation Data'!$E$31,0,10*ROW('Sanitation Data'!E92)))</f>
        <v/>
      </c>
      <c r="CT98" s="322" t="str">
        <f ca="true">+IF(OFFSET('Sanitation Data'!$E$32,0,10*ROW('Sanitation Data'!E92))="","",OFFSET('Sanitation Data'!$E$32,0,10*ROW('Sanitation Data'!E92)))</f>
        <v/>
      </c>
      <c r="CU98" s="322" t="str">
        <f ca="true">+IF(OFFSET('Sanitation Data'!$F$28,0,10*ROW('Sanitation Data'!F92))="","",OFFSET('Sanitation Data'!$F$28,0,10*ROW('Sanitation Data'!F92)))</f>
        <v/>
      </c>
      <c r="CV98" s="322" t="str">
        <f ca="true">+IF(OFFSET('Sanitation Data'!$F$29,0,10*ROW('Sanitation Data'!F92))="","",OFFSET('Sanitation Data'!$F$29,0,10*ROW('Sanitation Data'!F92)))</f>
        <v/>
      </c>
      <c r="CW98" s="322" t="str">
        <f ca="true">+IF(OFFSET('Sanitation Data'!$F$30,0,10*ROW('Sanitation Data'!F92))="","",OFFSET('Sanitation Data'!$F$30,0,10*ROW('Sanitation Data'!F92)))</f>
        <v/>
      </c>
      <c r="CX98" s="322" t="str">
        <f ca="true">+IF(OFFSET('Sanitation Data'!$F$31,0,10*ROW('Sanitation Data'!F92))="","",OFFSET('Sanitation Data'!$F$31,0,10*ROW('Sanitation Data'!F92)))</f>
        <v/>
      </c>
      <c r="CY98" s="322" t="str">
        <f ca="true">+IF(OFFSET('Sanitation Data'!$F$32,0,10*ROW('Sanitation Data'!F92))="","",OFFSET('Sanitation Data'!$F$32,0,10*ROW('Sanitation Data'!F92)))</f>
        <v/>
      </c>
      <c r="CZ98" s="322" t="str">
        <f ca="true">+IF(OFFSET('Sanitation Data'!$G$28,0,10*ROW('Sanitation Data'!G92))="","",OFFSET('Sanitation Data'!$G$28,0,10*ROW('Sanitation Data'!G92)))</f>
        <v/>
      </c>
      <c r="DA98" s="322" t="str">
        <f ca="true">+IF(OFFSET('Sanitation Data'!$G$29,0,10*ROW('Sanitation Data'!G92))="","",OFFSET('Sanitation Data'!$G$29,0,10*ROW('Sanitation Data'!G92)))</f>
        <v/>
      </c>
      <c r="DB98" s="322" t="str">
        <f ca="true">+IF(OFFSET('Sanitation Data'!$G$30,0,10*ROW('Sanitation Data'!G92))="","",OFFSET('Sanitation Data'!$G$30,0,10*ROW('Sanitation Data'!G92)))</f>
        <v/>
      </c>
      <c r="DC98" s="322" t="str">
        <f ca="true">+IF(OFFSET('Sanitation Data'!$G$31,0,10*ROW('Sanitation Data'!G92))="","",OFFSET('Sanitation Data'!$G$31,0,10*ROW('Sanitation Data'!G92)))</f>
        <v/>
      </c>
      <c r="DD98" s="322" t="str">
        <f ca="true">+IF(OFFSET('Sanitation Data'!$G$32,0,10*ROW('Sanitation Data'!G92))="","",OFFSET('Sanitation Data'!$G$32,0,10*ROW('Sanitation Data'!G92)))</f>
        <v/>
      </c>
      <c r="DE98" s="322" t="str">
        <f ca="true">+IF(OFFSET('Sanitation Data'!$H$28,0,10*ROW('Sanitation Data'!H92))="","",OFFSET('Sanitation Data'!$H$28,0,10*ROW('Sanitation Data'!H92)))</f>
        <v/>
      </c>
      <c r="DF98" s="322" t="str">
        <f ca="true">+IF(OFFSET('Sanitation Data'!$H$29,0,10*ROW('Sanitation Data'!H92))="","",OFFSET('Sanitation Data'!$H$29,0,10*ROW('Sanitation Data'!H92)))</f>
        <v/>
      </c>
      <c r="DG98" s="322" t="str">
        <f ca="true">+IF(OFFSET('Sanitation Data'!$H$30,0,10*ROW('Sanitation Data'!H92))="","",OFFSET('Sanitation Data'!$H$30,0,10*ROW('Sanitation Data'!H92)))</f>
        <v/>
      </c>
      <c r="DH98" s="322" t="str">
        <f ca="true">+IF(OFFSET('Sanitation Data'!$H$31,0,10*ROW('Sanitation Data'!H92))="","",OFFSET('Sanitation Data'!$H$31,0,10*ROW('Sanitation Data'!H92)))</f>
        <v/>
      </c>
      <c r="DI98" s="322" t="str">
        <f ca="true">+IF(OFFSET('Sanitation Data'!$H$32,0,10*ROW('Sanitation Data'!H92))="","",OFFSET('Sanitation Data'!$H$32,0,10*ROW('Sanitation Data'!H92)))</f>
        <v/>
      </c>
      <c r="DJ98" s="322" t="str">
        <f ca="true">+IF(OFFSET('Sanitation Data'!$I$28,0,10*ROW('Sanitation Data'!I92))="","",OFFSET('Sanitation Data'!$I$28,0,10*ROW('Sanitation Data'!I92)))</f>
        <v/>
      </c>
      <c r="DK98" s="322" t="str">
        <f ca="true">+IF(OFFSET('Sanitation Data'!$I$29,0,10*ROW('Sanitation Data'!I92))="","",OFFSET('Sanitation Data'!$I$29,0,10*ROW('Sanitation Data'!I92)))</f>
        <v/>
      </c>
      <c r="DL98" s="322" t="str">
        <f ca="true">+IF(OFFSET('Sanitation Data'!$I$30,0,10*ROW('Sanitation Data'!I92))="","",OFFSET('Sanitation Data'!$I$30,0,10*ROW('Sanitation Data'!I92)))</f>
        <v/>
      </c>
      <c r="DM98" s="322" t="str">
        <f ca="true">+IF(OFFSET('Sanitation Data'!$I$31,0,10*ROW('Sanitation Data'!I92))="","",OFFSET('Sanitation Data'!$I$31,0,10*ROW('Sanitation Data'!I92)))</f>
        <v/>
      </c>
      <c r="DN98" s="322" t="str">
        <f ca="true">+IF(OFFSET('Sanitation Data'!$I$32,0,10*ROW('Sanitation Data'!I92))="","",OFFSET('Sanitation Data'!$I$32,0,10*ROW('Sanitation Data'!I92)))</f>
        <v/>
      </c>
      <c r="DO98" s="322" t="str">
        <f ca="true">+IF(OFFSET('Hygiene Data'!$D$11,0,10*ROW('Hygiene Data'!D92))="","",OFFSET('Hygiene Data'!$D$11,0,10*ROW('Hygiene Data'!D92)))</f>
        <v/>
      </c>
      <c r="DP98" s="322" t="str">
        <f ca="true">+IF(OFFSET('Hygiene Data'!$D$12,0,10*ROW('Hygiene Data'!D92))="","",OFFSET('Hygiene Data'!$D$12,0,10*ROW('Hygiene Data'!D92)))</f>
        <v/>
      </c>
      <c r="DQ98" s="322" t="str">
        <f ca="true">+IF(OFFSET('Hygiene Data'!$D$13,0,10*ROW('Hygiene Data'!D92))="","",OFFSET('Hygiene Data'!$D$13,0,10*ROW('Hygiene Data'!D92)))</f>
        <v/>
      </c>
      <c r="DR98" s="322" t="str">
        <f ca="true">+IF(OFFSET('Hygiene Data'!$E$11,0,10*ROW('Hygiene Data'!E92))="","",OFFSET('Hygiene Data'!$E$11,0,10*ROW('Hygiene Data'!E92)))</f>
        <v/>
      </c>
      <c r="DS98" s="322" t="str">
        <f ca="true">+IF(OFFSET('Hygiene Data'!$E$12,0,10*ROW('Hygiene Data'!E92))="","",OFFSET('Hygiene Data'!$E$12,0,10*ROW('Hygiene Data'!E92)))</f>
        <v/>
      </c>
      <c r="DT98" s="322" t="str">
        <f ca="true">+IF(OFFSET('Hygiene Data'!$E$13,0,10*ROW('Hygiene Data'!E92))="","",OFFSET('Hygiene Data'!$E$13,0,10*ROW('Hygiene Data'!E92)))</f>
        <v/>
      </c>
      <c r="DU98" s="322" t="str">
        <f ca="true">+IF(OFFSET('Hygiene Data'!$F$11,0,10*ROW('Hygiene Data'!F92))="","",OFFSET('Hygiene Data'!$F$11,0,10*ROW('Hygiene Data'!F92)))</f>
        <v/>
      </c>
      <c r="DV98" s="322" t="str">
        <f ca="true">+IF(OFFSET('Hygiene Data'!$F$12,0,10*ROW('Hygiene Data'!F92))="","",OFFSET('Hygiene Data'!$F$12,0,10*ROW('Hygiene Data'!F92)))</f>
        <v/>
      </c>
      <c r="DW98" s="322" t="str">
        <f ca="true">+IF(OFFSET('Hygiene Data'!$F$13,0,10*ROW('Hygiene Data'!F92))="","",OFFSET('Hygiene Data'!$F$13,0,10*ROW('Hygiene Data'!F92)))</f>
        <v/>
      </c>
      <c r="DX98" s="322" t="str">
        <f ca="true">+IF(OFFSET('Hygiene Data'!$G$11,0,10*ROW('Hygiene Data'!G92))="","",OFFSET('Hygiene Data'!$G$11,0,10*ROW('Hygiene Data'!G92)))</f>
        <v/>
      </c>
      <c r="DY98" s="322" t="str">
        <f ca="true">+IF(OFFSET('Hygiene Data'!$G$12,0,10*ROW('Hygiene Data'!G92))="","",OFFSET('Hygiene Data'!$G$12,0,10*ROW('Hygiene Data'!G92)))</f>
        <v/>
      </c>
      <c r="DZ98" s="322" t="str">
        <f ca="true">+IF(OFFSET('Hygiene Data'!$G$13,0,10*ROW('Hygiene Data'!G92))="","",OFFSET('Hygiene Data'!$G$13,0,10*ROW('Hygiene Data'!G92)))</f>
        <v/>
      </c>
      <c r="EA98" s="322" t="str">
        <f ca="true">+IF(OFFSET('Hygiene Data'!$H$11,0,10*ROW('Hygiene Data'!H92))="","",OFFSET('Hygiene Data'!$H$11,0,10*ROW('Hygiene Data'!H92)))</f>
        <v/>
      </c>
      <c r="EB98" s="322" t="str">
        <f ca="true">+IF(OFFSET('Hygiene Data'!$H$12,0,10*ROW('Hygiene Data'!H92))="","",OFFSET('Hygiene Data'!$H$12,0,10*ROW('Hygiene Data'!H92)))</f>
        <v/>
      </c>
      <c r="EC98" s="322" t="str">
        <f ca="true">+IF(OFFSET('Hygiene Data'!$H$13,0,10*ROW('Hygiene Data'!H92))="","",OFFSET('Hygiene Data'!$H$13,0,10*ROW('Hygiene Data'!H92)))</f>
        <v/>
      </c>
      <c r="ED98" s="322" t="str">
        <f ca="true">+IF(OFFSET('Hygiene Data'!$I$11,0,10*ROW('Hygiene Data'!I92))="","",OFFSET('Hygiene Data'!$I$11,0,10*ROW('Hygiene Data'!I92)))</f>
        <v/>
      </c>
      <c r="EE98" s="322" t="str">
        <f ca="true">+IF(OFFSET('Hygiene Data'!$I$12,0,10*ROW('Hygiene Data'!I92))="","",OFFSET('Hygiene Data'!$I$12,0,10*ROW('Hygiene Data'!I92)))</f>
        <v/>
      </c>
      <c r="EF98" s="322" t="str">
        <f ca="true">+IF(OFFSET('Hygiene Data'!$I$13,0,10*ROW('Hygiene Data'!I92))="","",OFFSET('Hygiene Data'!$I$13,0,10*ROW('Hygiene Data'!I92)))</f>
        <v/>
      </c>
    </row>
    <row xmlns:x14ac="http://schemas.microsoft.com/office/spreadsheetml/2009/9/ac" r="99" x14ac:dyDescent="0.2">
      <c r="A99" s="38" t="str">
        <f ca="true">+IF(OFFSET('Water Data'!$B$2,0,10*ROW('Water Data'!E93))="","",OFFSET('Water Data'!$B$2,0,10*ROW('Water Data'!E93)))</f>
        <v/>
      </c>
      <c r="B99" s="38" t="str">
        <f ca="true">+IF(OFFSET('Water Data'!$C$2,0,10*ROW('Water Data'!F93))="","",OFFSET('Water Data'!$C$2,0,10*ROW('Water Data'!F93)))</f>
        <v/>
      </c>
      <c r="C99" s="378" t="str">
        <f t="shared" ca="true" si="1"/>
        <v/>
      </c>
      <c r="D99" s="99"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9"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9"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9"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9"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9"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9"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9"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9"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9"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9"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9"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9"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9"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9"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9"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9"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9"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100"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100"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100"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100"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100"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100"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100"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100"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100"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100"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100"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100"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100"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100"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100"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100"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100"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100"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100"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100"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100"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100"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100"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100"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100"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100"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100"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100"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100"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100"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101"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101"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101"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101"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101"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101"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101"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101"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101"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101"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101"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101"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101"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101"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101"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101"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101"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101"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22"/>
      <c r="BS99" s="322" t="str">
        <f ca="true">+IF(OFFSET('Water Data'!$D$27,0,10*ROW('Water Data'!D93))="","",OFFSET('Water Data'!$D$27,0,10*ROW('Water Data'!D93)))</f>
        <v/>
      </c>
      <c r="BT99" s="322" t="str">
        <f ca="true">+IF(OFFSET('Water Data'!$D$28,0,10*ROW('Water Data'!D93))="","",OFFSET('Water Data'!$D$28,0,10*ROW('Water Data'!D93)))</f>
        <v/>
      </c>
      <c r="BU99" s="322" t="str">
        <f ca="true">+IF(OFFSET('Water Data'!$D$29,0,10*ROW('Water Data'!D93))="","",OFFSET('Water Data'!$D$29,0,10*ROW('Water Data'!D93)))</f>
        <v/>
      </c>
      <c r="BV99" s="322" t="str">
        <f ca="true">+IF(OFFSET('Water Data'!$E$27,0,10*ROW('Water Data'!E93))="","",OFFSET('Water Data'!$E$27,0,10*ROW('Water Data'!E93)))</f>
        <v/>
      </c>
      <c r="BW99" s="322" t="str">
        <f ca="true">+IF(OFFSET('Water Data'!$E$28,0,10*ROW('Water Data'!E93))="","",OFFSET('Water Data'!$E$28,0,10*ROW('Water Data'!E93)))</f>
        <v/>
      </c>
      <c r="BX99" s="322" t="str">
        <f ca="true">+IF(OFFSET('Water Data'!$E$29,0,10*ROW('Water Data'!E93))="","",OFFSET('Water Data'!$E$29,0,10*ROW('Water Data'!E93)))</f>
        <v/>
      </c>
      <c r="BY99" s="322" t="str">
        <f ca="true">+IF(OFFSET('Water Data'!$F$27,0,10*ROW('Water Data'!F93))="","",OFFSET('Water Data'!$F$27,0,10*ROW('Water Data'!F93)))</f>
        <v/>
      </c>
      <c r="BZ99" s="322" t="str">
        <f ca="true">+IF(OFFSET('Water Data'!$F$28,0,10*ROW('Water Data'!F93))="","",OFFSET('Water Data'!$F$28,0,10*ROW('Water Data'!F93)))</f>
        <v/>
      </c>
      <c r="CA99" s="322" t="str">
        <f ca="true">+IF(OFFSET('Water Data'!$F$29,0,10*ROW('Water Data'!F93))="","",OFFSET('Water Data'!$F$29,0,10*ROW('Water Data'!F93)))</f>
        <v/>
      </c>
      <c r="CB99" s="322" t="str">
        <f ca="true">+IF(OFFSET('Water Data'!$G$27,0,10*ROW('Water Data'!G93))="","",OFFSET('Water Data'!$G$27,0,10*ROW('Water Data'!G93)))</f>
        <v/>
      </c>
      <c r="CC99" s="322" t="str">
        <f ca="true">+IF(OFFSET('Water Data'!$G$28,0,10*ROW('Water Data'!G93))="","",OFFSET('Water Data'!$G$28,0,10*ROW('Water Data'!G93)))</f>
        <v/>
      </c>
      <c r="CD99" s="322" t="str">
        <f ca="true">+IF(OFFSET('Water Data'!$G$29,0,10*ROW('Water Data'!G93))="","",OFFSET('Water Data'!$G$29,0,10*ROW('Water Data'!G93)))</f>
        <v/>
      </c>
      <c r="CE99" s="322" t="str">
        <f ca="true">+IF(OFFSET('Water Data'!$H$27,0,10*ROW('Water Data'!H93))="","",OFFSET('Water Data'!$H$27,0,10*ROW('Water Data'!H93)))</f>
        <v/>
      </c>
      <c r="CF99" s="322" t="str">
        <f ca="true">+IF(OFFSET('Water Data'!$H$28,0,10*ROW('Water Data'!H93))="","",OFFSET('Water Data'!$H$28,0,10*ROW('Water Data'!H93)))</f>
        <v/>
      </c>
      <c r="CG99" s="322" t="str">
        <f ca="true">+IF(OFFSET('Water Data'!$H$29,0,10*ROW('Water Data'!H93))="","",OFFSET('Water Data'!$H$29,0,10*ROW('Water Data'!H93)))</f>
        <v/>
      </c>
      <c r="CH99" s="322" t="str">
        <f ca="true">+IF(OFFSET('Water Data'!$I$27,0,10*ROW('Water Data'!I93))="","",OFFSET('Water Data'!$I$27,0,10*ROW('Water Data'!I93)))</f>
        <v/>
      </c>
      <c r="CI99" s="322" t="str">
        <f ca="true">+IF(OFFSET('Water Data'!$I$28,0,10*ROW('Water Data'!I93))="","",OFFSET('Water Data'!$I$28,0,10*ROW('Water Data'!I93)))</f>
        <v/>
      </c>
      <c r="CJ99" s="322" t="str">
        <f ca="true">+IF(OFFSET('Water Data'!$I$29,0,10*ROW('Water Data'!I93))="","",OFFSET('Water Data'!$I$29,0,10*ROW('Water Data'!I93)))</f>
        <v/>
      </c>
      <c r="CK99" s="322" t="str">
        <f ca="true">+IF(OFFSET('Sanitation Data'!$D$28,0,10*ROW('Sanitation Data'!D93))="","",OFFSET('Sanitation Data'!$D$28,0,10*ROW('Sanitation Data'!D93)))</f>
        <v/>
      </c>
      <c r="CL99" s="322" t="str">
        <f ca="true">+IF(OFFSET('Sanitation Data'!$D$29,0,10*ROW('Sanitation Data'!D93))="","",OFFSET('Sanitation Data'!$D$29,0,10*ROW('Sanitation Data'!D93)))</f>
        <v/>
      </c>
      <c r="CM99" s="322" t="str">
        <f ca="true">+IF(OFFSET('Sanitation Data'!$D$30,0,10*ROW('Sanitation Data'!D93))="","",OFFSET('Sanitation Data'!$D$30,0,10*ROW('Sanitation Data'!D93)))</f>
        <v/>
      </c>
      <c r="CN99" s="322" t="str">
        <f ca="true">+IF(OFFSET('Sanitation Data'!$D$31,0,10*ROW('Sanitation Data'!D93))="","",OFFSET('Sanitation Data'!$D$31,0,10*ROW('Sanitation Data'!D93)))</f>
        <v/>
      </c>
      <c r="CO99" s="322" t="str">
        <f ca="true">+IF(OFFSET('Sanitation Data'!$D$32,0,10*ROW('Sanitation Data'!D93))="","",OFFSET('Sanitation Data'!$D$32,0,10*ROW('Sanitation Data'!D93)))</f>
        <v/>
      </c>
      <c r="CP99" s="322" t="str">
        <f ca="true">+IF(OFFSET('Sanitation Data'!$E$28,0,10*ROW('Sanitation Data'!E93))="","",OFFSET('Sanitation Data'!$E$28,0,10*ROW('Sanitation Data'!E93)))</f>
        <v/>
      </c>
      <c r="CQ99" s="322" t="str">
        <f ca="true">+IF(OFFSET('Sanitation Data'!$E$29,0,10*ROW('Sanitation Data'!E93))="","",OFFSET('Sanitation Data'!$E$29,0,10*ROW('Sanitation Data'!E93)))</f>
        <v/>
      </c>
      <c r="CR99" s="322" t="str">
        <f ca="true">+IF(OFFSET('Sanitation Data'!$E$30,0,10*ROW('Sanitation Data'!E93))="","",OFFSET('Sanitation Data'!$E$30,0,10*ROW('Sanitation Data'!E93)))</f>
        <v/>
      </c>
      <c r="CS99" s="322" t="str">
        <f ca="true">+IF(OFFSET('Sanitation Data'!$E$31,0,10*ROW('Sanitation Data'!E93))="","",OFFSET('Sanitation Data'!$E$31,0,10*ROW('Sanitation Data'!E93)))</f>
        <v/>
      </c>
      <c r="CT99" s="322" t="str">
        <f ca="true">+IF(OFFSET('Sanitation Data'!$E$32,0,10*ROW('Sanitation Data'!E93))="","",OFFSET('Sanitation Data'!$E$32,0,10*ROW('Sanitation Data'!E93)))</f>
        <v/>
      </c>
      <c r="CU99" s="322" t="str">
        <f ca="true">+IF(OFFSET('Sanitation Data'!$F$28,0,10*ROW('Sanitation Data'!F93))="","",OFFSET('Sanitation Data'!$F$28,0,10*ROW('Sanitation Data'!F93)))</f>
        <v/>
      </c>
      <c r="CV99" s="322" t="str">
        <f ca="true">+IF(OFFSET('Sanitation Data'!$F$29,0,10*ROW('Sanitation Data'!F93))="","",OFFSET('Sanitation Data'!$F$29,0,10*ROW('Sanitation Data'!F93)))</f>
        <v/>
      </c>
      <c r="CW99" s="322" t="str">
        <f ca="true">+IF(OFFSET('Sanitation Data'!$F$30,0,10*ROW('Sanitation Data'!F93))="","",OFFSET('Sanitation Data'!$F$30,0,10*ROW('Sanitation Data'!F93)))</f>
        <v/>
      </c>
      <c r="CX99" s="322" t="str">
        <f ca="true">+IF(OFFSET('Sanitation Data'!$F$31,0,10*ROW('Sanitation Data'!F93))="","",OFFSET('Sanitation Data'!$F$31,0,10*ROW('Sanitation Data'!F93)))</f>
        <v/>
      </c>
      <c r="CY99" s="322" t="str">
        <f ca="true">+IF(OFFSET('Sanitation Data'!$F$32,0,10*ROW('Sanitation Data'!F93))="","",OFFSET('Sanitation Data'!$F$32,0,10*ROW('Sanitation Data'!F93)))</f>
        <v/>
      </c>
      <c r="CZ99" s="322" t="str">
        <f ca="true">+IF(OFFSET('Sanitation Data'!$G$28,0,10*ROW('Sanitation Data'!G93))="","",OFFSET('Sanitation Data'!$G$28,0,10*ROW('Sanitation Data'!G93)))</f>
        <v/>
      </c>
      <c r="DA99" s="322" t="str">
        <f ca="true">+IF(OFFSET('Sanitation Data'!$G$29,0,10*ROW('Sanitation Data'!G93))="","",OFFSET('Sanitation Data'!$G$29,0,10*ROW('Sanitation Data'!G93)))</f>
        <v/>
      </c>
      <c r="DB99" s="322" t="str">
        <f ca="true">+IF(OFFSET('Sanitation Data'!$G$30,0,10*ROW('Sanitation Data'!G93))="","",OFFSET('Sanitation Data'!$G$30,0,10*ROW('Sanitation Data'!G93)))</f>
        <v/>
      </c>
      <c r="DC99" s="322" t="str">
        <f ca="true">+IF(OFFSET('Sanitation Data'!$G$31,0,10*ROW('Sanitation Data'!G93))="","",OFFSET('Sanitation Data'!$G$31,0,10*ROW('Sanitation Data'!G93)))</f>
        <v/>
      </c>
      <c r="DD99" s="322" t="str">
        <f ca="true">+IF(OFFSET('Sanitation Data'!$G$32,0,10*ROW('Sanitation Data'!G93))="","",OFFSET('Sanitation Data'!$G$32,0,10*ROW('Sanitation Data'!G93)))</f>
        <v/>
      </c>
      <c r="DE99" s="322" t="str">
        <f ca="true">+IF(OFFSET('Sanitation Data'!$H$28,0,10*ROW('Sanitation Data'!H93))="","",OFFSET('Sanitation Data'!$H$28,0,10*ROW('Sanitation Data'!H93)))</f>
        <v/>
      </c>
      <c r="DF99" s="322" t="str">
        <f ca="true">+IF(OFFSET('Sanitation Data'!$H$29,0,10*ROW('Sanitation Data'!H93))="","",OFFSET('Sanitation Data'!$H$29,0,10*ROW('Sanitation Data'!H93)))</f>
        <v/>
      </c>
      <c r="DG99" s="322" t="str">
        <f ca="true">+IF(OFFSET('Sanitation Data'!$H$30,0,10*ROW('Sanitation Data'!H93))="","",OFFSET('Sanitation Data'!$H$30,0,10*ROW('Sanitation Data'!H93)))</f>
        <v/>
      </c>
      <c r="DH99" s="322" t="str">
        <f ca="true">+IF(OFFSET('Sanitation Data'!$H$31,0,10*ROW('Sanitation Data'!H93))="","",OFFSET('Sanitation Data'!$H$31,0,10*ROW('Sanitation Data'!H93)))</f>
        <v/>
      </c>
      <c r="DI99" s="322" t="str">
        <f ca="true">+IF(OFFSET('Sanitation Data'!$H$32,0,10*ROW('Sanitation Data'!H93))="","",OFFSET('Sanitation Data'!$H$32,0,10*ROW('Sanitation Data'!H93)))</f>
        <v/>
      </c>
      <c r="DJ99" s="322" t="str">
        <f ca="true">+IF(OFFSET('Sanitation Data'!$I$28,0,10*ROW('Sanitation Data'!I93))="","",OFFSET('Sanitation Data'!$I$28,0,10*ROW('Sanitation Data'!I93)))</f>
        <v/>
      </c>
      <c r="DK99" s="322" t="str">
        <f ca="true">+IF(OFFSET('Sanitation Data'!$I$29,0,10*ROW('Sanitation Data'!I93))="","",OFFSET('Sanitation Data'!$I$29,0,10*ROW('Sanitation Data'!I93)))</f>
        <v/>
      </c>
      <c r="DL99" s="322" t="str">
        <f ca="true">+IF(OFFSET('Sanitation Data'!$I$30,0,10*ROW('Sanitation Data'!I93))="","",OFFSET('Sanitation Data'!$I$30,0,10*ROW('Sanitation Data'!I93)))</f>
        <v/>
      </c>
      <c r="DM99" s="322" t="str">
        <f ca="true">+IF(OFFSET('Sanitation Data'!$I$31,0,10*ROW('Sanitation Data'!I93))="","",OFFSET('Sanitation Data'!$I$31,0,10*ROW('Sanitation Data'!I93)))</f>
        <v/>
      </c>
      <c r="DN99" s="322" t="str">
        <f ca="true">+IF(OFFSET('Sanitation Data'!$I$32,0,10*ROW('Sanitation Data'!I93))="","",OFFSET('Sanitation Data'!$I$32,0,10*ROW('Sanitation Data'!I93)))</f>
        <v/>
      </c>
      <c r="DO99" s="322" t="str">
        <f ca="true">+IF(OFFSET('Hygiene Data'!$D$11,0,10*ROW('Hygiene Data'!D93))="","",OFFSET('Hygiene Data'!$D$11,0,10*ROW('Hygiene Data'!D93)))</f>
        <v/>
      </c>
      <c r="DP99" s="322" t="str">
        <f ca="true">+IF(OFFSET('Hygiene Data'!$D$12,0,10*ROW('Hygiene Data'!D93))="","",OFFSET('Hygiene Data'!$D$12,0,10*ROW('Hygiene Data'!D93)))</f>
        <v/>
      </c>
      <c r="DQ99" s="322" t="str">
        <f ca="true">+IF(OFFSET('Hygiene Data'!$D$13,0,10*ROW('Hygiene Data'!D93))="","",OFFSET('Hygiene Data'!$D$13,0,10*ROW('Hygiene Data'!D93)))</f>
        <v/>
      </c>
      <c r="DR99" s="322" t="str">
        <f ca="true">+IF(OFFSET('Hygiene Data'!$E$11,0,10*ROW('Hygiene Data'!E93))="","",OFFSET('Hygiene Data'!$E$11,0,10*ROW('Hygiene Data'!E93)))</f>
        <v/>
      </c>
      <c r="DS99" s="322" t="str">
        <f ca="true">+IF(OFFSET('Hygiene Data'!$E$12,0,10*ROW('Hygiene Data'!E93))="","",OFFSET('Hygiene Data'!$E$12,0,10*ROW('Hygiene Data'!E93)))</f>
        <v/>
      </c>
      <c r="DT99" s="322" t="str">
        <f ca="true">+IF(OFFSET('Hygiene Data'!$E$13,0,10*ROW('Hygiene Data'!E93))="","",OFFSET('Hygiene Data'!$E$13,0,10*ROW('Hygiene Data'!E93)))</f>
        <v/>
      </c>
      <c r="DU99" s="322" t="str">
        <f ca="true">+IF(OFFSET('Hygiene Data'!$F$11,0,10*ROW('Hygiene Data'!F93))="","",OFFSET('Hygiene Data'!$F$11,0,10*ROW('Hygiene Data'!F93)))</f>
        <v/>
      </c>
      <c r="DV99" s="322" t="str">
        <f ca="true">+IF(OFFSET('Hygiene Data'!$F$12,0,10*ROW('Hygiene Data'!F93))="","",OFFSET('Hygiene Data'!$F$12,0,10*ROW('Hygiene Data'!F93)))</f>
        <v/>
      </c>
      <c r="DW99" s="322" t="str">
        <f ca="true">+IF(OFFSET('Hygiene Data'!$F$13,0,10*ROW('Hygiene Data'!F93))="","",OFFSET('Hygiene Data'!$F$13,0,10*ROW('Hygiene Data'!F93)))</f>
        <v/>
      </c>
      <c r="DX99" s="322" t="str">
        <f ca="true">+IF(OFFSET('Hygiene Data'!$G$11,0,10*ROW('Hygiene Data'!G93))="","",OFFSET('Hygiene Data'!$G$11,0,10*ROW('Hygiene Data'!G93)))</f>
        <v/>
      </c>
      <c r="DY99" s="322" t="str">
        <f ca="true">+IF(OFFSET('Hygiene Data'!$G$12,0,10*ROW('Hygiene Data'!G93))="","",OFFSET('Hygiene Data'!$G$12,0,10*ROW('Hygiene Data'!G93)))</f>
        <v/>
      </c>
      <c r="DZ99" s="322" t="str">
        <f ca="true">+IF(OFFSET('Hygiene Data'!$G$13,0,10*ROW('Hygiene Data'!G93))="","",OFFSET('Hygiene Data'!$G$13,0,10*ROW('Hygiene Data'!G93)))</f>
        <v/>
      </c>
      <c r="EA99" s="322" t="str">
        <f ca="true">+IF(OFFSET('Hygiene Data'!$H$11,0,10*ROW('Hygiene Data'!H93))="","",OFFSET('Hygiene Data'!$H$11,0,10*ROW('Hygiene Data'!H93)))</f>
        <v/>
      </c>
      <c r="EB99" s="322" t="str">
        <f ca="true">+IF(OFFSET('Hygiene Data'!$H$12,0,10*ROW('Hygiene Data'!H93))="","",OFFSET('Hygiene Data'!$H$12,0,10*ROW('Hygiene Data'!H93)))</f>
        <v/>
      </c>
      <c r="EC99" s="322" t="str">
        <f ca="true">+IF(OFFSET('Hygiene Data'!$H$13,0,10*ROW('Hygiene Data'!H93))="","",OFFSET('Hygiene Data'!$H$13,0,10*ROW('Hygiene Data'!H93)))</f>
        <v/>
      </c>
      <c r="ED99" s="322" t="str">
        <f ca="true">+IF(OFFSET('Hygiene Data'!$I$11,0,10*ROW('Hygiene Data'!I93))="","",OFFSET('Hygiene Data'!$I$11,0,10*ROW('Hygiene Data'!I93)))</f>
        <v/>
      </c>
      <c r="EE99" s="322" t="str">
        <f ca="true">+IF(OFFSET('Hygiene Data'!$I$12,0,10*ROW('Hygiene Data'!I93))="","",OFFSET('Hygiene Data'!$I$12,0,10*ROW('Hygiene Data'!I93)))</f>
        <v/>
      </c>
      <c r="EF99" s="322" t="str">
        <f ca="true">+IF(OFFSET('Hygiene Data'!$I$13,0,10*ROW('Hygiene Data'!I93))="","",OFFSET('Hygiene Data'!$I$13,0,10*ROW('Hygiene Data'!I93)))</f>
        <v/>
      </c>
    </row>
    <row xmlns:x14ac="http://schemas.microsoft.com/office/spreadsheetml/2009/9/ac" r="100" x14ac:dyDescent="0.2">
      <c r="A100" s="38" t="str">
        <f ca="true">+IF(OFFSET('Water Data'!$B$2,0,10*ROW('Water Data'!E94))="","",OFFSET('Water Data'!$B$2,0,10*ROW('Water Data'!E94)))</f>
        <v/>
      </c>
      <c r="B100" s="38" t="str">
        <f ca="true">+IF(OFFSET('Water Data'!$C$2,0,10*ROW('Water Data'!F94))="","",OFFSET('Water Data'!$C$2,0,10*ROW('Water Data'!F94)))</f>
        <v/>
      </c>
      <c r="C100" s="378" t="str">
        <f t="shared" ca="true" si="1"/>
        <v/>
      </c>
      <c r="D100" s="99"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9"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9"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9"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9"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9"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9"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9"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9"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9"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9"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9"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9"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9"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9"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9"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9"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9"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100"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100"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100"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100"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100"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100"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100"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100"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100"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100"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100"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100"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100"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100"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100"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100"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100"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100"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100"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100"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100"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100"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100"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100"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100"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100"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100"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100"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100"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100"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101"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101"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101"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101"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101"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101"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101"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101"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101"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101"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101"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101"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101"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101"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101"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101"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101"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101"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22"/>
      <c r="BS100" s="322" t="str">
        <f ca="true">+IF(OFFSET('Water Data'!$D$27,0,10*ROW('Water Data'!D94))="","",OFFSET('Water Data'!$D$27,0,10*ROW('Water Data'!D94)))</f>
        <v/>
      </c>
      <c r="BT100" s="322" t="str">
        <f ca="true">+IF(OFFSET('Water Data'!$D$28,0,10*ROW('Water Data'!D94))="","",OFFSET('Water Data'!$D$28,0,10*ROW('Water Data'!D94)))</f>
        <v/>
      </c>
      <c r="BU100" s="322" t="str">
        <f ca="true">+IF(OFFSET('Water Data'!$D$29,0,10*ROW('Water Data'!D94))="","",OFFSET('Water Data'!$D$29,0,10*ROW('Water Data'!D94)))</f>
        <v/>
      </c>
      <c r="BV100" s="322" t="str">
        <f ca="true">+IF(OFFSET('Water Data'!$E$27,0,10*ROW('Water Data'!E94))="","",OFFSET('Water Data'!$E$27,0,10*ROW('Water Data'!E94)))</f>
        <v/>
      </c>
      <c r="BW100" s="322" t="str">
        <f ca="true">+IF(OFFSET('Water Data'!$E$28,0,10*ROW('Water Data'!E94))="","",OFFSET('Water Data'!$E$28,0,10*ROW('Water Data'!E94)))</f>
        <v/>
      </c>
      <c r="BX100" s="322" t="str">
        <f ca="true">+IF(OFFSET('Water Data'!$E$29,0,10*ROW('Water Data'!E94))="","",OFFSET('Water Data'!$E$29,0,10*ROW('Water Data'!E94)))</f>
        <v/>
      </c>
      <c r="BY100" s="322" t="str">
        <f ca="true">+IF(OFFSET('Water Data'!$F$27,0,10*ROW('Water Data'!F94))="","",OFFSET('Water Data'!$F$27,0,10*ROW('Water Data'!F94)))</f>
        <v/>
      </c>
      <c r="BZ100" s="322" t="str">
        <f ca="true">+IF(OFFSET('Water Data'!$F$28,0,10*ROW('Water Data'!F94))="","",OFFSET('Water Data'!$F$28,0,10*ROW('Water Data'!F94)))</f>
        <v/>
      </c>
      <c r="CA100" s="322" t="str">
        <f ca="true">+IF(OFFSET('Water Data'!$F$29,0,10*ROW('Water Data'!F94))="","",OFFSET('Water Data'!$F$29,0,10*ROW('Water Data'!F94)))</f>
        <v/>
      </c>
      <c r="CB100" s="322" t="str">
        <f ca="true">+IF(OFFSET('Water Data'!$G$27,0,10*ROW('Water Data'!G94))="","",OFFSET('Water Data'!$G$27,0,10*ROW('Water Data'!G94)))</f>
        <v/>
      </c>
      <c r="CC100" s="322" t="str">
        <f ca="true">+IF(OFFSET('Water Data'!$G$28,0,10*ROW('Water Data'!G94))="","",OFFSET('Water Data'!$G$28,0,10*ROW('Water Data'!G94)))</f>
        <v/>
      </c>
      <c r="CD100" s="322" t="str">
        <f ca="true">+IF(OFFSET('Water Data'!$G$29,0,10*ROW('Water Data'!G94))="","",OFFSET('Water Data'!$G$29,0,10*ROW('Water Data'!G94)))</f>
        <v/>
      </c>
      <c r="CE100" s="322" t="str">
        <f ca="true">+IF(OFFSET('Water Data'!$H$27,0,10*ROW('Water Data'!H94))="","",OFFSET('Water Data'!$H$27,0,10*ROW('Water Data'!H94)))</f>
        <v/>
      </c>
      <c r="CF100" s="322" t="str">
        <f ca="true">+IF(OFFSET('Water Data'!$H$28,0,10*ROW('Water Data'!H94))="","",OFFSET('Water Data'!$H$28,0,10*ROW('Water Data'!H94)))</f>
        <v/>
      </c>
      <c r="CG100" s="322" t="str">
        <f ca="true">+IF(OFFSET('Water Data'!$H$29,0,10*ROW('Water Data'!H94))="","",OFFSET('Water Data'!$H$29,0,10*ROW('Water Data'!H94)))</f>
        <v/>
      </c>
      <c r="CH100" s="322" t="str">
        <f ca="true">+IF(OFFSET('Water Data'!$I$27,0,10*ROW('Water Data'!I94))="","",OFFSET('Water Data'!$I$27,0,10*ROW('Water Data'!I94)))</f>
        <v/>
      </c>
      <c r="CI100" s="322" t="str">
        <f ca="true">+IF(OFFSET('Water Data'!$I$28,0,10*ROW('Water Data'!I94))="","",OFFSET('Water Data'!$I$28,0,10*ROW('Water Data'!I94)))</f>
        <v/>
      </c>
      <c r="CJ100" s="322" t="str">
        <f ca="true">+IF(OFFSET('Water Data'!$I$29,0,10*ROW('Water Data'!I94))="","",OFFSET('Water Data'!$I$29,0,10*ROW('Water Data'!I94)))</f>
        <v/>
      </c>
      <c r="CK100" s="322" t="str">
        <f ca="true">+IF(OFFSET('Sanitation Data'!$D$28,0,10*ROW('Sanitation Data'!D94))="","",OFFSET('Sanitation Data'!$D$28,0,10*ROW('Sanitation Data'!D94)))</f>
        <v/>
      </c>
      <c r="CL100" s="322" t="str">
        <f ca="true">+IF(OFFSET('Sanitation Data'!$D$29,0,10*ROW('Sanitation Data'!D94))="","",OFFSET('Sanitation Data'!$D$29,0,10*ROW('Sanitation Data'!D94)))</f>
        <v/>
      </c>
      <c r="CM100" s="322" t="str">
        <f ca="true">+IF(OFFSET('Sanitation Data'!$D$30,0,10*ROW('Sanitation Data'!D94))="","",OFFSET('Sanitation Data'!$D$30,0,10*ROW('Sanitation Data'!D94)))</f>
        <v/>
      </c>
      <c r="CN100" s="322" t="str">
        <f ca="true">+IF(OFFSET('Sanitation Data'!$D$31,0,10*ROW('Sanitation Data'!D94))="","",OFFSET('Sanitation Data'!$D$31,0,10*ROW('Sanitation Data'!D94)))</f>
        <v/>
      </c>
      <c r="CO100" s="322" t="str">
        <f ca="true">+IF(OFFSET('Sanitation Data'!$D$32,0,10*ROW('Sanitation Data'!D94))="","",OFFSET('Sanitation Data'!$D$32,0,10*ROW('Sanitation Data'!D94)))</f>
        <v/>
      </c>
      <c r="CP100" s="322" t="str">
        <f ca="true">+IF(OFFSET('Sanitation Data'!$E$28,0,10*ROW('Sanitation Data'!E94))="","",OFFSET('Sanitation Data'!$E$28,0,10*ROW('Sanitation Data'!E94)))</f>
        <v/>
      </c>
      <c r="CQ100" s="322" t="str">
        <f ca="true">+IF(OFFSET('Sanitation Data'!$E$29,0,10*ROW('Sanitation Data'!E94))="","",OFFSET('Sanitation Data'!$E$29,0,10*ROW('Sanitation Data'!E94)))</f>
        <v/>
      </c>
      <c r="CR100" s="322" t="str">
        <f ca="true">+IF(OFFSET('Sanitation Data'!$E$30,0,10*ROW('Sanitation Data'!E94))="","",OFFSET('Sanitation Data'!$E$30,0,10*ROW('Sanitation Data'!E94)))</f>
        <v/>
      </c>
      <c r="CS100" s="322" t="str">
        <f ca="true">+IF(OFFSET('Sanitation Data'!$E$31,0,10*ROW('Sanitation Data'!E94))="","",OFFSET('Sanitation Data'!$E$31,0,10*ROW('Sanitation Data'!E94)))</f>
        <v/>
      </c>
      <c r="CT100" s="322" t="str">
        <f ca="true">+IF(OFFSET('Sanitation Data'!$E$32,0,10*ROW('Sanitation Data'!E94))="","",OFFSET('Sanitation Data'!$E$32,0,10*ROW('Sanitation Data'!E94)))</f>
        <v/>
      </c>
      <c r="CU100" s="322" t="str">
        <f ca="true">+IF(OFFSET('Sanitation Data'!$F$28,0,10*ROW('Sanitation Data'!F94))="","",OFFSET('Sanitation Data'!$F$28,0,10*ROW('Sanitation Data'!F94)))</f>
        <v/>
      </c>
      <c r="CV100" s="322" t="str">
        <f ca="true">+IF(OFFSET('Sanitation Data'!$F$29,0,10*ROW('Sanitation Data'!F94))="","",OFFSET('Sanitation Data'!$F$29,0,10*ROW('Sanitation Data'!F94)))</f>
        <v/>
      </c>
      <c r="CW100" s="322" t="str">
        <f ca="true">+IF(OFFSET('Sanitation Data'!$F$30,0,10*ROW('Sanitation Data'!F94))="","",OFFSET('Sanitation Data'!$F$30,0,10*ROW('Sanitation Data'!F94)))</f>
        <v/>
      </c>
      <c r="CX100" s="322" t="str">
        <f ca="true">+IF(OFFSET('Sanitation Data'!$F$31,0,10*ROW('Sanitation Data'!F94))="","",OFFSET('Sanitation Data'!$F$31,0,10*ROW('Sanitation Data'!F94)))</f>
        <v/>
      </c>
      <c r="CY100" s="322" t="str">
        <f ca="true">+IF(OFFSET('Sanitation Data'!$F$32,0,10*ROW('Sanitation Data'!F94))="","",OFFSET('Sanitation Data'!$F$32,0,10*ROW('Sanitation Data'!F94)))</f>
        <v/>
      </c>
      <c r="CZ100" s="322" t="str">
        <f ca="true">+IF(OFFSET('Sanitation Data'!$G$28,0,10*ROW('Sanitation Data'!G94))="","",OFFSET('Sanitation Data'!$G$28,0,10*ROW('Sanitation Data'!G94)))</f>
        <v/>
      </c>
      <c r="DA100" s="322" t="str">
        <f ca="true">+IF(OFFSET('Sanitation Data'!$G$29,0,10*ROW('Sanitation Data'!G94))="","",OFFSET('Sanitation Data'!$G$29,0,10*ROW('Sanitation Data'!G94)))</f>
        <v/>
      </c>
      <c r="DB100" s="322" t="str">
        <f ca="true">+IF(OFFSET('Sanitation Data'!$G$30,0,10*ROW('Sanitation Data'!G94))="","",OFFSET('Sanitation Data'!$G$30,0,10*ROW('Sanitation Data'!G94)))</f>
        <v/>
      </c>
      <c r="DC100" s="322" t="str">
        <f ca="true">+IF(OFFSET('Sanitation Data'!$G$31,0,10*ROW('Sanitation Data'!G94))="","",OFFSET('Sanitation Data'!$G$31,0,10*ROW('Sanitation Data'!G94)))</f>
        <v/>
      </c>
      <c r="DD100" s="322" t="str">
        <f ca="true">+IF(OFFSET('Sanitation Data'!$G$32,0,10*ROW('Sanitation Data'!G94))="","",OFFSET('Sanitation Data'!$G$32,0,10*ROW('Sanitation Data'!G94)))</f>
        <v/>
      </c>
      <c r="DE100" s="322" t="str">
        <f ca="true">+IF(OFFSET('Sanitation Data'!$H$28,0,10*ROW('Sanitation Data'!H94))="","",OFFSET('Sanitation Data'!$H$28,0,10*ROW('Sanitation Data'!H94)))</f>
        <v/>
      </c>
      <c r="DF100" s="322" t="str">
        <f ca="true">+IF(OFFSET('Sanitation Data'!$H$29,0,10*ROW('Sanitation Data'!H94))="","",OFFSET('Sanitation Data'!$H$29,0,10*ROW('Sanitation Data'!H94)))</f>
        <v/>
      </c>
      <c r="DG100" s="322" t="str">
        <f ca="true">+IF(OFFSET('Sanitation Data'!$H$30,0,10*ROW('Sanitation Data'!H94))="","",OFFSET('Sanitation Data'!$H$30,0,10*ROW('Sanitation Data'!H94)))</f>
        <v/>
      </c>
      <c r="DH100" s="322" t="str">
        <f ca="true">+IF(OFFSET('Sanitation Data'!$H$31,0,10*ROW('Sanitation Data'!H94))="","",OFFSET('Sanitation Data'!$H$31,0,10*ROW('Sanitation Data'!H94)))</f>
        <v/>
      </c>
      <c r="DI100" s="322" t="str">
        <f ca="true">+IF(OFFSET('Sanitation Data'!$H$32,0,10*ROW('Sanitation Data'!H94))="","",OFFSET('Sanitation Data'!$H$32,0,10*ROW('Sanitation Data'!H94)))</f>
        <v/>
      </c>
      <c r="DJ100" s="322" t="str">
        <f ca="true">+IF(OFFSET('Sanitation Data'!$I$28,0,10*ROW('Sanitation Data'!I94))="","",OFFSET('Sanitation Data'!$I$28,0,10*ROW('Sanitation Data'!I94)))</f>
        <v/>
      </c>
      <c r="DK100" s="322" t="str">
        <f ca="true">+IF(OFFSET('Sanitation Data'!$I$29,0,10*ROW('Sanitation Data'!I94))="","",OFFSET('Sanitation Data'!$I$29,0,10*ROW('Sanitation Data'!I94)))</f>
        <v/>
      </c>
      <c r="DL100" s="322" t="str">
        <f ca="true">+IF(OFFSET('Sanitation Data'!$I$30,0,10*ROW('Sanitation Data'!I94))="","",OFFSET('Sanitation Data'!$I$30,0,10*ROW('Sanitation Data'!I94)))</f>
        <v/>
      </c>
      <c r="DM100" s="322" t="str">
        <f ca="true">+IF(OFFSET('Sanitation Data'!$I$31,0,10*ROW('Sanitation Data'!I94))="","",OFFSET('Sanitation Data'!$I$31,0,10*ROW('Sanitation Data'!I94)))</f>
        <v/>
      </c>
      <c r="DN100" s="322" t="str">
        <f ca="true">+IF(OFFSET('Sanitation Data'!$I$32,0,10*ROW('Sanitation Data'!I94))="","",OFFSET('Sanitation Data'!$I$32,0,10*ROW('Sanitation Data'!I94)))</f>
        <v/>
      </c>
      <c r="DO100" s="322" t="str">
        <f ca="true">+IF(OFFSET('Hygiene Data'!$D$11,0,10*ROW('Hygiene Data'!D94))="","",OFFSET('Hygiene Data'!$D$11,0,10*ROW('Hygiene Data'!D94)))</f>
        <v/>
      </c>
      <c r="DP100" s="322" t="str">
        <f ca="true">+IF(OFFSET('Hygiene Data'!$D$12,0,10*ROW('Hygiene Data'!D94))="","",OFFSET('Hygiene Data'!$D$12,0,10*ROW('Hygiene Data'!D94)))</f>
        <v/>
      </c>
      <c r="DQ100" s="322" t="str">
        <f ca="true">+IF(OFFSET('Hygiene Data'!$D$13,0,10*ROW('Hygiene Data'!D94))="","",OFFSET('Hygiene Data'!$D$13,0,10*ROW('Hygiene Data'!D94)))</f>
        <v/>
      </c>
      <c r="DR100" s="322" t="str">
        <f ca="true">+IF(OFFSET('Hygiene Data'!$E$11,0,10*ROW('Hygiene Data'!E94))="","",OFFSET('Hygiene Data'!$E$11,0,10*ROW('Hygiene Data'!E94)))</f>
        <v/>
      </c>
      <c r="DS100" s="322" t="str">
        <f ca="true">+IF(OFFSET('Hygiene Data'!$E$12,0,10*ROW('Hygiene Data'!E94))="","",OFFSET('Hygiene Data'!$E$12,0,10*ROW('Hygiene Data'!E94)))</f>
        <v/>
      </c>
      <c r="DT100" s="322" t="str">
        <f ca="true">+IF(OFFSET('Hygiene Data'!$E$13,0,10*ROW('Hygiene Data'!E94))="","",OFFSET('Hygiene Data'!$E$13,0,10*ROW('Hygiene Data'!E94)))</f>
        <v/>
      </c>
      <c r="DU100" s="322" t="str">
        <f ca="true">+IF(OFFSET('Hygiene Data'!$F$11,0,10*ROW('Hygiene Data'!F94))="","",OFFSET('Hygiene Data'!$F$11,0,10*ROW('Hygiene Data'!F94)))</f>
        <v/>
      </c>
      <c r="DV100" s="322" t="str">
        <f ca="true">+IF(OFFSET('Hygiene Data'!$F$12,0,10*ROW('Hygiene Data'!F94))="","",OFFSET('Hygiene Data'!$F$12,0,10*ROW('Hygiene Data'!F94)))</f>
        <v/>
      </c>
      <c r="DW100" s="322" t="str">
        <f ca="true">+IF(OFFSET('Hygiene Data'!$F$13,0,10*ROW('Hygiene Data'!F94))="","",OFFSET('Hygiene Data'!$F$13,0,10*ROW('Hygiene Data'!F94)))</f>
        <v/>
      </c>
      <c r="DX100" s="322" t="str">
        <f ca="true">+IF(OFFSET('Hygiene Data'!$G$11,0,10*ROW('Hygiene Data'!G94))="","",OFFSET('Hygiene Data'!$G$11,0,10*ROW('Hygiene Data'!G94)))</f>
        <v/>
      </c>
      <c r="DY100" s="322" t="str">
        <f ca="true">+IF(OFFSET('Hygiene Data'!$G$12,0,10*ROW('Hygiene Data'!G94))="","",OFFSET('Hygiene Data'!$G$12,0,10*ROW('Hygiene Data'!G94)))</f>
        <v/>
      </c>
      <c r="DZ100" s="322" t="str">
        <f ca="true">+IF(OFFSET('Hygiene Data'!$G$13,0,10*ROW('Hygiene Data'!G94))="","",OFFSET('Hygiene Data'!$G$13,0,10*ROW('Hygiene Data'!G94)))</f>
        <v/>
      </c>
      <c r="EA100" s="322" t="str">
        <f ca="true">+IF(OFFSET('Hygiene Data'!$H$11,0,10*ROW('Hygiene Data'!H94))="","",OFFSET('Hygiene Data'!$H$11,0,10*ROW('Hygiene Data'!H94)))</f>
        <v/>
      </c>
      <c r="EB100" s="322" t="str">
        <f ca="true">+IF(OFFSET('Hygiene Data'!$H$12,0,10*ROW('Hygiene Data'!H94))="","",OFFSET('Hygiene Data'!$H$12,0,10*ROW('Hygiene Data'!H94)))</f>
        <v/>
      </c>
      <c r="EC100" s="322" t="str">
        <f ca="true">+IF(OFFSET('Hygiene Data'!$H$13,0,10*ROW('Hygiene Data'!H94))="","",OFFSET('Hygiene Data'!$H$13,0,10*ROW('Hygiene Data'!H94)))</f>
        <v/>
      </c>
      <c r="ED100" s="322" t="str">
        <f ca="true">+IF(OFFSET('Hygiene Data'!$I$11,0,10*ROW('Hygiene Data'!I94))="","",OFFSET('Hygiene Data'!$I$11,0,10*ROW('Hygiene Data'!I94)))</f>
        <v/>
      </c>
      <c r="EE100" s="322" t="str">
        <f ca="true">+IF(OFFSET('Hygiene Data'!$I$12,0,10*ROW('Hygiene Data'!I94))="","",OFFSET('Hygiene Data'!$I$12,0,10*ROW('Hygiene Data'!I94)))</f>
        <v/>
      </c>
      <c r="EF100" s="322" t="str">
        <f ca="true">+IF(OFFSET('Hygiene Data'!$I$13,0,10*ROW('Hygiene Data'!I94))="","",OFFSET('Hygiene Data'!$I$13,0,10*ROW('Hygiene Data'!I94)))</f>
        <v/>
      </c>
    </row>
    <row xmlns:x14ac="http://schemas.microsoft.com/office/spreadsheetml/2009/9/ac" r="101" x14ac:dyDescent="0.2">
      <c r="A101" s="38" t="str">
        <f ca="true">+IF(OFFSET('Water Data'!$B$2,0,10*ROW('Water Data'!E95))="","",OFFSET('Water Data'!$B$2,0,10*ROW('Water Data'!E95)))</f>
        <v/>
      </c>
      <c r="B101" s="38" t="str">
        <f ca="true">+IF(OFFSET('Water Data'!$C$2,0,10*ROW('Water Data'!F95))="","",OFFSET('Water Data'!$C$2,0,10*ROW('Water Data'!F95)))</f>
        <v/>
      </c>
      <c r="C101" s="378" t="str">
        <f t="shared" ca="true" si="1"/>
        <v/>
      </c>
      <c r="D101" s="99"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9"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9"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9"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9"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9"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9"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9"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9"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9"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9"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9"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9"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9"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9"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9"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9"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9"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100"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100"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100"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100"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100"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100"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100"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100"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100"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100"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100"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100"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100"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100"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100"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100"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100"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100"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100"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100"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100"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100"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100"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100"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100"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100"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100"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100"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100"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100"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101"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101"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101"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101"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101"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101"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101"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101"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101"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101"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101"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101"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101"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101"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101"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101"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101"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101"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22"/>
      <c r="BS101" s="322" t="str">
        <f ca="true">+IF(OFFSET('Water Data'!$D$27,0,10*ROW('Water Data'!D95))="","",OFFSET('Water Data'!$D$27,0,10*ROW('Water Data'!D95)))</f>
        <v/>
      </c>
      <c r="BT101" s="322" t="str">
        <f ca="true">+IF(OFFSET('Water Data'!$D$28,0,10*ROW('Water Data'!D95))="","",OFFSET('Water Data'!$D$28,0,10*ROW('Water Data'!D95)))</f>
        <v/>
      </c>
      <c r="BU101" s="322" t="str">
        <f ca="true">+IF(OFFSET('Water Data'!$D$29,0,10*ROW('Water Data'!D95))="","",OFFSET('Water Data'!$D$29,0,10*ROW('Water Data'!D95)))</f>
        <v/>
      </c>
      <c r="BV101" s="322" t="str">
        <f ca="true">+IF(OFFSET('Water Data'!$E$27,0,10*ROW('Water Data'!E95))="","",OFFSET('Water Data'!$E$27,0,10*ROW('Water Data'!E95)))</f>
        <v/>
      </c>
      <c r="BW101" s="322" t="str">
        <f ca="true">+IF(OFFSET('Water Data'!$E$28,0,10*ROW('Water Data'!E95))="","",OFFSET('Water Data'!$E$28,0,10*ROW('Water Data'!E95)))</f>
        <v/>
      </c>
      <c r="BX101" s="322" t="str">
        <f ca="true">+IF(OFFSET('Water Data'!$E$29,0,10*ROW('Water Data'!E95))="","",OFFSET('Water Data'!$E$29,0,10*ROW('Water Data'!E95)))</f>
        <v/>
      </c>
      <c r="BY101" s="322" t="str">
        <f ca="true">+IF(OFFSET('Water Data'!$F$27,0,10*ROW('Water Data'!F95))="","",OFFSET('Water Data'!$F$27,0,10*ROW('Water Data'!F95)))</f>
        <v/>
      </c>
      <c r="BZ101" s="322" t="str">
        <f ca="true">+IF(OFFSET('Water Data'!$F$28,0,10*ROW('Water Data'!F95))="","",OFFSET('Water Data'!$F$28,0,10*ROW('Water Data'!F95)))</f>
        <v/>
      </c>
      <c r="CA101" s="322" t="str">
        <f ca="true">+IF(OFFSET('Water Data'!$F$29,0,10*ROW('Water Data'!F95))="","",OFFSET('Water Data'!$F$29,0,10*ROW('Water Data'!F95)))</f>
        <v/>
      </c>
      <c r="CB101" s="322" t="str">
        <f ca="true">+IF(OFFSET('Water Data'!$G$27,0,10*ROW('Water Data'!G95))="","",OFFSET('Water Data'!$G$27,0,10*ROW('Water Data'!G95)))</f>
        <v/>
      </c>
      <c r="CC101" s="322" t="str">
        <f ca="true">+IF(OFFSET('Water Data'!$G$28,0,10*ROW('Water Data'!G95))="","",OFFSET('Water Data'!$G$28,0,10*ROW('Water Data'!G95)))</f>
        <v/>
      </c>
      <c r="CD101" s="322" t="str">
        <f ca="true">+IF(OFFSET('Water Data'!$G$29,0,10*ROW('Water Data'!G95))="","",OFFSET('Water Data'!$G$29,0,10*ROW('Water Data'!G95)))</f>
        <v/>
      </c>
      <c r="CE101" s="322" t="str">
        <f ca="true">+IF(OFFSET('Water Data'!$H$27,0,10*ROW('Water Data'!H95))="","",OFFSET('Water Data'!$H$27,0,10*ROW('Water Data'!H95)))</f>
        <v/>
      </c>
      <c r="CF101" s="322" t="str">
        <f ca="true">+IF(OFFSET('Water Data'!$H$28,0,10*ROW('Water Data'!H95))="","",OFFSET('Water Data'!$H$28,0,10*ROW('Water Data'!H95)))</f>
        <v/>
      </c>
      <c r="CG101" s="322" t="str">
        <f ca="true">+IF(OFFSET('Water Data'!$H$29,0,10*ROW('Water Data'!H95))="","",OFFSET('Water Data'!$H$29,0,10*ROW('Water Data'!H95)))</f>
        <v/>
      </c>
      <c r="CH101" s="322" t="str">
        <f ca="true">+IF(OFFSET('Water Data'!$I$27,0,10*ROW('Water Data'!I95))="","",OFFSET('Water Data'!$I$27,0,10*ROW('Water Data'!I95)))</f>
        <v/>
      </c>
      <c r="CI101" s="322" t="str">
        <f ca="true">+IF(OFFSET('Water Data'!$I$28,0,10*ROW('Water Data'!I95))="","",OFFSET('Water Data'!$I$28,0,10*ROW('Water Data'!I95)))</f>
        <v/>
      </c>
      <c r="CJ101" s="322" t="str">
        <f ca="true">+IF(OFFSET('Water Data'!$I$29,0,10*ROW('Water Data'!I95))="","",OFFSET('Water Data'!$I$29,0,10*ROW('Water Data'!I95)))</f>
        <v/>
      </c>
      <c r="CK101" s="322" t="str">
        <f ca="true">+IF(OFFSET('Sanitation Data'!$D$28,0,10*ROW('Sanitation Data'!D95))="","",OFFSET('Sanitation Data'!$D$28,0,10*ROW('Sanitation Data'!D95)))</f>
        <v/>
      </c>
      <c r="CL101" s="322" t="str">
        <f ca="true">+IF(OFFSET('Sanitation Data'!$D$29,0,10*ROW('Sanitation Data'!D95))="","",OFFSET('Sanitation Data'!$D$29,0,10*ROW('Sanitation Data'!D95)))</f>
        <v/>
      </c>
      <c r="CM101" s="322" t="str">
        <f ca="true">+IF(OFFSET('Sanitation Data'!$D$30,0,10*ROW('Sanitation Data'!D95))="","",OFFSET('Sanitation Data'!$D$30,0,10*ROW('Sanitation Data'!D95)))</f>
        <v/>
      </c>
      <c r="CN101" s="322" t="str">
        <f ca="true">+IF(OFFSET('Sanitation Data'!$D$31,0,10*ROW('Sanitation Data'!D95))="","",OFFSET('Sanitation Data'!$D$31,0,10*ROW('Sanitation Data'!D95)))</f>
        <v/>
      </c>
      <c r="CO101" s="322" t="str">
        <f ca="true">+IF(OFFSET('Sanitation Data'!$D$32,0,10*ROW('Sanitation Data'!D95))="","",OFFSET('Sanitation Data'!$D$32,0,10*ROW('Sanitation Data'!D95)))</f>
        <v/>
      </c>
      <c r="CP101" s="322" t="str">
        <f ca="true">+IF(OFFSET('Sanitation Data'!$E$28,0,10*ROW('Sanitation Data'!E95))="","",OFFSET('Sanitation Data'!$E$28,0,10*ROW('Sanitation Data'!E95)))</f>
        <v/>
      </c>
      <c r="CQ101" s="322" t="str">
        <f ca="true">+IF(OFFSET('Sanitation Data'!$E$29,0,10*ROW('Sanitation Data'!E95))="","",OFFSET('Sanitation Data'!$E$29,0,10*ROW('Sanitation Data'!E95)))</f>
        <v/>
      </c>
      <c r="CR101" s="322" t="str">
        <f ca="true">+IF(OFFSET('Sanitation Data'!$E$30,0,10*ROW('Sanitation Data'!E95))="","",OFFSET('Sanitation Data'!$E$30,0,10*ROW('Sanitation Data'!E95)))</f>
        <v/>
      </c>
      <c r="CS101" s="322" t="str">
        <f ca="true">+IF(OFFSET('Sanitation Data'!$E$31,0,10*ROW('Sanitation Data'!E95))="","",OFFSET('Sanitation Data'!$E$31,0,10*ROW('Sanitation Data'!E95)))</f>
        <v/>
      </c>
      <c r="CT101" s="322" t="str">
        <f ca="true">+IF(OFFSET('Sanitation Data'!$E$32,0,10*ROW('Sanitation Data'!E95))="","",OFFSET('Sanitation Data'!$E$32,0,10*ROW('Sanitation Data'!E95)))</f>
        <v/>
      </c>
      <c r="CU101" s="322" t="str">
        <f ca="true">+IF(OFFSET('Sanitation Data'!$F$28,0,10*ROW('Sanitation Data'!F95))="","",OFFSET('Sanitation Data'!$F$28,0,10*ROW('Sanitation Data'!F95)))</f>
        <v/>
      </c>
      <c r="CV101" s="322" t="str">
        <f ca="true">+IF(OFFSET('Sanitation Data'!$F$29,0,10*ROW('Sanitation Data'!F95))="","",OFFSET('Sanitation Data'!$F$29,0,10*ROW('Sanitation Data'!F95)))</f>
        <v/>
      </c>
      <c r="CW101" s="322" t="str">
        <f ca="true">+IF(OFFSET('Sanitation Data'!$F$30,0,10*ROW('Sanitation Data'!F95))="","",OFFSET('Sanitation Data'!$F$30,0,10*ROW('Sanitation Data'!F95)))</f>
        <v/>
      </c>
      <c r="CX101" s="322" t="str">
        <f ca="true">+IF(OFFSET('Sanitation Data'!$F$31,0,10*ROW('Sanitation Data'!F95))="","",OFFSET('Sanitation Data'!$F$31,0,10*ROW('Sanitation Data'!F95)))</f>
        <v/>
      </c>
      <c r="CY101" s="322" t="str">
        <f ca="true">+IF(OFFSET('Sanitation Data'!$F$32,0,10*ROW('Sanitation Data'!F95))="","",OFFSET('Sanitation Data'!$F$32,0,10*ROW('Sanitation Data'!F95)))</f>
        <v/>
      </c>
      <c r="CZ101" s="322" t="str">
        <f ca="true">+IF(OFFSET('Sanitation Data'!$G$28,0,10*ROW('Sanitation Data'!G95))="","",OFFSET('Sanitation Data'!$G$28,0,10*ROW('Sanitation Data'!G95)))</f>
        <v/>
      </c>
      <c r="DA101" s="322" t="str">
        <f ca="true">+IF(OFFSET('Sanitation Data'!$G$29,0,10*ROW('Sanitation Data'!G95))="","",OFFSET('Sanitation Data'!$G$29,0,10*ROW('Sanitation Data'!G95)))</f>
        <v/>
      </c>
      <c r="DB101" s="322" t="str">
        <f ca="true">+IF(OFFSET('Sanitation Data'!$G$30,0,10*ROW('Sanitation Data'!G95))="","",OFFSET('Sanitation Data'!$G$30,0,10*ROW('Sanitation Data'!G95)))</f>
        <v/>
      </c>
      <c r="DC101" s="322" t="str">
        <f ca="true">+IF(OFFSET('Sanitation Data'!$G$31,0,10*ROW('Sanitation Data'!G95))="","",OFFSET('Sanitation Data'!$G$31,0,10*ROW('Sanitation Data'!G95)))</f>
        <v/>
      </c>
      <c r="DD101" s="322" t="str">
        <f ca="true">+IF(OFFSET('Sanitation Data'!$G$32,0,10*ROW('Sanitation Data'!G95))="","",OFFSET('Sanitation Data'!$G$32,0,10*ROW('Sanitation Data'!G95)))</f>
        <v/>
      </c>
      <c r="DE101" s="322" t="str">
        <f ca="true">+IF(OFFSET('Sanitation Data'!$H$28,0,10*ROW('Sanitation Data'!H95))="","",OFFSET('Sanitation Data'!$H$28,0,10*ROW('Sanitation Data'!H95)))</f>
        <v/>
      </c>
      <c r="DF101" s="322" t="str">
        <f ca="true">+IF(OFFSET('Sanitation Data'!$H$29,0,10*ROW('Sanitation Data'!H95))="","",OFFSET('Sanitation Data'!$H$29,0,10*ROW('Sanitation Data'!H95)))</f>
        <v/>
      </c>
      <c r="DG101" s="322" t="str">
        <f ca="true">+IF(OFFSET('Sanitation Data'!$H$30,0,10*ROW('Sanitation Data'!H95))="","",OFFSET('Sanitation Data'!$H$30,0,10*ROW('Sanitation Data'!H95)))</f>
        <v/>
      </c>
      <c r="DH101" s="322" t="str">
        <f ca="true">+IF(OFFSET('Sanitation Data'!$H$31,0,10*ROW('Sanitation Data'!H95))="","",OFFSET('Sanitation Data'!$H$31,0,10*ROW('Sanitation Data'!H95)))</f>
        <v/>
      </c>
      <c r="DI101" s="322" t="str">
        <f ca="true">+IF(OFFSET('Sanitation Data'!$H$32,0,10*ROW('Sanitation Data'!H95))="","",OFFSET('Sanitation Data'!$H$32,0,10*ROW('Sanitation Data'!H95)))</f>
        <v/>
      </c>
      <c r="DJ101" s="322" t="str">
        <f ca="true">+IF(OFFSET('Sanitation Data'!$I$28,0,10*ROW('Sanitation Data'!I95))="","",OFFSET('Sanitation Data'!$I$28,0,10*ROW('Sanitation Data'!I95)))</f>
        <v/>
      </c>
      <c r="DK101" s="322" t="str">
        <f ca="true">+IF(OFFSET('Sanitation Data'!$I$29,0,10*ROW('Sanitation Data'!I95))="","",OFFSET('Sanitation Data'!$I$29,0,10*ROW('Sanitation Data'!I95)))</f>
        <v/>
      </c>
      <c r="DL101" s="322" t="str">
        <f ca="true">+IF(OFFSET('Sanitation Data'!$I$30,0,10*ROW('Sanitation Data'!I95))="","",OFFSET('Sanitation Data'!$I$30,0,10*ROW('Sanitation Data'!I95)))</f>
        <v/>
      </c>
      <c r="DM101" s="322" t="str">
        <f ca="true">+IF(OFFSET('Sanitation Data'!$I$31,0,10*ROW('Sanitation Data'!I95))="","",OFFSET('Sanitation Data'!$I$31,0,10*ROW('Sanitation Data'!I95)))</f>
        <v/>
      </c>
      <c r="DN101" s="322" t="str">
        <f ca="true">+IF(OFFSET('Sanitation Data'!$I$32,0,10*ROW('Sanitation Data'!I95))="","",OFFSET('Sanitation Data'!$I$32,0,10*ROW('Sanitation Data'!I95)))</f>
        <v/>
      </c>
      <c r="DO101" s="322" t="str">
        <f ca="true">+IF(OFFSET('Hygiene Data'!$D$11,0,10*ROW('Hygiene Data'!D95))="","",OFFSET('Hygiene Data'!$D$11,0,10*ROW('Hygiene Data'!D95)))</f>
        <v/>
      </c>
      <c r="DP101" s="322" t="str">
        <f ca="true">+IF(OFFSET('Hygiene Data'!$D$12,0,10*ROW('Hygiene Data'!D95))="","",OFFSET('Hygiene Data'!$D$12,0,10*ROW('Hygiene Data'!D95)))</f>
        <v/>
      </c>
      <c r="DQ101" s="322" t="str">
        <f ca="true">+IF(OFFSET('Hygiene Data'!$D$13,0,10*ROW('Hygiene Data'!D95))="","",OFFSET('Hygiene Data'!$D$13,0,10*ROW('Hygiene Data'!D95)))</f>
        <v/>
      </c>
      <c r="DR101" s="322" t="str">
        <f ca="true">+IF(OFFSET('Hygiene Data'!$E$11,0,10*ROW('Hygiene Data'!E95))="","",OFFSET('Hygiene Data'!$E$11,0,10*ROW('Hygiene Data'!E95)))</f>
        <v/>
      </c>
      <c r="DS101" s="322" t="str">
        <f ca="true">+IF(OFFSET('Hygiene Data'!$E$12,0,10*ROW('Hygiene Data'!E95))="","",OFFSET('Hygiene Data'!$E$12,0,10*ROW('Hygiene Data'!E95)))</f>
        <v/>
      </c>
      <c r="DT101" s="322" t="str">
        <f ca="true">+IF(OFFSET('Hygiene Data'!$E$13,0,10*ROW('Hygiene Data'!E95))="","",OFFSET('Hygiene Data'!$E$13,0,10*ROW('Hygiene Data'!E95)))</f>
        <v/>
      </c>
      <c r="DU101" s="322" t="str">
        <f ca="true">+IF(OFFSET('Hygiene Data'!$F$11,0,10*ROW('Hygiene Data'!F95))="","",OFFSET('Hygiene Data'!$F$11,0,10*ROW('Hygiene Data'!F95)))</f>
        <v/>
      </c>
      <c r="DV101" s="322" t="str">
        <f ca="true">+IF(OFFSET('Hygiene Data'!$F$12,0,10*ROW('Hygiene Data'!F95))="","",OFFSET('Hygiene Data'!$F$12,0,10*ROW('Hygiene Data'!F95)))</f>
        <v/>
      </c>
      <c r="DW101" s="322" t="str">
        <f ca="true">+IF(OFFSET('Hygiene Data'!$F$13,0,10*ROW('Hygiene Data'!F95))="","",OFFSET('Hygiene Data'!$F$13,0,10*ROW('Hygiene Data'!F95)))</f>
        <v/>
      </c>
      <c r="DX101" s="322" t="str">
        <f ca="true">+IF(OFFSET('Hygiene Data'!$G$11,0,10*ROW('Hygiene Data'!G95))="","",OFFSET('Hygiene Data'!$G$11,0,10*ROW('Hygiene Data'!G95)))</f>
        <v/>
      </c>
      <c r="DY101" s="322" t="str">
        <f ca="true">+IF(OFFSET('Hygiene Data'!$G$12,0,10*ROW('Hygiene Data'!G95))="","",OFFSET('Hygiene Data'!$G$12,0,10*ROW('Hygiene Data'!G95)))</f>
        <v/>
      </c>
      <c r="DZ101" s="322" t="str">
        <f ca="true">+IF(OFFSET('Hygiene Data'!$G$13,0,10*ROW('Hygiene Data'!G95))="","",OFFSET('Hygiene Data'!$G$13,0,10*ROW('Hygiene Data'!G95)))</f>
        <v/>
      </c>
      <c r="EA101" s="322" t="str">
        <f ca="true">+IF(OFFSET('Hygiene Data'!$H$11,0,10*ROW('Hygiene Data'!H95))="","",OFFSET('Hygiene Data'!$H$11,0,10*ROW('Hygiene Data'!H95)))</f>
        <v/>
      </c>
      <c r="EB101" s="322" t="str">
        <f ca="true">+IF(OFFSET('Hygiene Data'!$H$12,0,10*ROW('Hygiene Data'!H95))="","",OFFSET('Hygiene Data'!$H$12,0,10*ROW('Hygiene Data'!H95)))</f>
        <v/>
      </c>
      <c r="EC101" s="322" t="str">
        <f ca="true">+IF(OFFSET('Hygiene Data'!$H$13,0,10*ROW('Hygiene Data'!H95))="","",OFFSET('Hygiene Data'!$H$13,0,10*ROW('Hygiene Data'!H95)))</f>
        <v/>
      </c>
      <c r="ED101" s="322" t="str">
        <f ca="true">+IF(OFFSET('Hygiene Data'!$I$11,0,10*ROW('Hygiene Data'!I95))="","",OFFSET('Hygiene Data'!$I$11,0,10*ROW('Hygiene Data'!I95)))</f>
        <v/>
      </c>
      <c r="EE101" s="322" t="str">
        <f ca="true">+IF(OFFSET('Hygiene Data'!$I$12,0,10*ROW('Hygiene Data'!I95))="","",OFFSET('Hygiene Data'!$I$12,0,10*ROW('Hygiene Data'!I95)))</f>
        <v/>
      </c>
      <c r="EF101" s="322" t="str">
        <f ca="true">+IF(OFFSET('Hygiene Data'!$I$13,0,10*ROW('Hygiene Data'!I95))="","",OFFSET('Hygiene Data'!$I$13,0,10*ROW('Hygiene Data'!I95)))</f>
        <v/>
      </c>
    </row>
    <row xmlns:x14ac="http://schemas.microsoft.com/office/spreadsheetml/2009/9/ac" r="102" x14ac:dyDescent="0.2">
      <c r="A102" s="38" t="str">
        <f ca="true">+IF(OFFSET('Water Data'!$B$2,0,10*ROW('Water Data'!E96))="","",OFFSET('Water Data'!$B$2,0,10*ROW('Water Data'!E96)))</f>
        <v/>
      </c>
      <c r="B102" s="38" t="str">
        <f ca="true">+IF(OFFSET('Water Data'!$C$2,0,10*ROW('Water Data'!F96))="","",OFFSET('Water Data'!$C$2,0,10*ROW('Water Data'!F96)))</f>
        <v/>
      </c>
      <c r="C102" s="378" t="str">
        <f t="shared" ca="true" si="1"/>
        <v/>
      </c>
      <c r="D102" s="99"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9"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9"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9"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9"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9"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9"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9"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9"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9"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9"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9"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9"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9"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9"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9"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9"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9"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100"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100"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100"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100"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100"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100"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100"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100"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100"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100"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100"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100"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100"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100"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100"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100"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100"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100"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100"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100"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100"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100"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100"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100"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100"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100"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100"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100"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100"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100"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101"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101"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101"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101"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101"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101"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101"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101"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101"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101"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101"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101"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101"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101"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101"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101"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101"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101"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22"/>
      <c r="BS102" s="322" t="str">
        <f ca="true">+IF(OFFSET('Water Data'!$D$27,0,10*ROW('Water Data'!D96))="","",OFFSET('Water Data'!$D$27,0,10*ROW('Water Data'!D96)))</f>
        <v/>
      </c>
      <c r="BT102" s="322" t="str">
        <f ca="true">+IF(OFFSET('Water Data'!$D$28,0,10*ROW('Water Data'!D96))="","",OFFSET('Water Data'!$D$28,0,10*ROW('Water Data'!D96)))</f>
        <v/>
      </c>
      <c r="BU102" s="322" t="str">
        <f ca="true">+IF(OFFSET('Water Data'!$D$29,0,10*ROW('Water Data'!D96))="","",OFFSET('Water Data'!$D$29,0,10*ROW('Water Data'!D96)))</f>
        <v/>
      </c>
      <c r="BV102" s="322" t="str">
        <f ca="true">+IF(OFFSET('Water Data'!$E$27,0,10*ROW('Water Data'!E96))="","",OFFSET('Water Data'!$E$27,0,10*ROW('Water Data'!E96)))</f>
        <v/>
      </c>
      <c r="BW102" s="322" t="str">
        <f ca="true">+IF(OFFSET('Water Data'!$E$28,0,10*ROW('Water Data'!E96))="","",OFFSET('Water Data'!$E$28,0,10*ROW('Water Data'!E96)))</f>
        <v/>
      </c>
      <c r="BX102" s="322" t="str">
        <f ca="true">+IF(OFFSET('Water Data'!$E$29,0,10*ROW('Water Data'!E96))="","",OFFSET('Water Data'!$E$29,0,10*ROW('Water Data'!E96)))</f>
        <v/>
      </c>
      <c r="BY102" s="322" t="str">
        <f ca="true">+IF(OFFSET('Water Data'!$F$27,0,10*ROW('Water Data'!F96))="","",OFFSET('Water Data'!$F$27,0,10*ROW('Water Data'!F96)))</f>
        <v/>
      </c>
      <c r="BZ102" s="322" t="str">
        <f ca="true">+IF(OFFSET('Water Data'!$F$28,0,10*ROW('Water Data'!F96))="","",OFFSET('Water Data'!$F$28,0,10*ROW('Water Data'!F96)))</f>
        <v/>
      </c>
      <c r="CA102" s="322" t="str">
        <f ca="true">+IF(OFFSET('Water Data'!$F$29,0,10*ROW('Water Data'!F96))="","",OFFSET('Water Data'!$F$29,0,10*ROW('Water Data'!F96)))</f>
        <v/>
      </c>
      <c r="CB102" s="322" t="str">
        <f ca="true">+IF(OFFSET('Water Data'!$G$27,0,10*ROW('Water Data'!G96))="","",OFFSET('Water Data'!$G$27,0,10*ROW('Water Data'!G96)))</f>
        <v/>
      </c>
      <c r="CC102" s="322" t="str">
        <f ca="true">+IF(OFFSET('Water Data'!$G$28,0,10*ROW('Water Data'!G96))="","",OFFSET('Water Data'!$G$28,0,10*ROW('Water Data'!G96)))</f>
        <v/>
      </c>
      <c r="CD102" s="322" t="str">
        <f ca="true">+IF(OFFSET('Water Data'!$G$29,0,10*ROW('Water Data'!G96))="","",OFFSET('Water Data'!$G$29,0,10*ROW('Water Data'!G96)))</f>
        <v/>
      </c>
      <c r="CE102" s="322" t="str">
        <f ca="true">+IF(OFFSET('Water Data'!$H$27,0,10*ROW('Water Data'!H96))="","",OFFSET('Water Data'!$H$27,0,10*ROW('Water Data'!H96)))</f>
        <v/>
      </c>
      <c r="CF102" s="322" t="str">
        <f ca="true">+IF(OFFSET('Water Data'!$H$28,0,10*ROW('Water Data'!H96))="","",OFFSET('Water Data'!$H$28,0,10*ROW('Water Data'!H96)))</f>
        <v/>
      </c>
      <c r="CG102" s="322" t="str">
        <f ca="true">+IF(OFFSET('Water Data'!$H$29,0,10*ROW('Water Data'!H96))="","",OFFSET('Water Data'!$H$29,0,10*ROW('Water Data'!H96)))</f>
        <v/>
      </c>
      <c r="CH102" s="322" t="str">
        <f ca="true">+IF(OFFSET('Water Data'!$I$27,0,10*ROW('Water Data'!I96))="","",OFFSET('Water Data'!$I$27,0,10*ROW('Water Data'!I96)))</f>
        <v/>
      </c>
      <c r="CI102" s="322" t="str">
        <f ca="true">+IF(OFFSET('Water Data'!$I$28,0,10*ROW('Water Data'!I96))="","",OFFSET('Water Data'!$I$28,0,10*ROW('Water Data'!I96)))</f>
        <v/>
      </c>
      <c r="CJ102" s="322" t="str">
        <f ca="true">+IF(OFFSET('Water Data'!$I$29,0,10*ROW('Water Data'!I96))="","",OFFSET('Water Data'!$I$29,0,10*ROW('Water Data'!I96)))</f>
        <v/>
      </c>
      <c r="CK102" s="322" t="str">
        <f ca="true">+IF(OFFSET('Sanitation Data'!$D$28,0,10*ROW('Sanitation Data'!D96))="","",OFFSET('Sanitation Data'!$D$28,0,10*ROW('Sanitation Data'!D96)))</f>
        <v/>
      </c>
      <c r="CL102" s="322" t="str">
        <f ca="true">+IF(OFFSET('Sanitation Data'!$D$29,0,10*ROW('Sanitation Data'!D96))="","",OFFSET('Sanitation Data'!$D$29,0,10*ROW('Sanitation Data'!D96)))</f>
        <v/>
      </c>
      <c r="CM102" s="322" t="str">
        <f ca="true">+IF(OFFSET('Sanitation Data'!$D$30,0,10*ROW('Sanitation Data'!D96))="","",OFFSET('Sanitation Data'!$D$30,0,10*ROW('Sanitation Data'!D96)))</f>
        <v/>
      </c>
      <c r="CN102" s="322" t="str">
        <f ca="true">+IF(OFFSET('Sanitation Data'!$D$31,0,10*ROW('Sanitation Data'!D96))="","",OFFSET('Sanitation Data'!$D$31,0,10*ROW('Sanitation Data'!D96)))</f>
        <v/>
      </c>
      <c r="CO102" s="322" t="str">
        <f ca="true">+IF(OFFSET('Sanitation Data'!$D$32,0,10*ROW('Sanitation Data'!D96))="","",OFFSET('Sanitation Data'!$D$32,0,10*ROW('Sanitation Data'!D96)))</f>
        <v/>
      </c>
      <c r="CP102" s="322" t="str">
        <f ca="true">+IF(OFFSET('Sanitation Data'!$E$28,0,10*ROW('Sanitation Data'!E96))="","",OFFSET('Sanitation Data'!$E$28,0,10*ROW('Sanitation Data'!E96)))</f>
        <v/>
      </c>
      <c r="CQ102" s="322" t="str">
        <f ca="true">+IF(OFFSET('Sanitation Data'!$E$29,0,10*ROW('Sanitation Data'!E96))="","",OFFSET('Sanitation Data'!$E$29,0,10*ROW('Sanitation Data'!E96)))</f>
        <v/>
      </c>
      <c r="CR102" s="322" t="str">
        <f ca="true">+IF(OFFSET('Sanitation Data'!$E$30,0,10*ROW('Sanitation Data'!E96))="","",OFFSET('Sanitation Data'!$E$30,0,10*ROW('Sanitation Data'!E96)))</f>
        <v/>
      </c>
      <c r="CS102" s="322" t="str">
        <f ca="true">+IF(OFFSET('Sanitation Data'!$E$31,0,10*ROW('Sanitation Data'!E96))="","",OFFSET('Sanitation Data'!$E$31,0,10*ROW('Sanitation Data'!E96)))</f>
        <v/>
      </c>
      <c r="CT102" s="322" t="str">
        <f ca="true">+IF(OFFSET('Sanitation Data'!$E$32,0,10*ROW('Sanitation Data'!E96))="","",OFFSET('Sanitation Data'!$E$32,0,10*ROW('Sanitation Data'!E96)))</f>
        <v/>
      </c>
      <c r="CU102" s="322" t="str">
        <f ca="true">+IF(OFFSET('Sanitation Data'!$F$28,0,10*ROW('Sanitation Data'!F96))="","",OFFSET('Sanitation Data'!$F$28,0,10*ROW('Sanitation Data'!F96)))</f>
        <v/>
      </c>
      <c r="CV102" s="322" t="str">
        <f ca="true">+IF(OFFSET('Sanitation Data'!$F$29,0,10*ROW('Sanitation Data'!F96))="","",OFFSET('Sanitation Data'!$F$29,0,10*ROW('Sanitation Data'!F96)))</f>
        <v/>
      </c>
      <c r="CW102" s="322" t="str">
        <f ca="true">+IF(OFFSET('Sanitation Data'!$F$30,0,10*ROW('Sanitation Data'!F96))="","",OFFSET('Sanitation Data'!$F$30,0,10*ROW('Sanitation Data'!F96)))</f>
        <v/>
      </c>
      <c r="CX102" s="322" t="str">
        <f ca="true">+IF(OFFSET('Sanitation Data'!$F$31,0,10*ROW('Sanitation Data'!F96))="","",OFFSET('Sanitation Data'!$F$31,0,10*ROW('Sanitation Data'!F96)))</f>
        <v/>
      </c>
      <c r="CY102" s="322" t="str">
        <f ca="true">+IF(OFFSET('Sanitation Data'!$F$32,0,10*ROW('Sanitation Data'!F96))="","",OFFSET('Sanitation Data'!$F$32,0,10*ROW('Sanitation Data'!F96)))</f>
        <v/>
      </c>
      <c r="CZ102" s="322" t="str">
        <f ca="true">+IF(OFFSET('Sanitation Data'!$G$28,0,10*ROW('Sanitation Data'!G96))="","",OFFSET('Sanitation Data'!$G$28,0,10*ROW('Sanitation Data'!G96)))</f>
        <v/>
      </c>
      <c r="DA102" s="322" t="str">
        <f ca="true">+IF(OFFSET('Sanitation Data'!$G$29,0,10*ROW('Sanitation Data'!G96))="","",OFFSET('Sanitation Data'!$G$29,0,10*ROW('Sanitation Data'!G96)))</f>
        <v/>
      </c>
      <c r="DB102" s="322" t="str">
        <f ca="true">+IF(OFFSET('Sanitation Data'!$G$30,0,10*ROW('Sanitation Data'!G96))="","",OFFSET('Sanitation Data'!$G$30,0,10*ROW('Sanitation Data'!G96)))</f>
        <v/>
      </c>
      <c r="DC102" s="322" t="str">
        <f ca="true">+IF(OFFSET('Sanitation Data'!$G$31,0,10*ROW('Sanitation Data'!G96))="","",OFFSET('Sanitation Data'!$G$31,0,10*ROW('Sanitation Data'!G96)))</f>
        <v/>
      </c>
      <c r="DD102" s="322" t="str">
        <f ca="true">+IF(OFFSET('Sanitation Data'!$G$32,0,10*ROW('Sanitation Data'!G96))="","",OFFSET('Sanitation Data'!$G$32,0,10*ROW('Sanitation Data'!G96)))</f>
        <v/>
      </c>
      <c r="DE102" s="322" t="str">
        <f ca="true">+IF(OFFSET('Sanitation Data'!$H$28,0,10*ROW('Sanitation Data'!H96))="","",OFFSET('Sanitation Data'!$H$28,0,10*ROW('Sanitation Data'!H96)))</f>
        <v/>
      </c>
      <c r="DF102" s="322" t="str">
        <f ca="true">+IF(OFFSET('Sanitation Data'!$H$29,0,10*ROW('Sanitation Data'!H96))="","",OFFSET('Sanitation Data'!$H$29,0,10*ROW('Sanitation Data'!H96)))</f>
        <v/>
      </c>
      <c r="DG102" s="322" t="str">
        <f ca="true">+IF(OFFSET('Sanitation Data'!$H$30,0,10*ROW('Sanitation Data'!H96))="","",OFFSET('Sanitation Data'!$H$30,0,10*ROW('Sanitation Data'!H96)))</f>
        <v/>
      </c>
      <c r="DH102" s="322" t="str">
        <f ca="true">+IF(OFFSET('Sanitation Data'!$H$31,0,10*ROW('Sanitation Data'!H96))="","",OFFSET('Sanitation Data'!$H$31,0,10*ROW('Sanitation Data'!H96)))</f>
        <v/>
      </c>
      <c r="DI102" s="322" t="str">
        <f ca="true">+IF(OFFSET('Sanitation Data'!$H$32,0,10*ROW('Sanitation Data'!H96))="","",OFFSET('Sanitation Data'!$H$32,0,10*ROW('Sanitation Data'!H96)))</f>
        <v/>
      </c>
      <c r="DJ102" s="322" t="str">
        <f ca="true">+IF(OFFSET('Sanitation Data'!$I$28,0,10*ROW('Sanitation Data'!I96))="","",OFFSET('Sanitation Data'!$I$28,0,10*ROW('Sanitation Data'!I96)))</f>
        <v/>
      </c>
      <c r="DK102" s="322" t="str">
        <f ca="true">+IF(OFFSET('Sanitation Data'!$I$29,0,10*ROW('Sanitation Data'!I96))="","",OFFSET('Sanitation Data'!$I$29,0,10*ROW('Sanitation Data'!I96)))</f>
        <v/>
      </c>
      <c r="DL102" s="322" t="str">
        <f ca="true">+IF(OFFSET('Sanitation Data'!$I$30,0,10*ROW('Sanitation Data'!I96))="","",OFFSET('Sanitation Data'!$I$30,0,10*ROW('Sanitation Data'!I96)))</f>
        <v/>
      </c>
      <c r="DM102" s="322" t="str">
        <f ca="true">+IF(OFFSET('Sanitation Data'!$I$31,0,10*ROW('Sanitation Data'!I96))="","",OFFSET('Sanitation Data'!$I$31,0,10*ROW('Sanitation Data'!I96)))</f>
        <v/>
      </c>
      <c r="DN102" s="322" t="str">
        <f ca="true">+IF(OFFSET('Sanitation Data'!$I$32,0,10*ROW('Sanitation Data'!I96))="","",OFFSET('Sanitation Data'!$I$32,0,10*ROW('Sanitation Data'!I96)))</f>
        <v/>
      </c>
      <c r="DO102" s="322" t="str">
        <f ca="true">+IF(OFFSET('Hygiene Data'!$D$11,0,10*ROW('Hygiene Data'!D96))="","",OFFSET('Hygiene Data'!$D$11,0,10*ROW('Hygiene Data'!D96)))</f>
        <v/>
      </c>
      <c r="DP102" s="322" t="str">
        <f ca="true">+IF(OFFSET('Hygiene Data'!$D$12,0,10*ROW('Hygiene Data'!D96))="","",OFFSET('Hygiene Data'!$D$12,0,10*ROW('Hygiene Data'!D96)))</f>
        <v/>
      </c>
      <c r="DQ102" s="322" t="str">
        <f ca="true">+IF(OFFSET('Hygiene Data'!$D$13,0,10*ROW('Hygiene Data'!D96))="","",OFFSET('Hygiene Data'!$D$13,0,10*ROW('Hygiene Data'!D96)))</f>
        <v/>
      </c>
      <c r="DR102" s="322" t="str">
        <f ca="true">+IF(OFFSET('Hygiene Data'!$E$11,0,10*ROW('Hygiene Data'!E96))="","",OFFSET('Hygiene Data'!$E$11,0,10*ROW('Hygiene Data'!E96)))</f>
        <v/>
      </c>
      <c r="DS102" s="322" t="str">
        <f ca="true">+IF(OFFSET('Hygiene Data'!$E$12,0,10*ROW('Hygiene Data'!E96))="","",OFFSET('Hygiene Data'!$E$12,0,10*ROW('Hygiene Data'!E96)))</f>
        <v/>
      </c>
      <c r="DT102" s="322" t="str">
        <f ca="true">+IF(OFFSET('Hygiene Data'!$E$13,0,10*ROW('Hygiene Data'!E96))="","",OFFSET('Hygiene Data'!$E$13,0,10*ROW('Hygiene Data'!E96)))</f>
        <v/>
      </c>
      <c r="DU102" s="322" t="str">
        <f ca="true">+IF(OFFSET('Hygiene Data'!$F$11,0,10*ROW('Hygiene Data'!F96))="","",OFFSET('Hygiene Data'!$F$11,0,10*ROW('Hygiene Data'!F96)))</f>
        <v/>
      </c>
      <c r="DV102" s="322" t="str">
        <f ca="true">+IF(OFFSET('Hygiene Data'!$F$12,0,10*ROW('Hygiene Data'!F96))="","",OFFSET('Hygiene Data'!$F$12,0,10*ROW('Hygiene Data'!F96)))</f>
        <v/>
      </c>
      <c r="DW102" s="322" t="str">
        <f ca="true">+IF(OFFSET('Hygiene Data'!$F$13,0,10*ROW('Hygiene Data'!F96))="","",OFFSET('Hygiene Data'!$F$13,0,10*ROW('Hygiene Data'!F96)))</f>
        <v/>
      </c>
      <c r="DX102" s="322" t="str">
        <f ca="true">+IF(OFFSET('Hygiene Data'!$G$11,0,10*ROW('Hygiene Data'!G96))="","",OFFSET('Hygiene Data'!$G$11,0,10*ROW('Hygiene Data'!G96)))</f>
        <v/>
      </c>
      <c r="DY102" s="322" t="str">
        <f ca="true">+IF(OFFSET('Hygiene Data'!$G$12,0,10*ROW('Hygiene Data'!G96))="","",OFFSET('Hygiene Data'!$G$12,0,10*ROW('Hygiene Data'!G96)))</f>
        <v/>
      </c>
      <c r="DZ102" s="322" t="str">
        <f ca="true">+IF(OFFSET('Hygiene Data'!$G$13,0,10*ROW('Hygiene Data'!G96))="","",OFFSET('Hygiene Data'!$G$13,0,10*ROW('Hygiene Data'!G96)))</f>
        <v/>
      </c>
      <c r="EA102" s="322" t="str">
        <f ca="true">+IF(OFFSET('Hygiene Data'!$H$11,0,10*ROW('Hygiene Data'!H96))="","",OFFSET('Hygiene Data'!$H$11,0,10*ROW('Hygiene Data'!H96)))</f>
        <v/>
      </c>
      <c r="EB102" s="322" t="str">
        <f ca="true">+IF(OFFSET('Hygiene Data'!$H$12,0,10*ROW('Hygiene Data'!H96))="","",OFFSET('Hygiene Data'!$H$12,0,10*ROW('Hygiene Data'!H96)))</f>
        <v/>
      </c>
      <c r="EC102" s="322" t="str">
        <f ca="true">+IF(OFFSET('Hygiene Data'!$H$13,0,10*ROW('Hygiene Data'!H96))="","",OFFSET('Hygiene Data'!$H$13,0,10*ROW('Hygiene Data'!H96)))</f>
        <v/>
      </c>
      <c r="ED102" s="322" t="str">
        <f ca="true">+IF(OFFSET('Hygiene Data'!$I$11,0,10*ROW('Hygiene Data'!I96))="","",OFFSET('Hygiene Data'!$I$11,0,10*ROW('Hygiene Data'!I96)))</f>
        <v/>
      </c>
      <c r="EE102" s="322" t="str">
        <f ca="true">+IF(OFFSET('Hygiene Data'!$I$12,0,10*ROW('Hygiene Data'!I96))="","",OFFSET('Hygiene Data'!$I$12,0,10*ROW('Hygiene Data'!I96)))</f>
        <v/>
      </c>
      <c r="EF102" s="322" t="str">
        <f ca="true">+IF(OFFSET('Hygiene Data'!$I$13,0,10*ROW('Hygiene Data'!I96))="","",OFFSET('Hygiene Data'!$I$13,0,10*ROW('Hygiene Data'!I96)))</f>
        <v/>
      </c>
    </row>
    <row xmlns:x14ac="http://schemas.microsoft.com/office/spreadsheetml/2009/9/ac" r="103" x14ac:dyDescent="0.2">
      <c r="A103" s="38" t="str">
        <f ca="true">+IF(OFFSET('Water Data'!$B$2,0,10*ROW('Water Data'!E97))="","",OFFSET('Water Data'!$B$2,0,10*ROW('Water Data'!E97)))</f>
        <v/>
      </c>
      <c r="B103" s="38" t="str">
        <f ca="true">+IF(OFFSET('Water Data'!$C$2,0,10*ROW('Water Data'!F97))="","",OFFSET('Water Data'!$C$2,0,10*ROW('Water Data'!F97)))</f>
        <v/>
      </c>
      <c r="C103" s="378" t="str">
        <f t="shared" ca="true" si="1"/>
        <v/>
      </c>
      <c r="D103" s="99"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9"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9"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9"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9"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9"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9"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9"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9"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9"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9"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9"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9"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9"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9"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9"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9"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9"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100"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100"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100"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100"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100"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100"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100"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100"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100"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100"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100"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100"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100"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100"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100"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100"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100"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100"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100"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100"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100"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100"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100"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100"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100"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100"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100"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100"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100"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100"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101"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101"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101"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101"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101"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101"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101"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101"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101"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101"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101"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101"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101"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101"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101"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101"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101"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101"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22"/>
      <c r="BS103" s="322" t="str">
        <f ca="true">+IF(OFFSET('Water Data'!$D$27,0,10*ROW('Water Data'!D97))="","",OFFSET('Water Data'!$D$27,0,10*ROW('Water Data'!D97)))</f>
        <v/>
      </c>
      <c r="BT103" s="322" t="str">
        <f ca="true">+IF(OFFSET('Water Data'!$D$28,0,10*ROW('Water Data'!D97))="","",OFFSET('Water Data'!$D$28,0,10*ROW('Water Data'!D97)))</f>
        <v/>
      </c>
      <c r="BU103" s="322" t="str">
        <f ca="true">+IF(OFFSET('Water Data'!$D$29,0,10*ROW('Water Data'!D97))="","",OFFSET('Water Data'!$D$29,0,10*ROW('Water Data'!D97)))</f>
        <v/>
      </c>
      <c r="BV103" s="322" t="str">
        <f ca="true">+IF(OFFSET('Water Data'!$E$27,0,10*ROW('Water Data'!E97))="","",OFFSET('Water Data'!$E$27,0,10*ROW('Water Data'!E97)))</f>
        <v/>
      </c>
      <c r="BW103" s="322" t="str">
        <f ca="true">+IF(OFFSET('Water Data'!$E$28,0,10*ROW('Water Data'!E97))="","",OFFSET('Water Data'!$E$28,0,10*ROW('Water Data'!E97)))</f>
        <v/>
      </c>
      <c r="BX103" s="322" t="str">
        <f ca="true">+IF(OFFSET('Water Data'!$E$29,0,10*ROW('Water Data'!E97))="","",OFFSET('Water Data'!$E$29,0,10*ROW('Water Data'!E97)))</f>
        <v/>
      </c>
      <c r="BY103" s="322" t="str">
        <f ca="true">+IF(OFFSET('Water Data'!$F$27,0,10*ROW('Water Data'!F97))="","",OFFSET('Water Data'!$F$27,0,10*ROW('Water Data'!F97)))</f>
        <v/>
      </c>
      <c r="BZ103" s="322" t="str">
        <f ca="true">+IF(OFFSET('Water Data'!$F$28,0,10*ROW('Water Data'!F97))="","",OFFSET('Water Data'!$F$28,0,10*ROW('Water Data'!F97)))</f>
        <v/>
      </c>
      <c r="CA103" s="322" t="str">
        <f ca="true">+IF(OFFSET('Water Data'!$F$29,0,10*ROW('Water Data'!F97))="","",OFFSET('Water Data'!$F$29,0,10*ROW('Water Data'!F97)))</f>
        <v/>
      </c>
      <c r="CB103" s="322" t="str">
        <f ca="true">+IF(OFFSET('Water Data'!$G$27,0,10*ROW('Water Data'!G97))="","",OFFSET('Water Data'!$G$27,0,10*ROW('Water Data'!G97)))</f>
        <v/>
      </c>
      <c r="CC103" s="322" t="str">
        <f ca="true">+IF(OFFSET('Water Data'!$G$28,0,10*ROW('Water Data'!G97))="","",OFFSET('Water Data'!$G$28,0,10*ROW('Water Data'!G97)))</f>
        <v/>
      </c>
      <c r="CD103" s="322" t="str">
        <f ca="true">+IF(OFFSET('Water Data'!$G$29,0,10*ROW('Water Data'!G97))="","",OFFSET('Water Data'!$G$29,0,10*ROW('Water Data'!G97)))</f>
        <v/>
      </c>
      <c r="CE103" s="322" t="str">
        <f ca="true">+IF(OFFSET('Water Data'!$H$27,0,10*ROW('Water Data'!H97))="","",OFFSET('Water Data'!$H$27,0,10*ROW('Water Data'!H97)))</f>
        <v/>
      </c>
      <c r="CF103" s="322" t="str">
        <f ca="true">+IF(OFFSET('Water Data'!$H$28,0,10*ROW('Water Data'!H97))="","",OFFSET('Water Data'!$H$28,0,10*ROW('Water Data'!H97)))</f>
        <v/>
      </c>
      <c r="CG103" s="322" t="str">
        <f ca="true">+IF(OFFSET('Water Data'!$H$29,0,10*ROW('Water Data'!H97))="","",OFFSET('Water Data'!$H$29,0,10*ROW('Water Data'!H97)))</f>
        <v/>
      </c>
      <c r="CH103" s="322" t="str">
        <f ca="true">+IF(OFFSET('Water Data'!$I$27,0,10*ROW('Water Data'!I97))="","",OFFSET('Water Data'!$I$27,0,10*ROW('Water Data'!I97)))</f>
        <v/>
      </c>
      <c r="CI103" s="322" t="str">
        <f ca="true">+IF(OFFSET('Water Data'!$I$28,0,10*ROW('Water Data'!I97))="","",OFFSET('Water Data'!$I$28,0,10*ROW('Water Data'!I97)))</f>
        <v/>
      </c>
      <c r="CJ103" s="322" t="str">
        <f ca="true">+IF(OFFSET('Water Data'!$I$29,0,10*ROW('Water Data'!I97))="","",OFFSET('Water Data'!$I$29,0,10*ROW('Water Data'!I97)))</f>
        <v/>
      </c>
      <c r="CK103" s="322" t="str">
        <f ca="true">+IF(OFFSET('Sanitation Data'!$D$28,0,10*ROW('Sanitation Data'!D97))="","",OFFSET('Sanitation Data'!$D$28,0,10*ROW('Sanitation Data'!D97)))</f>
        <v/>
      </c>
      <c r="CL103" s="322" t="str">
        <f ca="true">+IF(OFFSET('Sanitation Data'!$D$29,0,10*ROW('Sanitation Data'!D97))="","",OFFSET('Sanitation Data'!$D$29,0,10*ROW('Sanitation Data'!D97)))</f>
        <v/>
      </c>
      <c r="CM103" s="322" t="str">
        <f ca="true">+IF(OFFSET('Sanitation Data'!$D$30,0,10*ROW('Sanitation Data'!D97))="","",OFFSET('Sanitation Data'!$D$30,0,10*ROW('Sanitation Data'!D97)))</f>
        <v/>
      </c>
      <c r="CN103" s="322" t="str">
        <f ca="true">+IF(OFFSET('Sanitation Data'!$D$31,0,10*ROW('Sanitation Data'!D97))="","",OFFSET('Sanitation Data'!$D$31,0,10*ROW('Sanitation Data'!D97)))</f>
        <v/>
      </c>
      <c r="CO103" s="322" t="str">
        <f ca="true">+IF(OFFSET('Sanitation Data'!$D$32,0,10*ROW('Sanitation Data'!D97))="","",OFFSET('Sanitation Data'!$D$32,0,10*ROW('Sanitation Data'!D97)))</f>
        <v/>
      </c>
      <c r="CP103" s="322" t="str">
        <f ca="true">+IF(OFFSET('Sanitation Data'!$E$28,0,10*ROW('Sanitation Data'!E97))="","",OFFSET('Sanitation Data'!$E$28,0,10*ROW('Sanitation Data'!E97)))</f>
        <v/>
      </c>
      <c r="CQ103" s="322" t="str">
        <f ca="true">+IF(OFFSET('Sanitation Data'!$E$29,0,10*ROW('Sanitation Data'!E97))="","",OFFSET('Sanitation Data'!$E$29,0,10*ROW('Sanitation Data'!E97)))</f>
        <v/>
      </c>
      <c r="CR103" s="322" t="str">
        <f ca="true">+IF(OFFSET('Sanitation Data'!$E$30,0,10*ROW('Sanitation Data'!E97))="","",OFFSET('Sanitation Data'!$E$30,0,10*ROW('Sanitation Data'!E97)))</f>
        <v/>
      </c>
      <c r="CS103" s="322" t="str">
        <f ca="true">+IF(OFFSET('Sanitation Data'!$E$31,0,10*ROW('Sanitation Data'!E97))="","",OFFSET('Sanitation Data'!$E$31,0,10*ROW('Sanitation Data'!E97)))</f>
        <v/>
      </c>
      <c r="CT103" s="322" t="str">
        <f ca="true">+IF(OFFSET('Sanitation Data'!$E$32,0,10*ROW('Sanitation Data'!E97))="","",OFFSET('Sanitation Data'!$E$32,0,10*ROW('Sanitation Data'!E97)))</f>
        <v/>
      </c>
      <c r="CU103" s="322" t="str">
        <f ca="true">+IF(OFFSET('Sanitation Data'!$F$28,0,10*ROW('Sanitation Data'!F97))="","",OFFSET('Sanitation Data'!$F$28,0,10*ROW('Sanitation Data'!F97)))</f>
        <v/>
      </c>
      <c r="CV103" s="322" t="str">
        <f ca="true">+IF(OFFSET('Sanitation Data'!$F$29,0,10*ROW('Sanitation Data'!F97))="","",OFFSET('Sanitation Data'!$F$29,0,10*ROW('Sanitation Data'!F97)))</f>
        <v/>
      </c>
      <c r="CW103" s="322" t="str">
        <f ca="true">+IF(OFFSET('Sanitation Data'!$F$30,0,10*ROW('Sanitation Data'!F97))="","",OFFSET('Sanitation Data'!$F$30,0,10*ROW('Sanitation Data'!F97)))</f>
        <v/>
      </c>
      <c r="CX103" s="322" t="str">
        <f ca="true">+IF(OFFSET('Sanitation Data'!$F$31,0,10*ROW('Sanitation Data'!F97))="","",OFFSET('Sanitation Data'!$F$31,0,10*ROW('Sanitation Data'!F97)))</f>
        <v/>
      </c>
      <c r="CY103" s="322" t="str">
        <f ca="true">+IF(OFFSET('Sanitation Data'!$F$32,0,10*ROW('Sanitation Data'!F97))="","",OFFSET('Sanitation Data'!$F$32,0,10*ROW('Sanitation Data'!F97)))</f>
        <v/>
      </c>
      <c r="CZ103" s="322" t="str">
        <f ca="true">+IF(OFFSET('Sanitation Data'!$G$28,0,10*ROW('Sanitation Data'!G97))="","",OFFSET('Sanitation Data'!$G$28,0,10*ROW('Sanitation Data'!G97)))</f>
        <v/>
      </c>
      <c r="DA103" s="322" t="str">
        <f ca="true">+IF(OFFSET('Sanitation Data'!$G$29,0,10*ROW('Sanitation Data'!G97))="","",OFFSET('Sanitation Data'!$G$29,0,10*ROW('Sanitation Data'!G97)))</f>
        <v/>
      </c>
      <c r="DB103" s="322" t="str">
        <f ca="true">+IF(OFFSET('Sanitation Data'!$G$30,0,10*ROW('Sanitation Data'!G97))="","",OFFSET('Sanitation Data'!$G$30,0,10*ROW('Sanitation Data'!G97)))</f>
        <v/>
      </c>
      <c r="DC103" s="322" t="str">
        <f ca="true">+IF(OFFSET('Sanitation Data'!$G$31,0,10*ROW('Sanitation Data'!G97))="","",OFFSET('Sanitation Data'!$G$31,0,10*ROW('Sanitation Data'!G97)))</f>
        <v/>
      </c>
      <c r="DD103" s="322" t="str">
        <f ca="true">+IF(OFFSET('Sanitation Data'!$G$32,0,10*ROW('Sanitation Data'!G97))="","",OFFSET('Sanitation Data'!$G$32,0,10*ROW('Sanitation Data'!G97)))</f>
        <v/>
      </c>
      <c r="DE103" s="322" t="str">
        <f ca="true">+IF(OFFSET('Sanitation Data'!$H$28,0,10*ROW('Sanitation Data'!H97))="","",OFFSET('Sanitation Data'!$H$28,0,10*ROW('Sanitation Data'!H97)))</f>
        <v/>
      </c>
      <c r="DF103" s="322" t="str">
        <f ca="true">+IF(OFFSET('Sanitation Data'!$H$29,0,10*ROW('Sanitation Data'!H97))="","",OFFSET('Sanitation Data'!$H$29,0,10*ROW('Sanitation Data'!H97)))</f>
        <v/>
      </c>
      <c r="DG103" s="322" t="str">
        <f ca="true">+IF(OFFSET('Sanitation Data'!$H$30,0,10*ROW('Sanitation Data'!H97))="","",OFFSET('Sanitation Data'!$H$30,0,10*ROW('Sanitation Data'!H97)))</f>
        <v/>
      </c>
      <c r="DH103" s="322" t="str">
        <f ca="true">+IF(OFFSET('Sanitation Data'!$H$31,0,10*ROW('Sanitation Data'!H97))="","",OFFSET('Sanitation Data'!$H$31,0,10*ROW('Sanitation Data'!H97)))</f>
        <v/>
      </c>
      <c r="DI103" s="322" t="str">
        <f ca="true">+IF(OFFSET('Sanitation Data'!$H$32,0,10*ROW('Sanitation Data'!H97))="","",OFFSET('Sanitation Data'!$H$32,0,10*ROW('Sanitation Data'!H97)))</f>
        <v/>
      </c>
      <c r="DJ103" s="322" t="str">
        <f ca="true">+IF(OFFSET('Sanitation Data'!$I$28,0,10*ROW('Sanitation Data'!I97))="","",OFFSET('Sanitation Data'!$I$28,0,10*ROW('Sanitation Data'!I97)))</f>
        <v/>
      </c>
      <c r="DK103" s="322" t="str">
        <f ca="true">+IF(OFFSET('Sanitation Data'!$I$29,0,10*ROW('Sanitation Data'!I97))="","",OFFSET('Sanitation Data'!$I$29,0,10*ROW('Sanitation Data'!I97)))</f>
        <v/>
      </c>
      <c r="DL103" s="322" t="str">
        <f ca="true">+IF(OFFSET('Sanitation Data'!$I$30,0,10*ROW('Sanitation Data'!I97))="","",OFFSET('Sanitation Data'!$I$30,0,10*ROW('Sanitation Data'!I97)))</f>
        <v/>
      </c>
      <c r="DM103" s="322" t="str">
        <f ca="true">+IF(OFFSET('Sanitation Data'!$I$31,0,10*ROW('Sanitation Data'!I97))="","",OFFSET('Sanitation Data'!$I$31,0,10*ROW('Sanitation Data'!I97)))</f>
        <v/>
      </c>
      <c r="DN103" s="322" t="str">
        <f ca="true">+IF(OFFSET('Sanitation Data'!$I$32,0,10*ROW('Sanitation Data'!I97))="","",OFFSET('Sanitation Data'!$I$32,0,10*ROW('Sanitation Data'!I97)))</f>
        <v/>
      </c>
      <c r="DO103" s="322" t="str">
        <f ca="true">+IF(OFFSET('Hygiene Data'!$D$11,0,10*ROW('Hygiene Data'!D97))="","",OFFSET('Hygiene Data'!$D$11,0,10*ROW('Hygiene Data'!D97)))</f>
        <v/>
      </c>
      <c r="DP103" s="322" t="str">
        <f ca="true">+IF(OFFSET('Hygiene Data'!$D$12,0,10*ROW('Hygiene Data'!D97))="","",OFFSET('Hygiene Data'!$D$12,0,10*ROW('Hygiene Data'!D97)))</f>
        <v/>
      </c>
      <c r="DQ103" s="322" t="str">
        <f ca="true">+IF(OFFSET('Hygiene Data'!$D$13,0,10*ROW('Hygiene Data'!D97))="","",OFFSET('Hygiene Data'!$D$13,0,10*ROW('Hygiene Data'!D97)))</f>
        <v/>
      </c>
      <c r="DR103" s="322" t="str">
        <f ca="true">+IF(OFFSET('Hygiene Data'!$E$11,0,10*ROW('Hygiene Data'!E97))="","",OFFSET('Hygiene Data'!$E$11,0,10*ROW('Hygiene Data'!E97)))</f>
        <v/>
      </c>
      <c r="DS103" s="322" t="str">
        <f ca="true">+IF(OFFSET('Hygiene Data'!$E$12,0,10*ROW('Hygiene Data'!E97))="","",OFFSET('Hygiene Data'!$E$12,0,10*ROW('Hygiene Data'!E97)))</f>
        <v/>
      </c>
      <c r="DT103" s="322" t="str">
        <f ca="true">+IF(OFFSET('Hygiene Data'!$E$13,0,10*ROW('Hygiene Data'!E97))="","",OFFSET('Hygiene Data'!$E$13,0,10*ROW('Hygiene Data'!E97)))</f>
        <v/>
      </c>
      <c r="DU103" s="322" t="str">
        <f ca="true">+IF(OFFSET('Hygiene Data'!$F$11,0,10*ROW('Hygiene Data'!F97))="","",OFFSET('Hygiene Data'!$F$11,0,10*ROW('Hygiene Data'!F97)))</f>
        <v/>
      </c>
      <c r="DV103" s="322" t="str">
        <f ca="true">+IF(OFFSET('Hygiene Data'!$F$12,0,10*ROW('Hygiene Data'!F97))="","",OFFSET('Hygiene Data'!$F$12,0,10*ROW('Hygiene Data'!F97)))</f>
        <v/>
      </c>
      <c r="DW103" s="322" t="str">
        <f ca="true">+IF(OFFSET('Hygiene Data'!$F$13,0,10*ROW('Hygiene Data'!F97))="","",OFFSET('Hygiene Data'!$F$13,0,10*ROW('Hygiene Data'!F97)))</f>
        <v/>
      </c>
      <c r="DX103" s="322" t="str">
        <f ca="true">+IF(OFFSET('Hygiene Data'!$G$11,0,10*ROW('Hygiene Data'!G97))="","",OFFSET('Hygiene Data'!$G$11,0,10*ROW('Hygiene Data'!G97)))</f>
        <v/>
      </c>
      <c r="DY103" s="322" t="str">
        <f ca="true">+IF(OFFSET('Hygiene Data'!$G$12,0,10*ROW('Hygiene Data'!G97))="","",OFFSET('Hygiene Data'!$G$12,0,10*ROW('Hygiene Data'!G97)))</f>
        <v/>
      </c>
      <c r="DZ103" s="322" t="str">
        <f ca="true">+IF(OFFSET('Hygiene Data'!$G$13,0,10*ROW('Hygiene Data'!G97))="","",OFFSET('Hygiene Data'!$G$13,0,10*ROW('Hygiene Data'!G97)))</f>
        <v/>
      </c>
      <c r="EA103" s="322" t="str">
        <f ca="true">+IF(OFFSET('Hygiene Data'!$H$11,0,10*ROW('Hygiene Data'!H97))="","",OFFSET('Hygiene Data'!$H$11,0,10*ROW('Hygiene Data'!H97)))</f>
        <v/>
      </c>
      <c r="EB103" s="322" t="str">
        <f ca="true">+IF(OFFSET('Hygiene Data'!$H$12,0,10*ROW('Hygiene Data'!H97))="","",OFFSET('Hygiene Data'!$H$12,0,10*ROW('Hygiene Data'!H97)))</f>
        <v/>
      </c>
      <c r="EC103" s="322" t="str">
        <f ca="true">+IF(OFFSET('Hygiene Data'!$H$13,0,10*ROW('Hygiene Data'!H97))="","",OFFSET('Hygiene Data'!$H$13,0,10*ROW('Hygiene Data'!H97)))</f>
        <v/>
      </c>
      <c r="ED103" s="322" t="str">
        <f ca="true">+IF(OFFSET('Hygiene Data'!$I$11,0,10*ROW('Hygiene Data'!I97))="","",OFFSET('Hygiene Data'!$I$11,0,10*ROW('Hygiene Data'!I97)))</f>
        <v/>
      </c>
      <c r="EE103" s="322" t="str">
        <f ca="true">+IF(OFFSET('Hygiene Data'!$I$12,0,10*ROW('Hygiene Data'!I97))="","",OFFSET('Hygiene Data'!$I$12,0,10*ROW('Hygiene Data'!I97)))</f>
        <v/>
      </c>
      <c r="EF103" s="322" t="str">
        <f ca="true">+IF(OFFSET('Hygiene Data'!$I$13,0,10*ROW('Hygiene Data'!I97))="","",OFFSET('Hygiene Data'!$I$13,0,10*ROW('Hygiene Data'!I97)))</f>
        <v/>
      </c>
    </row>
    <row xmlns:x14ac="http://schemas.microsoft.com/office/spreadsheetml/2009/9/ac" r="104" x14ac:dyDescent="0.2">
      <c r="A104" s="38" t="str">
        <f ca="true">+IF(OFFSET('Water Data'!$B$2,0,10*ROW('Water Data'!E98))="","",OFFSET('Water Data'!$B$2,0,10*ROW('Water Data'!E98)))</f>
        <v/>
      </c>
      <c r="B104" s="38" t="str">
        <f ca="true">+IF(OFFSET('Water Data'!$C$2,0,10*ROW('Water Data'!F98))="","",OFFSET('Water Data'!$C$2,0,10*ROW('Water Data'!F98)))</f>
        <v/>
      </c>
      <c r="C104" s="378" t="str">
        <f t="shared" ca="true" si="1"/>
        <v/>
      </c>
      <c r="D104" s="99"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9"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9"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9"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9"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9"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9"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9"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9"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9"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9"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9"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9"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9"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9"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9"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9"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9"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100"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100"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100"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100"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100"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100"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100"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100"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100"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100"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100"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100"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100"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100"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100"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100"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100"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100"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100"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100"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100"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100"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100"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100"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100"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100"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100"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100"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100"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100"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101"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101"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101"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101"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101"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101"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101"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101"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101"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101"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101"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101"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101"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101"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101"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101"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101"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101"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22"/>
      <c r="BS104" s="322" t="str">
        <f ca="true">+IF(OFFSET('Water Data'!$D$27,0,10*ROW('Water Data'!D98))="","",OFFSET('Water Data'!$D$27,0,10*ROW('Water Data'!D98)))</f>
        <v/>
      </c>
      <c r="BT104" s="322" t="str">
        <f ca="true">+IF(OFFSET('Water Data'!$D$28,0,10*ROW('Water Data'!D98))="","",OFFSET('Water Data'!$D$28,0,10*ROW('Water Data'!D98)))</f>
        <v/>
      </c>
      <c r="BU104" s="322" t="str">
        <f ca="true">+IF(OFFSET('Water Data'!$D$29,0,10*ROW('Water Data'!D98))="","",OFFSET('Water Data'!$D$29,0,10*ROW('Water Data'!D98)))</f>
        <v/>
      </c>
      <c r="BV104" s="322" t="str">
        <f ca="true">+IF(OFFSET('Water Data'!$E$27,0,10*ROW('Water Data'!E98))="","",OFFSET('Water Data'!$E$27,0,10*ROW('Water Data'!E98)))</f>
        <v/>
      </c>
      <c r="BW104" s="322" t="str">
        <f ca="true">+IF(OFFSET('Water Data'!$E$28,0,10*ROW('Water Data'!E98))="","",OFFSET('Water Data'!$E$28,0,10*ROW('Water Data'!E98)))</f>
        <v/>
      </c>
      <c r="BX104" s="322" t="str">
        <f ca="true">+IF(OFFSET('Water Data'!$E$29,0,10*ROW('Water Data'!E98))="","",OFFSET('Water Data'!$E$29,0,10*ROW('Water Data'!E98)))</f>
        <v/>
      </c>
      <c r="BY104" s="322" t="str">
        <f ca="true">+IF(OFFSET('Water Data'!$F$27,0,10*ROW('Water Data'!F98))="","",OFFSET('Water Data'!$F$27,0,10*ROW('Water Data'!F98)))</f>
        <v/>
      </c>
      <c r="BZ104" s="322" t="str">
        <f ca="true">+IF(OFFSET('Water Data'!$F$28,0,10*ROW('Water Data'!F98))="","",OFFSET('Water Data'!$F$28,0,10*ROW('Water Data'!F98)))</f>
        <v/>
      </c>
      <c r="CA104" s="322" t="str">
        <f ca="true">+IF(OFFSET('Water Data'!$F$29,0,10*ROW('Water Data'!F98))="","",OFFSET('Water Data'!$F$29,0,10*ROW('Water Data'!F98)))</f>
        <v/>
      </c>
      <c r="CB104" s="322" t="str">
        <f ca="true">+IF(OFFSET('Water Data'!$G$27,0,10*ROW('Water Data'!G98))="","",OFFSET('Water Data'!$G$27,0,10*ROW('Water Data'!G98)))</f>
        <v/>
      </c>
      <c r="CC104" s="322" t="str">
        <f ca="true">+IF(OFFSET('Water Data'!$G$28,0,10*ROW('Water Data'!G98))="","",OFFSET('Water Data'!$G$28,0,10*ROW('Water Data'!G98)))</f>
        <v/>
      </c>
      <c r="CD104" s="322" t="str">
        <f ca="true">+IF(OFFSET('Water Data'!$G$29,0,10*ROW('Water Data'!G98))="","",OFFSET('Water Data'!$G$29,0,10*ROW('Water Data'!G98)))</f>
        <v/>
      </c>
      <c r="CE104" s="322" t="str">
        <f ca="true">+IF(OFFSET('Water Data'!$H$27,0,10*ROW('Water Data'!H98))="","",OFFSET('Water Data'!$H$27,0,10*ROW('Water Data'!H98)))</f>
        <v/>
      </c>
      <c r="CF104" s="322" t="str">
        <f ca="true">+IF(OFFSET('Water Data'!$H$28,0,10*ROW('Water Data'!H98))="","",OFFSET('Water Data'!$H$28,0,10*ROW('Water Data'!H98)))</f>
        <v/>
      </c>
      <c r="CG104" s="322" t="str">
        <f ca="true">+IF(OFFSET('Water Data'!$H$29,0,10*ROW('Water Data'!H98))="","",OFFSET('Water Data'!$H$29,0,10*ROW('Water Data'!H98)))</f>
        <v/>
      </c>
      <c r="CH104" s="322" t="str">
        <f ca="true">+IF(OFFSET('Water Data'!$I$27,0,10*ROW('Water Data'!I98))="","",OFFSET('Water Data'!$I$27,0,10*ROW('Water Data'!I98)))</f>
        <v/>
      </c>
      <c r="CI104" s="322" t="str">
        <f ca="true">+IF(OFFSET('Water Data'!$I$28,0,10*ROW('Water Data'!I98))="","",OFFSET('Water Data'!$I$28,0,10*ROW('Water Data'!I98)))</f>
        <v/>
      </c>
      <c r="CJ104" s="322" t="str">
        <f ca="true">+IF(OFFSET('Water Data'!$I$29,0,10*ROW('Water Data'!I98))="","",OFFSET('Water Data'!$I$29,0,10*ROW('Water Data'!I98)))</f>
        <v/>
      </c>
      <c r="CK104" s="322" t="str">
        <f ca="true">+IF(OFFSET('Sanitation Data'!$D$28,0,10*ROW('Sanitation Data'!D98))="","",OFFSET('Sanitation Data'!$D$28,0,10*ROW('Sanitation Data'!D98)))</f>
        <v/>
      </c>
      <c r="CL104" s="322" t="str">
        <f ca="true">+IF(OFFSET('Sanitation Data'!$D$29,0,10*ROW('Sanitation Data'!D98))="","",OFFSET('Sanitation Data'!$D$29,0,10*ROW('Sanitation Data'!D98)))</f>
        <v/>
      </c>
      <c r="CM104" s="322" t="str">
        <f ca="true">+IF(OFFSET('Sanitation Data'!$D$30,0,10*ROW('Sanitation Data'!D98))="","",OFFSET('Sanitation Data'!$D$30,0,10*ROW('Sanitation Data'!D98)))</f>
        <v/>
      </c>
      <c r="CN104" s="322" t="str">
        <f ca="true">+IF(OFFSET('Sanitation Data'!$D$31,0,10*ROW('Sanitation Data'!D98))="","",OFFSET('Sanitation Data'!$D$31,0,10*ROW('Sanitation Data'!D98)))</f>
        <v/>
      </c>
      <c r="CO104" s="322" t="str">
        <f ca="true">+IF(OFFSET('Sanitation Data'!$D$32,0,10*ROW('Sanitation Data'!D98))="","",OFFSET('Sanitation Data'!$D$32,0,10*ROW('Sanitation Data'!D98)))</f>
        <v/>
      </c>
      <c r="CP104" s="322" t="str">
        <f ca="true">+IF(OFFSET('Sanitation Data'!$E$28,0,10*ROW('Sanitation Data'!E98))="","",OFFSET('Sanitation Data'!$E$28,0,10*ROW('Sanitation Data'!E98)))</f>
        <v/>
      </c>
      <c r="CQ104" s="322" t="str">
        <f ca="true">+IF(OFFSET('Sanitation Data'!$E$29,0,10*ROW('Sanitation Data'!E98))="","",OFFSET('Sanitation Data'!$E$29,0,10*ROW('Sanitation Data'!E98)))</f>
        <v/>
      </c>
      <c r="CR104" s="322" t="str">
        <f ca="true">+IF(OFFSET('Sanitation Data'!$E$30,0,10*ROW('Sanitation Data'!E98))="","",OFFSET('Sanitation Data'!$E$30,0,10*ROW('Sanitation Data'!E98)))</f>
        <v/>
      </c>
      <c r="CS104" s="322" t="str">
        <f ca="true">+IF(OFFSET('Sanitation Data'!$E$31,0,10*ROW('Sanitation Data'!E98))="","",OFFSET('Sanitation Data'!$E$31,0,10*ROW('Sanitation Data'!E98)))</f>
        <v/>
      </c>
      <c r="CT104" s="322" t="str">
        <f ca="true">+IF(OFFSET('Sanitation Data'!$E$32,0,10*ROW('Sanitation Data'!E98))="","",OFFSET('Sanitation Data'!$E$32,0,10*ROW('Sanitation Data'!E98)))</f>
        <v/>
      </c>
      <c r="CU104" s="322" t="str">
        <f ca="true">+IF(OFFSET('Sanitation Data'!$F$28,0,10*ROW('Sanitation Data'!F98))="","",OFFSET('Sanitation Data'!$F$28,0,10*ROW('Sanitation Data'!F98)))</f>
        <v/>
      </c>
      <c r="CV104" s="322" t="str">
        <f ca="true">+IF(OFFSET('Sanitation Data'!$F$29,0,10*ROW('Sanitation Data'!F98))="","",OFFSET('Sanitation Data'!$F$29,0,10*ROW('Sanitation Data'!F98)))</f>
        <v/>
      </c>
      <c r="CW104" s="322" t="str">
        <f ca="true">+IF(OFFSET('Sanitation Data'!$F$30,0,10*ROW('Sanitation Data'!F98))="","",OFFSET('Sanitation Data'!$F$30,0,10*ROW('Sanitation Data'!F98)))</f>
        <v/>
      </c>
      <c r="CX104" s="322" t="str">
        <f ca="true">+IF(OFFSET('Sanitation Data'!$F$31,0,10*ROW('Sanitation Data'!F98))="","",OFFSET('Sanitation Data'!$F$31,0,10*ROW('Sanitation Data'!F98)))</f>
        <v/>
      </c>
      <c r="CY104" s="322" t="str">
        <f ca="true">+IF(OFFSET('Sanitation Data'!$F$32,0,10*ROW('Sanitation Data'!F98))="","",OFFSET('Sanitation Data'!$F$32,0,10*ROW('Sanitation Data'!F98)))</f>
        <v/>
      </c>
      <c r="CZ104" s="322" t="str">
        <f ca="true">+IF(OFFSET('Sanitation Data'!$G$28,0,10*ROW('Sanitation Data'!G98))="","",OFFSET('Sanitation Data'!$G$28,0,10*ROW('Sanitation Data'!G98)))</f>
        <v/>
      </c>
      <c r="DA104" s="322" t="str">
        <f ca="true">+IF(OFFSET('Sanitation Data'!$G$29,0,10*ROW('Sanitation Data'!G98))="","",OFFSET('Sanitation Data'!$G$29,0,10*ROW('Sanitation Data'!G98)))</f>
        <v/>
      </c>
      <c r="DB104" s="322" t="str">
        <f ca="true">+IF(OFFSET('Sanitation Data'!$G$30,0,10*ROW('Sanitation Data'!G98))="","",OFFSET('Sanitation Data'!$G$30,0,10*ROW('Sanitation Data'!G98)))</f>
        <v/>
      </c>
      <c r="DC104" s="322" t="str">
        <f ca="true">+IF(OFFSET('Sanitation Data'!$G$31,0,10*ROW('Sanitation Data'!G98))="","",OFFSET('Sanitation Data'!$G$31,0,10*ROW('Sanitation Data'!G98)))</f>
        <v/>
      </c>
      <c r="DD104" s="322" t="str">
        <f ca="true">+IF(OFFSET('Sanitation Data'!$G$32,0,10*ROW('Sanitation Data'!G98))="","",OFFSET('Sanitation Data'!$G$32,0,10*ROW('Sanitation Data'!G98)))</f>
        <v/>
      </c>
      <c r="DE104" s="322" t="str">
        <f ca="true">+IF(OFFSET('Sanitation Data'!$H$28,0,10*ROW('Sanitation Data'!H98))="","",OFFSET('Sanitation Data'!$H$28,0,10*ROW('Sanitation Data'!H98)))</f>
        <v/>
      </c>
      <c r="DF104" s="322" t="str">
        <f ca="true">+IF(OFFSET('Sanitation Data'!$H$29,0,10*ROW('Sanitation Data'!H98))="","",OFFSET('Sanitation Data'!$H$29,0,10*ROW('Sanitation Data'!H98)))</f>
        <v/>
      </c>
      <c r="DG104" s="322" t="str">
        <f ca="true">+IF(OFFSET('Sanitation Data'!$H$30,0,10*ROW('Sanitation Data'!H98))="","",OFFSET('Sanitation Data'!$H$30,0,10*ROW('Sanitation Data'!H98)))</f>
        <v/>
      </c>
      <c r="DH104" s="322" t="str">
        <f ca="true">+IF(OFFSET('Sanitation Data'!$H$31,0,10*ROW('Sanitation Data'!H98))="","",OFFSET('Sanitation Data'!$H$31,0,10*ROW('Sanitation Data'!H98)))</f>
        <v/>
      </c>
      <c r="DI104" s="322" t="str">
        <f ca="true">+IF(OFFSET('Sanitation Data'!$H$32,0,10*ROW('Sanitation Data'!H98))="","",OFFSET('Sanitation Data'!$H$32,0,10*ROW('Sanitation Data'!H98)))</f>
        <v/>
      </c>
      <c r="DJ104" s="322" t="str">
        <f ca="true">+IF(OFFSET('Sanitation Data'!$I$28,0,10*ROW('Sanitation Data'!I98))="","",OFFSET('Sanitation Data'!$I$28,0,10*ROW('Sanitation Data'!I98)))</f>
        <v/>
      </c>
      <c r="DK104" s="322" t="str">
        <f ca="true">+IF(OFFSET('Sanitation Data'!$I$29,0,10*ROW('Sanitation Data'!I98))="","",OFFSET('Sanitation Data'!$I$29,0,10*ROW('Sanitation Data'!I98)))</f>
        <v/>
      </c>
      <c r="DL104" s="322" t="str">
        <f ca="true">+IF(OFFSET('Sanitation Data'!$I$30,0,10*ROW('Sanitation Data'!I98))="","",OFFSET('Sanitation Data'!$I$30,0,10*ROW('Sanitation Data'!I98)))</f>
        <v/>
      </c>
      <c r="DM104" s="322" t="str">
        <f ca="true">+IF(OFFSET('Sanitation Data'!$I$31,0,10*ROW('Sanitation Data'!I98))="","",OFFSET('Sanitation Data'!$I$31,0,10*ROW('Sanitation Data'!I98)))</f>
        <v/>
      </c>
      <c r="DN104" s="322" t="str">
        <f ca="true">+IF(OFFSET('Sanitation Data'!$I$32,0,10*ROW('Sanitation Data'!I98))="","",OFFSET('Sanitation Data'!$I$32,0,10*ROW('Sanitation Data'!I98)))</f>
        <v/>
      </c>
      <c r="DO104" s="322" t="str">
        <f ca="true">+IF(OFFSET('Hygiene Data'!$D$11,0,10*ROW('Hygiene Data'!D98))="","",OFFSET('Hygiene Data'!$D$11,0,10*ROW('Hygiene Data'!D98)))</f>
        <v/>
      </c>
      <c r="DP104" s="322" t="str">
        <f ca="true">+IF(OFFSET('Hygiene Data'!$D$12,0,10*ROW('Hygiene Data'!D98))="","",OFFSET('Hygiene Data'!$D$12,0,10*ROW('Hygiene Data'!D98)))</f>
        <v/>
      </c>
      <c r="DQ104" s="322" t="str">
        <f ca="true">+IF(OFFSET('Hygiene Data'!$D$13,0,10*ROW('Hygiene Data'!D98))="","",OFFSET('Hygiene Data'!$D$13,0,10*ROW('Hygiene Data'!D98)))</f>
        <v/>
      </c>
      <c r="DR104" s="322" t="str">
        <f ca="true">+IF(OFFSET('Hygiene Data'!$E$11,0,10*ROW('Hygiene Data'!E98))="","",OFFSET('Hygiene Data'!$E$11,0,10*ROW('Hygiene Data'!E98)))</f>
        <v/>
      </c>
      <c r="DS104" s="322" t="str">
        <f ca="true">+IF(OFFSET('Hygiene Data'!$E$12,0,10*ROW('Hygiene Data'!E98))="","",OFFSET('Hygiene Data'!$E$12,0,10*ROW('Hygiene Data'!E98)))</f>
        <v/>
      </c>
      <c r="DT104" s="322" t="str">
        <f ca="true">+IF(OFFSET('Hygiene Data'!$E$13,0,10*ROW('Hygiene Data'!E98))="","",OFFSET('Hygiene Data'!$E$13,0,10*ROW('Hygiene Data'!E98)))</f>
        <v/>
      </c>
      <c r="DU104" s="322" t="str">
        <f ca="true">+IF(OFFSET('Hygiene Data'!$F$11,0,10*ROW('Hygiene Data'!F98))="","",OFFSET('Hygiene Data'!$F$11,0,10*ROW('Hygiene Data'!F98)))</f>
        <v/>
      </c>
      <c r="DV104" s="322" t="str">
        <f ca="true">+IF(OFFSET('Hygiene Data'!$F$12,0,10*ROW('Hygiene Data'!F98))="","",OFFSET('Hygiene Data'!$F$12,0,10*ROW('Hygiene Data'!F98)))</f>
        <v/>
      </c>
      <c r="DW104" s="322" t="str">
        <f ca="true">+IF(OFFSET('Hygiene Data'!$F$13,0,10*ROW('Hygiene Data'!F98))="","",OFFSET('Hygiene Data'!$F$13,0,10*ROW('Hygiene Data'!F98)))</f>
        <v/>
      </c>
      <c r="DX104" s="322" t="str">
        <f ca="true">+IF(OFFSET('Hygiene Data'!$G$11,0,10*ROW('Hygiene Data'!G98))="","",OFFSET('Hygiene Data'!$G$11,0,10*ROW('Hygiene Data'!G98)))</f>
        <v/>
      </c>
      <c r="DY104" s="322" t="str">
        <f ca="true">+IF(OFFSET('Hygiene Data'!$G$12,0,10*ROW('Hygiene Data'!G98))="","",OFFSET('Hygiene Data'!$G$12,0,10*ROW('Hygiene Data'!G98)))</f>
        <v/>
      </c>
      <c r="DZ104" s="322" t="str">
        <f ca="true">+IF(OFFSET('Hygiene Data'!$G$13,0,10*ROW('Hygiene Data'!G98))="","",OFFSET('Hygiene Data'!$G$13,0,10*ROW('Hygiene Data'!G98)))</f>
        <v/>
      </c>
      <c r="EA104" s="322" t="str">
        <f ca="true">+IF(OFFSET('Hygiene Data'!$H$11,0,10*ROW('Hygiene Data'!H98))="","",OFFSET('Hygiene Data'!$H$11,0,10*ROW('Hygiene Data'!H98)))</f>
        <v/>
      </c>
      <c r="EB104" s="322" t="str">
        <f ca="true">+IF(OFFSET('Hygiene Data'!$H$12,0,10*ROW('Hygiene Data'!H98))="","",OFFSET('Hygiene Data'!$H$12,0,10*ROW('Hygiene Data'!H98)))</f>
        <v/>
      </c>
      <c r="EC104" s="322" t="str">
        <f ca="true">+IF(OFFSET('Hygiene Data'!$H$13,0,10*ROW('Hygiene Data'!H98))="","",OFFSET('Hygiene Data'!$H$13,0,10*ROW('Hygiene Data'!H98)))</f>
        <v/>
      </c>
      <c r="ED104" s="322" t="str">
        <f ca="true">+IF(OFFSET('Hygiene Data'!$I$11,0,10*ROW('Hygiene Data'!I98))="","",OFFSET('Hygiene Data'!$I$11,0,10*ROW('Hygiene Data'!I98)))</f>
        <v/>
      </c>
      <c r="EE104" s="322" t="str">
        <f ca="true">+IF(OFFSET('Hygiene Data'!$I$12,0,10*ROW('Hygiene Data'!I98))="","",OFFSET('Hygiene Data'!$I$12,0,10*ROW('Hygiene Data'!I98)))</f>
        <v/>
      </c>
      <c r="EF104" s="322" t="str">
        <f ca="true">+IF(OFFSET('Hygiene Data'!$I$13,0,10*ROW('Hygiene Data'!I98))="","",OFFSET('Hygiene Data'!$I$13,0,10*ROW('Hygiene Data'!I98)))</f>
        <v/>
      </c>
    </row>
    <row xmlns:x14ac="http://schemas.microsoft.com/office/spreadsheetml/2009/9/ac" r="105" x14ac:dyDescent="0.2">
      <c r="A105" s="38" t="str">
        <f ca="true">+IF(OFFSET('Water Data'!$B$2,0,10*ROW('Water Data'!E99))="","",OFFSET('Water Data'!$B$2,0,10*ROW('Water Data'!E99)))</f>
        <v/>
      </c>
      <c r="B105" s="38" t="str">
        <f ca="true">+IF(OFFSET('Water Data'!$C$2,0,10*ROW('Water Data'!F99))="","",OFFSET('Water Data'!$C$2,0,10*ROW('Water Data'!F99)))</f>
        <v/>
      </c>
      <c r="C105" s="378" t="str">
        <f t="shared" ca="true" si="1"/>
        <v/>
      </c>
      <c r="D105" s="99"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9"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9"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9"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9"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9"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9"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9"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9"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9"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9"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9"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9"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9"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9"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9"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9"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9"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100"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100"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100"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100"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100"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100"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100"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100"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100"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100"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100"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100"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100"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100"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100"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100"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100"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100"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100"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100"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100"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100"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100"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100"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100"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100"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100"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100"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100"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100"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101"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101"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101"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101"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101"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101"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101"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101"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101"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101"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101"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101"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101"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101"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101"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101"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101"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101"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22"/>
      <c r="BS105" s="322" t="str">
        <f ca="true">+IF(OFFSET('Water Data'!$D$27,0,10*ROW('Water Data'!D99))="","",OFFSET('Water Data'!$D$27,0,10*ROW('Water Data'!D99)))</f>
        <v/>
      </c>
      <c r="BT105" s="322" t="str">
        <f ca="true">+IF(OFFSET('Water Data'!$D$28,0,10*ROW('Water Data'!D99))="","",OFFSET('Water Data'!$D$28,0,10*ROW('Water Data'!D99)))</f>
        <v/>
      </c>
      <c r="BU105" s="322" t="str">
        <f ca="true">+IF(OFFSET('Water Data'!$D$29,0,10*ROW('Water Data'!D99))="","",OFFSET('Water Data'!$D$29,0,10*ROW('Water Data'!D99)))</f>
        <v/>
      </c>
      <c r="BV105" s="322" t="str">
        <f ca="true">+IF(OFFSET('Water Data'!$E$27,0,10*ROW('Water Data'!E99))="","",OFFSET('Water Data'!$E$27,0,10*ROW('Water Data'!E99)))</f>
        <v/>
      </c>
      <c r="BW105" s="322" t="str">
        <f ca="true">+IF(OFFSET('Water Data'!$E$28,0,10*ROW('Water Data'!E99))="","",OFFSET('Water Data'!$E$28,0,10*ROW('Water Data'!E99)))</f>
        <v/>
      </c>
      <c r="BX105" s="322" t="str">
        <f ca="true">+IF(OFFSET('Water Data'!$E$29,0,10*ROW('Water Data'!E99))="","",OFFSET('Water Data'!$E$29,0,10*ROW('Water Data'!E99)))</f>
        <v/>
      </c>
      <c r="BY105" s="322" t="str">
        <f ca="true">+IF(OFFSET('Water Data'!$F$27,0,10*ROW('Water Data'!F99))="","",OFFSET('Water Data'!$F$27,0,10*ROW('Water Data'!F99)))</f>
        <v/>
      </c>
      <c r="BZ105" s="322" t="str">
        <f ca="true">+IF(OFFSET('Water Data'!$F$28,0,10*ROW('Water Data'!F99))="","",OFFSET('Water Data'!$F$28,0,10*ROW('Water Data'!F99)))</f>
        <v/>
      </c>
      <c r="CA105" s="322" t="str">
        <f ca="true">+IF(OFFSET('Water Data'!$F$29,0,10*ROW('Water Data'!F99))="","",OFFSET('Water Data'!$F$29,0,10*ROW('Water Data'!F99)))</f>
        <v/>
      </c>
      <c r="CB105" s="322" t="str">
        <f ca="true">+IF(OFFSET('Water Data'!$G$27,0,10*ROW('Water Data'!G99))="","",OFFSET('Water Data'!$G$27,0,10*ROW('Water Data'!G99)))</f>
        <v/>
      </c>
      <c r="CC105" s="322" t="str">
        <f ca="true">+IF(OFFSET('Water Data'!$G$28,0,10*ROW('Water Data'!G99))="","",OFFSET('Water Data'!$G$28,0,10*ROW('Water Data'!G99)))</f>
        <v/>
      </c>
      <c r="CD105" s="322" t="str">
        <f ca="true">+IF(OFFSET('Water Data'!$G$29,0,10*ROW('Water Data'!G99))="","",OFFSET('Water Data'!$G$29,0,10*ROW('Water Data'!G99)))</f>
        <v/>
      </c>
      <c r="CE105" s="322" t="str">
        <f ca="true">+IF(OFFSET('Water Data'!$H$27,0,10*ROW('Water Data'!H99))="","",OFFSET('Water Data'!$H$27,0,10*ROW('Water Data'!H99)))</f>
        <v/>
      </c>
      <c r="CF105" s="322" t="str">
        <f ca="true">+IF(OFFSET('Water Data'!$H$28,0,10*ROW('Water Data'!H99))="","",OFFSET('Water Data'!$H$28,0,10*ROW('Water Data'!H99)))</f>
        <v/>
      </c>
      <c r="CG105" s="322" t="str">
        <f ca="true">+IF(OFFSET('Water Data'!$H$29,0,10*ROW('Water Data'!H99))="","",OFFSET('Water Data'!$H$29,0,10*ROW('Water Data'!H99)))</f>
        <v/>
      </c>
      <c r="CH105" s="322" t="str">
        <f ca="true">+IF(OFFSET('Water Data'!$I$27,0,10*ROW('Water Data'!I99))="","",OFFSET('Water Data'!$I$27,0,10*ROW('Water Data'!I99)))</f>
        <v/>
      </c>
      <c r="CI105" s="322" t="str">
        <f ca="true">+IF(OFFSET('Water Data'!$I$28,0,10*ROW('Water Data'!I99))="","",OFFSET('Water Data'!$I$28,0,10*ROW('Water Data'!I99)))</f>
        <v/>
      </c>
      <c r="CJ105" s="322" t="str">
        <f ca="true">+IF(OFFSET('Water Data'!$I$29,0,10*ROW('Water Data'!I99))="","",OFFSET('Water Data'!$I$29,0,10*ROW('Water Data'!I99)))</f>
        <v/>
      </c>
      <c r="CK105" s="322" t="str">
        <f ca="true">+IF(OFFSET('Sanitation Data'!$D$28,0,10*ROW('Sanitation Data'!D99))="","",OFFSET('Sanitation Data'!$D$28,0,10*ROW('Sanitation Data'!D99)))</f>
        <v/>
      </c>
      <c r="CL105" s="322" t="str">
        <f ca="true">+IF(OFFSET('Sanitation Data'!$D$29,0,10*ROW('Sanitation Data'!D99))="","",OFFSET('Sanitation Data'!$D$29,0,10*ROW('Sanitation Data'!D99)))</f>
        <v/>
      </c>
      <c r="CM105" s="322" t="str">
        <f ca="true">+IF(OFFSET('Sanitation Data'!$D$30,0,10*ROW('Sanitation Data'!D99))="","",OFFSET('Sanitation Data'!$D$30,0,10*ROW('Sanitation Data'!D99)))</f>
        <v/>
      </c>
      <c r="CN105" s="322" t="str">
        <f ca="true">+IF(OFFSET('Sanitation Data'!$D$31,0,10*ROW('Sanitation Data'!D99))="","",OFFSET('Sanitation Data'!$D$31,0,10*ROW('Sanitation Data'!D99)))</f>
        <v/>
      </c>
      <c r="CO105" s="322" t="str">
        <f ca="true">+IF(OFFSET('Sanitation Data'!$D$32,0,10*ROW('Sanitation Data'!D99))="","",OFFSET('Sanitation Data'!$D$32,0,10*ROW('Sanitation Data'!D99)))</f>
        <v/>
      </c>
      <c r="CP105" s="322" t="str">
        <f ca="true">+IF(OFFSET('Sanitation Data'!$E$28,0,10*ROW('Sanitation Data'!E99))="","",OFFSET('Sanitation Data'!$E$28,0,10*ROW('Sanitation Data'!E99)))</f>
        <v/>
      </c>
      <c r="CQ105" s="322" t="str">
        <f ca="true">+IF(OFFSET('Sanitation Data'!$E$29,0,10*ROW('Sanitation Data'!E99))="","",OFFSET('Sanitation Data'!$E$29,0,10*ROW('Sanitation Data'!E99)))</f>
        <v/>
      </c>
      <c r="CR105" s="322" t="str">
        <f ca="true">+IF(OFFSET('Sanitation Data'!$E$30,0,10*ROW('Sanitation Data'!E99))="","",OFFSET('Sanitation Data'!$E$30,0,10*ROW('Sanitation Data'!E99)))</f>
        <v/>
      </c>
      <c r="CS105" s="322" t="str">
        <f ca="true">+IF(OFFSET('Sanitation Data'!$E$31,0,10*ROW('Sanitation Data'!E99))="","",OFFSET('Sanitation Data'!$E$31,0,10*ROW('Sanitation Data'!E99)))</f>
        <v/>
      </c>
      <c r="CT105" s="322" t="str">
        <f ca="true">+IF(OFFSET('Sanitation Data'!$E$32,0,10*ROW('Sanitation Data'!E99))="","",OFFSET('Sanitation Data'!$E$32,0,10*ROW('Sanitation Data'!E99)))</f>
        <v/>
      </c>
      <c r="CU105" s="322" t="str">
        <f ca="true">+IF(OFFSET('Sanitation Data'!$F$28,0,10*ROW('Sanitation Data'!F99))="","",OFFSET('Sanitation Data'!$F$28,0,10*ROW('Sanitation Data'!F99)))</f>
        <v/>
      </c>
      <c r="CV105" s="322" t="str">
        <f ca="true">+IF(OFFSET('Sanitation Data'!$F$29,0,10*ROW('Sanitation Data'!F99))="","",OFFSET('Sanitation Data'!$F$29,0,10*ROW('Sanitation Data'!F99)))</f>
        <v/>
      </c>
      <c r="CW105" s="322" t="str">
        <f ca="true">+IF(OFFSET('Sanitation Data'!$F$30,0,10*ROW('Sanitation Data'!F99))="","",OFFSET('Sanitation Data'!$F$30,0,10*ROW('Sanitation Data'!F99)))</f>
        <v/>
      </c>
      <c r="CX105" s="322" t="str">
        <f ca="true">+IF(OFFSET('Sanitation Data'!$F$31,0,10*ROW('Sanitation Data'!F99))="","",OFFSET('Sanitation Data'!$F$31,0,10*ROW('Sanitation Data'!F99)))</f>
        <v/>
      </c>
      <c r="CY105" s="322" t="str">
        <f ca="true">+IF(OFFSET('Sanitation Data'!$F$32,0,10*ROW('Sanitation Data'!F99))="","",OFFSET('Sanitation Data'!$F$32,0,10*ROW('Sanitation Data'!F99)))</f>
        <v/>
      </c>
      <c r="CZ105" s="322" t="str">
        <f ca="true">+IF(OFFSET('Sanitation Data'!$G$28,0,10*ROW('Sanitation Data'!G99))="","",OFFSET('Sanitation Data'!$G$28,0,10*ROW('Sanitation Data'!G99)))</f>
        <v/>
      </c>
      <c r="DA105" s="322" t="str">
        <f ca="true">+IF(OFFSET('Sanitation Data'!$G$29,0,10*ROW('Sanitation Data'!G99))="","",OFFSET('Sanitation Data'!$G$29,0,10*ROW('Sanitation Data'!G99)))</f>
        <v/>
      </c>
      <c r="DB105" s="322" t="str">
        <f ca="true">+IF(OFFSET('Sanitation Data'!$G$30,0,10*ROW('Sanitation Data'!G99))="","",OFFSET('Sanitation Data'!$G$30,0,10*ROW('Sanitation Data'!G99)))</f>
        <v/>
      </c>
      <c r="DC105" s="322" t="str">
        <f ca="true">+IF(OFFSET('Sanitation Data'!$G$31,0,10*ROW('Sanitation Data'!G99))="","",OFFSET('Sanitation Data'!$G$31,0,10*ROW('Sanitation Data'!G99)))</f>
        <v/>
      </c>
      <c r="DD105" s="322" t="str">
        <f ca="true">+IF(OFFSET('Sanitation Data'!$G$32,0,10*ROW('Sanitation Data'!G99))="","",OFFSET('Sanitation Data'!$G$32,0,10*ROW('Sanitation Data'!G99)))</f>
        <v/>
      </c>
      <c r="DE105" s="322" t="str">
        <f ca="true">+IF(OFFSET('Sanitation Data'!$H$28,0,10*ROW('Sanitation Data'!H99))="","",OFFSET('Sanitation Data'!$H$28,0,10*ROW('Sanitation Data'!H99)))</f>
        <v/>
      </c>
      <c r="DF105" s="322" t="str">
        <f ca="true">+IF(OFFSET('Sanitation Data'!$H$29,0,10*ROW('Sanitation Data'!H99))="","",OFFSET('Sanitation Data'!$H$29,0,10*ROW('Sanitation Data'!H99)))</f>
        <v/>
      </c>
      <c r="DG105" s="322" t="str">
        <f ca="true">+IF(OFFSET('Sanitation Data'!$H$30,0,10*ROW('Sanitation Data'!H99))="","",OFFSET('Sanitation Data'!$H$30,0,10*ROW('Sanitation Data'!H99)))</f>
        <v/>
      </c>
      <c r="DH105" s="322" t="str">
        <f ca="true">+IF(OFFSET('Sanitation Data'!$H$31,0,10*ROW('Sanitation Data'!H99))="","",OFFSET('Sanitation Data'!$H$31,0,10*ROW('Sanitation Data'!H99)))</f>
        <v/>
      </c>
      <c r="DI105" s="322" t="str">
        <f ca="true">+IF(OFFSET('Sanitation Data'!$H$32,0,10*ROW('Sanitation Data'!H99))="","",OFFSET('Sanitation Data'!$H$32,0,10*ROW('Sanitation Data'!H99)))</f>
        <v/>
      </c>
      <c r="DJ105" s="322" t="str">
        <f ca="true">+IF(OFFSET('Sanitation Data'!$I$28,0,10*ROW('Sanitation Data'!I99))="","",OFFSET('Sanitation Data'!$I$28,0,10*ROW('Sanitation Data'!I99)))</f>
        <v/>
      </c>
      <c r="DK105" s="322" t="str">
        <f ca="true">+IF(OFFSET('Sanitation Data'!$I$29,0,10*ROW('Sanitation Data'!I99))="","",OFFSET('Sanitation Data'!$I$29,0,10*ROW('Sanitation Data'!I99)))</f>
        <v/>
      </c>
      <c r="DL105" s="322" t="str">
        <f ca="true">+IF(OFFSET('Sanitation Data'!$I$30,0,10*ROW('Sanitation Data'!I99))="","",OFFSET('Sanitation Data'!$I$30,0,10*ROW('Sanitation Data'!I99)))</f>
        <v/>
      </c>
      <c r="DM105" s="322" t="str">
        <f ca="true">+IF(OFFSET('Sanitation Data'!$I$31,0,10*ROW('Sanitation Data'!I99))="","",OFFSET('Sanitation Data'!$I$31,0,10*ROW('Sanitation Data'!I99)))</f>
        <v/>
      </c>
      <c r="DN105" s="322" t="str">
        <f ca="true">+IF(OFFSET('Sanitation Data'!$I$32,0,10*ROW('Sanitation Data'!I99))="","",OFFSET('Sanitation Data'!$I$32,0,10*ROW('Sanitation Data'!I99)))</f>
        <v/>
      </c>
      <c r="DO105" s="322" t="str">
        <f ca="true">+IF(OFFSET('Hygiene Data'!$D$11,0,10*ROW('Hygiene Data'!D99))="","",OFFSET('Hygiene Data'!$D$11,0,10*ROW('Hygiene Data'!D99)))</f>
        <v/>
      </c>
      <c r="DP105" s="322" t="str">
        <f ca="true">+IF(OFFSET('Hygiene Data'!$D$12,0,10*ROW('Hygiene Data'!D99))="","",OFFSET('Hygiene Data'!$D$12,0,10*ROW('Hygiene Data'!D99)))</f>
        <v/>
      </c>
      <c r="DQ105" s="322" t="str">
        <f ca="true">+IF(OFFSET('Hygiene Data'!$D$13,0,10*ROW('Hygiene Data'!D99))="","",OFFSET('Hygiene Data'!$D$13,0,10*ROW('Hygiene Data'!D99)))</f>
        <v/>
      </c>
      <c r="DR105" s="322" t="str">
        <f ca="true">+IF(OFFSET('Hygiene Data'!$E$11,0,10*ROW('Hygiene Data'!E99))="","",OFFSET('Hygiene Data'!$E$11,0,10*ROW('Hygiene Data'!E99)))</f>
        <v/>
      </c>
      <c r="DS105" s="322" t="str">
        <f ca="true">+IF(OFFSET('Hygiene Data'!$E$12,0,10*ROW('Hygiene Data'!E99))="","",OFFSET('Hygiene Data'!$E$12,0,10*ROW('Hygiene Data'!E99)))</f>
        <v/>
      </c>
      <c r="DT105" s="322" t="str">
        <f ca="true">+IF(OFFSET('Hygiene Data'!$E$13,0,10*ROW('Hygiene Data'!E99))="","",OFFSET('Hygiene Data'!$E$13,0,10*ROW('Hygiene Data'!E99)))</f>
        <v/>
      </c>
      <c r="DU105" s="322" t="str">
        <f ca="true">+IF(OFFSET('Hygiene Data'!$F$11,0,10*ROW('Hygiene Data'!F99))="","",OFFSET('Hygiene Data'!$F$11,0,10*ROW('Hygiene Data'!F99)))</f>
        <v/>
      </c>
      <c r="DV105" s="322" t="str">
        <f ca="true">+IF(OFFSET('Hygiene Data'!$F$12,0,10*ROW('Hygiene Data'!F99))="","",OFFSET('Hygiene Data'!$F$12,0,10*ROW('Hygiene Data'!F99)))</f>
        <v/>
      </c>
      <c r="DW105" s="322" t="str">
        <f ca="true">+IF(OFFSET('Hygiene Data'!$F$13,0,10*ROW('Hygiene Data'!F99))="","",OFFSET('Hygiene Data'!$F$13,0,10*ROW('Hygiene Data'!F99)))</f>
        <v/>
      </c>
      <c r="DX105" s="322" t="str">
        <f ca="true">+IF(OFFSET('Hygiene Data'!$G$11,0,10*ROW('Hygiene Data'!G99))="","",OFFSET('Hygiene Data'!$G$11,0,10*ROW('Hygiene Data'!G99)))</f>
        <v/>
      </c>
      <c r="DY105" s="322" t="str">
        <f ca="true">+IF(OFFSET('Hygiene Data'!$G$12,0,10*ROW('Hygiene Data'!G99))="","",OFFSET('Hygiene Data'!$G$12,0,10*ROW('Hygiene Data'!G99)))</f>
        <v/>
      </c>
      <c r="DZ105" s="322" t="str">
        <f ca="true">+IF(OFFSET('Hygiene Data'!$G$13,0,10*ROW('Hygiene Data'!G99))="","",OFFSET('Hygiene Data'!$G$13,0,10*ROW('Hygiene Data'!G99)))</f>
        <v/>
      </c>
      <c r="EA105" s="322" t="str">
        <f ca="true">+IF(OFFSET('Hygiene Data'!$H$11,0,10*ROW('Hygiene Data'!H99))="","",OFFSET('Hygiene Data'!$H$11,0,10*ROW('Hygiene Data'!H99)))</f>
        <v/>
      </c>
      <c r="EB105" s="322" t="str">
        <f ca="true">+IF(OFFSET('Hygiene Data'!$H$12,0,10*ROW('Hygiene Data'!H99))="","",OFFSET('Hygiene Data'!$H$12,0,10*ROW('Hygiene Data'!H99)))</f>
        <v/>
      </c>
      <c r="EC105" s="322" t="str">
        <f ca="true">+IF(OFFSET('Hygiene Data'!$H$13,0,10*ROW('Hygiene Data'!H99))="","",OFFSET('Hygiene Data'!$H$13,0,10*ROW('Hygiene Data'!H99)))</f>
        <v/>
      </c>
      <c r="ED105" s="322" t="str">
        <f ca="true">+IF(OFFSET('Hygiene Data'!$I$11,0,10*ROW('Hygiene Data'!I99))="","",OFFSET('Hygiene Data'!$I$11,0,10*ROW('Hygiene Data'!I99)))</f>
        <v/>
      </c>
      <c r="EE105" s="322" t="str">
        <f ca="true">+IF(OFFSET('Hygiene Data'!$I$12,0,10*ROW('Hygiene Data'!I99))="","",OFFSET('Hygiene Data'!$I$12,0,10*ROW('Hygiene Data'!I99)))</f>
        <v/>
      </c>
      <c r="EF105" s="322" t="str">
        <f ca="true">+IF(OFFSET('Hygiene Data'!$I$13,0,10*ROW('Hygiene Data'!I99))="","",OFFSET('Hygiene Data'!$I$13,0,10*ROW('Hygiene Data'!I99)))</f>
        <v/>
      </c>
    </row>
    <row xmlns:x14ac="http://schemas.microsoft.com/office/spreadsheetml/2009/9/ac" r="106" x14ac:dyDescent="0.2">
      <c r="A106" s="38" t="str">
        <f ca="true">+IF(OFFSET('Water Data'!$B$2,0,10*ROW('Water Data'!E100))="","",OFFSET('Water Data'!$B$2,0,10*ROW('Water Data'!E100)))</f>
        <v/>
      </c>
      <c r="B106" s="38" t="str">
        <f ca="true">+IF(OFFSET('Water Data'!$C$2,0,10*ROW('Water Data'!F100))="","",OFFSET('Water Data'!$C$2,0,10*ROW('Water Data'!F100)))</f>
        <v/>
      </c>
      <c r="C106" s="378" t="str">
        <f t="shared" ca="true" si="1"/>
        <v/>
      </c>
      <c r="D106" s="99"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9"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9"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9"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9"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9"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9"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9"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9"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9"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9"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9"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9"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9"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9"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9"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9"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9"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100"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100"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100"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100"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100"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100"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100"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100"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100"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100"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100"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100"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100"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100"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100"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100"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100"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100"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100"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100"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100"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100"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100"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100"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100"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100"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100"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100"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100"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100"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101"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101"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101"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101"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101"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101"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101"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101"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101"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101"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101"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101"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101"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101"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101"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101"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101"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101"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22"/>
      <c r="BS106" s="322" t="str">
        <f ca="true">+IF(OFFSET('Water Data'!$D$27,0,10*ROW('Water Data'!D100))="","",OFFSET('Water Data'!$D$27,0,10*ROW('Water Data'!D100)))</f>
        <v/>
      </c>
      <c r="BT106" s="322" t="str">
        <f ca="true">+IF(OFFSET('Water Data'!$D$28,0,10*ROW('Water Data'!D100))="","",OFFSET('Water Data'!$D$28,0,10*ROW('Water Data'!D100)))</f>
        <v/>
      </c>
      <c r="BU106" s="322" t="str">
        <f ca="true">+IF(OFFSET('Water Data'!$D$29,0,10*ROW('Water Data'!D100))="","",OFFSET('Water Data'!$D$29,0,10*ROW('Water Data'!D100)))</f>
        <v/>
      </c>
      <c r="BV106" s="322" t="str">
        <f ca="true">+IF(OFFSET('Water Data'!$E$27,0,10*ROW('Water Data'!E100))="","",OFFSET('Water Data'!$E$27,0,10*ROW('Water Data'!E100)))</f>
        <v/>
      </c>
      <c r="BW106" s="322" t="str">
        <f ca="true">+IF(OFFSET('Water Data'!$E$28,0,10*ROW('Water Data'!E100))="","",OFFSET('Water Data'!$E$28,0,10*ROW('Water Data'!E100)))</f>
        <v/>
      </c>
      <c r="BX106" s="322" t="str">
        <f ca="true">+IF(OFFSET('Water Data'!$E$29,0,10*ROW('Water Data'!E100))="","",OFFSET('Water Data'!$E$29,0,10*ROW('Water Data'!E100)))</f>
        <v/>
      </c>
      <c r="BY106" s="322" t="str">
        <f ca="true">+IF(OFFSET('Water Data'!$F$27,0,10*ROW('Water Data'!F100))="","",OFFSET('Water Data'!$F$27,0,10*ROW('Water Data'!F100)))</f>
        <v/>
      </c>
      <c r="BZ106" s="322" t="str">
        <f ca="true">+IF(OFFSET('Water Data'!$F$28,0,10*ROW('Water Data'!F100))="","",OFFSET('Water Data'!$F$28,0,10*ROW('Water Data'!F100)))</f>
        <v/>
      </c>
      <c r="CA106" s="322" t="str">
        <f ca="true">+IF(OFFSET('Water Data'!$F$29,0,10*ROW('Water Data'!F100))="","",OFFSET('Water Data'!$F$29,0,10*ROW('Water Data'!F100)))</f>
        <v/>
      </c>
      <c r="CB106" s="322" t="str">
        <f ca="true">+IF(OFFSET('Water Data'!$G$27,0,10*ROW('Water Data'!G100))="","",OFFSET('Water Data'!$G$27,0,10*ROW('Water Data'!G100)))</f>
        <v/>
      </c>
      <c r="CC106" s="322" t="str">
        <f ca="true">+IF(OFFSET('Water Data'!$G$28,0,10*ROW('Water Data'!G100))="","",OFFSET('Water Data'!$G$28,0,10*ROW('Water Data'!G100)))</f>
        <v/>
      </c>
      <c r="CD106" s="322" t="str">
        <f ca="true">+IF(OFFSET('Water Data'!$G$29,0,10*ROW('Water Data'!G100))="","",OFFSET('Water Data'!$G$29,0,10*ROW('Water Data'!G100)))</f>
        <v/>
      </c>
      <c r="CE106" s="322" t="str">
        <f ca="true">+IF(OFFSET('Water Data'!$H$27,0,10*ROW('Water Data'!H100))="","",OFFSET('Water Data'!$H$27,0,10*ROW('Water Data'!H100)))</f>
        <v/>
      </c>
      <c r="CF106" s="322" t="str">
        <f ca="true">+IF(OFFSET('Water Data'!$H$28,0,10*ROW('Water Data'!H100))="","",OFFSET('Water Data'!$H$28,0,10*ROW('Water Data'!H100)))</f>
        <v/>
      </c>
      <c r="CG106" s="322" t="str">
        <f ca="true">+IF(OFFSET('Water Data'!$H$29,0,10*ROW('Water Data'!H100))="","",OFFSET('Water Data'!$H$29,0,10*ROW('Water Data'!H100)))</f>
        <v/>
      </c>
      <c r="CH106" s="322" t="str">
        <f ca="true">+IF(OFFSET('Water Data'!$I$27,0,10*ROW('Water Data'!I100))="","",OFFSET('Water Data'!$I$27,0,10*ROW('Water Data'!I100)))</f>
        <v/>
      </c>
      <c r="CI106" s="322" t="str">
        <f ca="true">+IF(OFFSET('Water Data'!$I$28,0,10*ROW('Water Data'!I100))="","",OFFSET('Water Data'!$I$28,0,10*ROW('Water Data'!I100)))</f>
        <v/>
      </c>
      <c r="CJ106" s="322" t="str">
        <f ca="true">+IF(OFFSET('Water Data'!$I$29,0,10*ROW('Water Data'!I100))="","",OFFSET('Water Data'!$I$29,0,10*ROW('Water Data'!I100)))</f>
        <v/>
      </c>
      <c r="CK106" s="322" t="str">
        <f ca="true">+IF(OFFSET('Sanitation Data'!$D$28,0,10*ROW('Sanitation Data'!D100))="","",OFFSET('Sanitation Data'!$D$28,0,10*ROW('Sanitation Data'!D100)))</f>
        <v/>
      </c>
      <c r="CL106" s="322" t="str">
        <f ca="true">+IF(OFFSET('Sanitation Data'!$D$29,0,10*ROW('Sanitation Data'!D100))="","",OFFSET('Sanitation Data'!$D$29,0,10*ROW('Sanitation Data'!D100)))</f>
        <v/>
      </c>
      <c r="CM106" s="322" t="str">
        <f ca="true">+IF(OFFSET('Sanitation Data'!$D$30,0,10*ROW('Sanitation Data'!D100))="","",OFFSET('Sanitation Data'!$D$30,0,10*ROW('Sanitation Data'!D100)))</f>
        <v/>
      </c>
      <c r="CN106" s="322" t="str">
        <f ca="true">+IF(OFFSET('Sanitation Data'!$D$31,0,10*ROW('Sanitation Data'!D100))="","",OFFSET('Sanitation Data'!$D$31,0,10*ROW('Sanitation Data'!D100)))</f>
        <v/>
      </c>
      <c r="CO106" s="322" t="str">
        <f ca="true">+IF(OFFSET('Sanitation Data'!$D$32,0,10*ROW('Sanitation Data'!D100))="","",OFFSET('Sanitation Data'!$D$32,0,10*ROW('Sanitation Data'!D100)))</f>
        <v/>
      </c>
      <c r="CP106" s="322" t="str">
        <f ca="true">+IF(OFFSET('Sanitation Data'!$E$28,0,10*ROW('Sanitation Data'!E100))="","",OFFSET('Sanitation Data'!$E$28,0,10*ROW('Sanitation Data'!E100)))</f>
        <v/>
      </c>
      <c r="CQ106" s="322" t="str">
        <f ca="true">+IF(OFFSET('Sanitation Data'!$E$29,0,10*ROW('Sanitation Data'!E100))="","",OFFSET('Sanitation Data'!$E$29,0,10*ROW('Sanitation Data'!E100)))</f>
        <v/>
      </c>
      <c r="CR106" s="322" t="str">
        <f ca="true">+IF(OFFSET('Sanitation Data'!$E$30,0,10*ROW('Sanitation Data'!E100))="","",OFFSET('Sanitation Data'!$E$30,0,10*ROW('Sanitation Data'!E100)))</f>
        <v/>
      </c>
      <c r="CS106" s="322" t="str">
        <f ca="true">+IF(OFFSET('Sanitation Data'!$E$31,0,10*ROW('Sanitation Data'!E100))="","",OFFSET('Sanitation Data'!$E$31,0,10*ROW('Sanitation Data'!E100)))</f>
        <v/>
      </c>
      <c r="CT106" s="322" t="str">
        <f ca="true">+IF(OFFSET('Sanitation Data'!$E$32,0,10*ROW('Sanitation Data'!E100))="","",OFFSET('Sanitation Data'!$E$32,0,10*ROW('Sanitation Data'!E100)))</f>
        <v/>
      </c>
      <c r="CU106" s="322" t="str">
        <f ca="true">+IF(OFFSET('Sanitation Data'!$F$28,0,10*ROW('Sanitation Data'!F100))="","",OFFSET('Sanitation Data'!$F$28,0,10*ROW('Sanitation Data'!F100)))</f>
        <v/>
      </c>
      <c r="CV106" s="322" t="str">
        <f ca="true">+IF(OFFSET('Sanitation Data'!$F$29,0,10*ROW('Sanitation Data'!F100))="","",OFFSET('Sanitation Data'!$F$29,0,10*ROW('Sanitation Data'!F100)))</f>
        <v/>
      </c>
      <c r="CW106" s="322" t="str">
        <f ca="true">+IF(OFFSET('Sanitation Data'!$F$30,0,10*ROW('Sanitation Data'!F100))="","",OFFSET('Sanitation Data'!$F$30,0,10*ROW('Sanitation Data'!F100)))</f>
        <v/>
      </c>
      <c r="CX106" s="322" t="str">
        <f ca="true">+IF(OFFSET('Sanitation Data'!$F$31,0,10*ROW('Sanitation Data'!F100))="","",OFFSET('Sanitation Data'!$F$31,0,10*ROW('Sanitation Data'!F100)))</f>
        <v/>
      </c>
      <c r="CY106" s="322" t="str">
        <f ca="true">+IF(OFFSET('Sanitation Data'!$F$32,0,10*ROW('Sanitation Data'!F100))="","",OFFSET('Sanitation Data'!$F$32,0,10*ROW('Sanitation Data'!F100)))</f>
        <v/>
      </c>
      <c r="CZ106" s="322" t="str">
        <f ca="true">+IF(OFFSET('Sanitation Data'!$G$28,0,10*ROW('Sanitation Data'!G100))="","",OFFSET('Sanitation Data'!$G$28,0,10*ROW('Sanitation Data'!G100)))</f>
        <v/>
      </c>
      <c r="DA106" s="322" t="str">
        <f ca="true">+IF(OFFSET('Sanitation Data'!$G$29,0,10*ROW('Sanitation Data'!G100))="","",OFFSET('Sanitation Data'!$G$29,0,10*ROW('Sanitation Data'!G100)))</f>
        <v/>
      </c>
      <c r="DB106" s="322" t="str">
        <f ca="true">+IF(OFFSET('Sanitation Data'!$G$30,0,10*ROW('Sanitation Data'!G100))="","",OFFSET('Sanitation Data'!$G$30,0,10*ROW('Sanitation Data'!G100)))</f>
        <v/>
      </c>
      <c r="DC106" s="322" t="str">
        <f ca="true">+IF(OFFSET('Sanitation Data'!$G$31,0,10*ROW('Sanitation Data'!G100))="","",OFFSET('Sanitation Data'!$G$31,0,10*ROW('Sanitation Data'!G100)))</f>
        <v/>
      </c>
      <c r="DD106" s="322" t="str">
        <f ca="true">+IF(OFFSET('Sanitation Data'!$G$32,0,10*ROW('Sanitation Data'!G100))="","",OFFSET('Sanitation Data'!$G$32,0,10*ROW('Sanitation Data'!G100)))</f>
        <v/>
      </c>
      <c r="DE106" s="322" t="str">
        <f ca="true">+IF(OFFSET('Sanitation Data'!$H$28,0,10*ROW('Sanitation Data'!H100))="","",OFFSET('Sanitation Data'!$H$28,0,10*ROW('Sanitation Data'!H100)))</f>
        <v/>
      </c>
      <c r="DF106" s="322" t="str">
        <f ca="true">+IF(OFFSET('Sanitation Data'!$H$29,0,10*ROW('Sanitation Data'!H100))="","",OFFSET('Sanitation Data'!$H$29,0,10*ROW('Sanitation Data'!H100)))</f>
        <v/>
      </c>
      <c r="DG106" s="322" t="str">
        <f ca="true">+IF(OFFSET('Sanitation Data'!$H$30,0,10*ROW('Sanitation Data'!H100))="","",OFFSET('Sanitation Data'!$H$30,0,10*ROW('Sanitation Data'!H100)))</f>
        <v/>
      </c>
      <c r="DH106" s="322" t="str">
        <f ca="true">+IF(OFFSET('Sanitation Data'!$H$31,0,10*ROW('Sanitation Data'!H100))="","",OFFSET('Sanitation Data'!$H$31,0,10*ROW('Sanitation Data'!H100)))</f>
        <v/>
      </c>
      <c r="DI106" s="322" t="str">
        <f ca="true">+IF(OFFSET('Sanitation Data'!$H$32,0,10*ROW('Sanitation Data'!H100))="","",OFFSET('Sanitation Data'!$H$32,0,10*ROW('Sanitation Data'!H100)))</f>
        <v/>
      </c>
      <c r="DJ106" s="322" t="str">
        <f ca="true">+IF(OFFSET('Sanitation Data'!$I$28,0,10*ROW('Sanitation Data'!I100))="","",OFFSET('Sanitation Data'!$I$28,0,10*ROW('Sanitation Data'!I100)))</f>
        <v/>
      </c>
      <c r="DK106" s="322" t="str">
        <f ca="true">+IF(OFFSET('Sanitation Data'!$I$29,0,10*ROW('Sanitation Data'!I100))="","",OFFSET('Sanitation Data'!$I$29,0,10*ROW('Sanitation Data'!I100)))</f>
        <v/>
      </c>
      <c r="DL106" s="322" t="str">
        <f ca="true">+IF(OFFSET('Sanitation Data'!$I$30,0,10*ROW('Sanitation Data'!I100))="","",OFFSET('Sanitation Data'!$I$30,0,10*ROW('Sanitation Data'!I100)))</f>
        <v/>
      </c>
      <c r="DM106" s="322" t="str">
        <f ca="true">+IF(OFFSET('Sanitation Data'!$I$31,0,10*ROW('Sanitation Data'!I100))="","",OFFSET('Sanitation Data'!$I$31,0,10*ROW('Sanitation Data'!I100)))</f>
        <v/>
      </c>
      <c r="DN106" s="322" t="str">
        <f ca="true">+IF(OFFSET('Sanitation Data'!$I$32,0,10*ROW('Sanitation Data'!I100))="","",OFFSET('Sanitation Data'!$I$32,0,10*ROW('Sanitation Data'!I100)))</f>
        <v/>
      </c>
      <c r="DO106" s="322" t="str">
        <f ca="true">+IF(OFFSET('Hygiene Data'!$D$11,0,10*ROW('Hygiene Data'!D100))="","",OFFSET('Hygiene Data'!$D$11,0,10*ROW('Hygiene Data'!D100)))</f>
        <v/>
      </c>
      <c r="DP106" s="322" t="str">
        <f ca="true">+IF(OFFSET('Hygiene Data'!$D$12,0,10*ROW('Hygiene Data'!D100))="","",OFFSET('Hygiene Data'!$D$12,0,10*ROW('Hygiene Data'!D100)))</f>
        <v/>
      </c>
      <c r="DQ106" s="322" t="str">
        <f ca="true">+IF(OFFSET('Hygiene Data'!$D$13,0,10*ROW('Hygiene Data'!D100))="","",OFFSET('Hygiene Data'!$D$13,0,10*ROW('Hygiene Data'!D100)))</f>
        <v/>
      </c>
      <c r="DR106" s="322" t="str">
        <f ca="true">+IF(OFFSET('Hygiene Data'!$E$11,0,10*ROW('Hygiene Data'!E100))="","",OFFSET('Hygiene Data'!$E$11,0,10*ROW('Hygiene Data'!E100)))</f>
        <v/>
      </c>
      <c r="DS106" s="322" t="str">
        <f ca="true">+IF(OFFSET('Hygiene Data'!$E$12,0,10*ROW('Hygiene Data'!E100))="","",OFFSET('Hygiene Data'!$E$12,0,10*ROW('Hygiene Data'!E100)))</f>
        <v/>
      </c>
      <c r="DT106" s="322" t="str">
        <f ca="true">+IF(OFFSET('Hygiene Data'!$E$13,0,10*ROW('Hygiene Data'!E100))="","",OFFSET('Hygiene Data'!$E$13,0,10*ROW('Hygiene Data'!E100)))</f>
        <v/>
      </c>
      <c r="DU106" s="322" t="str">
        <f ca="true">+IF(OFFSET('Hygiene Data'!$F$11,0,10*ROW('Hygiene Data'!F100))="","",OFFSET('Hygiene Data'!$F$11,0,10*ROW('Hygiene Data'!F100)))</f>
        <v/>
      </c>
      <c r="DV106" s="322" t="str">
        <f ca="true">+IF(OFFSET('Hygiene Data'!$F$12,0,10*ROW('Hygiene Data'!F100))="","",OFFSET('Hygiene Data'!$F$12,0,10*ROW('Hygiene Data'!F100)))</f>
        <v/>
      </c>
      <c r="DW106" s="322" t="str">
        <f ca="true">+IF(OFFSET('Hygiene Data'!$F$13,0,10*ROW('Hygiene Data'!F100))="","",OFFSET('Hygiene Data'!$F$13,0,10*ROW('Hygiene Data'!F100)))</f>
        <v/>
      </c>
      <c r="DX106" s="322" t="str">
        <f ca="true">+IF(OFFSET('Hygiene Data'!$G$11,0,10*ROW('Hygiene Data'!G100))="","",OFFSET('Hygiene Data'!$G$11,0,10*ROW('Hygiene Data'!G100)))</f>
        <v/>
      </c>
      <c r="DY106" s="322" t="str">
        <f ca="true">+IF(OFFSET('Hygiene Data'!$G$12,0,10*ROW('Hygiene Data'!G100))="","",OFFSET('Hygiene Data'!$G$12,0,10*ROW('Hygiene Data'!G100)))</f>
        <v/>
      </c>
      <c r="DZ106" s="322" t="str">
        <f ca="true">+IF(OFFSET('Hygiene Data'!$G$13,0,10*ROW('Hygiene Data'!G100))="","",OFFSET('Hygiene Data'!$G$13,0,10*ROW('Hygiene Data'!G100)))</f>
        <v/>
      </c>
      <c r="EA106" s="322" t="str">
        <f ca="true">+IF(OFFSET('Hygiene Data'!$H$11,0,10*ROW('Hygiene Data'!H100))="","",OFFSET('Hygiene Data'!$H$11,0,10*ROW('Hygiene Data'!H100)))</f>
        <v/>
      </c>
      <c r="EB106" s="322" t="str">
        <f ca="true">+IF(OFFSET('Hygiene Data'!$H$12,0,10*ROW('Hygiene Data'!H100))="","",OFFSET('Hygiene Data'!$H$12,0,10*ROW('Hygiene Data'!H100)))</f>
        <v/>
      </c>
      <c r="EC106" s="322" t="str">
        <f ca="true">+IF(OFFSET('Hygiene Data'!$H$13,0,10*ROW('Hygiene Data'!H100))="","",OFFSET('Hygiene Data'!$H$13,0,10*ROW('Hygiene Data'!H100)))</f>
        <v/>
      </c>
      <c r="ED106" s="322" t="str">
        <f ca="true">+IF(OFFSET('Hygiene Data'!$I$11,0,10*ROW('Hygiene Data'!I100))="","",OFFSET('Hygiene Data'!$I$11,0,10*ROW('Hygiene Data'!I100)))</f>
        <v/>
      </c>
      <c r="EE106" s="322" t="str">
        <f ca="true">+IF(OFFSET('Hygiene Data'!$I$12,0,10*ROW('Hygiene Data'!I100))="","",OFFSET('Hygiene Data'!$I$12,0,10*ROW('Hygiene Data'!I100)))</f>
        <v/>
      </c>
      <c r="EF106" s="322" t="str">
        <f ca="true">+IF(OFFSET('Hygiene Data'!$I$13,0,10*ROW('Hygiene Data'!I100))="","",OFFSET('Hygiene Data'!$I$13,0,10*ROW('Hygiene Data'!I100)))</f>
        <v/>
      </c>
    </row>
    <row xmlns:x14ac="http://schemas.microsoft.com/office/spreadsheetml/2009/9/ac" r="107" x14ac:dyDescent="0.2">
      <c r="A107" s="38" t="str">
        <f ca="true">+IF(OFFSET('Water Data'!$B$2,0,10*ROW('Water Data'!E101))="","",OFFSET('Water Data'!$B$2,0,10*ROW('Water Data'!E101)))</f>
        <v/>
      </c>
      <c r="B107" s="38" t="str">
        <f ca="true">+IF(OFFSET('Water Data'!$C$2,0,10*ROW('Water Data'!F101))="","",OFFSET('Water Data'!$C$2,0,10*ROW('Water Data'!F101)))</f>
        <v/>
      </c>
      <c r="C107" s="378" t="str">
        <f t="shared" ca="true" si="1"/>
        <v/>
      </c>
      <c r="D107" s="99"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9"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9"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9"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9"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9"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9"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9"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9"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9"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9"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9"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9"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9"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9"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9"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9"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9"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100"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100"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100"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100"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100"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100"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100"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100"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100"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100"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100"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100"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100"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100"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100"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100"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100"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100"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100"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100"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100"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100"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100"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100"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100"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100"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100"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100"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100"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100"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101"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101"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101"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101"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101"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101"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101"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101"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101"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101"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101"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101"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101"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101"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101"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101"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101"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101"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22"/>
      <c r="BS107" s="322" t="str">
        <f ca="true">+IF(OFFSET('Water Data'!$D$27,0,10*ROW('Water Data'!D101))="","",OFFSET('Water Data'!$D$27,0,10*ROW('Water Data'!D101)))</f>
        <v/>
      </c>
      <c r="BT107" s="322" t="str">
        <f ca="true">+IF(OFFSET('Water Data'!$D$28,0,10*ROW('Water Data'!D101))="","",OFFSET('Water Data'!$D$28,0,10*ROW('Water Data'!D101)))</f>
        <v/>
      </c>
      <c r="BU107" s="322" t="str">
        <f ca="true">+IF(OFFSET('Water Data'!$D$29,0,10*ROW('Water Data'!D101))="","",OFFSET('Water Data'!$D$29,0,10*ROW('Water Data'!D101)))</f>
        <v/>
      </c>
      <c r="BV107" s="322" t="str">
        <f ca="true">+IF(OFFSET('Water Data'!$E$27,0,10*ROW('Water Data'!E101))="","",OFFSET('Water Data'!$E$27,0,10*ROW('Water Data'!E101)))</f>
        <v/>
      </c>
      <c r="BW107" s="322" t="str">
        <f ca="true">+IF(OFFSET('Water Data'!$E$28,0,10*ROW('Water Data'!E101))="","",OFFSET('Water Data'!$E$28,0,10*ROW('Water Data'!E101)))</f>
        <v/>
      </c>
      <c r="BX107" s="322" t="str">
        <f ca="true">+IF(OFFSET('Water Data'!$E$29,0,10*ROW('Water Data'!E101))="","",OFFSET('Water Data'!$E$29,0,10*ROW('Water Data'!E101)))</f>
        <v/>
      </c>
      <c r="BY107" s="322" t="str">
        <f ca="true">+IF(OFFSET('Water Data'!$F$27,0,10*ROW('Water Data'!F101))="","",OFFSET('Water Data'!$F$27,0,10*ROW('Water Data'!F101)))</f>
        <v/>
      </c>
      <c r="BZ107" s="322" t="str">
        <f ca="true">+IF(OFFSET('Water Data'!$F$28,0,10*ROW('Water Data'!F101))="","",OFFSET('Water Data'!$F$28,0,10*ROW('Water Data'!F101)))</f>
        <v/>
      </c>
      <c r="CA107" s="322" t="str">
        <f ca="true">+IF(OFFSET('Water Data'!$F$29,0,10*ROW('Water Data'!F101))="","",OFFSET('Water Data'!$F$29,0,10*ROW('Water Data'!F101)))</f>
        <v/>
      </c>
      <c r="CB107" s="322" t="str">
        <f ca="true">+IF(OFFSET('Water Data'!$G$27,0,10*ROW('Water Data'!G101))="","",OFFSET('Water Data'!$G$27,0,10*ROW('Water Data'!G101)))</f>
        <v/>
      </c>
      <c r="CC107" s="322" t="str">
        <f ca="true">+IF(OFFSET('Water Data'!$G$28,0,10*ROW('Water Data'!G101))="","",OFFSET('Water Data'!$G$28,0,10*ROW('Water Data'!G101)))</f>
        <v/>
      </c>
      <c r="CD107" s="322" t="str">
        <f ca="true">+IF(OFFSET('Water Data'!$G$29,0,10*ROW('Water Data'!G101))="","",OFFSET('Water Data'!$G$29,0,10*ROW('Water Data'!G101)))</f>
        <v/>
      </c>
      <c r="CE107" s="322" t="str">
        <f ca="true">+IF(OFFSET('Water Data'!$H$27,0,10*ROW('Water Data'!H101))="","",OFFSET('Water Data'!$H$27,0,10*ROW('Water Data'!H101)))</f>
        <v/>
      </c>
      <c r="CF107" s="322" t="str">
        <f ca="true">+IF(OFFSET('Water Data'!$H$28,0,10*ROW('Water Data'!H101))="","",OFFSET('Water Data'!$H$28,0,10*ROW('Water Data'!H101)))</f>
        <v/>
      </c>
      <c r="CG107" s="322" t="str">
        <f ca="true">+IF(OFFSET('Water Data'!$H$29,0,10*ROW('Water Data'!H101))="","",OFFSET('Water Data'!$H$29,0,10*ROW('Water Data'!H101)))</f>
        <v/>
      </c>
      <c r="CH107" s="322" t="str">
        <f ca="true">+IF(OFFSET('Water Data'!$I$27,0,10*ROW('Water Data'!I101))="","",OFFSET('Water Data'!$I$27,0,10*ROW('Water Data'!I101)))</f>
        <v/>
      </c>
      <c r="CI107" s="322" t="str">
        <f ca="true">+IF(OFFSET('Water Data'!$I$28,0,10*ROW('Water Data'!I101))="","",OFFSET('Water Data'!$I$28,0,10*ROW('Water Data'!I101)))</f>
        <v/>
      </c>
      <c r="CJ107" s="322" t="str">
        <f ca="true">+IF(OFFSET('Water Data'!$I$29,0,10*ROW('Water Data'!I101))="","",OFFSET('Water Data'!$I$29,0,10*ROW('Water Data'!I101)))</f>
        <v/>
      </c>
      <c r="CK107" s="322" t="str">
        <f ca="true">+IF(OFFSET('Sanitation Data'!$D$28,0,10*ROW('Sanitation Data'!D101))="","",OFFSET('Sanitation Data'!$D$28,0,10*ROW('Sanitation Data'!D101)))</f>
        <v/>
      </c>
      <c r="CL107" s="322" t="str">
        <f ca="true">+IF(OFFSET('Sanitation Data'!$D$29,0,10*ROW('Sanitation Data'!D101))="","",OFFSET('Sanitation Data'!$D$29,0,10*ROW('Sanitation Data'!D101)))</f>
        <v/>
      </c>
      <c r="CM107" s="322" t="str">
        <f ca="true">+IF(OFFSET('Sanitation Data'!$D$30,0,10*ROW('Sanitation Data'!D101))="","",OFFSET('Sanitation Data'!$D$30,0,10*ROW('Sanitation Data'!D101)))</f>
        <v/>
      </c>
      <c r="CN107" s="322" t="str">
        <f ca="true">+IF(OFFSET('Sanitation Data'!$D$31,0,10*ROW('Sanitation Data'!D101))="","",OFFSET('Sanitation Data'!$D$31,0,10*ROW('Sanitation Data'!D101)))</f>
        <v/>
      </c>
      <c r="CO107" s="322" t="str">
        <f ca="true">+IF(OFFSET('Sanitation Data'!$D$32,0,10*ROW('Sanitation Data'!D101))="","",OFFSET('Sanitation Data'!$D$32,0,10*ROW('Sanitation Data'!D101)))</f>
        <v/>
      </c>
      <c r="CP107" s="322" t="str">
        <f ca="true">+IF(OFFSET('Sanitation Data'!$E$28,0,10*ROW('Sanitation Data'!E101))="","",OFFSET('Sanitation Data'!$E$28,0,10*ROW('Sanitation Data'!E101)))</f>
        <v/>
      </c>
      <c r="CQ107" s="322" t="str">
        <f ca="true">+IF(OFFSET('Sanitation Data'!$E$29,0,10*ROW('Sanitation Data'!E101))="","",OFFSET('Sanitation Data'!$E$29,0,10*ROW('Sanitation Data'!E101)))</f>
        <v/>
      </c>
      <c r="CR107" s="322" t="str">
        <f ca="true">+IF(OFFSET('Sanitation Data'!$E$30,0,10*ROW('Sanitation Data'!E101))="","",OFFSET('Sanitation Data'!$E$30,0,10*ROW('Sanitation Data'!E101)))</f>
        <v/>
      </c>
      <c r="CS107" s="322" t="str">
        <f ca="true">+IF(OFFSET('Sanitation Data'!$E$31,0,10*ROW('Sanitation Data'!E101))="","",OFFSET('Sanitation Data'!$E$31,0,10*ROW('Sanitation Data'!E101)))</f>
        <v/>
      </c>
      <c r="CT107" s="322" t="str">
        <f ca="true">+IF(OFFSET('Sanitation Data'!$E$32,0,10*ROW('Sanitation Data'!E101))="","",OFFSET('Sanitation Data'!$E$32,0,10*ROW('Sanitation Data'!E101)))</f>
        <v/>
      </c>
      <c r="CU107" s="322" t="str">
        <f ca="true">+IF(OFFSET('Sanitation Data'!$F$28,0,10*ROW('Sanitation Data'!F101))="","",OFFSET('Sanitation Data'!$F$28,0,10*ROW('Sanitation Data'!F101)))</f>
        <v/>
      </c>
      <c r="CV107" s="322" t="str">
        <f ca="true">+IF(OFFSET('Sanitation Data'!$F$29,0,10*ROW('Sanitation Data'!F101))="","",OFFSET('Sanitation Data'!$F$29,0,10*ROW('Sanitation Data'!F101)))</f>
        <v/>
      </c>
      <c r="CW107" s="322" t="str">
        <f ca="true">+IF(OFFSET('Sanitation Data'!$F$30,0,10*ROW('Sanitation Data'!F101))="","",OFFSET('Sanitation Data'!$F$30,0,10*ROW('Sanitation Data'!F101)))</f>
        <v/>
      </c>
      <c r="CX107" s="322" t="str">
        <f ca="true">+IF(OFFSET('Sanitation Data'!$F$31,0,10*ROW('Sanitation Data'!F101))="","",OFFSET('Sanitation Data'!$F$31,0,10*ROW('Sanitation Data'!F101)))</f>
        <v/>
      </c>
      <c r="CY107" s="322" t="str">
        <f ca="true">+IF(OFFSET('Sanitation Data'!$F$32,0,10*ROW('Sanitation Data'!F101))="","",OFFSET('Sanitation Data'!$F$32,0,10*ROW('Sanitation Data'!F101)))</f>
        <v/>
      </c>
      <c r="CZ107" s="322" t="str">
        <f ca="true">+IF(OFFSET('Sanitation Data'!$G$28,0,10*ROW('Sanitation Data'!G101))="","",OFFSET('Sanitation Data'!$G$28,0,10*ROW('Sanitation Data'!G101)))</f>
        <v/>
      </c>
      <c r="DA107" s="322" t="str">
        <f ca="true">+IF(OFFSET('Sanitation Data'!$G$29,0,10*ROW('Sanitation Data'!G101))="","",OFFSET('Sanitation Data'!$G$29,0,10*ROW('Sanitation Data'!G101)))</f>
        <v/>
      </c>
      <c r="DB107" s="322" t="str">
        <f ca="true">+IF(OFFSET('Sanitation Data'!$G$30,0,10*ROW('Sanitation Data'!G101))="","",OFFSET('Sanitation Data'!$G$30,0,10*ROW('Sanitation Data'!G101)))</f>
        <v/>
      </c>
      <c r="DC107" s="322" t="str">
        <f ca="true">+IF(OFFSET('Sanitation Data'!$G$31,0,10*ROW('Sanitation Data'!G101))="","",OFFSET('Sanitation Data'!$G$31,0,10*ROW('Sanitation Data'!G101)))</f>
        <v/>
      </c>
      <c r="DD107" s="322" t="str">
        <f ca="true">+IF(OFFSET('Sanitation Data'!$G$32,0,10*ROW('Sanitation Data'!G101))="","",OFFSET('Sanitation Data'!$G$32,0,10*ROW('Sanitation Data'!G101)))</f>
        <v/>
      </c>
      <c r="DE107" s="322" t="str">
        <f ca="true">+IF(OFFSET('Sanitation Data'!$H$28,0,10*ROW('Sanitation Data'!H101))="","",OFFSET('Sanitation Data'!$H$28,0,10*ROW('Sanitation Data'!H101)))</f>
        <v/>
      </c>
      <c r="DF107" s="322" t="str">
        <f ca="true">+IF(OFFSET('Sanitation Data'!$H$29,0,10*ROW('Sanitation Data'!H101))="","",OFFSET('Sanitation Data'!$H$29,0,10*ROW('Sanitation Data'!H101)))</f>
        <v/>
      </c>
      <c r="DG107" s="322" t="str">
        <f ca="true">+IF(OFFSET('Sanitation Data'!$H$30,0,10*ROW('Sanitation Data'!H101))="","",OFFSET('Sanitation Data'!$H$30,0,10*ROW('Sanitation Data'!H101)))</f>
        <v/>
      </c>
      <c r="DH107" s="322" t="str">
        <f ca="true">+IF(OFFSET('Sanitation Data'!$H$31,0,10*ROW('Sanitation Data'!H101))="","",OFFSET('Sanitation Data'!$H$31,0,10*ROW('Sanitation Data'!H101)))</f>
        <v/>
      </c>
      <c r="DI107" s="322" t="str">
        <f ca="true">+IF(OFFSET('Sanitation Data'!$H$32,0,10*ROW('Sanitation Data'!H101))="","",OFFSET('Sanitation Data'!$H$32,0,10*ROW('Sanitation Data'!H101)))</f>
        <v/>
      </c>
      <c r="DJ107" s="322" t="str">
        <f ca="true">+IF(OFFSET('Sanitation Data'!$I$28,0,10*ROW('Sanitation Data'!I101))="","",OFFSET('Sanitation Data'!$I$28,0,10*ROW('Sanitation Data'!I101)))</f>
        <v/>
      </c>
      <c r="DK107" s="322" t="str">
        <f ca="true">+IF(OFFSET('Sanitation Data'!$I$29,0,10*ROW('Sanitation Data'!I101))="","",OFFSET('Sanitation Data'!$I$29,0,10*ROW('Sanitation Data'!I101)))</f>
        <v/>
      </c>
      <c r="DL107" s="322" t="str">
        <f ca="true">+IF(OFFSET('Sanitation Data'!$I$30,0,10*ROW('Sanitation Data'!I101))="","",OFFSET('Sanitation Data'!$I$30,0,10*ROW('Sanitation Data'!I101)))</f>
        <v/>
      </c>
      <c r="DM107" s="322" t="str">
        <f ca="true">+IF(OFFSET('Sanitation Data'!$I$31,0,10*ROW('Sanitation Data'!I101))="","",OFFSET('Sanitation Data'!$I$31,0,10*ROW('Sanitation Data'!I101)))</f>
        <v/>
      </c>
      <c r="DN107" s="322" t="str">
        <f ca="true">+IF(OFFSET('Sanitation Data'!$I$32,0,10*ROW('Sanitation Data'!I101))="","",OFFSET('Sanitation Data'!$I$32,0,10*ROW('Sanitation Data'!I101)))</f>
        <v/>
      </c>
      <c r="DO107" s="322" t="str">
        <f ca="true">+IF(OFFSET('Hygiene Data'!$D$11,0,10*ROW('Hygiene Data'!D101))="","",OFFSET('Hygiene Data'!$D$11,0,10*ROW('Hygiene Data'!D101)))</f>
        <v/>
      </c>
      <c r="DP107" s="322" t="str">
        <f ca="true">+IF(OFFSET('Hygiene Data'!$D$12,0,10*ROW('Hygiene Data'!D101))="","",OFFSET('Hygiene Data'!$D$12,0,10*ROW('Hygiene Data'!D101)))</f>
        <v/>
      </c>
      <c r="DQ107" s="322" t="str">
        <f ca="true">+IF(OFFSET('Hygiene Data'!$D$13,0,10*ROW('Hygiene Data'!D101))="","",OFFSET('Hygiene Data'!$D$13,0,10*ROW('Hygiene Data'!D101)))</f>
        <v/>
      </c>
      <c r="DR107" s="322" t="str">
        <f ca="true">+IF(OFFSET('Hygiene Data'!$E$11,0,10*ROW('Hygiene Data'!E101))="","",OFFSET('Hygiene Data'!$E$11,0,10*ROW('Hygiene Data'!E101)))</f>
        <v/>
      </c>
      <c r="DS107" s="322" t="str">
        <f ca="true">+IF(OFFSET('Hygiene Data'!$E$12,0,10*ROW('Hygiene Data'!E101))="","",OFFSET('Hygiene Data'!$E$12,0,10*ROW('Hygiene Data'!E101)))</f>
        <v/>
      </c>
      <c r="DT107" s="322" t="str">
        <f ca="true">+IF(OFFSET('Hygiene Data'!$E$13,0,10*ROW('Hygiene Data'!E101))="","",OFFSET('Hygiene Data'!$E$13,0,10*ROW('Hygiene Data'!E101)))</f>
        <v/>
      </c>
      <c r="DU107" s="322" t="str">
        <f ca="true">+IF(OFFSET('Hygiene Data'!$F$11,0,10*ROW('Hygiene Data'!F101))="","",OFFSET('Hygiene Data'!$F$11,0,10*ROW('Hygiene Data'!F101)))</f>
        <v/>
      </c>
      <c r="DV107" s="322" t="str">
        <f ca="true">+IF(OFFSET('Hygiene Data'!$F$12,0,10*ROW('Hygiene Data'!F101))="","",OFFSET('Hygiene Data'!$F$12,0,10*ROW('Hygiene Data'!F101)))</f>
        <v/>
      </c>
      <c r="DW107" s="322" t="str">
        <f ca="true">+IF(OFFSET('Hygiene Data'!$F$13,0,10*ROW('Hygiene Data'!F101))="","",OFFSET('Hygiene Data'!$F$13,0,10*ROW('Hygiene Data'!F101)))</f>
        <v/>
      </c>
      <c r="DX107" s="322" t="str">
        <f ca="true">+IF(OFFSET('Hygiene Data'!$G$11,0,10*ROW('Hygiene Data'!G101))="","",OFFSET('Hygiene Data'!$G$11,0,10*ROW('Hygiene Data'!G101)))</f>
        <v/>
      </c>
      <c r="DY107" s="322" t="str">
        <f ca="true">+IF(OFFSET('Hygiene Data'!$G$12,0,10*ROW('Hygiene Data'!G101))="","",OFFSET('Hygiene Data'!$G$12,0,10*ROW('Hygiene Data'!G101)))</f>
        <v/>
      </c>
      <c r="DZ107" s="322" t="str">
        <f ca="true">+IF(OFFSET('Hygiene Data'!$G$13,0,10*ROW('Hygiene Data'!G101))="","",OFFSET('Hygiene Data'!$G$13,0,10*ROW('Hygiene Data'!G101)))</f>
        <v/>
      </c>
      <c r="EA107" s="322" t="str">
        <f ca="true">+IF(OFFSET('Hygiene Data'!$H$11,0,10*ROW('Hygiene Data'!H101))="","",OFFSET('Hygiene Data'!$H$11,0,10*ROW('Hygiene Data'!H101)))</f>
        <v/>
      </c>
      <c r="EB107" s="322" t="str">
        <f ca="true">+IF(OFFSET('Hygiene Data'!$H$12,0,10*ROW('Hygiene Data'!H101))="","",OFFSET('Hygiene Data'!$H$12,0,10*ROW('Hygiene Data'!H101)))</f>
        <v/>
      </c>
      <c r="EC107" s="322" t="str">
        <f ca="true">+IF(OFFSET('Hygiene Data'!$H$13,0,10*ROW('Hygiene Data'!H101))="","",OFFSET('Hygiene Data'!$H$13,0,10*ROW('Hygiene Data'!H101)))</f>
        <v/>
      </c>
      <c r="ED107" s="322" t="str">
        <f ca="true">+IF(OFFSET('Hygiene Data'!$I$11,0,10*ROW('Hygiene Data'!I101))="","",OFFSET('Hygiene Data'!$I$11,0,10*ROW('Hygiene Data'!I101)))</f>
        <v/>
      </c>
      <c r="EE107" s="322" t="str">
        <f ca="true">+IF(OFFSET('Hygiene Data'!$I$12,0,10*ROW('Hygiene Data'!I101))="","",OFFSET('Hygiene Data'!$I$12,0,10*ROW('Hygiene Data'!I101)))</f>
        <v/>
      </c>
      <c r="EF107" s="322" t="str">
        <f ca="true">+IF(OFFSET('Hygiene Data'!$I$13,0,10*ROW('Hygiene Data'!I101))="","",OFFSET('Hygiene Data'!$I$13,0,10*ROW('Hygiene Data'!I101)))</f>
        <v/>
      </c>
    </row>
    <row xmlns:x14ac="http://schemas.microsoft.com/office/spreadsheetml/2009/9/ac" r="108" x14ac:dyDescent="0.2">
      <c r="A108" s="38" t="str">
        <f ca="true">+IF(OFFSET('Water Data'!$B$2,0,10*ROW('Water Data'!E102))="","",OFFSET('Water Data'!$B$2,0,10*ROW('Water Data'!E102)))</f>
        <v/>
      </c>
      <c r="B108" s="38" t="str">
        <f ca="true">+IF(OFFSET('Water Data'!$C$2,0,10*ROW('Water Data'!F102))="","",OFFSET('Water Data'!$C$2,0,10*ROW('Water Data'!F102)))</f>
        <v/>
      </c>
      <c r="C108" s="378" t="str">
        <f t="shared" ca="true" si="1"/>
        <v/>
      </c>
      <c r="D108" s="99"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9"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9"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9"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9"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9"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9"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9"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9"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9"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9"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9"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9"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9"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9"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9"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9"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9"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100"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100"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100"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100"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100"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100"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100"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100"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100"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100"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100"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100"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100"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100"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100"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100"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100"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100"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100"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100"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100"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100"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100"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100"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100"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100"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100"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100"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100"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100"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101"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101"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101"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101"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101"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101"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101"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101"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101"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101"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101"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101"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101"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101"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101"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101"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101"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101"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22"/>
      <c r="BS108" s="322" t="str">
        <f ca="true">+IF(OFFSET('Water Data'!$D$27,0,10*ROW('Water Data'!D102))="","",OFFSET('Water Data'!$D$27,0,10*ROW('Water Data'!D102)))</f>
        <v/>
      </c>
      <c r="BT108" s="322" t="str">
        <f ca="true">+IF(OFFSET('Water Data'!$D$28,0,10*ROW('Water Data'!D102))="","",OFFSET('Water Data'!$D$28,0,10*ROW('Water Data'!D102)))</f>
        <v/>
      </c>
      <c r="BU108" s="322" t="str">
        <f ca="true">+IF(OFFSET('Water Data'!$D$29,0,10*ROW('Water Data'!D102))="","",OFFSET('Water Data'!$D$29,0,10*ROW('Water Data'!D102)))</f>
        <v/>
      </c>
      <c r="BV108" s="322" t="str">
        <f ca="true">+IF(OFFSET('Water Data'!$E$27,0,10*ROW('Water Data'!E102))="","",OFFSET('Water Data'!$E$27,0,10*ROW('Water Data'!E102)))</f>
        <v/>
      </c>
      <c r="BW108" s="322" t="str">
        <f ca="true">+IF(OFFSET('Water Data'!$E$28,0,10*ROW('Water Data'!E102))="","",OFFSET('Water Data'!$E$28,0,10*ROW('Water Data'!E102)))</f>
        <v/>
      </c>
      <c r="BX108" s="322" t="str">
        <f ca="true">+IF(OFFSET('Water Data'!$E$29,0,10*ROW('Water Data'!E102))="","",OFFSET('Water Data'!$E$29,0,10*ROW('Water Data'!E102)))</f>
        <v/>
      </c>
      <c r="BY108" s="322" t="str">
        <f ca="true">+IF(OFFSET('Water Data'!$F$27,0,10*ROW('Water Data'!F102))="","",OFFSET('Water Data'!$F$27,0,10*ROW('Water Data'!F102)))</f>
        <v/>
      </c>
      <c r="BZ108" s="322" t="str">
        <f ca="true">+IF(OFFSET('Water Data'!$F$28,0,10*ROW('Water Data'!F102))="","",OFFSET('Water Data'!$F$28,0,10*ROW('Water Data'!F102)))</f>
        <v/>
      </c>
      <c r="CA108" s="322" t="str">
        <f ca="true">+IF(OFFSET('Water Data'!$F$29,0,10*ROW('Water Data'!F102))="","",OFFSET('Water Data'!$F$29,0,10*ROW('Water Data'!F102)))</f>
        <v/>
      </c>
      <c r="CB108" s="322" t="str">
        <f ca="true">+IF(OFFSET('Water Data'!$G$27,0,10*ROW('Water Data'!G102))="","",OFFSET('Water Data'!$G$27,0,10*ROW('Water Data'!G102)))</f>
        <v/>
      </c>
      <c r="CC108" s="322" t="str">
        <f ca="true">+IF(OFFSET('Water Data'!$G$28,0,10*ROW('Water Data'!G102))="","",OFFSET('Water Data'!$G$28,0,10*ROW('Water Data'!G102)))</f>
        <v/>
      </c>
      <c r="CD108" s="322" t="str">
        <f ca="true">+IF(OFFSET('Water Data'!$G$29,0,10*ROW('Water Data'!G102))="","",OFFSET('Water Data'!$G$29,0,10*ROW('Water Data'!G102)))</f>
        <v/>
      </c>
      <c r="CE108" s="322" t="str">
        <f ca="true">+IF(OFFSET('Water Data'!$H$27,0,10*ROW('Water Data'!H102))="","",OFFSET('Water Data'!$H$27,0,10*ROW('Water Data'!H102)))</f>
        <v/>
      </c>
      <c r="CF108" s="322" t="str">
        <f ca="true">+IF(OFFSET('Water Data'!$H$28,0,10*ROW('Water Data'!H102))="","",OFFSET('Water Data'!$H$28,0,10*ROW('Water Data'!H102)))</f>
        <v/>
      </c>
      <c r="CG108" s="322" t="str">
        <f ca="true">+IF(OFFSET('Water Data'!$H$29,0,10*ROW('Water Data'!H102))="","",OFFSET('Water Data'!$H$29,0,10*ROW('Water Data'!H102)))</f>
        <v/>
      </c>
      <c r="CH108" s="322" t="str">
        <f ca="true">+IF(OFFSET('Water Data'!$I$27,0,10*ROW('Water Data'!I102))="","",OFFSET('Water Data'!$I$27,0,10*ROW('Water Data'!I102)))</f>
        <v/>
      </c>
      <c r="CI108" s="322" t="str">
        <f ca="true">+IF(OFFSET('Water Data'!$I$28,0,10*ROW('Water Data'!I102))="","",OFFSET('Water Data'!$I$28,0,10*ROW('Water Data'!I102)))</f>
        <v/>
      </c>
      <c r="CJ108" s="322" t="str">
        <f ca="true">+IF(OFFSET('Water Data'!$I$29,0,10*ROW('Water Data'!I102))="","",OFFSET('Water Data'!$I$29,0,10*ROW('Water Data'!I102)))</f>
        <v/>
      </c>
      <c r="CK108" s="322" t="str">
        <f ca="true">+IF(OFFSET('Sanitation Data'!$D$28,0,10*ROW('Sanitation Data'!D102))="","",OFFSET('Sanitation Data'!$D$28,0,10*ROW('Sanitation Data'!D102)))</f>
        <v/>
      </c>
      <c r="CL108" s="322" t="str">
        <f ca="true">+IF(OFFSET('Sanitation Data'!$D$29,0,10*ROW('Sanitation Data'!D102))="","",OFFSET('Sanitation Data'!$D$29,0,10*ROW('Sanitation Data'!D102)))</f>
        <v/>
      </c>
      <c r="CM108" s="322" t="str">
        <f ca="true">+IF(OFFSET('Sanitation Data'!$D$30,0,10*ROW('Sanitation Data'!D102))="","",OFFSET('Sanitation Data'!$D$30,0,10*ROW('Sanitation Data'!D102)))</f>
        <v/>
      </c>
      <c r="CN108" s="322" t="str">
        <f ca="true">+IF(OFFSET('Sanitation Data'!$D$31,0,10*ROW('Sanitation Data'!D102))="","",OFFSET('Sanitation Data'!$D$31,0,10*ROW('Sanitation Data'!D102)))</f>
        <v/>
      </c>
      <c r="CO108" s="322" t="str">
        <f ca="true">+IF(OFFSET('Sanitation Data'!$D$32,0,10*ROW('Sanitation Data'!D102))="","",OFFSET('Sanitation Data'!$D$32,0,10*ROW('Sanitation Data'!D102)))</f>
        <v/>
      </c>
      <c r="CP108" s="322" t="str">
        <f ca="true">+IF(OFFSET('Sanitation Data'!$E$28,0,10*ROW('Sanitation Data'!E102))="","",OFFSET('Sanitation Data'!$E$28,0,10*ROW('Sanitation Data'!E102)))</f>
        <v/>
      </c>
      <c r="CQ108" s="322" t="str">
        <f ca="true">+IF(OFFSET('Sanitation Data'!$E$29,0,10*ROW('Sanitation Data'!E102))="","",OFFSET('Sanitation Data'!$E$29,0,10*ROW('Sanitation Data'!E102)))</f>
        <v/>
      </c>
      <c r="CR108" s="322" t="str">
        <f ca="true">+IF(OFFSET('Sanitation Data'!$E$30,0,10*ROW('Sanitation Data'!E102))="","",OFFSET('Sanitation Data'!$E$30,0,10*ROW('Sanitation Data'!E102)))</f>
        <v/>
      </c>
      <c r="CS108" s="322" t="str">
        <f ca="true">+IF(OFFSET('Sanitation Data'!$E$31,0,10*ROW('Sanitation Data'!E102))="","",OFFSET('Sanitation Data'!$E$31,0,10*ROW('Sanitation Data'!E102)))</f>
        <v/>
      </c>
      <c r="CT108" s="322" t="str">
        <f ca="true">+IF(OFFSET('Sanitation Data'!$E$32,0,10*ROW('Sanitation Data'!E102))="","",OFFSET('Sanitation Data'!$E$32,0,10*ROW('Sanitation Data'!E102)))</f>
        <v/>
      </c>
      <c r="CU108" s="322" t="str">
        <f ca="true">+IF(OFFSET('Sanitation Data'!$F$28,0,10*ROW('Sanitation Data'!F102))="","",OFFSET('Sanitation Data'!$F$28,0,10*ROW('Sanitation Data'!F102)))</f>
        <v/>
      </c>
      <c r="CV108" s="322" t="str">
        <f ca="true">+IF(OFFSET('Sanitation Data'!$F$29,0,10*ROW('Sanitation Data'!F102))="","",OFFSET('Sanitation Data'!$F$29,0,10*ROW('Sanitation Data'!F102)))</f>
        <v/>
      </c>
      <c r="CW108" s="322" t="str">
        <f ca="true">+IF(OFFSET('Sanitation Data'!$F$30,0,10*ROW('Sanitation Data'!F102))="","",OFFSET('Sanitation Data'!$F$30,0,10*ROW('Sanitation Data'!F102)))</f>
        <v/>
      </c>
      <c r="CX108" s="322" t="str">
        <f ca="true">+IF(OFFSET('Sanitation Data'!$F$31,0,10*ROW('Sanitation Data'!F102))="","",OFFSET('Sanitation Data'!$F$31,0,10*ROW('Sanitation Data'!F102)))</f>
        <v/>
      </c>
      <c r="CY108" s="322" t="str">
        <f ca="true">+IF(OFFSET('Sanitation Data'!$F$32,0,10*ROW('Sanitation Data'!F102))="","",OFFSET('Sanitation Data'!$F$32,0,10*ROW('Sanitation Data'!F102)))</f>
        <v/>
      </c>
      <c r="CZ108" s="322" t="str">
        <f ca="true">+IF(OFFSET('Sanitation Data'!$G$28,0,10*ROW('Sanitation Data'!G102))="","",OFFSET('Sanitation Data'!$G$28,0,10*ROW('Sanitation Data'!G102)))</f>
        <v/>
      </c>
      <c r="DA108" s="322" t="str">
        <f ca="true">+IF(OFFSET('Sanitation Data'!$G$29,0,10*ROW('Sanitation Data'!G102))="","",OFFSET('Sanitation Data'!$G$29,0,10*ROW('Sanitation Data'!G102)))</f>
        <v/>
      </c>
      <c r="DB108" s="322" t="str">
        <f ca="true">+IF(OFFSET('Sanitation Data'!$G$30,0,10*ROW('Sanitation Data'!G102))="","",OFFSET('Sanitation Data'!$G$30,0,10*ROW('Sanitation Data'!G102)))</f>
        <v/>
      </c>
      <c r="DC108" s="322" t="str">
        <f ca="true">+IF(OFFSET('Sanitation Data'!$G$31,0,10*ROW('Sanitation Data'!G102))="","",OFFSET('Sanitation Data'!$G$31,0,10*ROW('Sanitation Data'!G102)))</f>
        <v/>
      </c>
      <c r="DD108" s="322" t="str">
        <f ca="true">+IF(OFFSET('Sanitation Data'!$G$32,0,10*ROW('Sanitation Data'!G102))="","",OFFSET('Sanitation Data'!$G$32,0,10*ROW('Sanitation Data'!G102)))</f>
        <v/>
      </c>
      <c r="DE108" s="322" t="str">
        <f ca="true">+IF(OFFSET('Sanitation Data'!$H$28,0,10*ROW('Sanitation Data'!H102))="","",OFFSET('Sanitation Data'!$H$28,0,10*ROW('Sanitation Data'!H102)))</f>
        <v/>
      </c>
      <c r="DF108" s="322" t="str">
        <f ca="true">+IF(OFFSET('Sanitation Data'!$H$29,0,10*ROW('Sanitation Data'!H102))="","",OFFSET('Sanitation Data'!$H$29,0,10*ROW('Sanitation Data'!H102)))</f>
        <v/>
      </c>
      <c r="DG108" s="322" t="str">
        <f ca="true">+IF(OFFSET('Sanitation Data'!$H$30,0,10*ROW('Sanitation Data'!H102))="","",OFFSET('Sanitation Data'!$H$30,0,10*ROW('Sanitation Data'!H102)))</f>
        <v/>
      </c>
      <c r="DH108" s="322" t="str">
        <f ca="true">+IF(OFFSET('Sanitation Data'!$H$31,0,10*ROW('Sanitation Data'!H102))="","",OFFSET('Sanitation Data'!$H$31,0,10*ROW('Sanitation Data'!H102)))</f>
        <v/>
      </c>
      <c r="DI108" s="322" t="str">
        <f ca="true">+IF(OFFSET('Sanitation Data'!$H$32,0,10*ROW('Sanitation Data'!H102))="","",OFFSET('Sanitation Data'!$H$32,0,10*ROW('Sanitation Data'!H102)))</f>
        <v/>
      </c>
      <c r="DJ108" s="322" t="str">
        <f ca="true">+IF(OFFSET('Sanitation Data'!$I$28,0,10*ROW('Sanitation Data'!I102))="","",OFFSET('Sanitation Data'!$I$28,0,10*ROW('Sanitation Data'!I102)))</f>
        <v/>
      </c>
      <c r="DK108" s="322" t="str">
        <f ca="true">+IF(OFFSET('Sanitation Data'!$I$29,0,10*ROW('Sanitation Data'!I102))="","",OFFSET('Sanitation Data'!$I$29,0,10*ROW('Sanitation Data'!I102)))</f>
        <v/>
      </c>
      <c r="DL108" s="322" t="str">
        <f ca="true">+IF(OFFSET('Sanitation Data'!$I$30,0,10*ROW('Sanitation Data'!I102))="","",OFFSET('Sanitation Data'!$I$30,0,10*ROW('Sanitation Data'!I102)))</f>
        <v/>
      </c>
      <c r="DM108" s="322" t="str">
        <f ca="true">+IF(OFFSET('Sanitation Data'!$I$31,0,10*ROW('Sanitation Data'!I102))="","",OFFSET('Sanitation Data'!$I$31,0,10*ROW('Sanitation Data'!I102)))</f>
        <v/>
      </c>
      <c r="DN108" s="322" t="str">
        <f ca="true">+IF(OFFSET('Sanitation Data'!$I$32,0,10*ROW('Sanitation Data'!I102))="","",OFFSET('Sanitation Data'!$I$32,0,10*ROW('Sanitation Data'!I102)))</f>
        <v/>
      </c>
      <c r="DO108" s="322" t="str">
        <f ca="true">+IF(OFFSET('Hygiene Data'!$D$11,0,10*ROW('Hygiene Data'!D102))="","",OFFSET('Hygiene Data'!$D$11,0,10*ROW('Hygiene Data'!D102)))</f>
        <v/>
      </c>
      <c r="DP108" s="322" t="str">
        <f ca="true">+IF(OFFSET('Hygiene Data'!$D$12,0,10*ROW('Hygiene Data'!D102))="","",OFFSET('Hygiene Data'!$D$12,0,10*ROW('Hygiene Data'!D102)))</f>
        <v/>
      </c>
      <c r="DQ108" s="322" t="str">
        <f ca="true">+IF(OFFSET('Hygiene Data'!$D$13,0,10*ROW('Hygiene Data'!D102))="","",OFFSET('Hygiene Data'!$D$13,0,10*ROW('Hygiene Data'!D102)))</f>
        <v/>
      </c>
      <c r="DR108" s="322" t="str">
        <f ca="true">+IF(OFFSET('Hygiene Data'!$E$11,0,10*ROW('Hygiene Data'!E102))="","",OFFSET('Hygiene Data'!$E$11,0,10*ROW('Hygiene Data'!E102)))</f>
        <v/>
      </c>
      <c r="DS108" s="322" t="str">
        <f ca="true">+IF(OFFSET('Hygiene Data'!$E$12,0,10*ROW('Hygiene Data'!E102))="","",OFFSET('Hygiene Data'!$E$12,0,10*ROW('Hygiene Data'!E102)))</f>
        <v/>
      </c>
      <c r="DT108" s="322" t="str">
        <f ca="true">+IF(OFFSET('Hygiene Data'!$E$13,0,10*ROW('Hygiene Data'!E102))="","",OFFSET('Hygiene Data'!$E$13,0,10*ROW('Hygiene Data'!E102)))</f>
        <v/>
      </c>
      <c r="DU108" s="322" t="str">
        <f ca="true">+IF(OFFSET('Hygiene Data'!$F$11,0,10*ROW('Hygiene Data'!F102))="","",OFFSET('Hygiene Data'!$F$11,0,10*ROW('Hygiene Data'!F102)))</f>
        <v/>
      </c>
      <c r="DV108" s="322" t="str">
        <f ca="true">+IF(OFFSET('Hygiene Data'!$F$12,0,10*ROW('Hygiene Data'!F102))="","",OFFSET('Hygiene Data'!$F$12,0,10*ROW('Hygiene Data'!F102)))</f>
        <v/>
      </c>
      <c r="DW108" s="322" t="str">
        <f ca="true">+IF(OFFSET('Hygiene Data'!$F$13,0,10*ROW('Hygiene Data'!F102))="","",OFFSET('Hygiene Data'!$F$13,0,10*ROW('Hygiene Data'!F102)))</f>
        <v/>
      </c>
      <c r="DX108" s="322" t="str">
        <f ca="true">+IF(OFFSET('Hygiene Data'!$G$11,0,10*ROW('Hygiene Data'!G102))="","",OFFSET('Hygiene Data'!$G$11,0,10*ROW('Hygiene Data'!G102)))</f>
        <v/>
      </c>
      <c r="DY108" s="322" t="str">
        <f ca="true">+IF(OFFSET('Hygiene Data'!$G$12,0,10*ROW('Hygiene Data'!G102))="","",OFFSET('Hygiene Data'!$G$12,0,10*ROW('Hygiene Data'!G102)))</f>
        <v/>
      </c>
      <c r="DZ108" s="322" t="str">
        <f ca="true">+IF(OFFSET('Hygiene Data'!$G$13,0,10*ROW('Hygiene Data'!G102))="","",OFFSET('Hygiene Data'!$G$13,0,10*ROW('Hygiene Data'!G102)))</f>
        <v/>
      </c>
      <c r="EA108" s="322" t="str">
        <f ca="true">+IF(OFFSET('Hygiene Data'!$H$11,0,10*ROW('Hygiene Data'!H102))="","",OFFSET('Hygiene Data'!$H$11,0,10*ROW('Hygiene Data'!H102)))</f>
        <v/>
      </c>
      <c r="EB108" s="322" t="str">
        <f ca="true">+IF(OFFSET('Hygiene Data'!$H$12,0,10*ROW('Hygiene Data'!H102))="","",OFFSET('Hygiene Data'!$H$12,0,10*ROW('Hygiene Data'!H102)))</f>
        <v/>
      </c>
      <c r="EC108" s="322" t="str">
        <f ca="true">+IF(OFFSET('Hygiene Data'!$H$13,0,10*ROW('Hygiene Data'!H102))="","",OFFSET('Hygiene Data'!$H$13,0,10*ROW('Hygiene Data'!H102)))</f>
        <v/>
      </c>
      <c r="ED108" s="322" t="str">
        <f ca="true">+IF(OFFSET('Hygiene Data'!$I$11,0,10*ROW('Hygiene Data'!I102))="","",OFFSET('Hygiene Data'!$I$11,0,10*ROW('Hygiene Data'!I102)))</f>
        <v/>
      </c>
      <c r="EE108" s="322" t="str">
        <f ca="true">+IF(OFFSET('Hygiene Data'!$I$12,0,10*ROW('Hygiene Data'!I102))="","",OFFSET('Hygiene Data'!$I$12,0,10*ROW('Hygiene Data'!I102)))</f>
        <v/>
      </c>
      <c r="EF108" s="322" t="str">
        <f ca="true">+IF(OFFSET('Hygiene Data'!$I$13,0,10*ROW('Hygiene Data'!I102))="","",OFFSET('Hygiene Data'!$I$13,0,10*ROW('Hygiene Data'!I102)))</f>
        <v/>
      </c>
    </row>
    <row xmlns:x14ac="http://schemas.microsoft.com/office/spreadsheetml/2009/9/ac" r="109" x14ac:dyDescent="0.2">
      <c r="A109" s="38" t="str">
        <f ca="true">+IF(OFFSET('Water Data'!$B$2,0,10*ROW('Water Data'!E103))="","",OFFSET('Water Data'!$B$2,0,10*ROW('Water Data'!E103)))</f>
        <v/>
      </c>
      <c r="B109" s="38" t="str">
        <f ca="true">+IF(OFFSET('Water Data'!$C$2,0,10*ROW('Water Data'!F103))="","",OFFSET('Water Data'!$C$2,0,10*ROW('Water Data'!F103)))</f>
        <v/>
      </c>
      <c r="C109" s="378" t="str">
        <f t="shared" ca="true" si="1"/>
        <v/>
      </c>
      <c r="D109" s="99"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9"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9"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9"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9"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9"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9"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9"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9"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9"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9"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9"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9"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9"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9"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9"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9"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9"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100"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100"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100"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100"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100"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100"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100"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100"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100"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100"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100"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100"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100"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100"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100"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100"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100"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100"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100"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100"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100"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100"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100"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100"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100"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100"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100"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100"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100"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100"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101"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101"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101"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101"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101"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101"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101"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101"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101"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101"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101"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101"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101"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101"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101"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101"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101"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101"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22"/>
      <c r="BS109" s="322" t="str">
        <f ca="true">+IF(OFFSET('Water Data'!$D$27,0,10*ROW('Water Data'!D103))="","",OFFSET('Water Data'!$D$27,0,10*ROW('Water Data'!D103)))</f>
        <v/>
      </c>
      <c r="BT109" s="322" t="str">
        <f ca="true">+IF(OFFSET('Water Data'!$D$28,0,10*ROW('Water Data'!D103))="","",OFFSET('Water Data'!$D$28,0,10*ROW('Water Data'!D103)))</f>
        <v/>
      </c>
      <c r="BU109" s="322" t="str">
        <f ca="true">+IF(OFFSET('Water Data'!$D$29,0,10*ROW('Water Data'!D103))="","",OFFSET('Water Data'!$D$29,0,10*ROW('Water Data'!D103)))</f>
        <v/>
      </c>
      <c r="BV109" s="322" t="str">
        <f ca="true">+IF(OFFSET('Water Data'!$E$27,0,10*ROW('Water Data'!E103))="","",OFFSET('Water Data'!$E$27,0,10*ROW('Water Data'!E103)))</f>
        <v/>
      </c>
      <c r="BW109" s="322" t="str">
        <f ca="true">+IF(OFFSET('Water Data'!$E$28,0,10*ROW('Water Data'!E103))="","",OFFSET('Water Data'!$E$28,0,10*ROW('Water Data'!E103)))</f>
        <v/>
      </c>
      <c r="BX109" s="322" t="str">
        <f ca="true">+IF(OFFSET('Water Data'!$E$29,0,10*ROW('Water Data'!E103))="","",OFFSET('Water Data'!$E$29,0,10*ROW('Water Data'!E103)))</f>
        <v/>
      </c>
      <c r="BY109" s="322" t="str">
        <f ca="true">+IF(OFFSET('Water Data'!$F$27,0,10*ROW('Water Data'!F103))="","",OFFSET('Water Data'!$F$27,0,10*ROW('Water Data'!F103)))</f>
        <v/>
      </c>
      <c r="BZ109" s="322" t="str">
        <f ca="true">+IF(OFFSET('Water Data'!$F$28,0,10*ROW('Water Data'!F103))="","",OFFSET('Water Data'!$F$28,0,10*ROW('Water Data'!F103)))</f>
        <v/>
      </c>
      <c r="CA109" s="322" t="str">
        <f ca="true">+IF(OFFSET('Water Data'!$F$29,0,10*ROW('Water Data'!F103))="","",OFFSET('Water Data'!$F$29,0,10*ROW('Water Data'!F103)))</f>
        <v/>
      </c>
      <c r="CB109" s="322" t="str">
        <f ca="true">+IF(OFFSET('Water Data'!$G$27,0,10*ROW('Water Data'!G103))="","",OFFSET('Water Data'!$G$27,0,10*ROW('Water Data'!G103)))</f>
        <v/>
      </c>
      <c r="CC109" s="322" t="str">
        <f ca="true">+IF(OFFSET('Water Data'!$G$28,0,10*ROW('Water Data'!G103))="","",OFFSET('Water Data'!$G$28,0,10*ROW('Water Data'!G103)))</f>
        <v/>
      </c>
      <c r="CD109" s="322" t="str">
        <f ca="true">+IF(OFFSET('Water Data'!$G$29,0,10*ROW('Water Data'!G103))="","",OFFSET('Water Data'!$G$29,0,10*ROW('Water Data'!G103)))</f>
        <v/>
      </c>
      <c r="CE109" s="322" t="str">
        <f ca="true">+IF(OFFSET('Water Data'!$H$27,0,10*ROW('Water Data'!H103))="","",OFFSET('Water Data'!$H$27,0,10*ROW('Water Data'!H103)))</f>
        <v/>
      </c>
      <c r="CF109" s="322" t="str">
        <f ca="true">+IF(OFFSET('Water Data'!$H$28,0,10*ROW('Water Data'!H103))="","",OFFSET('Water Data'!$H$28,0,10*ROW('Water Data'!H103)))</f>
        <v/>
      </c>
      <c r="CG109" s="322" t="str">
        <f ca="true">+IF(OFFSET('Water Data'!$H$29,0,10*ROW('Water Data'!H103))="","",OFFSET('Water Data'!$H$29,0,10*ROW('Water Data'!H103)))</f>
        <v/>
      </c>
      <c r="CH109" s="322" t="str">
        <f ca="true">+IF(OFFSET('Water Data'!$I$27,0,10*ROW('Water Data'!I103))="","",OFFSET('Water Data'!$I$27,0,10*ROW('Water Data'!I103)))</f>
        <v/>
      </c>
      <c r="CI109" s="322" t="str">
        <f ca="true">+IF(OFFSET('Water Data'!$I$28,0,10*ROW('Water Data'!I103))="","",OFFSET('Water Data'!$I$28,0,10*ROW('Water Data'!I103)))</f>
        <v/>
      </c>
      <c r="CJ109" s="322" t="str">
        <f ca="true">+IF(OFFSET('Water Data'!$I$29,0,10*ROW('Water Data'!I103))="","",OFFSET('Water Data'!$I$29,0,10*ROW('Water Data'!I103)))</f>
        <v/>
      </c>
      <c r="CK109" s="322" t="str">
        <f ca="true">+IF(OFFSET('Sanitation Data'!$D$28,0,10*ROW('Sanitation Data'!D103))="","",OFFSET('Sanitation Data'!$D$28,0,10*ROW('Sanitation Data'!D103)))</f>
        <v/>
      </c>
      <c r="CL109" s="322" t="str">
        <f ca="true">+IF(OFFSET('Sanitation Data'!$D$29,0,10*ROW('Sanitation Data'!D103))="","",OFFSET('Sanitation Data'!$D$29,0,10*ROW('Sanitation Data'!D103)))</f>
        <v/>
      </c>
      <c r="CM109" s="322" t="str">
        <f ca="true">+IF(OFFSET('Sanitation Data'!$D$30,0,10*ROW('Sanitation Data'!D103))="","",OFFSET('Sanitation Data'!$D$30,0,10*ROW('Sanitation Data'!D103)))</f>
        <v/>
      </c>
      <c r="CN109" s="322" t="str">
        <f ca="true">+IF(OFFSET('Sanitation Data'!$D$31,0,10*ROW('Sanitation Data'!D103))="","",OFFSET('Sanitation Data'!$D$31,0,10*ROW('Sanitation Data'!D103)))</f>
        <v/>
      </c>
      <c r="CO109" s="322" t="str">
        <f ca="true">+IF(OFFSET('Sanitation Data'!$D$32,0,10*ROW('Sanitation Data'!D103))="","",OFFSET('Sanitation Data'!$D$32,0,10*ROW('Sanitation Data'!D103)))</f>
        <v/>
      </c>
      <c r="CP109" s="322" t="str">
        <f ca="true">+IF(OFFSET('Sanitation Data'!$E$28,0,10*ROW('Sanitation Data'!E103))="","",OFFSET('Sanitation Data'!$E$28,0,10*ROW('Sanitation Data'!E103)))</f>
        <v/>
      </c>
      <c r="CQ109" s="322" t="str">
        <f ca="true">+IF(OFFSET('Sanitation Data'!$E$29,0,10*ROW('Sanitation Data'!E103))="","",OFFSET('Sanitation Data'!$E$29,0,10*ROW('Sanitation Data'!E103)))</f>
        <v/>
      </c>
      <c r="CR109" s="322" t="str">
        <f ca="true">+IF(OFFSET('Sanitation Data'!$E$30,0,10*ROW('Sanitation Data'!E103))="","",OFFSET('Sanitation Data'!$E$30,0,10*ROW('Sanitation Data'!E103)))</f>
        <v/>
      </c>
      <c r="CS109" s="322" t="str">
        <f ca="true">+IF(OFFSET('Sanitation Data'!$E$31,0,10*ROW('Sanitation Data'!E103))="","",OFFSET('Sanitation Data'!$E$31,0,10*ROW('Sanitation Data'!E103)))</f>
        <v/>
      </c>
      <c r="CT109" s="322" t="str">
        <f ca="true">+IF(OFFSET('Sanitation Data'!$E$32,0,10*ROW('Sanitation Data'!E103))="","",OFFSET('Sanitation Data'!$E$32,0,10*ROW('Sanitation Data'!E103)))</f>
        <v/>
      </c>
      <c r="CU109" s="322" t="str">
        <f ca="true">+IF(OFFSET('Sanitation Data'!$F$28,0,10*ROW('Sanitation Data'!F103))="","",OFFSET('Sanitation Data'!$F$28,0,10*ROW('Sanitation Data'!F103)))</f>
        <v/>
      </c>
      <c r="CV109" s="322" t="str">
        <f ca="true">+IF(OFFSET('Sanitation Data'!$F$29,0,10*ROW('Sanitation Data'!F103))="","",OFFSET('Sanitation Data'!$F$29,0,10*ROW('Sanitation Data'!F103)))</f>
        <v/>
      </c>
      <c r="CW109" s="322" t="str">
        <f ca="true">+IF(OFFSET('Sanitation Data'!$F$30,0,10*ROW('Sanitation Data'!F103))="","",OFFSET('Sanitation Data'!$F$30,0,10*ROW('Sanitation Data'!F103)))</f>
        <v/>
      </c>
      <c r="CX109" s="322" t="str">
        <f ca="true">+IF(OFFSET('Sanitation Data'!$F$31,0,10*ROW('Sanitation Data'!F103))="","",OFFSET('Sanitation Data'!$F$31,0,10*ROW('Sanitation Data'!F103)))</f>
        <v/>
      </c>
      <c r="CY109" s="322" t="str">
        <f ca="true">+IF(OFFSET('Sanitation Data'!$F$32,0,10*ROW('Sanitation Data'!F103))="","",OFFSET('Sanitation Data'!$F$32,0,10*ROW('Sanitation Data'!F103)))</f>
        <v/>
      </c>
      <c r="CZ109" s="322" t="str">
        <f ca="true">+IF(OFFSET('Sanitation Data'!$G$28,0,10*ROW('Sanitation Data'!G103))="","",OFFSET('Sanitation Data'!$G$28,0,10*ROW('Sanitation Data'!G103)))</f>
        <v/>
      </c>
      <c r="DA109" s="322" t="str">
        <f ca="true">+IF(OFFSET('Sanitation Data'!$G$29,0,10*ROW('Sanitation Data'!G103))="","",OFFSET('Sanitation Data'!$G$29,0,10*ROW('Sanitation Data'!G103)))</f>
        <v/>
      </c>
      <c r="DB109" s="322" t="str">
        <f ca="true">+IF(OFFSET('Sanitation Data'!$G$30,0,10*ROW('Sanitation Data'!G103))="","",OFFSET('Sanitation Data'!$G$30,0,10*ROW('Sanitation Data'!G103)))</f>
        <v/>
      </c>
      <c r="DC109" s="322" t="str">
        <f ca="true">+IF(OFFSET('Sanitation Data'!$G$31,0,10*ROW('Sanitation Data'!G103))="","",OFFSET('Sanitation Data'!$G$31,0,10*ROW('Sanitation Data'!G103)))</f>
        <v/>
      </c>
      <c r="DD109" s="322" t="str">
        <f ca="true">+IF(OFFSET('Sanitation Data'!$G$32,0,10*ROW('Sanitation Data'!G103))="","",OFFSET('Sanitation Data'!$G$32,0,10*ROW('Sanitation Data'!G103)))</f>
        <v/>
      </c>
      <c r="DE109" s="322" t="str">
        <f ca="true">+IF(OFFSET('Sanitation Data'!$H$28,0,10*ROW('Sanitation Data'!H103))="","",OFFSET('Sanitation Data'!$H$28,0,10*ROW('Sanitation Data'!H103)))</f>
        <v/>
      </c>
      <c r="DF109" s="322" t="str">
        <f ca="true">+IF(OFFSET('Sanitation Data'!$H$29,0,10*ROW('Sanitation Data'!H103))="","",OFFSET('Sanitation Data'!$H$29,0,10*ROW('Sanitation Data'!H103)))</f>
        <v/>
      </c>
      <c r="DG109" s="322" t="str">
        <f ca="true">+IF(OFFSET('Sanitation Data'!$H$30,0,10*ROW('Sanitation Data'!H103))="","",OFFSET('Sanitation Data'!$H$30,0,10*ROW('Sanitation Data'!H103)))</f>
        <v/>
      </c>
      <c r="DH109" s="322" t="str">
        <f ca="true">+IF(OFFSET('Sanitation Data'!$H$31,0,10*ROW('Sanitation Data'!H103))="","",OFFSET('Sanitation Data'!$H$31,0,10*ROW('Sanitation Data'!H103)))</f>
        <v/>
      </c>
      <c r="DI109" s="322" t="str">
        <f ca="true">+IF(OFFSET('Sanitation Data'!$H$32,0,10*ROW('Sanitation Data'!H103))="","",OFFSET('Sanitation Data'!$H$32,0,10*ROW('Sanitation Data'!H103)))</f>
        <v/>
      </c>
      <c r="DJ109" s="322" t="str">
        <f ca="true">+IF(OFFSET('Sanitation Data'!$I$28,0,10*ROW('Sanitation Data'!I103))="","",OFFSET('Sanitation Data'!$I$28,0,10*ROW('Sanitation Data'!I103)))</f>
        <v/>
      </c>
      <c r="DK109" s="322" t="str">
        <f ca="true">+IF(OFFSET('Sanitation Data'!$I$29,0,10*ROW('Sanitation Data'!I103))="","",OFFSET('Sanitation Data'!$I$29,0,10*ROW('Sanitation Data'!I103)))</f>
        <v/>
      </c>
      <c r="DL109" s="322" t="str">
        <f ca="true">+IF(OFFSET('Sanitation Data'!$I$30,0,10*ROW('Sanitation Data'!I103))="","",OFFSET('Sanitation Data'!$I$30,0,10*ROW('Sanitation Data'!I103)))</f>
        <v/>
      </c>
      <c r="DM109" s="322" t="str">
        <f ca="true">+IF(OFFSET('Sanitation Data'!$I$31,0,10*ROW('Sanitation Data'!I103))="","",OFFSET('Sanitation Data'!$I$31,0,10*ROW('Sanitation Data'!I103)))</f>
        <v/>
      </c>
      <c r="DN109" s="322" t="str">
        <f ca="true">+IF(OFFSET('Sanitation Data'!$I$32,0,10*ROW('Sanitation Data'!I103))="","",OFFSET('Sanitation Data'!$I$32,0,10*ROW('Sanitation Data'!I103)))</f>
        <v/>
      </c>
      <c r="DO109" s="322" t="str">
        <f ca="true">+IF(OFFSET('Hygiene Data'!$D$11,0,10*ROW('Hygiene Data'!D103))="","",OFFSET('Hygiene Data'!$D$11,0,10*ROW('Hygiene Data'!D103)))</f>
        <v/>
      </c>
      <c r="DP109" s="322" t="str">
        <f ca="true">+IF(OFFSET('Hygiene Data'!$D$12,0,10*ROW('Hygiene Data'!D103))="","",OFFSET('Hygiene Data'!$D$12,0,10*ROW('Hygiene Data'!D103)))</f>
        <v/>
      </c>
      <c r="DQ109" s="322" t="str">
        <f ca="true">+IF(OFFSET('Hygiene Data'!$D$13,0,10*ROW('Hygiene Data'!D103))="","",OFFSET('Hygiene Data'!$D$13,0,10*ROW('Hygiene Data'!D103)))</f>
        <v/>
      </c>
      <c r="DR109" s="322" t="str">
        <f ca="true">+IF(OFFSET('Hygiene Data'!$E$11,0,10*ROW('Hygiene Data'!E103))="","",OFFSET('Hygiene Data'!$E$11,0,10*ROW('Hygiene Data'!E103)))</f>
        <v/>
      </c>
      <c r="DS109" s="322" t="str">
        <f ca="true">+IF(OFFSET('Hygiene Data'!$E$12,0,10*ROW('Hygiene Data'!E103))="","",OFFSET('Hygiene Data'!$E$12,0,10*ROW('Hygiene Data'!E103)))</f>
        <v/>
      </c>
      <c r="DT109" s="322" t="str">
        <f ca="true">+IF(OFFSET('Hygiene Data'!$E$13,0,10*ROW('Hygiene Data'!E103))="","",OFFSET('Hygiene Data'!$E$13,0,10*ROW('Hygiene Data'!E103)))</f>
        <v/>
      </c>
      <c r="DU109" s="322" t="str">
        <f ca="true">+IF(OFFSET('Hygiene Data'!$F$11,0,10*ROW('Hygiene Data'!F103))="","",OFFSET('Hygiene Data'!$F$11,0,10*ROW('Hygiene Data'!F103)))</f>
        <v/>
      </c>
      <c r="DV109" s="322" t="str">
        <f ca="true">+IF(OFFSET('Hygiene Data'!$F$12,0,10*ROW('Hygiene Data'!F103))="","",OFFSET('Hygiene Data'!$F$12,0,10*ROW('Hygiene Data'!F103)))</f>
        <v/>
      </c>
      <c r="DW109" s="322" t="str">
        <f ca="true">+IF(OFFSET('Hygiene Data'!$F$13,0,10*ROW('Hygiene Data'!F103))="","",OFFSET('Hygiene Data'!$F$13,0,10*ROW('Hygiene Data'!F103)))</f>
        <v/>
      </c>
      <c r="DX109" s="322" t="str">
        <f ca="true">+IF(OFFSET('Hygiene Data'!$G$11,0,10*ROW('Hygiene Data'!G103))="","",OFFSET('Hygiene Data'!$G$11,0,10*ROW('Hygiene Data'!G103)))</f>
        <v/>
      </c>
      <c r="DY109" s="322" t="str">
        <f ca="true">+IF(OFFSET('Hygiene Data'!$G$12,0,10*ROW('Hygiene Data'!G103))="","",OFFSET('Hygiene Data'!$G$12,0,10*ROW('Hygiene Data'!G103)))</f>
        <v/>
      </c>
      <c r="DZ109" s="322" t="str">
        <f ca="true">+IF(OFFSET('Hygiene Data'!$G$13,0,10*ROW('Hygiene Data'!G103))="","",OFFSET('Hygiene Data'!$G$13,0,10*ROW('Hygiene Data'!G103)))</f>
        <v/>
      </c>
      <c r="EA109" s="322" t="str">
        <f ca="true">+IF(OFFSET('Hygiene Data'!$H$11,0,10*ROW('Hygiene Data'!H103))="","",OFFSET('Hygiene Data'!$H$11,0,10*ROW('Hygiene Data'!H103)))</f>
        <v/>
      </c>
      <c r="EB109" s="322" t="str">
        <f ca="true">+IF(OFFSET('Hygiene Data'!$H$12,0,10*ROW('Hygiene Data'!H103))="","",OFFSET('Hygiene Data'!$H$12,0,10*ROW('Hygiene Data'!H103)))</f>
        <v/>
      </c>
      <c r="EC109" s="322" t="str">
        <f ca="true">+IF(OFFSET('Hygiene Data'!$H$13,0,10*ROW('Hygiene Data'!H103))="","",OFFSET('Hygiene Data'!$H$13,0,10*ROW('Hygiene Data'!H103)))</f>
        <v/>
      </c>
      <c r="ED109" s="322" t="str">
        <f ca="true">+IF(OFFSET('Hygiene Data'!$I$11,0,10*ROW('Hygiene Data'!I103))="","",OFFSET('Hygiene Data'!$I$11,0,10*ROW('Hygiene Data'!I103)))</f>
        <v/>
      </c>
      <c r="EE109" s="322" t="str">
        <f ca="true">+IF(OFFSET('Hygiene Data'!$I$12,0,10*ROW('Hygiene Data'!I103))="","",OFFSET('Hygiene Data'!$I$12,0,10*ROW('Hygiene Data'!I103)))</f>
        <v/>
      </c>
      <c r="EF109" s="322" t="str">
        <f ca="true">+IF(OFFSET('Hygiene Data'!$I$13,0,10*ROW('Hygiene Data'!I103))="","",OFFSET('Hygiene Data'!$I$13,0,10*ROW('Hygiene Data'!I103)))</f>
        <v/>
      </c>
    </row>
    <row xmlns:x14ac="http://schemas.microsoft.com/office/spreadsheetml/2009/9/ac" r="110" x14ac:dyDescent="0.2">
      <c r="A110" s="38" t="str">
        <f ca="true">+IF(OFFSET('Water Data'!$B$2,0,10*ROW('Water Data'!E104))="","",OFFSET('Water Data'!$B$2,0,10*ROW('Water Data'!E104)))</f>
        <v/>
      </c>
      <c r="B110" s="38" t="str">
        <f ca="true">+IF(OFFSET('Water Data'!$C$2,0,10*ROW('Water Data'!F104))="","",OFFSET('Water Data'!$C$2,0,10*ROW('Water Data'!F104)))</f>
        <v/>
      </c>
      <c r="C110" s="378" t="str">
        <f t="shared" ca="true" si="1"/>
        <v/>
      </c>
      <c r="D110" s="99"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9"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9"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9"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9"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9"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9"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9"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9"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9"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9"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9"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9"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9"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9"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9"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9"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9"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100"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100"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100"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100"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100"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100"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100"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100"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100"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100"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100"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100"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100"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100"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100"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100"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100"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100"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100"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100"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100"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100"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100"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100"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100"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100"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100"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100"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100"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100"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101"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101"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101"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101"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101"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101"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101"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101"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101"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101"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101"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101"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101"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101"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101"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101"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101"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101"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22"/>
      <c r="BS110" s="322" t="str">
        <f ca="true">+IF(OFFSET('Water Data'!$D$27,0,10*ROW('Water Data'!D104))="","",OFFSET('Water Data'!$D$27,0,10*ROW('Water Data'!D104)))</f>
        <v/>
      </c>
      <c r="BT110" s="322" t="str">
        <f ca="true">+IF(OFFSET('Water Data'!$D$28,0,10*ROW('Water Data'!D104))="","",OFFSET('Water Data'!$D$28,0,10*ROW('Water Data'!D104)))</f>
        <v/>
      </c>
      <c r="BU110" s="322" t="str">
        <f ca="true">+IF(OFFSET('Water Data'!$D$29,0,10*ROW('Water Data'!D104))="","",OFFSET('Water Data'!$D$29,0,10*ROW('Water Data'!D104)))</f>
        <v/>
      </c>
      <c r="BV110" s="322" t="str">
        <f ca="true">+IF(OFFSET('Water Data'!$E$27,0,10*ROW('Water Data'!E104))="","",OFFSET('Water Data'!$E$27,0,10*ROW('Water Data'!E104)))</f>
        <v/>
      </c>
      <c r="BW110" s="322" t="str">
        <f ca="true">+IF(OFFSET('Water Data'!$E$28,0,10*ROW('Water Data'!E104))="","",OFFSET('Water Data'!$E$28,0,10*ROW('Water Data'!E104)))</f>
        <v/>
      </c>
      <c r="BX110" s="322" t="str">
        <f ca="true">+IF(OFFSET('Water Data'!$E$29,0,10*ROW('Water Data'!E104))="","",OFFSET('Water Data'!$E$29,0,10*ROW('Water Data'!E104)))</f>
        <v/>
      </c>
      <c r="BY110" s="322" t="str">
        <f ca="true">+IF(OFFSET('Water Data'!$F$27,0,10*ROW('Water Data'!F104))="","",OFFSET('Water Data'!$F$27,0,10*ROW('Water Data'!F104)))</f>
        <v/>
      </c>
      <c r="BZ110" s="322" t="str">
        <f ca="true">+IF(OFFSET('Water Data'!$F$28,0,10*ROW('Water Data'!F104))="","",OFFSET('Water Data'!$F$28,0,10*ROW('Water Data'!F104)))</f>
        <v/>
      </c>
      <c r="CA110" s="322" t="str">
        <f ca="true">+IF(OFFSET('Water Data'!$F$29,0,10*ROW('Water Data'!F104))="","",OFFSET('Water Data'!$F$29,0,10*ROW('Water Data'!F104)))</f>
        <v/>
      </c>
      <c r="CB110" s="322" t="str">
        <f ca="true">+IF(OFFSET('Water Data'!$G$27,0,10*ROW('Water Data'!G104))="","",OFFSET('Water Data'!$G$27,0,10*ROW('Water Data'!G104)))</f>
        <v/>
      </c>
      <c r="CC110" s="322" t="str">
        <f ca="true">+IF(OFFSET('Water Data'!$G$28,0,10*ROW('Water Data'!G104))="","",OFFSET('Water Data'!$G$28,0,10*ROW('Water Data'!G104)))</f>
        <v/>
      </c>
      <c r="CD110" s="322" t="str">
        <f ca="true">+IF(OFFSET('Water Data'!$G$29,0,10*ROW('Water Data'!G104))="","",OFFSET('Water Data'!$G$29,0,10*ROW('Water Data'!G104)))</f>
        <v/>
      </c>
      <c r="CE110" s="322" t="str">
        <f ca="true">+IF(OFFSET('Water Data'!$H$27,0,10*ROW('Water Data'!H104))="","",OFFSET('Water Data'!$H$27,0,10*ROW('Water Data'!H104)))</f>
        <v/>
      </c>
      <c r="CF110" s="322" t="str">
        <f ca="true">+IF(OFFSET('Water Data'!$H$28,0,10*ROW('Water Data'!H104))="","",OFFSET('Water Data'!$H$28,0,10*ROW('Water Data'!H104)))</f>
        <v/>
      </c>
      <c r="CG110" s="322" t="str">
        <f ca="true">+IF(OFFSET('Water Data'!$H$29,0,10*ROW('Water Data'!H104))="","",OFFSET('Water Data'!$H$29,0,10*ROW('Water Data'!H104)))</f>
        <v/>
      </c>
      <c r="CH110" s="322" t="str">
        <f ca="true">+IF(OFFSET('Water Data'!$I$27,0,10*ROW('Water Data'!I104))="","",OFFSET('Water Data'!$I$27,0,10*ROW('Water Data'!I104)))</f>
        <v/>
      </c>
      <c r="CI110" s="322" t="str">
        <f ca="true">+IF(OFFSET('Water Data'!$I$28,0,10*ROW('Water Data'!I104))="","",OFFSET('Water Data'!$I$28,0,10*ROW('Water Data'!I104)))</f>
        <v/>
      </c>
      <c r="CJ110" s="322" t="str">
        <f ca="true">+IF(OFFSET('Water Data'!$I$29,0,10*ROW('Water Data'!I104))="","",OFFSET('Water Data'!$I$29,0,10*ROW('Water Data'!I104)))</f>
        <v/>
      </c>
      <c r="CK110" s="322" t="str">
        <f ca="true">+IF(OFFSET('Sanitation Data'!$D$28,0,10*ROW('Sanitation Data'!D104))="","",OFFSET('Sanitation Data'!$D$28,0,10*ROW('Sanitation Data'!D104)))</f>
        <v/>
      </c>
      <c r="CL110" s="322" t="str">
        <f ca="true">+IF(OFFSET('Sanitation Data'!$D$29,0,10*ROW('Sanitation Data'!D104))="","",OFFSET('Sanitation Data'!$D$29,0,10*ROW('Sanitation Data'!D104)))</f>
        <v/>
      </c>
      <c r="CM110" s="322" t="str">
        <f ca="true">+IF(OFFSET('Sanitation Data'!$D$30,0,10*ROW('Sanitation Data'!D104))="","",OFFSET('Sanitation Data'!$D$30,0,10*ROW('Sanitation Data'!D104)))</f>
        <v/>
      </c>
      <c r="CN110" s="322" t="str">
        <f ca="true">+IF(OFFSET('Sanitation Data'!$D$31,0,10*ROW('Sanitation Data'!D104))="","",OFFSET('Sanitation Data'!$D$31,0,10*ROW('Sanitation Data'!D104)))</f>
        <v/>
      </c>
      <c r="CO110" s="322" t="str">
        <f ca="true">+IF(OFFSET('Sanitation Data'!$D$32,0,10*ROW('Sanitation Data'!D104))="","",OFFSET('Sanitation Data'!$D$32,0,10*ROW('Sanitation Data'!D104)))</f>
        <v/>
      </c>
      <c r="CP110" s="322" t="str">
        <f ca="true">+IF(OFFSET('Sanitation Data'!$E$28,0,10*ROW('Sanitation Data'!E104))="","",OFFSET('Sanitation Data'!$E$28,0,10*ROW('Sanitation Data'!E104)))</f>
        <v/>
      </c>
      <c r="CQ110" s="322" t="str">
        <f ca="true">+IF(OFFSET('Sanitation Data'!$E$29,0,10*ROW('Sanitation Data'!E104))="","",OFFSET('Sanitation Data'!$E$29,0,10*ROW('Sanitation Data'!E104)))</f>
        <v/>
      </c>
      <c r="CR110" s="322" t="str">
        <f ca="true">+IF(OFFSET('Sanitation Data'!$E$30,0,10*ROW('Sanitation Data'!E104))="","",OFFSET('Sanitation Data'!$E$30,0,10*ROW('Sanitation Data'!E104)))</f>
        <v/>
      </c>
      <c r="CS110" s="322" t="str">
        <f ca="true">+IF(OFFSET('Sanitation Data'!$E$31,0,10*ROW('Sanitation Data'!E104))="","",OFFSET('Sanitation Data'!$E$31,0,10*ROW('Sanitation Data'!E104)))</f>
        <v/>
      </c>
      <c r="CT110" s="322" t="str">
        <f ca="true">+IF(OFFSET('Sanitation Data'!$E$32,0,10*ROW('Sanitation Data'!E104))="","",OFFSET('Sanitation Data'!$E$32,0,10*ROW('Sanitation Data'!E104)))</f>
        <v/>
      </c>
      <c r="CU110" s="322" t="str">
        <f ca="true">+IF(OFFSET('Sanitation Data'!$F$28,0,10*ROW('Sanitation Data'!F104))="","",OFFSET('Sanitation Data'!$F$28,0,10*ROW('Sanitation Data'!F104)))</f>
        <v/>
      </c>
      <c r="CV110" s="322" t="str">
        <f ca="true">+IF(OFFSET('Sanitation Data'!$F$29,0,10*ROW('Sanitation Data'!F104))="","",OFFSET('Sanitation Data'!$F$29,0,10*ROW('Sanitation Data'!F104)))</f>
        <v/>
      </c>
      <c r="CW110" s="322" t="str">
        <f ca="true">+IF(OFFSET('Sanitation Data'!$F$30,0,10*ROW('Sanitation Data'!F104))="","",OFFSET('Sanitation Data'!$F$30,0,10*ROW('Sanitation Data'!F104)))</f>
        <v/>
      </c>
      <c r="CX110" s="322" t="str">
        <f ca="true">+IF(OFFSET('Sanitation Data'!$F$31,0,10*ROW('Sanitation Data'!F104))="","",OFFSET('Sanitation Data'!$F$31,0,10*ROW('Sanitation Data'!F104)))</f>
        <v/>
      </c>
      <c r="CY110" s="322" t="str">
        <f ca="true">+IF(OFFSET('Sanitation Data'!$F$32,0,10*ROW('Sanitation Data'!F104))="","",OFFSET('Sanitation Data'!$F$32,0,10*ROW('Sanitation Data'!F104)))</f>
        <v/>
      </c>
      <c r="CZ110" s="322" t="str">
        <f ca="true">+IF(OFFSET('Sanitation Data'!$G$28,0,10*ROW('Sanitation Data'!G104))="","",OFFSET('Sanitation Data'!$G$28,0,10*ROW('Sanitation Data'!G104)))</f>
        <v/>
      </c>
      <c r="DA110" s="322" t="str">
        <f ca="true">+IF(OFFSET('Sanitation Data'!$G$29,0,10*ROW('Sanitation Data'!G104))="","",OFFSET('Sanitation Data'!$G$29,0,10*ROW('Sanitation Data'!G104)))</f>
        <v/>
      </c>
      <c r="DB110" s="322" t="str">
        <f ca="true">+IF(OFFSET('Sanitation Data'!$G$30,0,10*ROW('Sanitation Data'!G104))="","",OFFSET('Sanitation Data'!$G$30,0,10*ROW('Sanitation Data'!G104)))</f>
        <v/>
      </c>
      <c r="DC110" s="322" t="str">
        <f ca="true">+IF(OFFSET('Sanitation Data'!$G$31,0,10*ROW('Sanitation Data'!G104))="","",OFFSET('Sanitation Data'!$G$31,0,10*ROW('Sanitation Data'!G104)))</f>
        <v/>
      </c>
      <c r="DD110" s="322" t="str">
        <f ca="true">+IF(OFFSET('Sanitation Data'!$G$32,0,10*ROW('Sanitation Data'!G104))="","",OFFSET('Sanitation Data'!$G$32,0,10*ROW('Sanitation Data'!G104)))</f>
        <v/>
      </c>
      <c r="DE110" s="322" t="str">
        <f ca="true">+IF(OFFSET('Sanitation Data'!$H$28,0,10*ROW('Sanitation Data'!H104))="","",OFFSET('Sanitation Data'!$H$28,0,10*ROW('Sanitation Data'!H104)))</f>
        <v/>
      </c>
      <c r="DF110" s="322" t="str">
        <f ca="true">+IF(OFFSET('Sanitation Data'!$H$29,0,10*ROW('Sanitation Data'!H104))="","",OFFSET('Sanitation Data'!$H$29,0,10*ROW('Sanitation Data'!H104)))</f>
        <v/>
      </c>
      <c r="DG110" s="322" t="str">
        <f ca="true">+IF(OFFSET('Sanitation Data'!$H$30,0,10*ROW('Sanitation Data'!H104))="","",OFFSET('Sanitation Data'!$H$30,0,10*ROW('Sanitation Data'!H104)))</f>
        <v/>
      </c>
      <c r="DH110" s="322" t="str">
        <f ca="true">+IF(OFFSET('Sanitation Data'!$H$31,0,10*ROW('Sanitation Data'!H104))="","",OFFSET('Sanitation Data'!$H$31,0,10*ROW('Sanitation Data'!H104)))</f>
        <v/>
      </c>
      <c r="DI110" s="322" t="str">
        <f ca="true">+IF(OFFSET('Sanitation Data'!$H$32,0,10*ROW('Sanitation Data'!H104))="","",OFFSET('Sanitation Data'!$H$32,0,10*ROW('Sanitation Data'!H104)))</f>
        <v/>
      </c>
      <c r="DJ110" s="322" t="str">
        <f ca="true">+IF(OFFSET('Sanitation Data'!$I$28,0,10*ROW('Sanitation Data'!I104))="","",OFFSET('Sanitation Data'!$I$28,0,10*ROW('Sanitation Data'!I104)))</f>
        <v/>
      </c>
      <c r="DK110" s="322" t="str">
        <f ca="true">+IF(OFFSET('Sanitation Data'!$I$29,0,10*ROW('Sanitation Data'!I104))="","",OFFSET('Sanitation Data'!$I$29,0,10*ROW('Sanitation Data'!I104)))</f>
        <v/>
      </c>
      <c r="DL110" s="322" t="str">
        <f ca="true">+IF(OFFSET('Sanitation Data'!$I$30,0,10*ROW('Sanitation Data'!I104))="","",OFFSET('Sanitation Data'!$I$30,0,10*ROW('Sanitation Data'!I104)))</f>
        <v/>
      </c>
      <c r="DM110" s="322" t="str">
        <f ca="true">+IF(OFFSET('Sanitation Data'!$I$31,0,10*ROW('Sanitation Data'!I104))="","",OFFSET('Sanitation Data'!$I$31,0,10*ROW('Sanitation Data'!I104)))</f>
        <v/>
      </c>
      <c r="DN110" s="322" t="str">
        <f ca="true">+IF(OFFSET('Sanitation Data'!$I$32,0,10*ROW('Sanitation Data'!I104))="","",OFFSET('Sanitation Data'!$I$32,0,10*ROW('Sanitation Data'!I104)))</f>
        <v/>
      </c>
      <c r="DO110" s="322" t="str">
        <f ca="true">+IF(OFFSET('Hygiene Data'!$D$11,0,10*ROW('Hygiene Data'!D104))="","",OFFSET('Hygiene Data'!$D$11,0,10*ROW('Hygiene Data'!D104)))</f>
        <v/>
      </c>
      <c r="DP110" s="322" t="str">
        <f ca="true">+IF(OFFSET('Hygiene Data'!$D$12,0,10*ROW('Hygiene Data'!D104))="","",OFFSET('Hygiene Data'!$D$12,0,10*ROW('Hygiene Data'!D104)))</f>
        <v/>
      </c>
      <c r="DQ110" s="322" t="str">
        <f ca="true">+IF(OFFSET('Hygiene Data'!$D$13,0,10*ROW('Hygiene Data'!D104))="","",OFFSET('Hygiene Data'!$D$13,0,10*ROW('Hygiene Data'!D104)))</f>
        <v/>
      </c>
      <c r="DR110" s="322" t="str">
        <f ca="true">+IF(OFFSET('Hygiene Data'!$E$11,0,10*ROW('Hygiene Data'!E104))="","",OFFSET('Hygiene Data'!$E$11,0,10*ROW('Hygiene Data'!E104)))</f>
        <v/>
      </c>
      <c r="DS110" s="322" t="str">
        <f ca="true">+IF(OFFSET('Hygiene Data'!$E$12,0,10*ROW('Hygiene Data'!E104))="","",OFFSET('Hygiene Data'!$E$12,0,10*ROW('Hygiene Data'!E104)))</f>
        <v/>
      </c>
      <c r="DT110" s="322" t="str">
        <f ca="true">+IF(OFFSET('Hygiene Data'!$E$13,0,10*ROW('Hygiene Data'!E104))="","",OFFSET('Hygiene Data'!$E$13,0,10*ROW('Hygiene Data'!E104)))</f>
        <v/>
      </c>
      <c r="DU110" s="322" t="str">
        <f ca="true">+IF(OFFSET('Hygiene Data'!$F$11,0,10*ROW('Hygiene Data'!F104))="","",OFFSET('Hygiene Data'!$F$11,0,10*ROW('Hygiene Data'!F104)))</f>
        <v/>
      </c>
      <c r="DV110" s="322" t="str">
        <f ca="true">+IF(OFFSET('Hygiene Data'!$F$12,0,10*ROW('Hygiene Data'!F104))="","",OFFSET('Hygiene Data'!$F$12,0,10*ROW('Hygiene Data'!F104)))</f>
        <v/>
      </c>
      <c r="DW110" s="322" t="str">
        <f ca="true">+IF(OFFSET('Hygiene Data'!$F$13,0,10*ROW('Hygiene Data'!F104))="","",OFFSET('Hygiene Data'!$F$13,0,10*ROW('Hygiene Data'!F104)))</f>
        <v/>
      </c>
      <c r="DX110" s="322" t="str">
        <f ca="true">+IF(OFFSET('Hygiene Data'!$G$11,0,10*ROW('Hygiene Data'!G104))="","",OFFSET('Hygiene Data'!$G$11,0,10*ROW('Hygiene Data'!G104)))</f>
        <v/>
      </c>
      <c r="DY110" s="322" t="str">
        <f ca="true">+IF(OFFSET('Hygiene Data'!$G$12,0,10*ROW('Hygiene Data'!G104))="","",OFFSET('Hygiene Data'!$G$12,0,10*ROW('Hygiene Data'!G104)))</f>
        <v/>
      </c>
      <c r="DZ110" s="322" t="str">
        <f ca="true">+IF(OFFSET('Hygiene Data'!$G$13,0,10*ROW('Hygiene Data'!G104))="","",OFFSET('Hygiene Data'!$G$13,0,10*ROW('Hygiene Data'!G104)))</f>
        <v/>
      </c>
      <c r="EA110" s="322" t="str">
        <f ca="true">+IF(OFFSET('Hygiene Data'!$H$11,0,10*ROW('Hygiene Data'!H104))="","",OFFSET('Hygiene Data'!$H$11,0,10*ROW('Hygiene Data'!H104)))</f>
        <v/>
      </c>
      <c r="EB110" s="322" t="str">
        <f ca="true">+IF(OFFSET('Hygiene Data'!$H$12,0,10*ROW('Hygiene Data'!H104))="","",OFFSET('Hygiene Data'!$H$12,0,10*ROW('Hygiene Data'!H104)))</f>
        <v/>
      </c>
      <c r="EC110" s="322" t="str">
        <f ca="true">+IF(OFFSET('Hygiene Data'!$H$13,0,10*ROW('Hygiene Data'!H104))="","",OFFSET('Hygiene Data'!$H$13,0,10*ROW('Hygiene Data'!H104)))</f>
        <v/>
      </c>
      <c r="ED110" s="322" t="str">
        <f ca="true">+IF(OFFSET('Hygiene Data'!$I$11,0,10*ROW('Hygiene Data'!I104))="","",OFFSET('Hygiene Data'!$I$11,0,10*ROW('Hygiene Data'!I104)))</f>
        <v/>
      </c>
      <c r="EE110" s="322" t="str">
        <f ca="true">+IF(OFFSET('Hygiene Data'!$I$12,0,10*ROW('Hygiene Data'!I104))="","",OFFSET('Hygiene Data'!$I$12,0,10*ROW('Hygiene Data'!I104)))</f>
        <v/>
      </c>
      <c r="EF110" s="322" t="str">
        <f ca="true">+IF(OFFSET('Hygiene Data'!$I$13,0,10*ROW('Hygiene Data'!I104))="","",OFFSET('Hygiene Data'!$I$13,0,10*ROW('Hygiene Data'!I104)))</f>
        <v/>
      </c>
    </row>
    <row xmlns:x14ac="http://schemas.microsoft.com/office/spreadsheetml/2009/9/ac" r="111" x14ac:dyDescent="0.2">
      <c r="A111" s="38" t="str">
        <f ca="true">+IF(OFFSET('Water Data'!$B$2,0,10*ROW('Water Data'!E105))="","",OFFSET('Water Data'!$B$2,0,10*ROW('Water Data'!E105)))</f>
        <v/>
      </c>
      <c r="B111" s="38" t="str">
        <f ca="true">+IF(OFFSET('Water Data'!$C$2,0,10*ROW('Water Data'!F105))="","",OFFSET('Water Data'!$C$2,0,10*ROW('Water Data'!F105)))</f>
        <v/>
      </c>
      <c r="C111" s="378" t="str">
        <f t="shared" ca="true" si="1"/>
        <v/>
      </c>
      <c r="D111" s="99"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9"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9"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9"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9"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9"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9"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9"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9"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9"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9"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9"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9"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9"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9"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9"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9"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9"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100"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100"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100"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100"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100"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100"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100"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100"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100"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100"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100"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100"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100"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100"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100"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100"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100"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100"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100"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100"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100"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100"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100"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100"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100"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100"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100"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100"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100"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100"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101"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101"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101"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101"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101"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101"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101"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101"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101"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101"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101"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101"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101"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101"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101"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101"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101"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101"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22"/>
      <c r="BS111" s="322" t="str">
        <f ca="true">+IF(OFFSET('Water Data'!$D$27,0,10*ROW('Water Data'!D105))="","",OFFSET('Water Data'!$D$27,0,10*ROW('Water Data'!D105)))</f>
        <v/>
      </c>
      <c r="BT111" s="322" t="str">
        <f ca="true">+IF(OFFSET('Water Data'!$D$28,0,10*ROW('Water Data'!D105))="","",OFFSET('Water Data'!$D$28,0,10*ROW('Water Data'!D105)))</f>
        <v/>
      </c>
      <c r="BU111" s="322" t="str">
        <f ca="true">+IF(OFFSET('Water Data'!$D$29,0,10*ROW('Water Data'!D105))="","",OFFSET('Water Data'!$D$29,0,10*ROW('Water Data'!D105)))</f>
        <v/>
      </c>
      <c r="BV111" s="322" t="str">
        <f ca="true">+IF(OFFSET('Water Data'!$E$27,0,10*ROW('Water Data'!E105))="","",OFFSET('Water Data'!$E$27,0,10*ROW('Water Data'!E105)))</f>
        <v/>
      </c>
      <c r="BW111" s="322" t="str">
        <f ca="true">+IF(OFFSET('Water Data'!$E$28,0,10*ROW('Water Data'!E105))="","",OFFSET('Water Data'!$E$28,0,10*ROW('Water Data'!E105)))</f>
        <v/>
      </c>
      <c r="BX111" s="322" t="str">
        <f ca="true">+IF(OFFSET('Water Data'!$E$29,0,10*ROW('Water Data'!E105))="","",OFFSET('Water Data'!$E$29,0,10*ROW('Water Data'!E105)))</f>
        <v/>
      </c>
      <c r="BY111" s="322" t="str">
        <f ca="true">+IF(OFFSET('Water Data'!$F$27,0,10*ROW('Water Data'!F105))="","",OFFSET('Water Data'!$F$27,0,10*ROW('Water Data'!F105)))</f>
        <v/>
      </c>
      <c r="BZ111" s="322" t="str">
        <f ca="true">+IF(OFFSET('Water Data'!$F$28,0,10*ROW('Water Data'!F105))="","",OFFSET('Water Data'!$F$28,0,10*ROW('Water Data'!F105)))</f>
        <v/>
      </c>
      <c r="CA111" s="322" t="str">
        <f ca="true">+IF(OFFSET('Water Data'!$F$29,0,10*ROW('Water Data'!F105))="","",OFFSET('Water Data'!$F$29,0,10*ROW('Water Data'!F105)))</f>
        <v/>
      </c>
      <c r="CB111" s="322" t="str">
        <f ca="true">+IF(OFFSET('Water Data'!$G$27,0,10*ROW('Water Data'!G105))="","",OFFSET('Water Data'!$G$27,0,10*ROW('Water Data'!G105)))</f>
        <v/>
      </c>
      <c r="CC111" s="322" t="str">
        <f ca="true">+IF(OFFSET('Water Data'!$G$28,0,10*ROW('Water Data'!G105))="","",OFFSET('Water Data'!$G$28,0,10*ROW('Water Data'!G105)))</f>
        <v/>
      </c>
      <c r="CD111" s="322" t="str">
        <f ca="true">+IF(OFFSET('Water Data'!$G$29,0,10*ROW('Water Data'!G105))="","",OFFSET('Water Data'!$G$29,0,10*ROW('Water Data'!G105)))</f>
        <v/>
      </c>
      <c r="CE111" s="322" t="str">
        <f ca="true">+IF(OFFSET('Water Data'!$H$27,0,10*ROW('Water Data'!H105))="","",OFFSET('Water Data'!$H$27,0,10*ROW('Water Data'!H105)))</f>
        <v/>
      </c>
      <c r="CF111" s="322" t="str">
        <f ca="true">+IF(OFFSET('Water Data'!$H$28,0,10*ROW('Water Data'!H105))="","",OFFSET('Water Data'!$H$28,0,10*ROW('Water Data'!H105)))</f>
        <v/>
      </c>
      <c r="CG111" s="322" t="str">
        <f ca="true">+IF(OFFSET('Water Data'!$H$29,0,10*ROW('Water Data'!H105))="","",OFFSET('Water Data'!$H$29,0,10*ROW('Water Data'!H105)))</f>
        <v/>
      </c>
      <c r="CH111" s="322" t="str">
        <f ca="true">+IF(OFFSET('Water Data'!$I$27,0,10*ROW('Water Data'!I105))="","",OFFSET('Water Data'!$I$27,0,10*ROW('Water Data'!I105)))</f>
        <v/>
      </c>
      <c r="CI111" s="322" t="str">
        <f ca="true">+IF(OFFSET('Water Data'!$I$28,0,10*ROW('Water Data'!I105))="","",OFFSET('Water Data'!$I$28,0,10*ROW('Water Data'!I105)))</f>
        <v/>
      </c>
      <c r="CJ111" s="322" t="str">
        <f ca="true">+IF(OFFSET('Water Data'!$I$29,0,10*ROW('Water Data'!I105))="","",OFFSET('Water Data'!$I$29,0,10*ROW('Water Data'!I105)))</f>
        <v/>
      </c>
      <c r="CK111" s="322" t="str">
        <f ca="true">+IF(OFFSET('Sanitation Data'!$D$28,0,10*ROW('Sanitation Data'!D105))="","",OFFSET('Sanitation Data'!$D$28,0,10*ROW('Sanitation Data'!D105)))</f>
        <v/>
      </c>
      <c r="CL111" s="322" t="str">
        <f ca="true">+IF(OFFSET('Sanitation Data'!$D$29,0,10*ROW('Sanitation Data'!D105))="","",OFFSET('Sanitation Data'!$D$29,0,10*ROW('Sanitation Data'!D105)))</f>
        <v/>
      </c>
      <c r="CM111" s="322" t="str">
        <f ca="true">+IF(OFFSET('Sanitation Data'!$D$30,0,10*ROW('Sanitation Data'!D105))="","",OFFSET('Sanitation Data'!$D$30,0,10*ROW('Sanitation Data'!D105)))</f>
        <v/>
      </c>
      <c r="CN111" s="322" t="str">
        <f ca="true">+IF(OFFSET('Sanitation Data'!$D$31,0,10*ROW('Sanitation Data'!D105))="","",OFFSET('Sanitation Data'!$D$31,0,10*ROW('Sanitation Data'!D105)))</f>
        <v/>
      </c>
      <c r="CO111" s="322" t="str">
        <f ca="true">+IF(OFFSET('Sanitation Data'!$D$32,0,10*ROW('Sanitation Data'!D105))="","",OFFSET('Sanitation Data'!$D$32,0,10*ROW('Sanitation Data'!D105)))</f>
        <v/>
      </c>
      <c r="CP111" s="322" t="str">
        <f ca="true">+IF(OFFSET('Sanitation Data'!$E$28,0,10*ROW('Sanitation Data'!E105))="","",OFFSET('Sanitation Data'!$E$28,0,10*ROW('Sanitation Data'!E105)))</f>
        <v/>
      </c>
      <c r="CQ111" s="322" t="str">
        <f ca="true">+IF(OFFSET('Sanitation Data'!$E$29,0,10*ROW('Sanitation Data'!E105))="","",OFFSET('Sanitation Data'!$E$29,0,10*ROW('Sanitation Data'!E105)))</f>
        <v/>
      </c>
      <c r="CR111" s="322" t="str">
        <f ca="true">+IF(OFFSET('Sanitation Data'!$E$30,0,10*ROW('Sanitation Data'!E105))="","",OFFSET('Sanitation Data'!$E$30,0,10*ROW('Sanitation Data'!E105)))</f>
        <v/>
      </c>
      <c r="CS111" s="322" t="str">
        <f ca="true">+IF(OFFSET('Sanitation Data'!$E$31,0,10*ROW('Sanitation Data'!E105))="","",OFFSET('Sanitation Data'!$E$31,0,10*ROW('Sanitation Data'!E105)))</f>
        <v/>
      </c>
      <c r="CT111" s="322" t="str">
        <f ca="true">+IF(OFFSET('Sanitation Data'!$E$32,0,10*ROW('Sanitation Data'!E105))="","",OFFSET('Sanitation Data'!$E$32,0,10*ROW('Sanitation Data'!E105)))</f>
        <v/>
      </c>
      <c r="CU111" s="322" t="str">
        <f ca="true">+IF(OFFSET('Sanitation Data'!$F$28,0,10*ROW('Sanitation Data'!F105))="","",OFFSET('Sanitation Data'!$F$28,0,10*ROW('Sanitation Data'!F105)))</f>
        <v/>
      </c>
      <c r="CV111" s="322" t="str">
        <f ca="true">+IF(OFFSET('Sanitation Data'!$F$29,0,10*ROW('Sanitation Data'!F105))="","",OFFSET('Sanitation Data'!$F$29,0,10*ROW('Sanitation Data'!F105)))</f>
        <v/>
      </c>
      <c r="CW111" s="322" t="str">
        <f ca="true">+IF(OFFSET('Sanitation Data'!$F$30,0,10*ROW('Sanitation Data'!F105))="","",OFFSET('Sanitation Data'!$F$30,0,10*ROW('Sanitation Data'!F105)))</f>
        <v/>
      </c>
      <c r="CX111" s="322" t="str">
        <f ca="true">+IF(OFFSET('Sanitation Data'!$F$31,0,10*ROW('Sanitation Data'!F105))="","",OFFSET('Sanitation Data'!$F$31,0,10*ROW('Sanitation Data'!F105)))</f>
        <v/>
      </c>
      <c r="CY111" s="322" t="str">
        <f ca="true">+IF(OFFSET('Sanitation Data'!$F$32,0,10*ROW('Sanitation Data'!F105))="","",OFFSET('Sanitation Data'!$F$32,0,10*ROW('Sanitation Data'!F105)))</f>
        <v/>
      </c>
      <c r="CZ111" s="322" t="str">
        <f ca="true">+IF(OFFSET('Sanitation Data'!$G$28,0,10*ROW('Sanitation Data'!G105))="","",OFFSET('Sanitation Data'!$G$28,0,10*ROW('Sanitation Data'!G105)))</f>
        <v/>
      </c>
      <c r="DA111" s="322" t="str">
        <f ca="true">+IF(OFFSET('Sanitation Data'!$G$29,0,10*ROW('Sanitation Data'!G105))="","",OFFSET('Sanitation Data'!$G$29,0,10*ROW('Sanitation Data'!G105)))</f>
        <v/>
      </c>
      <c r="DB111" s="322" t="str">
        <f ca="true">+IF(OFFSET('Sanitation Data'!$G$30,0,10*ROW('Sanitation Data'!G105))="","",OFFSET('Sanitation Data'!$G$30,0,10*ROW('Sanitation Data'!G105)))</f>
        <v/>
      </c>
      <c r="DC111" s="322" t="str">
        <f ca="true">+IF(OFFSET('Sanitation Data'!$G$31,0,10*ROW('Sanitation Data'!G105))="","",OFFSET('Sanitation Data'!$G$31,0,10*ROW('Sanitation Data'!G105)))</f>
        <v/>
      </c>
      <c r="DD111" s="322" t="str">
        <f ca="true">+IF(OFFSET('Sanitation Data'!$G$32,0,10*ROW('Sanitation Data'!G105))="","",OFFSET('Sanitation Data'!$G$32,0,10*ROW('Sanitation Data'!G105)))</f>
        <v/>
      </c>
      <c r="DE111" s="322" t="str">
        <f ca="true">+IF(OFFSET('Sanitation Data'!$H$28,0,10*ROW('Sanitation Data'!H105))="","",OFFSET('Sanitation Data'!$H$28,0,10*ROW('Sanitation Data'!H105)))</f>
        <v/>
      </c>
      <c r="DF111" s="322" t="str">
        <f ca="true">+IF(OFFSET('Sanitation Data'!$H$29,0,10*ROW('Sanitation Data'!H105))="","",OFFSET('Sanitation Data'!$H$29,0,10*ROW('Sanitation Data'!H105)))</f>
        <v/>
      </c>
      <c r="DG111" s="322" t="str">
        <f ca="true">+IF(OFFSET('Sanitation Data'!$H$30,0,10*ROW('Sanitation Data'!H105))="","",OFFSET('Sanitation Data'!$H$30,0,10*ROW('Sanitation Data'!H105)))</f>
        <v/>
      </c>
      <c r="DH111" s="322" t="str">
        <f ca="true">+IF(OFFSET('Sanitation Data'!$H$31,0,10*ROW('Sanitation Data'!H105))="","",OFFSET('Sanitation Data'!$H$31,0,10*ROW('Sanitation Data'!H105)))</f>
        <v/>
      </c>
      <c r="DI111" s="322" t="str">
        <f ca="true">+IF(OFFSET('Sanitation Data'!$H$32,0,10*ROW('Sanitation Data'!H105))="","",OFFSET('Sanitation Data'!$H$32,0,10*ROW('Sanitation Data'!H105)))</f>
        <v/>
      </c>
      <c r="DJ111" s="322" t="str">
        <f ca="true">+IF(OFFSET('Sanitation Data'!$I$28,0,10*ROW('Sanitation Data'!I105))="","",OFFSET('Sanitation Data'!$I$28,0,10*ROW('Sanitation Data'!I105)))</f>
        <v/>
      </c>
      <c r="DK111" s="322" t="str">
        <f ca="true">+IF(OFFSET('Sanitation Data'!$I$29,0,10*ROW('Sanitation Data'!I105))="","",OFFSET('Sanitation Data'!$I$29,0,10*ROW('Sanitation Data'!I105)))</f>
        <v/>
      </c>
      <c r="DL111" s="322" t="str">
        <f ca="true">+IF(OFFSET('Sanitation Data'!$I$30,0,10*ROW('Sanitation Data'!I105))="","",OFFSET('Sanitation Data'!$I$30,0,10*ROW('Sanitation Data'!I105)))</f>
        <v/>
      </c>
      <c r="DM111" s="322" t="str">
        <f ca="true">+IF(OFFSET('Sanitation Data'!$I$31,0,10*ROW('Sanitation Data'!I105))="","",OFFSET('Sanitation Data'!$I$31,0,10*ROW('Sanitation Data'!I105)))</f>
        <v/>
      </c>
      <c r="DN111" s="322" t="str">
        <f ca="true">+IF(OFFSET('Sanitation Data'!$I$32,0,10*ROW('Sanitation Data'!I105))="","",OFFSET('Sanitation Data'!$I$32,0,10*ROW('Sanitation Data'!I105)))</f>
        <v/>
      </c>
      <c r="DO111" s="322" t="str">
        <f ca="true">+IF(OFFSET('Hygiene Data'!$D$11,0,10*ROW('Hygiene Data'!D105))="","",OFFSET('Hygiene Data'!$D$11,0,10*ROW('Hygiene Data'!D105)))</f>
        <v/>
      </c>
      <c r="DP111" s="322" t="str">
        <f ca="true">+IF(OFFSET('Hygiene Data'!$D$12,0,10*ROW('Hygiene Data'!D105))="","",OFFSET('Hygiene Data'!$D$12,0,10*ROW('Hygiene Data'!D105)))</f>
        <v/>
      </c>
      <c r="DQ111" s="322" t="str">
        <f ca="true">+IF(OFFSET('Hygiene Data'!$D$13,0,10*ROW('Hygiene Data'!D105))="","",OFFSET('Hygiene Data'!$D$13,0,10*ROW('Hygiene Data'!D105)))</f>
        <v/>
      </c>
      <c r="DR111" s="322" t="str">
        <f ca="true">+IF(OFFSET('Hygiene Data'!$E$11,0,10*ROW('Hygiene Data'!E105))="","",OFFSET('Hygiene Data'!$E$11,0,10*ROW('Hygiene Data'!E105)))</f>
        <v/>
      </c>
      <c r="DS111" s="322" t="str">
        <f ca="true">+IF(OFFSET('Hygiene Data'!$E$12,0,10*ROW('Hygiene Data'!E105))="","",OFFSET('Hygiene Data'!$E$12,0,10*ROW('Hygiene Data'!E105)))</f>
        <v/>
      </c>
      <c r="DT111" s="322" t="str">
        <f ca="true">+IF(OFFSET('Hygiene Data'!$E$13,0,10*ROW('Hygiene Data'!E105))="","",OFFSET('Hygiene Data'!$E$13,0,10*ROW('Hygiene Data'!E105)))</f>
        <v/>
      </c>
      <c r="DU111" s="322" t="str">
        <f ca="true">+IF(OFFSET('Hygiene Data'!$F$11,0,10*ROW('Hygiene Data'!F105))="","",OFFSET('Hygiene Data'!$F$11,0,10*ROW('Hygiene Data'!F105)))</f>
        <v/>
      </c>
      <c r="DV111" s="322" t="str">
        <f ca="true">+IF(OFFSET('Hygiene Data'!$F$12,0,10*ROW('Hygiene Data'!F105))="","",OFFSET('Hygiene Data'!$F$12,0,10*ROW('Hygiene Data'!F105)))</f>
        <v/>
      </c>
      <c r="DW111" s="322" t="str">
        <f ca="true">+IF(OFFSET('Hygiene Data'!$F$13,0,10*ROW('Hygiene Data'!F105))="","",OFFSET('Hygiene Data'!$F$13,0,10*ROW('Hygiene Data'!F105)))</f>
        <v/>
      </c>
      <c r="DX111" s="322" t="str">
        <f ca="true">+IF(OFFSET('Hygiene Data'!$G$11,0,10*ROW('Hygiene Data'!G105))="","",OFFSET('Hygiene Data'!$G$11,0,10*ROW('Hygiene Data'!G105)))</f>
        <v/>
      </c>
      <c r="DY111" s="322" t="str">
        <f ca="true">+IF(OFFSET('Hygiene Data'!$G$12,0,10*ROW('Hygiene Data'!G105))="","",OFFSET('Hygiene Data'!$G$12,0,10*ROW('Hygiene Data'!G105)))</f>
        <v/>
      </c>
      <c r="DZ111" s="322" t="str">
        <f ca="true">+IF(OFFSET('Hygiene Data'!$G$13,0,10*ROW('Hygiene Data'!G105))="","",OFFSET('Hygiene Data'!$G$13,0,10*ROW('Hygiene Data'!G105)))</f>
        <v/>
      </c>
      <c r="EA111" s="322" t="str">
        <f ca="true">+IF(OFFSET('Hygiene Data'!$H$11,0,10*ROW('Hygiene Data'!H105))="","",OFFSET('Hygiene Data'!$H$11,0,10*ROW('Hygiene Data'!H105)))</f>
        <v/>
      </c>
      <c r="EB111" s="322" t="str">
        <f ca="true">+IF(OFFSET('Hygiene Data'!$H$12,0,10*ROW('Hygiene Data'!H105))="","",OFFSET('Hygiene Data'!$H$12,0,10*ROW('Hygiene Data'!H105)))</f>
        <v/>
      </c>
      <c r="EC111" s="322" t="str">
        <f ca="true">+IF(OFFSET('Hygiene Data'!$H$13,0,10*ROW('Hygiene Data'!H105))="","",OFFSET('Hygiene Data'!$H$13,0,10*ROW('Hygiene Data'!H105)))</f>
        <v/>
      </c>
      <c r="ED111" s="322" t="str">
        <f ca="true">+IF(OFFSET('Hygiene Data'!$I$11,0,10*ROW('Hygiene Data'!I105))="","",OFFSET('Hygiene Data'!$I$11,0,10*ROW('Hygiene Data'!I105)))</f>
        <v/>
      </c>
      <c r="EE111" s="322" t="str">
        <f ca="true">+IF(OFFSET('Hygiene Data'!$I$12,0,10*ROW('Hygiene Data'!I105))="","",OFFSET('Hygiene Data'!$I$12,0,10*ROW('Hygiene Data'!I105)))</f>
        <v/>
      </c>
      <c r="EF111" s="322" t="str">
        <f ca="true">+IF(OFFSET('Hygiene Data'!$I$13,0,10*ROW('Hygiene Data'!I105))="","",OFFSET('Hygiene Data'!$I$13,0,10*ROW('Hygiene Data'!I105)))</f>
        <v/>
      </c>
    </row>
    <row xmlns:x14ac="http://schemas.microsoft.com/office/spreadsheetml/2009/9/ac" r="112" x14ac:dyDescent="0.2">
      <c r="A112" s="38" t="str">
        <f ca="true">+IF(OFFSET('Water Data'!$B$2,0,10*ROW('Water Data'!E106))="","",OFFSET('Water Data'!$B$2,0,10*ROW('Water Data'!E106)))</f>
        <v/>
      </c>
      <c r="B112" s="38" t="str">
        <f ca="true">+IF(OFFSET('Water Data'!$C$2,0,10*ROW('Water Data'!F106))="","",OFFSET('Water Data'!$C$2,0,10*ROW('Water Data'!F106)))</f>
        <v/>
      </c>
      <c r="C112" s="378" t="str">
        <f t="shared" ca="true" si="1"/>
        <v/>
      </c>
      <c r="D112" s="99"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9"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9"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9"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9"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9"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9"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9"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9"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9"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9"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9"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9"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9"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9"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9"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9"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9"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100"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100"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100"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100"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100"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100"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100"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100"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100"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100"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100"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100"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100"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100"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100"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100"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100"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100"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100"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100"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100"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100"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100"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100"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100"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100"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100"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100"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100"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100"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101"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101"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101"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101"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101"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101"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101"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101"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101"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101"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101"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101"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101"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101"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101"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101"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101"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101"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22"/>
      <c r="BS112" s="322" t="str">
        <f ca="true">+IF(OFFSET('Water Data'!$D$27,0,10*ROW('Water Data'!D106))="","",OFFSET('Water Data'!$D$27,0,10*ROW('Water Data'!D106)))</f>
        <v/>
      </c>
      <c r="BT112" s="322" t="str">
        <f ca="true">+IF(OFFSET('Water Data'!$D$28,0,10*ROW('Water Data'!D106))="","",OFFSET('Water Data'!$D$28,0,10*ROW('Water Data'!D106)))</f>
        <v/>
      </c>
      <c r="BU112" s="322" t="str">
        <f ca="true">+IF(OFFSET('Water Data'!$D$29,0,10*ROW('Water Data'!D106))="","",OFFSET('Water Data'!$D$29,0,10*ROW('Water Data'!D106)))</f>
        <v/>
      </c>
      <c r="BV112" s="322" t="str">
        <f ca="true">+IF(OFFSET('Water Data'!$E$27,0,10*ROW('Water Data'!E106))="","",OFFSET('Water Data'!$E$27,0,10*ROW('Water Data'!E106)))</f>
        <v/>
      </c>
      <c r="BW112" s="322" t="str">
        <f ca="true">+IF(OFFSET('Water Data'!$E$28,0,10*ROW('Water Data'!E106))="","",OFFSET('Water Data'!$E$28,0,10*ROW('Water Data'!E106)))</f>
        <v/>
      </c>
      <c r="BX112" s="322" t="str">
        <f ca="true">+IF(OFFSET('Water Data'!$E$29,0,10*ROW('Water Data'!E106))="","",OFFSET('Water Data'!$E$29,0,10*ROW('Water Data'!E106)))</f>
        <v/>
      </c>
      <c r="BY112" s="322" t="str">
        <f ca="true">+IF(OFFSET('Water Data'!$F$27,0,10*ROW('Water Data'!F106))="","",OFFSET('Water Data'!$F$27,0,10*ROW('Water Data'!F106)))</f>
        <v/>
      </c>
      <c r="BZ112" s="322" t="str">
        <f ca="true">+IF(OFFSET('Water Data'!$F$28,0,10*ROW('Water Data'!F106))="","",OFFSET('Water Data'!$F$28,0,10*ROW('Water Data'!F106)))</f>
        <v/>
      </c>
      <c r="CA112" s="322" t="str">
        <f ca="true">+IF(OFFSET('Water Data'!$F$29,0,10*ROW('Water Data'!F106))="","",OFFSET('Water Data'!$F$29,0,10*ROW('Water Data'!F106)))</f>
        <v/>
      </c>
      <c r="CB112" s="322" t="str">
        <f ca="true">+IF(OFFSET('Water Data'!$G$27,0,10*ROW('Water Data'!G106))="","",OFFSET('Water Data'!$G$27,0,10*ROW('Water Data'!G106)))</f>
        <v/>
      </c>
      <c r="CC112" s="322" t="str">
        <f ca="true">+IF(OFFSET('Water Data'!$G$28,0,10*ROW('Water Data'!G106))="","",OFFSET('Water Data'!$G$28,0,10*ROW('Water Data'!G106)))</f>
        <v/>
      </c>
      <c r="CD112" s="322" t="str">
        <f ca="true">+IF(OFFSET('Water Data'!$G$29,0,10*ROW('Water Data'!G106))="","",OFFSET('Water Data'!$G$29,0,10*ROW('Water Data'!G106)))</f>
        <v/>
      </c>
      <c r="CE112" s="322" t="str">
        <f ca="true">+IF(OFFSET('Water Data'!$H$27,0,10*ROW('Water Data'!H106))="","",OFFSET('Water Data'!$H$27,0,10*ROW('Water Data'!H106)))</f>
        <v/>
      </c>
      <c r="CF112" s="322" t="str">
        <f ca="true">+IF(OFFSET('Water Data'!$H$28,0,10*ROW('Water Data'!H106))="","",OFFSET('Water Data'!$H$28,0,10*ROW('Water Data'!H106)))</f>
        <v/>
      </c>
      <c r="CG112" s="322" t="str">
        <f ca="true">+IF(OFFSET('Water Data'!$H$29,0,10*ROW('Water Data'!H106))="","",OFFSET('Water Data'!$H$29,0,10*ROW('Water Data'!H106)))</f>
        <v/>
      </c>
      <c r="CH112" s="322" t="str">
        <f ca="true">+IF(OFFSET('Water Data'!$I$27,0,10*ROW('Water Data'!I106))="","",OFFSET('Water Data'!$I$27,0,10*ROW('Water Data'!I106)))</f>
        <v/>
      </c>
      <c r="CI112" s="322" t="str">
        <f ca="true">+IF(OFFSET('Water Data'!$I$28,0,10*ROW('Water Data'!I106))="","",OFFSET('Water Data'!$I$28,0,10*ROW('Water Data'!I106)))</f>
        <v/>
      </c>
      <c r="CJ112" s="322" t="str">
        <f ca="true">+IF(OFFSET('Water Data'!$I$29,0,10*ROW('Water Data'!I106))="","",OFFSET('Water Data'!$I$29,0,10*ROW('Water Data'!I106)))</f>
        <v/>
      </c>
      <c r="CK112" s="322" t="str">
        <f ca="true">+IF(OFFSET('Sanitation Data'!$D$28,0,10*ROW('Sanitation Data'!D106))="","",OFFSET('Sanitation Data'!$D$28,0,10*ROW('Sanitation Data'!D106)))</f>
        <v/>
      </c>
      <c r="CL112" s="322" t="str">
        <f ca="true">+IF(OFFSET('Sanitation Data'!$D$29,0,10*ROW('Sanitation Data'!D106))="","",OFFSET('Sanitation Data'!$D$29,0,10*ROW('Sanitation Data'!D106)))</f>
        <v/>
      </c>
      <c r="CM112" s="322" t="str">
        <f ca="true">+IF(OFFSET('Sanitation Data'!$D$30,0,10*ROW('Sanitation Data'!D106))="","",OFFSET('Sanitation Data'!$D$30,0,10*ROW('Sanitation Data'!D106)))</f>
        <v/>
      </c>
      <c r="CN112" s="322" t="str">
        <f ca="true">+IF(OFFSET('Sanitation Data'!$D$31,0,10*ROW('Sanitation Data'!D106))="","",OFFSET('Sanitation Data'!$D$31,0,10*ROW('Sanitation Data'!D106)))</f>
        <v/>
      </c>
      <c r="CO112" s="322" t="str">
        <f ca="true">+IF(OFFSET('Sanitation Data'!$D$32,0,10*ROW('Sanitation Data'!D106))="","",OFFSET('Sanitation Data'!$D$32,0,10*ROW('Sanitation Data'!D106)))</f>
        <v/>
      </c>
      <c r="CP112" s="322" t="str">
        <f ca="true">+IF(OFFSET('Sanitation Data'!$E$28,0,10*ROW('Sanitation Data'!E106))="","",OFFSET('Sanitation Data'!$E$28,0,10*ROW('Sanitation Data'!E106)))</f>
        <v/>
      </c>
      <c r="CQ112" s="322" t="str">
        <f ca="true">+IF(OFFSET('Sanitation Data'!$E$29,0,10*ROW('Sanitation Data'!E106))="","",OFFSET('Sanitation Data'!$E$29,0,10*ROW('Sanitation Data'!E106)))</f>
        <v/>
      </c>
      <c r="CR112" s="322" t="str">
        <f ca="true">+IF(OFFSET('Sanitation Data'!$E$30,0,10*ROW('Sanitation Data'!E106))="","",OFFSET('Sanitation Data'!$E$30,0,10*ROW('Sanitation Data'!E106)))</f>
        <v/>
      </c>
      <c r="CS112" s="322" t="str">
        <f ca="true">+IF(OFFSET('Sanitation Data'!$E$31,0,10*ROW('Sanitation Data'!E106))="","",OFFSET('Sanitation Data'!$E$31,0,10*ROW('Sanitation Data'!E106)))</f>
        <v/>
      </c>
      <c r="CT112" s="322" t="str">
        <f ca="true">+IF(OFFSET('Sanitation Data'!$E$32,0,10*ROW('Sanitation Data'!E106))="","",OFFSET('Sanitation Data'!$E$32,0,10*ROW('Sanitation Data'!E106)))</f>
        <v/>
      </c>
      <c r="CU112" s="322" t="str">
        <f ca="true">+IF(OFFSET('Sanitation Data'!$F$28,0,10*ROW('Sanitation Data'!F106))="","",OFFSET('Sanitation Data'!$F$28,0,10*ROW('Sanitation Data'!F106)))</f>
        <v/>
      </c>
      <c r="CV112" s="322" t="str">
        <f ca="true">+IF(OFFSET('Sanitation Data'!$F$29,0,10*ROW('Sanitation Data'!F106))="","",OFFSET('Sanitation Data'!$F$29,0,10*ROW('Sanitation Data'!F106)))</f>
        <v/>
      </c>
      <c r="CW112" s="322" t="str">
        <f ca="true">+IF(OFFSET('Sanitation Data'!$F$30,0,10*ROW('Sanitation Data'!F106))="","",OFFSET('Sanitation Data'!$F$30,0,10*ROW('Sanitation Data'!F106)))</f>
        <v/>
      </c>
      <c r="CX112" s="322" t="str">
        <f ca="true">+IF(OFFSET('Sanitation Data'!$F$31,0,10*ROW('Sanitation Data'!F106))="","",OFFSET('Sanitation Data'!$F$31,0,10*ROW('Sanitation Data'!F106)))</f>
        <v/>
      </c>
      <c r="CY112" s="322" t="str">
        <f ca="true">+IF(OFFSET('Sanitation Data'!$F$32,0,10*ROW('Sanitation Data'!F106))="","",OFFSET('Sanitation Data'!$F$32,0,10*ROW('Sanitation Data'!F106)))</f>
        <v/>
      </c>
      <c r="CZ112" s="322" t="str">
        <f ca="true">+IF(OFFSET('Sanitation Data'!$G$28,0,10*ROW('Sanitation Data'!G106))="","",OFFSET('Sanitation Data'!$G$28,0,10*ROW('Sanitation Data'!G106)))</f>
        <v/>
      </c>
      <c r="DA112" s="322" t="str">
        <f ca="true">+IF(OFFSET('Sanitation Data'!$G$29,0,10*ROW('Sanitation Data'!G106))="","",OFFSET('Sanitation Data'!$G$29,0,10*ROW('Sanitation Data'!G106)))</f>
        <v/>
      </c>
      <c r="DB112" s="322" t="str">
        <f ca="true">+IF(OFFSET('Sanitation Data'!$G$30,0,10*ROW('Sanitation Data'!G106))="","",OFFSET('Sanitation Data'!$G$30,0,10*ROW('Sanitation Data'!G106)))</f>
        <v/>
      </c>
      <c r="DC112" s="322" t="str">
        <f ca="true">+IF(OFFSET('Sanitation Data'!$G$31,0,10*ROW('Sanitation Data'!G106))="","",OFFSET('Sanitation Data'!$G$31,0,10*ROW('Sanitation Data'!G106)))</f>
        <v/>
      </c>
      <c r="DD112" s="322" t="str">
        <f ca="true">+IF(OFFSET('Sanitation Data'!$G$32,0,10*ROW('Sanitation Data'!G106))="","",OFFSET('Sanitation Data'!$G$32,0,10*ROW('Sanitation Data'!G106)))</f>
        <v/>
      </c>
      <c r="DE112" s="322" t="str">
        <f ca="true">+IF(OFFSET('Sanitation Data'!$H$28,0,10*ROW('Sanitation Data'!H106))="","",OFFSET('Sanitation Data'!$H$28,0,10*ROW('Sanitation Data'!H106)))</f>
        <v/>
      </c>
      <c r="DF112" s="322" t="str">
        <f ca="true">+IF(OFFSET('Sanitation Data'!$H$29,0,10*ROW('Sanitation Data'!H106))="","",OFFSET('Sanitation Data'!$H$29,0,10*ROW('Sanitation Data'!H106)))</f>
        <v/>
      </c>
      <c r="DG112" s="322" t="str">
        <f ca="true">+IF(OFFSET('Sanitation Data'!$H$30,0,10*ROW('Sanitation Data'!H106))="","",OFFSET('Sanitation Data'!$H$30,0,10*ROW('Sanitation Data'!H106)))</f>
        <v/>
      </c>
      <c r="DH112" s="322" t="str">
        <f ca="true">+IF(OFFSET('Sanitation Data'!$H$31,0,10*ROW('Sanitation Data'!H106))="","",OFFSET('Sanitation Data'!$H$31,0,10*ROW('Sanitation Data'!H106)))</f>
        <v/>
      </c>
      <c r="DI112" s="322" t="str">
        <f ca="true">+IF(OFFSET('Sanitation Data'!$H$32,0,10*ROW('Sanitation Data'!H106))="","",OFFSET('Sanitation Data'!$H$32,0,10*ROW('Sanitation Data'!H106)))</f>
        <v/>
      </c>
      <c r="DJ112" s="322" t="str">
        <f ca="true">+IF(OFFSET('Sanitation Data'!$I$28,0,10*ROW('Sanitation Data'!I106))="","",OFFSET('Sanitation Data'!$I$28,0,10*ROW('Sanitation Data'!I106)))</f>
        <v/>
      </c>
      <c r="DK112" s="322" t="str">
        <f ca="true">+IF(OFFSET('Sanitation Data'!$I$29,0,10*ROW('Sanitation Data'!I106))="","",OFFSET('Sanitation Data'!$I$29,0,10*ROW('Sanitation Data'!I106)))</f>
        <v/>
      </c>
      <c r="DL112" s="322" t="str">
        <f ca="true">+IF(OFFSET('Sanitation Data'!$I$30,0,10*ROW('Sanitation Data'!I106))="","",OFFSET('Sanitation Data'!$I$30,0,10*ROW('Sanitation Data'!I106)))</f>
        <v/>
      </c>
      <c r="DM112" s="322" t="str">
        <f ca="true">+IF(OFFSET('Sanitation Data'!$I$31,0,10*ROW('Sanitation Data'!I106))="","",OFFSET('Sanitation Data'!$I$31,0,10*ROW('Sanitation Data'!I106)))</f>
        <v/>
      </c>
      <c r="DN112" s="322" t="str">
        <f ca="true">+IF(OFFSET('Sanitation Data'!$I$32,0,10*ROW('Sanitation Data'!I106))="","",OFFSET('Sanitation Data'!$I$32,0,10*ROW('Sanitation Data'!I106)))</f>
        <v/>
      </c>
      <c r="DO112" s="322" t="str">
        <f ca="true">+IF(OFFSET('Hygiene Data'!$D$11,0,10*ROW('Hygiene Data'!D106))="","",OFFSET('Hygiene Data'!$D$11,0,10*ROW('Hygiene Data'!D106)))</f>
        <v/>
      </c>
      <c r="DP112" s="322" t="str">
        <f ca="true">+IF(OFFSET('Hygiene Data'!$D$12,0,10*ROW('Hygiene Data'!D106))="","",OFFSET('Hygiene Data'!$D$12,0,10*ROW('Hygiene Data'!D106)))</f>
        <v/>
      </c>
      <c r="DQ112" s="322" t="str">
        <f ca="true">+IF(OFFSET('Hygiene Data'!$D$13,0,10*ROW('Hygiene Data'!D106))="","",OFFSET('Hygiene Data'!$D$13,0,10*ROW('Hygiene Data'!D106)))</f>
        <v/>
      </c>
      <c r="DR112" s="322" t="str">
        <f ca="true">+IF(OFFSET('Hygiene Data'!$E$11,0,10*ROW('Hygiene Data'!E106))="","",OFFSET('Hygiene Data'!$E$11,0,10*ROW('Hygiene Data'!E106)))</f>
        <v/>
      </c>
      <c r="DS112" s="322" t="str">
        <f ca="true">+IF(OFFSET('Hygiene Data'!$E$12,0,10*ROW('Hygiene Data'!E106))="","",OFFSET('Hygiene Data'!$E$12,0,10*ROW('Hygiene Data'!E106)))</f>
        <v/>
      </c>
      <c r="DT112" s="322" t="str">
        <f ca="true">+IF(OFFSET('Hygiene Data'!$E$13,0,10*ROW('Hygiene Data'!E106))="","",OFFSET('Hygiene Data'!$E$13,0,10*ROW('Hygiene Data'!E106)))</f>
        <v/>
      </c>
      <c r="DU112" s="322" t="str">
        <f ca="true">+IF(OFFSET('Hygiene Data'!$F$11,0,10*ROW('Hygiene Data'!F106))="","",OFFSET('Hygiene Data'!$F$11,0,10*ROW('Hygiene Data'!F106)))</f>
        <v/>
      </c>
      <c r="DV112" s="322" t="str">
        <f ca="true">+IF(OFFSET('Hygiene Data'!$F$12,0,10*ROW('Hygiene Data'!F106))="","",OFFSET('Hygiene Data'!$F$12,0,10*ROW('Hygiene Data'!F106)))</f>
        <v/>
      </c>
      <c r="DW112" s="322" t="str">
        <f ca="true">+IF(OFFSET('Hygiene Data'!$F$13,0,10*ROW('Hygiene Data'!F106))="","",OFFSET('Hygiene Data'!$F$13,0,10*ROW('Hygiene Data'!F106)))</f>
        <v/>
      </c>
      <c r="DX112" s="322" t="str">
        <f ca="true">+IF(OFFSET('Hygiene Data'!$G$11,0,10*ROW('Hygiene Data'!G106))="","",OFFSET('Hygiene Data'!$G$11,0,10*ROW('Hygiene Data'!G106)))</f>
        <v/>
      </c>
      <c r="DY112" s="322" t="str">
        <f ca="true">+IF(OFFSET('Hygiene Data'!$G$12,0,10*ROW('Hygiene Data'!G106))="","",OFFSET('Hygiene Data'!$G$12,0,10*ROW('Hygiene Data'!G106)))</f>
        <v/>
      </c>
      <c r="DZ112" s="322" t="str">
        <f ca="true">+IF(OFFSET('Hygiene Data'!$G$13,0,10*ROW('Hygiene Data'!G106))="","",OFFSET('Hygiene Data'!$G$13,0,10*ROW('Hygiene Data'!G106)))</f>
        <v/>
      </c>
      <c r="EA112" s="322" t="str">
        <f ca="true">+IF(OFFSET('Hygiene Data'!$H$11,0,10*ROW('Hygiene Data'!H106))="","",OFFSET('Hygiene Data'!$H$11,0,10*ROW('Hygiene Data'!H106)))</f>
        <v/>
      </c>
      <c r="EB112" s="322" t="str">
        <f ca="true">+IF(OFFSET('Hygiene Data'!$H$12,0,10*ROW('Hygiene Data'!H106))="","",OFFSET('Hygiene Data'!$H$12,0,10*ROW('Hygiene Data'!H106)))</f>
        <v/>
      </c>
      <c r="EC112" s="322" t="str">
        <f ca="true">+IF(OFFSET('Hygiene Data'!$H$13,0,10*ROW('Hygiene Data'!H106))="","",OFFSET('Hygiene Data'!$H$13,0,10*ROW('Hygiene Data'!H106)))</f>
        <v/>
      </c>
      <c r="ED112" s="322" t="str">
        <f ca="true">+IF(OFFSET('Hygiene Data'!$I$11,0,10*ROW('Hygiene Data'!I106))="","",OFFSET('Hygiene Data'!$I$11,0,10*ROW('Hygiene Data'!I106)))</f>
        <v/>
      </c>
      <c r="EE112" s="322" t="str">
        <f ca="true">+IF(OFFSET('Hygiene Data'!$I$12,0,10*ROW('Hygiene Data'!I106))="","",OFFSET('Hygiene Data'!$I$12,0,10*ROW('Hygiene Data'!I106)))</f>
        <v/>
      </c>
      <c r="EF112" s="322" t="str">
        <f ca="true">+IF(OFFSET('Hygiene Data'!$I$13,0,10*ROW('Hygiene Data'!I106))="","",OFFSET('Hygiene Data'!$I$13,0,10*ROW('Hygiene Data'!I106)))</f>
        <v/>
      </c>
    </row>
    <row xmlns:x14ac="http://schemas.microsoft.com/office/spreadsheetml/2009/9/ac" r="113" x14ac:dyDescent="0.2">
      <c r="A113" s="38" t="str">
        <f ca="true">+IF(OFFSET('Water Data'!$B$2,0,10*ROW('Water Data'!E107))="","",OFFSET('Water Data'!$B$2,0,10*ROW('Water Data'!E107)))</f>
        <v/>
      </c>
      <c r="B113" s="38" t="str">
        <f ca="true">+IF(OFFSET('Water Data'!$C$2,0,10*ROW('Water Data'!F107))="","",OFFSET('Water Data'!$C$2,0,10*ROW('Water Data'!F107)))</f>
        <v/>
      </c>
      <c r="C113" s="378" t="str">
        <f t="shared" ca="true" si="1"/>
        <v/>
      </c>
      <c r="D113" s="99"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9"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9"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9"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9"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9"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9"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9"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9"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9"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9"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9"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9"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9"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9"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9"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9"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9"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100"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100"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100"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100"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100"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100"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100"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100"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100"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100"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100"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100"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100"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100"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100"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100"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100"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100"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100"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100"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100"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100"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100"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100"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100"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100"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100"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100"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100"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100"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101"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101"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101"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101"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101"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101"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101"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101"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101"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101"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101"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101"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101"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101"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101"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101"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101"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101"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22"/>
      <c r="BS113" s="322" t="str">
        <f ca="true">+IF(OFFSET('Water Data'!$D$27,0,10*ROW('Water Data'!D107))="","",OFFSET('Water Data'!$D$27,0,10*ROW('Water Data'!D107)))</f>
        <v/>
      </c>
      <c r="BT113" s="322" t="str">
        <f ca="true">+IF(OFFSET('Water Data'!$D$28,0,10*ROW('Water Data'!D107))="","",OFFSET('Water Data'!$D$28,0,10*ROW('Water Data'!D107)))</f>
        <v/>
      </c>
      <c r="BU113" s="322" t="str">
        <f ca="true">+IF(OFFSET('Water Data'!$D$29,0,10*ROW('Water Data'!D107))="","",OFFSET('Water Data'!$D$29,0,10*ROW('Water Data'!D107)))</f>
        <v/>
      </c>
      <c r="BV113" s="322" t="str">
        <f ca="true">+IF(OFFSET('Water Data'!$E$27,0,10*ROW('Water Data'!E107))="","",OFFSET('Water Data'!$E$27,0,10*ROW('Water Data'!E107)))</f>
        <v/>
      </c>
      <c r="BW113" s="322" t="str">
        <f ca="true">+IF(OFFSET('Water Data'!$E$28,0,10*ROW('Water Data'!E107))="","",OFFSET('Water Data'!$E$28,0,10*ROW('Water Data'!E107)))</f>
        <v/>
      </c>
      <c r="BX113" s="322" t="str">
        <f ca="true">+IF(OFFSET('Water Data'!$E$29,0,10*ROW('Water Data'!E107))="","",OFFSET('Water Data'!$E$29,0,10*ROW('Water Data'!E107)))</f>
        <v/>
      </c>
      <c r="BY113" s="322" t="str">
        <f ca="true">+IF(OFFSET('Water Data'!$F$27,0,10*ROW('Water Data'!F107))="","",OFFSET('Water Data'!$F$27,0,10*ROW('Water Data'!F107)))</f>
        <v/>
      </c>
      <c r="BZ113" s="322" t="str">
        <f ca="true">+IF(OFFSET('Water Data'!$F$28,0,10*ROW('Water Data'!F107))="","",OFFSET('Water Data'!$F$28,0,10*ROW('Water Data'!F107)))</f>
        <v/>
      </c>
      <c r="CA113" s="322" t="str">
        <f ca="true">+IF(OFFSET('Water Data'!$F$29,0,10*ROW('Water Data'!F107))="","",OFFSET('Water Data'!$F$29,0,10*ROW('Water Data'!F107)))</f>
        <v/>
      </c>
      <c r="CB113" s="322" t="str">
        <f ca="true">+IF(OFFSET('Water Data'!$G$27,0,10*ROW('Water Data'!G107))="","",OFFSET('Water Data'!$G$27,0,10*ROW('Water Data'!G107)))</f>
        <v/>
      </c>
      <c r="CC113" s="322" t="str">
        <f ca="true">+IF(OFFSET('Water Data'!$G$28,0,10*ROW('Water Data'!G107))="","",OFFSET('Water Data'!$G$28,0,10*ROW('Water Data'!G107)))</f>
        <v/>
      </c>
      <c r="CD113" s="322" t="str">
        <f ca="true">+IF(OFFSET('Water Data'!$G$29,0,10*ROW('Water Data'!G107))="","",OFFSET('Water Data'!$G$29,0,10*ROW('Water Data'!G107)))</f>
        <v/>
      </c>
      <c r="CE113" s="322" t="str">
        <f ca="true">+IF(OFFSET('Water Data'!$H$27,0,10*ROW('Water Data'!H107))="","",OFFSET('Water Data'!$H$27,0,10*ROW('Water Data'!H107)))</f>
        <v/>
      </c>
      <c r="CF113" s="322" t="str">
        <f ca="true">+IF(OFFSET('Water Data'!$H$28,0,10*ROW('Water Data'!H107))="","",OFFSET('Water Data'!$H$28,0,10*ROW('Water Data'!H107)))</f>
        <v/>
      </c>
      <c r="CG113" s="322" t="str">
        <f ca="true">+IF(OFFSET('Water Data'!$H$29,0,10*ROW('Water Data'!H107))="","",OFFSET('Water Data'!$H$29,0,10*ROW('Water Data'!H107)))</f>
        <v/>
      </c>
      <c r="CH113" s="322" t="str">
        <f ca="true">+IF(OFFSET('Water Data'!$I$27,0,10*ROW('Water Data'!I107))="","",OFFSET('Water Data'!$I$27,0,10*ROW('Water Data'!I107)))</f>
        <v/>
      </c>
      <c r="CI113" s="322" t="str">
        <f ca="true">+IF(OFFSET('Water Data'!$I$28,0,10*ROW('Water Data'!I107))="","",OFFSET('Water Data'!$I$28,0,10*ROW('Water Data'!I107)))</f>
        <v/>
      </c>
      <c r="CJ113" s="322" t="str">
        <f ca="true">+IF(OFFSET('Water Data'!$I$29,0,10*ROW('Water Data'!I107))="","",OFFSET('Water Data'!$I$29,0,10*ROW('Water Data'!I107)))</f>
        <v/>
      </c>
      <c r="CK113" s="322" t="str">
        <f ca="true">+IF(OFFSET('Sanitation Data'!$D$28,0,10*ROW('Sanitation Data'!D107))="","",OFFSET('Sanitation Data'!$D$28,0,10*ROW('Sanitation Data'!D107)))</f>
        <v/>
      </c>
      <c r="CL113" s="322" t="str">
        <f ca="true">+IF(OFFSET('Sanitation Data'!$D$29,0,10*ROW('Sanitation Data'!D107))="","",OFFSET('Sanitation Data'!$D$29,0,10*ROW('Sanitation Data'!D107)))</f>
        <v/>
      </c>
      <c r="CM113" s="322" t="str">
        <f ca="true">+IF(OFFSET('Sanitation Data'!$D$30,0,10*ROW('Sanitation Data'!D107))="","",OFFSET('Sanitation Data'!$D$30,0,10*ROW('Sanitation Data'!D107)))</f>
        <v/>
      </c>
      <c r="CN113" s="322" t="str">
        <f ca="true">+IF(OFFSET('Sanitation Data'!$D$31,0,10*ROW('Sanitation Data'!D107))="","",OFFSET('Sanitation Data'!$D$31,0,10*ROW('Sanitation Data'!D107)))</f>
        <v/>
      </c>
      <c r="CO113" s="322" t="str">
        <f ca="true">+IF(OFFSET('Sanitation Data'!$D$32,0,10*ROW('Sanitation Data'!D107))="","",OFFSET('Sanitation Data'!$D$32,0,10*ROW('Sanitation Data'!D107)))</f>
        <v/>
      </c>
      <c r="CP113" s="322" t="str">
        <f ca="true">+IF(OFFSET('Sanitation Data'!$E$28,0,10*ROW('Sanitation Data'!E107))="","",OFFSET('Sanitation Data'!$E$28,0,10*ROW('Sanitation Data'!E107)))</f>
        <v/>
      </c>
      <c r="CQ113" s="322" t="str">
        <f ca="true">+IF(OFFSET('Sanitation Data'!$E$29,0,10*ROW('Sanitation Data'!E107))="","",OFFSET('Sanitation Data'!$E$29,0,10*ROW('Sanitation Data'!E107)))</f>
        <v/>
      </c>
      <c r="CR113" s="322" t="str">
        <f ca="true">+IF(OFFSET('Sanitation Data'!$E$30,0,10*ROW('Sanitation Data'!E107))="","",OFFSET('Sanitation Data'!$E$30,0,10*ROW('Sanitation Data'!E107)))</f>
        <v/>
      </c>
      <c r="CS113" s="322" t="str">
        <f ca="true">+IF(OFFSET('Sanitation Data'!$E$31,0,10*ROW('Sanitation Data'!E107))="","",OFFSET('Sanitation Data'!$E$31,0,10*ROW('Sanitation Data'!E107)))</f>
        <v/>
      </c>
      <c r="CT113" s="322" t="str">
        <f ca="true">+IF(OFFSET('Sanitation Data'!$E$32,0,10*ROW('Sanitation Data'!E107))="","",OFFSET('Sanitation Data'!$E$32,0,10*ROW('Sanitation Data'!E107)))</f>
        <v/>
      </c>
      <c r="CU113" s="322" t="str">
        <f ca="true">+IF(OFFSET('Sanitation Data'!$F$28,0,10*ROW('Sanitation Data'!F107))="","",OFFSET('Sanitation Data'!$F$28,0,10*ROW('Sanitation Data'!F107)))</f>
        <v/>
      </c>
      <c r="CV113" s="322" t="str">
        <f ca="true">+IF(OFFSET('Sanitation Data'!$F$29,0,10*ROW('Sanitation Data'!F107))="","",OFFSET('Sanitation Data'!$F$29,0,10*ROW('Sanitation Data'!F107)))</f>
        <v/>
      </c>
      <c r="CW113" s="322" t="str">
        <f ca="true">+IF(OFFSET('Sanitation Data'!$F$30,0,10*ROW('Sanitation Data'!F107))="","",OFFSET('Sanitation Data'!$F$30,0,10*ROW('Sanitation Data'!F107)))</f>
        <v/>
      </c>
      <c r="CX113" s="322" t="str">
        <f ca="true">+IF(OFFSET('Sanitation Data'!$F$31,0,10*ROW('Sanitation Data'!F107))="","",OFFSET('Sanitation Data'!$F$31,0,10*ROW('Sanitation Data'!F107)))</f>
        <v/>
      </c>
      <c r="CY113" s="322" t="str">
        <f ca="true">+IF(OFFSET('Sanitation Data'!$F$32,0,10*ROW('Sanitation Data'!F107))="","",OFFSET('Sanitation Data'!$F$32,0,10*ROW('Sanitation Data'!F107)))</f>
        <v/>
      </c>
      <c r="CZ113" s="322" t="str">
        <f ca="true">+IF(OFFSET('Sanitation Data'!$G$28,0,10*ROW('Sanitation Data'!G107))="","",OFFSET('Sanitation Data'!$G$28,0,10*ROW('Sanitation Data'!G107)))</f>
        <v/>
      </c>
      <c r="DA113" s="322" t="str">
        <f ca="true">+IF(OFFSET('Sanitation Data'!$G$29,0,10*ROW('Sanitation Data'!G107))="","",OFFSET('Sanitation Data'!$G$29,0,10*ROW('Sanitation Data'!G107)))</f>
        <v/>
      </c>
      <c r="DB113" s="322" t="str">
        <f ca="true">+IF(OFFSET('Sanitation Data'!$G$30,0,10*ROW('Sanitation Data'!G107))="","",OFFSET('Sanitation Data'!$G$30,0,10*ROW('Sanitation Data'!G107)))</f>
        <v/>
      </c>
      <c r="DC113" s="322" t="str">
        <f ca="true">+IF(OFFSET('Sanitation Data'!$G$31,0,10*ROW('Sanitation Data'!G107))="","",OFFSET('Sanitation Data'!$G$31,0,10*ROW('Sanitation Data'!G107)))</f>
        <v/>
      </c>
      <c r="DD113" s="322" t="str">
        <f ca="true">+IF(OFFSET('Sanitation Data'!$G$32,0,10*ROW('Sanitation Data'!G107))="","",OFFSET('Sanitation Data'!$G$32,0,10*ROW('Sanitation Data'!G107)))</f>
        <v/>
      </c>
      <c r="DE113" s="322" t="str">
        <f ca="true">+IF(OFFSET('Sanitation Data'!$H$28,0,10*ROW('Sanitation Data'!H107))="","",OFFSET('Sanitation Data'!$H$28,0,10*ROW('Sanitation Data'!H107)))</f>
        <v/>
      </c>
      <c r="DF113" s="322" t="str">
        <f ca="true">+IF(OFFSET('Sanitation Data'!$H$29,0,10*ROW('Sanitation Data'!H107))="","",OFFSET('Sanitation Data'!$H$29,0,10*ROW('Sanitation Data'!H107)))</f>
        <v/>
      </c>
      <c r="DG113" s="322" t="str">
        <f ca="true">+IF(OFFSET('Sanitation Data'!$H$30,0,10*ROW('Sanitation Data'!H107))="","",OFFSET('Sanitation Data'!$H$30,0,10*ROW('Sanitation Data'!H107)))</f>
        <v/>
      </c>
      <c r="DH113" s="322" t="str">
        <f ca="true">+IF(OFFSET('Sanitation Data'!$H$31,0,10*ROW('Sanitation Data'!H107))="","",OFFSET('Sanitation Data'!$H$31,0,10*ROW('Sanitation Data'!H107)))</f>
        <v/>
      </c>
      <c r="DI113" s="322" t="str">
        <f ca="true">+IF(OFFSET('Sanitation Data'!$H$32,0,10*ROW('Sanitation Data'!H107))="","",OFFSET('Sanitation Data'!$H$32,0,10*ROW('Sanitation Data'!H107)))</f>
        <v/>
      </c>
      <c r="DJ113" s="322" t="str">
        <f ca="true">+IF(OFFSET('Sanitation Data'!$I$28,0,10*ROW('Sanitation Data'!I107))="","",OFFSET('Sanitation Data'!$I$28,0,10*ROW('Sanitation Data'!I107)))</f>
        <v/>
      </c>
      <c r="DK113" s="322" t="str">
        <f ca="true">+IF(OFFSET('Sanitation Data'!$I$29,0,10*ROW('Sanitation Data'!I107))="","",OFFSET('Sanitation Data'!$I$29,0,10*ROW('Sanitation Data'!I107)))</f>
        <v/>
      </c>
      <c r="DL113" s="322" t="str">
        <f ca="true">+IF(OFFSET('Sanitation Data'!$I$30,0,10*ROW('Sanitation Data'!I107))="","",OFFSET('Sanitation Data'!$I$30,0,10*ROW('Sanitation Data'!I107)))</f>
        <v/>
      </c>
      <c r="DM113" s="322" t="str">
        <f ca="true">+IF(OFFSET('Sanitation Data'!$I$31,0,10*ROW('Sanitation Data'!I107))="","",OFFSET('Sanitation Data'!$I$31,0,10*ROW('Sanitation Data'!I107)))</f>
        <v/>
      </c>
      <c r="DN113" s="322" t="str">
        <f ca="true">+IF(OFFSET('Sanitation Data'!$I$32,0,10*ROW('Sanitation Data'!I107))="","",OFFSET('Sanitation Data'!$I$32,0,10*ROW('Sanitation Data'!I107)))</f>
        <v/>
      </c>
      <c r="DO113" s="322" t="str">
        <f ca="true">+IF(OFFSET('Hygiene Data'!$D$11,0,10*ROW('Hygiene Data'!D107))="","",OFFSET('Hygiene Data'!$D$11,0,10*ROW('Hygiene Data'!D107)))</f>
        <v/>
      </c>
      <c r="DP113" s="322" t="str">
        <f ca="true">+IF(OFFSET('Hygiene Data'!$D$12,0,10*ROW('Hygiene Data'!D107))="","",OFFSET('Hygiene Data'!$D$12,0,10*ROW('Hygiene Data'!D107)))</f>
        <v/>
      </c>
      <c r="DQ113" s="322" t="str">
        <f ca="true">+IF(OFFSET('Hygiene Data'!$D$13,0,10*ROW('Hygiene Data'!D107))="","",OFFSET('Hygiene Data'!$D$13,0,10*ROW('Hygiene Data'!D107)))</f>
        <v/>
      </c>
      <c r="DR113" s="322" t="str">
        <f ca="true">+IF(OFFSET('Hygiene Data'!$E$11,0,10*ROW('Hygiene Data'!E107))="","",OFFSET('Hygiene Data'!$E$11,0,10*ROW('Hygiene Data'!E107)))</f>
        <v/>
      </c>
      <c r="DS113" s="322" t="str">
        <f ca="true">+IF(OFFSET('Hygiene Data'!$E$12,0,10*ROW('Hygiene Data'!E107))="","",OFFSET('Hygiene Data'!$E$12,0,10*ROW('Hygiene Data'!E107)))</f>
        <v/>
      </c>
      <c r="DT113" s="322" t="str">
        <f ca="true">+IF(OFFSET('Hygiene Data'!$E$13,0,10*ROW('Hygiene Data'!E107))="","",OFFSET('Hygiene Data'!$E$13,0,10*ROW('Hygiene Data'!E107)))</f>
        <v/>
      </c>
      <c r="DU113" s="322" t="str">
        <f ca="true">+IF(OFFSET('Hygiene Data'!$F$11,0,10*ROW('Hygiene Data'!F107))="","",OFFSET('Hygiene Data'!$F$11,0,10*ROW('Hygiene Data'!F107)))</f>
        <v/>
      </c>
      <c r="DV113" s="322" t="str">
        <f ca="true">+IF(OFFSET('Hygiene Data'!$F$12,0,10*ROW('Hygiene Data'!F107))="","",OFFSET('Hygiene Data'!$F$12,0,10*ROW('Hygiene Data'!F107)))</f>
        <v/>
      </c>
      <c r="DW113" s="322" t="str">
        <f ca="true">+IF(OFFSET('Hygiene Data'!$F$13,0,10*ROW('Hygiene Data'!F107))="","",OFFSET('Hygiene Data'!$F$13,0,10*ROW('Hygiene Data'!F107)))</f>
        <v/>
      </c>
      <c r="DX113" s="322" t="str">
        <f ca="true">+IF(OFFSET('Hygiene Data'!$G$11,0,10*ROW('Hygiene Data'!G107))="","",OFFSET('Hygiene Data'!$G$11,0,10*ROW('Hygiene Data'!G107)))</f>
        <v/>
      </c>
      <c r="DY113" s="322" t="str">
        <f ca="true">+IF(OFFSET('Hygiene Data'!$G$12,0,10*ROW('Hygiene Data'!G107))="","",OFFSET('Hygiene Data'!$G$12,0,10*ROW('Hygiene Data'!G107)))</f>
        <v/>
      </c>
      <c r="DZ113" s="322" t="str">
        <f ca="true">+IF(OFFSET('Hygiene Data'!$G$13,0,10*ROW('Hygiene Data'!G107))="","",OFFSET('Hygiene Data'!$G$13,0,10*ROW('Hygiene Data'!G107)))</f>
        <v/>
      </c>
      <c r="EA113" s="322" t="str">
        <f ca="true">+IF(OFFSET('Hygiene Data'!$H$11,0,10*ROW('Hygiene Data'!H107))="","",OFFSET('Hygiene Data'!$H$11,0,10*ROW('Hygiene Data'!H107)))</f>
        <v/>
      </c>
      <c r="EB113" s="322" t="str">
        <f ca="true">+IF(OFFSET('Hygiene Data'!$H$12,0,10*ROW('Hygiene Data'!H107))="","",OFFSET('Hygiene Data'!$H$12,0,10*ROW('Hygiene Data'!H107)))</f>
        <v/>
      </c>
      <c r="EC113" s="322" t="str">
        <f ca="true">+IF(OFFSET('Hygiene Data'!$H$13,0,10*ROW('Hygiene Data'!H107))="","",OFFSET('Hygiene Data'!$H$13,0,10*ROW('Hygiene Data'!H107)))</f>
        <v/>
      </c>
      <c r="ED113" s="322" t="str">
        <f ca="true">+IF(OFFSET('Hygiene Data'!$I$11,0,10*ROW('Hygiene Data'!I107))="","",OFFSET('Hygiene Data'!$I$11,0,10*ROW('Hygiene Data'!I107)))</f>
        <v/>
      </c>
      <c r="EE113" s="322" t="str">
        <f ca="true">+IF(OFFSET('Hygiene Data'!$I$12,0,10*ROW('Hygiene Data'!I107))="","",OFFSET('Hygiene Data'!$I$12,0,10*ROW('Hygiene Data'!I107)))</f>
        <v/>
      </c>
      <c r="EF113" s="322" t="str">
        <f ca="true">+IF(OFFSET('Hygiene Data'!$I$13,0,10*ROW('Hygiene Data'!I107))="","",OFFSET('Hygiene Data'!$I$13,0,10*ROW('Hygiene Data'!I107)))</f>
        <v/>
      </c>
    </row>
    <row xmlns:x14ac="http://schemas.microsoft.com/office/spreadsheetml/2009/9/ac" r="114" x14ac:dyDescent="0.2">
      <c r="A114" s="38" t="str">
        <f ca="true">+IF(OFFSET('Water Data'!$B$2,0,10*ROW('Water Data'!E108))="","",OFFSET('Water Data'!$B$2,0,10*ROW('Water Data'!E108)))</f>
        <v/>
      </c>
      <c r="B114" s="38" t="str">
        <f ca="true">+IF(OFFSET('Water Data'!$C$2,0,10*ROW('Water Data'!F108))="","",OFFSET('Water Data'!$C$2,0,10*ROW('Water Data'!F108)))</f>
        <v/>
      </c>
      <c r="C114" s="378" t="str">
        <f t="shared" ca="true" si="1"/>
        <v/>
      </c>
      <c r="D114" s="99"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9"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9"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9"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9"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9"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9"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9"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9"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9"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9"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9"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9"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9"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9"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9"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9"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9"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100"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100"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100"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100"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100"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100"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100"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100"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100"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100"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100"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100"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100"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100"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100"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100"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100"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100"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100"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100"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100"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100"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100"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100"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100"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100"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100"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100"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100"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100"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101"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101"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101"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101"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101"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101"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101"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101"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101"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101"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101"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101"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101"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101"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101"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101"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101"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101"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22"/>
      <c r="BS114" s="322" t="str">
        <f ca="true">+IF(OFFSET('Water Data'!$D$27,0,10*ROW('Water Data'!D108))="","",OFFSET('Water Data'!$D$27,0,10*ROW('Water Data'!D108)))</f>
        <v/>
      </c>
      <c r="BT114" s="322" t="str">
        <f ca="true">+IF(OFFSET('Water Data'!$D$28,0,10*ROW('Water Data'!D108))="","",OFFSET('Water Data'!$D$28,0,10*ROW('Water Data'!D108)))</f>
        <v/>
      </c>
      <c r="BU114" s="322" t="str">
        <f ca="true">+IF(OFFSET('Water Data'!$D$29,0,10*ROW('Water Data'!D108))="","",OFFSET('Water Data'!$D$29,0,10*ROW('Water Data'!D108)))</f>
        <v/>
      </c>
      <c r="BV114" s="322" t="str">
        <f ca="true">+IF(OFFSET('Water Data'!$E$27,0,10*ROW('Water Data'!E108))="","",OFFSET('Water Data'!$E$27,0,10*ROW('Water Data'!E108)))</f>
        <v/>
      </c>
      <c r="BW114" s="322" t="str">
        <f ca="true">+IF(OFFSET('Water Data'!$E$28,0,10*ROW('Water Data'!E108))="","",OFFSET('Water Data'!$E$28,0,10*ROW('Water Data'!E108)))</f>
        <v/>
      </c>
      <c r="BX114" s="322" t="str">
        <f ca="true">+IF(OFFSET('Water Data'!$E$29,0,10*ROW('Water Data'!E108))="","",OFFSET('Water Data'!$E$29,0,10*ROW('Water Data'!E108)))</f>
        <v/>
      </c>
      <c r="BY114" s="322" t="str">
        <f ca="true">+IF(OFFSET('Water Data'!$F$27,0,10*ROW('Water Data'!F108))="","",OFFSET('Water Data'!$F$27,0,10*ROW('Water Data'!F108)))</f>
        <v/>
      </c>
      <c r="BZ114" s="322" t="str">
        <f ca="true">+IF(OFFSET('Water Data'!$F$28,0,10*ROW('Water Data'!F108))="","",OFFSET('Water Data'!$F$28,0,10*ROW('Water Data'!F108)))</f>
        <v/>
      </c>
      <c r="CA114" s="322" t="str">
        <f ca="true">+IF(OFFSET('Water Data'!$F$29,0,10*ROW('Water Data'!F108))="","",OFFSET('Water Data'!$F$29,0,10*ROW('Water Data'!F108)))</f>
        <v/>
      </c>
      <c r="CB114" s="322" t="str">
        <f ca="true">+IF(OFFSET('Water Data'!$G$27,0,10*ROW('Water Data'!G108))="","",OFFSET('Water Data'!$G$27,0,10*ROW('Water Data'!G108)))</f>
        <v/>
      </c>
      <c r="CC114" s="322" t="str">
        <f ca="true">+IF(OFFSET('Water Data'!$G$28,0,10*ROW('Water Data'!G108))="","",OFFSET('Water Data'!$G$28,0,10*ROW('Water Data'!G108)))</f>
        <v/>
      </c>
      <c r="CD114" s="322" t="str">
        <f ca="true">+IF(OFFSET('Water Data'!$G$29,0,10*ROW('Water Data'!G108))="","",OFFSET('Water Data'!$G$29,0,10*ROW('Water Data'!G108)))</f>
        <v/>
      </c>
      <c r="CE114" s="322" t="str">
        <f ca="true">+IF(OFFSET('Water Data'!$H$27,0,10*ROW('Water Data'!H108))="","",OFFSET('Water Data'!$H$27,0,10*ROW('Water Data'!H108)))</f>
        <v/>
      </c>
      <c r="CF114" s="322" t="str">
        <f ca="true">+IF(OFFSET('Water Data'!$H$28,0,10*ROW('Water Data'!H108))="","",OFFSET('Water Data'!$H$28,0,10*ROW('Water Data'!H108)))</f>
        <v/>
      </c>
      <c r="CG114" s="322" t="str">
        <f ca="true">+IF(OFFSET('Water Data'!$H$29,0,10*ROW('Water Data'!H108))="","",OFFSET('Water Data'!$H$29,0,10*ROW('Water Data'!H108)))</f>
        <v/>
      </c>
      <c r="CH114" s="322" t="str">
        <f ca="true">+IF(OFFSET('Water Data'!$I$27,0,10*ROW('Water Data'!I108))="","",OFFSET('Water Data'!$I$27,0,10*ROW('Water Data'!I108)))</f>
        <v/>
      </c>
      <c r="CI114" s="322" t="str">
        <f ca="true">+IF(OFFSET('Water Data'!$I$28,0,10*ROW('Water Data'!I108))="","",OFFSET('Water Data'!$I$28,0,10*ROW('Water Data'!I108)))</f>
        <v/>
      </c>
      <c r="CJ114" s="322" t="str">
        <f ca="true">+IF(OFFSET('Water Data'!$I$29,0,10*ROW('Water Data'!I108))="","",OFFSET('Water Data'!$I$29,0,10*ROW('Water Data'!I108)))</f>
        <v/>
      </c>
      <c r="CK114" s="322" t="str">
        <f ca="true">+IF(OFFSET('Sanitation Data'!$D$28,0,10*ROW('Sanitation Data'!D108))="","",OFFSET('Sanitation Data'!$D$28,0,10*ROW('Sanitation Data'!D108)))</f>
        <v/>
      </c>
      <c r="CL114" s="322" t="str">
        <f ca="true">+IF(OFFSET('Sanitation Data'!$D$29,0,10*ROW('Sanitation Data'!D108))="","",OFFSET('Sanitation Data'!$D$29,0,10*ROW('Sanitation Data'!D108)))</f>
        <v/>
      </c>
      <c r="CM114" s="322" t="str">
        <f ca="true">+IF(OFFSET('Sanitation Data'!$D$30,0,10*ROW('Sanitation Data'!D108))="","",OFFSET('Sanitation Data'!$D$30,0,10*ROW('Sanitation Data'!D108)))</f>
        <v/>
      </c>
      <c r="CN114" s="322" t="str">
        <f ca="true">+IF(OFFSET('Sanitation Data'!$D$31,0,10*ROW('Sanitation Data'!D108))="","",OFFSET('Sanitation Data'!$D$31,0,10*ROW('Sanitation Data'!D108)))</f>
        <v/>
      </c>
      <c r="CO114" s="322" t="str">
        <f ca="true">+IF(OFFSET('Sanitation Data'!$D$32,0,10*ROW('Sanitation Data'!D108))="","",OFFSET('Sanitation Data'!$D$32,0,10*ROW('Sanitation Data'!D108)))</f>
        <v/>
      </c>
      <c r="CP114" s="322" t="str">
        <f ca="true">+IF(OFFSET('Sanitation Data'!$E$28,0,10*ROW('Sanitation Data'!E108))="","",OFFSET('Sanitation Data'!$E$28,0,10*ROW('Sanitation Data'!E108)))</f>
        <v/>
      </c>
      <c r="CQ114" s="322" t="str">
        <f ca="true">+IF(OFFSET('Sanitation Data'!$E$29,0,10*ROW('Sanitation Data'!E108))="","",OFFSET('Sanitation Data'!$E$29,0,10*ROW('Sanitation Data'!E108)))</f>
        <v/>
      </c>
      <c r="CR114" s="322" t="str">
        <f ca="true">+IF(OFFSET('Sanitation Data'!$E$30,0,10*ROW('Sanitation Data'!E108))="","",OFFSET('Sanitation Data'!$E$30,0,10*ROW('Sanitation Data'!E108)))</f>
        <v/>
      </c>
      <c r="CS114" s="322" t="str">
        <f ca="true">+IF(OFFSET('Sanitation Data'!$E$31,0,10*ROW('Sanitation Data'!E108))="","",OFFSET('Sanitation Data'!$E$31,0,10*ROW('Sanitation Data'!E108)))</f>
        <v/>
      </c>
      <c r="CT114" s="322" t="str">
        <f ca="true">+IF(OFFSET('Sanitation Data'!$E$32,0,10*ROW('Sanitation Data'!E108))="","",OFFSET('Sanitation Data'!$E$32,0,10*ROW('Sanitation Data'!E108)))</f>
        <v/>
      </c>
      <c r="CU114" s="322" t="str">
        <f ca="true">+IF(OFFSET('Sanitation Data'!$F$28,0,10*ROW('Sanitation Data'!F108))="","",OFFSET('Sanitation Data'!$F$28,0,10*ROW('Sanitation Data'!F108)))</f>
        <v/>
      </c>
      <c r="CV114" s="322" t="str">
        <f ca="true">+IF(OFFSET('Sanitation Data'!$F$29,0,10*ROW('Sanitation Data'!F108))="","",OFFSET('Sanitation Data'!$F$29,0,10*ROW('Sanitation Data'!F108)))</f>
        <v/>
      </c>
      <c r="CW114" s="322" t="str">
        <f ca="true">+IF(OFFSET('Sanitation Data'!$F$30,0,10*ROW('Sanitation Data'!F108))="","",OFFSET('Sanitation Data'!$F$30,0,10*ROW('Sanitation Data'!F108)))</f>
        <v/>
      </c>
      <c r="CX114" s="322" t="str">
        <f ca="true">+IF(OFFSET('Sanitation Data'!$F$31,0,10*ROW('Sanitation Data'!F108))="","",OFFSET('Sanitation Data'!$F$31,0,10*ROW('Sanitation Data'!F108)))</f>
        <v/>
      </c>
      <c r="CY114" s="322" t="str">
        <f ca="true">+IF(OFFSET('Sanitation Data'!$F$32,0,10*ROW('Sanitation Data'!F108))="","",OFFSET('Sanitation Data'!$F$32,0,10*ROW('Sanitation Data'!F108)))</f>
        <v/>
      </c>
      <c r="CZ114" s="322" t="str">
        <f ca="true">+IF(OFFSET('Sanitation Data'!$G$28,0,10*ROW('Sanitation Data'!G108))="","",OFFSET('Sanitation Data'!$G$28,0,10*ROW('Sanitation Data'!G108)))</f>
        <v/>
      </c>
      <c r="DA114" s="322" t="str">
        <f ca="true">+IF(OFFSET('Sanitation Data'!$G$29,0,10*ROW('Sanitation Data'!G108))="","",OFFSET('Sanitation Data'!$G$29,0,10*ROW('Sanitation Data'!G108)))</f>
        <v/>
      </c>
      <c r="DB114" s="322" t="str">
        <f ca="true">+IF(OFFSET('Sanitation Data'!$G$30,0,10*ROW('Sanitation Data'!G108))="","",OFFSET('Sanitation Data'!$G$30,0,10*ROW('Sanitation Data'!G108)))</f>
        <v/>
      </c>
      <c r="DC114" s="322" t="str">
        <f ca="true">+IF(OFFSET('Sanitation Data'!$G$31,0,10*ROW('Sanitation Data'!G108))="","",OFFSET('Sanitation Data'!$G$31,0,10*ROW('Sanitation Data'!G108)))</f>
        <v/>
      </c>
      <c r="DD114" s="322" t="str">
        <f ca="true">+IF(OFFSET('Sanitation Data'!$G$32,0,10*ROW('Sanitation Data'!G108))="","",OFFSET('Sanitation Data'!$G$32,0,10*ROW('Sanitation Data'!G108)))</f>
        <v/>
      </c>
      <c r="DE114" s="322" t="str">
        <f ca="true">+IF(OFFSET('Sanitation Data'!$H$28,0,10*ROW('Sanitation Data'!H108))="","",OFFSET('Sanitation Data'!$H$28,0,10*ROW('Sanitation Data'!H108)))</f>
        <v/>
      </c>
      <c r="DF114" s="322" t="str">
        <f ca="true">+IF(OFFSET('Sanitation Data'!$H$29,0,10*ROW('Sanitation Data'!H108))="","",OFFSET('Sanitation Data'!$H$29,0,10*ROW('Sanitation Data'!H108)))</f>
        <v/>
      </c>
      <c r="DG114" s="322" t="str">
        <f ca="true">+IF(OFFSET('Sanitation Data'!$H$30,0,10*ROW('Sanitation Data'!H108))="","",OFFSET('Sanitation Data'!$H$30,0,10*ROW('Sanitation Data'!H108)))</f>
        <v/>
      </c>
      <c r="DH114" s="322" t="str">
        <f ca="true">+IF(OFFSET('Sanitation Data'!$H$31,0,10*ROW('Sanitation Data'!H108))="","",OFFSET('Sanitation Data'!$H$31,0,10*ROW('Sanitation Data'!H108)))</f>
        <v/>
      </c>
      <c r="DI114" s="322" t="str">
        <f ca="true">+IF(OFFSET('Sanitation Data'!$H$32,0,10*ROW('Sanitation Data'!H108))="","",OFFSET('Sanitation Data'!$H$32,0,10*ROW('Sanitation Data'!H108)))</f>
        <v/>
      </c>
      <c r="DJ114" s="322" t="str">
        <f ca="true">+IF(OFFSET('Sanitation Data'!$I$28,0,10*ROW('Sanitation Data'!I108))="","",OFFSET('Sanitation Data'!$I$28,0,10*ROW('Sanitation Data'!I108)))</f>
        <v/>
      </c>
      <c r="DK114" s="322" t="str">
        <f ca="true">+IF(OFFSET('Sanitation Data'!$I$29,0,10*ROW('Sanitation Data'!I108))="","",OFFSET('Sanitation Data'!$I$29,0,10*ROW('Sanitation Data'!I108)))</f>
        <v/>
      </c>
      <c r="DL114" s="322" t="str">
        <f ca="true">+IF(OFFSET('Sanitation Data'!$I$30,0,10*ROW('Sanitation Data'!I108))="","",OFFSET('Sanitation Data'!$I$30,0,10*ROW('Sanitation Data'!I108)))</f>
        <v/>
      </c>
      <c r="DM114" s="322" t="str">
        <f ca="true">+IF(OFFSET('Sanitation Data'!$I$31,0,10*ROW('Sanitation Data'!I108))="","",OFFSET('Sanitation Data'!$I$31,0,10*ROW('Sanitation Data'!I108)))</f>
        <v/>
      </c>
      <c r="DN114" s="322" t="str">
        <f ca="true">+IF(OFFSET('Sanitation Data'!$I$32,0,10*ROW('Sanitation Data'!I108))="","",OFFSET('Sanitation Data'!$I$32,0,10*ROW('Sanitation Data'!I108)))</f>
        <v/>
      </c>
      <c r="DO114" s="322" t="str">
        <f ca="true">+IF(OFFSET('Hygiene Data'!$D$11,0,10*ROW('Hygiene Data'!D108))="","",OFFSET('Hygiene Data'!$D$11,0,10*ROW('Hygiene Data'!D108)))</f>
        <v/>
      </c>
      <c r="DP114" s="322" t="str">
        <f ca="true">+IF(OFFSET('Hygiene Data'!$D$12,0,10*ROW('Hygiene Data'!D108))="","",OFFSET('Hygiene Data'!$D$12,0,10*ROW('Hygiene Data'!D108)))</f>
        <v/>
      </c>
      <c r="DQ114" s="322" t="str">
        <f ca="true">+IF(OFFSET('Hygiene Data'!$D$13,0,10*ROW('Hygiene Data'!D108))="","",OFFSET('Hygiene Data'!$D$13,0,10*ROW('Hygiene Data'!D108)))</f>
        <v/>
      </c>
      <c r="DR114" s="322" t="str">
        <f ca="true">+IF(OFFSET('Hygiene Data'!$E$11,0,10*ROW('Hygiene Data'!E108))="","",OFFSET('Hygiene Data'!$E$11,0,10*ROW('Hygiene Data'!E108)))</f>
        <v/>
      </c>
      <c r="DS114" s="322" t="str">
        <f ca="true">+IF(OFFSET('Hygiene Data'!$E$12,0,10*ROW('Hygiene Data'!E108))="","",OFFSET('Hygiene Data'!$E$12,0,10*ROW('Hygiene Data'!E108)))</f>
        <v/>
      </c>
      <c r="DT114" s="322" t="str">
        <f ca="true">+IF(OFFSET('Hygiene Data'!$E$13,0,10*ROW('Hygiene Data'!E108))="","",OFFSET('Hygiene Data'!$E$13,0,10*ROW('Hygiene Data'!E108)))</f>
        <v/>
      </c>
      <c r="DU114" s="322" t="str">
        <f ca="true">+IF(OFFSET('Hygiene Data'!$F$11,0,10*ROW('Hygiene Data'!F108))="","",OFFSET('Hygiene Data'!$F$11,0,10*ROW('Hygiene Data'!F108)))</f>
        <v/>
      </c>
      <c r="DV114" s="322" t="str">
        <f ca="true">+IF(OFFSET('Hygiene Data'!$F$12,0,10*ROW('Hygiene Data'!F108))="","",OFFSET('Hygiene Data'!$F$12,0,10*ROW('Hygiene Data'!F108)))</f>
        <v/>
      </c>
      <c r="DW114" s="322" t="str">
        <f ca="true">+IF(OFFSET('Hygiene Data'!$F$13,0,10*ROW('Hygiene Data'!F108))="","",OFFSET('Hygiene Data'!$F$13,0,10*ROW('Hygiene Data'!F108)))</f>
        <v/>
      </c>
      <c r="DX114" s="322" t="str">
        <f ca="true">+IF(OFFSET('Hygiene Data'!$G$11,0,10*ROW('Hygiene Data'!G108))="","",OFFSET('Hygiene Data'!$G$11,0,10*ROW('Hygiene Data'!G108)))</f>
        <v/>
      </c>
      <c r="DY114" s="322" t="str">
        <f ca="true">+IF(OFFSET('Hygiene Data'!$G$12,0,10*ROW('Hygiene Data'!G108))="","",OFFSET('Hygiene Data'!$G$12,0,10*ROW('Hygiene Data'!G108)))</f>
        <v/>
      </c>
      <c r="DZ114" s="322" t="str">
        <f ca="true">+IF(OFFSET('Hygiene Data'!$G$13,0,10*ROW('Hygiene Data'!G108))="","",OFFSET('Hygiene Data'!$G$13,0,10*ROW('Hygiene Data'!G108)))</f>
        <v/>
      </c>
      <c r="EA114" s="322" t="str">
        <f ca="true">+IF(OFFSET('Hygiene Data'!$H$11,0,10*ROW('Hygiene Data'!H108))="","",OFFSET('Hygiene Data'!$H$11,0,10*ROW('Hygiene Data'!H108)))</f>
        <v/>
      </c>
      <c r="EB114" s="322" t="str">
        <f ca="true">+IF(OFFSET('Hygiene Data'!$H$12,0,10*ROW('Hygiene Data'!H108))="","",OFFSET('Hygiene Data'!$H$12,0,10*ROW('Hygiene Data'!H108)))</f>
        <v/>
      </c>
      <c r="EC114" s="322" t="str">
        <f ca="true">+IF(OFFSET('Hygiene Data'!$H$13,0,10*ROW('Hygiene Data'!H108))="","",OFFSET('Hygiene Data'!$H$13,0,10*ROW('Hygiene Data'!H108)))</f>
        <v/>
      </c>
      <c r="ED114" s="322" t="str">
        <f ca="true">+IF(OFFSET('Hygiene Data'!$I$11,0,10*ROW('Hygiene Data'!I108))="","",OFFSET('Hygiene Data'!$I$11,0,10*ROW('Hygiene Data'!I108)))</f>
        <v/>
      </c>
      <c r="EE114" s="322" t="str">
        <f ca="true">+IF(OFFSET('Hygiene Data'!$I$12,0,10*ROW('Hygiene Data'!I108))="","",OFFSET('Hygiene Data'!$I$12,0,10*ROW('Hygiene Data'!I108)))</f>
        <v/>
      </c>
      <c r="EF114" s="322" t="str">
        <f ca="true">+IF(OFFSET('Hygiene Data'!$I$13,0,10*ROW('Hygiene Data'!I108))="","",OFFSET('Hygiene Data'!$I$13,0,10*ROW('Hygiene Data'!I108)))</f>
        <v/>
      </c>
    </row>
    <row xmlns:x14ac="http://schemas.microsoft.com/office/spreadsheetml/2009/9/ac" r="115" x14ac:dyDescent="0.2">
      <c r="A115" s="38" t="str">
        <f ca="true">+IF(OFFSET('Water Data'!$B$2,0,10*ROW('Water Data'!E109))="","",OFFSET('Water Data'!$B$2,0,10*ROW('Water Data'!E109)))</f>
        <v/>
      </c>
      <c r="B115" s="38" t="str">
        <f ca="true">+IF(OFFSET('Water Data'!$C$2,0,10*ROW('Water Data'!F109))="","",OFFSET('Water Data'!$C$2,0,10*ROW('Water Data'!F109)))</f>
        <v/>
      </c>
      <c r="C115" s="378" t="str">
        <f t="shared" ca="true" si="1"/>
        <v/>
      </c>
      <c r="D115" s="99"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9"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9"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9"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9"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9"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9"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9"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9"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9"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9"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9"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9"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9"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9"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9"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9"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9"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100"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100"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100"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100"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100"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100"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100"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100"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100"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100"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100"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100"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100"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100"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100"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100"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100"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100"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100"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100"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100"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100"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100"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100"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100"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100"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100"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100"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100"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100"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101"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101"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101"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101"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101"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101"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101"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101"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101"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101"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101"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101"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101"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101"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101"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101"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101"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101"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22"/>
      <c r="BS115" s="322" t="str">
        <f ca="true">+IF(OFFSET('Water Data'!$D$27,0,10*ROW('Water Data'!D109))="","",OFFSET('Water Data'!$D$27,0,10*ROW('Water Data'!D109)))</f>
        <v/>
      </c>
      <c r="BT115" s="322" t="str">
        <f ca="true">+IF(OFFSET('Water Data'!$D$28,0,10*ROW('Water Data'!D109))="","",OFFSET('Water Data'!$D$28,0,10*ROW('Water Data'!D109)))</f>
        <v/>
      </c>
      <c r="BU115" s="322" t="str">
        <f ca="true">+IF(OFFSET('Water Data'!$D$29,0,10*ROW('Water Data'!D109))="","",OFFSET('Water Data'!$D$29,0,10*ROW('Water Data'!D109)))</f>
        <v/>
      </c>
      <c r="BV115" s="322" t="str">
        <f ca="true">+IF(OFFSET('Water Data'!$E$27,0,10*ROW('Water Data'!E109))="","",OFFSET('Water Data'!$E$27,0,10*ROW('Water Data'!E109)))</f>
        <v/>
      </c>
      <c r="BW115" s="322" t="str">
        <f ca="true">+IF(OFFSET('Water Data'!$E$28,0,10*ROW('Water Data'!E109))="","",OFFSET('Water Data'!$E$28,0,10*ROW('Water Data'!E109)))</f>
        <v/>
      </c>
      <c r="BX115" s="322" t="str">
        <f ca="true">+IF(OFFSET('Water Data'!$E$29,0,10*ROW('Water Data'!E109))="","",OFFSET('Water Data'!$E$29,0,10*ROW('Water Data'!E109)))</f>
        <v/>
      </c>
      <c r="BY115" s="322" t="str">
        <f ca="true">+IF(OFFSET('Water Data'!$F$27,0,10*ROW('Water Data'!F109))="","",OFFSET('Water Data'!$F$27,0,10*ROW('Water Data'!F109)))</f>
        <v/>
      </c>
      <c r="BZ115" s="322" t="str">
        <f ca="true">+IF(OFFSET('Water Data'!$F$28,0,10*ROW('Water Data'!F109))="","",OFFSET('Water Data'!$F$28,0,10*ROW('Water Data'!F109)))</f>
        <v/>
      </c>
      <c r="CA115" s="322" t="str">
        <f ca="true">+IF(OFFSET('Water Data'!$F$29,0,10*ROW('Water Data'!F109))="","",OFFSET('Water Data'!$F$29,0,10*ROW('Water Data'!F109)))</f>
        <v/>
      </c>
      <c r="CB115" s="322" t="str">
        <f ca="true">+IF(OFFSET('Water Data'!$G$27,0,10*ROW('Water Data'!G109))="","",OFFSET('Water Data'!$G$27,0,10*ROW('Water Data'!G109)))</f>
        <v/>
      </c>
      <c r="CC115" s="322" t="str">
        <f ca="true">+IF(OFFSET('Water Data'!$G$28,0,10*ROW('Water Data'!G109))="","",OFFSET('Water Data'!$G$28,0,10*ROW('Water Data'!G109)))</f>
        <v/>
      </c>
      <c r="CD115" s="322" t="str">
        <f ca="true">+IF(OFFSET('Water Data'!$G$29,0,10*ROW('Water Data'!G109))="","",OFFSET('Water Data'!$G$29,0,10*ROW('Water Data'!G109)))</f>
        <v/>
      </c>
      <c r="CE115" s="322" t="str">
        <f ca="true">+IF(OFFSET('Water Data'!$H$27,0,10*ROW('Water Data'!H109))="","",OFFSET('Water Data'!$H$27,0,10*ROW('Water Data'!H109)))</f>
        <v/>
      </c>
      <c r="CF115" s="322" t="str">
        <f ca="true">+IF(OFFSET('Water Data'!$H$28,0,10*ROW('Water Data'!H109))="","",OFFSET('Water Data'!$H$28,0,10*ROW('Water Data'!H109)))</f>
        <v/>
      </c>
      <c r="CG115" s="322" t="str">
        <f ca="true">+IF(OFFSET('Water Data'!$H$29,0,10*ROW('Water Data'!H109))="","",OFFSET('Water Data'!$H$29,0,10*ROW('Water Data'!H109)))</f>
        <v/>
      </c>
      <c r="CH115" s="322" t="str">
        <f ca="true">+IF(OFFSET('Water Data'!$I$27,0,10*ROW('Water Data'!I109))="","",OFFSET('Water Data'!$I$27,0,10*ROW('Water Data'!I109)))</f>
        <v/>
      </c>
      <c r="CI115" s="322" t="str">
        <f ca="true">+IF(OFFSET('Water Data'!$I$28,0,10*ROW('Water Data'!I109))="","",OFFSET('Water Data'!$I$28,0,10*ROW('Water Data'!I109)))</f>
        <v/>
      </c>
      <c r="CJ115" s="322" t="str">
        <f ca="true">+IF(OFFSET('Water Data'!$I$29,0,10*ROW('Water Data'!I109))="","",OFFSET('Water Data'!$I$29,0,10*ROW('Water Data'!I109)))</f>
        <v/>
      </c>
      <c r="CK115" s="322" t="str">
        <f ca="true">+IF(OFFSET('Sanitation Data'!$D$28,0,10*ROW('Sanitation Data'!D109))="","",OFFSET('Sanitation Data'!$D$28,0,10*ROW('Sanitation Data'!D109)))</f>
        <v/>
      </c>
      <c r="CL115" s="322" t="str">
        <f ca="true">+IF(OFFSET('Sanitation Data'!$D$29,0,10*ROW('Sanitation Data'!D109))="","",OFFSET('Sanitation Data'!$D$29,0,10*ROW('Sanitation Data'!D109)))</f>
        <v/>
      </c>
      <c r="CM115" s="322" t="str">
        <f ca="true">+IF(OFFSET('Sanitation Data'!$D$30,0,10*ROW('Sanitation Data'!D109))="","",OFFSET('Sanitation Data'!$D$30,0,10*ROW('Sanitation Data'!D109)))</f>
        <v/>
      </c>
      <c r="CN115" s="322" t="str">
        <f ca="true">+IF(OFFSET('Sanitation Data'!$D$31,0,10*ROW('Sanitation Data'!D109))="","",OFFSET('Sanitation Data'!$D$31,0,10*ROW('Sanitation Data'!D109)))</f>
        <v/>
      </c>
      <c r="CO115" s="322" t="str">
        <f ca="true">+IF(OFFSET('Sanitation Data'!$D$32,0,10*ROW('Sanitation Data'!D109))="","",OFFSET('Sanitation Data'!$D$32,0,10*ROW('Sanitation Data'!D109)))</f>
        <v/>
      </c>
      <c r="CP115" s="322" t="str">
        <f ca="true">+IF(OFFSET('Sanitation Data'!$E$28,0,10*ROW('Sanitation Data'!E109))="","",OFFSET('Sanitation Data'!$E$28,0,10*ROW('Sanitation Data'!E109)))</f>
        <v/>
      </c>
      <c r="CQ115" s="322" t="str">
        <f ca="true">+IF(OFFSET('Sanitation Data'!$E$29,0,10*ROW('Sanitation Data'!E109))="","",OFFSET('Sanitation Data'!$E$29,0,10*ROW('Sanitation Data'!E109)))</f>
        <v/>
      </c>
      <c r="CR115" s="322" t="str">
        <f ca="true">+IF(OFFSET('Sanitation Data'!$E$30,0,10*ROW('Sanitation Data'!E109))="","",OFFSET('Sanitation Data'!$E$30,0,10*ROW('Sanitation Data'!E109)))</f>
        <v/>
      </c>
      <c r="CS115" s="322" t="str">
        <f ca="true">+IF(OFFSET('Sanitation Data'!$E$31,0,10*ROW('Sanitation Data'!E109))="","",OFFSET('Sanitation Data'!$E$31,0,10*ROW('Sanitation Data'!E109)))</f>
        <v/>
      </c>
      <c r="CT115" s="322" t="str">
        <f ca="true">+IF(OFFSET('Sanitation Data'!$E$32,0,10*ROW('Sanitation Data'!E109))="","",OFFSET('Sanitation Data'!$E$32,0,10*ROW('Sanitation Data'!E109)))</f>
        <v/>
      </c>
      <c r="CU115" s="322" t="str">
        <f ca="true">+IF(OFFSET('Sanitation Data'!$F$28,0,10*ROW('Sanitation Data'!F109))="","",OFFSET('Sanitation Data'!$F$28,0,10*ROW('Sanitation Data'!F109)))</f>
        <v/>
      </c>
      <c r="CV115" s="322" t="str">
        <f ca="true">+IF(OFFSET('Sanitation Data'!$F$29,0,10*ROW('Sanitation Data'!F109))="","",OFFSET('Sanitation Data'!$F$29,0,10*ROW('Sanitation Data'!F109)))</f>
        <v/>
      </c>
      <c r="CW115" s="322" t="str">
        <f ca="true">+IF(OFFSET('Sanitation Data'!$F$30,0,10*ROW('Sanitation Data'!F109))="","",OFFSET('Sanitation Data'!$F$30,0,10*ROW('Sanitation Data'!F109)))</f>
        <v/>
      </c>
      <c r="CX115" s="322" t="str">
        <f ca="true">+IF(OFFSET('Sanitation Data'!$F$31,0,10*ROW('Sanitation Data'!F109))="","",OFFSET('Sanitation Data'!$F$31,0,10*ROW('Sanitation Data'!F109)))</f>
        <v/>
      </c>
      <c r="CY115" s="322" t="str">
        <f ca="true">+IF(OFFSET('Sanitation Data'!$F$32,0,10*ROW('Sanitation Data'!F109))="","",OFFSET('Sanitation Data'!$F$32,0,10*ROW('Sanitation Data'!F109)))</f>
        <v/>
      </c>
      <c r="CZ115" s="322" t="str">
        <f ca="true">+IF(OFFSET('Sanitation Data'!$G$28,0,10*ROW('Sanitation Data'!G109))="","",OFFSET('Sanitation Data'!$G$28,0,10*ROW('Sanitation Data'!G109)))</f>
        <v/>
      </c>
      <c r="DA115" s="322" t="str">
        <f ca="true">+IF(OFFSET('Sanitation Data'!$G$29,0,10*ROW('Sanitation Data'!G109))="","",OFFSET('Sanitation Data'!$G$29,0,10*ROW('Sanitation Data'!G109)))</f>
        <v/>
      </c>
      <c r="DB115" s="322" t="str">
        <f ca="true">+IF(OFFSET('Sanitation Data'!$G$30,0,10*ROW('Sanitation Data'!G109))="","",OFFSET('Sanitation Data'!$G$30,0,10*ROW('Sanitation Data'!G109)))</f>
        <v/>
      </c>
      <c r="DC115" s="322" t="str">
        <f ca="true">+IF(OFFSET('Sanitation Data'!$G$31,0,10*ROW('Sanitation Data'!G109))="","",OFFSET('Sanitation Data'!$G$31,0,10*ROW('Sanitation Data'!G109)))</f>
        <v/>
      </c>
      <c r="DD115" s="322" t="str">
        <f ca="true">+IF(OFFSET('Sanitation Data'!$G$32,0,10*ROW('Sanitation Data'!G109))="","",OFFSET('Sanitation Data'!$G$32,0,10*ROW('Sanitation Data'!G109)))</f>
        <v/>
      </c>
      <c r="DE115" s="322" t="str">
        <f ca="true">+IF(OFFSET('Sanitation Data'!$H$28,0,10*ROW('Sanitation Data'!H109))="","",OFFSET('Sanitation Data'!$H$28,0,10*ROW('Sanitation Data'!H109)))</f>
        <v/>
      </c>
      <c r="DF115" s="322" t="str">
        <f ca="true">+IF(OFFSET('Sanitation Data'!$H$29,0,10*ROW('Sanitation Data'!H109))="","",OFFSET('Sanitation Data'!$H$29,0,10*ROW('Sanitation Data'!H109)))</f>
        <v/>
      </c>
      <c r="DG115" s="322" t="str">
        <f ca="true">+IF(OFFSET('Sanitation Data'!$H$30,0,10*ROW('Sanitation Data'!H109))="","",OFFSET('Sanitation Data'!$H$30,0,10*ROW('Sanitation Data'!H109)))</f>
        <v/>
      </c>
      <c r="DH115" s="322" t="str">
        <f ca="true">+IF(OFFSET('Sanitation Data'!$H$31,0,10*ROW('Sanitation Data'!H109))="","",OFFSET('Sanitation Data'!$H$31,0,10*ROW('Sanitation Data'!H109)))</f>
        <v/>
      </c>
      <c r="DI115" s="322" t="str">
        <f ca="true">+IF(OFFSET('Sanitation Data'!$H$32,0,10*ROW('Sanitation Data'!H109))="","",OFFSET('Sanitation Data'!$H$32,0,10*ROW('Sanitation Data'!H109)))</f>
        <v/>
      </c>
      <c r="DJ115" s="322" t="str">
        <f ca="true">+IF(OFFSET('Sanitation Data'!$I$28,0,10*ROW('Sanitation Data'!I109))="","",OFFSET('Sanitation Data'!$I$28,0,10*ROW('Sanitation Data'!I109)))</f>
        <v/>
      </c>
      <c r="DK115" s="322" t="str">
        <f ca="true">+IF(OFFSET('Sanitation Data'!$I$29,0,10*ROW('Sanitation Data'!I109))="","",OFFSET('Sanitation Data'!$I$29,0,10*ROW('Sanitation Data'!I109)))</f>
        <v/>
      </c>
      <c r="DL115" s="322" t="str">
        <f ca="true">+IF(OFFSET('Sanitation Data'!$I$30,0,10*ROW('Sanitation Data'!I109))="","",OFFSET('Sanitation Data'!$I$30,0,10*ROW('Sanitation Data'!I109)))</f>
        <v/>
      </c>
      <c r="DM115" s="322" t="str">
        <f ca="true">+IF(OFFSET('Sanitation Data'!$I$31,0,10*ROW('Sanitation Data'!I109))="","",OFFSET('Sanitation Data'!$I$31,0,10*ROW('Sanitation Data'!I109)))</f>
        <v/>
      </c>
      <c r="DN115" s="322" t="str">
        <f ca="true">+IF(OFFSET('Sanitation Data'!$I$32,0,10*ROW('Sanitation Data'!I109))="","",OFFSET('Sanitation Data'!$I$32,0,10*ROW('Sanitation Data'!I109)))</f>
        <v/>
      </c>
      <c r="DO115" s="322" t="str">
        <f ca="true">+IF(OFFSET('Hygiene Data'!$D$11,0,10*ROW('Hygiene Data'!D109))="","",OFFSET('Hygiene Data'!$D$11,0,10*ROW('Hygiene Data'!D109)))</f>
        <v/>
      </c>
      <c r="DP115" s="322" t="str">
        <f ca="true">+IF(OFFSET('Hygiene Data'!$D$12,0,10*ROW('Hygiene Data'!D109))="","",OFFSET('Hygiene Data'!$D$12,0,10*ROW('Hygiene Data'!D109)))</f>
        <v/>
      </c>
      <c r="DQ115" s="322" t="str">
        <f ca="true">+IF(OFFSET('Hygiene Data'!$D$13,0,10*ROW('Hygiene Data'!D109))="","",OFFSET('Hygiene Data'!$D$13,0,10*ROW('Hygiene Data'!D109)))</f>
        <v/>
      </c>
      <c r="DR115" s="322" t="str">
        <f ca="true">+IF(OFFSET('Hygiene Data'!$E$11,0,10*ROW('Hygiene Data'!E109))="","",OFFSET('Hygiene Data'!$E$11,0,10*ROW('Hygiene Data'!E109)))</f>
        <v/>
      </c>
      <c r="DS115" s="322" t="str">
        <f ca="true">+IF(OFFSET('Hygiene Data'!$E$12,0,10*ROW('Hygiene Data'!E109))="","",OFFSET('Hygiene Data'!$E$12,0,10*ROW('Hygiene Data'!E109)))</f>
        <v/>
      </c>
      <c r="DT115" s="322" t="str">
        <f ca="true">+IF(OFFSET('Hygiene Data'!$E$13,0,10*ROW('Hygiene Data'!E109))="","",OFFSET('Hygiene Data'!$E$13,0,10*ROW('Hygiene Data'!E109)))</f>
        <v/>
      </c>
      <c r="DU115" s="322" t="str">
        <f ca="true">+IF(OFFSET('Hygiene Data'!$F$11,0,10*ROW('Hygiene Data'!F109))="","",OFFSET('Hygiene Data'!$F$11,0,10*ROW('Hygiene Data'!F109)))</f>
        <v/>
      </c>
      <c r="DV115" s="322" t="str">
        <f ca="true">+IF(OFFSET('Hygiene Data'!$F$12,0,10*ROW('Hygiene Data'!F109))="","",OFFSET('Hygiene Data'!$F$12,0,10*ROW('Hygiene Data'!F109)))</f>
        <v/>
      </c>
      <c r="DW115" s="322" t="str">
        <f ca="true">+IF(OFFSET('Hygiene Data'!$F$13,0,10*ROW('Hygiene Data'!F109))="","",OFFSET('Hygiene Data'!$F$13,0,10*ROW('Hygiene Data'!F109)))</f>
        <v/>
      </c>
      <c r="DX115" s="322" t="str">
        <f ca="true">+IF(OFFSET('Hygiene Data'!$G$11,0,10*ROW('Hygiene Data'!G109))="","",OFFSET('Hygiene Data'!$G$11,0,10*ROW('Hygiene Data'!G109)))</f>
        <v/>
      </c>
      <c r="DY115" s="322" t="str">
        <f ca="true">+IF(OFFSET('Hygiene Data'!$G$12,0,10*ROW('Hygiene Data'!G109))="","",OFFSET('Hygiene Data'!$G$12,0,10*ROW('Hygiene Data'!G109)))</f>
        <v/>
      </c>
      <c r="DZ115" s="322" t="str">
        <f ca="true">+IF(OFFSET('Hygiene Data'!$G$13,0,10*ROW('Hygiene Data'!G109))="","",OFFSET('Hygiene Data'!$G$13,0,10*ROW('Hygiene Data'!G109)))</f>
        <v/>
      </c>
      <c r="EA115" s="322" t="str">
        <f ca="true">+IF(OFFSET('Hygiene Data'!$H$11,0,10*ROW('Hygiene Data'!H109))="","",OFFSET('Hygiene Data'!$H$11,0,10*ROW('Hygiene Data'!H109)))</f>
        <v/>
      </c>
      <c r="EB115" s="322" t="str">
        <f ca="true">+IF(OFFSET('Hygiene Data'!$H$12,0,10*ROW('Hygiene Data'!H109))="","",OFFSET('Hygiene Data'!$H$12,0,10*ROW('Hygiene Data'!H109)))</f>
        <v/>
      </c>
      <c r="EC115" s="322" t="str">
        <f ca="true">+IF(OFFSET('Hygiene Data'!$H$13,0,10*ROW('Hygiene Data'!H109))="","",OFFSET('Hygiene Data'!$H$13,0,10*ROW('Hygiene Data'!H109)))</f>
        <v/>
      </c>
      <c r="ED115" s="322" t="str">
        <f ca="true">+IF(OFFSET('Hygiene Data'!$I$11,0,10*ROW('Hygiene Data'!I109))="","",OFFSET('Hygiene Data'!$I$11,0,10*ROW('Hygiene Data'!I109)))</f>
        <v/>
      </c>
      <c r="EE115" s="322" t="str">
        <f ca="true">+IF(OFFSET('Hygiene Data'!$I$12,0,10*ROW('Hygiene Data'!I109))="","",OFFSET('Hygiene Data'!$I$12,0,10*ROW('Hygiene Data'!I109)))</f>
        <v/>
      </c>
      <c r="EF115" s="322" t="str">
        <f ca="true">+IF(OFFSET('Hygiene Data'!$I$13,0,10*ROW('Hygiene Data'!I109))="","",OFFSET('Hygiene Data'!$I$13,0,10*ROW('Hygiene Data'!I109)))</f>
        <v/>
      </c>
    </row>
    <row xmlns:x14ac="http://schemas.microsoft.com/office/spreadsheetml/2009/9/ac" r="116" x14ac:dyDescent="0.2">
      <c r="A116" s="38" t="str">
        <f ca="true">+IF(OFFSET('Water Data'!$B$2,0,10*ROW('Water Data'!E110))="","",OFFSET('Water Data'!$B$2,0,10*ROW('Water Data'!E110)))</f>
        <v/>
      </c>
      <c r="B116" s="38" t="str">
        <f ca="true">+IF(OFFSET('Water Data'!$C$2,0,10*ROW('Water Data'!F110))="","",OFFSET('Water Data'!$C$2,0,10*ROW('Water Data'!F110)))</f>
        <v/>
      </c>
      <c r="C116" s="378" t="str">
        <f t="shared" ca="true" si="1"/>
        <v/>
      </c>
      <c r="D116" s="99"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9"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9"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9"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9"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9"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9"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9"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9"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9"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9"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9"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9"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9"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9"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9"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9"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9"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100"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100"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100"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100"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100"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100"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100"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100"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100"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100"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100"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100"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100"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100"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100"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100"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100"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100"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100"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100"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100"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100"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100"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100"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100"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100"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100"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100"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100"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100"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101"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101"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101"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101"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101"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101"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101"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101"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101"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101"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101"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101"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101"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101"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101"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101"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101"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101"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22"/>
      <c r="BS116" s="322" t="str">
        <f ca="true">+IF(OFFSET('Water Data'!$D$27,0,10*ROW('Water Data'!D110))="","",OFFSET('Water Data'!$D$27,0,10*ROW('Water Data'!D110)))</f>
        <v/>
      </c>
      <c r="BT116" s="322" t="str">
        <f ca="true">+IF(OFFSET('Water Data'!$D$28,0,10*ROW('Water Data'!D110))="","",OFFSET('Water Data'!$D$28,0,10*ROW('Water Data'!D110)))</f>
        <v/>
      </c>
      <c r="BU116" s="322" t="str">
        <f ca="true">+IF(OFFSET('Water Data'!$D$29,0,10*ROW('Water Data'!D110))="","",OFFSET('Water Data'!$D$29,0,10*ROW('Water Data'!D110)))</f>
        <v/>
      </c>
      <c r="BV116" s="322" t="str">
        <f ca="true">+IF(OFFSET('Water Data'!$E$27,0,10*ROW('Water Data'!E110))="","",OFFSET('Water Data'!$E$27,0,10*ROW('Water Data'!E110)))</f>
        <v/>
      </c>
      <c r="BW116" s="322" t="str">
        <f ca="true">+IF(OFFSET('Water Data'!$E$28,0,10*ROW('Water Data'!E110))="","",OFFSET('Water Data'!$E$28,0,10*ROW('Water Data'!E110)))</f>
        <v/>
      </c>
      <c r="BX116" s="322" t="str">
        <f ca="true">+IF(OFFSET('Water Data'!$E$29,0,10*ROW('Water Data'!E110))="","",OFFSET('Water Data'!$E$29,0,10*ROW('Water Data'!E110)))</f>
        <v/>
      </c>
      <c r="BY116" s="322" t="str">
        <f ca="true">+IF(OFFSET('Water Data'!$F$27,0,10*ROW('Water Data'!F110))="","",OFFSET('Water Data'!$F$27,0,10*ROW('Water Data'!F110)))</f>
        <v/>
      </c>
      <c r="BZ116" s="322" t="str">
        <f ca="true">+IF(OFFSET('Water Data'!$F$28,0,10*ROW('Water Data'!F110))="","",OFFSET('Water Data'!$F$28,0,10*ROW('Water Data'!F110)))</f>
        <v/>
      </c>
      <c r="CA116" s="322" t="str">
        <f ca="true">+IF(OFFSET('Water Data'!$F$29,0,10*ROW('Water Data'!F110))="","",OFFSET('Water Data'!$F$29,0,10*ROW('Water Data'!F110)))</f>
        <v/>
      </c>
      <c r="CB116" s="322" t="str">
        <f ca="true">+IF(OFFSET('Water Data'!$G$27,0,10*ROW('Water Data'!G110))="","",OFFSET('Water Data'!$G$27,0,10*ROW('Water Data'!G110)))</f>
        <v/>
      </c>
      <c r="CC116" s="322" t="str">
        <f ca="true">+IF(OFFSET('Water Data'!$G$28,0,10*ROW('Water Data'!G110))="","",OFFSET('Water Data'!$G$28,0,10*ROW('Water Data'!G110)))</f>
        <v/>
      </c>
      <c r="CD116" s="322" t="str">
        <f ca="true">+IF(OFFSET('Water Data'!$G$29,0,10*ROW('Water Data'!G110))="","",OFFSET('Water Data'!$G$29,0,10*ROW('Water Data'!G110)))</f>
        <v/>
      </c>
      <c r="CE116" s="322" t="str">
        <f ca="true">+IF(OFFSET('Water Data'!$H$27,0,10*ROW('Water Data'!H110))="","",OFFSET('Water Data'!$H$27,0,10*ROW('Water Data'!H110)))</f>
        <v/>
      </c>
      <c r="CF116" s="322" t="str">
        <f ca="true">+IF(OFFSET('Water Data'!$H$28,0,10*ROW('Water Data'!H110))="","",OFFSET('Water Data'!$H$28,0,10*ROW('Water Data'!H110)))</f>
        <v/>
      </c>
      <c r="CG116" s="322" t="str">
        <f ca="true">+IF(OFFSET('Water Data'!$H$29,0,10*ROW('Water Data'!H110))="","",OFFSET('Water Data'!$H$29,0,10*ROW('Water Data'!H110)))</f>
        <v/>
      </c>
      <c r="CH116" s="322" t="str">
        <f ca="true">+IF(OFFSET('Water Data'!$I$27,0,10*ROW('Water Data'!I110))="","",OFFSET('Water Data'!$I$27,0,10*ROW('Water Data'!I110)))</f>
        <v/>
      </c>
      <c r="CI116" s="322" t="str">
        <f ca="true">+IF(OFFSET('Water Data'!$I$28,0,10*ROW('Water Data'!I110))="","",OFFSET('Water Data'!$I$28,0,10*ROW('Water Data'!I110)))</f>
        <v/>
      </c>
      <c r="CJ116" s="322" t="str">
        <f ca="true">+IF(OFFSET('Water Data'!$I$29,0,10*ROW('Water Data'!I110))="","",OFFSET('Water Data'!$I$29,0,10*ROW('Water Data'!I110)))</f>
        <v/>
      </c>
      <c r="CK116" s="322" t="str">
        <f ca="true">+IF(OFFSET('Sanitation Data'!$D$28,0,10*ROW('Sanitation Data'!D110))="","",OFFSET('Sanitation Data'!$D$28,0,10*ROW('Sanitation Data'!D110)))</f>
        <v/>
      </c>
      <c r="CL116" s="322" t="str">
        <f ca="true">+IF(OFFSET('Sanitation Data'!$D$29,0,10*ROW('Sanitation Data'!D110))="","",OFFSET('Sanitation Data'!$D$29,0,10*ROW('Sanitation Data'!D110)))</f>
        <v/>
      </c>
      <c r="CM116" s="322" t="str">
        <f ca="true">+IF(OFFSET('Sanitation Data'!$D$30,0,10*ROW('Sanitation Data'!D110))="","",OFFSET('Sanitation Data'!$D$30,0,10*ROW('Sanitation Data'!D110)))</f>
        <v/>
      </c>
      <c r="CN116" s="322" t="str">
        <f ca="true">+IF(OFFSET('Sanitation Data'!$D$31,0,10*ROW('Sanitation Data'!D110))="","",OFFSET('Sanitation Data'!$D$31,0,10*ROW('Sanitation Data'!D110)))</f>
        <v/>
      </c>
      <c r="CO116" s="322" t="str">
        <f ca="true">+IF(OFFSET('Sanitation Data'!$D$32,0,10*ROW('Sanitation Data'!D110))="","",OFFSET('Sanitation Data'!$D$32,0,10*ROW('Sanitation Data'!D110)))</f>
        <v/>
      </c>
      <c r="CP116" s="322" t="str">
        <f ca="true">+IF(OFFSET('Sanitation Data'!$E$28,0,10*ROW('Sanitation Data'!E110))="","",OFFSET('Sanitation Data'!$E$28,0,10*ROW('Sanitation Data'!E110)))</f>
        <v/>
      </c>
      <c r="CQ116" s="322" t="str">
        <f ca="true">+IF(OFFSET('Sanitation Data'!$E$29,0,10*ROW('Sanitation Data'!E110))="","",OFFSET('Sanitation Data'!$E$29,0,10*ROW('Sanitation Data'!E110)))</f>
        <v/>
      </c>
      <c r="CR116" s="322" t="str">
        <f ca="true">+IF(OFFSET('Sanitation Data'!$E$30,0,10*ROW('Sanitation Data'!E110))="","",OFFSET('Sanitation Data'!$E$30,0,10*ROW('Sanitation Data'!E110)))</f>
        <v/>
      </c>
      <c r="CS116" s="322" t="str">
        <f ca="true">+IF(OFFSET('Sanitation Data'!$E$31,0,10*ROW('Sanitation Data'!E110))="","",OFFSET('Sanitation Data'!$E$31,0,10*ROW('Sanitation Data'!E110)))</f>
        <v/>
      </c>
      <c r="CT116" s="322" t="str">
        <f ca="true">+IF(OFFSET('Sanitation Data'!$E$32,0,10*ROW('Sanitation Data'!E110))="","",OFFSET('Sanitation Data'!$E$32,0,10*ROW('Sanitation Data'!E110)))</f>
        <v/>
      </c>
      <c r="CU116" s="322" t="str">
        <f ca="true">+IF(OFFSET('Sanitation Data'!$F$28,0,10*ROW('Sanitation Data'!F110))="","",OFFSET('Sanitation Data'!$F$28,0,10*ROW('Sanitation Data'!F110)))</f>
        <v/>
      </c>
      <c r="CV116" s="322" t="str">
        <f ca="true">+IF(OFFSET('Sanitation Data'!$F$29,0,10*ROW('Sanitation Data'!F110))="","",OFFSET('Sanitation Data'!$F$29,0,10*ROW('Sanitation Data'!F110)))</f>
        <v/>
      </c>
      <c r="CW116" s="322" t="str">
        <f ca="true">+IF(OFFSET('Sanitation Data'!$F$30,0,10*ROW('Sanitation Data'!F110))="","",OFFSET('Sanitation Data'!$F$30,0,10*ROW('Sanitation Data'!F110)))</f>
        <v/>
      </c>
      <c r="CX116" s="322" t="str">
        <f ca="true">+IF(OFFSET('Sanitation Data'!$F$31,0,10*ROW('Sanitation Data'!F110))="","",OFFSET('Sanitation Data'!$F$31,0,10*ROW('Sanitation Data'!F110)))</f>
        <v/>
      </c>
      <c r="CY116" s="322" t="str">
        <f ca="true">+IF(OFFSET('Sanitation Data'!$F$32,0,10*ROW('Sanitation Data'!F110))="","",OFFSET('Sanitation Data'!$F$32,0,10*ROW('Sanitation Data'!F110)))</f>
        <v/>
      </c>
      <c r="CZ116" s="322" t="str">
        <f ca="true">+IF(OFFSET('Sanitation Data'!$G$28,0,10*ROW('Sanitation Data'!G110))="","",OFFSET('Sanitation Data'!$G$28,0,10*ROW('Sanitation Data'!G110)))</f>
        <v/>
      </c>
      <c r="DA116" s="322" t="str">
        <f ca="true">+IF(OFFSET('Sanitation Data'!$G$29,0,10*ROW('Sanitation Data'!G110))="","",OFFSET('Sanitation Data'!$G$29,0,10*ROW('Sanitation Data'!G110)))</f>
        <v/>
      </c>
      <c r="DB116" s="322" t="str">
        <f ca="true">+IF(OFFSET('Sanitation Data'!$G$30,0,10*ROW('Sanitation Data'!G110))="","",OFFSET('Sanitation Data'!$G$30,0,10*ROW('Sanitation Data'!G110)))</f>
        <v/>
      </c>
      <c r="DC116" s="322" t="str">
        <f ca="true">+IF(OFFSET('Sanitation Data'!$G$31,0,10*ROW('Sanitation Data'!G110))="","",OFFSET('Sanitation Data'!$G$31,0,10*ROW('Sanitation Data'!G110)))</f>
        <v/>
      </c>
      <c r="DD116" s="322" t="str">
        <f ca="true">+IF(OFFSET('Sanitation Data'!$G$32,0,10*ROW('Sanitation Data'!G110))="","",OFFSET('Sanitation Data'!$G$32,0,10*ROW('Sanitation Data'!G110)))</f>
        <v/>
      </c>
      <c r="DE116" s="322" t="str">
        <f ca="true">+IF(OFFSET('Sanitation Data'!$H$28,0,10*ROW('Sanitation Data'!H110))="","",OFFSET('Sanitation Data'!$H$28,0,10*ROW('Sanitation Data'!H110)))</f>
        <v/>
      </c>
      <c r="DF116" s="322" t="str">
        <f ca="true">+IF(OFFSET('Sanitation Data'!$H$29,0,10*ROW('Sanitation Data'!H110))="","",OFFSET('Sanitation Data'!$H$29,0,10*ROW('Sanitation Data'!H110)))</f>
        <v/>
      </c>
      <c r="DG116" s="322" t="str">
        <f ca="true">+IF(OFFSET('Sanitation Data'!$H$30,0,10*ROW('Sanitation Data'!H110))="","",OFFSET('Sanitation Data'!$H$30,0,10*ROW('Sanitation Data'!H110)))</f>
        <v/>
      </c>
      <c r="DH116" s="322" t="str">
        <f ca="true">+IF(OFFSET('Sanitation Data'!$H$31,0,10*ROW('Sanitation Data'!H110))="","",OFFSET('Sanitation Data'!$H$31,0,10*ROW('Sanitation Data'!H110)))</f>
        <v/>
      </c>
      <c r="DI116" s="322" t="str">
        <f ca="true">+IF(OFFSET('Sanitation Data'!$H$32,0,10*ROW('Sanitation Data'!H110))="","",OFFSET('Sanitation Data'!$H$32,0,10*ROW('Sanitation Data'!H110)))</f>
        <v/>
      </c>
      <c r="DJ116" s="322" t="str">
        <f ca="true">+IF(OFFSET('Sanitation Data'!$I$28,0,10*ROW('Sanitation Data'!I110))="","",OFFSET('Sanitation Data'!$I$28,0,10*ROW('Sanitation Data'!I110)))</f>
        <v/>
      </c>
      <c r="DK116" s="322" t="str">
        <f ca="true">+IF(OFFSET('Sanitation Data'!$I$29,0,10*ROW('Sanitation Data'!I110))="","",OFFSET('Sanitation Data'!$I$29,0,10*ROW('Sanitation Data'!I110)))</f>
        <v/>
      </c>
      <c r="DL116" s="322" t="str">
        <f ca="true">+IF(OFFSET('Sanitation Data'!$I$30,0,10*ROW('Sanitation Data'!I110))="","",OFFSET('Sanitation Data'!$I$30,0,10*ROW('Sanitation Data'!I110)))</f>
        <v/>
      </c>
      <c r="DM116" s="322" t="str">
        <f ca="true">+IF(OFFSET('Sanitation Data'!$I$31,0,10*ROW('Sanitation Data'!I110))="","",OFFSET('Sanitation Data'!$I$31,0,10*ROW('Sanitation Data'!I110)))</f>
        <v/>
      </c>
      <c r="DN116" s="322" t="str">
        <f ca="true">+IF(OFFSET('Sanitation Data'!$I$32,0,10*ROW('Sanitation Data'!I110))="","",OFFSET('Sanitation Data'!$I$32,0,10*ROW('Sanitation Data'!I110)))</f>
        <v/>
      </c>
      <c r="DO116" s="322" t="str">
        <f ca="true">+IF(OFFSET('Hygiene Data'!$D$11,0,10*ROW('Hygiene Data'!D110))="","",OFFSET('Hygiene Data'!$D$11,0,10*ROW('Hygiene Data'!D110)))</f>
        <v/>
      </c>
      <c r="DP116" s="322" t="str">
        <f ca="true">+IF(OFFSET('Hygiene Data'!$D$12,0,10*ROW('Hygiene Data'!D110))="","",OFFSET('Hygiene Data'!$D$12,0,10*ROW('Hygiene Data'!D110)))</f>
        <v/>
      </c>
      <c r="DQ116" s="322" t="str">
        <f ca="true">+IF(OFFSET('Hygiene Data'!$D$13,0,10*ROW('Hygiene Data'!D110))="","",OFFSET('Hygiene Data'!$D$13,0,10*ROW('Hygiene Data'!D110)))</f>
        <v/>
      </c>
      <c r="DR116" s="322" t="str">
        <f ca="true">+IF(OFFSET('Hygiene Data'!$E$11,0,10*ROW('Hygiene Data'!E110))="","",OFFSET('Hygiene Data'!$E$11,0,10*ROW('Hygiene Data'!E110)))</f>
        <v/>
      </c>
      <c r="DS116" s="322" t="str">
        <f ca="true">+IF(OFFSET('Hygiene Data'!$E$12,0,10*ROW('Hygiene Data'!E110))="","",OFFSET('Hygiene Data'!$E$12,0,10*ROW('Hygiene Data'!E110)))</f>
        <v/>
      </c>
      <c r="DT116" s="322" t="str">
        <f ca="true">+IF(OFFSET('Hygiene Data'!$E$13,0,10*ROW('Hygiene Data'!E110))="","",OFFSET('Hygiene Data'!$E$13,0,10*ROW('Hygiene Data'!E110)))</f>
        <v/>
      </c>
      <c r="DU116" s="322" t="str">
        <f ca="true">+IF(OFFSET('Hygiene Data'!$F$11,0,10*ROW('Hygiene Data'!F110))="","",OFFSET('Hygiene Data'!$F$11,0,10*ROW('Hygiene Data'!F110)))</f>
        <v/>
      </c>
      <c r="DV116" s="322" t="str">
        <f ca="true">+IF(OFFSET('Hygiene Data'!$F$12,0,10*ROW('Hygiene Data'!F110))="","",OFFSET('Hygiene Data'!$F$12,0,10*ROW('Hygiene Data'!F110)))</f>
        <v/>
      </c>
      <c r="DW116" s="322" t="str">
        <f ca="true">+IF(OFFSET('Hygiene Data'!$F$13,0,10*ROW('Hygiene Data'!F110))="","",OFFSET('Hygiene Data'!$F$13,0,10*ROW('Hygiene Data'!F110)))</f>
        <v/>
      </c>
      <c r="DX116" s="322" t="str">
        <f ca="true">+IF(OFFSET('Hygiene Data'!$G$11,0,10*ROW('Hygiene Data'!G110))="","",OFFSET('Hygiene Data'!$G$11,0,10*ROW('Hygiene Data'!G110)))</f>
        <v/>
      </c>
      <c r="DY116" s="322" t="str">
        <f ca="true">+IF(OFFSET('Hygiene Data'!$G$12,0,10*ROW('Hygiene Data'!G110))="","",OFFSET('Hygiene Data'!$G$12,0,10*ROW('Hygiene Data'!G110)))</f>
        <v/>
      </c>
      <c r="DZ116" s="322" t="str">
        <f ca="true">+IF(OFFSET('Hygiene Data'!$G$13,0,10*ROW('Hygiene Data'!G110))="","",OFFSET('Hygiene Data'!$G$13,0,10*ROW('Hygiene Data'!G110)))</f>
        <v/>
      </c>
      <c r="EA116" s="322" t="str">
        <f ca="true">+IF(OFFSET('Hygiene Data'!$H$11,0,10*ROW('Hygiene Data'!H110))="","",OFFSET('Hygiene Data'!$H$11,0,10*ROW('Hygiene Data'!H110)))</f>
        <v/>
      </c>
      <c r="EB116" s="322" t="str">
        <f ca="true">+IF(OFFSET('Hygiene Data'!$H$12,0,10*ROW('Hygiene Data'!H110))="","",OFFSET('Hygiene Data'!$H$12,0,10*ROW('Hygiene Data'!H110)))</f>
        <v/>
      </c>
      <c r="EC116" s="322" t="str">
        <f ca="true">+IF(OFFSET('Hygiene Data'!$H$13,0,10*ROW('Hygiene Data'!H110))="","",OFFSET('Hygiene Data'!$H$13,0,10*ROW('Hygiene Data'!H110)))</f>
        <v/>
      </c>
      <c r="ED116" s="322" t="str">
        <f ca="true">+IF(OFFSET('Hygiene Data'!$I$11,0,10*ROW('Hygiene Data'!I110))="","",OFFSET('Hygiene Data'!$I$11,0,10*ROW('Hygiene Data'!I110)))</f>
        <v/>
      </c>
      <c r="EE116" s="322" t="str">
        <f ca="true">+IF(OFFSET('Hygiene Data'!$I$12,0,10*ROW('Hygiene Data'!I110))="","",OFFSET('Hygiene Data'!$I$12,0,10*ROW('Hygiene Data'!I110)))</f>
        <v/>
      </c>
      <c r="EF116" s="322" t="str">
        <f ca="true">+IF(OFFSET('Hygiene Data'!$I$13,0,10*ROW('Hygiene Data'!I110))="","",OFFSET('Hygiene Data'!$I$13,0,10*ROW('Hygiene Data'!I110)))</f>
        <v/>
      </c>
    </row>
    <row xmlns:x14ac="http://schemas.microsoft.com/office/spreadsheetml/2009/9/ac" r="117" x14ac:dyDescent="0.2">
      <c r="A117" s="38" t="str">
        <f ca="true">+IF(OFFSET('Water Data'!$B$2,0,10*ROW('Water Data'!E111))="","",OFFSET('Water Data'!$B$2,0,10*ROW('Water Data'!E111)))</f>
        <v/>
      </c>
      <c r="B117" s="38" t="str">
        <f ca="true">+IF(OFFSET('Water Data'!$C$2,0,10*ROW('Water Data'!F111))="","",OFFSET('Water Data'!$C$2,0,10*ROW('Water Data'!F111)))</f>
        <v/>
      </c>
      <c r="C117" s="378" t="str">
        <f t="shared" ca="true" si="1"/>
        <v/>
      </c>
      <c r="D117" s="99"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9"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9"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9"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9"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9"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9"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9"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9"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9"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9"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9"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9"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9"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9"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9"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9"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9"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100"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100"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100"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100"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100"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100"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100"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100"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100"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100"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100"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100"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100"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100"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100"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100"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100"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100"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100"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100"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100"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100"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100"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100"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100"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100"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100"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100"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100"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100"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101"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101"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101"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101"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101"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101"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101"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101"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101"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101"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101"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101"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101"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101"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101"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101"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101"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101"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22"/>
      <c r="BS117" s="322" t="str">
        <f ca="true">+IF(OFFSET('Water Data'!$D$27,0,10*ROW('Water Data'!D111))="","",OFFSET('Water Data'!$D$27,0,10*ROW('Water Data'!D111)))</f>
        <v/>
      </c>
      <c r="BT117" s="322" t="str">
        <f ca="true">+IF(OFFSET('Water Data'!$D$28,0,10*ROW('Water Data'!D111))="","",OFFSET('Water Data'!$D$28,0,10*ROW('Water Data'!D111)))</f>
        <v/>
      </c>
      <c r="BU117" s="322" t="str">
        <f ca="true">+IF(OFFSET('Water Data'!$D$29,0,10*ROW('Water Data'!D111))="","",OFFSET('Water Data'!$D$29,0,10*ROW('Water Data'!D111)))</f>
        <v/>
      </c>
      <c r="BV117" s="322" t="str">
        <f ca="true">+IF(OFFSET('Water Data'!$E$27,0,10*ROW('Water Data'!E111))="","",OFFSET('Water Data'!$E$27,0,10*ROW('Water Data'!E111)))</f>
        <v/>
      </c>
      <c r="BW117" s="322" t="str">
        <f ca="true">+IF(OFFSET('Water Data'!$E$28,0,10*ROW('Water Data'!E111))="","",OFFSET('Water Data'!$E$28,0,10*ROW('Water Data'!E111)))</f>
        <v/>
      </c>
      <c r="BX117" s="322" t="str">
        <f ca="true">+IF(OFFSET('Water Data'!$E$29,0,10*ROW('Water Data'!E111))="","",OFFSET('Water Data'!$E$29,0,10*ROW('Water Data'!E111)))</f>
        <v/>
      </c>
      <c r="BY117" s="322" t="str">
        <f ca="true">+IF(OFFSET('Water Data'!$F$27,0,10*ROW('Water Data'!F111))="","",OFFSET('Water Data'!$F$27,0,10*ROW('Water Data'!F111)))</f>
        <v/>
      </c>
      <c r="BZ117" s="322" t="str">
        <f ca="true">+IF(OFFSET('Water Data'!$F$28,0,10*ROW('Water Data'!F111))="","",OFFSET('Water Data'!$F$28,0,10*ROW('Water Data'!F111)))</f>
        <v/>
      </c>
      <c r="CA117" s="322" t="str">
        <f ca="true">+IF(OFFSET('Water Data'!$F$29,0,10*ROW('Water Data'!F111))="","",OFFSET('Water Data'!$F$29,0,10*ROW('Water Data'!F111)))</f>
        <v/>
      </c>
      <c r="CB117" s="322" t="str">
        <f ca="true">+IF(OFFSET('Water Data'!$G$27,0,10*ROW('Water Data'!G111))="","",OFFSET('Water Data'!$G$27,0,10*ROW('Water Data'!G111)))</f>
        <v/>
      </c>
      <c r="CC117" s="322" t="str">
        <f ca="true">+IF(OFFSET('Water Data'!$G$28,0,10*ROW('Water Data'!G111))="","",OFFSET('Water Data'!$G$28,0,10*ROW('Water Data'!G111)))</f>
        <v/>
      </c>
      <c r="CD117" s="322" t="str">
        <f ca="true">+IF(OFFSET('Water Data'!$G$29,0,10*ROW('Water Data'!G111))="","",OFFSET('Water Data'!$G$29,0,10*ROW('Water Data'!G111)))</f>
        <v/>
      </c>
      <c r="CE117" s="322" t="str">
        <f ca="true">+IF(OFFSET('Water Data'!$H$27,0,10*ROW('Water Data'!H111))="","",OFFSET('Water Data'!$H$27,0,10*ROW('Water Data'!H111)))</f>
        <v/>
      </c>
      <c r="CF117" s="322" t="str">
        <f ca="true">+IF(OFFSET('Water Data'!$H$28,0,10*ROW('Water Data'!H111))="","",OFFSET('Water Data'!$H$28,0,10*ROW('Water Data'!H111)))</f>
        <v/>
      </c>
      <c r="CG117" s="322" t="str">
        <f ca="true">+IF(OFFSET('Water Data'!$H$29,0,10*ROW('Water Data'!H111))="","",OFFSET('Water Data'!$H$29,0,10*ROW('Water Data'!H111)))</f>
        <v/>
      </c>
      <c r="CH117" s="322" t="str">
        <f ca="true">+IF(OFFSET('Water Data'!$I$27,0,10*ROW('Water Data'!I111))="","",OFFSET('Water Data'!$I$27,0,10*ROW('Water Data'!I111)))</f>
        <v/>
      </c>
      <c r="CI117" s="322" t="str">
        <f ca="true">+IF(OFFSET('Water Data'!$I$28,0,10*ROW('Water Data'!I111))="","",OFFSET('Water Data'!$I$28,0,10*ROW('Water Data'!I111)))</f>
        <v/>
      </c>
      <c r="CJ117" s="322" t="str">
        <f ca="true">+IF(OFFSET('Water Data'!$I$29,0,10*ROW('Water Data'!I111))="","",OFFSET('Water Data'!$I$29,0,10*ROW('Water Data'!I111)))</f>
        <v/>
      </c>
      <c r="CK117" s="322" t="str">
        <f ca="true">+IF(OFFSET('Sanitation Data'!$D$28,0,10*ROW('Sanitation Data'!D111))="","",OFFSET('Sanitation Data'!$D$28,0,10*ROW('Sanitation Data'!D111)))</f>
        <v/>
      </c>
      <c r="CL117" s="322" t="str">
        <f ca="true">+IF(OFFSET('Sanitation Data'!$D$29,0,10*ROW('Sanitation Data'!D111))="","",OFFSET('Sanitation Data'!$D$29,0,10*ROW('Sanitation Data'!D111)))</f>
        <v/>
      </c>
      <c r="CM117" s="322" t="str">
        <f ca="true">+IF(OFFSET('Sanitation Data'!$D$30,0,10*ROW('Sanitation Data'!D111))="","",OFFSET('Sanitation Data'!$D$30,0,10*ROW('Sanitation Data'!D111)))</f>
        <v/>
      </c>
      <c r="CN117" s="322" t="str">
        <f ca="true">+IF(OFFSET('Sanitation Data'!$D$31,0,10*ROW('Sanitation Data'!D111))="","",OFFSET('Sanitation Data'!$D$31,0,10*ROW('Sanitation Data'!D111)))</f>
        <v/>
      </c>
      <c r="CO117" s="322" t="str">
        <f ca="true">+IF(OFFSET('Sanitation Data'!$D$32,0,10*ROW('Sanitation Data'!D111))="","",OFFSET('Sanitation Data'!$D$32,0,10*ROW('Sanitation Data'!D111)))</f>
        <v/>
      </c>
      <c r="CP117" s="322" t="str">
        <f ca="true">+IF(OFFSET('Sanitation Data'!$E$28,0,10*ROW('Sanitation Data'!E111))="","",OFFSET('Sanitation Data'!$E$28,0,10*ROW('Sanitation Data'!E111)))</f>
        <v/>
      </c>
      <c r="CQ117" s="322" t="str">
        <f ca="true">+IF(OFFSET('Sanitation Data'!$E$29,0,10*ROW('Sanitation Data'!E111))="","",OFFSET('Sanitation Data'!$E$29,0,10*ROW('Sanitation Data'!E111)))</f>
        <v/>
      </c>
      <c r="CR117" s="322" t="str">
        <f ca="true">+IF(OFFSET('Sanitation Data'!$E$30,0,10*ROW('Sanitation Data'!E111))="","",OFFSET('Sanitation Data'!$E$30,0,10*ROW('Sanitation Data'!E111)))</f>
        <v/>
      </c>
      <c r="CS117" s="322" t="str">
        <f ca="true">+IF(OFFSET('Sanitation Data'!$E$31,0,10*ROW('Sanitation Data'!E111))="","",OFFSET('Sanitation Data'!$E$31,0,10*ROW('Sanitation Data'!E111)))</f>
        <v/>
      </c>
      <c r="CT117" s="322" t="str">
        <f ca="true">+IF(OFFSET('Sanitation Data'!$E$32,0,10*ROW('Sanitation Data'!E111))="","",OFFSET('Sanitation Data'!$E$32,0,10*ROW('Sanitation Data'!E111)))</f>
        <v/>
      </c>
      <c r="CU117" s="322" t="str">
        <f ca="true">+IF(OFFSET('Sanitation Data'!$F$28,0,10*ROW('Sanitation Data'!F111))="","",OFFSET('Sanitation Data'!$F$28,0,10*ROW('Sanitation Data'!F111)))</f>
        <v/>
      </c>
      <c r="CV117" s="322" t="str">
        <f ca="true">+IF(OFFSET('Sanitation Data'!$F$29,0,10*ROW('Sanitation Data'!F111))="","",OFFSET('Sanitation Data'!$F$29,0,10*ROW('Sanitation Data'!F111)))</f>
        <v/>
      </c>
      <c r="CW117" s="322" t="str">
        <f ca="true">+IF(OFFSET('Sanitation Data'!$F$30,0,10*ROW('Sanitation Data'!F111))="","",OFFSET('Sanitation Data'!$F$30,0,10*ROW('Sanitation Data'!F111)))</f>
        <v/>
      </c>
      <c r="CX117" s="322" t="str">
        <f ca="true">+IF(OFFSET('Sanitation Data'!$F$31,0,10*ROW('Sanitation Data'!F111))="","",OFFSET('Sanitation Data'!$F$31,0,10*ROW('Sanitation Data'!F111)))</f>
        <v/>
      </c>
      <c r="CY117" s="322" t="str">
        <f ca="true">+IF(OFFSET('Sanitation Data'!$F$32,0,10*ROW('Sanitation Data'!F111))="","",OFFSET('Sanitation Data'!$F$32,0,10*ROW('Sanitation Data'!F111)))</f>
        <v/>
      </c>
      <c r="CZ117" s="322" t="str">
        <f ca="true">+IF(OFFSET('Sanitation Data'!$G$28,0,10*ROW('Sanitation Data'!G111))="","",OFFSET('Sanitation Data'!$G$28,0,10*ROW('Sanitation Data'!G111)))</f>
        <v/>
      </c>
      <c r="DA117" s="322" t="str">
        <f ca="true">+IF(OFFSET('Sanitation Data'!$G$29,0,10*ROW('Sanitation Data'!G111))="","",OFFSET('Sanitation Data'!$G$29,0,10*ROW('Sanitation Data'!G111)))</f>
        <v/>
      </c>
      <c r="DB117" s="322" t="str">
        <f ca="true">+IF(OFFSET('Sanitation Data'!$G$30,0,10*ROW('Sanitation Data'!G111))="","",OFFSET('Sanitation Data'!$G$30,0,10*ROW('Sanitation Data'!G111)))</f>
        <v/>
      </c>
      <c r="DC117" s="322" t="str">
        <f ca="true">+IF(OFFSET('Sanitation Data'!$G$31,0,10*ROW('Sanitation Data'!G111))="","",OFFSET('Sanitation Data'!$G$31,0,10*ROW('Sanitation Data'!G111)))</f>
        <v/>
      </c>
      <c r="DD117" s="322" t="str">
        <f ca="true">+IF(OFFSET('Sanitation Data'!$G$32,0,10*ROW('Sanitation Data'!G111))="","",OFFSET('Sanitation Data'!$G$32,0,10*ROW('Sanitation Data'!G111)))</f>
        <v/>
      </c>
      <c r="DE117" s="322" t="str">
        <f ca="true">+IF(OFFSET('Sanitation Data'!$H$28,0,10*ROW('Sanitation Data'!H111))="","",OFFSET('Sanitation Data'!$H$28,0,10*ROW('Sanitation Data'!H111)))</f>
        <v/>
      </c>
      <c r="DF117" s="322" t="str">
        <f ca="true">+IF(OFFSET('Sanitation Data'!$H$29,0,10*ROW('Sanitation Data'!H111))="","",OFFSET('Sanitation Data'!$H$29,0,10*ROW('Sanitation Data'!H111)))</f>
        <v/>
      </c>
      <c r="DG117" s="322" t="str">
        <f ca="true">+IF(OFFSET('Sanitation Data'!$H$30,0,10*ROW('Sanitation Data'!H111))="","",OFFSET('Sanitation Data'!$H$30,0,10*ROW('Sanitation Data'!H111)))</f>
        <v/>
      </c>
      <c r="DH117" s="322" t="str">
        <f ca="true">+IF(OFFSET('Sanitation Data'!$H$31,0,10*ROW('Sanitation Data'!H111))="","",OFFSET('Sanitation Data'!$H$31,0,10*ROW('Sanitation Data'!H111)))</f>
        <v/>
      </c>
      <c r="DI117" s="322" t="str">
        <f ca="true">+IF(OFFSET('Sanitation Data'!$H$32,0,10*ROW('Sanitation Data'!H111))="","",OFFSET('Sanitation Data'!$H$32,0,10*ROW('Sanitation Data'!H111)))</f>
        <v/>
      </c>
      <c r="DJ117" s="322" t="str">
        <f ca="true">+IF(OFFSET('Sanitation Data'!$I$28,0,10*ROW('Sanitation Data'!I111))="","",OFFSET('Sanitation Data'!$I$28,0,10*ROW('Sanitation Data'!I111)))</f>
        <v/>
      </c>
      <c r="DK117" s="322" t="str">
        <f ca="true">+IF(OFFSET('Sanitation Data'!$I$29,0,10*ROW('Sanitation Data'!I111))="","",OFFSET('Sanitation Data'!$I$29,0,10*ROW('Sanitation Data'!I111)))</f>
        <v/>
      </c>
      <c r="DL117" s="322" t="str">
        <f ca="true">+IF(OFFSET('Sanitation Data'!$I$30,0,10*ROW('Sanitation Data'!I111))="","",OFFSET('Sanitation Data'!$I$30,0,10*ROW('Sanitation Data'!I111)))</f>
        <v/>
      </c>
      <c r="DM117" s="322" t="str">
        <f ca="true">+IF(OFFSET('Sanitation Data'!$I$31,0,10*ROW('Sanitation Data'!I111))="","",OFFSET('Sanitation Data'!$I$31,0,10*ROW('Sanitation Data'!I111)))</f>
        <v/>
      </c>
      <c r="DN117" s="322" t="str">
        <f ca="true">+IF(OFFSET('Sanitation Data'!$I$32,0,10*ROW('Sanitation Data'!I111))="","",OFFSET('Sanitation Data'!$I$32,0,10*ROW('Sanitation Data'!I111)))</f>
        <v/>
      </c>
      <c r="DO117" s="322" t="str">
        <f ca="true">+IF(OFFSET('Hygiene Data'!$D$11,0,10*ROW('Hygiene Data'!D111))="","",OFFSET('Hygiene Data'!$D$11,0,10*ROW('Hygiene Data'!D111)))</f>
        <v/>
      </c>
      <c r="DP117" s="322" t="str">
        <f ca="true">+IF(OFFSET('Hygiene Data'!$D$12,0,10*ROW('Hygiene Data'!D111))="","",OFFSET('Hygiene Data'!$D$12,0,10*ROW('Hygiene Data'!D111)))</f>
        <v/>
      </c>
      <c r="DQ117" s="322" t="str">
        <f ca="true">+IF(OFFSET('Hygiene Data'!$D$13,0,10*ROW('Hygiene Data'!D111))="","",OFFSET('Hygiene Data'!$D$13,0,10*ROW('Hygiene Data'!D111)))</f>
        <v/>
      </c>
      <c r="DR117" s="322" t="str">
        <f ca="true">+IF(OFFSET('Hygiene Data'!$E$11,0,10*ROW('Hygiene Data'!E111))="","",OFFSET('Hygiene Data'!$E$11,0,10*ROW('Hygiene Data'!E111)))</f>
        <v/>
      </c>
      <c r="DS117" s="322" t="str">
        <f ca="true">+IF(OFFSET('Hygiene Data'!$E$12,0,10*ROW('Hygiene Data'!E111))="","",OFFSET('Hygiene Data'!$E$12,0,10*ROW('Hygiene Data'!E111)))</f>
        <v/>
      </c>
      <c r="DT117" s="322" t="str">
        <f ca="true">+IF(OFFSET('Hygiene Data'!$E$13,0,10*ROW('Hygiene Data'!E111))="","",OFFSET('Hygiene Data'!$E$13,0,10*ROW('Hygiene Data'!E111)))</f>
        <v/>
      </c>
      <c r="DU117" s="322" t="str">
        <f ca="true">+IF(OFFSET('Hygiene Data'!$F$11,0,10*ROW('Hygiene Data'!F111))="","",OFFSET('Hygiene Data'!$F$11,0,10*ROW('Hygiene Data'!F111)))</f>
        <v/>
      </c>
      <c r="DV117" s="322" t="str">
        <f ca="true">+IF(OFFSET('Hygiene Data'!$F$12,0,10*ROW('Hygiene Data'!F111))="","",OFFSET('Hygiene Data'!$F$12,0,10*ROW('Hygiene Data'!F111)))</f>
        <v/>
      </c>
      <c r="DW117" s="322" t="str">
        <f ca="true">+IF(OFFSET('Hygiene Data'!$F$13,0,10*ROW('Hygiene Data'!F111))="","",OFFSET('Hygiene Data'!$F$13,0,10*ROW('Hygiene Data'!F111)))</f>
        <v/>
      </c>
      <c r="DX117" s="322" t="str">
        <f ca="true">+IF(OFFSET('Hygiene Data'!$G$11,0,10*ROW('Hygiene Data'!G111))="","",OFFSET('Hygiene Data'!$G$11,0,10*ROW('Hygiene Data'!G111)))</f>
        <v/>
      </c>
      <c r="DY117" s="322" t="str">
        <f ca="true">+IF(OFFSET('Hygiene Data'!$G$12,0,10*ROW('Hygiene Data'!G111))="","",OFFSET('Hygiene Data'!$G$12,0,10*ROW('Hygiene Data'!G111)))</f>
        <v/>
      </c>
      <c r="DZ117" s="322" t="str">
        <f ca="true">+IF(OFFSET('Hygiene Data'!$G$13,0,10*ROW('Hygiene Data'!G111))="","",OFFSET('Hygiene Data'!$G$13,0,10*ROW('Hygiene Data'!G111)))</f>
        <v/>
      </c>
      <c r="EA117" s="322" t="str">
        <f ca="true">+IF(OFFSET('Hygiene Data'!$H$11,0,10*ROW('Hygiene Data'!H111))="","",OFFSET('Hygiene Data'!$H$11,0,10*ROW('Hygiene Data'!H111)))</f>
        <v/>
      </c>
      <c r="EB117" s="322" t="str">
        <f ca="true">+IF(OFFSET('Hygiene Data'!$H$12,0,10*ROW('Hygiene Data'!H111))="","",OFFSET('Hygiene Data'!$H$12,0,10*ROW('Hygiene Data'!H111)))</f>
        <v/>
      </c>
      <c r="EC117" s="322" t="str">
        <f ca="true">+IF(OFFSET('Hygiene Data'!$H$13,0,10*ROW('Hygiene Data'!H111))="","",OFFSET('Hygiene Data'!$H$13,0,10*ROW('Hygiene Data'!H111)))</f>
        <v/>
      </c>
      <c r="ED117" s="322" t="str">
        <f ca="true">+IF(OFFSET('Hygiene Data'!$I$11,0,10*ROW('Hygiene Data'!I111))="","",OFFSET('Hygiene Data'!$I$11,0,10*ROW('Hygiene Data'!I111)))</f>
        <v/>
      </c>
      <c r="EE117" s="322" t="str">
        <f ca="true">+IF(OFFSET('Hygiene Data'!$I$12,0,10*ROW('Hygiene Data'!I111))="","",OFFSET('Hygiene Data'!$I$12,0,10*ROW('Hygiene Data'!I111)))</f>
        <v/>
      </c>
      <c r="EF117" s="322" t="str">
        <f ca="true">+IF(OFFSET('Hygiene Data'!$I$13,0,10*ROW('Hygiene Data'!I111))="","",OFFSET('Hygiene Data'!$I$13,0,10*ROW('Hygiene Data'!I111)))</f>
        <v/>
      </c>
    </row>
    <row xmlns:x14ac="http://schemas.microsoft.com/office/spreadsheetml/2009/9/ac" r="118" x14ac:dyDescent="0.2">
      <c r="A118" s="38" t="str">
        <f ca="true">+IF(OFFSET('Water Data'!$B$2,0,10*ROW('Water Data'!E112))="","",OFFSET('Water Data'!$B$2,0,10*ROW('Water Data'!E112)))</f>
        <v/>
      </c>
      <c r="B118" s="38" t="str">
        <f ca="true">+IF(OFFSET('Water Data'!$C$2,0,10*ROW('Water Data'!F112))="","",OFFSET('Water Data'!$C$2,0,10*ROW('Water Data'!F112)))</f>
        <v/>
      </c>
      <c r="C118" s="378" t="str">
        <f t="shared" ca="true" si="1"/>
        <v/>
      </c>
      <c r="D118" s="99"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9"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9"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9"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9"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9"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9"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9"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9"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9"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9"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9"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9"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9"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9"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9"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9"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9"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100"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100"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100"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100"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100"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100"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100"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100"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100"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100"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100"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100"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100"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100"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100"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100"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100"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100"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100"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100"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100"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100"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100"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100"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100"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100"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100"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100"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100"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100"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101"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101"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101"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101"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101"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101"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101"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101"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101"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101"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101"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101"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101"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101"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101"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101"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101"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101"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22"/>
      <c r="BS118" s="322" t="str">
        <f ca="true">+IF(OFFSET('Water Data'!$D$27,0,10*ROW('Water Data'!D112))="","",OFFSET('Water Data'!$D$27,0,10*ROW('Water Data'!D112)))</f>
        <v/>
      </c>
      <c r="BT118" s="322" t="str">
        <f ca="true">+IF(OFFSET('Water Data'!$D$28,0,10*ROW('Water Data'!D112))="","",OFFSET('Water Data'!$D$28,0,10*ROW('Water Data'!D112)))</f>
        <v/>
      </c>
      <c r="BU118" s="322" t="str">
        <f ca="true">+IF(OFFSET('Water Data'!$D$29,0,10*ROW('Water Data'!D112))="","",OFFSET('Water Data'!$D$29,0,10*ROW('Water Data'!D112)))</f>
        <v/>
      </c>
      <c r="BV118" s="322" t="str">
        <f ca="true">+IF(OFFSET('Water Data'!$E$27,0,10*ROW('Water Data'!E112))="","",OFFSET('Water Data'!$E$27,0,10*ROW('Water Data'!E112)))</f>
        <v/>
      </c>
      <c r="BW118" s="322" t="str">
        <f ca="true">+IF(OFFSET('Water Data'!$E$28,0,10*ROW('Water Data'!E112))="","",OFFSET('Water Data'!$E$28,0,10*ROW('Water Data'!E112)))</f>
        <v/>
      </c>
      <c r="BX118" s="322" t="str">
        <f ca="true">+IF(OFFSET('Water Data'!$E$29,0,10*ROW('Water Data'!E112))="","",OFFSET('Water Data'!$E$29,0,10*ROW('Water Data'!E112)))</f>
        <v/>
      </c>
      <c r="BY118" s="322" t="str">
        <f ca="true">+IF(OFFSET('Water Data'!$F$27,0,10*ROW('Water Data'!F112))="","",OFFSET('Water Data'!$F$27,0,10*ROW('Water Data'!F112)))</f>
        <v/>
      </c>
      <c r="BZ118" s="322" t="str">
        <f ca="true">+IF(OFFSET('Water Data'!$F$28,0,10*ROW('Water Data'!F112))="","",OFFSET('Water Data'!$F$28,0,10*ROW('Water Data'!F112)))</f>
        <v/>
      </c>
      <c r="CA118" s="322" t="str">
        <f ca="true">+IF(OFFSET('Water Data'!$F$29,0,10*ROW('Water Data'!F112))="","",OFFSET('Water Data'!$F$29,0,10*ROW('Water Data'!F112)))</f>
        <v/>
      </c>
      <c r="CB118" s="322" t="str">
        <f ca="true">+IF(OFFSET('Water Data'!$G$27,0,10*ROW('Water Data'!G112))="","",OFFSET('Water Data'!$G$27,0,10*ROW('Water Data'!G112)))</f>
        <v/>
      </c>
      <c r="CC118" s="322" t="str">
        <f ca="true">+IF(OFFSET('Water Data'!$G$28,0,10*ROW('Water Data'!G112))="","",OFFSET('Water Data'!$G$28,0,10*ROW('Water Data'!G112)))</f>
        <v/>
      </c>
      <c r="CD118" s="322" t="str">
        <f ca="true">+IF(OFFSET('Water Data'!$G$29,0,10*ROW('Water Data'!G112))="","",OFFSET('Water Data'!$G$29,0,10*ROW('Water Data'!G112)))</f>
        <v/>
      </c>
      <c r="CE118" s="322" t="str">
        <f ca="true">+IF(OFFSET('Water Data'!$H$27,0,10*ROW('Water Data'!H112))="","",OFFSET('Water Data'!$H$27,0,10*ROW('Water Data'!H112)))</f>
        <v/>
      </c>
      <c r="CF118" s="322" t="str">
        <f ca="true">+IF(OFFSET('Water Data'!$H$28,0,10*ROW('Water Data'!H112))="","",OFFSET('Water Data'!$H$28,0,10*ROW('Water Data'!H112)))</f>
        <v/>
      </c>
      <c r="CG118" s="322" t="str">
        <f ca="true">+IF(OFFSET('Water Data'!$H$29,0,10*ROW('Water Data'!H112))="","",OFFSET('Water Data'!$H$29,0,10*ROW('Water Data'!H112)))</f>
        <v/>
      </c>
      <c r="CH118" s="322" t="str">
        <f ca="true">+IF(OFFSET('Water Data'!$I$27,0,10*ROW('Water Data'!I112))="","",OFFSET('Water Data'!$I$27,0,10*ROW('Water Data'!I112)))</f>
        <v/>
      </c>
      <c r="CI118" s="322" t="str">
        <f ca="true">+IF(OFFSET('Water Data'!$I$28,0,10*ROW('Water Data'!I112))="","",OFFSET('Water Data'!$I$28,0,10*ROW('Water Data'!I112)))</f>
        <v/>
      </c>
      <c r="CJ118" s="322" t="str">
        <f ca="true">+IF(OFFSET('Water Data'!$I$29,0,10*ROW('Water Data'!I112))="","",OFFSET('Water Data'!$I$29,0,10*ROW('Water Data'!I112)))</f>
        <v/>
      </c>
      <c r="CK118" s="322" t="str">
        <f ca="true">+IF(OFFSET('Sanitation Data'!$D$28,0,10*ROW('Sanitation Data'!D112))="","",OFFSET('Sanitation Data'!$D$28,0,10*ROW('Sanitation Data'!D112)))</f>
        <v/>
      </c>
      <c r="CL118" s="322" t="str">
        <f ca="true">+IF(OFFSET('Sanitation Data'!$D$29,0,10*ROW('Sanitation Data'!D112))="","",OFFSET('Sanitation Data'!$D$29,0,10*ROW('Sanitation Data'!D112)))</f>
        <v/>
      </c>
      <c r="CM118" s="322" t="str">
        <f ca="true">+IF(OFFSET('Sanitation Data'!$D$30,0,10*ROW('Sanitation Data'!D112))="","",OFFSET('Sanitation Data'!$D$30,0,10*ROW('Sanitation Data'!D112)))</f>
        <v/>
      </c>
      <c r="CN118" s="322" t="str">
        <f ca="true">+IF(OFFSET('Sanitation Data'!$D$31,0,10*ROW('Sanitation Data'!D112))="","",OFFSET('Sanitation Data'!$D$31,0,10*ROW('Sanitation Data'!D112)))</f>
        <v/>
      </c>
      <c r="CO118" s="322" t="str">
        <f ca="true">+IF(OFFSET('Sanitation Data'!$D$32,0,10*ROW('Sanitation Data'!D112))="","",OFFSET('Sanitation Data'!$D$32,0,10*ROW('Sanitation Data'!D112)))</f>
        <v/>
      </c>
      <c r="CP118" s="322" t="str">
        <f ca="true">+IF(OFFSET('Sanitation Data'!$E$28,0,10*ROW('Sanitation Data'!E112))="","",OFFSET('Sanitation Data'!$E$28,0,10*ROW('Sanitation Data'!E112)))</f>
        <v/>
      </c>
      <c r="CQ118" s="322" t="str">
        <f ca="true">+IF(OFFSET('Sanitation Data'!$E$29,0,10*ROW('Sanitation Data'!E112))="","",OFFSET('Sanitation Data'!$E$29,0,10*ROW('Sanitation Data'!E112)))</f>
        <v/>
      </c>
      <c r="CR118" s="322" t="str">
        <f ca="true">+IF(OFFSET('Sanitation Data'!$E$30,0,10*ROW('Sanitation Data'!E112))="","",OFFSET('Sanitation Data'!$E$30,0,10*ROW('Sanitation Data'!E112)))</f>
        <v/>
      </c>
      <c r="CS118" s="322" t="str">
        <f ca="true">+IF(OFFSET('Sanitation Data'!$E$31,0,10*ROW('Sanitation Data'!E112))="","",OFFSET('Sanitation Data'!$E$31,0,10*ROW('Sanitation Data'!E112)))</f>
        <v/>
      </c>
      <c r="CT118" s="322" t="str">
        <f ca="true">+IF(OFFSET('Sanitation Data'!$E$32,0,10*ROW('Sanitation Data'!E112))="","",OFFSET('Sanitation Data'!$E$32,0,10*ROW('Sanitation Data'!E112)))</f>
        <v/>
      </c>
      <c r="CU118" s="322" t="str">
        <f ca="true">+IF(OFFSET('Sanitation Data'!$F$28,0,10*ROW('Sanitation Data'!F112))="","",OFFSET('Sanitation Data'!$F$28,0,10*ROW('Sanitation Data'!F112)))</f>
        <v/>
      </c>
      <c r="CV118" s="322" t="str">
        <f ca="true">+IF(OFFSET('Sanitation Data'!$F$29,0,10*ROW('Sanitation Data'!F112))="","",OFFSET('Sanitation Data'!$F$29,0,10*ROW('Sanitation Data'!F112)))</f>
        <v/>
      </c>
      <c r="CW118" s="322" t="str">
        <f ca="true">+IF(OFFSET('Sanitation Data'!$F$30,0,10*ROW('Sanitation Data'!F112))="","",OFFSET('Sanitation Data'!$F$30,0,10*ROW('Sanitation Data'!F112)))</f>
        <v/>
      </c>
      <c r="CX118" s="322" t="str">
        <f ca="true">+IF(OFFSET('Sanitation Data'!$F$31,0,10*ROW('Sanitation Data'!F112))="","",OFFSET('Sanitation Data'!$F$31,0,10*ROW('Sanitation Data'!F112)))</f>
        <v/>
      </c>
      <c r="CY118" s="322" t="str">
        <f ca="true">+IF(OFFSET('Sanitation Data'!$F$32,0,10*ROW('Sanitation Data'!F112))="","",OFFSET('Sanitation Data'!$F$32,0,10*ROW('Sanitation Data'!F112)))</f>
        <v/>
      </c>
      <c r="CZ118" s="322" t="str">
        <f ca="true">+IF(OFFSET('Sanitation Data'!$G$28,0,10*ROW('Sanitation Data'!G112))="","",OFFSET('Sanitation Data'!$G$28,0,10*ROW('Sanitation Data'!G112)))</f>
        <v/>
      </c>
      <c r="DA118" s="322" t="str">
        <f ca="true">+IF(OFFSET('Sanitation Data'!$G$29,0,10*ROW('Sanitation Data'!G112))="","",OFFSET('Sanitation Data'!$G$29,0,10*ROW('Sanitation Data'!G112)))</f>
        <v/>
      </c>
      <c r="DB118" s="322" t="str">
        <f ca="true">+IF(OFFSET('Sanitation Data'!$G$30,0,10*ROW('Sanitation Data'!G112))="","",OFFSET('Sanitation Data'!$G$30,0,10*ROW('Sanitation Data'!G112)))</f>
        <v/>
      </c>
      <c r="DC118" s="322" t="str">
        <f ca="true">+IF(OFFSET('Sanitation Data'!$G$31,0,10*ROW('Sanitation Data'!G112))="","",OFFSET('Sanitation Data'!$G$31,0,10*ROW('Sanitation Data'!G112)))</f>
        <v/>
      </c>
      <c r="DD118" s="322" t="str">
        <f ca="true">+IF(OFFSET('Sanitation Data'!$G$32,0,10*ROW('Sanitation Data'!G112))="","",OFFSET('Sanitation Data'!$G$32,0,10*ROW('Sanitation Data'!G112)))</f>
        <v/>
      </c>
      <c r="DE118" s="322" t="str">
        <f ca="true">+IF(OFFSET('Sanitation Data'!$H$28,0,10*ROW('Sanitation Data'!H112))="","",OFFSET('Sanitation Data'!$H$28,0,10*ROW('Sanitation Data'!H112)))</f>
        <v/>
      </c>
      <c r="DF118" s="322" t="str">
        <f ca="true">+IF(OFFSET('Sanitation Data'!$H$29,0,10*ROW('Sanitation Data'!H112))="","",OFFSET('Sanitation Data'!$H$29,0,10*ROW('Sanitation Data'!H112)))</f>
        <v/>
      </c>
      <c r="DG118" s="322" t="str">
        <f ca="true">+IF(OFFSET('Sanitation Data'!$H$30,0,10*ROW('Sanitation Data'!H112))="","",OFFSET('Sanitation Data'!$H$30,0,10*ROW('Sanitation Data'!H112)))</f>
        <v/>
      </c>
      <c r="DH118" s="322" t="str">
        <f ca="true">+IF(OFFSET('Sanitation Data'!$H$31,0,10*ROW('Sanitation Data'!H112))="","",OFFSET('Sanitation Data'!$H$31,0,10*ROW('Sanitation Data'!H112)))</f>
        <v/>
      </c>
      <c r="DI118" s="322" t="str">
        <f ca="true">+IF(OFFSET('Sanitation Data'!$H$32,0,10*ROW('Sanitation Data'!H112))="","",OFFSET('Sanitation Data'!$H$32,0,10*ROW('Sanitation Data'!H112)))</f>
        <v/>
      </c>
      <c r="DJ118" s="322" t="str">
        <f ca="true">+IF(OFFSET('Sanitation Data'!$I$28,0,10*ROW('Sanitation Data'!I112))="","",OFFSET('Sanitation Data'!$I$28,0,10*ROW('Sanitation Data'!I112)))</f>
        <v/>
      </c>
      <c r="DK118" s="322" t="str">
        <f ca="true">+IF(OFFSET('Sanitation Data'!$I$29,0,10*ROW('Sanitation Data'!I112))="","",OFFSET('Sanitation Data'!$I$29,0,10*ROW('Sanitation Data'!I112)))</f>
        <v/>
      </c>
      <c r="DL118" s="322" t="str">
        <f ca="true">+IF(OFFSET('Sanitation Data'!$I$30,0,10*ROW('Sanitation Data'!I112))="","",OFFSET('Sanitation Data'!$I$30,0,10*ROW('Sanitation Data'!I112)))</f>
        <v/>
      </c>
      <c r="DM118" s="322" t="str">
        <f ca="true">+IF(OFFSET('Sanitation Data'!$I$31,0,10*ROW('Sanitation Data'!I112))="","",OFFSET('Sanitation Data'!$I$31,0,10*ROW('Sanitation Data'!I112)))</f>
        <v/>
      </c>
      <c r="DN118" s="322" t="str">
        <f ca="true">+IF(OFFSET('Sanitation Data'!$I$32,0,10*ROW('Sanitation Data'!I112))="","",OFFSET('Sanitation Data'!$I$32,0,10*ROW('Sanitation Data'!I112)))</f>
        <v/>
      </c>
      <c r="DO118" s="322" t="str">
        <f ca="true">+IF(OFFSET('Hygiene Data'!$D$11,0,10*ROW('Hygiene Data'!D112))="","",OFFSET('Hygiene Data'!$D$11,0,10*ROW('Hygiene Data'!D112)))</f>
        <v/>
      </c>
      <c r="DP118" s="322" t="str">
        <f ca="true">+IF(OFFSET('Hygiene Data'!$D$12,0,10*ROW('Hygiene Data'!D112))="","",OFFSET('Hygiene Data'!$D$12,0,10*ROW('Hygiene Data'!D112)))</f>
        <v/>
      </c>
      <c r="DQ118" s="322" t="str">
        <f ca="true">+IF(OFFSET('Hygiene Data'!$D$13,0,10*ROW('Hygiene Data'!D112))="","",OFFSET('Hygiene Data'!$D$13,0,10*ROW('Hygiene Data'!D112)))</f>
        <v/>
      </c>
      <c r="DR118" s="322" t="str">
        <f ca="true">+IF(OFFSET('Hygiene Data'!$E$11,0,10*ROW('Hygiene Data'!E112))="","",OFFSET('Hygiene Data'!$E$11,0,10*ROW('Hygiene Data'!E112)))</f>
        <v/>
      </c>
      <c r="DS118" s="322" t="str">
        <f ca="true">+IF(OFFSET('Hygiene Data'!$E$12,0,10*ROW('Hygiene Data'!E112))="","",OFFSET('Hygiene Data'!$E$12,0,10*ROW('Hygiene Data'!E112)))</f>
        <v/>
      </c>
      <c r="DT118" s="322" t="str">
        <f ca="true">+IF(OFFSET('Hygiene Data'!$E$13,0,10*ROW('Hygiene Data'!E112))="","",OFFSET('Hygiene Data'!$E$13,0,10*ROW('Hygiene Data'!E112)))</f>
        <v/>
      </c>
      <c r="DU118" s="322" t="str">
        <f ca="true">+IF(OFFSET('Hygiene Data'!$F$11,0,10*ROW('Hygiene Data'!F112))="","",OFFSET('Hygiene Data'!$F$11,0,10*ROW('Hygiene Data'!F112)))</f>
        <v/>
      </c>
      <c r="DV118" s="322" t="str">
        <f ca="true">+IF(OFFSET('Hygiene Data'!$F$12,0,10*ROW('Hygiene Data'!F112))="","",OFFSET('Hygiene Data'!$F$12,0,10*ROW('Hygiene Data'!F112)))</f>
        <v/>
      </c>
      <c r="DW118" s="322" t="str">
        <f ca="true">+IF(OFFSET('Hygiene Data'!$F$13,0,10*ROW('Hygiene Data'!F112))="","",OFFSET('Hygiene Data'!$F$13,0,10*ROW('Hygiene Data'!F112)))</f>
        <v/>
      </c>
      <c r="DX118" s="322" t="str">
        <f ca="true">+IF(OFFSET('Hygiene Data'!$G$11,0,10*ROW('Hygiene Data'!G112))="","",OFFSET('Hygiene Data'!$G$11,0,10*ROW('Hygiene Data'!G112)))</f>
        <v/>
      </c>
      <c r="DY118" s="322" t="str">
        <f ca="true">+IF(OFFSET('Hygiene Data'!$G$12,0,10*ROW('Hygiene Data'!G112))="","",OFFSET('Hygiene Data'!$G$12,0,10*ROW('Hygiene Data'!G112)))</f>
        <v/>
      </c>
      <c r="DZ118" s="322" t="str">
        <f ca="true">+IF(OFFSET('Hygiene Data'!$G$13,0,10*ROW('Hygiene Data'!G112))="","",OFFSET('Hygiene Data'!$G$13,0,10*ROW('Hygiene Data'!G112)))</f>
        <v/>
      </c>
      <c r="EA118" s="322" t="str">
        <f ca="true">+IF(OFFSET('Hygiene Data'!$H$11,0,10*ROW('Hygiene Data'!H112))="","",OFFSET('Hygiene Data'!$H$11,0,10*ROW('Hygiene Data'!H112)))</f>
        <v/>
      </c>
      <c r="EB118" s="322" t="str">
        <f ca="true">+IF(OFFSET('Hygiene Data'!$H$12,0,10*ROW('Hygiene Data'!H112))="","",OFFSET('Hygiene Data'!$H$12,0,10*ROW('Hygiene Data'!H112)))</f>
        <v/>
      </c>
      <c r="EC118" s="322" t="str">
        <f ca="true">+IF(OFFSET('Hygiene Data'!$H$13,0,10*ROW('Hygiene Data'!H112))="","",OFFSET('Hygiene Data'!$H$13,0,10*ROW('Hygiene Data'!H112)))</f>
        <v/>
      </c>
      <c r="ED118" s="322" t="str">
        <f ca="true">+IF(OFFSET('Hygiene Data'!$I$11,0,10*ROW('Hygiene Data'!I112))="","",OFFSET('Hygiene Data'!$I$11,0,10*ROW('Hygiene Data'!I112)))</f>
        <v/>
      </c>
      <c r="EE118" s="322" t="str">
        <f ca="true">+IF(OFFSET('Hygiene Data'!$I$12,0,10*ROW('Hygiene Data'!I112))="","",OFFSET('Hygiene Data'!$I$12,0,10*ROW('Hygiene Data'!I112)))</f>
        <v/>
      </c>
      <c r="EF118" s="322" t="str">
        <f ca="true">+IF(OFFSET('Hygiene Data'!$I$13,0,10*ROW('Hygiene Data'!I112))="","",OFFSET('Hygiene Data'!$I$13,0,10*ROW('Hygiene Data'!I112)))</f>
        <v/>
      </c>
    </row>
    <row xmlns:x14ac="http://schemas.microsoft.com/office/spreadsheetml/2009/9/ac" r="119" x14ac:dyDescent="0.2">
      <c r="A119" s="38" t="str">
        <f ca="true">+IF(OFFSET('Water Data'!$B$2,0,10*ROW('Water Data'!E113))="","",OFFSET('Water Data'!$B$2,0,10*ROW('Water Data'!E113)))</f>
        <v/>
      </c>
      <c r="B119" s="38" t="str">
        <f ca="true">+IF(OFFSET('Water Data'!$C$2,0,10*ROW('Water Data'!F113))="","",OFFSET('Water Data'!$C$2,0,10*ROW('Water Data'!F113)))</f>
        <v/>
      </c>
      <c r="C119" s="378" t="str">
        <f t="shared" ca="true" si="1"/>
        <v/>
      </c>
      <c r="D119" s="99"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9"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9"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9"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9"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9"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9"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9"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9"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9"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9"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9"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9"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9"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9"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9"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9"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9"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100"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100"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100"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100"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100"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100"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100"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100"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100"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100"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100"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100"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100"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100"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100"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100"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100"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100"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100"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100"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100"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100"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100"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100"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100"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100"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100"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100"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100"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100"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101"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101"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101"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101"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101"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101"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101"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101"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101"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101"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101"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101"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101"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101"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101"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101"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101"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101"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22"/>
      <c r="BS119" s="322" t="str">
        <f ca="true">+IF(OFFSET('Water Data'!$D$27,0,10*ROW('Water Data'!D113))="","",OFFSET('Water Data'!$D$27,0,10*ROW('Water Data'!D113)))</f>
        <v/>
      </c>
      <c r="BT119" s="322" t="str">
        <f ca="true">+IF(OFFSET('Water Data'!$D$28,0,10*ROW('Water Data'!D113))="","",OFFSET('Water Data'!$D$28,0,10*ROW('Water Data'!D113)))</f>
        <v/>
      </c>
      <c r="BU119" s="322" t="str">
        <f ca="true">+IF(OFFSET('Water Data'!$D$29,0,10*ROW('Water Data'!D113))="","",OFFSET('Water Data'!$D$29,0,10*ROW('Water Data'!D113)))</f>
        <v/>
      </c>
      <c r="BV119" s="322" t="str">
        <f ca="true">+IF(OFFSET('Water Data'!$E$27,0,10*ROW('Water Data'!E113))="","",OFFSET('Water Data'!$E$27,0,10*ROW('Water Data'!E113)))</f>
        <v/>
      </c>
      <c r="BW119" s="322" t="str">
        <f ca="true">+IF(OFFSET('Water Data'!$E$28,0,10*ROW('Water Data'!E113))="","",OFFSET('Water Data'!$E$28,0,10*ROW('Water Data'!E113)))</f>
        <v/>
      </c>
      <c r="BX119" s="322" t="str">
        <f ca="true">+IF(OFFSET('Water Data'!$E$29,0,10*ROW('Water Data'!E113))="","",OFFSET('Water Data'!$E$29,0,10*ROW('Water Data'!E113)))</f>
        <v/>
      </c>
      <c r="BY119" s="322" t="str">
        <f ca="true">+IF(OFFSET('Water Data'!$F$27,0,10*ROW('Water Data'!F113))="","",OFFSET('Water Data'!$F$27,0,10*ROW('Water Data'!F113)))</f>
        <v/>
      </c>
      <c r="BZ119" s="322" t="str">
        <f ca="true">+IF(OFFSET('Water Data'!$F$28,0,10*ROW('Water Data'!F113))="","",OFFSET('Water Data'!$F$28,0,10*ROW('Water Data'!F113)))</f>
        <v/>
      </c>
      <c r="CA119" s="322" t="str">
        <f ca="true">+IF(OFFSET('Water Data'!$F$29,0,10*ROW('Water Data'!F113))="","",OFFSET('Water Data'!$F$29,0,10*ROW('Water Data'!F113)))</f>
        <v/>
      </c>
      <c r="CB119" s="322" t="str">
        <f ca="true">+IF(OFFSET('Water Data'!$G$27,0,10*ROW('Water Data'!G113))="","",OFFSET('Water Data'!$G$27,0,10*ROW('Water Data'!G113)))</f>
        <v/>
      </c>
      <c r="CC119" s="322" t="str">
        <f ca="true">+IF(OFFSET('Water Data'!$G$28,0,10*ROW('Water Data'!G113))="","",OFFSET('Water Data'!$G$28,0,10*ROW('Water Data'!G113)))</f>
        <v/>
      </c>
      <c r="CD119" s="322" t="str">
        <f ca="true">+IF(OFFSET('Water Data'!$G$29,0,10*ROW('Water Data'!G113))="","",OFFSET('Water Data'!$G$29,0,10*ROW('Water Data'!G113)))</f>
        <v/>
      </c>
      <c r="CE119" s="322" t="str">
        <f ca="true">+IF(OFFSET('Water Data'!$H$27,0,10*ROW('Water Data'!H113))="","",OFFSET('Water Data'!$H$27,0,10*ROW('Water Data'!H113)))</f>
        <v/>
      </c>
      <c r="CF119" s="322" t="str">
        <f ca="true">+IF(OFFSET('Water Data'!$H$28,0,10*ROW('Water Data'!H113))="","",OFFSET('Water Data'!$H$28,0,10*ROW('Water Data'!H113)))</f>
        <v/>
      </c>
      <c r="CG119" s="322" t="str">
        <f ca="true">+IF(OFFSET('Water Data'!$H$29,0,10*ROW('Water Data'!H113))="","",OFFSET('Water Data'!$H$29,0,10*ROW('Water Data'!H113)))</f>
        <v/>
      </c>
      <c r="CH119" s="322" t="str">
        <f ca="true">+IF(OFFSET('Water Data'!$I$27,0,10*ROW('Water Data'!I113))="","",OFFSET('Water Data'!$I$27,0,10*ROW('Water Data'!I113)))</f>
        <v/>
      </c>
      <c r="CI119" s="322" t="str">
        <f ca="true">+IF(OFFSET('Water Data'!$I$28,0,10*ROW('Water Data'!I113))="","",OFFSET('Water Data'!$I$28,0,10*ROW('Water Data'!I113)))</f>
        <v/>
      </c>
      <c r="CJ119" s="322" t="str">
        <f ca="true">+IF(OFFSET('Water Data'!$I$29,0,10*ROW('Water Data'!I113))="","",OFFSET('Water Data'!$I$29,0,10*ROW('Water Data'!I113)))</f>
        <v/>
      </c>
      <c r="CK119" s="322" t="str">
        <f ca="true">+IF(OFFSET('Sanitation Data'!$D$28,0,10*ROW('Sanitation Data'!D113))="","",OFFSET('Sanitation Data'!$D$28,0,10*ROW('Sanitation Data'!D113)))</f>
        <v/>
      </c>
      <c r="CL119" s="322" t="str">
        <f ca="true">+IF(OFFSET('Sanitation Data'!$D$29,0,10*ROW('Sanitation Data'!D113))="","",OFFSET('Sanitation Data'!$D$29,0,10*ROW('Sanitation Data'!D113)))</f>
        <v/>
      </c>
      <c r="CM119" s="322" t="str">
        <f ca="true">+IF(OFFSET('Sanitation Data'!$D$30,0,10*ROW('Sanitation Data'!D113))="","",OFFSET('Sanitation Data'!$D$30,0,10*ROW('Sanitation Data'!D113)))</f>
        <v/>
      </c>
      <c r="CN119" s="322" t="str">
        <f ca="true">+IF(OFFSET('Sanitation Data'!$D$31,0,10*ROW('Sanitation Data'!D113))="","",OFFSET('Sanitation Data'!$D$31,0,10*ROW('Sanitation Data'!D113)))</f>
        <v/>
      </c>
      <c r="CO119" s="322" t="str">
        <f ca="true">+IF(OFFSET('Sanitation Data'!$D$32,0,10*ROW('Sanitation Data'!D113))="","",OFFSET('Sanitation Data'!$D$32,0,10*ROW('Sanitation Data'!D113)))</f>
        <v/>
      </c>
      <c r="CP119" s="322" t="str">
        <f ca="true">+IF(OFFSET('Sanitation Data'!$E$28,0,10*ROW('Sanitation Data'!E113))="","",OFFSET('Sanitation Data'!$E$28,0,10*ROW('Sanitation Data'!E113)))</f>
        <v/>
      </c>
      <c r="CQ119" s="322" t="str">
        <f ca="true">+IF(OFFSET('Sanitation Data'!$E$29,0,10*ROW('Sanitation Data'!E113))="","",OFFSET('Sanitation Data'!$E$29,0,10*ROW('Sanitation Data'!E113)))</f>
        <v/>
      </c>
      <c r="CR119" s="322" t="str">
        <f ca="true">+IF(OFFSET('Sanitation Data'!$E$30,0,10*ROW('Sanitation Data'!E113))="","",OFFSET('Sanitation Data'!$E$30,0,10*ROW('Sanitation Data'!E113)))</f>
        <v/>
      </c>
      <c r="CS119" s="322" t="str">
        <f ca="true">+IF(OFFSET('Sanitation Data'!$E$31,0,10*ROW('Sanitation Data'!E113))="","",OFFSET('Sanitation Data'!$E$31,0,10*ROW('Sanitation Data'!E113)))</f>
        <v/>
      </c>
      <c r="CT119" s="322" t="str">
        <f ca="true">+IF(OFFSET('Sanitation Data'!$E$32,0,10*ROW('Sanitation Data'!E113))="","",OFFSET('Sanitation Data'!$E$32,0,10*ROW('Sanitation Data'!E113)))</f>
        <v/>
      </c>
      <c r="CU119" s="322" t="str">
        <f ca="true">+IF(OFFSET('Sanitation Data'!$F$28,0,10*ROW('Sanitation Data'!F113))="","",OFFSET('Sanitation Data'!$F$28,0,10*ROW('Sanitation Data'!F113)))</f>
        <v/>
      </c>
      <c r="CV119" s="322" t="str">
        <f ca="true">+IF(OFFSET('Sanitation Data'!$F$29,0,10*ROW('Sanitation Data'!F113))="","",OFFSET('Sanitation Data'!$F$29,0,10*ROW('Sanitation Data'!F113)))</f>
        <v/>
      </c>
      <c r="CW119" s="322" t="str">
        <f ca="true">+IF(OFFSET('Sanitation Data'!$F$30,0,10*ROW('Sanitation Data'!F113))="","",OFFSET('Sanitation Data'!$F$30,0,10*ROW('Sanitation Data'!F113)))</f>
        <v/>
      </c>
      <c r="CX119" s="322" t="str">
        <f ca="true">+IF(OFFSET('Sanitation Data'!$F$31,0,10*ROW('Sanitation Data'!F113))="","",OFFSET('Sanitation Data'!$F$31,0,10*ROW('Sanitation Data'!F113)))</f>
        <v/>
      </c>
      <c r="CY119" s="322" t="str">
        <f ca="true">+IF(OFFSET('Sanitation Data'!$F$32,0,10*ROW('Sanitation Data'!F113))="","",OFFSET('Sanitation Data'!$F$32,0,10*ROW('Sanitation Data'!F113)))</f>
        <v/>
      </c>
      <c r="CZ119" s="322" t="str">
        <f ca="true">+IF(OFFSET('Sanitation Data'!$G$28,0,10*ROW('Sanitation Data'!G113))="","",OFFSET('Sanitation Data'!$G$28,0,10*ROW('Sanitation Data'!G113)))</f>
        <v/>
      </c>
      <c r="DA119" s="322" t="str">
        <f ca="true">+IF(OFFSET('Sanitation Data'!$G$29,0,10*ROW('Sanitation Data'!G113))="","",OFFSET('Sanitation Data'!$G$29,0,10*ROW('Sanitation Data'!G113)))</f>
        <v/>
      </c>
      <c r="DB119" s="322" t="str">
        <f ca="true">+IF(OFFSET('Sanitation Data'!$G$30,0,10*ROW('Sanitation Data'!G113))="","",OFFSET('Sanitation Data'!$G$30,0,10*ROW('Sanitation Data'!G113)))</f>
        <v/>
      </c>
      <c r="DC119" s="322" t="str">
        <f ca="true">+IF(OFFSET('Sanitation Data'!$G$31,0,10*ROW('Sanitation Data'!G113))="","",OFFSET('Sanitation Data'!$G$31,0,10*ROW('Sanitation Data'!G113)))</f>
        <v/>
      </c>
      <c r="DD119" s="322" t="str">
        <f ca="true">+IF(OFFSET('Sanitation Data'!$G$32,0,10*ROW('Sanitation Data'!G113))="","",OFFSET('Sanitation Data'!$G$32,0,10*ROW('Sanitation Data'!G113)))</f>
        <v/>
      </c>
      <c r="DE119" s="322" t="str">
        <f ca="true">+IF(OFFSET('Sanitation Data'!$H$28,0,10*ROW('Sanitation Data'!H113))="","",OFFSET('Sanitation Data'!$H$28,0,10*ROW('Sanitation Data'!H113)))</f>
        <v/>
      </c>
      <c r="DF119" s="322" t="str">
        <f ca="true">+IF(OFFSET('Sanitation Data'!$H$29,0,10*ROW('Sanitation Data'!H113))="","",OFFSET('Sanitation Data'!$H$29,0,10*ROW('Sanitation Data'!H113)))</f>
        <v/>
      </c>
      <c r="DG119" s="322" t="str">
        <f ca="true">+IF(OFFSET('Sanitation Data'!$H$30,0,10*ROW('Sanitation Data'!H113))="","",OFFSET('Sanitation Data'!$H$30,0,10*ROW('Sanitation Data'!H113)))</f>
        <v/>
      </c>
      <c r="DH119" s="322" t="str">
        <f ca="true">+IF(OFFSET('Sanitation Data'!$H$31,0,10*ROW('Sanitation Data'!H113))="","",OFFSET('Sanitation Data'!$H$31,0,10*ROW('Sanitation Data'!H113)))</f>
        <v/>
      </c>
      <c r="DI119" s="322" t="str">
        <f ca="true">+IF(OFFSET('Sanitation Data'!$H$32,0,10*ROW('Sanitation Data'!H113))="","",OFFSET('Sanitation Data'!$H$32,0,10*ROW('Sanitation Data'!H113)))</f>
        <v/>
      </c>
      <c r="DJ119" s="322" t="str">
        <f ca="true">+IF(OFFSET('Sanitation Data'!$I$28,0,10*ROW('Sanitation Data'!I113))="","",OFFSET('Sanitation Data'!$I$28,0,10*ROW('Sanitation Data'!I113)))</f>
        <v/>
      </c>
      <c r="DK119" s="322" t="str">
        <f ca="true">+IF(OFFSET('Sanitation Data'!$I$29,0,10*ROW('Sanitation Data'!I113))="","",OFFSET('Sanitation Data'!$I$29,0,10*ROW('Sanitation Data'!I113)))</f>
        <v/>
      </c>
      <c r="DL119" s="322" t="str">
        <f ca="true">+IF(OFFSET('Sanitation Data'!$I$30,0,10*ROW('Sanitation Data'!I113))="","",OFFSET('Sanitation Data'!$I$30,0,10*ROW('Sanitation Data'!I113)))</f>
        <v/>
      </c>
      <c r="DM119" s="322" t="str">
        <f ca="true">+IF(OFFSET('Sanitation Data'!$I$31,0,10*ROW('Sanitation Data'!I113))="","",OFFSET('Sanitation Data'!$I$31,0,10*ROW('Sanitation Data'!I113)))</f>
        <v/>
      </c>
      <c r="DN119" s="322" t="str">
        <f ca="true">+IF(OFFSET('Sanitation Data'!$I$32,0,10*ROW('Sanitation Data'!I113))="","",OFFSET('Sanitation Data'!$I$32,0,10*ROW('Sanitation Data'!I113)))</f>
        <v/>
      </c>
      <c r="DO119" s="322" t="str">
        <f ca="true">+IF(OFFSET('Hygiene Data'!$D$11,0,10*ROW('Hygiene Data'!D113))="","",OFFSET('Hygiene Data'!$D$11,0,10*ROW('Hygiene Data'!D113)))</f>
        <v/>
      </c>
      <c r="DP119" s="322" t="str">
        <f ca="true">+IF(OFFSET('Hygiene Data'!$D$12,0,10*ROW('Hygiene Data'!D113))="","",OFFSET('Hygiene Data'!$D$12,0,10*ROW('Hygiene Data'!D113)))</f>
        <v/>
      </c>
      <c r="DQ119" s="322" t="str">
        <f ca="true">+IF(OFFSET('Hygiene Data'!$D$13,0,10*ROW('Hygiene Data'!D113))="","",OFFSET('Hygiene Data'!$D$13,0,10*ROW('Hygiene Data'!D113)))</f>
        <v/>
      </c>
      <c r="DR119" s="322" t="str">
        <f ca="true">+IF(OFFSET('Hygiene Data'!$E$11,0,10*ROW('Hygiene Data'!E113))="","",OFFSET('Hygiene Data'!$E$11,0,10*ROW('Hygiene Data'!E113)))</f>
        <v/>
      </c>
      <c r="DS119" s="322" t="str">
        <f ca="true">+IF(OFFSET('Hygiene Data'!$E$12,0,10*ROW('Hygiene Data'!E113))="","",OFFSET('Hygiene Data'!$E$12,0,10*ROW('Hygiene Data'!E113)))</f>
        <v/>
      </c>
      <c r="DT119" s="322" t="str">
        <f ca="true">+IF(OFFSET('Hygiene Data'!$E$13,0,10*ROW('Hygiene Data'!E113))="","",OFFSET('Hygiene Data'!$E$13,0,10*ROW('Hygiene Data'!E113)))</f>
        <v/>
      </c>
      <c r="DU119" s="322" t="str">
        <f ca="true">+IF(OFFSET('Hygiene Data'!$F$11,0,10*ROW('Hygiene Data'!F113))="","",OFFSET('Hygiene Data'!$F$11,0,10*ROW('Hygiene Data'!F113)))</f>
        <v/>
      </c>
      <c r="DV119" s="322" t="str">
        <f ca="true">+IF(OFFSET('Hygiene Data'!$F$12,0,10*ROW('Hygiene Data'!F113))="","",OFFSET('Hygiene Data'!$F$12,0,10*ROW('Hygiene Data'!F113)))</f>
        <v/>
      </c>
      <c r="DW119" s="322" t="str">
        <f ca="true">+IF(OFFSET('Hygiene Data'!$F$13,0,10*ROW('Hygiene Data'!F113))="","",OFFSET('Hygiene Data'!$F$13,0,10*ROW('Hygiene Data'!F113)))</f>
        <v/>
      </c>
      <c r="DX119" s="322" t="str">
        <f ca="true">+IF(OFFSET('Hygiene Data'!$G$11,0,10*ROW('Hygiene Data'!G113))="","",OFFSET('Hygiene Data'!$G$11,0,10*ROW('Hygiene Data'!G113)))</f>
        <v/>
      </c>
      <c r="DY119" s="322" t="str">
        <f ca="true">+IF(OFFSET('Hygiene Data'!$G$12,0,10*ROW('Hygiene Data'!G113))="","",OFFSET('Hygiene Data'!$G$12,0,10*ROW('Hygiene Data'!G113)))</f>
        <v/>
      </c>
      <c r="DZ119" s="322" t="str">
        <f ca="true">+IF(OFFSET('Hygiene Data'!$G$13,0,10*ROW('Hygiene Data'!G113))="","",OFFSET('Hygiene Data'!$G$13,0,10*ROW('Hygiene Data'!G113)))</f>
        <v/>
      </c>
      <c r="EA119" s="322" t="str">
        <f ca="true">+IF(OFFSET('Hygiene Data'!$H$11,0,10*ROW('Hygiene Data'!H113))="","",OFFSET('Hygiene Data'!$H$11,0,10*ROW('Hygiene Data'!H113)))</f>
        <v/>
      </c>
      <c r="EB119" s="322" t="str">
        <f ca="true">+IF(OFFSET('Hygiene Data'!$H$12,0,10*ROW('Hygiene Data'!H113))="","",OFFSET('Hygiene Data'!$H$12,0,10*ROW('Hygiene Data'!H113)))</f>
        <v/>
      </c>
      <c r="EC119" s="322" t="str">
        <f ca="true">+IF(OFFSET('Hygiene Data'!$H$13,0,10*ROW('Hygiene Data'!H113))="","",OFFSET('Hygiene Data'!$H$13,0,10*ROW('Hygiene Data'!H113)))</f>
        <v/>
      </c>
      <c r="ED119" s="322" t="str">
        <f ca="true">+IF(OFFSET('Hygiene Data'!$I$11,0,10*ROW('Hygiene Data'!I113))="","",OFFSET('Hygiene Data'!$I$11,0,10*ROW('Hygiene Data'!I113)))</f>
        <v/>
      </c>
      <c r="EE119" s="322" t="str">
        <f ca="true">+IF(OFFSET('Hygiene Data'!$I$12,0,10*ROW('Hygiene Data'!I113))="","",OFFSET('Hygiene Data'!$I$12,0,10*ROW('Hygiene Data'!I113)))</f>
        <v/>
      </c>
      <c r="EF119" s="322" t="str">
        <f ca="true">+IF(OFFSET('Hygiene Data'!$I$13,0,10*ROW('Hygiene Data'!I113))="","",OFFSET('Hygiene Data'!$I$13,0,10*ROW('Hygiene Data'!I113)))</f>
        <v/>
      </c>
    </row>
    <row xmlns:x14ac="http://schemas.microsoft.com/office/spreadsheetml/2009/9/ac" r="120" x14ac:dyDescent="0.2">
      <c r="A120" s="38" t="str">
        <f ca="true">+IF(OFFSET('Water Data'!$B$2,0,10*ROW('Water Data'!E114))="","",OFFSET('Water Data'!$B$2,0,10*ROW('Water Data'!E114)))</f>
        <v/>
      </c>
      <c r="B120" s="38" t="str">
        <f ca="true">+IF(OFFSET('Water Data'!$C$2,0,10*ROW('Water Data'!F114))="","",OFFSET('Water Data'!$C$2,0,10*ROW('Water Data'!F114)))</f>
        <v/>
      </c>
      <c r="C120" s="378" t="str">
        <f t="shared" ca="true" si="1"/>
        <v/>
      </c>
      <c r="D120" s="99"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9"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9"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9"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9"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9"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9"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9"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9"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9"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9"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9"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9"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9"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9"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9"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9"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9"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100"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100"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100"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100"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100"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100"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100"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100"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100"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100"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100"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100"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100"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100"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100"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100"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100"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100"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100"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100"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100"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100"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100"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100"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100"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100"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100"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100"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100"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100"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101"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101"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101"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101"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101"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101"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101"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101"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101"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101"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101"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101"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101"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101"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101"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101"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101"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101"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22"/>
      <c r="BS120" s="322" t="str">
        <f ca="true">+IF(OFFSET('Water Data'!$D$27,0,10*ROW('Water Data'!D114))="","",OFFSET('Water Data'!$D$27,0,10*ROW('Water Data'!D114)))</f>
        <v/>
      </c>
      <c r="BT120" s="322" t="str">
        <f ca="true">+IF(OFFSET('Water Data'!$D$28,0,10*ROW('Water Data'!D114))="","",OFFSET('Water Data'!$D$28,0,10*ROW('Water Data'!D114)))</f>
        <v/>
      </c>
      <c r="BU120" s="322" t="str">
        <f ca="true">+IF(OFFSET('Water Data'!$D$29,0,10*ROW('Water Data'!D114))="","",OFFSET('Water Data'!$D$29,0,10*ROW('Water Data'!D114)))</f>
        <v/>
      </c>
      <c r="BV120" s="322" t="str">
        <f ca="true">+IF(OFFSET('Water Data'!$E$27,0,10*ROW('Water Data'!E114))="","",OFFSET('Water Data'!$E$27,0,10*ROW('Water Data'!E114)))</f>
        <v/>
      </c>
      <c r="BW120" s="322" t="str">
        <f ca="true">+IF(OFFSET('Water Data'!$E$28,0,10*ROW('Water Data'!E114))="","",OFFSET('Water Data'!$E$28,0,10*ROW('Water Data'!E114)))</f>
        <v/>
      </c>
      <c r="BX120" s="322" t="str">
        <f ca="true">+IF(OFFSET('Water Data'!$E$29,0,10*ROW('Water Data'!E114))="","",OFFSET('Water Data'!$E$29,0,10*ROW('Water Data'!E114)))</f>
        <v/>
      </c>
      <c r="BY120" s="322" t="str">
        <f ca="true">+IF(OFFSET('Water Data'!$F$27,0,10*ROW('Water Data'!F114))="","",OFFSET('Water Data'!$F$27,0,10*ROW('Water Data'!F114)))</f>
        <v/>
      </c>
      <c r="BZ120" s="322" t="str">
        <f ca="true">+IF(OFFSET('Water Data'!$F$28,0,10*ROW('Water Data'!F114))="","",OFFSET('Water Data'!$F$28,0,10*ROW('Water Data'!F114)))</f>
        <v/>
      </c>
      <c r="CA120" s="322" t="str">
        <f ca="true">+IF(OFFSET('Water Data'!$F$29,0,10*ROW('Water Data'!F114))="","",OFFSET('Water Data'!$F$29,0,10*ROW('Water Data'!F114)))</f>
        <v/>
      </c>
      <c r="CB120" s="322" t="str">
        <f ca="true">+IF(OFFSET('Water Data'!$G$27,0,10*ROW('Water Data'!G114))="","",OFFSET('Water Data'!$G$27,0,10*ROW('Water Data'!G114)))</f>
        <v/>
      </c>
      <c r="CC120" s="322" t="str">
        <f ca="true">+IF(OFFSET('Water Data'!$G$28,0,10*ROW('Water Data'!G114))="","",OFFSET('Water Data'!$G$28,0,10*ROW('Water Data'!G114)))</f>
        <v/>
      </c>
      <c r="CD120" s="322" t="str">
        <f ca="true">+IF(OFFSET('Water Data'!$G$29,0,10*ROW('Water Data'!G114))="","",OFFSET('Water Data'!$G$29,0,10*ROW('Water Data'!G114)))</f>
        <v/>
      </c>
      <c r="CE120" s="322" t="str">
        <f ca="true">+IF(OFFSET('Water Data'!$H$27,0,10*ROW('Water Data'!H114))="","",OFFSET('Water Data'!$H$27,0,10*ROW('Water Data'!H114)))</f>
        <v/>
      </c>
      <c r="CF120" s="322" t="str">
        <f ca="true">+IF(OFFSET('Water Data'!$H$28,0,10*ROW('Water Data'!H114))="","",OFFSET('Water Data'!$H$28,0,10*ROW('Water Data'!H114)))</f>
        <v/>
      </c>
      <c r="CG120" s="322" t="str">
        <f ca="true">+IF(OFFSET('Water Data'!$H$29,0,10*ROW('Water Data'!H114))="","",OFFSET('Water Data'!$H$29,0,10*ROW('Water Data'!H114)))</f>
        <v/>
      </c>
      <c r="CH120" s="322" t="str">
        <f ca="true">+IF(OFFSET('Water Data'!$I$27,0,10*ROW('Water Data'!I114))="","",OFFSET('Water Data'!$I$27,0,10*ROW('Water Data'!I114)))</f>
        <v/>
      </c>
      <c r="CI120" s="322" t="str">
        <f ca="true">+IF(OFFSET('Water Data'!$I$28,0,10*ROW('Water Data'!I114))="","",OFFSET('Water Data'!$I$28,0,10*ROW('Water Data'!I114)))</f>
        <v/>
      </c>
      <c r="CJ120" s="322" t="str">
        <f ca="true">+IF(OFFSET('Water Data'!$I$29,0,10*ROW('Water Data'!I114))="","",OFFSET('Water Data'!$I$29,0,10*ROW('Water Data'!I114)))</f>
        <v/>
      </c>
      <c r="CK120" s="322" t="str">
        <f ca="true">+IF(OFFSET('Sanitation Data'!$D$28,0,10*ROW('Sanitation Data'!D114))="","",OFFSET('Sanitation Data'!$D$28,0,10*ROW('Sanitation Data'!D114)))</f>
        <v/>
      </c>
      <c r="CL120" s="322" t="str">
        <f ca="true">+IF(OFFSET('Sanitation Data'!$D$29,0,10*ROW('Sanitation Data'!D114))="","",OFFSET('Sanitation Data'!$D$29,0,10*ROW('Sanitation Data'!D114)))</f>
        <v/>
      </c>
      <c r="CM120" s="322" t="str">
        <f ca="true">+IF(OFFSET('Sanitation Data'!$D$30,0,10*ROW('Sanitation Data'!D114))="","",OFFSET('Sanitation Data'!$D$30,0,10*ROW('Sanitation Data'!D114)))</f>
        <v/>
      </c>
      <c r="CN120" s="322" t="str">
        <f ca="true">+IF(OFFSET('Sanitation Data'!$D$31,0,10*ROW('Sanitation Data'!D114))="","",OFFSET('Sanitation Data'!$D$31,0,10*ROW('Sanitation Data'!D114)))</f>
        <v/>
      </c>
      <c r="CO120" s="322" t="str">
        <f ca="true">+IF(OFFSET('Sanitation Data'!$D$32,0,10*ROW('Sanitation Data'!D114))="","",OFFSET('Sanitation Data'!$D$32,0,10*ROW('Sanitation Data'!D114)))</f>
        <v/>
      </c>
      <c r="CP120" s="322" t="str">
        <f ca="true">+IF(OFFSET('Sanitation Data'!$E$28,0,10*ROW('Sanitation Data'!E114))="","",OFFSET('Sanitation Data'!$E$28,0,10*ROW('Sanitation Data'!E114)))</f>
        <v/>
      </c>
      <c r="CQ120" s="322" t="str">
        <f ca="true">+IF(OFFSET('Sanitation Data'!$E$29,0,10*ROW('Sanitation Data'!E114))="","",OFFSET('Sanitation Data'!$E$29,0,10*ROW('Sanitation Data'!E114)))</f>
        <v/>
      </c>
      <c r="CR120" s="322" t="str">
        <f ca="true">+IF(OFFSET('Sanitation Data'!$E$30,0,10*ROW('Sanitation Data'!E114))="","",OFFSET('Sanitation Data'!$E$30,0,10*ROW('Sanitation Data'!E114)))</f>
        <v/>
      </c>
      <c r="CS120" s="322" t="str">
        <f ca="true">+IF(OFFSET('Sanitation Data'!$E$31,0,10*ROW('Sanitation Data'!E114))="","",OFFSET('Sanitation Data'!$E$31,0,10*ROW('Sanitation Data'!E114)))</f>
        <v/>
      </c>
      <c r="CT120" s="322" t="str">
        <f ca="true">+IF(OFFSET('Sanitation Data'!$E$32,0,10*ROW('Sanitation Data'!E114))="","",OFFSET('Sanitation Data'!$E$32,0,10*ROW('Sanitation Data'!E114)))</f>
        <v/>
      </c>
      <c r="CU120" s="322" t="str">
        <f ca="true">+IF(OFFSET('Sanitation Data'!$F$28,0,10*ROW('Sanitation Data'!F114))="","",OFFSET('Sanitation Data'!$F$28,0,10*ROW('Sanitation Data'!F114)))</f>
        <v/>
      </c>
      <c r="CV120" s="322" t="str">
        <f ca="true">+IF(OFFSET('Sanitation Data'!$F$29,0,10*ROW('Sanitation Data'!F114))="","",OFFSET('Sanitation Data'!$F$29,0,10*ROW('Sanitation Data'!F114)))</f>
        <v/>
      </c>
      <c r="CW120" s="322" t="str">
        <f ca="true">+IF(OFFSET('Sanitation Data'!$F$30,0,10*ROW('Sanitation Data'!F114))="","",OFFSET('Sanitation Data'!$F$30,0,10*ROW('Sanitation Data'!F114)))</f>
        <v/>
      </c>
      <c r="CX120" s="322" t="str">
        <f ca="true">+IF(OFFSET('Sanitation Data'!$F$31,0,10*ROW('Sanitation Data'!F114))="","",OFFSET('Sanitation Data'!$F$31,0,10*ROW('Sanitation Data'!F114)))</f>
        <v/>
      </c>
      <c r="CY120" s="322" t="str">
        <f ca="true">+IF(OFFSET('Sanitation Data'!$F$32,0,10*ROW('Sanitation Data'!F114))="","",OFFSET('Sanitation Data'!$F$32,0,10*ROW('Sanitation Data'!F114)))</f>
        <v/>
      </c>
      <c r="CZ120" s="322" t="str">
        <f ca="true">+IF(OFFSET('Sanitation Data'!$G$28,0,10*ROW('Sanitation Data'!G114))="","",OFFSET('Sanitation Data'!$G$28,0,10*ROW('Sanitation Data'!G114)))</f>
        <v/>
      </c>
      <c r="DA120" s="322" t="str">
        <f ca="true">+IF(OFFSET('Sanitation Data'!$G$29,0,10*ROW('Sanitation Data'!G114))="","",OFFSET('Sanitation Data'!$G$29,0,10*ROW('Sanitation Data'!G114)))</f>
        <v/>
      </c>
      <c r="DB120" s="322" t="str">
        <f ca="true">+IF(OFFSET('Sanitation Data'!$G$30,0,10*ROW('Sanitation Data'!G114))="","",OFFSET('Sanitation Data'!$G$30,0,10*ROW('Sanitation Data'!G114)))</f>
        <v/>
      </c>
      <c r="DC120" s="322" t="str">
        <f ca="true">+IF(OFFSET('Sanitation Data'!$G$31,0,10*ROW('Sanitation Data'!G114))="","",OFFSET('Sanitation Data'!$G$31,0,10*ROW('Sanitation Data'!G114)))</f>
        <v/>
      </c>
      <c r="DD120" s="322" t="str">
        <f ca="true">+IF(OFFSET('Sanitation Data'!$G$32,0,10*ROW('Sanitation Data'!G114))="","",OFFSET('Sanitation Data'!$G$32,0,10*ROW('Sanitation Data'!G114)))</f>
        <v/>
      </c>
      <c r="DE120" s="322" t="str">
        <f ca="true">+IF(OFFSET('Sanitation Data'!$H$28,0,10*ROW('Sanitation Data'!H114))="","",OFFSET('Sanitation Data'!$H$28,0,10*ROW('Sanitation Data'!H114)))</f>
        <v/>
      </c>
      <c r="DF120" s="322" t="str">
        <f ca="true">+IF(OFFSET('Sanitation Data'!$H$29,0,10*ROW('Sanitation Data'!H114))="","",OFFSET('Sanitation Data'!$H$29,0,10*ROW('Sanitation Data'!H114)))</f>
        <v/>
      </c>
      <c r="DG120" s="322" t="str">
        <f ca="true">+IF(OFFSET('Sanitation Data'!$H$30,0,10*ROW('Sanitation Data'!H114))="","",OFFSET('Sanitation Data'!$H$30,0,10*ROW('Sanitation Data'!H114)))</f>
        <v/>
      </c>
      <c r="DH120" s="322" t="str">
        <f ca="true">+IF(OFFSET('Sanitation Data'!$H$31,0,10*ROW('Sanitation Data'!H114))="","",OFFSET('Sanitation Data'!$H$31,0,10*ROW('Sanitation Data'!H114)))</f>
        <v/>
      </c>
      <c r="DI120" s="322" t="str">
        <f ca="true">+IF(OFFSET('Sanitation Data'!$H$32,0,10*ROW('Sanitation Data'!H114))="","",OFFSET('Sanitation Data'!$H$32,0,10*ROW('Sanitation Data'!H114)))</f>
        <v/>
      </c>
      <c r="DJ120" s="322" t="str">
        <f ca="true">+IF(OFFSET('Sanitation Data'!$I$28,0,10*ROW('Sanitation Data'!I114))="","",OFFSET('Sanitation Data'!$I$28,0,10*ROW('Sanitation Data'!I114)))</f>
        <v/>
      </c>
      <c r="DK120" s="322" t="str">
        <f ca="true">+IF(OFFSET('Sanitation Data'!$I$29,0,10*ROW('Sanitation Data'!I114))="","",OFFSET('Sanitation Data'!$I$29,0,10*ROW('Sanitation Data'!I114)))</f>
        <v/>
      </c>
      <c r="DL120" s="322" t="str">
        <f ca="true">+IF(OFFSET('Sanitation Data'!$I$30,0,10*ROW('Sanitation Data'!I114))="","",OFFSET('Sanitation Data'!$I$30,0,10*ROW('Sanitation Data'!I114)))</f>
        <v/>
      </c>
      <c r="DM120" s="322" t="str">
        <f ca="true">+IF(OFFSET('Sanitation Data'!$I$31,0,10*ROW('Sanitation Data'!I114))="","",OFFSET('Sanitation Data'!$I$31,0,10*ROW('Sanitation Data'!I114)))</f>
        <v/>
      </c>
      <c r="DN120" s="322" t="str">
        <f ca="true">+IF(OFFSET('Sanitation Data'!$I$32,0,10*ROW('Sanitation Data'!I114))="","",OFFSET('Sanitation Data'!$I$32,0,10*ROW('Sanitation Data'!I114)))</f>
        <v/>
      </c>
      <c r="DO120" s="322" t="str">
        <f ca="true">+IF(OFFSET('Hygiene Data'!$D$11,0,10*ROW('Hygiene Data'!D114))="","",OFFSET('Hygiene Data'!$D$11,0,10*ROW('Hygiene Data'!D114)))</f>
        <v/>
      </c>
      <c r="DP120" s="322" t="str">
        <f ca="true">+IF(OFFSET('Hygiene Data'!$D$12,0,10*ROW('Hygiene Data'!D114))="","",OFFSET('Hygiene Data'!$D$12,0,10*ROW('Hygiene Data'!D114)))</f>
        <v/>
      </c>
      <c r="DQ120" s="322" t="str">
        <f ca="true">+IF(OFFSET('Hygiene Data'!$D$13,0,10*ROW('Hygiene Data'!D114))="","",OFFSET('Hygiene Data'!$D$13,0,10*ROW('Hygiene Data'!D114)))</f>
        <v/>
      </c>
      <c r="DR120" s="322" t="str">
        <f ca="true">+IF(OFFSET('Hygiene Data'!$E$11,0,10*ROW('Hygiene Data'!E114))="","",OFFSET('Hygiene Data'!$E$11,0,10*ROW('Hygiene Data'!E114)))</f>
        <v/>
      </c>
      <c r="DS120" s="322" t="str">
        <f ca="true">+IF(OFFSET('Hygiene Data'!$E$12,0,10*ROW('Hygiene Data'!E114))="","",OFFSET('Hygiene Data'!$E$12,0,10*ROW('Hygiene Data'!E114)))</f>
        <v/>
      </c>
      <c r="DT120" s="322" t="str">
        <f ca="true">+IF(OFFSET('Hygiene Data'!$E$13,0,10*ROW('Hygiene Data'!E114))="","",OFFSET('Hygiene Data'!$E$13,0,10*ROW('Hygiene Data'!E114)))</f>
        <v/>
      </c>
      <c r="DU120" s="322" t="str">
        <f ca="true">+IF(OFFSET('Hygiene Data'!$F$11,0,10*ROW('Hygiene Data'!F114))="","",OFFSET('Hygiene Data'!$F$11,0,10*ROW('Hygiene Data'!F114)))</f>
        <v/>
      </c>
      <c r="DV120" s="322" t="str">
        <f ca="true">+IF(OFFSET('Hygiene Data'!$F$12,0,10*ROW('Hygiene Data'!F114))="","",OFFSET('Hygiene Data'!$F$12,0,10*ROW('Hygiene Data'!F114)))</f>
        <v/>
      </c>
      <c r="DW120" s="322" t="str">
        <f ca="true">+IF(OFFSET('Hygiene Data'!$F$13,0,10*ROW('Hygiene Data'!F114))="","",OFFSET('Hygiene Data'!$F$13,0,10*ROW('Hygiene Data'!F114)))</f>
        <v/>
      </c>
      <c r="DX120" s="322" t="str">
        <f ca="true">+IF(OFFSET('Hygiene Data'!$G$11,0,10*ROW('Hygiene Data'!G114))="","",OFFSET('Hygiene Data'!$G$11,0,10*ROW('Hygiene Data'!G114)))</f>
        <v/>
      </c>
      <c r="DY120" s="322" t="str">
        <f ca="true">+IF(OFFSET('Hygiene Data'!$G$12,0,10*ROW('Hygiene Data'!G114))="","",OFFSET('Hygiene Data'!$G$12,0,10*ROW('Hygiene Data'!G114)))</f>
        <v/>
      </c>
      <c r="DZ120" s="322" t="str">
        <f ca="true">+IF(OFFSET('Hygiene Data'!$G$13,0,10*ROW('Hygiene Data'!G114))="","",OFFSET('Hygiene Data'!$G$13,0,10*ROW('Hygiene Data'!G114)))</f>
        <v/>
      </c>
      <c r="EA120" s="322" t="str">
        <f ca="true">+IF(OFFSET('Hygiene Data'!$H$11,0,10*ROW('Hygiene Data'!H114))="","",OFFSET('Hygiene Data'!$H$11,0,10*ROW('Hygiene Data'!H114)))</f>
        <v/>
      </c>
      <c r="EB120" s="322" t="str">
        <f ca="true">+IF(OFFSET('Hygiene Data'!$H$12,0,10*ROW('Hygiene Data'!H114))="","",OFFSET('Hygiene Data'!$H$12,0,10*ROW('Hygiene Data'!H114)))</f>
        <v/>
      </c>
      <c r="EC120" s="322" t="str">
        <f ca="true">+IF(OFFSET('Hygiene Data'!$H$13,0,10*ROW('Hygiene Data'!H114))="","",OFFSET('Hygiene Data'!$H$13,0,10*ROW('Hygiene Data'!H114)))</f>
        <v/>
      </c>
      <c r="ED120" s="322" t="str">
        <f ca="true">+IF(OFFSET('Hygiene Data'!$I$11,0,10*ROW('Hygiene Data'!I114))="","",OFFSET('Hygiene Data'!$I$11,0,10*ROW('Hygiene Data'!I114)))</f>
        <v/>
      </c>
      <c r="EE120" s="322" t="str">
        <f ca="true">+IF(OFFSET('Hygiene Data'!$I$12,0,10*ROW('Hygiene Data'!I114))="","",OFFSET('Hygiene Data'!$I$12,0,10*ROW('Hygiene Data'!I114)))</f>
        <v/>
      </c>
      <c r="EF120" s="322" t="str">
        <f ca="true">+IF(OFFSET('Hygiene Data'!$I$13,0,10*ROW('Hygiene Data'!I114))="","",OFFSET('Hygiene Data'!$I$13,0,10*ROW('Hygiene Data'!I114)))</f>
        <v/>
      </c>
    </row>
    <row xmlns:x14ac="http://schemas.microsoft.com/office/spreadsheetml/2009/9/ac" r="121" x14ac:dyDescent="0.2">
      <c r="A121" s="38" t="str">
        <f ca="true">+IF(OFFSET('Water Data'!$B$2,0,10*ROW('Water Data'!E115))="","",OFFSET('Water Data'!$B$2,0,10*ROW('Water Data'!E115)))</f>
        <v/>
      </c>
      <c r="B121" s="38" t="str">
        <f ca="true">+IF(OFFSET('Water Data'!$C$2,0,10*ROW('Water Data'!F115))="","",OFFSET('Water Data'!$C$2,0,10*ROW('Water Data'!F115)))</f>
        <v/>
      </c>
      <c r="C121" s="378" t="str">
        <f t="shared" ca="true" si="1"/>
        <v/>
      </c>
      <c r="D121" s="99"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9"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9"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9"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9"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9"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9"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9"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9"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9"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9"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9"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9"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9"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9"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9"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9"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9"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100"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100"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100"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100"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100"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100"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100"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100"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100"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100"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100"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100"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100"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100"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100"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100"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100"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100"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100"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100"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100"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100"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100"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100"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100"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100"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100"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100"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100"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100"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101"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101"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101"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101"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101"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101"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101"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101"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101"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101"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101"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101"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101"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101"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101"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101"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101"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101"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22"/>
      <c r="BS121" s="322" t="str">
        <f ca="true">+IF(OFFSET('Water Data'!$D$27,0,10*ROW('Water Data'!D115))="","",OFFSET('Water Data'!$D$27,0,10*ROW('Water Data'!D115)))</f>
        <v/>
      </c>
      <c r="BT121" s="322" t="str">
        <f ca="true">+IF(OFFSET('Water Data'!$D$28,0,10*ROW('Water Data'!D115))="","",OFFSET('Water Data'!$D$28,0,10*ROW('Water Data'!D115)))</f>
        <v/>
      </c>
      <c r="BU121" s="322" t="str">
        <f ca="true">+IF(OFFSET('Water Data'!$D$29,0,10*ROW('Water Data'!D115))="","",OFFSET('Water Data'!$D$29,0,10*ROW('Water Data'!D115)))</f>
        <v/>
      </c>
      <c r="BV121" s="322" t="str">
        <f ca="true">+IF(OFFSET('Water Data'!$E$27,0,10*ROW('Water Data'!E115))="","",OFFSET('Water Data'!$E$27,0,10*ROW('Water Data'!E115)))</f>
        <v/>
      </c>
      <c r="BW121" s="322" t="str">
        <f ca="true">+IF(OFFSET('Water Data'!$E$28,0,10*ROW('Water Data'!E115))="","",OFFSET('Water Data'!$E$28,0,10*ROW('Water Data'!E115)))</f>
        <v/>
      </c>
      <c r="BX121" s="322" t="str">
        <f ca="true">+IF(OFFSET('Water Data'!$E$29,0,10*ROW('Water Data'!E115))="","",OFFSET('Water Data'!$E$29,0,10*ROW('Water Data'!E115)))</f>
        <v/>
      </c>
      <c r="BY121" s="322" t="str">
        <f ca="true">+IF(OFFSET('Water Data'!$F$27,0,10*ROW('Water Data'!F115))="","",OFFSET('Water Data'!$F$27,0,10*ROW('Water Data'!F115)))</f>
        <v/>
      </c>
      <c r="BZ121" s="322" t="str">
        <f ca="true">+IF(OFFSET('Water Data'!$F$28,0,10*ROW('Water Data'!F115))="","",OFFSET('Water Data'!$F$28,0,10*ROW('Water Data'!F115)))</f>
        <v/>
      </c>
      <c r="CA121" s="322" t="str">
        <f ca="true">+IF(OFFSET('Water Data'!$F$29,0,10*ROW('Water Data'!F115))="","",OFFSET('Water Data'!$F$29,0,10*ROW('Water Data'!F115)))</f>
        <v/>
      </c>
      <c r="CB121" s="322" t="str">
        <f ca="true">+IF(OFFSET('Water Data'!$G$27,0,10*ROW('Water Data'!G115))="","",OFFSET('Water Data'!$G$27,0,10*ROW('Water Data'!G115)))</f>
        <v/>
      </c>
      <c r="CC121" s="322" t="str">
        <f ca="true">+IF(OFFSET('Water Data'!$G$28,0,10*ROW('Water Data'!G115))="","",OFFSET('Water Data'!$G$28,0,10*ROW('Water Data'!G115)))</f>
        <v/>
      </c>
      <c r="CD121" s="322" t="str">
        <f ca="true">+IF(OFFSET('Water Data'!$G$29,0,10*ROW('Water Data'!G115))="","",OFFSET('Water Data'!$G$29,0,10*ROW('Water Data'!G115)))</f>
        <v/>
      </c>
      <c r="CE121" s="322" t="str">
        <f ca="true">+IF(OFFSET('Water Data'!$H$27,0,10*ROW('Water Data'!H115))="","",OFFSET('Water Data'!$H$27,0,10*ROW('Water Data'!H115)))</f>
        <v/>
      </c>
      <c r="CF121" s="322" t="str">
        <f ca="true">+IF(OFFSET('Water Data'!$H$28,0,10*ROW('Water Data'!H115))="","",OFFSET('Water Data'!$H$28,0,10*ROW('Water Data'!H115)))</f>
        <v/>
      </c>
      <c r="CG121" s="322" t="str">
        <f ca="true">+IF(OFFSET('Water Data'!$H$29,0,10*ROW('Water Data'!H115))="","",OFFSET('Water Data'!$H$29,0,10*ROW('Water Data'!H115)))</f>
        <v/>
      </c>
      <c r="CH121" s="322" t="str">
        <f ca="true">+IF(OFFSET('Water Data'!$I$27,0,10*ROW('Water Data'!I115))="","",OFFSET('Water Data'!$I$27,0,10*ROW('Water Data'!I115)))</f>
        <v/>
      </c>
      <c r="CI121" s="322" t="str">
        <f ca="true">+IF(OFFSET('Water Data'!$I$28,0,10*ROW('Water Data'!I115))="","",OFFSET('Water Data'!$I$28,0,10*ROW('Water Data'!I115)))</f>
        <v/>
      </c>
      <c r="CJ121" s="322" t="str">
        <f ca="true">+IF(OFFSET('Water Data'!$I$29,0,10*ROW('Water Data'!I115))="","",OFFSET('Water Data'!$I$29,0,10*ROW('Water Data'!I115)))</f>
        <v/>
      </c>
      <c r="CK121" s="322" t="str">
        <f ca="true">+IF(OFFSET('Sanitation Data'!$D$28,0,10*ROW('Sanitation Data'!D115))="","",OFFSET('Sanitation Data'!$D$28,0,10*ROW('Sanitation Data'!D115)))</f>
        <v/>
      </c>
      <c r="CL121" s="322" t="str">
        <f ca="true">+IF(OFFSET('Sanitation Data'!$D$29,0,10*ROW('Sanitation Data'!D115))="","",OFFSET('Sanitation Data'!$D$29,0,10*ROW('Sanitation Data'!D115)))</f>
        <v/>
      </c>
      <c r="CM121" s="322" t="str">
        <f ca="true">+IF(OFFSET('Sanitation Data'!$D$30,0,10*ROW('Sanitation Data'!D115))="","",OFFSET('Sanitation Data'!$D$30,0,10*ROW('Sanitation Data'!D115)))</f>
        <v/>
      </c>
      <c r="CN121" s="322" t="str">
        <f ca="true">+IF(OFFSET('Sanitation Data'!$D$31,0,10*ROW('Sanitation Data'!D115))="","",OFFSET('Sanitation Data'!$D$31,0,10*ROW('Sanitation Data'!D115)))</f>
        <v/>
      </c>
      <c r="CO121" s="322" t="str">
        <f ca="true">+IF(OFFSET('Sanitation Data'!$D$32,0,10*ROW('Sanitation Data'!D115))="","",OFFSET('Sanitation Data'!$D$32,0,10*ROW('Sanitation Data'!D115)))</f>
        <v/>
      </c>
      <c r="CP121" s="322" t="str">
        <f ca="true">+IF(OFFSET('Sanitation Data'!$E$28,0,10*ROW('Sanitation Data'!E115))="","",OFFSET('Sanitation Data'!$E$28,0,10*ROW('Sanitation Data'!E115)))</f>
        <v/>
      </c>
      <c r="CQ121" s="322" t="str">
        <f ca="true">+IF(OFFSET('Sanitation Data'!$E$29,0,10*ROW('Sanitation Data'!E115))="","",OFFSET('Sanitation Data'!$E$29,0,10*ROW('Sanitation Data'!E115)))</f>
        <v/>
      </c>
      <c r="CR121" s="322" t="str">
        <f ca="true">+IF(OFFSET('Sanitation Data'!$E$30,0,10*ROW('Sanitation Data'!E115))="","",OFFSET('Sanitation Data'!$E$30,0,10*ROW('Sanitation Data'!E115)))</f>
        <v/>
      </c>
      <c r="CS121" s="322" t="str">
        <f ca="true">+IF(OFFSET('Sanitation Data'!$E$31,0,10*ROW('Sanitation Data'!E115))="","",OFFSET('Sanitation Data'!$E$31,0,10*ROW('Sanitation Data'!E115)))</f>
        <v/>
      </c>
      <c r="CT121" s="322" t="str">
        <f ca="true">+IF(OFFSET('Sanitation Data'!$E$32,0,10*ROW('Sanitation Data'!E115))="","",OFFSET('Sanitation Data'!$E$32,0,10*ROW('Sanitation Data'!E115)))</f>
        <v/>
      </c>
      <c r="CU121" s="322" t="str">
        <f ca="true">+IF(OFFSET('Sanitation Data'!$F$28,0,10*ROW('Sanitation Data'!F115))="","",OFFSET('Sanitation Data'!$F$28,0,10*ROW('Sanitation Data'!F115)))</f>
        <v/>
      </c>
      <c r="CV121" s="322" t="str">
        <f ca="true">+IF(OFFSET('Sanitation Data'!$F$29,0,10*ROW('Sanitation Data'!F115))="","",OFFSET('Sanitation Data'!$F$29,0,10*ROW('Sanitation Data'!F115)))</f>
        <v/>
      </c>
      <c r="CW121" s="322" t="str">
        <f ca="true">+IF(OFFSET('Sanitation Data'!$F$30,0,10*ROW('Sanitation Data'!F115))="","",OFFSET('Sanitation Data'!$F$30,0,10*ROW('Sanitation Data'!F115)))</f>
        <v/>
      </c>
      <c r="CX121" s="322" t="str">
        <f ca="true">+IF(OFFSET('Sanitation Data'!$F$31,0,10*ROW('Sanitation Data'!F115))="","",OFFSET('Sanitation Data'!$F$31,0,10*ROW('Sanitation Data'!F115)))</f>
        <v/>
      </c>
      <c r="CY121" s="322" t="str">
        <f ca="true">+IF(OFFSET('Sanitation Data'!$F$32,0,10*ROW('Sanitation Data'!F115))="","",OFFSET('Sanitation Data'!$F$32,0,10*ROW('Sanitation Data'!F115)))</f>
        <v/>
      </c>
      <c r="CZ121" s="322" t="str">
        <f ca="true">+IF(OFFSET('Sanitation Data'!$G$28,0,10*ROW('Sanitation Data'!G115))="","",OFFSET('Sanitation Data'!$G$28,0,10*ROW('Sanitation Data'!G115)))</f>
        <v/>
      </c>
      <c r="DA121" s="322" t="str">
        <f ca="true">+IF(OFFSET('Sanitation Data'!$G$29,0,10*ROW('Sanitation Data'!G115))="","",OFFSET('Sanitation Data'!$G$29,0,10*ROW('Sanitation Data'!G115)))</f>
        <v/>
      </c>
      <c r="DB121" s="322" t="str">
        <f ca="true">+IF(OFFSET('Sanitation Data'!$G$30,0,10*ROW('Sanitation Data'!G115))="","",OFFSET('Sanitation Data'!$G$30,0,10*ROW('Sanitation Data'!G115)))</f>
        <v/>
      </c>
      <c r="DC121" s="322" t="str">
        <f ca="true">+IF(OFFSET('Sanitation Data'!$G$31,0,10*ROW('Sanitation Data'!G115))="","",OFFSET('Sanitation Data'!$G$31,0,10*ROW('Sanitation Data'!G115)))</f>
        <v/>
      </c>
      <c r="DD121" s="322" t="str">
        <f ca="true">+IF(OFFSET('Sanitation Data'!$G$32,0,10*ROW('Sanitation Data'!G115))="","",OFFSET('Sanitation Data'!$G$32,0,10*ROW('Sanitation Data'!G115)))</f>
        <v/>
      </c>
      <c r="DE121" s="322" t="str">
        <f ca="true">+IF(OFFSET('Sanitation Data'!$H$28,0,10*ROW('Sanitation Data'!H115))="","",OFFSET('Sanitation Data'!$H$28,0,10*ROW('Sanitation Data'!H115)))</f>
        <v/>
      </c>
      <c r="DF121" s="322" t="str">
        <f ca="true">+IF(OFFSET('Sanitation Data'!$H$29,0,10*ROW('Sanitation Data'!H115))="","",OFFSET('Sanitation Data'!$H$29,0,10*ROW('Sanitation Data'!H115)))</f>
        <v/>
      </c>
      <c r="DG121" s="322" t="str">
        <f ca="true">+IF(OFFSET('Sanitation Data'!$H$30,0,10*ROW('Sanitation Data'!H115))="","",OFFSET('Sanitation Data'!$H$30,0,10*ROW('Sanitation Data'!H115)))</f>
        <v/>
      </c>
      <c r="DH121" s="322" t="str">
        <f ca="true">+IF(OFFSET('Sanitation Data'!$H$31,0,10*ROW('Sanitation Data'!H115))="","",OFFSET('Sanitation Data'!$H$31,0,10*ROW('Sanitation Data'!H115)))</f>
        <v/>
      </c>
      <c r="DI121" s="322" t="str">
        <f ca="true">+IF(OFFSET('Sanitation Data'!$H$32,0,10*ROW('Sanitation Data'!H115))="","",OFFSET('Sanitation Data'!$H$32,0,10*ROW('Sanitation Data'!H115)))</f>
        <v/>
      </c>
      <c r="DJ121" s="322" t="str">
        <f ca="true">+IF(OFFSET('Sanitation Data'!$I$28,0,10*ROW('Sanitation Data'!I115))="","",OFFSET('Sanitation Data'!$I$28,0,10*ROW('Sanitation Data'!I115)))</f>
        <v/>
      </c>
      <c r="DK121" s="322" t="str">
        <f ca="true">+IF(OFFSET('Sanitation Data'!$I$29,0,10*ROW('Sanitation Data'!I115))="","",OFFSET('Sanitation Data'!$I$29,0,10*ROW('Sanitation Data'!I115)))</f>
        <v/>
      </c>
      <c r="DL121" s="322" t="str">
        <f ca="true">+IF(OFFSET('Sanitation Data'!$I$30,0,10*ROW('Sanitation Data'!I115))="","",OFFSET('Sanitation Data'!$I$30,0,10*ROW('Sanitation Data'!I115)))</f>
        <v/>
      </c>
      <c r="DM121" s="322" t="str">
        <f ca="true">+IF(OFFSET('Sanitation Data'!$I$31,0,10*ROW('Sanitation Data'!I115))="","",OFFSET('Sanitation Data'!$I$31,0,10*ROW('Sanitation Data'!I115)))</f>
        <v/>
      </c>
      <c r="DN121" s="322" t="str">
        <f ca="true">+IF(OFFSET('Sanitation Data'!$I$32,0,10*ROW('Sanitation Data'!I115))="","",OFFSET('Sanitation Data'!$I$32,0,10*ROW('Sanitation Data'!I115)))</f>
        <v/>
      </c>
      <c r="DO121" s="322" t="str">
        <f ca="true">+IF(OFFSET('Hygiene Data'!$D$11,0,10*ROW('Hygiene Data'!D115))="","",OFFSET('Hygiene Data'!$D$11,0,10*ROW('Hygiene Data'!D115)))</f>
        <v/>
      </c>
      <c r="DP121" s="322" t="str">
        <f ca="true">+IF(OFFSET('Hygiene Data'!$D$12,0,10*ROW('Hygiene Data'!D115))="","",OFFSET('Hygiene Data'!$D$12,0,10*ROW('Hygiene Data'!D115)))</f>
        <v/>
      </c>
      <c r="DQ121" s="322" t="str">
        <f ca="true">+IF(OFFSET('Hygiene Data'!$D$13,0,10*ROW('Hygiene Data'!D115))="","",OFFSET('Hygiene Data'!$D$13,0,10*ROW('Hygiene Data'!D115)))</f>
        <v/>
      </c>
      <c r="DR121" s="322" t="str">
        <f ca="true">+IF(OFFSET('Hygiene Data'!$E$11,0,10*ROW('Hygiene Data'!E115))="","",OFFSET('Hygiene Data'!$E$11,0,10*ROW('Hygiene Data'!E115)))</f>
        <v/>
      </c>
      <c r="DS121" s="322" t="str">
        <f ca="true">+IF(OFFSET('Hygiene Data'!$E$12,0,10*ROW('Hygiene Data'!E115))="","",OFFSET('Hygiene Data'!$E$12,0,10*ROW('Hygiene Data'!E115)))</f>
        <v/>
      </c>
      <c r="DT121" s="322" t="str">
        <f ca="true">+IF(OFFSET('Hygiene Data'!$E$13,0,10*ROW('Hygiene Data'!E115))="","",OFFSET('Hygiene Data'!$E$13,0,10*ROW('Hygiene Data'!E115)))</f>
        <v/>
      </c>
      <c r="DU121" s="322" t="str">
        <f ca="true">+IF(OFFSET('Hygiene Data'!$F$11,0,10*ROW('Hygiene Data'!F115))="","",OFFSET('Hygiene Data'!$F$11,0,10*ROW('Hygiene Data'!F115)))</f>
        <v/>
      </c>
      <c r="DV121" s="322" t="str">
        <f ca="true">+IF(OFFSET('Hygiene Data'!$F$12,0,10*ROW('Hygiene Data'!F115))="","",OFFSET('Hygiene Data'!$F$12,0,10*ROW('Hygiene Data'!F115)))</f>
        <v/>
      </c>
      <c r="DW121" s="322" t="str">
        <f ca="true">+IF(OFFSET('Hygiene Data'!$F$13,0,10*ROW('Hygiene Data'!F115))="","",OFFSET('Hygiene Data'!$F$13,0,10*ROW('Hygiene Data'!F115)))</f>
        <v/>
      </c>
      <c r="DX121" s="322" t="str">
        <f ca="true">+IF(OFFSET('Hygiene Data'!$G$11,0,10*ROW('Hygiene Data'!G115))="","",OFFSET('Hygiene Data'!$G$11,0,10*ROW('Hygiene Data'!G115)))</f>
        <v/>
      </c>
      <c r="DY121" s="322" t="str">
        <f ca="true">+IF(OFFSET('Hygiene Data'!$G$12,0,10*ROW('Hygiene Data'!G115))="","",OFFSET('Hygiene Data'!$G$12,0,10*ROW('Hygiene Data'!G115)))</f>
        <v/>
      </c>
      <c r="DZ121" s="322" t="str">
        <f ca="true">+IF(OFFSET('Hygiene Data'!$G$13,0,10*ROW('Hygiene Data'!G115))="","",OFFSET('Hygiene Data'!$G$13,0,10*ROW('Hygiene Data'!G115)))</f>
        <v/>
      </c>
      <c r="EA121" s="322" t="str">
        <f ca="true">+IF(OFFSET('Hygiene Data'!$H$11,0,10*ROW('Hygiene Data'!H115))="","",OFFSET('Hygiene Data'!$H$11,0,10*ROW('Hygiene Data'!H115)))</f>
        <v/>
      </c>
      <c r="EB121" s="322" t="str">
        <f ca="true">+IF(OFFSET('Hygiene Data'!$H$12,0,10*ROW('Hygiene Data'!H115))="","",OFFSET('Hygiene Data'!$H$12,0,10*ROW('Hygiene Data'!H115)))</f>
        <v/>
      </c>
      <c r="EC121" s="322" t="str">
        <f ca="true">+IF(OFFSET('Hygiene Data'!$H$13,0,10*ROW('Hygiene Data'!H115))="","",OFFSET('Hygiene Data'!$H$13,0,10*ROW('Hygiene Data'!H115)))</f>
        <v/>
      </c>
      <c r="ED121" s="322" t="str">
        <f ca="true">+IF(OFFSET('Hygiene Data'!$I$11,0,10*ROW('Hygiene Data'!I115))="","",OFFSET('Hygiene Data'!$I$11,0,10*ROW('Hygiene Data'!I115)))</f>
        <v/>
      </c>
      <c r="EE121" s="322" t="str">
        <f ca="true">+IF(OFFSET('Hygiene Data'!$I$12,0,10*ROW('Hygiene Data'!I115))="","",OFFSET('Hygiene Data'!$I$12,0,10*ROW('Hygiene Data'!I115)))</f>
        <v/>
      </c>
      <c r="EF121" s="322" t="str">
        <f ca="true">+IF(OFFSET('Hygiene Data'!$I$13,0,10*ROW('Hygiene Data'!I115))="","",OFFSET('Hygiene Data'!$I$13,0,10*ROW('Hygiene Data'!I115)))</f>
        <v/>
      </c>
    </row>
    <row xmlns:x14ac="http://schemas.microsoft.com/office/spreadsheetml/2009/9/ac" r="122" x14ac:dyDescent="0.2">
      <c r="A122" s="38" t="str">
        <f ca="true">+IF(OFFSET('Water Data'!$B$2,0,10*ROW('Water Data'!E116))="","",OFFSET('Water Data'!$B$2,0,10*ROW('Water Data'!E116)))</f>
        <v/>
      </c>
      <c r="B122" s="38" t="str">
        <f ca="true">+IF(OFFSET('Water Data'!$C$2,0,10*ROW('Water Data'!F116))="","",OFFSET('Water Data'!$C$2,0,10*ROW('Water Data'!F116)))</f>
        <v/>
      </c>
      <c r="C122" s="378" t="str">
        <f t="shared" ca="true" si="1"/>
        <v/>
      </c>
      <c r="D122" s="99"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9"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9"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9"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9"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9"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9"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9"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9"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9"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9"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9"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9"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9"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9"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9"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9"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9"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100"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100"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100"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100"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100"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100"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100"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100"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100"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100"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100"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100"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100"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100"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100"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100"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100"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100"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100"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100"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100"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100"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100"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100"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100"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100"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100"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100"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100"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100"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101"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101"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101"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101"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101"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101"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101"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101"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101"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101"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101"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101"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101"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101"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101"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101"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101"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101"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22"/>
      <c r="BS122" s="322" t="str">
        <f ca="true">+IF(OFFSET('Water Data'!$D$27,0,10*ROW('Water Data'!D116))="","",OFFSET('Water Data'!$D$27,0,10*ROW('Water Data'!D116)))</f>
        <v/>
      </c>
      <c r="BT122" s="322" t="str">
        <f ca="true">+IF(OFFSET('Water Data'!$D$28,0,10*ROW('Water Data'!D116))="","",OFFSET('Water Data'!$D$28,0,10*ROW('Water Data'!D116)))</f>
        <v/>
      </c>
      <c r="BU122" s="322" t="str">
        <f ca="true">+IF(OFFSET('Water Data'!$D$29,0,10*ROW('Water Data'!D116))="","",OFFSET('Water Data'!$D$29,0,10*ROW('Water Data'!D116)))</f>
        <v/>
      </c>
      <c r="BV122" s="322" t="str">
        <f ca="true">+IF(OFFSET('Water Data'!$E$27,0,10*ROW('Water Data'!E116))="","",OFFSET('Water Data'!$E$27,0,10*ROW('Water Data'!E116)))</f>
        <v/>
      </c>
      <c r="BW122" s="322" t="str">
        <f ca="true">+IF(OFFSET('Water Data'!$E$28,0,10*ROW('Water Data'!E116))="","",OFFSET('Water Data'!$E$28,0,10*ROW('Water Data'!E116)))</f>
        <v/>
      </c>
      <c r="BX122" s="322" t="str">
        <f ca="true">+IF(OFFSET('Water Data'!$E$29,0,10*ROW('Water Data'!E116))="","",OFFSET('Water Data'!$E$29,0,10*ROW('Water Data'!E116)))</f>
        <v/>
      </c>
      <c r="BY122" s="322" t="str">
        <f ca="true">+IF(OFFSET('Water Data'!$F$27,0,10*ROW('Water Data'!F116))="","",OFFSET('Water Data'!$F$27,0,10*ROW('Water Data'!F116)))</f>
        <v/>
      </c>
      <c r="BZ122" s="322" t="str">
        <f ca="true">+IF(OFFSET('Water Data'!$F$28,0,10*ROW('Water Data'!F116))="","",OFFSET('Water Data'!$F$28,0,10*ROW('Water Data'!F116)))</f>
        <v/>
      </c>
      <c r="CA122" s="322" t="str">
        <f ca="true">+IF(OFFSET('Water Data'!$F$29,0,10*ROW('Water Data'!F116))="","",OFFSET('Water Data'!$F$29,0,10*ROW('Water Data'!F116)))</f>
        <v/>
      </c>
      <c r="CB122" s="322" t="str">
        <f ca="true">+IF(OFFSET('Water Data'!$G$27,0,10*ROW('Water Data'!G116))="","",OFFSET('Water Data'!$G$27,0,10*ROW('Water Data'!G116)))</f>
        <v/>
      </c>
      <c r="CC122" s="322" t="str">
        <f ca="true">+IF(OFFSET('Water Data'!$G$28,0,10*ROW('Water Data'!G116))="","",OFFSET('Water Data'!$G$28,0,10*ROW('Water Data'!G116)))</f>
        <v/>
      </c>
      <c r="CD122" s="322" t="str">
        <f ca="true">+IF(OFFSET('Water Data'!$G$29,0,10*ROW('Water Data'!G116))="","",OFFSET('Water Data'!$G$29,0,10*ROW('Water Data'!G116)))</f>
        <v/>
      </c>
      <c r="CE122" s="322" t="str">
        <f ca="true">+IF(OFFSET('Water Data'!$H$27,0,10*ROW('Water Data'!H116))="","",OFFSET('Water Data'!$H$27,0,10*ROW('Water Data'!H116)))</f>
        <v/>
      </c>
      <c r="CF122" s="322" t="str">
        <f ca="true">+IF(OFFSET('Water Data'!$H$28,0,10*ROW('Water Data'!H116))="","",OFFSET('Water Data'!$H$28,0,10*ROW('Water Data'!H116)))</f>
        <v/>
      </c>
      <c r="CG122" s="322" t="str">
        <f ca="true">+IF(OFFSET('Water Data'!$H$29,0,10*ROW('Water Data'!H116))="","",OFFSET('Water Data'!$H$29,0,10*ROW('Water Data'!H116)))</f>
        <v/>
      </c>
      <c r="CH122" s="322" t="str">
        <f ca="true">+IF(OFFSET('Water Data'!$I$27,0,10*ROW('Water Data'!I116))="","",OFFSET('Water Data'!$I$27,0,10*ROW('Water Data'!I116)))</f>
        <v/>
      </c>
      <c r="CI122" s="322" t="str">
        <f ca="true">+IF(OFFSET('Water Data'!$I$28,0,10*ROW('Water Data'!I116))="","",OFFSET('Water Data'!$I$28,0,10*ROW('Water Data'!I116)))</f>
        <v/>
      </c>
      <c r="CJ122" s="322" t="str">
        <f ca="true">+IF(OFFSET('Water Data'!$I$29,0,10*ROW('Water Data'!I116))="","",OFFSET('Water Data'!$I$29,0,10*ROW('Water Data'!I116)))</f>
        <v/>
      </c>
      <c r="CK122" s="322" t="str">
        <f ca="true">+IF(OFFSET('Sanitation Data'!$D$28,0,10*ROW('Sanitation Data'!D116))="","",OFFSET('Sanitation Data'!$D$28,0,10*ROW('Sanitation Data'!D116)))</f>
        <v/>
      </c>
      <c r="CL122" s="322" t="str">
        <f ca="true">+IF(OFFSET('Sanitation Data'!$D$29,0,10*ROW('Sanitation Data'!D116))="","",OFFSET('Sanitation Data'!$D$29,0,10*ROW('Sanitation Data'!D116)))</f>
        <v/>
      </c>
      <c r="CM122" s="322" t="str">
        <f ca="true">+IF(OFFSET('Sanitation Data'!$D$30,0,10*ROW('Sanitation Data'!D116))="","",OFFSET('Sanitation Data'!$D$30,0,10*ROW('Sanitation Data'!D116)))</f>
        <v/>
      </c>
      <c r="CN122" s="322" t="str">
        <f ca="true">+IF(OFFSET('Sanitation Data'!$D$31,0,10*ROW('Sanitation Data'!D116))="","",OFFSET('Sanitation Data'!$D$31,0,10*ROW('Sanitation Data'!D116)))</f>
        <v/>
      </c>
      <c r="CO122" s="322" t="str">
        <f ca="true">+IF(OFFSET('Sanitation Data'!$D$32,0,10*ROW('Sanitation Data'!D116))="","",OFFSET('Sanitation Data'!$D$32,0,10*ROW('Sanitation Data'!D116)))</f>
        <v/>
      </c>
      <c r="CP122" s="322" t="str">
        <f ca="true">+IF(OFFSET('Sanitation Data'!$E$28,0,10*ROW('Sanitation Data'!E116))="","",OFFSET('Sanitation Data'!$E$28,0,10*ROW('Sanitation Data'!E116)))</f>
        <v/>
      </c>
      <c r="CQ122" s="322" t="str">
        <f ca="true">+IF(OFFSET('Sanitation Data'!$E$29,0,10*ROW('Sanitation Data'!E116))="","",OFFSET('Sanitation Data'!$E$29,0,10*ROW('Sanitation Data'!E116)))</f>
        <v/>
      </c>
      <c r="CR122" s="322" t="str">
        <f ca="true">+IF(OFFSET('Sanitation Data'!$E$30,0,10*ROW('Sanitation Data'!E116))="","",OFFSET('Sanitation Data'!$E$30,0,10*ROW('Sanitation Data'!E116)))</f>
        <v/>
      </c>
      <c r="CS122" s="322" t="str">
        <f ca="true">+IF(OFFSET('Sanitation Data'!$E$31,0,10*ROW('Sanitation Data'!E116))="","",OFFSET('Sanitation Data'!$E$31,0,10*ROW('Sanitation Data'!E116)))</f>
        <v/>
      </c>
      <c r="CT122" s="322" t="str">
        <f ca="true">+IF(OFFSET('Sanitation Data'!$E$32,0,10*ROW('Sanitation Data'!E116))="","",OFFSET('Sanitation Data'!$E$32,0,10*ROW('Sanitation Data'!E116)))</f>
        <v/>
      </c>
      <c r="CU122" s="322" t="str">
        <f ca="true">+IF(OFFSET('Sanitation Data'!$F$28,0,10*ROW('Sanitation Data'!F116))="","",OFFSET('Sanitation Data'!$F$28,0,10*ROW('Sanitation Data'!F116)))</f>
        <v/>
      </c>
      <c r="CV122" s="322" t="str">
        <f ca="true">+IF(OFFSET('Sanitation Data'!$F$29,0,10*ROW('Sanitation Data'!F116))="","",OFFSET('Sanitation Data'!$F$29,0,10*ROW('Sanitation Data'!F116)))</f>
        <v/>
      </c>
      <c r="CW122" s="322" t="str">
        <f ca="true">+IF(OFFSET('Sanitation Data'!$F$30,0,10*ROW('Sanitation Data'!F116))="","",OFFSET('Sanitation Data'!$F$30,0,10*ROW('Sanitation Data'!F116)))</f>
        <v/>
      </c>
      <c r="CX122" s="322" t="str">
        <f ca="true">+IF(OFFSET('Sanitation Data'!$F$31,0,10*ROW('Sanitation Data'!F116))="","",OFFSET('Sanitation Data'!$F$31,0,10*ROW('Sanitation Data'!F116)))</f>
        <v/>
      </c>
      <c r="CY122" s="322" t="str">
        <f ca="true">+IF(OFFSET('Sanitation Data'!$F$32,0,10*ROW('Sanitation Data'!F116))="","",OFFSET('Sanitation Data'!$F$32,0,10*ROW('Sanitation Data'!F116)))</f>
        <v/>
      </c>
      <c r="CZ122" s="322" t="str">
        <f ca="true">+IF(OFFSET('Sanitation Data'!$G$28,0,10*ROW('Sanitation Data'!G116))="","",OFFSET('Sanitation Data'!$G$28,0,10*ROW('Sanitation Data'!G116)))</f>
        <v/>
      </c>
      <c r="DA122" s="322" t="str">
        <f ca="true">+IF(OFFSET('Sanitation Data'!$G$29,0,10*ROW('Sanitation Data'!G116))="","",OFFSET('Sanitation Data'!$G$29,0,10*ROW('Sanitation Data'!G116)))</f>
        <v/>
      </c>
      <c r="DB122" s="322" t="str">
        <f ca="true">+IF(OFFSET('Sanitation Data'!$G$30,0,10*ROW('Sanitation Data'!G116))="","",OFFSET('Sanitation Data'!$G$30,0,10*ROW('Sanitation Data'!G116)))</f>
        <v/>
      </c>
      <c r="DC122" s="322" t="str">
        <f ca="true">+IF(OFFSET('Sanitation Data'!$G$31,0,10*ROW('Sanitation Data'!G116))="","",OFFSET('Sanitation Data'!$G$31,0,10*ROW('Sanitation Data'!G116)))</f>
        <v/>
      </c>
      <c r="DD122" s="322" t="str">
        <f ca="true">+IF(OFFSET('Sanitation Data'!$G$32,0,10*ROW('Sanitation Data'!G116))="","",OFFSET('Sanitation Data'!$G$32,0,10*ROW('Sanitation Data'!G116)))</f>
        <v/>
      </c>
      <c r="DE122" s="322" t="str">
        <f ca="true">+IF(OFFSET('Sanitation Data'!$H$28,0,10*ROW('Sanitation Data'!H116))="","",OFFSET('Sanitation Data'!$H$28,0,10*ROW('Sanitation Data'!H116)))</f>
        <v/>
      </c>
      <c r="DF122" s="322" t="str">
        <f ca="true">+IF(OFFSET('Sanitation Data'!$H$29,0,10*ROW('Sanitation Data'!H116))="","",OFFSET('Sanitation Data'!$H$29,0,10*ROW('Sanitation Data'!H116)))</f>
        <v/>
      </c>
      <c r="DG122" s="322" t="str">
        <f ca="true">+IF(OFFSET('Sanitation Data'!$H$30,0,10*ROW('Sanitation Data'!H116))="","",OFFSET('Sanitation Data'!$H$30,0,10*ROW('Sanitation Data'!H116)))</f>
        <v/>
      </c>
      <c r="DH122" s="322" t="str">
        <f ca="true">+IF(OFFSET('Sanitation Data'!$H$31,0,10*ROW('Sanitation Data'!H116))="","",OFFSET('Sanitation Data'!$H$31,0,10*ROW('Sanitation Data'!H116)))</f>
        <v/>
      </c>
      <c r="DI122" s="322" t="str">
        <f ca="true">+IF(OFFSET('Sanitation Data'!$H$32,0,10*ROW('Sanitation Data'!H116))="","",OFFSET('Sanitation Data'!$H$32,0,10*ROW('Sanitation Data'!H116)))</f>
        <v/>
      </c>
      <c r="DJ122" s="322" t="str">
        <f ca="true">+IF(OFFSET('Sanitation Data'!$I$28,0,10*ROW('Sanitation Data'!I116))="","",OFFSET('Sanitation Data'!$I$28,0,10*ROW('Sanitation Data'!I116)))</f>
        <v/>
      </c>
      <c r="DK122" s="322" t="str">
        <f ca="true">+IF(OFFSET('Sanitation Data'!$I$29,0,10*ROW('Sanitation Data'!I116))="","",OFFSET('Sanitation Data'!$I$29,0,10*ROW('Sanitation Data'!I116)))</f>
        <v/>
      </c>
      <c r="DL122" s="322" t="str">
        <f ca="true">+IF(OFFSET('Sanitation Data'!$I$30,0,10*ROW('Sanitation Data'!I116))="","",OFFSET('Sanitation Data'!$I$30,0,10*ROW('Sanitation Data'!I116)))</f>
        <v/>
      </c>
      <c r="DM122" s="322" t="str">
        <f ca="true">+IF(OFFSET('Sanitation Data'!$I$31,0,10*ROW('Sanitation Data'!I116))="","",OFFSET('Sanitation Data'!$I$31,0,10*ROW('Sanitation Data'!I116)))</f>
        <v/>
      </c>
      <c r="DN122" s="322" t="str">
        <f ca="true">+IF(OFFSET('Sanitation Data'!$I$32,0,10*ROW('Sanitation Data'!I116))="","",OFFSET('Sanitation Data'!$I$32,0,10*ROW('Sanitation Data'!I116)))</f>
        <v/>
      </c>
      <c r="DO122" s="322" t="str">
        <f ca="true">+IF(OFFSET('Hygiene Data'!$D$11,0,10*ROW('Hygiene Data'!D116))="","",OFFSET('Hygiene Data'!$D$11,0,10*ROW('Hygiene Data'!D116)))</f>
        <v/>
      </c>
      <c r="DP122" s="322" t="str">
        <f ca="true">+IF(OFFSET('Hygiene Data'!$D$12,0,10*ROW('Hygiene Data'!D116))="","",OFFSET('Hygiene Data'!$D$12,0,10*ROW('Hygiene Data'!D116)))</f>
        <v/>
      </c>
      <c r="DQ122" s="322" t="str">
        <f ca="true">+IF(OFFSET('Hygiene Data'!$D$13,0,10*ROW('Hygiene Data'!D116))="","",OFFSET('Hygiene Data'!$D$13,0,10*ROW('Hygiene Data'!D116)))</f>
        <v/>
      </c>
      <c r="DR122" s="322" t="str">
        <f ca="true">+IF(OFFSET('Hygiene Data'!$E$11,0,10*ROW('Hygiene Data'!E116))="","",OFFSET('Hygiene Data'!$E$11,0,10*ROW('Hygiene Data'!E116)))</f>
        <v/>
      </c>
      <c r="DS122" s="322" t="str">
        <f ca="true">+IF(OFFSET('Hygiene Data'!$E$12,0,10*ROW('Hygiene Data'!E116))="","",OFFSET('Hygiene Data'!$E$12,0,10*ROW('Hygiene Data'!E116)))</f>
        <v/>
      </c>
      <c r="DT122" s="322" t="str">
        <f ca="true">+IF(OFFSET('Hygiene Data'!$E$13,0,10*ROW('Hygiene Data'!E116))="","",OFFSET('Hygiene Data'!$E$13,0,10*ROW('Hygiene Data'!E116)))</f>
        <v/>
      </c>
      <c r="DU122" s="322" t="str">
        <f ca="true">+IF(OFFSET('Hygiene Data'!$F$11,0,10*ROW('Hygiene Data'!F116))="","",OFFSET('Hygiene Data'!$F$11,0,10*ROW('Hygiene Data'!F116)))</f>
        <v/>
      </c>
      <c r="DV122" s="322" t="str">
        <f ca="true">+IF(OFFSET('Hygiene Data'!$F$12,0,10*ROW('Hygiene Data'!F116))="","",OFFSET('Hygiene Data'!$F$12,0,10*ROW('Hygiene Data'!F116)))</f>
        <v/>
      </c>
      <c r="DW122" s="322" t="str">
        <f ca="true">+IF(OFFSET('Hygiene Data'!$F$13,0,10*ROW('Hygiene Data'!F116))="","",OFFSET('Hygiene Data'!$F$13,0,10*ROW('Hygiene Data'!F116)))</f>
        <v/>
      </c>
      <c r="DX122" s="322" t="str">
        <f ca="true">+IF(OFFSET('Hygiene Data'!$G$11,0,10*ROW('Hygiene Data'!G116))="","",OFFSET('Hygiene Data'!$G$11,0,10*ROW('Hygiene Data'!G116)))</f>
        <v/>
      </c>
      <c r="DY122" s="322" t="str">
        <f ca="true">+IF(OFFSET('Hygiene Data'!$G$12,0,10*ROW('Hygiene Data'!G116))="","",OFFSET('Hygiene Data'!$G$12,0,10*ROW('Hygiene Data'!G116)))</f>
        <v/>
      </c>
      <c r="DZ122" s="322" t="str">
        <f ca="true">+IF(OFFSET('Hygiene Data'!$G$13,0,10*ROW('Hygiene Data'!G116))="","",OFFSET('Hygiene Data'!$G$13,0,10*ROW('Hygiene Data'!G116)))</f>
        <v/>
      </c>
      <c r="EA122" s="322" t="str">
        <f ca="true">+IF(OFFSET('Hygiene Data'!$H$11,0,10*ROW('Hygiene Data'!H116))="","",OFFSET('Hygiene Data'!$H$11,0,10*ROW('Hygiene Data'!H116)))</f>
        <v/>
      </c>
      <c r="EB122" s="322" t="str">
        <f ca="true">+IF(OFFSET('Hygiene Data'!$H$12,0,10*ROW('Hygiene Data'!H116))="","",OFFSET('Hygiene Data'!$H$12,0,10*ROW('Hygiene Data'!H116)))</f>
        <v/>
      </c>
      <c r="EC122" s="322" t="str">
        <f ca="true">+IF(OFFSET('Hygiene Data'!$H$13,0,10*ROW('Hygiene Data'!H116))="","",OFFSET('Hygiene Data'!$H$13,0,10*ROW('Hygiene Data'!H116)))</f>
        <v/>
      </c>
      <c r="ED122" s="322" t="str">
        <f ca="true">+IF(OFFSET('Hygiene Data'!$I$11,0,10*ROW('Hygiene Data'!I116))="","",OFFSET('Hygiene Data'!$I$11,0,10*ROW('Hygiene Data'!I116)))</f>
        <v/>
      </c>
      <c r="EE122" s="322" t="str">
        <f ca="true">+IF(OFFSET('Hygiene Data'!$I$12,0,10*ROW('Hygiene Data'!I116))="","",OFFSET('Hygiene Data'!$I$12,0,10*ROW('Hygiene Data'!I116)))</f>
        <v/>
      </c>
      <c r="EF122" s="322" t="str">
        <f ca="true">+IF(OFFSET('Hygiene Data'!$I$13,0,10*ROW('Hygiene Data'!I116))="","",OFFSET('Hygiene Data'!$I$13,0,10*ROW('Hygiene Data'!I116)))</f>
        <v/>
      </c>
    </row>
    <row xmlns:x14ac="http://schemas.microsoft.com/office/spreadsheetml/2009/9/ac" r="123" x14ac:dyDescent="0.2">
      <c r="A123" s="38" t="str">
        <f ca="true">+IF(OFFSET('Water Data'!$B$2,0,10*ROW('Water Data'!E117))="","",OFFSET('Water Data'!$B$2,0,10*ROW('Water Data'!E117)))</f>
        <v/>
      </c>
      <c r="B123" s="38" t="str">
        <f ca="true">+IF(OFFSET('Water Data'!$C$2,0,10*ROW('Water Data'!F117))="","",OFFSET('Water Data'!$C$2,0,10*ROW('Water Data'!F117)))</f>
        <v/>
      </c>
      <c r="C123" s="378" t="str">
        <f t="shared" ca="true" si="1"/>
        <v/>
      </c>
      <c r="D123" s="99"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9"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9"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9"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9"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9"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9"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9"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9"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9"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9"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9"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9"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9"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9"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9"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9"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9"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100"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100"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100"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100"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100"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100"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100"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100"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100"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100"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100"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100"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100"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100"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100"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100"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100"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100"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100"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100"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100"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100"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100"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100"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100"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100"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100"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100"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100"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100"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101"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101"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101"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101"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101"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101"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101"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101"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101"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101"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101"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101"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101"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101"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101"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101"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101"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101"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22"/>
      <c r="BS123" s="322" t="str">
        <f ca="true">+IF(OFFSET('Water Data'!$D$27,0,10*ROW('Water Data'!D117))="","",OFFSET('Water Data'!$D$27,0,10*ROW('Water Data'!D117)))</f>
        <v/>
      </c>
      <c r="BT123" s="322" t="str">
        <f ca="true">+IF(OFFSET('Water Data'!$D$28,0,10*ROW('Water Data'!D117))="","",OFFSET('Water Data'!$D$28,0,10*ROW('Water Data'!D117)))</f>
        <v/>
      </c>
      <c r="BU123" s="322" t="str">
        <f ca="true">+IF(OFFSET('Water Data'!$D$29,0,10*ROW('Water Data'!D117))="","",OFFSET('Water Data'!$D$29,0,10*ROW('Water Data'!D117)))</f>
        <v/>
      </c>
      <c r="BV123" s="322" t="str">
        <f ca="true">+IF(OFFSET('Water Data'!$E$27,0,10*ROW('Water Data'!E117))="","",OFFSET('Water Data'!$E$27,0,10*ROW('Water Data'!E117)))</f>
        <v/>
      </c>
      <c r="BW123" s="322" t="str">
        <f ca="true">+IF(OFFSET('Water Data'!$E$28,0,10*ROW('Water Data'!E117))="","",OFFSET('Water Data'!$E$28,0,10*ROW('Water Data'!E117)))</f>
        <v/>
      </c>
      <c r="BX123" s="322" t="str">
        <f ca="true">+IF(OFFSET('Water Data'!$E$29,0,10*ROW('Water Data'!E117))="","",OFFSET('Water Data'!$E$29,0,10*ROW('Water Data'!E117)))</f>
        <v/>
      </c>
      <c r="BY123" s="322" t="str">
        <f ca="true">+IF(OFFSET('Water Data'!$F$27,0,10*ROW('Water Data'!F117))="","",OFFSET('Water Data'!$F$27,0,10*ROW('Water Data'!F117)))</f>
        <v/>
      </c>
      <c r="BZ123" s="322" t="str">
        <f ca="true">+IF(OFFSET('Water Data'!$F$28,0,10*ROW('Water Data'!F117))="","",OFFSET('Water Data'!$F$28,0,10*ROW('Water Data'!F117)))</f>
        <v/>
      </c>
      <c r="CA123" s="322" t="str">
        <f ca="true">+IF(OFFSET('Water Data'!$F$29,0,10*ROW('Water Data'!F117))="","",OFFSET('Water Data'!$F$29,0,10*ROW('Water Data'!F117)))</f>
        <v/>
      </c>
      <c r="CB123" s="322" t="str">
        <f ca="true">+IF(OFFSET('Water Data'!$G$27,0,10*ROW('Water Data'!G117))="","",OFFSET('Water Data'!$G$27,0,10*ROW('Water Data'!G117)))</f>
        <v/>
      </c>
      <c r="CC123" s="322" t="str">
        <f ca="true">+IF(OFFSET('Water Data'!$G$28,0,10*ROW('Water Data'!G117))="","",OFFSET('Water Data'!$G$28,0,10*ROW('Water Data'!G117)))</f>
        <v/>
      </c>
      <c r="CD123" s="322" t="str">
        <f ca="true">+IF(OFFSET('Water Data'!$G$29,0,10*ROW('Water Data'!G117))="","",OFFSET('Water Data'!$G$29,0,10*ROW('Water Data'!G117)))</f>
        <v/>
      </c>
      <c r="CE123" s="322" t="str">
        <f ca="true">+IF(OFFSET('Water Data'!$H$27,0,10*ROW('Water Data'!H117))="","",OFFSET('Water Data'!$H$27,0,10*ROW('Water Data'!H117)))</f>
        <v/>
      </c>
      <c r="CF123" s="322" t="str">
        <f ca="true">+IF(OFFSET('Water Data'!$H$28,0,10*ROW('Water Data'!H117))="","",OFFSET('Water Data'!$H$28,0,10*ROW('Water Data'!H117)))</f>
        <v/>
      </c>
      <c r="CG123" s="322" t="str">
        <f ca="true">+IF(OFFSET('Water Data'!$H$29,0,10*ROW('Water Data'!H117))="","",OFFSET('Water Data'!$H$29,0,10*ROW('Water Data'!H117)))</f>
        <v/>
      </c>
      <c r="CH123" s="322" t="str">
        <f ca="true">+IF(OFFSET('Water Data'!$I$27,0,10*ROW('Water Data'!I117))="","",OFFSET('Water Data'!$I$27,0,10*ROW('Water Data'!I117)))</f>
        <v/>
      </c>
      <c r="CI123" s="322" t="str">
        <f ca="true">+IF(OFFSET('Water Data'!$I$28,0,10*ROW('Water Data'!I117))="","",OFFSET('Water Data'!$I$28,0,10*ROW('Water Data'!I117)))</f>
        <v/>
      </c>
      <c r="CJ123" s="322" t="str">
        <f ca="true">+IF(OFFSET('Water Data'!$I$29,0,10*ROW('Water Data'!I117))="","",OFFSET('Water Data'!$I$29,0,10*ROW('Water Data'!I117)))</f>
        <v/>
      </c>
      <c r="CK123" s="322" t="str">
        <f ca="true">+IF(OFFSET('Sanitation Data'!$D$28,0,10*ROW('Sanitation Data'!D117))="","",OFFSET('Sanitation Data'!$D$28,0,10*ROW('Sanitation Data'!D117)))</f>
        <v/>
      </c>
      <c r="CL123" s="322" t="str">
        <f ca="true">+IF(OFFSET('Sanitation Data'!$D$29,0,10*ROW('Sanitation Data'!D117))="","",OFFSET('Sanitation Data'!$D$29,0,10*ROW('Sanitation Data'!D117)))</f>
        <v/>
      </c>
      <c r="CM123" s="322" t="str">
        <f ca="true">+IF(OFFSET('Sanitation Data'!$D$30,0,10*ROW('Sanitation Data'!D117))="","",OFFSET('Sanitation Data'!$D$30,0,10*ROW('Sanitation Data'!D117)))</f>
        <v/>
      </c>
      <c r="CN123" s="322" t="str">
        <f ca="true">+IF(OFFSET('Sanitation Data'!$D$31,0,10*ROW('Sanitation Data'!D117))="","",OFFSET('Sanitation Data'!$D$31,0,10*ROW('Sanitation Data'!D117)))</f>
        <v/>
      </c>
      <c r="CO123" s="322" t="str">
        <f ca="true">+IF(OFFSET('Sanitation Data'!$D$32,0,10*ROW('Sanitation Data'!D117))="","",OFFSET('Sanitation Data'!$D$32,0,10*ROW('Sanitation Data'!D117)))</f>
        <v/>
      </c>
      <c r="CP123" s="322" t="str">
        <f ca="true">+IF(OFFSET('Sanitation Data'!$E$28,0,10*ROW('Sanitation Data'!E117))="","",OFFSET('Sanitation Data'!$E$28,0,10*ROW('Sanitation Data'!E117)))</f>
        <v/>
      </c>
      <c r="CQ123" s="322" t="str">
        <f ca="true">+IF(OFFSET('Sanitation Data'!$E$29,0,10*ROW('Sanitation Data'!E117))="","",OFFSET('Sanitation Data'!$E$29,0,10*ROW('Sanitation Data'!E117)))</f>
        <v/>
      </c>
      <c r="CR123" s="322" t="str">
        <f ca="true">+IF(OFFSET('Sanitation Data'!$E$30,0,10*ROW('Sanitation Data'!E117))="","",OFFSET('Sanitation Data'!$E$30,0,10*ROW('Sanitation Data'!E117)))</f>
        <v/>
      </c>
      <c r="CS123" s="322" t="str">
        <f ca="true">+IF(OFFSET('Sanitation Data'!$E$31,0,10*ROW('Sanitation Data'!E117))="","",OFFSET('Sanitation Data'!$E$31,0,10*ROW('Sanitation Data'!E117)))</f>
        <v/>
      </c>
      <c r="CT123" s="322" t="str">
        <f ca="true">+IF(OFFSET('Sanitation Data'!$E$32,0,10*ROW('Sanitation Data'!E117))="","",OFFSET('Sanitation Data'!$E$32,0,10*ROW('Sanitation Data'!E117)))</f>
        <v/>
      </c>
      <c r="CU123" s="322" t="str">
        <f ca="true">+IF(OFFSET('Sanitation Data'!$F$28,0,10*ROW('Sanitation Data'!F117))="","",OFFSET('Sanitation Data'!$F$28,0,10*ROW('Sanitation Data'!F117)))</f>
        <v/>
      </c>
      <c r="CV123" s="322" t="str">
        <f ca="true">+IF(OFFSET('Sanitation Data'!$F$29,0,10*ROW('Sanitation Data'!F117))="","",OFFSET('Sanitation Data'!$F$29,0,10*ROW('Sanitation Data'!F117)))</f>
        <v/>
      </c>
      <c r="CW123" s="322" t="str">
        <f ca="true">+IF(OFFSET('Sanitation Data'!$F$30,0,10*ROW('Sanitation Data'!F117))="","",OFFSET('Sanitation Data'!$F$30,0,10*ROW('Sanitation Data'!F117)))</f>
        <v/>
      </c>
      <c r="CX123" s="322" t="str">
        <f ca="true">+IF(OFFSET('Sanitation Data'!$F$31,0,10*ROW('Sanitation Data'!F117))="","",OFFSET('Sanitation Data'!$F$31,0,10*ROW('Sanitation Data'!F117)))</f>
        <v/>
      </c>
      <c r="CY123" s="322" t="str">
        <f ca="true">+IF(OFFSET('Sanitation Data'!$F$32,0,10*ROW('Sanitation Data'!F117))="","",OFFSET('Sanitation Data'!$F$32,0,10*ROW('Sanitation Data'!F117)))</f>
        <v/>
      </c>
      <c r="CZ123" s="322" t="str">
        <f ca="true">+IF(OFFSET('Sanitation Data'!$G$28,0,10*ROW('Sanitation Data'!G117))="","",OFFSET('Sanitation Data'!$G$28,0,10*ROW('Sanitation Data'!G117)))</f>
        <v/>
      </c>
      <c r="DA123" s="322" t="str">
        <f ca="true">+IF(OFFSET('Sanitation Data'!$G$29,0,10*ROW('Sanitation Data'!G117))="","",OFFSET('Sanitation Data'!$G$29,0,10*ROW('Sanitation Data'!G117)))</f>
        <v/>
      </c>
      <c r="DB123" s="322" t="str">
        <f ca="true">+IF(OFFSET('Sanitation Data'!$G$30,0,10*ROW('Sanitation Data'!G117))="","",OFFSET('Sanitation Data'!$G$30,0,10*ROW('Sanitation Data'!G117)))</f>
        <v/>
      </c>
      <c r="DC123" s="322" t="str">
        <f ca="true">+IF(OFFSET('Sanitation Data'!$G$31,0,10*ROW('Sanitation Data'!G117))="","",OFFSET('Sanitation Data'!$G$31,0,10*ROW('Sanitation Data'!G117)))</f>
        <v/>
      </c>
      <c r="DD123" s="322" t="str">
        <f ca="true">+IF(OFFSET('Sanitation Data'!$G$32,0,10*ROW('Sanitation Data'!G117))="","",OFFSET('Sanitation Data'!$G$32,0,10*ROW('Sanitation Data'!G117)))</f>
        <v/>
      </c>
      <c r="DE123" s="322" t="str">
        <f ca="true">+IF(OFFSET('Sanitation Data'!$H$28,0,10*ROW('Sanitation Data'!H117))="","",OFFSET('Sanitation Data'!$H$28,0,10*ROW('Sanitation Data'!H117)))</f>
        <v/>
      </c>
      <c r="DF123" s="322" t="str">
        <f ca="true">+IF(OFFSET('Sanitation Data'!$H$29,0,10*ROW('Sanitation Data'!H117))="","",OFFSET('Sanitation Data'!$H$29,0,10*ROW('Sanitation Data'!H117)))</f>
        <v/>
      </c>
      <c r="DG123" s="322" t="str">
        <f ca="true">+IF(OFFSET('Sanitation Data'!$H$30,0,10*ROW('Sanitation Data'!H117))="","",OFFSET('Sanitation Data'!$H$30,0,10*ROW('Sanitation Data'!H117)))</f>
        <v/>
      </c>
      <c r="DH123" s="322" t="str">
        <f ca="true">+IF(OFFSET('Sanitation Data'!$H$31,0,10*ROW('Sanitation Data'!H117))="","",OFFSET('Sanitation Data'!$H$31,0,10*ROW('Sanitation Data'!H117)))</f>
        <v/>
      </c>
      <c r="DI123" s="322" t="str">
        <f ca="true">+IF(OFFSET('Sanitation Data'!$H$32,0,10*ROW('Sanitation Data'!H117))="","",OFFSET('Sanitation Data'!$H$32,0,10*ROW('Sanitation Data'!H117)))</f>
        <v/>
      </c>
      <c r="DJ123" s="322" t="str">
        <f ca="true">+IF(OFFSET('Sanitation Data'!$I$28,0,10*ROW('Sanitation Data'!I117))="","",OFFSET('Sanitation Data'!$I$28,0,10*ROW('Sanitation Data'!I117)))</f>
        <v/>
      </c>
      <c r="DK123" s="322" t="str">
        <f ca="true">+IF(OFFSET('Sanitation Data'!$I$29,0,10*ROW('Sanitation Data'!I117))="","",OFFSET('Sanitation Data'!$I$29,0,10*ROW('Sanitation Data'!I117)))</f>
        <v/>
      </c>
      <c r="DL123" s="322" t="str">
        <f ca="true">+IF(OFFSET('Sanitation Data'!$I$30,0,10*ROW('Sanitation Data'!I117))="","",OFFSET('Sanitation Data'!$I$30,0,10*ROW('Sanitation Data'!I117)))</f>
        <v/>
      </c>
      <c r="DM123" s="322" t="str">
        <f ca="true">+IF(OFFSET('Sanitation Data'!$I$31,0,10*ROW('Sanitation Data'!I117))="","",OFFSET('Sanitation Data'!$I$31,0,10*ROW('Sanitation Data'!I117)))</f>
        <v/>
      </c>
      <c r="DN123" s="322" t="str">
        <f ca="true">+IF(OFFSET('Sanitation Data'!$I$32,0,10*ROW('Sanitation Data'!I117))="","",OFFSET('Sanitation Data'!$I$32,0,10*ROW('Sanitation Data'!I117)))</f>
        <v/>
      </c>
      <c r="DO123" s="322" t="str">
        <f ca="true">+IF(OFFSET('Hygiene Data'!$D$11,0,10*ROW('Hygiene Data'!D117))="","",OFFSET('Hygiene Data'!$D$11,0,10*ROW('Hygiene Data'!D117)))</f>
        <v/>
      </c>
      <c r="DP123" s="322" t="str">
        <f ca="true">+IF(OFFSET('Hygiene Data'!$D$12,0,10*ROW('Hygiene Data'!D117))="","",OFFSET('Hygiene Data'!$D$12,0,10*ROW('Hygiene Data'!D117)))</f>
        <v/>
      </c>
      <c r="DQ123" s="322" t="str">
        <f ca="true">+IF(OFFSET('Hygiene Data'!$D$13,0,10*ROW('Hygiene Data'!D117))="","",OFFSET('Hygiene Data'!$D$13,0,10*ROW('Hygiene Data'!D117)))</f>
        <v/>
      </c>
      <c r="DR123" s="322" t="str">
        <f ca="true">+IF(OFFSET('Hygiene Data'!$E$11,0,10*ROW('Hygiene Data'!E117))="","",OFFSET('Hygiene Data'!$E$11,0,10*ROW('Hygiene Data'!E117)))</f>
        <v/>
      </c>
      <c r="DS123" s="322" t="str">
        <f ca="true">+IF(OFFSET('Hygiene Data'!$E$12,0,10*ROW('Hygiene Data'!E117))="","",OFFSET('Hygiene Data'!$E$12,0,10*ROW('Hygiene Data'!E117)))</f>
        <v/>
      </c>
      <c r="DT123" s="322" t="str">
        <f ca="true">+IF(OFFSET('Hygiene Data'!$E$13,0,10*ROW('Hygiene Data'!E117))="","",OFFSET('Hygiene Data'!$E$13,0,10*ROW('Hygiene Data'!E117)))</f>
        <v/>
      </c>
      <c r="DU123" s="322" t="str">
        <f ca="true">+IF(OFFSET('Hygiene Data'!$F$11,0,10*ROW('Hygiene Data'!F117))="","",OFFSET('Hygiene Data'!$F$11,0,10*ROW('Hygiene Data'!F117)))</f>
        <v/>
      </c>
      <c r="DV123" s="322" t="str">
        <f ca="true">+IF(OFFSET('Hygiene Data'!$F$12,0,10*ROW('Hygiene Data'!F117))="","",OFFSET('Hygiene Data'!$F$12,0,10*ROW('Hygiene Data'!F117)))</f>
        <v/>
      </c>
      <c r="DW123" s="322" t="str">
        <f ca="true">+IF(OFFSET('Hygiene Data'!$F$13,0,10*ROW('Hygiene Data'!F117))="","",OFFSET('Hygiene Data'!$F$13,0,10*ROW('Hygiene Data'!F117)))</f>
        <v/>
      </c>
      <c r="DX123" s="322" t="str">
        <f ca="true">+IF(OFFSET('Hygiene Data'!$G$11,0,10*ROW('Hygiene Data'!G117))="","",OFFSET('Hygiene Data'!$G$11,0,10*ROW('Hygiene Data'!G117)))</f>
        <v/>
      </c>
      <c r="DY123" s="322" t="str">
        <f ca="true">+IF(OFFSET('Hygiene Data'!$G$12,0,10*ROW('Hygiene Data'!G117))="","",OFFSET('Hygiene Data'!$G$12,0,10*ROW('Hygiene Data'!G117)))</f>
        <v/>
      </c>
      <c r="DZ123" s="322" t="str">
        <f ca="true">+IF(OFFSET('Hygiene Data'!$G$13,0,10*ROW('Hygiene Data'!G117))="","",OFFSET('Hygiene Data'!$G$13,0,10*ROW('Hygiene Data'!G117)))</f>
        <v/>
      </c>
      <c r="EA123" s="322" t="str">
        <f ca="true">+IF(OFFSET('Hygiene Data'!$H$11,0,10*ROW('Hygiene Data'!H117))="","",OFFSET('Hygiene Data'!$H$11,0,10*ROW('Hygiene Data'!H117)))</f>
        <v/>
      </c>
      <c r="EB123" s="322" t="str">
        <f ca="true">+IF(OFFSET('Hygiene Data'!$H$12,0,10*ROW('Hygiene Data'!H117))="","",OFFSET('Hygiene Data'!$H$12,0,10*ROW('Hygiene Data'!H117)))</f>
        <v/>
      </c>
      <c r="EC123" s="322" t="str">
        <f ca="true">+IF(OFFSET('Hygiene Data'!$H$13,0,10*ROW('Hygiene Data'!H117))="","",OFFSET('Hygiene Data'!$H$13,0,10*ROW('Hygiene Data'!H117)))</f>
        <v/>
      </c>
      <c r="ED123" s="322" t="str">
        <f ca="true">+IF(OFFSET('Hygiene Data'!$I$11,0,10*ROW('Hygiene Data'!I117))="","",OFFSET('Hygiene Data'!$I$11,0,10*ROW('Hygiene Data'!I117)))</f>
        <v/>
      </c>
      <c r="EE123" s="322" t="str">
        <f ca="true">+IF(OFFSET('Hygiene Data'!$I$12,0,10*ROW('Hygiene Data'!I117))="","",OFFSET('Hygiene Data'!$I$12,0,10*ROW('Hygiene Data'!I117)))</f>
        <v/>
      </c>
      <c r="EF123" s="322" t="str">
        <f ca="true">+IF(OFFSET('Hygiene Data'!$I$13,0,10*ROW('Hygiene Data'!I117))="","",OFFSET('Hygiene Data'!$I$13,0,10*ROW('Hygiene Data'!I117)))</f>
        <v/>
      </c>
    </row>
    <row xmlns:x14ac="http://schemas.microsoft.com/office/spreadsheetml/2009/9/ac" r="124" x14ac:dyDescent="0.2">
      <c r="A124" s="38" t="str">
        <f ca="true">+IF(OFFSET('Water Data'!$B$2,0,10*ROW('Water Data'!E118))="","",OFFSET('Water Data'!$B$2,0,10*ROW('Water Data'!E118)))</f>
        <v/>
      </c>
      <c r="B124" s="38" t="str">
        <f ca="true">+IF(OFFSET('Water Data'!$C$2,0,10*ROW('Water Data'!F118))="","",OFFSET('Water Data'!$C$2,0,10*ROW('Water Data'!F118)))</f>
        <v/>
      </c>
      <c r="C124" s="378" t="str">
        <f t="shared" ca="true" si="1"/>
        <v/>
      </c>
      <c r="D124" s="99"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9"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9"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9"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9"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9"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9"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9"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9"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9"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9"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9"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9"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9"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9"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9"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9"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9"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100"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100"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100"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100"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100"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100"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100"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100"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100"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100"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100"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100"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100"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100"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100"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100"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100"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100"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100"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100"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100"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100"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100"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100"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100"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100"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100"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100"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100"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100"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101"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101"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101"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101"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101"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101"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101"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101"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101"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101"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101"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101"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101"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101"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101"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101"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101"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101"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22"/>
      <c r="BS124" s="322" t="str">
        <f ca="true">+IF(OFFSET('Water Data'!$D$27,0,10*ROW('Water Data'!D118))="","",OFFSET('Water Data'!$D$27,0,10*ROW('Water Data'!D118)))</f>
        <v/>
      </c>
      <c r="BT124" s="322" t="str">
        <f ca="true">+IF(OFFSET('Water Data'!$D$28,0,10*ROW('Water Data'!D118))="","",OFFSET('Water Data'!$D$28,0,10*ROW('Water Data'!D118)))</f>
        <v/>
      </c>
      <c r="BU124" s="322" t="str">
        <f ca="true">+IF(OFFSET('Water Data'!$D$29,0,10*ROW('Water Data'!D118))="","",OFFSET('Water Data'!$D$29,0,10*ROW('Water Data'!D118)))</f>
        <v/>
      </c>
      <c r="BV124" s="322" t="str">
        <f ca="true">+IF(OFFSET('Water Data'!$E$27,0,10*ROW('Water Data'!E118))="","",OFFSET('Water Data'!$E$27,0,10*ROW('Water Data'!E118)))</f>
        <v/>
      </c>
      <c r="BW124" s="322" t="str">
        <f ca="true">+IF(OFFSET('Water Data'!$E$28,0,10*ROW('Water Data'!E118))="","",OFFSET('Water Data'!$E$28,0,10*ROW('Water Data'!E118)))</f>
        <v/>
      </c>
      <c r="BX124" s="322" t="str">
        <f ca="true">+IF(OFFSET('Water Data'!$E$29,0,10*ROW('Water Data'!E118))="","",OFFSET('Water Data'!$E$29,0,10*ROW('Water Data'!E118)))</f>
        <v/>
      </c>
      <c r="BY124" s="322" t="str">
        <f ca="true">+IF(OFFSET('Water Data'!$F$27,0,10*ROW('Water Data'!F118))="","",OFFSET('Water Data'!$F$27,0,10*ROW('Water Data'!F118)))</f>
        <v/>
      </c>
      <c r="BZ124" s="322" t="str">
        <f ca="true">+IF(OFFSET('Water Data'!$F$28,0,10*ROW('Water Data'!F118))="","",OFFSET('Water Data'!$F$28,0,10*ROW('Water Data'!F118)))</f>
        <v/>
      </c>
      <c r="CA124" s="322" t="str">
        <f ca="true">+IF(OFFSET('Water Data'!$F$29,0,10*ROW('Water Data'!F118))="","",OFFSET('Water Data'!$F$29,0,10*ROW('Water Data'!F118)))</f>
        <v/>
      </c>
      <c r="CB124" s="322" t="str">
        <f ca="true">+IF(OFFSET('Water Data'!$G$27,0,10*ROW('Water Data'!G118))="","",OFFSET('Water Data'!$G$27,0,10*ROW('Water Data'!G118)))</f>
        <v/>
      </c>
      <c r="CC124" s="322" t="str">
        <f ca="true">+IF(OFFSET('Water Data'!$G$28,0,10*ROW('Water Data'!G118))="","",OFFSET('Water Data'!$G$28,0,10*ROW('Water Data'!G118)))</f>
        <v/>
      </c>
      <c r="CD124" s="322" t="str">
        <f ca="true">+IF(OFFSET('Water Data'!$G$29,0,10*ROW('Water Data'!G118))="","",OFFSET('Water Data'!$G$29,0,10*ROW('Water Data'!G118)))</f>
        <v/>
      </c>
      <c r="CE124" s="322" t="str">
        <f ca="true">+IF(OFFSET('Water Data'!$H$27,0,10*ROW('Water Data'!H118))="","",OFFSET('Water Data'!$H$27,0,10*ROW('Water Data'!H118)))</f>
        <v/>
      </c>
      <c r="CF124" s="322" t="str">
        <f ca="true">+IF(OFFSET('Water Data'!$H$28,0,10*ROW('Water Data'!H118))="","",OFFSET('Water Data'!$H$28,0,10*ROW('Water Data'!H118)))</f>
        <v/>
      </c>
      <c r="CG124" s="322" t="str">
        <f ca="true">+IF(OFFSET('Water Data'!$H$29,0,10*ROW('Water Data'!H118))="","",OFFSET('Water Data'!$H$29,0,10*ROW('Water Data'!H118)))</f>
        <v/>
      </c>
      <c r="CH124" s="322" t="str">
        <f ca="true">+IF(OFFSET('Water Data'!$I$27,0,10*ROW('Water Data'!I118))="","",OFFSET('Water Data'!$I$27,0,10*ROW('Water Data'!I118)))</f>
        <v/>
      </c>
      <c r="CI124" s="322" t="str">
        <f ca="true">+IF(OFFSET('Water Data'!$I$28,0,10*ROW('Water Data'!I118))="","",OFFSET('Water Data'!$I$28,0,10*ROW('Water Data'!I118)))</f>
        <v/>
      </c>
      <c r="CJ124" s="322" t="str">
        <f ca="true">+IF(OFFSET('Water Data'!$I$29,0,10*ROW('Water Data'!I118))="","",OFFSET('Water Data'!$I$29,0,10*ROW('Water Data'!I118)))</f>
        <v/>
      </c>
      <c r="CK124" s="322" t="str">
        <f ca="true">+IF(OFFSET('Sanitation Data'!$D$28,0,10*ROW('Sanitation Data'!D118))="","",OFFSET('Sanitation Data'!$D$28,0,10*ROW('Sanitation Data'!D118)))</f>
        <v/>
      </c>
      <c r="CL124" s="322" t="str">
        <f ca="true">+IF(OFFSET('Sanitation Data'!$D$29,0,10*ROW('Sanitation Data'!D118))="","",OFFSET('Sanitation Data'!$D$29,0,10*ROW('Sanitation Data'!D118)))</f>
        <v/>
      </c>
      <c r="CM124" s="322" t="str">
        <f ca="true">+IF(OFFSET('Sanitation Data'!$D$30,0,10*ROW('Sanitation Data'!D118))="","",OFFSET('Sanitation Data'!$D$30,0,10*ROW('Sanitation Data'!D118)))</f>
        <v/>
      </c>
      <c r="CN124" s="322" t="str">
        <f ca="true">+IF(OFFSET('Sanitation Data'!$D$31,0,10*ROW('Sanitation Data'!D118))="","",OFFSET('Sanitation Data'!$D$31,0,10*ROW('Sanitation Data'!D118)))</f>
        <v/>
      </c>
      <c r="CO124" s="322" t="str">
        <f ca="true">+IF(OFFSET('Sanitation Data'!$D$32,0,10*ROW('Sanitation Data'!D118))="","",OFFSET('Sanitation Data'!$D$32,0,10*ROW('Sanitation Data'!D118)))</f>
        <v/>
      </c>
      <c r="CP124" s="322" t="str">
        <f ca="true">+IF(OFFSET('Sanitation Data'!$E$28,0,10*ROW('Sanitation Data'!E118))="","",OFFSET('Sanitation Data'!$E$28,0,10*ROW('Sanitation Data'!E118)))</f>
        <v/>
      </c>
      <c r="CQ124" s="322" t="str">
        <f ca="true">+IF(OFFSET('Sanitation Data'!$E$29,0,10*ROW('Sanitation Data'!E118))="","",OFFSET('Sanitation Data'!$E$29,0,10*ROW('Sanitation Data'!E118)))</f>
        <v/>
      </c>
      <c r="CR124" s="322" t="str">
        <f ca="true">+IF(OFFSET('Sanitation Data'!$E$30,0,10*ROW('Sanitation Data'!E118))="","",OFFSET('Sanitation Data'!$E$30,0,10*ROW('Sanitation Data'!E118)))</f>
        <v/>
      </c>
      <c r="CS124" s="322" t="str">
        <f ca="true">+IF(OFFSET('Sanitation Data'!$E$31,0,10*ROW('Sanitation Data'!E118))="","",OFFSET('Sanitation Data'!$E$31,0,10*ROW('Sanitation Data'!E118)))</f>
        <v/>
      </c>
      <c r="CT124" s="322" t="str">
        <f ca="true">+IF(OFFSET('Sanitation Data'!$E$32,0,10*ROW('Sanitation Data'!E118))="","",OFFSET('Sanitation Data'!$E$32,0,10*ROW('Sanitation Data'!E118)))</f>
        <v/>
      </c>
      <c r="CU124" s="322" t="str">
        <f ca="true">+IF(OFFSET('Sanitation Data'!$F$28,0,10*ROW('Sanitation Data'!F118))="","",OFFSET('Sanitation Data'!$F$28,0,10*ROW('Sanitation Data'!F118)))</f>
        <v/>
      </c>
      <c r="CV124" s="322" t="str">
        <f ca="true">+IF(OFFSET('Sanitation Data'!$F$29,0,10*ROW('Sanitation Data'!F118))="","",OFFSET('Sanitation Data'!$F$29,0,10*ROW('Sanitation Data'!F118)))</f>
        <v/>
      </c>
      <c r="CW124" s="322" t="str">
        <f ca="true">+IF(OFFSET('Sanitation Data'!$F$30,0,10*ROW('Sanitation Data'!F118))="","",OFFSET('Sanitation Data'!$F$30,0,10*ROW('Sanitation Data'!F118)))</f>
        <v/>
      </c>
      <c r="CX124" s="322" t="str">
        <f ca="true">+IF(OFFSET('Sanitation Data'!$F$31,0,10*ROW('Sanitation Data'!F118))="","",OFFSET('Sanitation Data'!$F$31,0,10*ROW('Sanitation Data'!F118)))</f>
        <v/>
      </c>
      <c r="CY124" s="322" t="str">
        <f ca="true">+IF(OFFSET('Sanitation Data'!$F$32,0,10*ROW('Sanitation Data'!F118))="","",OFFSET('Sanitation Data'!$F$32,0,10*ROW('Sanitation Data'!F118)))</f>
        <v/>
      </c>
      <c r="CZ124" s="322" t="str">
        <f ca="true">+IF(OFFSET('Sanitation Data'!$G$28,0,10*ROW('Sanitation Data'!G118))="","",OFFSET('Sanitation Data'!$G$28,0,10*ROW('Sanitation Data'!G118)))</f>
        <v/>
      </c>
      <c r="DA124" s="322" t="str">
        <f ca="true">+IF(OFFSET('Sanitation Data'!$G$29,0,10*ROW('Sanitation Data'!G118))="","",OFFSET('Sanitation Data'!$G$29,0,10*ROW('Sanitation Data'!G118)))</f>
        <v/>
      </c>
      <c r="DB124" s="322" t="str">
        <f ca="true">+IF(OFFSET('Sanitation Data'!$G$30,0,10*ROW('Sanitation Data'!G118))="","",OFFSET('Sanitation Data'!$G$30,0,10*ROW('Sanitation Data'!G118)))</f>
        <v/>
      </c>
      <c r="DC124" s="322" t="str">
        <f ca="true">+IF(OFFSET('Sanitation Data'!$G$31,0,10*ROW('Sanitation Data'!G118))="","",OFFSET('Sanitation Data'!$G$31,0,10*ROW('Sanitation Data'!G118)))</f>
        <v/>
      </c>
      <c r="DD124" s="322" t="str">
        <f ca="true">+IF(OFFSET('Sanitation Data'!$G$32,0,10*ROW('Sanitation Data'!G118))="","",OFFSET('Sanitation Data'!$G$32,0,10*ROW('Sanitation Data'!G118)))</f>
        <v/>
      </c>
      <c r="DE124" s="322" t="str">
        <f ca="true">+IF(OFFSET('Sanitation Data'!$H$28,0,10*ROW('Sanitation Data'!H118))="","",OFFSET('Sanitation Data'!$H$28,0,10*ROW('Sanitation Data'!H118)))</f>
        <v/>
      </c>
      <c r="DF124" s="322" t="str">
        <f ca="true">+IF(OFFSET('Sanitation Data'!$H$29,0,10*ROW('Sanitation Data'!H118))="","",OFFSET('Sanitation Data'!$H$29,0,10*ROW('Sanitation Data'!H118)))</f>
        <v/>
      </c>
      <c r="DG124" s="322" t="str">
        <f ca="true">+IF(OFFSET('Sanitation Data'!$H$30,0,10*ROW('Sanitation Data'!H118))="","",OFFSET('Sanitation Data'!$H$30,0,10*ROW('Sanitation Data'!H118)))</f>
        <v/>
      </c>
      <c r="DH124" s="322" t="str">
        <f ca="true">+IF(OFFSET('Sanitation Data'!$H$31,0,10*ROW('Sanitation Data'!H118))="","",OFFSET('Sanitation Data'!$H$31,0,10*ROW('Sanitation Data'!H118)))</f>
        <v/>
      </c>
      <c r="DI124" s="322" t="str">
        <f ca="true">+IF(OFFSET('Sanitation Data'!$H$32,0,10*ROW('Sanitation Data'!H118))="","",OFFSET('Sanitation Data'!$H$32,0,10*ROW('Sanitation Data'!H118)))</f>
        <v/>
      </c>
      <c r="DJ124" s="322" t="str">
        <f ca="true">+IF(OFFSET('Sanitation Data'!$I$28,0,10*ROW('Sanitation Data'!I118))="","",OFFSET('Sanitation Data'!$I$28,0,10*ROW('Sanitation Data'!I118)))</f>
        <v/>
      </c>
      <c r="DK124" s="322" t="str">
        <f ca="true">+IF(OFFSET('Sanitation Data'!$I$29,0,10*ROW('Sanitation Data'!I118))="","",OFFSET('Sanitation Data'!$I$29,0,10*ROW('Sanitation Data'!I118)))</f>
        <v/>
      </c>
      <c r="DL124" s="322" t="str">
        <f ca="true">+IF(OFFSET('Sanitation Data'!$I$30,0,10*ROW('Sanitation Data'!I118))="","",OFFSET('Sanitation Data'!$I$30,0,10*ROW('Sanitation Data'!I118)))</f>
        <v/>
      </c>
      <c r="DM124" s="322" t="str">
        <f ca="true">+IF(OFFSET('Sanitation Data'!$I$31,0,10*ROW('Sanitation Data'!I118))="","",OFFSET('Sanitation Data'!$I$31,0,10*ROW('Sanitation Data'!I118)))</f>
        <v/>
      </c>
      <c r="DN124" s="322" t="str">
        <f ca="true">+IF(OFFSET('Sanitation Data'!$I$32,0,10*ROW('Sanitation Data'!I118))="","",OFFSET('Sanitation Data'!$I$32,0,10*ROW('Sanitation Data'!I118)))</f>
        <v/>
      </c>
      <c r="DO124" s="322" t="str">
        <f ca="true">+IF(OFFSET('Hygiene Data'!$D$11,0,10*ROW('Hygiene Data'!D118))="","",OFFSET('Hygiene Data'!$D$11,0,10*ROW('Hygiene Data'!D118)))</f>
        <v/>
      </c>
      <c r="DP124" s="322" t="str">
        <f ca="true">+IF(OFFSET('Hygiene Data'!$D$12,0,10*ROW('Hygiene Data'!D118))="","",OFFSET('Hygiene Data'!$D$12,0,10*ROW('Hygiene Data'!D118)))</f>
        <v/>
      </c>
      <c r="DQ124" s="322" t="str">
        <f ca="true">+IF(OFFSET('Hygiene Data'!$D$13,0,10*ROW('Hygiene Data'!D118))="","",OFFSET('Hygiene Data'!$D$13,0,10*ROW('Hygiene Data'!D118)))</f>
        <v/>
      </c>
      <c r="DR124" s="322" t="str">
        <f ca="true">+IF(OFFSET('Hygiene Data'!$E$11,0,10*ROW('Hygiene Data'!E118))="","",OFFSET('Hygiene Data'!$E$11,0,10*ROW('Hygiene Data'!E118)))</f>
        <v/>
      </c>
      <c r="DS124" s="322" t="str">
        <f ca="true">+IF(OFFSET('Hygiene Data'!$E$12,0,10*ROW('Hygiene Data'!E118))="","",OFFSET('Hygiene Data'!$E$12,0,10*ROW('Hygiene Data'!E118)))</f>
        <v/>
      </c>
      <c r="DT124" s="322" t="str">
        <f ca="true">+IF(OFFSET('Hygiene Data'!$E$13,0,10*ROW('Hygiene Data'!E118))="","",OFFSET('Hygiene Data'!$E$13,0,10*ROW('Hygiene Data'!E118)))</f>
        <v/>
      </c>
      <c r="DU124" s="322" t="str">
        <f ca="true">+IF(OFFSET('Hygiene Data'!$F$11,0,10*ROW('Hygiene Data'!F118))="","",OFFSET('Hygiene Data'!$F$11,0,10*ROW('Hygiene Data'!F118)))</f>
        <v/>
      </c>
      <c r="DV124" s="322" t="str">
        <f ca="true">+IF(OFFSET('Hygiene Data'!$F$12,0,10*ROW('Hygiene Data'!F118))="","",OFFSET('Hygiene Data'!$F$12,0,10*ROW('Hygiene Data'!F118)))</f>
        <v/>
      </c>
      <c r="DW124" s="322" t="str">
        <f ca="true">+IF(OFFSET('Hygiene Data'!$F$13,0,10*ROW('Hygiene Data'!F118))="","",OFFSET('Hygiene Data'!$F$13,0,10*ROW('Hygiene Data'!F118)))</f>
        <v/>
      </c>
      <c r="DX124" s="322" t="str">
        <f ca="true">+IF(OFFSET('Hygiene Data'!$G$11,0,10*ROW('Hygiene Data'!G118))="","",OFFSET('Hygiene Data'!$G$11,0,10*ROW('Hygiene Data'!G118)))</f>
        <v/>
      </c>
      <c r="DY124" s="322" t="str">
        <f ca="true">+IF(OFFSET('Hygiene Data'!$G$12,0,10*ROW('Hygiene Data'!G118))="","",OFFSET('Hygiene Data'!$G$12,0,10*ROW('Hygiene Data'!G118)))</f>
        <v/>
      </c>
      <c r="DZ124" s="322" t="str">
        <f ca="true">+IF(OFFSET('Hygiene Data'!$G$13,0,10*ROW('Hygiene Data'!G118))="","",OFFSET('Hygiene Data'!$G$13,0,10*ROW('Hygiene Data'!G118)))</f>
        <v/>
      </c>
      <c r="EA124" s="322" t="str">
        <f ca="true">+IF(OFFSET('Hygiene Data'!$H$11,0,10*ROW('Hygiene Data'!H118))="","",OFFSET('Hygiene Data'!$H$11,0,10*ROW('Hygiene Data'!H118)))</f>
        <v/>
      </c>
      <c r="EB124" s="322" t="str">
        <f ca="true">+IF(OFFSET('Hygiene Data'!$H$12,0,10*ROW('Hygiene Data'!H118))="","",OFFSET('Hygiene Data'!$H$12,0,10*ROW('Hygiene Data'!H118)))</f>
        <v/>
      </c>
      <c r="EC124" s="322" t="str">
        <f ca="true">+IF(OFFSET('Hygiene Data'!$H$13,0,10*ROW('Hygiene Data'!H118))="","",OFFSET('Hygiene Data'!$H$13,0,10*ROW('Hygiene Data'!H118)))</f>
        <v/>
      </c>
      <c r="ED124" s="322" t="str">
        <f ca="true">+IF(OFFSET('Hygiene Data'!$I$11,0,10*ROW('Hygiene Data'!I118))="","",OFFSET('Hygiene Data'!$I$11,0,10*ROW('Hygiene Data'!I118)))</f>
        <v/>
      </c>
      <c r="EE124" s="322" t="str">
        <f ca="true">+IF(OFFSET('Hygiene Data'!$I$12,0,10*ROW('Hygiene Data'!I118))="","",OFFSET('Hygiene Data'!$I$12,0,10*ROW('Hygiene Data'!I118)))</f>
        <v/>
      </c>
      <c r="EF124" s="322" t="str">
        <f ca="true">+IF(OFFSET('Hygiene Data'!$I$13,0,10*ROW('Hygiene Data'!I118))="","",OFFSET('Hygiene Data'!$I$13,0,10*ROW('Hygiene Data'!I118)))</f>
        <v/>
      </c>
    </row>
    <row xmlns:x14ac="http://schemas.microsoft.com/office/spreadsheetml/2009/9/ac" r="125" x14ac:dyDescent="0.2">
      <c r="A125" s="38" t="str">
        <f ca="true">+IF(OFFSET('Water Data'!$B$2,0,10*ROW('Water Data'!E119))="","",OFFSET('Water Data'!$B$2,0,10*ROW('Water Data'!E119)))</f>
        <v/>
      </c>
      <c r="B125" s="38" t="str">
        <f ca="true">+IF(OFFSET('Water Data'!$C$2,0,10*ROW('Water Data'!F119))="","",OFFSET('Water Data'!$C$2,0,10*ROW('Water Data'!F119)))</f>
        <v/>
      </c>
      <c r="C125" s="378" t="str">
        <f t="shared" ca="true" si="1"/>
        <v/>
      </c>
      <c r="D125" s="99"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9"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9"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9"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9"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9"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9"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9"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9"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9"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9"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9"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9"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9"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9"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9"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9"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9"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100"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100"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100"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100"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100"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100"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100"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100"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100"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100"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100"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100"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100"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100"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100"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100"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100"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100"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100"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100"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100"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100"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100"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100"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100"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100"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100"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100"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100"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100"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101"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101"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101"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101"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101"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101"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101"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101"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101"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101"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101"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101"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101"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101"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101"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101"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101"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101"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22"/>
      <c r="BS125" s="322" t="str">
        <f ca="true">+IF(OFFSET('Water Data'!$D$27,0,10*ROW('Water Data'!D119))="","",OFFSET('Water Data'!$D$27,0,10*ROW('Water Data'!D119)))</f>
        <v/>
      </c>
      <c r="BT125" s="322" t="str">
        <f ca="true">+IF(OFFSET('Water Data'!$D$28,0,10*ROW('Water Data'!D119))="","",OFFSET('Water Data'!$D$28,0,10*ROW('Water Data'!D119)))</f>
        <v/>
      </c>
      <c r="BU125" s="322" t="str">
        <f ca="true">+IF(OFFSET('Water Data'!$D$29,0,10*ROW('Water Data'!D119))="","",OFFSET('Water Data'!$D$29,0,10*ROW('Water Data'!D119)))</f>
        <v/>
      </c>
      <c r="BV125" s="322" t="str">
        <f ca="true">+IF(OFFSET('Water Data'!$E$27,0,10*ROW('Water Data'!E119))="","",OFFSET('Water Data'!$E$27,0,10*ROW('Water Data'!E119)))</f>
        <v/>
      </c>
      <c r="BW125" s="322" t="str">
        <f ca="true">+IF(OFFSET('Water Data'!$E$28,0,10*ROW('Water Data'!E119))="","",OFFSET('Water Data'!$E$28,0,10*ROW('Water Data'!E119)))</f>
        <v/>
      </c>
      <c r="BX125" s="322" t="str">
        <f ca="true">+IF(OFFSET('Water Data'!$E$29,0,10*ROW('Water Data'!E119))="","",OFFSET('Water Data'!$E$29,0,10*ROW('Water Data'!E119)))</f>
        <v/>
      </c>
      <c r="BY125" s="322" t="str">
        <f ca="true">+IF(OFFSET('Water Data'!$F$27,0,10*ROW('Water Data'!F119))="","",OFFSET('Water Data'!$F$27,0,10*ROW('Water Data'!F119)))</f>
        <v/>
      </c>
      <c r="BZ125" s="322" t="str">
        <f ca="true">+IF(OFFSET('Water Data'!$F$28,0,10*ROW('Water Data'!F119))="","",OFFSET('Water Data'!$F$28,0,10*ROW('Water Data'!F119)))</f>
        <v/>
      </c>
      <c r="CA125" s="322" t="str">
        <f ca="true">+IF(OFFSET('Water Data'!$F$29,0,10*ROW('Water Data'!F119))="","",OFFSET('Water Data'!$F$29,0,10*ROW('Water Data'!F119)))</f>
        <v/>
      </c>
      <c r="CB125" s="322" t="str">
        <f ca="true">+IF(OFFSET('Water Data'!$G$27,0,10*ROW('Water Data'!G119))="","",OFFSET('Water Data'!$G$27,0,10*ROW('Water Data'!G119)))</f>
        <v/>
      </c>
      <c r="CC125" s="322" t="str">
        <f ca="true">+IF(OFFSET('Water Data'!$G$28,0,10*ROW('Water Data'!G119))="","",OFFSET('Water Data'!$G$28,0,10*ROW('Water Data'!G119)))</f>
        <v/>
      </c>
      <c r="CD125" s="322" t="str">
        <f ca="true">+IF(OFFSET('Water Data'!$G$29,0,10*ROW('Water Data'!G119))="","",OFFSET('Water Data'!$G$29,0,10*ROW('Water Data'!G119)))</f>
        <v/>
      </c>
      <c r="CE125" s="322" t="str">
        <f ca="true">+IF(OFFSET('Water Data'!$H$27,0,10*ROW('Water Data'!H119))="","",OFFSET('Water Data'!$H$27,0,10*ROW('Water Data'!H119)))</f>
        <v/>
      </c>
      <c r="CF125" s="322" t="str">
        <f ca="true">+IF(OFFSET('Water Data'!$H$28,0,10*ROW('Water Data'!H119))="","",OFFSET('Water Data'!$H$28,0,10*ROW('Water Data'!H119)))</f>
        <v/>
      </c>
      <c r="CG125" s="322" t="str">
        <f ca="true">+IF(OFFSET('Water Data'!$H$29,0,10*ROW('Water Data'!H119))="","",OFFSET('Water Data'!$H$29,0,10*ROW('Water Data'!H119)))</f>
        <v/>
      </c>
      <c r="CH125" s="322" t="str">
        <f ca="true">+IF(OFFSET('Water Data'!$I$27,0,10*ROW('Water Data'!I119))="","",OFFSET('Water Data'!$I$27,0,10*ROW('Water Data'!I119)))</f>
        <v/>
      </c>
      <c r="CI125" s="322" t="str">
        <f ca="true">+IF(OFFSET('Water Data'!$I$28,0,10*ROW('Water Data'!I119))="","",OFFSET('Water Data'!$I$28,0,10*ROW('Water Data'!I119)))</f>
        <v/>
      </c>
      <c r="CJ125" s="322" t="str">
        <f ca="true">+IF(OFFSET('Water Data'!$I$29,0,10*ROW('Water Data'!I119))="","",OFFSET('Water Data'!$I$29,0,10*ROW('Water Data'!I119)))</f>
        <v/>
      </c>
      <c r="CK125" s="322" t="str">
        <f ca="true">+IF(OFFSET('Sanitation Data'!$D$28,0,10*ROW('Sanitation Data'!D119))="","",OFFSET('Sanitation Data'!$D$28,0,10*ROW('Sanitation Data'!D119)))</f>
        <v/>
      </c>
      <c r="CL125" s="322" t="str">
        <f ca="true">+IF(OFFSET('Sanitation Data'!$D$29,0,10*ROW('Sanitation Data'!D119))="","",OFFSET('Sanitation Data'!$D$29,0,10*ROW('Sanitation Data'!D119)))</f>
        <v/>
      </c>
      <c r="CM125" s="322" t="str">
        <f ca="true">+IF(OFFSET('Sanitation Data'!$D$30,0,10*ROW('Sanitation Data'!D119))="","",OFFSET('Sanitation Data'!$D$30,0,10*ROW('Sanitation Data'!D119)))</f>
        <v/>
      </c>
      <c r="CN125" s="322" t="str">
        <f ca="true">+IF(OFFSET('Sanitation Data'!$D$31,0,10*ROW('Sanitation Data'!D119))="","",OFFSET('Sanitation Data'!$D$31,0,10*ROW('Sanitation Data'!D119)))</f>
        <v/>
      </c>
      <c r="CO125" s="322" t="str">
        <f ca="true">+IF(OFFSET('Sanitation Data'!$D$32,0,10*ROW('Sanitation Data'!D119))="","",OFFSET('Sanitation Data'!$D$32,0,10*ROW('Sanitation Data'!D119)))</f>
        <v/>
      </c>
      <c r="CP125" s="322" t="str">
        <f ca="true">+IF(OFFSET('Sanitation Data'!$E$28,0,10*ROW('Sanitation Data'!E119))="","",OFFSET('Sanitation Data'!$E$28,0,10*ROW('Sanitation Data'!E119)))</f>
        <v/>
      </c>
      <c r="CQ125" s="322" t="str">
        <f ca="true">+IF(OFFSET('Sanitation Data'!$E$29,0,10*ROW('Sanitation Data'!E119))="","",OFFSET('Sanitation Data'!$E$29,0,10*ROW('Sanitation Data'!E119)))</f>
        <v/>
      </c>
      <c r="CR125" s="322" t="str">
        <f ca="true">+IF(OFFSET('Sanitation Data'!$E$30,0,10*ROW('Sanitation Data'!E119))="","",OFFSET('Sanitation Data'!$E$30,0,10*ROW('Sanitation Data'!E119)))</f>
        <v/>
      </c>
      <c r="CS125" s="322" t="str">
        <f ca="true">+IF(OFFSET('Sanitation Data'!$E$31,0,10*ROW('Sanitation Data'!E119))="","",OFFSET('Sanitation Data'!$E$31,0,10*ROW('Sanitation Data'!E119)))</f>
        <v/>
      </c>
      <c r="CT125" s="322" t="str">
        <f ca="true">+IF(OFFSET('Sanitation Data'!$E$32,0,10*ROW('Sanitation Data'!E119))="","",OFFSET('Sanitation Data'!$E$32,0,10*ROW('Sanitation Data'!E119)))</f>
        <v/>
      </c>
      <c r="CU125" s="322" t="str">
        <f ca="true">+IF(OFFSET('Sanitation Data'!$F$28,0,10*ROW('Sanitation Data'!F119))="","",OFFSET('Sanitation Data'!$F$28,0,10*ROW('Sanitation Data'!F119)))</f>
        <v/>
      </c>
      <c r="CV125" s="322" t="str">
        <f ca="true">+IF(OFFSET('Sanitation Data'!$F$29,0,10*ROW('Sanitation Data'!F119))="","",OFFSET('Sanitation Data'!$F$29,0,10*ROW('Sanitation Data'!F119)))</f>
        <v/>
      </c>
      <c r="CW125" s="322" t="str">
        <f ca="true">+IF(OFFSET('Sanitation Data'!$F$30,0,10*ROW('Sanitation Data'!F119))="","",OFFSET('Sanitation Data'!$F$30,0,10*ROW('Sanitation Data'!F119)))</f>
        <v/>
      </c>
      <c r="CX125" s="322" t="str">
        <f ca="true">+IF(OFFSET('Sanitation Data'!$F$31,0,10*ROW('Sanitation Data'!F119))="","",OFFSET('Sanitation Data'!$F$31,0,10*ROW('Sanitation Data'!F119)))</f>
        <v/>
      </c>
      <c r="CY125" s="322" t="str">
        <f ca="true">+IF(OFFSET('Sanitation Data'!$F$32,0,10*ROW('Sanitation Data'!F119))="","",OFFSET('Sanitation Data'!$F$32,0,10*ROW('Sanitation Data'!F119)))</f>
        <v/>
      </c>
      <c r="CZ125" s="322" t="str">
        <f ca="true">+IF(OFFSET('Sanitation Data'!$G$28,0,10*ROW('Sanitation Data'!G119))="","",OFFSET('Sanitation Data'!$G$28,0,10*ROW('Sanitation Data'!G119)))</f>
        <v/>
      </c>
      <c r="DA125" s="322" t="str">
        <f ca="true">+IF(OFFSET('Sanitation Data'!$G$29,0,10*ROW('Sanitation Data'!G119))="","",OFFSET('Sanitation Data'!$G$29,0,10*ROW('Sanitation Data'!G119)))</f>
        <v/>
      </c>
      <c r="DB125" s="322" t="str">
        <f ca="true">+IF(OFFSET('Sanitation Data'!$G$30,0,10*ROW('Sanitation Data'!G119))="","",OFFSET('Sanitation Data'!$G$30,0,10*ROW('Sanitation Data'!G119)))</f>
        <v/>
      </c>
      <c r="DC125" s="322" t="str">
        <f ca="true">+IF(OFFSET('Sanitation Data'!$G$31,0,10*ROW('Sanitation Data'!G119))="","",OFFSET('Sanitation Data'!$G$31,0,10*ROW('Sanitation Data'!G119)))</f>
        <v/>
      </c>
      <c r="DD125" s="322" t="str">
        <f ca="true">+IF(OFFSET('Sanitation Data'!$G$32,0,10*ROW('Sanitation Data'!G119))="","",OFFSET('Sanitation Data'!$G$32,0,10*ROW('Sanitation Data'!G119)))</f>
        <v/>
      </c>
      <c r="DE125" s="322" t="str">
        <f ca="true">+IF(OFFSET('Sanitation Data'!$H$28,0,10*ROW('Sanitation Data'!H119))="","",OFFSET('Sanitation Data'!$H$28,0,10*ROW('Sanitation Data'!H119)))</f>
        <v/>
      </c>
      <c r="DF125" s="322" t="str">
        <f ca="true">+IF(OFFSET('Sanitation Data'!$H$29,0,10*ROW('Sanitation Data'!H119))="","",OFFSET('Sanitation Data'!$H$29,0,10*ROW('Sanitation Data'!H119)))</f>
        <v/>
      </c>
      <c r="DG125" s="322" t="str">
        <f ca="true">+IF(OFFSET('Sanitation Data'!$H$30,0,10*ROW('Sanitation Data'!H119))="","",OFFSET('Sanitation Data'!$H$30,0,10*ROW('Sanitation Data'!H119)))</f>
        <v/>
      </c>
      <c r="DH125" s="322" t="str">
        <f ca="true">+IF(OFFSET('Sanitation Data'!$H$31,0,10*ROW('Sanitation Data'!H119))="","",OFFSET('Sanitation Data'!$H$31,0,10*ROW('Sanitation Data'!H119)))</f>
        <v/>
      </c>
      <c r="DI125" s="322" t="str">
        <f ca="true">+IF(OFFSET('Sanitation Data'!$H$32,0,10*ROW('Sanitation Data'!H119))="","",OFFSET('Sanitation Data'!$H$32,0,10*ROW('Sanitation Data'!H119)))</f>
        <v/>
      </c>
      <c r="DJ125" s="322" t="str">
        <f ca="true">+IF(OFFSET('Sanitation Data'!$I$28,0,10*ROW('Sanitation Data'!I119))="","",OFFSET('Sanitation Data'!$I$28,0,10*ROW('Sanitation Data'!I119)))</f>
        <v/>
      </c>
      <c r="DK125" s="322" t="str">
        <f ca="true">+IF(OFFSET('Sanitation Data'!$I$29,0,10*ROW('Sanitation Data'!I119))="","",OFFSET('Sanitation Data'!$I$29,0,10*ROW('Sanitation Data'!I119)))</f>
        <v/>
      </c>
      <c r="DL125" s="322" t="str">
        <f ca="true">+IF(OFFSET('Sanitation Data'!$I$30,0,10*ROW('Sanitation Data'!I119))="","",OFFSET('Sanitation Data'!$I$30,0,10*ROW('Sanitation Data'!I119)))</f>
        <v/>
      </c>
      <c r="DM125" s="322" t="str">
        <f ca="true">+IF(OFFSET('Sanitation Data'!$I$31,0,10*ROW('Sanitation Data'!I119))="","",OFFSET('Sanitation Data'!$I$31,0,10*ROW('Sanitation Data'!I119)))</f>
        <v/>
      </c>
      <c r="DN125" s="322" t="str">
        <f ca="true">+IF(OFFSET('Sanitation Data'!$I$32,0,10*ROW('Sanitation Data'!I119))="","",OFFSET('Sanitation Data'!$I$32,0,10*ROW('Sanitation Data'!I119)))</f>
        <v/>
      </c>
      <c r="DO125" s="322" t="str">
        <f ca="true">+IF(OFFSET('Hygiene Data'!$D$11,0,10*ROW('Hygiene Data'!D119))="","",OFFSET('Hygiene Data'!$D$11,0,10*ROW('Hygiene Data'!D119)))</f>
        <v/>
      </c>
      <c r="DP125" s="322" t="str">
        <f ca="true">+IF(OFFSET('Hygiene Data'!$D$12,0,10*ROW('Hygiene Data'!D119))="","",OFFSET('Hygiene Data'!$D$12,0,10*ROW('Hygiene Data'!D119)))</f>
        <v/>
      </c>
      <c r="DQ125" s="322" t="str">
        <f ca="true">+IF(OFFSET('Hygiene Data'!$D$13,0,10*ROW('Hygiene Data'!D119))="","",OFFSET('Hygiene Data'!$D$13,0,10*ROW('Hygiene Data'!D119)))</f>
        <v/>
      </c>
      <c r="DR125" s="322" t="str">
        <f ca="true">+IF(OFFSET('Hygiene Data'!$E$11,0,10*ROW('Hygiene Data'!E119))="","",OFFSET('Hygiene Data'!$E$11,0,10*ROW('Hygiene Data'!E119)))</f>
        <v/>
      </c>
      <c r="DS125" s="322" t="str">
        <f ca="true">+IF(OFFSET('Hygiene Data'!$E$12,0,10*ROW('Hygiene Data'!E119))="","",OFFSET('Hygiene Data'!$E$12,0,10*ROW('Hygiene Data'!E119)))</f>
        <v/>
      </c>
      <c r="DT125" s="322" t="str">
        <f ca="true">+IF(OFFSET('Hygiene Data'!$E$13,0,10*ROW('Hygiene Data'!E119))="","",OFFSET('Hygiene Data'!$E$13,0,10*ROW('Hygiene Data'!E119)))</f>
        <v/>
      </c>
      <c r="DU125" s="322" t="str">
        <f ca="true">+IF(OFFSET('Hygiene Data'!$F$11,0,10*ROW('Hygiene Data'!F119))="","",OFFSET('Hygiene Data'!$F$11,0,10*ROW('Hygiene Data'!F119)))</f>
        <v/>
      </c>
      <c r="DV125" s="322" t="str">
        <f ca="true">+IF(OFFSET('Hygiene Data'!$F$12,0,10*ROW('Hygiene Data'!F119))="","",OFFSET('Hygiene Data'!$F$12,0,10*ROW('Hygiene Data'!F119)))</f>
        <v/>
      </c>
      <c r="DW125" s="322" t="str">
        <f ca="true">+IF(OFFSET('Hygiene Data'!$F$13,0,10*ROW('Hygiene Data'!F119))="","",OFFSET('Hygiene Data'!$F$13,0,10*ROW('Hygiene Data'!F119)))</f>
        <v/>
      </c>
      <c r="DX125" s="322" t="str">
        <f ca="true">+IF(OFFSET('Hygiene Data'!$G$11,0,10*ROW('Hygiene Data'!G119))="","",OFFSET('Hygiene Data'!$G$11,0,10*ROW('Hygiene Data'!G119)))</f>
        <v/>
      </c>
      <c r="DY125" s="322" t="str">
        <f ca="true">+IF(OFFSET('Hygiene Data'!$G$12,0,10*ROW('Hygiene Data'!G119))="","",OFFSET('Hygiene Data'!$G$12,0,10*ROW('Hygiene Data'!G119)))</f>
        <v/>
      </c>
      <c r="DZ125" s="322" t="str">
        <f ca="true">+IF(OFFSET('Hygiene Data'!$G$13,0,10*ROW('Hygiene Data'!G119))="","",OFFSET('Hygiene Data'!$G$13,0,10*ROW('Hygiene Data'!G119)))</f>
        <v/>
      </c>
      <c r="EA125" s="322" t="str">
        <f ca="true">+IF(OFFSET('Hygiene Data'!$H$11,0,10*ROW('Hygiene Data'!H119))="","",OFFSET('Hygiene Data'!$H$11,0,10*ROW('Hygiene Data'!H119)))</f>
        <v/>
      </c>
      <c r="EB125" s="322" t="str">
        <f ca="true">+IF(OFFSET('Hygiene Data'!$H$12,0,10*ROW('Hygiene Data'!H119))="","",OFFSET('Hygiene Data'!$H$12,0,10*ROW('Hygiene Data'!H119)))</f>
        <v/>
      </c>
      <c r="EC125" s="322" t="str">
        <f ca="true">+IF(OFFSET('Hygiene Data'!$H$13,0,10*ROW('Hygiene Data'!H119))="","",OFFSET('Hygiene Data'!$H$13,0,10*ROW('Hygiene Data'!H119)))</f>
        <v/>
      </c>
      <c r="ED125" s="322" t="str">
        <f ca="true">+IF(OFFSET('Hygiene Data'!$I$11,0,10*ROW('Hygiene Data'!I119))="","",OFFSET('Hygiene Data'!$I$11,0,10*ROW('Hygiene Data'!I119)))</f>
        <v/>
      </c>
      <c r="EE125" s="322" t="str">
        <f ca="true">+IF(OFFSET('Hygiene Data'!$I$12,0,10*ROW('Hygiene Data'!I119))="","",OFFSET('Hygiene Data'!$I$12,0,10*ROW('Hygiene Data'!I119)))</f>
        <v/>
      </c>
      <c r="EF125" s="322" t="str">
        <f ca="true">+IF(OFFSET('Hygiene Data'!$I$13,0,10*ROW('Hygiene Data'!I119))="","",OFFSET('Hygiene Data'!$I$13,0,10*ROW('Hygiene Data'!I119)))</f>
        <v/>
      </c>
    </row>
    <row xmlns:x14ac="http://schemas.microsoft.com/office/spreadsheetml/2009/9/ac" r="126" x14ac:dyDescent="0.2">
      <c r="A126" s="38" t="str">
        <f ca="true">+IF(OFFSET('Water Data'!$B$2,0,10*ROW('Water Data'!E120))="","",OFFSET('Water Data'!$B$2,0,10*ROW('Water Data'!E120)))</f>
        <v/>
      </c>
      <c r="B126" s="38" t="str">
        <f ca="true">+IF(OFFSET('Water Data'!$C$2,0,10*ROW('Water Data'!F120))="","",OFFSET('Water Data'!$C$2,0,10*ROW('Water Data'!F120)))</f>
        <v/>
      </c>
      <c r="C126" s="378" t="str">
        <f t="shared" ca="true" si="1"/>
        <v/>
      </c>
      <c r="D126" s="99"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9"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9"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9"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9"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9"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9"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9"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9"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9"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9"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9"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9"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9"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9"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9"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9"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9"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100"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100"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100"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100"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100"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100"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100"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100"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100"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100"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100"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100"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100"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100"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100"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100"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100"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100"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100"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100"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100"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100"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100"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100"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100"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100"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100"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100"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100"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100"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101"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101"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101"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101"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101"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101"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101"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101"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101"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101"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101"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101"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101"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101"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101"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101"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101"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101"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22"/>
      <c r="BS126" s="322" t="str">
        <f ca="true">+IF(OFFSET('Water Data'!$D$27,0,10*ROW('Water Data'!D120))="","",OFFSET('Water Data'!$D$27,0,10*ROW('Water Data'!D120)))</f>
        <v/>
      </c>
      <c r="BT126" s="322" t="str">
        <f ca="true">+IF(OFFSET('Water Data'!$D$28,0,10*ROW('Water Data'!D120))="","",OFFSET('Water Data'!$D$28,0,10*ROW('Water Data'!D120)))</f>
        <v/>
      </c>
      <c r="BU126" s="322" t="str">
        <f ca="true">+IF(OFFSET('Water Data'!$D$29,0,10*ROW('Water Data'!D120))="","",OFFSET('Water Data'!$D$29,0,10*ROW('Water Data'!D120)))</f>
        <v/>
      </c>
      <c r="BV126" s="322" t="str">
        <f ca="true">+IF(OFFSET('Water Data'!$E$27,0,10*ROW('Water Data'!E120))="","",OFFSET('Water Data'!$E$27,0,10*ROW('Water Data'!E120)))</f>
        <v/>
      </c>
      <c r="BW126" s="322" t="str">
        <f ca="true">+IF(OFFSET('Water Data'!$E$28,0,10*ROW('Water Data'!E120))="","",OFFSET('Water Data'!$E$28,0,10*ROW('Water Data'!E120)))</f>
        <v/>
      </c>
      <c r="BX126" s="322" t="str">
        <f ca="true">+IF(OFFSET('Water Data'!$E$29,0,10*ROW('Water Data'!E120))="","",OFFSET('Water Data'!$E$29,0,10*ROW('Water Data'!E120)))</f>
        <v/>
      </c>
      <c r="BY126" s="322" t="str">
        <f ca="true">+IF(OFFSET('Water Data'!$F$27,0,10*ROW('Water Data'!F120))="","",OFFSET('Water Data'!$F$27,0,10*ROW('Water Data'!F120)))</f>
        <v/>
      </c>
      <c r="BZ126" s="322" t="str">
        <f ca="true">+IF(OFFSET('Water Data'!$F$28,0,10*ROW('Water Data'!F120))="","",OFFSET('Water Data'!$F$28,0,10*ROW('Water Data'!F120)))</f>
        <v/>
      </c>
      <c r="CA126" s="322" t="str">
        <f ca="true">+IF(OFFSET('Water Data'!$F$29,0,10*ROW('Water Data'!F120))="","",OFFSET('Water Data'!$F$29,0,10*ROW('Water Data'!F120)))</f>
        <v/>
      </c>
      <c r="CB126" s="322" t="str">
        <f ca="true">+IF(OFFSET('Water Data'!$G$27,0,10*ROW('Water Data'!G120))="","",OFFSET('Water Data'!$G$27,0,10*ROW('Water Data'!G120)))</f>
        <v/>
      </c>
      <c r="CC126" s="322" t="str">
        <f ca="true">+IF(OFFSET('Water Data'!$G$28,0,10*ROW('Water Data'!G120))="","",OFFSET('Water Data'!$G$28,0,10*ROW('Water Data'!G120)))</f>
        <v/>
      </c>
      <c r="CD126" s="322" t="str">
        <f ca="true">+IF(OFFSET('Water Data'!$G$29,0,10*ROW('Water Data'!G120))="","",OFFSET('Water Data'!$G$29,0,10*ROW('Water Data'!G120)))</f>
        <v/>
      </c>
      <c r="CE126" s="322" t="str">
        <f ca="true">+IF(OFFSET('Water Data'!$H$27,0,10*ROW('Water Data'!H120))="","",OFFSET('Water Data'!$H$27,0,10*ROW('Water Data'!H120)))</f>
        <v/>
      </c>
      <c r="CF126" s="322" t="str">
        <f ca="true">+IF(OFFSET('Water Data'!$H$28,0,10*ROW('Water Data'!H120))="","",OFFSET('Water Data'!$H$28,0,10*ROW('Water Data'!H120)))</f>
        <v/>
      </c>
      <c r="CG126" s="322" t="str">
        <f ca="true">+IF(OFFSET('Water Data'!$H$29,0,10*ROW('Water Data'!H120))="","",OFFSET('Water Data'!$H$29,0,10*ROW('Water Data'!H120)))</f>
        <v/>
      </c>
      <c r="CH126" s="322" t="str">
        <f ca="true">+IF(OFFSET('Water Data'!$I$27,0,10*ROW('Water Data'!I120))="","",OFFSET('Water Data'!$I$27,0,10*ROW('Water Data'!I120)))</f>
        <v/>
      </c>
      <c r="CI126" s="322" t="str">
        <f ca="true">+IF(OFFSET('Water Data'!$I$28,0,10*ROW('Water Data'!I120))="","",OFFSET('Water Data'!$I$28,0,10*ROW('Water Data'!I120)))</f>
        <v/>
      </c>
      <c r="CJ126" s="322" t="str">
        <f ca="true">+IF(OFFSET('Water Data'!$I$29,0,10*ROW('Water Data'!I120))="","",OFFSET('Water Data'!$I$29,0,10*ROW('Water Data'!I120)))</f>
        <v/>
      </c>
      <c r="CK126" s="322" t="str">
        <f ca="true">+IF(OFFSET('Sanitation Data'!$D$28,0,10*ROW('Sanitation Data'!D120))="","",OFFSET('Sanitation Data'!$D$28,0,10*ROW('Sanitation Data'!D120)))</f>
        <v/>
      </c>
      <c r="CL126" s="322" t="str">
        <f ca="true">+IF(OFFSET('Sanitation Data'!$D$29,0,10*ROW('Sanitation Data'!D120))="","",OFFSET('Sanitation Data'!$D$29,0,10*ROW('Sanitation Data'!D120)))</f>
        <v/>
      </c>
      <c r="CM126" s="322" t="str">
        <f ca="true">+IF(OFFSET('Sanitation Data'!$D$30,0,10*ROW('Sanitation Data'!D120))="","",OFFSET('Sanitation Data'!$D$30,0,10*ROW('Sanitation Data'!D120)))</f>
        <v/>
      </c>
      <c r="CN126" s="322" t="str">
        <f ca="true">+IF(OFFSET('Sanitation Data'!$D$31,0,10*ROW('Sanitation Data'!D120))="","",OFFSET('Sanitation Data'!$D$31,0,10*ROW('Sanitation Data'!D120)))</f>
        <v/>
      </c>
      <c r="CO126" s="322" t="str">
        <f ca="true">+IF(OFFSET('Sanitation Data'!$D$32,0,10*ROW('Sanitation Data'!D120))="","",OFFSET('Sanitation Data'!$D$32,0,10*ROW('Sanitation Data'!D120)))</f>
        <v/>
      </c>
      <c r="CP126" s="322" t="str">
        <f ca="true">+IF(OFFSET('Sanitation Data'!$E$28,0,10*ROW('Sanitation Data'!E120))="","",OFFSET('Sanitation Data'!$E$28,0,10*ROW('Sanitation Data'!E120)))</f>
        <v/>
      </c>
      <c r="CQ126" s="322" t="str">
        <f ca="true">+IF(OFFSET('Sanitation Data'!$E$29,0,10*ROW('Sanitation Data'!E120))="","",OFFSET('Sanitation Data'!$E$29,0,10*ROW('Sanitation Data'!E120)))</f>
        <v/>
      </c>
      <c r="CR126" s="322" t="str">
        <f ca="true">+IF(OFFSET('Sanitation Data'!$E$30,0,10*ROW('Sanitation Data'!E120))="","",OFFSET('Sanitation Data'!$E$30,0,10*ROW('Sanitation Data'!E120)))</f>
        <v/>
      </c>
      <c r="CS126" s="322" t="str">
        <f ca="true">+IF(OFFSET('Sanitation Data'!$E$31,0,10*ROW('Sanitation Data'!E120))="","",OFFSET('Sanitation Data'!$E$31,0,10*ROW('Sanitation Data'!E120)))</f>
        <v/>
      </c>
      <c r="CT126" s="322" t="str">
        <f ca="true">+IF(OFFSET('Sanitation Data'!$E$32,0,10*ROW('Sanitation Data'!E120))="","",OFFSET('Sanitation Data'!$E$32,0,10*ROW('Sanitation Data'!E120)))</f>
        <v/>
      </c>
      <c r="CU126" s="322" t="str">
        <f ca="true">+IF(OFFSET('Sanitation Data'!$F$28,0,10*ROW('Sanitation Data'!F120))="","",OFFSET('Sanitation Data'!$F$28,0,10*ROW('Sanitation Data'!F120)))</f>
        <v/>
      </c>
      <c r="CV126" s="322" t="str">
        <f ca="true">+IF(OFFSET('Sanitation Data'!$F$29,0,10*ROW('Sanitation Data'!F120))="","",OFFSET('Sanitation Data'!$F$29,0,10*ROW('Sanitation Data'!F120)))</f>
        <v/>
      </c>
      <c r="CW126" s="322" t="str">
        <f ca="true">+IF(OFFSET('Sanitation Data'!$F$30,0,10*ROW('Sanitation Data'!F120))="","",OFFSET('Sanitation Data'!$F$30,0,10*ROW('Sanitation Data'!F120)))</f>
        <v/>
      </c>
      <c r="CX126" s="322" t="str">
        <f ca="true">+IF(OFFSET('Sanitation Data'!$F$31,0,10*ROW('Sanitation Data'!F120))="","",OFFSET('Sanitation Data'!$F$31,0,10*ROW('Sanitation Data'!F120)))</f>
        <v/>
      </c>
      <c r="CY126" s="322" t="str">
        <f ca="true">+IF(OFFSET('Sanitation Data'!$F$32,0,10*ROW('Sanitation Data'!F120))="","",OFFSET('Sanitation Data'!$F$32,0,10*ROW('Sanitation Data'!F120)))</f>
        <v/>
      </c>
      <c r="CZ126" s="322" t="str">
        <f ca="true">+IF(OFFSET('Sanitation Data'!$G$28,0,10*ROW('Sanitation Data'!G120))="","",OFFSET('Sanitation Data'!$G$28,0,10*ROW('Sanitation Data'!G120)))</f>
        <v/>
      </c>
      <c r="DA126" s="322" t="str">
        <f ca="true">+IF(OFFSET('Sanitation Data'!$G$29,0,10*ROW('Sanitation Data'!G120))="","",OFFSET('Sanitation Data'!$G$29,0,10*ROW('Sanitation Data'!G120)))</f>
        <v/>
      </c>
      <c r="DB126" s="322" t="str">
        <f ca="true">+IF(OFFSET('Sanitation Data'!$G$30,0,10*ROW('Sanitation Data'!G120))="","",OFFSET('Sanitation Data'!$G$30,0,10*ROW('Sanitation Data'!G120)))</f>
        <v/>
      </c>
      <c r="DC126" s="322" t="str">
        <f ca="true">+IF(OFFSET('Sanitation Data'!$G$31,0,10*ROW('Sanitation Data'!G120))="","",OFFSET('Sanitation Data'!$G$31,0,10*ROW('Sanitation Data'!G120)))</f>
        <v/>
      </c>
      <c r="DD126" s="322" t="str">
        <f ca="true">+IF(OFFSET('Sanitation Data'!$G$32,0,10*ROW('Sanitation Data'!G120))="","",OFFSET('Sanitation Data'!$G$32,0,10*ROW('Sanitation Data'!G120)))</f>
        <v/>
      </c>
      <c r="DE126" s="322" t="str">
        <f ca="true">+IF(OFFSET('Sanitation Data'!$H$28,0,10*ROW('Sanitation Data'!H120))="","",OFFSET('Sanitation Data'!$H$28,0,10*ROW('Sanitation Data'!H120)))</f>
        <v/>
      </c>
      <c r="DF126" s="322" t="str">
        <f ca="true">+IF(OFFSET('Sanitation Data'!$H$29,0,10*ROW('Sanitation Data'!H120))="","",OFFSET('Sanitation Data'!$H$29,0,10*ROW('Sanitation Data'!H120)))</f>
        <v/>
      </c>
      <c r="DG126" s="322" t="str">
        <f ca="true">+IF(OFFSET('Sanitation Data'!$H$30,0,10*ROW('Sanitation Data'!H120))="","",OFFSET('Sanitation Data'!$H$30,0,10*ROW('Sanitation Data'!H120)))</f>
        <v/>
      </c>
      <c r="DH126" s="322" t="str">
        <f ca="true">+IF(OFFSET('Sanitation Data'!$H$31,0,10*ROW('Sanitation Data'!H120))="","",OFFSET('Sanitation Data'!$H$31,0,10*ROW('Sanitation Data'!H120)))</f>
        <v/>
      </c>
      <c r="DI126" s="322" t="str">
        <f ca="true">+IF(OFFSET('Sanitation Data'!$H$32,0,10*ROW('Sanitation Data'!H120))="","",OFFSET('Sanitation Data'!$H$32,0,10*ROW('Sanitation Data'!H120)))</f>
        <v/>
      </c>
      <c r="DJ126" s="322" t="str">
        <f ca="true">+IF(OFFSET('Sanitation Data'!$I$28,0,10*ROW('Sanitation Data'!I120))="","",OFFSET('Sanitation Data'!$I$28,0,10*ROW('Sanitation Data'!I120)))</f>
        <v/>
      </c>
      <c r="DK126" s="322" t="str">
        <f ca="true">+IF(OFFSET('Sanitation Data'!$I$29,0,10*ROW('Sanitation Data'!I120))="","",OFFSET('Sanitation Data'!$I$29,0,10*ROW('Sanitation Data'!I120)))</f>
        <v/>
      </c>
      <c r="DL126" s="322" t="str">
        <f ca="true">+IF(OFFSET('Sanitation Data'!$I$30,0,10*ROW('Sanitation Data'!I120))="","",OFFSET('Sanitation Data'!$I$30,0,10*ROW('Sanitation Data'!I120)))</f>
        <v/>
      </c>
      <c r="DM126" s="322" t="str">
        <f ca="true">+IF(OFFSET('Sanitation Data'!$I$31,0,10*ROW('Sanitation Data'!I120))="","",OFFSET('Sanitation Data'!$I$31,0,10*ROW('Sanitation Data'!I120)))</f>
        <v/>
      </c>
      <c r="DN126" s="322" t="str">
        <f ca="true">+IF(OFFSET('Sanitation Data'!$I$32,0,10*ROW('Sanitation Data'!I120))="","",OFFSET('Sanitation Data'!$I$32,0,10*ROW('Sanitation Data'!I120)))</f>
        <v/>
      </c>
      <c r="DO126" s="322" t="str">
        <f ca="true">+IF(OFFSET('Hygiene Data'!$D$11,0,10*ROW('Hygiene Data'!D120))="","",OFFSET('Hygiene Data'!$D$11,0,10*ROW('Hygiene Data'!D120)))</f>
        <v/>
      </c>
      <c r="DP126" s="322" t="str">
        <f ca="true">+IF(OFFSET('Hygiene Data'!$D$12,0,10*ROW('Hygiene Data'!D120))="","",OFFSET('Hygiene Data'!$D$12,0,10*ROW('Hygiene Data'!D120)))</f>
        <v/>
      </c>
      <c r="DQ126" s="322" t="str">
        <f ca="true">+IF(OFFSET('Hygiene Data'!$D$13,0,10*ROW('Hygiene Data'!D120))="","",OFFSET('Hygiene Data'!$D$13,0,10*ROW('Hygiene Data'!D120)))</f>
        <v/>
      </c>
      <c r="DR126" s="322" t="str">
        <f ca="true">+IF(OFFSET('Hygiene Data'!$E$11,0,10*ROW('Hygiene Data'!E120))="","",OFFSET('Hygiene Data'!$E$11,0,10*ROW('Hygiene Data'!E120)))</f>
        <v/>
      </c>
      <c r="DS126" s="322" t="str">
        <f ca="true">+IF(OFFSET('Hygiene Data'!$E$12,0,10*ROW('Hygiene Data'!E120))="","",OFFSET('Hygiene Data'!$E$12,0,10*ROW('Hygiene Data'!E120)))</f>
        <v/>
      </c>
      <c r="DT126" s="322" t="str">
        <f ca="true">+IF(OFFSET('Hygiene Data'!$E$13,0,10*ROW('Hygiene Data'!E120))="","",OFFSET('Hygiene Data'!$E$13,0,10*ROW('Hygiene Data'!E120)))</f>
        <v/>
      </c>
      <c r="DU126" s="322" t="str">
        <f ca="true">+IF(OFFSET('Hygiene Data'!$F$11,0,10*ROW('Hygiene Data'!F120))="","",OFFSET('Hygiene Data'!$F$11,0,10*ROW('Hygiene Data'!F120)))</f>
        <v/>
      </c>
      <c r="DV126" s="322" t="str">
        <f ca="true">+IF(OFFSET('Hygiene Data'!$F$12,0,10*ROW('Hygiene Data'!F120))="","",OFFSET('Hygiene Data'!$F$12,0,10*ROW('Hygiene Data'!F120)))</f>
        <v/>
      </c>
      <c r="DW126" s="322" t="str">
        <f ca="true">+IF(OFFSET('Hygiene Data'!$F$13,0,10*ROW('Hygiene Data'!F120))="","",OFFSET('Hygiene Data'!$F$13,0,10*ROW('Hygiene Data'!F120)))</f>
        <v/>
      </c>
      <c r="DX126" s="322" t="str">
        <f ca="true">+IF(OFFSET('Hygiene Data'!$G$11,0,10*ROW('Hygiene Data'!G120))="","",OFFSET('Hygiene Data'!$G$11,0,10*ROW('Hygiene Data'!G120)))</f>
        <v/>
      </c>
      <c r="DY126" s="322" t="str">
        <f ca="true">+IF(OFFSET('Hygiene Data'!$G$12,0,10*ROW('Hygiene Data'!G120))="","",OFFSET('Hygiene Data'!$G$12,0,10*ROW('Hygiene Data'!G120)))</f>
        <v/>
      </c>
      <c r="DZ126" s="322" t="str">
        <f ca="true">+IF(OFFSET('Hygiene Data'!$G$13,0,10*ROW('Hygiene Data'!G120))="","",OFFSET('Hygiene Data'!$G$13,0,10*ROW('Hygiene Data'!G120)))</f>
        <v/>
      </c>
      <c r="EA126" s="322" t="str">
        <f ca="true">+IF(OFFSET('Hygiene Data'!$H$11,0,10*ROW('Hygiene Data'!H120))="","",OFFSET('Hygiene Data'!$H$11,0,10*ROW('Hygiene Data'!H120)))</f>
        <v/>
      </c>
      <c r="EB126" s="322" t="str">
        <f ca="true">+IF(OFFSET('Hygiene Data'!$H$12,0,10*ROW('Hygiene Data'!H120))="","",OFFSET('Hygiene Data'!$H$12,0,10*ROW('Hygiene Data'!H120)))</f>
        <v/>
      </c>
      <c r="EC126" s="322" t="str">
        <f ca="true">+IF(OFFSET('Hygiene Data'!$H$13,0,10*ROW('Hygiene Data'!H120))="","",OFFSET('Hygiene Data'!$H$13,0,10*ROW('Hygiene Data'!H120)))</f>
        <v/>
      </c>
      <c r="ED126" s="322" t="str">
        <f ca="true">+IF(OFFSET('Hygiene Data'!$I$11,0,10*ROW('Hygiene Data'!I120))="","",OFFSET('Hygiene Data'!$I$11,0,10*ROW('Hygiene Data'!I120)))</f>
        <v/>
      </c>
      <c r="EE126" s="322" t="str">
        <f ca="true">+IF(OFFSET('Hygiene Data'!$I$12,0,10*ROW('Hygiene Data'!I120))="","",OFFSET('Hygiene Data'!$I$12,0,10*ROW('Hygiene Data'!I120)))</f>
        <v/>
      </c>
      <c r="EF126" s="322" t="str">
        <f ca="true">+IF(OFFSET('Hygiene Data'!$I$13,0,10*ROW('Hygiene Data'!I120))="","",OFFSET('Hygiene Data'!$I$13,0,10*ROW('Hygiene Data'!I120)))</f>
        <v/>
      </c>
    </row>
    <row xmlns:x14ac="http://schemas.microsoft.com/office/spreadsheetml/2009/9/ac" r="127" x14ac:dyDescent="0.2">
      <c r="A127" s="38" t="str">
        <f ca="true">+IF(OFFSET('Water Data'!$B$2,0,10*ROW('Water Data'!E121))="","",OFFSET('Water Data'!$B$2,0,10*ROW('Water Data'!E121)))</f>
        <v/>
      </c>
      <c r="B127" s="38" t="str">
        <f ca="true">+IF(OFFSET('Water Data'!$C$2,0,10*ROW('Water Data'!F121))="","",OFFSET('Water Data'!$C$2,0,10*ROW('Water Data'!F121)))</f>
        <v/>
      </c>
      <c r="C127" s="378" t="str">
        <f t="shared" ca="true" si="1"/>
        <v/>
      </c>
      <c r="D127" s="99"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9"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9"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9"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9"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9"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9"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9"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9"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9"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9"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9"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9"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9"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9"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9"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9"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9"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100"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100"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100"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100"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100"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100"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100"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100"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100"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100"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100"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100"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100"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100"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100"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100"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100"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100"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100"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100"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100"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100"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100"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100"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100"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100"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100"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100"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100"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100"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101"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101"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101"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101"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101"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101"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101"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101"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101"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101"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101"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101"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101"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101"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101"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101"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101"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101"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22"/>
      <c r="BS127" s="322" t="str">
        <f ca="true">+IF(OFFSET('Water Data'!$D$27,0,10*ROW('Water Data'!D121))="","",OFFSET('Water Data'!$D$27,0,10*ROW('Water Data'!D121)))</f>
        <v/>
      </c>
      <c r="BT127" s="322" t="str">
        <f ca="true">+IF(OFFSET('Water Data'!$D$28,0,10*ROW('Water Data'!D121))="","",OFFSET('Water Data'!$D$28,0,10*ROW('Water Data'!D121)))</f>
        <v/>
      </c>
      <c r="BU127" s="322" t="str">
        <f ca="true">+IF(OFFSET('Water Data'!$D$29,0,10*ROW('Water Data'!D121))="","",OFFSET('Water Data'!$D$29,0,10*ROW('Water Data'!D121)))</f>
        <v/>
      </c>
      <c r="BV127" s="322" t="str">
        <f ca="true">+IF(OFFSET('Water Data'!$E$27,0,10*ROW('Water Data'!E121))="","",OFFSET('Water Data'!$E$27,0,10*ROW('Water Data'!E121)))</f>
        <v/>
      </c>
      <c r="BW127" s="322" t="str">
        <f ca="true">+IF(OFFSET('Water Data'!$E$28,0,10*ROW('Water Data'!E121))="","",OFFSET('Water Data'!$E$28,0,10*ROW('Water Data'!E121)))</f>
        <v/>
      </c>
      <c r="BX127" s="322" t="str">
        <f ca="true">+IF(OFFSET('Water Data'!$E$29,0,10*ROW('Water Data'!E121))="","",OFFSET('Water Data'!$E$29,0,10*ROW('Water Data'!E121)))</f>
        <v/>
      </c>
      <c r="BY127" s="322" t="str">
        <f ca="true">+IF(OFFSET('Water Data'!$F$27,0,10*ROW('Water Data'!F121))="","",OFFSET('Water Data'!$F$27,0,10*ROW('Water Data'!F121)))</f>
        <v/>
      </c>
      <c r="BZ127" s="322" t="str">
        <f ca="true">+IF(OFFSET('Water Data'!$F$28,0,10*ROW('Water Data'!F121))="","",OFFSET('Water Data'!$F$28,0,10*ROW('Water Data'!F121)))</f>
        <v/>
      </c>
      <c r="CA127" s="322" t="str">
        <f ca="true">+IF(OFFSET('Water Data'!$F$29,0,10*ROW('Water Data'!F121))="","",OFFSET('Water Data'!$F$29,0,10*ROW('Water Data'!F121)))</f>
        <v/>
      </c>
      <c r="CB127" s="322" t="str">
        <f ca="true">+IF(OFFSET('Water Data'!$G$27,0,10*ROW('Water Data'!G121))="","",OFFSET('Water Data'!$G$27,0,10*ROW('Water Data'!G121)))</f>
        <v/>
      </c>
      <c r="CC127" s="322" t="str">
        <f ca="true">+IF(OFFSET('Water Data'!$G$28,0,10*ROW('Water Data'!G121))="","",OFFSET('Water Data'!$G$28,0,10*ROW('Water Data'!G121)))</f>
        <v/>
      </c>
      <c r="CD127" s="322" t="str">
        <f ca="true">+IF(OFFSET('Water Data'!$G$29,0,10*ROW('Water Data'!G121))="","",OFFSET('Water Data'!$G$29,0,10*ROW('Water Data'!G121)))</f>
        <v/>
      </c>
      <c r="CE127" s="322" t="str">
        <f ca="true">+IF(OFFSET('Water Data'!$H$27,0,10*ROW('Water Data'!H121))="","",OFFSET('Water Data'!$H$27,0,10*ROW('Water Data'!H121)))</f>
        <v/>
      </c>
      <c r="CF127" s="322" t="str">
        <f ca="true">+IF(OFFSET('Water Data'!$H$28,0,10*ROW('Water Data'!H121))="","",OFFSET('Water Data'!$H$28,0,10*ROW('Water Data'!H121)))</f>
        <v/>
      </c>
      <c r="CG127" s="322" t="str">
        <f ca="true">+IF(OFFSET('Water Data'!$H$29,0,10*ROW('Water Data'!H121))="","",OFFSET('Water Data'!$H$29,0,10*ROW('Water Data'!H121)))</f>
        <v/>
      </c>
      <c r="CH127" s="322" t="str">
        <f ca="true">+IF(OFFSET('Water Data'!$I$27,0,10*ROW('Water Data'!I121))="","",OFFSET('Water Data'!$I$27,0,10*ROW('Water Data'!I121)))</f>
        <v/>
      </c>
      <c r="CI127" s="322" t="str">
        <f ca="true">+IF(OFFSET('Water Data'!$I$28,0,10*ROW('Water Data'!I121))="","",OFFSET('Water Data'!$I$28,0,10*ROW('Water Data'!I121)))</f>
        <v/>
      </c>
      <c r="CJ127" s="322" t="str">
        <f ca="true">+IF(OFFSET('Water Data'!$I$29,0,10*ROW('Water Data'!I121))="","",OFFSET('Water Data'!$I$29,0,10*ROW('Water Data'!I121)))</f>
        <v/>
      </c>
      <c r="CK127" s="322" t="str">
        <f ca="true">+IF(OFFSET('Sanitation Data'!$D$28,0,10*ROW('Sanitation Data'!D121))="","",OFFSET('Sanitation Data'!$D$28,0,10*ROW('Sanitation Data'!D121)))</f>
        <v/>
      </c>
      <c r="CL127" s="322" t="str">
        <f ca="true">+IF(OFFSET('Sanitation Data'!$D$29,0,10*ROW('Sanitation Data'!D121))="","",OFFSET('Sanitation Data'!$D$29,0,10*ROW('Sanitation Data'!D121)))</f>
        <v/>
      </c>
      <c r="CM127" s="322" t="str">
        <f ca="true">+IF(OFFSET('Sanitation Data'!$D$30,0,10*ROW('Sanitation Data'!D121))="","",OFFSET('Sanitation Data'!$D$30,0,10*ROW('Sanitation Data'!D121)))</f>
        <v/>
      </c>
      <c r="CN127" s="322" t="str">
        <f ca="true">+IF(OFFSET('Sanitation Data'!$D$31,0,10*ROW('Sanitation Data'!D121))="","",OFFSET('Sanitation Data'!$D$31,0,10*ROW('Sanitation Data'!D121)))</f>
        <v/>
      </c>
      <c r="CO127" s="322" t="str">
        <f ca="true">+IF(OFFSET('Sanitation Data'!$D$32,0,10*ROW('Sanitation Data'!D121))="","",OFFSET('Sanitation Data'!$D$32,0,10*ROW('Sanitation Data'!D121)))</f>
        <v/>
      </c>
      <c r="CP127" s="322" t="str">
        <f ca="true">+IF(OFFSET('Sanitation Data'!$E$28,0,10*ROW('Sanitation Data'!E121))="","",OFFSET('Sanitation Data'!$E$28,0,10*ROW('Sanitation Data'!E121)))</f>
        <v/>
      </c>
      <c r="CQ127" s="322" t="str">
        <f ca="true">+IF(OFFSET('Sanitation Data'!$E$29,0,10*ROW('Sanitation Data'!E121))="","",OFFSET('Sanitation Data'!$E$29,0,10*ROW('Sanitation Data'!E121)))</f>
        <v/>
      </c>
      <c r="CR127" s="322" t="str">
        <f ca="true">+IF(OFFSET('Sanitation Data'!$E$30,0,10*ROW('Sanitation Data'!E121))="","",OFFSET('Sanitation Data'!$E$30,0,10*ROW('Sanitation Data'!E121)))</f>
        <v/>
      </c>
      <c r="CS127" s="322" t="str">
        <f ca="true">+IF(OFFSET('Sanitation Data'!$E$31,0,10*ROW('Sanitation Data'!E121))="","",OFFSET('Sanitation Data'!$E$31,0,10*ROW('Sanitation Data'!E121)))</f>
        <v/>
      </c>
      <c r="CT127" s="322" t="str">
        <f ca="true">+IF(OFFSET('Sanitation Data'!$E$32,0,10*ROW('Sanitation Data'!E121))="","",OFFSET('Sanitation Data'!$E$32,0,10*ROW('Sanitation Data'!E121)))</f>
        <v/>
      </c>
      <c r="CU127" s="322" t="str">
        <f ca="true">+IF(OFFSET('Sanitation Data'!$F$28,0,10*ROW('Sanitation Data'!F121))="","",OFFSET('Sanitation Data'!$F$28,0,10*ROW('Sanitation Data'!F121)))</f>
        <v/>
      </c>
      <c r="CV127" s="322" t="str">
        <f ca="true">+IF(OFFSET('Sanitation Data'!$F$29,0,10*ROW('Sanitation Data'!F121))="","",OFFSET('Sanitation Data'!$F$29,0,10*ROW('Sanitation Data'!F121)))</f>
        <v/>
      </c>
      <c r="CW127" s="322" t="str">
        <f ca="true">+IF(OFFSET('Sanitation Data'!$F$30,0,10*ROW('Sanitation Data'!F121))="","",OFFSET('Sanitation Data'!$F$30,0,10*ROW('Sanitation Data'!F121)))</f>
        <v/>
      </c>
      <c r="CX127" s="322" t="str">
        <f ca="true">+IF(OFFSET('Sanitation Data'!$F$31,0,10*ROW('Sanitation Data'!F121))="","",OFFSET('Sanitation Data'!$F$31,0,10*ROW('Sanitation Data'!F121)))</f>
        <v/>
      </c>
      <c r="CY127" s="322" t="str">
        <f ca="true">+IF(OFFSET('Sanitation Data'!$F$32,0,10*ROW('Sanitation Data'!F121))="","",OFFSET('Sanitation Data'!$F$32,0,10*ROW('Sanitation Data'!F121)))</f>
        <v/>
      </c>
      <c r="CZ127" s="322" t="str">
        <f ca="true">+IF(OFFSET('Sanitation Data'!$G$28,0,10*ROW('Sanitation Data'!G121))="","",OFFSET('Sanitation Data'!$G$28,0,10*ROW('Sanitation Data'!G121)))</f>
        <v/>
      </c>
      <c r="DA127" s="322" t="str">
        <f ca="true">+IF(OFFSET('Sanitation Data'!$G$29,0,10*ROW('Sanitation Data'!G121))="","",OFFSET('Sanitation Data'!$G$29,0,10*ROW('Sanitation Data'!G121)))</f>
        <v/>
      </c>
      <c r="DB127" s="322" t="str">
        <f ca="true">+IF(OFFSET('Sanitation Data'!$G$30,0,10*ROW('Sanitation Data'!G121))="","",OFFSET('Sanitation Data'!$G$30,0,10*ROW('Sanitation Data'!G121)))</f>
        <v/>
      </c>
      <c r="DC127" s="322" t="str">
        <f ca="true">+IF(OFFSET('Sanitation Data'!$G$31,0,10*ROW('Sanitation Data'!G121))="","",OFFSET('Sanitation Data'!$G$31,0,10*ROW('Sanitation Data'!G121)))</f>
        <v/>
      </c>
      <c r="DD127" s="322" t="str">
        <f ca="true">+IF(OFFSET('Sanitation Data'!$G$32,0,10*ROW('Sanitation Data'!G121))="","",OFFSET('Sanitation Data'!$G$32,0,10*ROW('Sanitation Data'!G121)))</f>
        <v/>
      </c>
      <c r="DE127" s="322" t="str">
        <f ca="true">+IF(OFFSET('Sanitation Data'!$H$28,0,10*ROW('Sanitation Data'!H121))="","",OFFSET('Sanitation Data'!$H$28,0,10*ROW('Sanitation Data'!H121)))</f>
        <v/>
      </c>
      <c r="DF127" s="322" t="str">
        <f ca="true">+IF(OFFSET('Sanitation Data'!$H$29,0,10*ROW('Sanitation Data'!H121))="","",OFFSET('Sanitation Data'!$H$29,0,10*ROW('Sanitation Data'!H121)))</f>
        <v/>
      </c>
      <c r="DG127" s="322" t="str">
        <f ca="true">+IF(OFFSET('Sanitation Data'!$H$30,0,10*ROW('Sanitation Data'!H121))="","",OFFSET('Sanitation Data'!$H$30,0,10*ROW('Sanitation Data'!H121)))</f>
        <v/>
      </c>
      <c r="DH127" s="322" t="str">
        <f ca="true">+IF(OFFSET('Sanitation Data'!$H$31,0,10*ROW('Sanitation Data'!H121))="","",OFFSET('Sanitation Data'!$H$31,0,10*ROW('Sanitation Data'!H121)))</f>
        <v/>
      </c>
      <c r="DI127" s="322" t="str">
        <f ca="true">+IF(OFFSET('Sanitation Data'!$H$32,0,10*ROW('Sanitation Data'!H121))="","",OFFSET('Sanitation Data'!$H$32,0,10*ROW('Sanitation Data'!H121)))</f>
        <v/>
      </c>
      <c r="DJ127" s="322" t="str">
        <f ca="true">+IF(OFFSET('Sanitation Data'!$I$28,0,10*ROW('Sanitation Data'!I121))="","",OFFSET('Sanitation Data'!$I$28,0,10*ROW('Sanitation Data'!I121)))</f>
        <v/>
      </c>
      <c r="DK127" s="322" t="str">
        <f ca="true">+IF(OFFSET('Sanitation Data'!$I$29,0,10*ROW('Sanitation Data'!I121))="","",OFFSET('Sanitation Data'!$I$29,0,10*ROW('Sanitation Data'!I121)))</f>
        <v/>
      </c>
      <c r="DL127" s="322" t="str">
        <f ca="true">+IF(OFFSET('Sanitation Data'!$I$30,0,10*ROW('Sanitation Data'!I121))="","",OFFSET('Sanitation Data'!$I$30,0,10*ROW('Sanitation Data'!I121)))</f>
        <v/>
      </c>
      <c r="DM127" s="322" t="str">
        <f ca="true">+IF(OFFSET('Sanitation Data'!$I$31,0,10*ROW('Sanitation Data'!I121))="","",OFFSET('Sanitation Data'!$I$31,0,10*ROW('Sanitation Data'!I121)))</f>
        <v/>
      </c>
      <c r="DN127" s="322" t="str">
        <f ca="true">+IF(OFFSET('Sanitation Data'!$I$32,0,10*ROW('Sanitation Data'!I121))="","",OFFSET('Sanitation Data'!$I$32,0,10*ROW('Sanitation Data'!I121)))</f>
        <v/>
      </c>
      <c r="DO127" s="322" t="str">
        <f ca="true">+IF(OFFSET('Hygiene Data'!$D$11,0,10*ROW('Hygiene Data'!D121))="","",OFFSET('Hygiene Data'!$D$11,0,10*ROW('Hygiene Data'!D121)))</f>
        <v/>
      </c>
      <c r="DP127" s="322" t="str">
        <f ca="true">+IF(OFFSET('Hygiene Data'!$D$12,0,10*ROW('Hygiene Data'!D121))="","",OFFSET('Hygiene Data'!$D$12,0,10*ROW('Hygiene Data'!D121)))</f>
        <v/>
      </c>
      <c r="DQ127" s="322" t="str">
        <f ca="true">+IF(OFFSET('Hygiene Data'!$D$13,0,10*ROW('Hygiene Data'!D121))="","",OFFSET('Hygiene Data'!$D$13,0,10*ROW('Hygiene Data'!D121)))</f>
        <v/>
      </c>
      <c r="DR127" s="322" t="str">
        <f ca="true">+IF(OFFSET('Hygiene Data'!$E$11,0,10*ROW('Hygiene Data'!E121))="","",OFFSET('Hygiene Data'!$E$11,0,10*ROW('Hygiene Data'!E121)))</f>
        <v/>
      </c>
      <c r="DS127" s="322" t="str">
        <f ca="true">+IF(OFFSET('Hygiene Data'!$E$12,0,10*ROW('Hygiene Data'!E121))="","",OFFSET('Hygiene Data'!$E$12,0,10*ROW('Hygiene Data'!E121)))</f>
        <v/>
      </c>
      <c r="DT127" s="322" t="str">
        <f ca="true">+IF(OFFSET('Hygiene Data'!$E$13,0,10*ROW('Hygiene Data'!E121))="","",OFFSET('Hygiene Data'!$E$13,0,10*ROW('Hygiene Data'!E121)))</f>
        <v/>
      </c>
      <c r="DU127" s="322" t="str">
        <f ca="true">+IF(OFFSET('Hygiene Data'!$F$11,0,10*ROW('Hygiene Data'!F121))="","",OFFSET('Hygiene Data'!$F$11,0,10*ROW('Hygiene Data'!F121)))</f>
        <v/>
      </c>
      <c r="DV127" s="322" t="str">
        <f ca="true">+IF(OFFSET('Hygiene Data'!$F$12,0,10*ROW('Hygiene Data'!F121))="","",OFFSET('Hygiene Data'!$F$12,0,10*ROW('Hygiene Data'!F121)))</f>
        <v/>
      </c>
      <c r="DW127" s="322" t="str">
        <f ca="true">+IF(OFFSET('Hygiene Data'!$F$13,0,10*ROW('Hygiene Data'!F121))="","",OFFSET('Hygiene Data'!$F$13,0,10*ROW('Hygiene Data'!F121)))</f>
        <v/>
      </c>
      <c r="DX127" s="322" t="str">
        <f ca="true">+IF(OFFSET('Hygiene Data'!$G$11,0,10*ROW('Hygiene Data'!G121))="","",OFFSET('Hygiene Data'!$G$11,0,10*ROW('Hygiene Data'!G121)))</f>
        <v/>
      </c>
      <c r="DY127" s="322" t="str">
        <f ca="true">+IF(OFFSET('Hygiene Data'!$G$12,0,10*ROW('Hygiene Data'!G121))="","",OFFSET('Hygiene Data'!$G$12,0,10*ROW('Hygiene Data'!G121)))</f>
        <v/>
      </c>
      <c r="DZ127" s="322" t="str">
        <f ca="true">+IF(OFFSET('Hygiene Data'!$G$13,0,10*ROW('Hygiene Data'!G121))="","",OFFSET('Hygiene Data'!$G$13,0,10*ROW('Hygiene Data'!G121)))</f>
        <v/>
      </c>
      <c r="EA127" s="322" t="str">
        <f ca="true">+IF(OFFSET('Hygiene Data'!$H$11,0,10*ROW('Hygiene Data'!H121))="","",OFFSET('Hygiene Data'!$H$11,0,10*ROW('Hygiene Data'!H121)))</f>
        <v/>
      </c>
      <c r="EB127" s="322" t="str">
        <f ca="true">+IF(OFFSET('Hygiene Data'!$H$12,0,10*ROW('Hygiene Data'!H121))="","",OFFSET('Hygiene Data'!$H$12,0,10*ROW('Hygiene Data'!H121)))</f>
        <v/>
      </c>
      <c r="EC127" s="322" t="str">
        <f ca="true">+IF(OFFSET('Hygiene Data'!$H$13,0,10*ROW('Hygiene Data'!H121))="","",OFFSET('Hygiene Data'!$H$13,0,10*ROW('Hygiene Data'!H121)))</f>
        <v/>
      </c>
      <c r="ED127" s="322" t="str">
        <f ca="true">+IF(OFFSET('Hygiene Data'!$I$11,0,10*ROW('Hygiene Data'!I121))="","",OFFSET('Hygiene Data'!$I$11,0,10*ROW('Hygiene Data'!I121)))</f>
        <v/>
      </c>
      <c r="EE127" s="322" t="str">
        <f ca="true">+IF(OFFSET('Hygiene Data'!$I$12,0,10*ROW('Hygiene Data'!I121))="","",OFFSET('Hygiene Data'!$I$12,0,10*ROW('Hygiene Data'!I121)))</f>
        <v/>
      </c>
      <c r="EF127" s="322" t="str">
        <f ca="true">+IF(OFFSET('Hygiene Data'!$I$13,0,10*ROW('Hygiene Data'!I121))="","",OFFSET('Hygiene Data'!$I$13,0,10*ROW('Hygiene Data'!I121)))</f>
        <v/>
      </c>
    </row>
    <row xmlns:x14ac="http://schemas.microsoft.com/office/spreadsheetml/2009/9/ac" r="128" x14ac:dyDescent="0.2">
      <c r="A128" s="38" t="str">
        <f ca="true">+IF(OFFSET('Water Data'!$B$2,0,10*ROW('Water Data'!E122))="","",OFFSET('Water Data'!$B$2,0,10*ROW('Water Data'!E122)))</f>
        <v/>
      </c>
      <c r="B128" s="38" t="str">
        <f ca="true">+IF(OFFSET('Water Data'!$C$2,0,10*ROW('Water Data'!F122))="","",OFFSET('Water Data'!$C$2,0,10*ROW('Water Data'!F122)))</f>
        <v/>
      </c>
      <c r="C128" s="378" t="str">
        <f t="shared" ca="true" si="1"/>
        <v/>
      </c>
      <c r="D128" s="99"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9"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9"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9"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9"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9"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9"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9"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9"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9"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9"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9"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9"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9"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9"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9"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9"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9"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100"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100"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100"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100"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100"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100"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100"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100"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100"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100"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100"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100"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100"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100"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100"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100"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100"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100"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100"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100"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100"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100"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100"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100"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100"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100"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100"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100"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100"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100"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101"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101"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101"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101"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101"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101"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101"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101"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101"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101"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101"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101"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101"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101"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101"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101"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101"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101"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22"/>
      <c r="BS128" s="322" t="str">
        <f ca="true">+IF(OFFSET('Water Data'!$D$27,0,10*ROW('Water Data'!D122))="","",OFFSET('Water Data'!$D$27,0,10*ROW('Water Data'!D122)))</f>
        <v/>
      </c>
      <c r="BT128" s="322" t="str">
        <f ca="true">+IF(OFFSET('Water Data'!$D$28,0,10*ROW('Water Data'!D122))="","",OFFSET('Water Data'!$D$28,0,10*ROW('Water Data'!D122)))</f>
        <v/>
      </c>
      <c r="BU128" s="322" t="str">
        <f ca="true">+IF(OFFSET('Water Data'!$D$29,0,10*ROW('Water Data'!D122))="","",OFFSET('Water Data'!$D$29,0,10*ROW('Water Data'!D122)))</f>
        <v/>
      </c>
      <c r="BV128" s="322" t="str">
        <f ca="true">+IF(OFFSET('Water Data'!$E$27,0,10*ROW('Water Data'!E122))="","",OFFSET('Water Data'!$E$27,0,10*ROW('Water Data'!E122)))</f>
        <v/>
      </c>
      <c r="BW128" s="322" t="str">
        <f ca="true">+IF(OFFSET('Water Data'!$E$28,0,10*ROW('Water Data'!E122))="","",OFFSET('Water Data'!$E$28,0,10*ROW('Water Data'!E122)))</f>
        <v/>
      </c>
      <c r="BX128" s="322" t="str">
        <f ca="true">+IF(OFFSET('Water Data'!$E$29,0,10*ROW('Water Data'!E122))="","",OFFSET('Water Data'!$E$29,0,10*ROW('Water Data'!E122)))</f>
        <v/>
      </c>
      <c r="BY128" s="322" t="str">
        <f ca="true">+IF(OFFSET('Water Data'!$F$27,0,10*ROW('Water Data'!F122))="","",OFFSET('Water Data'!$F$27,0,10*ROW('Water Data'!F122)))</f>
        <v/>
      </c>
      <c r="BZ128" s="322" t="str">
        <f ca="true">+IF(OFFSET('Water Data'!$F$28,0,10*ROW('Water Data'!F122))="","",OFFSET('Water Data'!$F$28,0,10*ROW('Water Data'!F122)))</f>
        <v/>
      </c>
      <c r="CA128" s="322" t="str">
        <f ca="true">+IF(OFFSET('Water Data'!$F$29,0,10*ROW('Water Data'!F122))="","",OFFSET('Water Data'!$F$29,0,10*ROW('Water Data'!F122)))</f>
        <v/>
      </c>
      <c r="CB128" s="322" t="str">
        <f ca="true">+IF(OFFSET('Water Data'!$G$27,0,10*ROW('Water Data'!G122))="","",OFFSET('Water Data'!$G$27,0,10*ROW('Water Data'!G122)))</f>
        <v/>
      </c>
      <c r="CC128" s="322" t="str">
        <f ca="true">+IF(OFFSET('Water Data'!$G$28,0,10*ROW('Water Data'!G122))="","",OFFSET('Water Data'!$G$28,0,10*ROW('Water Data'!G122)))</f>
        <v/>
      </c>
      <c r="CD128" s="322" t="str">
        <f ca="true">+IF(OFFSET('Water Data'!$G$29,0,10*ROW('Water Data'!G122))="","",OFFSET('Water Data'!$G$29,0,10*ROW('Water Data'!G122)))</f>
        <v/>
      </c>
      <c r="CE128" s="322" t="str">
        <f ca="true">+IF(OFFSET('Water Data'!$H$27,0,10*ROW('Water Data'!H122))="","",OFFSET('Water Data'!$H$27,0,10*ROW('Water Data'!H122)))</f>
        <v/>
      </c>
      <c r="CF128" s="322" t="str">
        <f ca="true">+IF(OFFSET('Water Data'!$H$28,0,10*ROW('Water Data'!H122))="","",OFFSET('Water Data'!$H$28,0,10*ROW('Water Data'!H122)))</f>
        <v/>
      </c>
      <c r="CG128" s="322" t="str">
        <f ca="true">+IF(OFFSET('Water Data'!$H$29,0,10*ROW('Water Data'!H122))="","",OFFSET('Water Data'!$H$29,0,10*ROW('Water Data'!H122)))</f>
        <v/>
      </c>
      <c r="CH128" s="322" t="str">
        <f ca="true">+IF(OFFSET('Water Data'!$I$27,0,10*ROW('Water Data'!I122))="","",OFFSET('Water Data'!$I$27,0,10*ROW('Water Data'!I122)))</f>
        <v/>
      </c>
      <c r="CI128" s="322" t="str">
        <f ca="true">+IF(OFFSET('Water Data'!$I$28,0,10*ROW('Water Data'!I122))="","",OFFSET('Water Data'!$I$28,0,10*ROW('Water Data'!I122)))</f>
        <v/>
      </c>
      <c r="CJ128" s="322" t="str">
        <f ca="true">+IF(OFFSET('Water Data'!$I$29,0,10*ROW('Water Data'!I122))="","",OFFSET('Water Data'!$I$29,0,10*ROW('Water Data'!I122)))</f>
        <v/>
      </c>
      <c r="CK128" s="322" t="str">
        <f ca="true">+IF(OFFSET('Sanitation Data'!$D$28,0,10*ROW('Sanitation Data'!D122))="","",OFFSET('Sanitation Data'!$D$28,0,10*ROW('Sanitation Data'!D122)))</f>
        <v/>
      </c>
      <c r="CL128" s="322" t="str">
        <f ca="true">+IF(OFFSET('Sanitation Data'!$D$29,0,10*ROW('Sanitation Data'!D122))="","",OFFSET('Sanitation Data'!$D$29,0,10*ROW('Sanitation Data'!D122)))</f>
        <v/>
      </c>
      <c r="CM128" s="322" t="str">
        <f ca="true">+IF(OFFSET('Sanitation Data'!$D$30,0,10*ROW('Sanitation Data'!D122))="","",OFFSET('Sanitation Data'!$D$30,0,10*ROW('Sanitation Data'!D122)))</f>
        <v/>
      </c>
      <c r="CN128" s="322" t="str">
        <f ca="true">+IF(OFFSET('Sanitation Data'!$D$31,0,10*ROW('Sanitation Data'!D122))="","",OFFSET('Sanitation Data'!$D$31,0,10*ROW('Sanitation Data'!D122)))</f>
        <v/>
      </c>
      <c r="CO128" s="322" t="str">
        <f ca="true">+IF(OFFSET('Sanitation Data'!$D$32,0,10*ROW('Sanitation Data'!D122))="","",OFFSET('Sanitation Data'!$D$32,0,10*ROW('Sanitation Data'!D122)))</f>
        <v/>
      </c>
      <c r="CP128" s="322" t="str">
        <f ca="true">+IF(OFFSET('Sanitation Data'!$E$28,0,10*ROW('Sanitation Data'!E122))="","",OFFSET('Sanitation Data'!$E$28,0,10*ROW('Sanitation Data'!E122)))</f>
        <v/>
      </c>
      <c r="CQ128" s="322" t="str">
        <f ca="true">+IF(OFFSET('Sanitation Data'!$E$29,0,10*ROW('Sanitation Data'!E122))="","",OFFSET('Sanitation Data'!$E$29,0,10*ROW('Sanitation Data'!E122)))</f>
        <v/>
      </c>
      <c r="CR128" s="322" t="str">
        <f ca="true">+IF(OFFSET('Sanitation Data'!$E$30,0,10*ROW('Sanitation Data'!E122))="","",OFFSET('Sanitation Data'!$E$30,0,10*ROW('Sanitation Data'!E122)))</f>
        <v/>
      </c>
      <c r="CS128" s="322" t="str">
        <f ca="true">+IF(OFFSET('Sanitation Data'!$E$31,0,10*ROW('Sanitation Data'!E122))="","",OFFSET('Sanitation Data'!$E$31,0,10*ROW('Sanitation Data'!E122)))</f>
        <v/>
      </c>
      <c r="CT128" s="322" t="str">
        <f ca="true">+IF(OFFSET('Sanitation Data'!$E$32,0,10*ROW('Sanitation Data'!E122))="","",OFFSET('Sanitation Data'!$E$32,0,10*ROW('Sanitation Data'!E122)))</f>
        <v/>
      </c>
      <c r="CU128" s="322" t="str">
        <f ca="true">+IF(OFFSET('Sanitation Data'!$F$28,0,10*ROW('Sanitation Data'!F122))="","",OFFSET('Sanitation Data'!$F$28,0,10*ROW('Sanitation Data'!F122)))</f>
        <v/>
      </c>
      <c r="CV128" s="322" t="str">
        <f ca="true">+IF(OFFSET('Sanitation Data'!$F$29,0,10*ROW('Sanitation Data'!F122))="","",OFFSET('Sanitation Data'!$F$29,0,10*ROW('Sanitation Data'!F122)))</f>
        <v/>
      </c>
      <c r="CW128" s="322" t="str">
        <f ca="true">+IF(OFFSET('Sanitation Data'!$F$30,0,10*ROW('Sanitation Data'!F122))="","",OFFSET('Sanitation Data'!$F$30,0,10*ROW('Sanitation Data'!F122)))</f>
        <v/>
      </c>
      <c r="CX128" s="322" t="str">
        <f ca="true">+IF(OFFSET('Sanitation Data'!$F$31,0,10*ROW('Sanitation Data'!F122))="","",OFFSET('Sanitation Data'!$F$31,0,10*ROW('Sanitation Data'!F122)))</f>
        <v/>
      </c>
      <c r="CY128" s="322" t="str">
        <f ca="true">+IF(OFFSET('Sanitation Data'!$F$32,0,10*ROW('Sanitation Data'!F122))="","",OFFSET('Sanitation Data'!$F$32,0,10*ROW('Sanitation Data'!F122)))</f>
        <v/>
      </c>
      <c r="CZ128" s="322" t="str">
        <f ca="true">+IF(OFFSET('Sanitation Data'!$G$28,0,10*ROW('Sanitation Data'!G122))="","",OFFSET('Sanitation Data'!$G$28,0,10*ROW('Sanitation Data'!G122)))</f>
        <v/>
      </c>
      <c r="DA128" s="322" t="str">
        <f ca="true">+IF(OFFSET('Sanitation Data'!$G$29,0,10*ROW('Sanitation Data'!G122))="","",OFFSET('Sanitation Data'!$G$29,0,10*ROW('Sanitation Data'!G122)))</f>
        <v/>
      </c>
      <c r="DB128" s="322" t="str">
        <f ca="true">+IF(OFFSET('Sanitation Data'!$G$30,0,10*ROW('Sanitation Data'!G122))="","",OFFSET('Sanitation Data'!$G$30,0,10*ROW('Sanitation Data'!G122)))</f>
        <v/>
      </c>
      <c r="DC128" s="322" t="str">
        <f ca="true">+IF(OFFSET('Sanitation Data'!$G$31,0,10*ROW('Sanitation Data'!G122))="","",OFFSET('Sanitation Data'!$G$31,0,10*ROW('Sanitation Data'!G122)))</f>
        <v/>
      </c>
      <c r="DD128" s="322" t="str">
        <f ca="true">+IF(OFFSET('Sanitation Data'!$G$32,0,10*ROW('Sanitation Data'!G122))="","",OFFSET('Sanitation Data'!$G$32,0,10*ROW('Sanitation Data'!G122)))</f>
        <v/>
      </c>
      <c r="DE128" s="322" t="str">
        <f ca="true">+IF(OFFSET('Sanitation Data'!$H$28,0,10*ROW('Sanitation Data'!H122))="","",OFFSET('Sanitation Data'!$H$28,0,10*ROW('Sanitation Data'!H122)))</f>
        <v/>
      </c>
      <c r="DF128" s="322" t="str">
        <f ca="true">+IF(OFFSET('Sanitation Data'!$H$29,0,10*ROW('Sanitation Data'!H122))="","",OFFSET('Sanitation Data'!$H$29,0,10*ROW('Sanitation Data'!H122)))</f>
        <v/>
      </c>
      <c r="DG128" s="322" t="str">
        <f ca="true">+IF(OFFSET('Sanitation Data'!$H$30,0,10*ROW('Sanitation Data'!H122))="","",OFFSET('Sanitation Data'!$H$30,0,10*ROW('Sanitation Data'!H122)))</f>
        <v/>
      </c>
      <c r="DH128" s="322" t="str">
        <f ca="true">+IF(OFFSET('Sanitation Data'!$H$31,0,10*ROW('Sanitation Data'!H122))="","",OFFSET('Sanitation Data'!$H$31,0,10*ROW('Sanitation Data'!H122)))</f>
        <v/>
      </c>
      <c r="DI128" s="322" t="str">
        <f ca="true">+IF(OFFSET('Sanitation Data'!$H$32,0,10*ROW('Sanitation Data'!H122))="","",OFFSET('Sanitation Data'!$H$32,0,10*ROW('Sanitation Data'!H122)))</f>
        <v/>
      </c>
      <c r="DJ128" s="322" t="str">
        <f ca="true">+IF(OFFSET('Sanitation Data'!$I$28,0,10*ROW('Sanitation Data'!I122))="","",OFFSET('Sanitation Data'!$I$28,0,10*ROW('Sanitation Data'!I122)))</f>
        <v/>
      </c>
      <c r="DK128" s="322" t="str">
        <f ca="true">+IF(OFFSET('Sanitation Data'!$I$29,0,10*ROW('Sanitation Data'!I122))="","",OFFSET('Sanitation Data'!$I$29,0,10*ROW('Sanitation Data'!I122)))</f>
        <v/>
      </c>
      <c r="DL128" s="322" t="str">
        <f ca="true">+IF(OFFSET('Sanitation Data'!$I$30,0,10*ROW('Sanitation Data'!I122))="","",OFFSET('Sanitation Data'!$I$30,0,10*ROW('Sanitation Data'!I122)))</f>
        <v/>
      </c>
      <c r="DM128" s="322" t="str">
        <f ca="true">+IF(OFFSET('Sanitation Data'!$I$31,0,10*ROW('Sanitation Data'!I122))="","",OFFSET('Sanitation Data'!$I$31,0,10*ROW('Sanitation Data'!I122)))</f>
        <v/>
      </c>
      <c r="DN128" s="322" t="str">
        <f ca="true">+IF(OFFSET('Sanitation Data'!$I$32,0,10*ROW('Sanitation Data'!I122))="","",OFFSET('Sanitation Data'!$I$32,0,10*ROW('Sanitation Data'!I122)))</f>
        <v/>
      </c>
      <c r="DO128" s="322" t="str">
        <f ca="true">+IF(OFFSET('Hygiene Data'!$D$11,0,10*ROW('Hygiene Data'!D122))="","",OFFSET('Hygiene Data'!$D$11,0,10*ROW('Hygiene Data'!D122)))</f>
        <v/>
      </c>
      <c r="DP128" s="322" t="str">
        <f ca="true">+IF(OFFSET('Hygiene Data'!$D$12,0,10*ROW('Hygiene Data'!D122))="","",OFFSET('Hygiene Data'!$D$12,0,10*ROW('Hygiene Data'!D122)))</f>
        <v/>
      </c>
      <c r="DQ128" s="322" t="str">
        <f ca="true">+IF(OFFSET('Hygiene Data'!$D$13,0,10*ROW('Hygiene Data'!D122))="","",OFFSET('Hygiene Data'!$D$13,0,10*ROW('Hygiene Data'!D122)))</f>
        <v/>
      </c>
      <c r="DR128" s="322" t="str">
        <f ca="true">+IF(OFFSET('Hygiene Data'!$E$11,0,10*ROW('Hygiene Data'!E122))="","",OFFSET('Hygiene Data'!$E$11,0,10*ROW('Hygiene Data'!E122)))</f>
        <v/>
      </c>
      <c r="DS128" s="322" t="str">
        <f ca="true">+IF(OFFSET('Hygiene Data'!$E$12,0,10*ROW('Hygiene Data'!E122))="","",OFFSET('Hygiene Data'!$E$12,0,10*ROW('Hygiene Data'!E122)))</f>
        <v/>
      </c>
      <c r="DT128" s="322" t="str">
        <f ca="true">+IF(OFFSET('Hygiene Data'!$E$13,0,10*ROW('Hygiene Data'!E122))="","",OFFSET('Hygiene Data'!$E$13,0,10*ROW('Hygiene Data'!E122)))</f>
        <v/>
      </c>
      <c r="DU128" s="322" t="str">
        <f ca="true">+IF(OFFSET('Hygiene Data'!$F$11,0,10*ROW('Hygiene Data'!F122))="","",OFFSET('Hygiene Data'!$F$11,0,10*ROW('Hygiene Data'!F122)))</f>
        <v/>
      </c>
      <c r="DV128" s="322" t="str">
        <f ca="true">+IF(OFFSET('Hygiene Data'!$F$12,0,10*ROW('Hygiene Data'!F122))="","",OFFSET('Hygiene Data'!$F$12,0,10*ROW('Hygiene Data'!F122)))</f>
        <v/>
      </c>
      <c r="DW128" s="322" t="str">
        <f ca="true">+IF(OFFSET('Hygiene Data'!$F$13,0,10*ROW('Hygiene Data'!F122))="","",OFFSET('Hygiene Data'!$F$13,0,10*ROW('Hygiene Data'!F122)))</f>
        <v/>
      </c>
      <c r="DX128" s="322" t="str">
        <f ca="true">+IF(OFFSET('Hygiene Data'!$G$11,0,10*ROW('Hygiene Data'!G122))="","",OFFSET('Hygiene Data'!$G$11,0,10*ROW('Hygiene Data'!G122)))</f>
        <v/>
      </c>
      <c r="DY128" s="322" t="str">
        <f ca="true">+IF(OFFSET('Hygiene Data'!$G$12,0,10*ROW('Hygiene Data'!G122))="","",OFFSET('Hygiene Data'!$G$12,0,10*ROW('Hygiene Data'!G122)))</f>
        <v/>
      </c>
      <c r="DZ128" s="322" t="str">
        <f ca="true">+IF(OFFSET('Hygiene Data'!$G$13,0,10*ROW('Hygiene Data'!G122))="","",OFFSET('Hygiene Data'!$G$13,0,10*ROW('Hygiene Data'!G122)))</f>
        <v/>
      </c>
      <c r="EA128" s="322" t="str">
        <f ca="true">+IF(OFFSET('Hygiene Data'!$H$11,0,10*ROW('Hygiene Data'!H122))="","",OFFSET('Hygiene Data'!$H$11,0,10*ROW('Hygiene Data'!H122)))</f>
        <v/>
      </c>
      <c r="EB128" s="322" t="str">
        <f ca="true">+IF(OFFSET('Hygiene Data'!$H$12,0,10*ROW('Hygiene Data'!H122))="","",OFFSET('Hygiene Data'!$H$12,0,10*ROW('Hygiene Data'!H122)))</f>
        <v/>
      </c>
      <c r="EC128" s="322" t="str">
        <f ca="true">+IF(OFFSET('Hygiene Data'!$H$13,0,10*ROW('Hygiene Data'!H122))="","",OFFSET('Hygiene Data'!$H$13,0,10*ROW('Hygiene Data'!H122)))</f>
        <v/>
      </c>
      <c r="ED128" s="322" t="str">
        <f ca="true">+IF(OFFSET('Hygiene Data'!$I$11,0,10*ROW('Hygiene Data'!I122))="","",OFFSET('Hygiene Data'!$I$11,0,10*ROW('Hygiene Data'!I122)))</f>
        <v/>
      </c>
      <c r="EE128" s="322" t="str">
        <f ca="true">+IF(OFFSET('Hygiene Data'!$I$12,0,10*ROW('Hygiene Data'!I122))="","",OFFSET('Hygiene Data'!$I$12,0,10*ROW('Hygiene Data'!I122)))</f>
        <v/>
      </c>
      <c r="EF128" s="322" t="str">
        <f ca="true">+IF(OFFSET('Hygiene Data'!$I$13,0,10*ROW('Hygiene Data'!I122))="","",OFFSET('Hygiene Data'!$I$13,0,10*ROW('Hygiene Data'!I122)))</f>
        <v/>
      </c>
    </row>
    <row xmlns:x14ac="http://schemas.microsoft.com/office/spreadsheetml/2009/9/ac" r="129" x14ac:dyDescent="0.2">
      <c r="A129" s="38" t="str">
        <f ca="true">+IF(OFFSET('Water Data'!$B$2,0,10*ROW('Water Data'!E123))="","",OFFSET('Water Data'!$B$2,0,10*ROW('Water Data'!E123)))</f>
        <v/>
      </c>
      <c r="B129" s="38" t="str">
        <f ca="true">+IF(OFFSET('Water Data'!$C$2,0,10*ROW('Water Data'!F123))="","",OFFSET('Water Data'!$C$2,0,10*ROW('Water Data'!F123)))</f>
        <v/>
      </c>
      <c r="C129" s="378" t="str">
        <f t="shared" ca="true" si="1"/>
        <v/>
      </c>
      <c r="D129" s="99"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9"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9"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9"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9"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9"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9"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9"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9"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9"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9"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9"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9"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9"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9"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9"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9"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9"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100"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100"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100"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100"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100"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100"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100"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100"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100"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100"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100"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100"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100"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100"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100"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100"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100"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100"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100"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100"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100"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100"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100"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100"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100"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100"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100"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100"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100"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100"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101"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101"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101"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101"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101"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101"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101"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101"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101"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101"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101"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101"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101"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101"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101"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101"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101"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101"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22"/>
      <c r="BS129" s="322" t="str">
        <f ca="true">+IF(OFFSET('Water Data'!$D$27,0,10*ROW('Water Data'!D123))="","",OFFSET('Water Data'!$D$27,0,10*ROW('Water Data'!D123)))</f>
        <v/>
      </c>
      <c r="BT129" s="322" t="str">
        <f ca="true">+IF(OFFSET('Water Data'!$D$28,0,10*ROW('Water Data'!D123))="","",OFFSET('Water Data'!$D$28,0,10*ROW('Water Data'!D123)))</f>
        <v/>
      </c>
      <c r="BU129" s="322" t="str">
        <f ca="true">+IF(OFFSET('Water Data'!$D$29,0,10*ROW('Water Data'!D123))="","",OFFSET('Water Data'!$D$29,0,10*ROW('Water Data'!D123)))</f>
        <v/>
      </c>
      <c r="BV129" s="322" t="str">
        <f ca="true">+IF(OFFSET('Water Data'!$E$27,0,10*ROW('Water Data'!E123))="","",OFFSET('Water Data'!$E$27,0,10*ROW('Water Data'!E123)))</f>
        <v/>
      </c>
      <c r="BW129" s="322" t="str">
        <f ca="true">+IF(OFFSET('Water Data'!$E$28,0,10*ROW('Water Data'!E123))="","",OFFSET('Water Data'!$E$28,0,10*ROW('Water Data'!E123)))</f>
        <v/>
      </c>
      <c r="BX129" s="322" t="str">
        <f ca="true">+IF(OFFSET('Water Data'!$E$29,0,10*ROW('Water Data'!E123))="","",OFFSET('Water Data'!$E$29,0,10*ROW('Water Data'!E123)))</f>
        <v/>
      </c>
      <c r="BY129" s="322" t="str">
        <f ca="true">+IF(OFFSET('Water Data'!$F$27,0,10*ROW('Water Data'!F123))="","",OFFSET('Water Data'!$F$27,0,10*ROW('Water Data'!F123)))</f>
        <v/>
      </c>
      <c r="BZ129" s="322" t="str">
        <f ca="true">+IF(OFFSET('Water Data'!$F$28,0,10*ROW('Water Data'!F123))="","",OFFSET('Water Data'!$F$28,0,10*ROW('Water Data'!F123)))</f>
        <v/>
      </c>
      <c r="CA129" s="322" t="str">
        <f ca="true">+IF(OFFSET('Water Data'!$F$29,0,10*ROW('Water Data'!F123))="","",OFFSET('Water Data'!$F$29,0,10*ROW('Water Data'!F123)))</f>
        <v/>
      </c>
      <c r="CB129" s="322" t="str">
        <f ca="true">+IF(OFFSET('Water Data'!$G$27,0,10*ROW('Water Data'!G123))="","",OFFSET('Water Data'!$G$27,0,10*ROW('Water Data'!G123)))</f>
        <v/>
      </c>
      <c r="CC129" s="322" t="str">
        <f ca="true">+IF(OFFSET('Water Data'!$G$28,0,10*ROW('Water Data'!G123))="","",OFFSET('Water Data'!$G$28,0,10*ROW('Water Data'!G123)))</f>
        <v/>
      </c>
      <c r="CD129" s="322" t="str">
        <f ca="true">+IF(OFFSET('Water Data'!$G$29,0,10*ROW('Water Data'!G123))="","",OFFSET('Water Data'!$G$29,0,10*ROW('Water Data'!G123)))</f>
        <v/>
      </c>
      <c r="CE129" s="322" t="str">
        <f ca="true">+IF(OFFSET('Water Data'!$H$27,0,10*ROW('Water Data'!H123))="","",OFFSET('Water Data'!$H$27,0,10*ROW('Water Data'!H123)))</f>
        <v/>
      </c>
      <c r="CF129" s="322" t="str">
        <f ca="true">+IF(OFFSET('Water Data'!$H$28,0,10*ROW('Water Data'!H123))="","",OFFSET('Water Data'!$H$28,0,10*ROW('Water Data'!H123)))</f>
        <v/>
      </c>
      <c r="CG129" s="322" t="str">
        <f ca="true">+IF(OFFSET('Water Data'!$H$29,0,10*ROW('Water Data'!H123))="","",OFFSET('Water Data'!$H$29,0,10*ROW('Water Data'!H123)))</f>
        <v/>
      </c>
      <c r="CH129" s="322" t="str">
        <f ca="true">+IF(OFFSET('Water Data'!$I$27,0,10*ROW('Water Data'!I123))="","",OFFSET('Water Data'!$I$27,0,10*ROW('Water Data'!I123)))</f>
        <v/>
      </c>
      <c r="CI129" s="322" t="str">
        <f ca="true">+IF(OFFSET('Water Data'!$I$28,0,10*ROW('Water Data'!I123))="","",OFFSET('Water Data'!$I$28,0,10*ROW('Water Data'!I123)))</f>
        <v/>
      </c>
      <c r="CJ129" s="322" t="str">
        <f ca="true">+IF(OFFSET('Water Data'!$I$29,0,10*ROW('Water Data'!I123))="","",OFFSET('Water Data'!$I$29,0,10*ROW('Water Data'!I123)))</f>
        <v/>
      </c>
      <c r="CK129" s="322" t="str">
        <f ca="true">+IF(OFFSET('Sanitation Data'!$D$28,0,10*ROW('Sanitation Data'!D123))="","",OFFSET('Sanitation Data'!$D$28,0,10*ROW('Sanitation Data'!D123)))</f>
        <v/>
      </c>
      <c r="CL129" s="322" t="str">
        <f ca="true">+IF(OFFSET('Sanitation Data'!$D$29,0,10*ROW('Sanitation Data'!D123))="","",OFFSET('Sanitation Data'!$D$29,0,10*ROW('Sanitation Data'!D123)))</f>
        <v/>
      </c>
      <c r="CM129" s="322" t="str">
        <f ca="true">+IF(OFFSET('Sanitation Data'!$D$30,0,10*ROW('Sanitation Data'!D123))="","",OFFSET('Sanitation Data'!$D$30,0,10*ROW('Sanitation Data'!D123)))</f>
        <v/>
      </c>
      <c r="CN129" s="322" t="str">
        <f ca="true">+IF(OFFSET('Sanitation Data'!$D$31,0,10*ROW('Sanitation Data'!D123))="","",OFFSET('Sanitation Data'!$D$31,0,10*ROW('Sanitation Data'!D123)))</f>
        <v/>
      </c>
      <c r="CO129" s="322" t="str">
        <f ca="true">+IF(OFFSET('Sanitation Data'!$D$32,0,10*ROW('Sanitation Data'!D123))="","",OFFSET('Sanitation Data'!$D$32,0,10*ROW('Sanitation Data'!D123)))</f>
        <v/>
      </c>
      <c r="CP129" s="322" t="str">
        <f ca="true">+IF(OFFSET('Sanitation Data'!$E$28,0,10*ROW('Sanitation Data'!E123))="","",OFFSET('Sanitation Data'!$E$28,0,10*ROW('Sanitation Data'!E123)))</f>
        <v/>
      </c>
      <c r="CQ129" s="322" t="str">
        <f ca="true">+IF(OFFSET('Sanitation Data'!$E$29,0,10*ROW('Sanitation Data'!E123))="","",OFFSET('Sanitation Data'!$E$29,0,10*ROW('Sanitation Data'!E123)))</f>
        <v/>
      </c>
      <c r="CR129" s="322" t="str">
        <f ca="true">+IF(OFFSET('Sanitation Data'!$E$30,0,10*ROW('Sanitation Data'!E123))="","",OFFSET('Sanitation Data'!$E$30,0,10*ROW('Sanitation Data'!E123)))</f>
        <v/>
      </c>
      <c r="CS129" s="322" t="str">
        <f ca="true">+IF(OFFSET('Sanitation Data'!$E$31,0,10*ROW('Sanitation Data'!E123))="","",OFFSET('Sanitation Data'!$E$31,0,10*ROW('Sanitation Data'!E123)))</f>
        <v/>
      </c>
      <c r="CT129" s="322" t="str">
        <f ca="true">+IF(OFFSET('Sanitation Data'!$E$32,0,10*ROW('Sanitation Data'!E123))="","",OFFSET('Sanitation Data'!$E$32,0,10*ROW('Sanitation Data'!E123)))</f>
        <v/>
      </c>
      <c r="CU129" s="322" t="str">
        <f ca="true">+IF(OFFSET('Sanitation Data'!$F$28,0,10*ROW('Sanitation Data'!F123))="","",OFFSET('Sanitation Data'!$F$28,0,10*ROW('Sanitation Data'!F123)))</f>
        <v/>
      </c>
      <c r="CV129" s="322" t="str">
        <f ca="true">+IF(OFFSET('Sanitation Data'!$F$29,0,10*ROW('Sanitation Data'!F123))="","",OFFSET('Sanitation Data'!$F$29,0,10*ROW('Sanitation Data'!F123)))</f>
        <v/>
      </c>
      <c r="CW129" s="322" t="str">
        <f ca="true">+IF(OFFSET('Sanitation Data'!$F$30,0,10*ROW('Sanitation Data'!F123))="","",OFFSET('Sanitation Data'!$F$30,0,10*ROW('Sanitation Data'!F123)))</f>
        <v/>
      </c>
      <c r="CX129" s="322" t="str">
        <f ca="true">+IF(OFFSET('Sanitation Data'!$F$31,0,10*ROW('Sanitation Data'!F123))="","",OFFSET('Sanitation Data'!$F$31,0,10*ROW('Sanitation Data'!F123)))</f>
        <v/>
      </c>
      <c r="CY129" s="322" t="str">
        <f ca="true">+IF(OFFSET('Sanitation Data'!$F$32,0,10*ROW('Sanitation Data'!F123))="","",OFFSET('Sanitation Data'!$F$32,0,10*ROW('Sanitation Data'!F123)))</f>
        <v/>
      </c>
      <c r="CZ129" s="322" t="str">
        <f ca="true">+IF(OFFSET('Sanitation Data'!$G$28,0,10*ROW('Sanitation Data'!G123))="","",OFFSET('Sanitation Data'!$G$28,0,10*ROW('Sanitation Data'!G123)))</f>
        <v/>
      </c>
      <c r="DA129" s="322" t="str">
        <f ca="true">+IF(OFFSET('Sanitation Data'!$G$29,0,10*ROW('Sanitation Data'!G123))="","",OFFSET('Sanitation Data'!$G$29,0,10*ROW('Sanitation Data'!G123)))</f>
        <v/>
      </c>
      <c r="DB129" s="322" t="str">
        <f ca="true">+IF(OFFSET('Sanitation Data'!$G$30,0,10*ROW('Sanitation Data'!G123))="","",OFFSET('Sanitation Data'!$G$30,0,10*ROW('Sanitation Data'!G123)))</f>
        <v/>
      </c>
      <c r="DC129" s="322" t="str">
        <f ca="true">+IF(OFFSET('Sanitation Data'!$G$31,0,10*ROW('Sanitation Data'!G123))="","",OFFSET('Sanitation Data'!$G$31,0,10*ROW('Sanitation Data'!G123)))</f>
        <v/>
      </c>
      <c r="DD129" s="322" t="str">
        <f ca="true">+IF(OFFSET('Sanitation Data'!$G$32,0,10*ROW('Sanitation Data'!G123))="","",OFFSET('Sanitation Data'!$G$32,0,10*ROW('Sanitation Data'!G123)))</f>
        <v/>
      </c>
      <c r="DE129" s="322" t="str">
        <f ca="true">+IF(OFFSET('Sanitation Data'!$H$28,0,10*ROW('Sanitation Data'!H123))="","",OFFSET('Sanitation Data'!$H$28,0,10*ROW('Sanitation Data'!H123)))</f>
        <v/>
      </c>
      <c r="DF129" s="322" t="str">
        <f ca="true">+IF(OFFSET('Sanitation Data'!$H$29,0,10*ROW('Sanitation Data'!H123))="","",OFFSET('Sanitation Data'!$H$29,0,10*ROW('Sanitation Data'!H123)))</f>
        <v/>
      </c>
      <c r="DG129" s="322" t="str">
        <f ca="true">+IF(OFFSET('Sanitation Data'!$H$30,0,10*ROW('Sanitation Data'!H123))="","",OFFSET('Sanitation Data'!$H$30,0,10*ROW('Sanitation Data'!H123)))</f>
        <v/>
      </c>
      <c r="DH129" s="322" t="str">
        <f ca="true">+IF(OFFSET('Sanitation Data'!$H$31,0,10*ROW('Sanitation Data'!H123))="","",OFFSET('Sanitation Data'!$H$31,0,10*ROW('Sanitation Data'!H123)))</f>
        <v/>
      </c>
      <c r="DI129" s="322" t="str">
        <f ca="true">+IF(OFFSET('Sanitation Data'!$H$32,0,10*ROW('Sanitation Data'!H123))="","",OFFSET('Sanitation Data'!$H$32,0,10*ROW('Sanitation Data'!H123)))</f>
        <v/>
      </c>
      <c r="DJ129" s="322" t="str">
        <f ca="true">+IF(OFFSET('Sanitation Data'!$I$28,0,10*ROW('Sanitation Data'!I123))="","",OFFSET('Sanitation Data'!$I$28,0,10*ROW('Sanitation Data'!I123)))</f>
        <v/>
      </c>
      <c r="DK129" s="322" t="str">
        <f ca="true">+IF(OFFSET('Sanitation Data'!$I$29,0,10*ROW('Sanitation Data'!I123))="","",OFFSET('Sanitation Data'!$I$29,0,10*ROW('Sanitation Data'!I123)))</f>
        <v/>
      </c>
      <c r="DL129" s="322" t="str">
        <f ca="true">+IF(OFFSET('Sanitation Data'!$I$30,0,10*ROW('Sanitation Data'!I123))="","",OFFSET('Sanitation Data'!$I$30,0,10*ROW('Sanitation Data'!I123)))</f>
        <v/>
      </c>
      <c r="DM129" s="322" t="str">
        <f ca="true">+IF(OFFSET('Sanitation Data'!$I$31,0,10*ROW('Sanitation Data'!I123))="","",OFFSET('Sanitation Data'!$I$31,0,10*ROW('Sanitation Data'!I123)))</f>
        <v/>
      </c>
      <c r="DN129" s="322" t="str">
        <f ca="true">+IF(OFFSET('Sanitation Data'!$I$32,0,10*ROW('Sanitation Data'!I123))="","",OFFSET('Sanitation Data'!$I$32,0,10*ROW('Sanitation Data'!I123)))</f>
        <v/>
      </c>
      <c r="DO129" s="322" t="str">
        <f ca="true">+IF(OFFSET('Hygiene Data'!$D$11,0,10*ROW('Hygiene Data'!D123))="","",OFFSET('Hygiene Data'!$D$11,0,10*ROW('Hygiene Data'!D123)))</f>
        <v/>
      </c>
      <c r="DP129" s="322" t="str">
        <f ca="true">+IF(OFFSET('Hygiene Data'!$D$12,0,10*ROW('Hygiene Data'!D123))="","",OFFSET('Hygiene Data'!$D$12,0,10*ROW('Hygiene Data'!D123)))</f>
        <v/>
      </c>
      <c r="DQ129" s="322" t="str">
        <f ca="true">+IF(OFFSET('Hygiene Data'!$D$13,0,10*ROW('Hygiene Data'!D123))="","",OFFSET('Hygiene Data'!$D$13,0,10*ROW('Hygiene Data'!D123)))</f>
        <v/>
      </c>
      <c r="DR129" s="322" t="str">
        <f ca="true">+IF(OFFSET('Hygiene Data'!$E$11,0,10*ROW('Hygiene Data'!E123))="","",OFFSET('Hygiene Data'!$E$11,0,10*ROW('Hygiene Data'!E123)))</f>
        <v/>
      </c>
      <c r="DS129" s="322" t="str">
        <f ca="true">+IF(OFFSET('Hygiene Data'!$E$12,0,10*ROW('Hygiene Data'!E123))="","",OFFSET('Hygiene Data'!$E$12,0,10*ROW('Hygiene Data'!E123)))</f>
        <v/>
      </c>
      <c r="DT129" s="322" t="str">
        <f ca="true">+IF(OFFSET('Hygiene Data'!$E$13,0,10*ROW('Hygiene Data'!E123))="","",OFFSET('Hygiene Data'!$E$13,0,10*ROW('Hygiene Data'!E123)))</f>
        <v/>
      </c>
      <c r="DU129" s="322" t="str">
        <f ca="true">+IF(OFFSET('Hygiene Data'!$F$11,0,10*ROW('Hygiene Data'!F123))="","",OFFSET('Hygiene Data'!$F$11,0,10*ROW('Hygiene Data'!F123)))</f>
        <v/>
      </c>
      <c r="DV129" s="322" t="str">
        <f ca="true">+IF(OFFSET('Hygiene Data'!$F$12,0,10*ROW('Hygiene Data'!F123))="","",OFFSET('Hygiene Data'!$F$12,0,10*ROW('Hygiene Data'!F123)))</f>
        <v/>
      </c>
      <c r="DW129" s="322" t="str">
        <f ca="true">+IF(OFFSET('Hygiene Data'!$F$13,0,10*ROW('Hygiene Data'!F123))="","",OFFSET('Hygiene Data'!$F$13,0,10*ROW('Hygiene Data'!F123)))</f>
        <v/>
      </c>
      <c r="DX129" s="322" t="str">
        <f ca="true">+IF(OFFSET('Hygiene Data'!$G$11,0,10*ROW('Hygiene Data'!G123))="","",OFFSET('Hygiene Data'!$G$11,0,10*ROW('Hygiene Data'!G123)))</f>
        <v/>
      </c>
      <c r="DY129" s="322" t="str">
        <f ca="true">+IF(OFFSET('Hygiene Data'!$G$12,0,10*ROW('Hygiene Data'!G123))="","",OFFSET('Hygiene Data'!$G$12,0,10*ROW('Hygiene Data'!G123)))</f>
        <v/>
      </c>
      <c r="DZ129" s="322" t="str">
        <f ca="true">+IF(OFFSET('Hygiene Data'!$G$13,0,10*ROW('Hygiene Data'!G123))="","",OFFSET('Hygiene Data'!$G$13,0,10*ROW('Hygiene Data'!G123)))</f>
        <v/>
      </c>
      <c r="EA129" s="322" t="str">
        <f ca="true">+IF(OFFSET('Hygiene Data'!$H$11,0,10*ROW('Hygiene Data'!H123))="","",OFFSET('Hygiene Data'!$H$11,0,10*ROW('Hygiene Data'!H123)))</f>
        <v/>
      </c>
      <c r="EB129" s="322" t="str">
        <f ca="true">+IF(OFFSET('Hygiene Data'!$H$12,0,10*ROW('Hygiene Data'!H123))="","",OFFSET('Hygiene Data'!$H$12,0,10*ROW('Hygiene Data'!H123)))</f>
        <v/>
      </c>
      <c r="EC129" s="322" t="str">
        <f ca="true">+IF(OFFSET('Hygiene Data'!$H$13,0,10*ROW('Hygiene Data'!H123))="","",OFFSET('Hygiene Data'!$H$13,0,10*ROW('Hygiene Data'!H123)))</f>
        <v/>
      </c>
      <c r="ED129" s="322" t="str">
        <f ca="true">+IF(OFFSET('Hygiene Data'!$I$11,0,10*ROW('Hygiene Data'!I123))="","",OFFSET('Hygiene Data'!$I$11,0,10*ROW('Hygiene Data'!I123)))</f>
        <v/>
      </c>
      <c r="EE129" s="322" t="str">
        <f ca="true">+IF(OFFSET('Hygiene Data'!$I$12,0,10*ROW('Hygiene Data'!I123))="","",OFFSET('Hygiene Data'!$I$12,0,10*ROW('Hygiene Data'!I123)))</f>
        <v/>
      </c>
      <c r="EF129" s="322" t="str">
        <f ca="true">+IF(OFFSET('Hygiene Data'!$I$13,0,10*ROW('Hygiene Data'!I123))="","",OFFSET('Hygiene Data'!$I$13,0,10*ROW('Hygiene Data'!I123)))</f>
        <v/>
      </c>
    </row>
    <row xmlns:x14ac="http://schemas.microsoft.com/office/spreadsheetml/2009/9/ac" r="130" x14ac:dyDescent="0.2">
      <c r="A130" s="38" t="str">
        <f ca="true">+IF(OFFSET('Water Data'!$B$2,0,10*ROW('Water Data'!E124))="","",OFFSET('Water Data'!$B$2,0,10*ROW('Water Data'!E124)))</f>
        <v/>
      </c>
      <c r="B130" s="38" t="str">
        <f ca="true">+IF(OFFSET('Water Data'!$C$2,0,10*ROW('Water Data'!F124))="","",OFFSET('Water Data'!$C$2,0,10*ROW('Water Data'!F124)))</f>
        <v/>
      </c>
      <c r="C130" s="378" t="str">
        <f t="shared" ca="true" si="1"/>
        <v/>
      </c>
      <c r="D130" s="99"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9"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9"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9"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9"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9"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9"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9"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9"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9"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9"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9"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9"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9"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9"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9"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9"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9"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100"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100"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100"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100"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100"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100"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100"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100"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100"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100"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100"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100"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100"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100"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100"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100"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100"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100"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100"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100"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100"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100"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100"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100"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100"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100"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100"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100"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100"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100"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101"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101"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101"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101"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101"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101"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101"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101"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101"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101"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101"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101"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101"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101"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101"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101"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101"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101"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22"/>
      <c r="BS130" s="322" t="str">
        <f ca="true">+IF(OFFSET('Water Data'!$D$27,0,10*ROW('Water Data'!D124))="","",OFFSET('Water Data'!$D$27,0,10*ROW('Water Data'!D124)))</f>
        <v/>
      </c>
      <c r="BT130" s="322" t="str">
        <f ca="true">+IF(OFFSET('Water Data'!$D$28,0,10*ROW('Water Data'!D124))="","",OFFSET('Water Data'!$D$28,0,10*ROW('Water Data'!D124)))</f>
        <v/>
      </c>
      <c r="BU130" s="322" t="str">
        <f ca="true">+IF(OFFSET('Water Data'!$D$29,0,10*ROW('Water Data'!D124))="","",OFFSET('Water Data'!$D$29,0,10*ROW('Water Data'!D124)))</f>
        <v/>
      </c>
      <c r="BV130" s="322" t="str">
        <f ca="true">+IF(OFFSET('Water Data'!$E$27,0,10*ROW('Water Data'!E124))="","",OFFSET('Water Data'!$E$27,0,10*ROW('Water Data'!E124)))</f>
        <v/>
      </c>
      <c r="BW130" s="322" t="str">
        <f ca="true">+IF(OFFSET('Water Data'!$E$28,0,10*ROW('Water Data'!E124))="","",OFFSET('Water Data'!$E$28,0,10*ROW('Water Data'!E124)))</f>
        <v/>
      </c>
      <c r="BX130" s="322" t="str">
        <f ca="true">+IF(OFFSET('Water Data'!$E$29,0,10*ROW('Water Data'!E124))="","",OFFSET('Water Data'!$E$29,0,10*ROW('Water Data'!E124)))</f>
        <v/>
      </c>
      <c r="BY130" s="322" t="str">
        <f ca="true">+IF(OFFSET('Water Data'!$F$27,0,10*ROW('Water Data'!F124))="","",OFFSET('Water Data'!$F$27,0,10*ROW('Water Data'!F124)))</f>
        <v/>
      </c>
      <c r="BZ130" s="322" t="str">
        <f ca="true">+IF(OFFSET('Water Data'!$F$28,0,10*ROW('Water Data'!F124))="","",OFFSET('Water Data'!$F$28,0,10*ROW('Water Data'!F124)))</f>
        <v/>
      </c>
      <c r="CA130" s="322" t="str">
        <f ca="true">+IF(OFFSET('Water Data'!$F$29,0,10*ROW('Water Data'!F124))="","",OFFSET('Water Data'!$F$29,0,10*ROW('Water Data'!F124)))</f>
        <v/>
      </c>
      <c r="CB130" s="322" t="str">
        <f ca="true">+IF(OFFSET('Water Data'!$G$27,0,10*ROW('Water Data'!G124))="","",OFFSET('Water Data'!$G$27,0,10*ROW('Water Data'!G124)))</f>
        <v/>
      </c>
      <c r="CC130" s="322" t="str">
        <f ca="true">+IF(OFFSET('Water Data'!$G$28,0,10*ROW('Water Data'!G124))="","",OFFSET('Water Data'!$G$28,0,10*ROW('Water Data'!G124)))</f>
        <v/>
      </c>
      <c r="CD130" s="322" t="str">
        <f ca="true">+IF(OFFSET('Water Data'!$G$29,0,10*ROW('Water Data'!G124))="","",OFFSET('Water Data'!$G$29,0,10*ROW('Water Data'!G124)))</f>
        <v/>
      </c>
      <c r="CE130" s="322" t="str">
        <f ca="true">+IF(OFFSET('Water Data'!$H$27,0,10*ROW('Water Data'!H124))="","",OFFSET('Water Data'!$H$27,0,10*ROW('Water Data'!H124)))</f>
        <v/>
      </c>
      <c r="CF130" s="322" t="str">
        <f ca="true">+IF(OFFSET('Water Data'!$H$28,0,10*ROW('Water Data'!H124))="","",OFFSET('Water Data'!$H$28,0,10*ROW('Water Data'!H124)))</f>
        <v/>
      </c>
      <c r="CG130" s="322" t="str">
        <f ca="true">+IF(OFFSET('Water Data'!$H$29,0,10*ROW('Water Data'!H124))="","",OFFSET('Water Data'!$H$29,0,10*ROW('Water Data'!H124)))</f>
        <v/>
      </c>
      <c r="CH130" s="322" t="str">
        <f ca="true">+IF(OFFSET('Water Data'!$I$27,0,10*ROW('Water Data'!I124))="","",OFFSET('Water Data'!$I$27,0,10*ROW('Water Data'!I124)))</f>
        <v/>
      </c>
      <c r="CI130" s="322" t="str">
        <f ca="true">+IF(OFFSET('Water Data'!$I$28,0,10*ROW('Water Data'!I124))="","",OFFSET('Water Data'!$I$28,0,10*ROW('Water Data'!I124)))</f>
        <v/>
      </c>
      <c r="CJ130" s="322" t="str">
        <f ca="true">+IF(OFFSET('Water Data'!$I$29,0,10*ROW('Water Data'!I124))="","",OFFSET('Water Data'!$I$29,0,10*ROW('Water Data'!I124)))</f>
        <v/>
      </c>
      <c r="CK130" s="322" t="str">
        <f ca="true">+IF(OFFSET('Sanitation Data'!$D$28,0,10*ROW('Sanitation Data'!D124))="","",OFFSET('Sanitation Data'!$D$28,0,10*ROW('Sanitation Data'!D124)))</f>
        <v/>
      </c>
      <c r="CL130" s="322" t="str">
        <f ca="true">+IF(OFFSET('Sanitation Data'!$D$29,0,10*ROW('Sanitation Data'!D124))="","",OFFSET('Sanitation Data'!$D$29,0,10*ROW('Sanitation Data'!D124)))</f>
        <v/>
      </c>
      <c r="CM130" s="322" t="str">
        <f ca="true">+IF(OFFSET('Sanitation Data'!$D$30,0,10*ROW('Sanitation Data'!D124))="","",OFFSET('Sanitation Data'!$D$30,0,10*ROW('Sanitation Data'!D124)))</f>
        <v/>
      </c>
      <c r="CN130" s="322" t="str">
        <f ca="true">+IF(OFFSET('Sanitation Data'!$D$31,0,10*ROW('Sanitation Data'!D124))="","",OFFSET('Sanitation Data'!$D$31,0,10*ROW('Sanitation Data'!D124)))</f>
        <v/>
      </c>
      <c r="CO130" s="322" t="str">
        <f ca="true">+IF(OFFSET('Sanitation Data'!$D$32,0,10*ROW('Sanitation Data'!D124))="","",OFFSET('Sanitation Data'!$D$32,0,10*ROW('Sanitation Data'!D124)))</f>
        <v/>
      </c>
      <c r="CP130" s="322" t="str">
        <f ca="true">+IF(OFFSET('Sanitation Data'!$E$28,0,10*ROW('Sanitation Data'!E124))="","",OFFSET('Sanitation Data'!$E$28,0,10*ROW('Sanitation Data'!E124)))</f>
        <v/>
      </c>
      <c r="CQ130" s="322" t="str">
        <f ca="true">+IF(OFFSET('Sanitation Data'!$E$29,0,10*ROW('Sanitation Data'!E124))="","",OFFSET('Sanitation Data'!$E$29,0,10*ROW('Sanitation Data'!E124)))</f>
        <v/>
      </c>
      <c r="CR130" s="322" t="str">
        <f ca="true">+IF(OFFSET('Sanitation Data'!$E$30,0,10*ROW('Sanitation Data'!E124))="","",OFFSET('Sanitation Data'!$E$30,0,10*ROW('Sanitation Data'!E124)))</f>
        <v/>
      </c>
      <c r="CS130" s="322" t="str">
        <f ca="true">+IF(OFFSET('Sanitation Data'!$E$31,0,10*ROW('Sanitation Data'!E124))="","",OFFSET('Sanitation Data'!$E$31,0,10*ROW('Sanitation Data'!E124)))</f>
        <v/>
      </c>
      <c r="CT130" s="322" t="str">
        <f ca="true">+IF(OFFSET('Sanitation Data'!$E$32,0,10*ROW('Sanitation Data'!E124))="","",OFFSET('Sanitation Data'!$E$32,0,10*ROW('Sanitation Data'!E124)))</f>
        <v/>
      </c>
      <c r="CU130" s="322" t="str">
        <f ca="true">+IF(OFFSET('Sanitation Data'!$F$28,0,10*ROW('Sanitation Data'!F124))="","",OFFSET('Sanitation Data'!$F$28,0,10*ROW('Sanitation Data'!F124)))</f>
        <v/>
      </c>
      <c r="CV130" s="322" t="str">
        <f ca="true">+IF(OFFSET('Sanitation Data'!$F$29,0,10*ROW('Sanitation Data'!F124))="","",OFFSET('Sanitation Data'!$F$29,0,10*ROW('Sanitation Data'!F124)))</f>
        <v/>
      </c>
      <c r="CW130" s="322" t="str">
        <f ca="true">+IF(OFFSET('Sanitation Data'!$F$30,0,10*ROW('Sanitation Data'!F124))="","",OFFSET('Sanitation Data'!$F$30,0,10*ROW('Sanitation Data'!F124)))</f>
        <v/>
      </c>
      <c r="CX130" s="322" t="str">
        <f ca="true">+IF(OFFSET('Sanitation Data'!$F$31,0,10*ROW('Sanitation Data'!F124))="","",OFFSET('Sanitation Data'!$F$31,0,10*ROW('Sanitation Data'!F124)))</f>
        <v/>
      </c>
      <c r="CY130" s="322" t="str">
        <f ca="true">+IF(OFFSET('Sanitation Data'!$F$32,0,10*ROW('Sanitation Data'!F124))="","",OFFSET('Sanitation Data'!$F$32,0,10*ROW('Sanitation Data'!F124)))</f>
        <v/>
      </c>
      <c r="CZ130" s="322" t="str">
        <f ca="true">+IF(OFFSET('Sanitation Data'!$G$28,0,10*ROW('Sanitation Data'!G124))="","",OFFSET('Sanitation Data'!$G$28,0,10*ROW('Sanitation Data'!G124)))</f>
        <v/>
      </c>
      <c r="DA130" s="322" t="str">
        <f ca="true">+IF(OFFSET('Sanitation Data'!$G$29,0,10*ROW('Sanitation Data'!G124))="","",OFFSET('Sanitation Data'!$G$29,0,10*ROW('Sanitation Data'!G124)))</f>
        <v/>
      </c>
      <c r="DB130" s="322" t="str">
        <f ca="true">+IF(OFFSET('Sanitation Data'!$G$30,0,10*ROW('Sanitation Data'!G124))="","",OFFSET('Sanitation Data'!$G$30,0,10*ROW('Sanitation Data'!G124)))</f>
        <v/>
      </c>
      <c r="DC130" s="322" t="str">
        <f ca="true">+IF(OFFSET('Sanitation Data'!$G$31,0,10*ROW('Sanitation Data'!G124))="","",OFFSET('Sanitation Data'!$G$31,0,10*ROW('Sanitation Data'!G124)))</f>
        <v/>
      </c>
      <c r="DD130" s="322" t="str">
        <f ca="true">+IF(OFFSET('Sanitation Data'!$G$32,0,10*ROW('Sanitation Data'!G124))="","",OFFSET('Sanitation Data'!$G$32,0,10*ROW('Sanitation Data'!G124)))</f>
        <v/>
      </c>
      <c r="DE130" s="322" t="str">
        <f ca="true">+IF(OFFSET('Sanitation Data'!$H$28,0,10*ROW('Sanitation Data'!H124))="","",OFFSET('Sanitation Data'!$H$28,0,10*ROW('Sanitation Data'!H124)))</f>
        <v/>
      </c>
      <c r="DF130" s="322" t="str">
        <f ca="true">+IF(OFFSET('Sanitation Data'!$H$29,0,10*ROW('Sanitation Data'!H124))="","",OFFSET('Sanitation Data'!$H$29,0,10*ROW('Sanitation Data'!H124)))</f>
        <v/>
      </c>
      <c r="DG130" s="322" t="str">
        <f ca="true">+IF(OFFSET('Sanitation Data'!$H$30,0,10*ROW('Sanitation Data'!H124))="","",OFFSET('Sanitation Data'!$H$30,0,10*ROW('Sanitation Data'!H124)))</f>
        <v/>
      </c>
      <c r="DH130" s="322" t="str">
        <f ca="true">+IF(OFFSET('Sanitation Data'!$H$31,0,10*ROW('Sanitation Data'!H124))="","",OFFSET('Sanitation Data'!$H$31,0,10*ROW('Sanitation Data'!H124)))</f>
        <v/>
      </c>
      <c r="DI130" s="322" t="str">
        <f ca="true">+IF(OFFSET('Sanitation Data'!$H$32,0,10*ROW('Sanitation Data'!H124))="","",OFFSET('Sanitation Data'!$H$32,0,10*ROW('Sanitation Data'!H124)))</f>
        <v/>
      </c>
      <c r="DJ130" s="322" t="str">
        <f ca="true">+IF(OFFSET('Sanitation Data'!$I$28,0,10*ROW('Sanitation Data'!I124))="","",OFFSET('Sanitation Data'!$I$28,0,10*ROW('Sanitation Data'!I124)))</f>
        <v/>
      </c>
      <c r="DK130" s="322" t="str">
        <f ca="true">+IF(OFFSET('Sanitation Data'!$I$29,0,10*ROW('Sanitation Data'!I124))="","",OFFSET('Sanitation Data'!$I$29,0,10*ROW('Sanitation Data'!I124)))</f>
        <v/>
      </c>
      <c r="DL130" s="322" t="str">
        <f ca="true">+IF(OFFSET('Sanitation Data'!$I$30,0,10*ROW('Sanitation Data'!I124))="","",OFFSET('Sanitation Data'!$I$30,0,10*ROW('Sanitation Data'!I124)))</f>
        <v/>
      </c>
      <c r="DM130" s="322" t="str">
        <f ca="true">+IF(OFFSET('Sanitation Data'!$I$31,0,10*ROW('Sanitation Data'!I124))="","",OFFSET('Sanitation Data'!$I$31,0,10*ROW('Sanitation Data'!I124)))</f>
        <v/>
      </c>
      <c r="DN130" s="322" t="str">
        <f ca="true">+IF(OFFSET('Sanitation Data'!$I$32,0,10*ROW('Sanitation Data'!I124))="","",OFFSET('Sanitation Data'!$I$32,0,10*ROW('Sanitation Data'!I124)))</f>
        <v/>
      </c>
      <c r="DO130" s="322" t="str">
        <f ca="true">+IF(OFFSET('Hygiene Data'!$D$11,0,10*ROW('Hygiene Data'!D124))="","",OFFSET('Hygiene Data'!$D$11,0,10*ROW('Hygiene Data'!D124)))</f>
        <v/>
      </c>
      <c r="DP130" s="322" t="str">
        <f ca="true">+IF(OFFSET('Hygiene Data'!$D$12,0,10*ROW('Hygiene Data'!D124))="","",OFFSET('Hygiene Data'!$D$12,0,10*ROW('Hygiene Data'!D124)))</f>
        <v/>
      </c>
      <c r="DQ130" s="322" t="str">
        <f ca="true">+IF(OFFSET('Hygiene Data'!$D$13,0,10*ROW('Hygiene Data'!D124))="","",OFFSET('Hygiene Data'!$D$13,0,10*ROW('Hygiene Data'!D124)))</f>
        <v/>
      </c>
      <c r="DR130" s="322" t="str">
        <f ca="true">+IF(OFFSET('Hygiene Data'!$E$11,0,10*ROW('Hygiene Data'!E124))="","",OFFSET('Hygiene Data'!$E$11,0,10*ROW('Hygiene Data'!E124)))</f>
        <v/>
      </c>
      <c r="DS130" s="322" t="str">
        <f ca="true">+IF(OFFSET('Hygiene Data'!$E$12,0,10*ROW('Hygiene Data'!E124))="","",OFFSET('Hygiene Data'!$E$12,0,10*ROW('Hygiene Data'!E124)))</f>
        <v/>
      </c>
      <c r="DT130" s="322" t="str">
        <f ca="true">+IF(OFFSET('Hygiene Data'!$E$13,0,10*ROW('Hygiene Data'!E124))="","",OFFSET('Hygiene Data'!$E$13,0,10*ROW('Hygiene Data'!E124)))</f>
        <v/>
      </c>
      <c r="DU130" s="322" t="str">
        <f ca="true">+IF(OFFSET('Hygiene Data'!$F$11,0,10*ROW('Hygiene Data'!F124))="","",OFFSET('Hygiene Data'!$F$11,0,10*ROW('Hygiene Data'!F124)))</f>
        <v/>
      </c>
      <c r="DV130" s="322" t="str">
        <f ca="true">+IF(OFFSET('Hygiene Data'!$F$12,0,10*ROW('Hygiene Data'!F124))="","",OFFSET('Hygiene Data'!$F$12,0,10*ROW('Hygiene Data'!F124)))</f>
        <v/>
      </c>
      <c r="DW130" s="322" t="str">
        <f ca="true">+IF(OFFSET('Hygiene Data'!$F$13,0,10*ROW('Hygiene Data'!F124))="","",OFFSET('Hygiene Data'!$F$13,0,10*ROW('Hygiene Data'!F124)))</f>
        <v/>
      </c>
      <c r="DX130" s="322" t="str">
        <f ca="true">+IF(OFFSET('Hygiene Data'!$G$11,0,10*ROW('Hygiene Data'!G124))="","",OFFSET('Hygiene Data'!$G$11,0,10*ROW('Hygiene Data'!G124)))</f>
        <v/>
      </c>
      <c r="DY130" s="322" t="str">
        <f ca="true">+IF(OFFSET('Hygiene Data'!$G$12,0,10*ROW('Hygiene Data'!G124))="","",OFFSET('Hygiene Data'!$G$12,0,10*ROW('Hygiene Data'!G124)))</f>
        <v/>
      </c>
      <c r="DZ130" s="322" t="str">
        <f ca="true">+IF(OFFSET('Hygiene Data'!$G$13,0,10*ROW('Hygiene Data'!G124))="","",OFFSET('Hygiene Data'!$G$13,0,10*ROW('Hygiene Data'!G124)))</f>
        <v/>
      </c>
      <c r="EA130" s="322" t="str">
        <f ca="true">+IF(OFFSET('Hygiene Data'!$H$11,0,10*ROW('Hygiene Data'!H124))="","",OFFSET('Hygiene Data'!$H$11,0,10*ROW('Hygiene Data'!H124)))</f>
        <v/>
      </c>
      <c r="EB130" s="322" t="str">
        <f ca="true">+IF(OFFSET('Hygiene Data'!$H$12,0,10*ROW('Hygiene Data'!H124))="","",OFFSET('Hygiene Data'!$H$12,0,10*ROW('Hygiene Data'!H124)))</f>
        <v/>
      </c>
      <c r="EC130" s="322" t="str">
        <f ca="true">+IF(OFFSET('Hygiene Data'!$H$13,0,10*ROW('Hygiene Data'!H124))="","",OFFSET('Hygiene Data'!$H$13,0,10*ROW('Hygiene Data'!H124)))</f>
        <v/>
      </c>
      <c r="ED130" s="322" t="str">
        <f ca="true">+IF(OFFSET('Hygiene Data'!$I$11,0,10*ROW('Hygiene Data'!I124))="","",OFFSET('Hygiene Data'!$I$11,0,10*ROW('Hygiene Data'!I124)))</f>
        <v/>
      </c>
      <c r="EE130" s="322" t="str">
        <f ca="true">+IF(OFFSET('Hygiene Data'!$I$12,0,10*ROW('Hygiene Data'!I124))="","",OFFSET('Hygiene Data'!$I$12,0,10*ROW('Hygiene Data'!I124)))</f>
        <v/>
      </c>
      <c r="EF130" s="322" t="str">
        <f ca="true">+IF(OFFSET('Hygiene Data'!$I$13,0,10*ROW('Hygiene Data'!I124))="","",OFFSET('Hygiene Data'!$I$13,0,10*ROW('Hygiene Data'!I124)))</f>
        <v/>
      </c>
    </row>
    <row xmlns:x14ac="http://schemas.microsoft.com/office/spreadsheetml/2009/9/ac" r="131" x14ac:dyDescent="0.2">
      <c r="A131" s="38" t="str">
        <f ca="true">+IF(OFFSET('Water Data'!$B$2,0,10*ROW('Water Data'!E125))="","",OFFSET('Water Data'!$B$2,0,10*ROW('Water Data'!E125)))</f>
        <v/>
      </c>
      <c r="B131" s="38" t="str">
        <f ca="true">+IF(OFFSET('Water Data'!$C$2,0,10*ROW('Water Data'!F125))="","",OFFSET('Water Data'!$C$2,0,10*ROW('Water Data'!F125)))</f>
        <v/>
      </c>
      <c r="C131" s="378" t="str">
        <f t="shared" ca="true" si="1"/>
        <v/>
      </c>
      <c r="D131" s="99"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9"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9"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9"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9"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9"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9"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9"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9"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9"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9"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9"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9"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9"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9"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9"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9"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9"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100"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100"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100"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100"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100"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100"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100"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100"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100"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100"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100"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100"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100"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100"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100"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100"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100"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100"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100"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100"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100"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100"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100"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100"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100"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100"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100"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100"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100"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100"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101"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101"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101"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101"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101"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101"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101"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101"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101"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101"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101"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101"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101"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101"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101"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101"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101"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101"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22"/>
      <c r="BS131" s="322" t="str">
        <f ca="true">+IF(OFFSET('Water Data'!$D$27,0,10*ROW('Water Data'!D125))="","",OFFSET('Water Data'!$D$27,0,10*ROW('Water Data'!D125)))</f>
        <v/>
      </c>
      <c r="BT131" s="322" t="str">
        <f ca="true">+IF(OFFSET('Water Data'!$D$28,0,10*ROW('Water Data'!D125))="","",OFFSET('Water Data'!$D$28,0,10*ROW('Water Data'!D125)))</f>
        <v/>
      </c>
      <c r="BU131" s="322" t="str">
        <f ca="true">+IF(OFFSET('Water Data'!$D$29,0,10*ROW('Water Data'!D125))="","",OFFSET('Water Data'!$D$29,0,10*ROW('Water Data'!D125)))</f>
        <v/>
      </c>
      <c r="BV131" s="322" t="str">
        <f ca="true">+IF(OFFSET('Water Data'!$E$27,0,10*ROW('Water Data'!E125))="","",OFFSET('Water Data'!$E$27,0,10*ROW('Water Data'!E125)))</f>
        <v/>
      </c>
      <c r="BW131" s="322" t="str">
        <f ca="true">+IF(OFFSET('Water Data'!$E$28,0,10*ROW('Water Data'!E125))="","",OFFSET('Water Data'!$E$28,0,10*ROW('Water Data'!E125)))</f>
        <v/>
      </c>
      <c r="BX131" s="322" t="str">
        <f ca="true">+IF(OFFSET('Water Data'!$E$29,0,10*ROW('Water Data'!E125))="","",OFFSET('Water Data'!$E$29,0,10*ROW('Water Data'!E125)))</f>
        <v/>
      </c>
      <c r="BY131" s="322" t="str">
        <f ca="true">+IF(OFFSET('Water Data'!$F$27,0,10*ROW('Water Data'!F125))="","",OFFSET('Water Data'!$F$27,0,10*ROW('Water Data'!F125)))</f>
        <v/>
      </c>
      <c r="BZ131" s="322" t="str">
        <f ca="true">+IF(OFFSET('Water Data'!$F$28,0,10*ROW('Water Data'!F125))="","",OFFSET('Water Data'!$F$28,0,10*ROW('Water Data'!F125)))</f>
        <v/>
      </c>
      <c r="CA131" s="322" t="str">
        <f ca="true">+IF(OFFSET('Water Data'!$F$29,0,10*ROW('Water Data'!F125))="","",OFFSET('Water Data'!$F$29,0,10*ROW('Water Data'!F125)))</f>
        <v/>
      </c>
      <c r="CB131" s="322" t="str">
        <f ca="true">+IF(OFFSET('Water Data'!$G$27,0,10*ROW('Water Data'!G125))="","",OFFSET('Water Data'!$G$27,0,10*ROW('Water Data'!G125)))</f>
        <v/>
      </c>
      <c r="CC131" s="322" t="str">
        <f ca="true">+IF(OFFSET('Water Data'!$G$28,0,10*ROW('Water Data'!G125))="","",OFFSET('Water Data'!$G$28,0,10*ROW('Water Data'!G125)))</f>
        <v/>
      </c>
      <c r="CD131" s="322" t="str">
        <f ca="true">+IF(OFFSET('Water Data'!$G$29,0,10*ROW('Water Data'!G125))="","",OFFSET('Water Data'!$G$29,0,10*ROW('Water Data'!G125)))</f>
        <v/>
      </c>
      <c r="CE131" s="322" t="str">
        <f ca="true">+IF(OFFSET('Water Data'!$H$27,0,10*ROW('Water Data'!H125))="","",OFFSET('Water Data'!$H$27,0,10*ROW('Water Data'!H125)))</f>
        <v/>
      </c>
      <c r="CF131" s="322" t="str">
        <f ca="true">+IF(OFFSET('Water Data'!$H$28,0,10*ROW('Water Data'!H125))="","",OFFSET('Water Data'!$H$28,0,10*ROW('Water Data'!H125)))</f>
        <v/>
      </c>
      <c r="CG131" s="322" t="str">
        <f ca="true">+IF(OFFSET('Water Data'!$H$29,0,10*ROW('Water Data'!H125))="","",OFFSET('Water Data'!$H$29,0,10*ROW('Water Data'!H125)))</f>
        <v/>
      </c>
      <c r="CH131" s="322" t="str">
        <f ca="true">+IF(OFFSET('Water Data'!$I$27,0,10*ROW('Water Data'!I125))="","",OFFSET('Water Data'!$I$27,0,10*ROW('Water Data'!I125)))</f>
        <v/>
      </c>
      <c r="CI131" s="322" t="str">
        <f ca="true">+IF(OFFSET('Water Data'!$I$28,0,10*ROW('Water Data'!I125))="","",OFFSET('Water Data'!$I$28,0,10*ROW('Water Data'!I125)))</f>
        <v/>
      </c>
      <c r="CJ131" s="322" t="str">
        <f ca="true">+IF(OFFSET('Water Data'!$I$29,0,10*ROW('Water Data'!I125))="","",OFFSET('Water Data'!$I$29,0,10*ROW('Water Data'!I125)))</f>
        <v/>
      </c>
      <c r="CK131" s="322" t="str">
        <f ca="true">+IF(OFFSET('Sanitation Data'!$D$28,0,10*ROW('Sanitation Data'!D125))="","",OFFSET('Sanitation Data'!$D$28,0,10*ROW('Sanitation Data'!D125)))</f>
        <v/>
      </c>
      <c r="CL131" s="322" t="str">
        <f ca="true">+IF(OFFSET('Sanitation Data'!$D$29,0,10*ROW('Sanitation Data'!D125))="","",OFFSET('Sanitation Data'!$D$29,0,10*ROW('Sanitation Data'!D125)))</f>
        <v/>
      </c>
      <c r="CM131" s="322" t="str">
        <f ca="true">+IF(OFFSET('Sanitation Data'!$D$30,0,10*ROW('Sanitation Data'!D125))="","",OFFSET('Sanitation Data'!$D$30,0,10*ROW('Sanitation Data'!D125)))</f>
        <v/>
      </c>
      <c r="CN131" s="322" t="str">
        <f ca="true">+IF(OFFSET('Sanitation Data'!$D$31,0,10*ROW('Sanitation Data'!D125))="","",OFFSET('Sanitation Data'!$D$31,0,10*ROW('Sanitation Data'!D125)))</f>
        <v/>
      </c>
      <c r="CO131" s="322" t="str">
        <f ca="true">+IF(OFFSET('Sanitation Data'!$D$32,0,10*ROW('Sanitation Data'!D125))="","",OFFSET('Sanitation Data'!$D$32,0,10*ROW('Sanitation Data'!D125)))</f>
        <v/>
      </c>
      <c r="CP131" s="322" t="str">
        <f ca="true">+IF(OFFSET('Sanitation Data'!$E$28,0,10*ROW('Sanitation Data'!E125))="","",OFFSET('Sanitation Data'!$E$28,0,10*ROW('Sanitation Data'!E125)))</f>
        <v/>
      </c>
      <c r="CQ131" s="322" t="str">
        <f ca="true">+IF(OFFSET('Sanitation Data'!$E$29,0,10*ROW('Sanitation Data'!E125))="","",OFFSET('Sanitation Data'!$E$29,0,10*ROW('Sanitation Data'!E125)))</f>
        <v/>
      </c>
      <c r="CR131" s="322" t="str">
        <f ca="true">+IF(OFFSET('Sanitation Data'!$E$30,0,10*ROW('Sanitation Data'!E125))="","",OFFSET('Sanitation Data'!$E$30,0,10*ROW('Sanitation Data'!E125)))</f>
        <v/>
      </c>
      <c r="CS131" s="322" t="str">
        <f ca="true">+IF(OFFSET('Sanitation Data'!$E$31,0,10*ROW('Sanitation Data'!E125))="","",OFFSET('Sanitation Data'!$E$31,0,10*ROW('Sanitation Data'!E125)))</f>
        <v/>
      </c>
      <c r="CT131" s="322" t="str">
        <f ca="true">+IF(OFFSET('Sanitation Data'!$E$32,0,10*ROW('Sanitation Data'!E125))="","",OFFSET('Sanitation Data'!$E$32,0,10*ROW('Sanitation Data'!E125)))</f>
        <v/>
      </c>
      <c r="CU131" s="322" t="str">
        <f ca="true">+IF(OFFSET('Sanitation Data'!$F$28,0,10*ROW('Sanitation Data'!F125))="","",OFFSET('Sanitation Data'!$F$28,0,10*ROW('Sanitation Data'!F125)))</f>
        <v/>
      </c>
      <c r="CV131" s="322" t="str">
        <f ca="true">+IF(OFFSET('Sanitation Data'!$F$29,0,10*ROW('Sanitation Data'!F125))="","",OFFSET('Sanitation Data'!$F$29,0,10*ROW('Sanitation Data'!F125)))</f>
        <v/>
      </c>
      <c r="CW131" s="322" t="str">
        <f ca="true">+IF(OFFSET('Sanitation Data'!$F$30,0,10*ROW('Sanitation Data'!F125))="","",OFFSET('Sanitation Data'!$F$30,0,10*ROW('Sanitation Data'!F125)))</f>
        <v/>
      </c>
      <c r="CX131" s="322" t="str">
        <f ca="true">+IF(OFFSET('Sanitation Data'!$F$31,0,10*ROW('Sanitation Data'!F125))="","",OFFSET('Sanitation Data'!$F$31,0,10*ROW('Sanitation Data'!F125)))</f>
        <v/>
      </c>
      <c r="CY131" s="322" t="str">
        <f ca="true">+IF(OFFSET('Sanitation Data'!$F$32,0,10*ROW('Sanitation Data'!F125))="","",OFFSET('Sanitation Data'!$F$32,0,10*ROW('Sanitation Data'!F125)))</f>
        <v/>
      </c>
      <c r="CZ131" s="322" t="str">
        <f ca="true">+IF(OFFSET('Sanitation Data'!$G$28,0,10*ROW('Sanitation Data'!G125))="","",OFFSET('Sanitation Data'!$G$28,0,10*ROW('Sanitation Data'!G125)))</f>
        <v/>
      </c>
      <c r="DA131" s="322" t="str">
        <f ca="true">+IF(OFFSET('Sanitation Data'!$G$29,0,10*ROW('Sanitation Data'!G125))="","",OFFSET('Sanitation Data'!$G$29,0,10*ROW('Sanitation Data'!G125)))</f>
        <v/>
      </c>
      <c r="DB131" s="322" t="str">
        <f ca="true">+IF(OFFSET('Sanitation Data'!$G$30,0,10*ROW('Sanitation Data'!G125))="","",OFFSET('Sanitation Data'!$G$30,0,10*ROW('Sanitation Data'!G125)))</f>
        <v/>
      </c>
      <c r="DC131" s="322" t="str">
        <f ca="true">+IF(OFFSET('Sanitation Data'!$G$31,0,10*ROW('Sanitation Data'!G125))="","",OFFSET('Sanitation Data'!$G$31,0,10*ROW('Sanitation Data'!G125)))</f>
        <v/>
      </c>
      <c r="DD131" s="322" t="str">
        <f ca="true">+IF(OFFSET('Sanitation Data'!$G$32,0,10*ROW('Sanitation Data'!G125))="","",OFFSET('Sanitation Data'!$G$32,0,10*ROW('Sanitation Data'!G125)))</f>
        <v/>
      </c>
      <c r="DE131" s="322" t="str">
        <f ca="true">+IF(OFFSET('Sanitation Data'!$H$28,0,10*ROW('Sanitation Data'!H125))="","",OFFSET('Sanitation Data'!$H$28,0,10*ROW('Sanitation Data'!H125)))</f>
        <v/>
      </c>
      <c r="DF131" s="322" t="str">
        <f ca="true">+IF(OFFSET('Sanitation Data'!$H$29,0,10*ROW('Sanitation Data'!H125))="","",OFFSET('Sanitation Data'!$H$29,0,10*ROW('Sanitation Data'!H125)))</f>
        <v/>
      </c>
      <c r="DG131" s="322" t="str">
        <f ca="true">+IF(OFFSET('Sanitation Data'!$H$30,0,10*ROW('Sanitation Data'!H125))="","",OFFSET('Sanitation Data'!$H$30,0,10*ROW('Sanitation Data'!H125)))</f>
        <v/>
      </c>
      <c r="DH131" s="322" t="str">
        <f ca="true">+IF(OFFSET('Sanitation Data'!$H$31,0,10*ROW('Sanitation Data'!H125))="","",OFFSET('Sanitation Data'!$H$31,0,10*ROW('Sanitation Data'!H125)))</f>
        <v/>
      </c>
      <c r="DI131" s="322" t="str">
        <f ca="true">+IF(OFFSET('Sanitation Data'!$H$32,0,10*ROW('Sanitation Data'!H125))="","",OFFSET('Sanitation Data'!$H$32,0,10*ROW('Sanitation Data'!H125)))</f>
        <v/>
      </c>
      <c r="DJ131" s="322" t="str">
        <f ca="true">+IF(OFFSET('Sanitation Data'!$I$28,0,10*ROW('Sanitation Data'!I125))="","",OFFSET('Sanitation Data'!$I$28,0,10*ROW('Sanitation Data'!I125)))</f>
        <v/>
      </c>
      <c r="DK131" s="322" t="str">
        <f ca="true">+IF(OFFSET('Sanitation Data'!$I$29,0,10*ROW('Sanitation Data'!I125))="","",OFFSET('Sanitation Data'!$I$29,0,10*ROW('Sanitation Data'!I125)))</f>
        <v/>
      </c>
      <c r="DL131" s="322" t="str">
        <f ca="true">+IF(OFFSET('Sanitation Data'!$I$30,0,10*ROW('Sanitation Data'!I125))="","",OFFSET('Sanitation Data'!$I$30,0,10*ROW('Sanitation Data'!I125)))</f>
        <v/>
      </c>
      <c r="DM131" s="322" t="str">
        <f ca="true">+IF(OFFSET('Sanitation Data'!$I$31,0,10*ROW('Sanitation Data'!I125))="","",OFFSET('Sanitation Data'!$I$31,0,10*ROW('Sanitation Data'!I125)))</f>
        <v/>
      </c>
      <c r="DN131" s="322" t="str">
        <f ca="true">+IF(OFFSET('Sanitation Data'!$I$32,0,10*ROW('Sanitation Data'!I125))="","",OFFSET('Sanitation Data'!$I$32,0,10*ROW('Sanitation Data'!I125)))</f>
        <v/>
      </c>
      <c r="DO131" s="322" t="str">
        <f ca="true">+IF(OFFSET('Hygiene Data'!$D$11,0,10*ROW('Hygiene Data'!D125))="","",OFFSET('Hygiene Data'!$D$11,0,10*ROW('Hygiene Data'!D125)))</f>
        <v/>
      </c>
      <c r="DP131" s="322" t="str">
        <f ca="true">+IF(OFFSET('Hygiene Data'!$D$12,0,10*ROW('Hygiene Data'!D125))="","",OFFSET('Hygiene Data'!$D$12,0,10*ROW('Hygiene Data'!D125)))</f>
        <v/>
      </c>
      <c r="DQ131" s="322" t="str">
        <f ca="true">+IF(OFFSET('Hygiene Data'!$D$13,0,10*ROW('Hygiene Data'!D125))="","",OFFSET('Hygiene Data'!$D$13,0,10*ROW('Hygiene Data'!D125)))</f>
        <v/>
      </c>
      <c r="DR131" s="322" t="str">
        <f ca="true">+IF(OFFSET('Hygiene Data'!$E$11,0,10*ROW('Hygiene Data'!E125))="","",OFFSET('Hygiene Data'!$E$11,0,10*ROW('Hygiene Data'!E125)))</f>
        <v/>
      </c>
      <c r="DS131" s="322" t="str">
        <f ca="true">+IF(OFFSET('Hygiene Data'!$E$12,0,10*ROW('Hygiene Data'!E125))="","",OFFSET('Hygiene Data'!$E$12,0,10*ROW('Hygiene Data'!E125)))</f>
        <v/>
      </c>
      <c r="DT131" s="322" t="str">
        <f ca="true">+IF(OFFSET('Hygiene Data'!$E$13,0,10*ROW('Hygiene Data'!E125))="","",OFFSET('Hygiene Data'!$E$13,0,10*ROW('Hygiene Data'!E125)))</f>
        <v/>
      </c>
      <c r="DU131" s="322" t="str">
        <f ca="true">+IF(OFFSET('Hygiene Data'!$F$11,0,10*ROW('Hygiene Data'!F125))="","",OFFSET('Hygiene Data'!$F$11,0,10*ROW('Hygiene Data'!F125)))</f>
        <v/>
      </c>
      <c r="DV131" s="322" t="str">
        <f ca="true">+IF(OFFSET('Hygiene Data'!$F$12,0,10*ROW('Hygiene Data'!F125))="","",OFFSET('Hygiene Data'!$F$12,0,10*ROW('Hygiene Data'!F125)))</f>
        <v/>
      </c>
      <c r="DW131" s="322" t="str">
        <f ca="true">+IF(OFFSET('Hygiene Data'!$F$13,0,10*ROW('Hygiene Data'!F125))="","",OFFSET('Hygiene Data'!$F$13,0,10*ROW('Hygiene Data'!F125)))</f>
        <v/>
      </c>
      <c r="DX131" s="322" t="str">
        <f ca="true">+IF(OFFSET('Hygiene Data'!$G$11,0,10*ROW('Hygiene Data'!G125))="","",OFFSET('Hygiene Data'!$G$11,0,10*ROW('Hygiene Data'!G125)))</f>
        <v/>
      </c>
      <c r="DY131" s="322" t="str">
        <f ca="true">+IF(OFFSET('Hygiene Data'!$G$12,0,10*ROW('Hygiene Data'!G125))="","",OFFSET('Hygiene Data'!$G$12,0,10*ROW('Hygiene Data'!G125)))</f>
        <v/>
      </c>
      <c r="DZ131" s="322" t="str">
        <f ca="true">+IF(OFFSET('Hygiene Data'!$G$13,0,10*ROW('Hygiene Data'!G125))="","",OFFSET('Hygiene Data'!$G$13,0,10*ROW('Hygiene Data'!G125)))</f>
        <v/>
      </c>
      <c r="EA131" s="322" t="str">
        <f ca="true">+IF(OFFSET('Hygiene Data'!$H$11,0,10*ROW('Hygiene Data'!H125))="","",OFFSET('Hygiene Data'!$H$11,0,10*ROW('Hygiene Data'!H125)))</f>
        <v/>
      </c>
      <c r="EB131" s="322" t="str">
        <f ca="true">+IF(OFFSET('Hygiene Data'!$H$12,0,10*ROW('Hygiene Data'!H125))="","",OFFSET('Hygiene Data'!$H$12,0,10*ROW('Hygiene Data'!H125)))</f>
        <v/>
      </c>
      <c r="EC131" s="322" t="str">
        <f ca="true">+IF(OFFSET('Hygiene Data'!$H$13,0,10*ROW('Hygiene Data'!H125))="","",OFFSET('Hygiene Data'!$H$13,0,10*ROW('Hygiene Data'!H125)))</f>
        <v/>
      </c>
      <c r="ED131" s="322" t="str">
        <f ca="true">+IF(OFFSET('Hygiene Data'!$I$11,0,10*ROW('Hygiene Data'!I125))="","",OFFSET('Hygiene Data'!$I$11,0,10*ROW('Hygiene Data'!I125)))</f>
        <v/>
      </c>
      <c r="EE131" s="322" t="str">
        <f ca="true">+IF(OFFSET('Hygiene Data'!$I$12,0,10*ROW('Hygiene Data'!I125))="","",OFFSET('Hygiene Data'!$I$12,0,10*ROW('Hygiene Data'!I125)))</f>
        <v/>
      </c>
      <c r="EF131" s="322" t="str">
        <f ca="true">+IF(OFFSET('Hygiene Data'!$I$13,0,10*ROW('Hygiene Data'!I125))="","",OFFSET('Hygiene Data'!$I$13,0,10*ROW('Hygiene Data'!I125)))</f>
        <v/>
      </c>
    </row>
    <row xmlns:x14ac="http://schemas.microsoft.com/office/spreadsheetml/2009/9/ac" r="132" x14ac:dyDescent="0.2">
      <c r="A132" s="38" t="str">
        <f ca="true">+IF(OFFSET('Water Data'!$B$2,0,10*ROW('Water Data'!E126))="","",OFFSET('Water Data'!$B$2,0,10*ROW('Water Data'!E126)))</f>
        <v/>
      </c>
      <c r="B132" s="38" t="str">
        <f ca="true">+IF(OFFSET('Water Data'!$C$2,0,10*ROW('Water Data'!F126))="","",OFFSET('Water Data'!$C$2,0,10*ROW('Water Data'!F126)))</f>
        <v/>
      </c>
      <c r="C132" s="378" t="str">
        <f t="shared" ca="true" si="1"/>
        <v/>
      </c>
      <c r="D132" s="99"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9"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9"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9"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9"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9"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9"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9"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9"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9"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9"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9"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9"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9"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9"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9"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9"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9"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100"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100"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100"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100"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100"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100"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100"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100"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100"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100"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100"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100"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100"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100"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100"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100"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100"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100"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100"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100"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100"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100"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100"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100"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100"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100"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100"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100"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100"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100"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101"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101"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101"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101"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101"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101"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101"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101"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101"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101"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101"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101"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101"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101"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101"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101"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101"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101"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22"/>
      <c r="BS132" s="322" t="str">
        <f ca="true">+IF(OFFSET('Water Data'!$D$27,0,10*ROW('Water Data'!D126))="","",OFFSET('Water Data'!$D$27,0,10*ROW('Water Data'!D126)))</f>
        <v/>
      </c>
      <c r="BT132" s="322" t="str">
        <f ca="true">+IF(OFFSET('Water Data'!$D$28,0,10*ROW('Water Data'!D126))="","",OFFSET('Water Data'!$D$28,0,10*ROW('Water Data'!D126)))</f>
        <v/>
      </c>
      <c r="BU132" s="322" t="str">
        <f ca="true">+IF(OFFSET('Water Data'!$D$29,0,10*ROW('Water Data'!D126))="","",OFFSET('Water Data'!$D$29,0,10*ROW('Water Data'!D126)))</f>
        <v/>
      </c>
      <c r="BV132" s="322" t="str">
        <f ca="true">+IF(OFFSET('Water Data'!$E$27,0,10*ROW('Water Data'!E126))="","",OFFSET('Water Data'!$E$27,0,10*ROW('Water Data'!E126)))</f>
        <v/>
      </c>
      <c r="BW132" s="322" t="str">
        <f ca="true">+IF(OFFSET('Water Data'!$E$28,0,10*ROW('Water Data'!E126))="","",OFFSET('Water Data'!$E$28,0,10*ROW('Water Data'!E126)))</f>
        <v/>
      </c>
      <c r="BX132" s="322" t="str">
        <f ca="true">+IF(OFFSET('Water Data'!$E$29,0,10*ROW('Water Data'!E126))="","",OFFSET('Water Data'!$E$29,0,10*ROW('Water Data'!E126)))</f>
        <v/>
      </c>
      <c r="BY132" s="322" t="str">
        <f ca="true">+IF(OFFSET('Water Data'!$F$27,0,10*ROW('Water Data'!F126))="","",OFFSET('Water Data'!$F$27,0,10*ROW('Water Data'!F126)))</f>
        <v/>
      </c>
      <c r="BZ132" s="322" t="str">
        <f ca="true">+IF(OFFSET('Water Data'!$F$28,0,10*ROW('Water Data'!F126))="","",OFFSET('Water Data'!$F$28,0,10*ROW('Water Data'!F126)))</f>
        <v/>
      </c>
      <c r="CA132" s="322" t="str">
        <f ca="true">+IF(OFFSET('Water Data'!$F$29,0,10*ROW('Water Data'!F126))="","",OFFSET('Water Data'!$F$29,0,10*ROW('Water Data'!F126)))</f>
        <v/>
      </c>
      <c r="CB132" s="322" t="str">
        <f ca="true">+IF(OFFSET('Water Data'!$G$27,0,10*ROW('Water Data'!G126))="","",OFFSET('Water Data'!$G$27,0,10*ROW('Water Data'!G126)))</f>
        <v/>
      </c>
      <c r="CC132" s="322" t="str">
        <f ca="true">+IF(OFFSET('Water Data'!$G$28,0,10*ROW('Water Data'!G126))="","",OFFSET('Water Data'!$G$28,0,10*ROW('Water Data'!G126)))</f>
        <v/>
      </c>
      <c r="CD132" s="322" t="str">
        <f ca="true">+IF(OFFSET('Water Data'!$G$29,0,10*ROW('Water Data'!G126))="","",OFFSET('Water Data'!$G$29,0,10*ROW('Water Data'!G126)))</f>
        <v/>
      </c>
      <c r="CE132" s="322" t="str">
        <f ca="true">+IF(OFFSET('Water Data'!$H$27,0,10*ROW('Water Data'!H126))="","",OFFSET('Water Data'!$H$27,0,10*ROW('Water Data'!H126)))</f>
        <v/>
      </c>
      <c r="CF132" s="322" t="str">
        <f ca="true">+IF(OFFSET('Water Data'!$H$28,0,10*ROW('Water Data'!H126))="","",OFFSET('Water Data'!$H$28,0,10*ROW('Water Data'!H126)))</f>
        <v/>
      </c>
      <c r="CG132" s="322" t="str">
        <f ca="true">+IF(OFFSET('Water Data'!$H$29,0,10*ROW('Water Data'!H126))="","",OFFSET('Water Data'!$H$29,0,10*ROW('Water Data'!H126)))</f>
        <v/>
      </c>
      <c r="CH132" s="322" t="str">
        <f ca="true">+IF(OFFSET('Water Data'!$I$27,0,10*ROW('Water Data'!I126))="","",OFFSET('Water Data'!$I$27,0,10*ROW('Water Data'!I126)))</f>
        <v/>
      </c>
      <c r="CI132" s="322" t="str">
        <f ca="true">+IF(OFFSET('Water Data'!$I$28,0,10*ROW('Water Data'!I126))="","",OFFSET('Water Data'!$I$28,0,10*ROW('Water Data'!I126)))</f>
        <v/>
      </c>
      <c r="CJ132" s="322" t="str">
        <f ca="true">+IF(OFFSET('Water Data'!$I$29,0,10*ROW('Water Data'!I126))="","",OFFSET('Water Data'!$I$29,0,10*ROW('Water Data'!I126)))</f>
        <v/>
      </c>
      <c r="CK132" s="322" t="str">
        <f ca="true">+IF(OFFSET('Sanitation Data'!$D$28,0,10*ROW('Sanitation Data'!D126))="","",OFFSET('Sanitation Data'!$D$28,0,10*ROW('Sanitation Data'!D126)))</f>
        <v/>
      </c>
      <c r="CL132" s="322" t="str">
        <f ca="true">+IF(OFFSET('Sanitation Data'!$D$29,0,10*ROW('Sanitation Data'!D126))="","",OFFSET('Sanitation Data'!$D$29,0,10*ROW('Sanitation Data'!D126)))</f>
        <v/>
      </c>
      <c r="CM132" s="322" t="str">
        <f ca="true">+IF(OFFSET('Sanitation Data'!$D$30,0,10*ROW('Sanitation Data'!D126))="","",OFFSET('Sanitation Data'!$D$30,0,10*ROW('Sanitation Data'!D126)))</f>
        <v/>
      </c>
      <c r="CN132" s="322" t="str">
        <f ca="true">+IF(OFFSET('Sanitation Data'!$D$31,0,10*ROW('Sanitation Data'!D126))="","",OFFSET('Sanitation Data'!$D$31,0,10*ROW('Sanitation Data'!D126)))</f>
        <v/>
      </c>
      <c r="CO132" s="322" t="str">
        <f ca="true">+IF(OFFSET('Sanitation Data'!$D$32,0,10*ROW('Sanitation Data'!D126))="","",OFFSET('Sanitation Data'!$D$32,0,10*ROW('Sanitation Data'!D126)))</f>
        <v/>
      </c>
      <c r="CP132" s="322" t="str">
        <f ca="true">+IF(OFFSET('Sanitation Data'!$E$28,0,10*ROW('Sanitation Data'!E126))="","",OFFSET('Sanitation Data'!$E$28,0,10*ROW('Sanitation Data'!E126)))</f>
        <v/>
      </c>
      <c r="CQ132" s="322" t="str">
        <f ca="true">+IF(OFFSET('Sanitation Data'!$E$29,0,10*ROW('Sanitation Data'!E126))="","",OFFSET('Sanitation Data'!$E$29,0,10*ROW('Sanitation Data'!E126)))</f>
        <v/>
      </c>
      <c r="CR132" s="322" t="str">
        <f ca="true">+IF(OFFSET('Sanitation Data'!$E$30,0,10*ROW('Sanitation Data'!E126))="","",OFFSET('Sanitation Data'!$E$30,0,10*ROW('Sanitation Data'!E126)))</f>
        <v/>
      </c>
      <c r="CS132" s="322" t="str">
        <f ca="true">+IF(OFFSET('Sanitation Data'!$E$31,0,10*ROW('Sanitation Data'!E126))="","",OFFSET('Sanitation Data'!$E$31,0,10*ROW('Sanitation Data'!E126)))</f>
        <v/>
      </c>
      <c r="CT132" s="322" t="str">
        <f ca="true">+IF(OFFSET('Sanitation Data'!$E$32,0,10*ROW('Sanitation Data'!E126))="","",OFFSET('Sanitation Data'!$E$32,0,10*ROW('Sanitation Data'!E126)))</f>
        <v/>
      </c>
      <c r="CU132" s="322" t="str">
        <f ca="true">+IF(OFFSET('Sanitation Data'!$F$28,0,10*ROW('Sanitation Data'!F126))="","",OFFSET('Sanitation Data'!$F$28,0,10*ROW('Sanitation Data'!F126)))</f>
        <v/>
      </c>
      <c r="CV132" s="322" t="str">
        <f ca="true">+IF(OFFSET('Sanitation Data'!$F$29,0,10*ROW('Sanitation Data'!F126))="","",OFFSET('Sanitation Data'!$F$29,0,10*ROW('Sanitation Data'!F126)))</f>
        <v/>
      </c>
      <c r="CW132" s="322" t="str">
        <f ca="true">+IF(OFFSET('Sanitation Data'!$F$30,0,10*ROW('Sanitation Data'!F126))="","",OFFSET('Sanitation Data'!$F$30,0,10*ROW('Sanitation Data'!F126)))</f>
        <v/>
      </c>
      <c r="CX132" s="322" t="str">
        <f ca="true">+IF(OFFSET('Sanitation Data'!$F$31,0,10*ROW('Sanitation Data'!F126))="","",OFFSET('Sanitation Data'!$F$31,0,10*ROW('Sanitation Data'!F126)))</f>
        <v/>
      </c>
      <c r="CY132" s="322" t="str">
        <f ca="true">+IF(OFFSET('Sanitation Data'!$F$32,0,10*ROW('Sanitation Data'!F126))="","",OFFSET('Sanitation Data'!$F$32,0,10*ROW('Sanitation Data'!F126)))</f>
        <v/>
      </c>
      <c r="CZ132" s="322" t="str">
        <f ca="true">+IF(OFFSET('Sanitation Data'!$G$28,0,10*ROW('Sanitation Data'!G126))="","",OFFSET('Sanitation Data'!$G$28,0,10*ROW('Sanitation Data'!G126)))</f>
        <v/>
      </c>
      <c r="DA132" s="322" t="str">
        <f ca="true">+IF(OFFSET('Sanitation Data'!$G$29,0,10*ROW('Sanitation Data'!G126))="","",OFFSET('Sanitation Data'!$G$29,0,10*ROW('Sanitation Data'!G126)))</f>
        <v/>
      </c>
      <c r="DB132" s="322" t="str">
        <f ca="true">+IF(OFFSET('Sanitation Data'!$G$30,0,10*ROW('Sanitation Data'!G126))="","",OFFSET('Sanitation Data'!$G$30,0,10*ROW('Sanitation Data'!G126)))</f>
        <v/>
      </c>
      <c r="DC132" s="322" t="str">
        <f ca="true">+IF(OFFSET('Sanitation Data'!$G$31,0,10*ROW('Sanitation Data'!G126))="","",OFFSET('Sanitation Data'!$G$31,0,10*ROW('Sanitation Data'!G126)))</f>
        <v/>
      </c>
      <c r="DD132" s="322" t="str">
        <f ca="true">+IF(OFFSET('Sanitation Data'!$G$32,0,10*ROW('Sanitation Data'!G126))="","",OFFSET('Sanitation Data'!$G$32,0,10*ROW('Sanitation Data'!G126)))</f>
        <v/>
      </c>
      <c r="DE132" s="322" t="str">
        <f ca="true">+IF(OFFSET('Sanitation Data'!$H$28,0,10*ROW('Sanitation Data'!H126))="","",OFFSET('Sanitation Data'!$H$28,0,10*ROW('Sanitation Data'!H126)))</f>
        <v/>
      </c>
      <c r="DF132" s="322" t="str">
        <f ca="true">+IF(OFFSET('Sanitation Data'!$H$29,0,10*ROW('Sanitation Data'!H126))="","",OFFSET('Sanitation Data'!$H$29,0,10*ROW('Sanitation Data'!H126)))</f>
        <v/>
      </c>
      <c r="DG132" s="322" t="str">
        <f ca="true">+IF(OFFSET('Sanitation Data'!$H$30,0,10*ROW('Sanitation Data'!H126))="","",OFFSET('Sanitation Data'!$H$30,0,10*ROW('Sanitation Data'!H126)))</f>
        <v/>
      </c>
      <c r="DH132" s="322" t="str">
        <f ca="true">+IF(OFFSET('Sanitation Data'!$H$31,0,10*ROW('Sanitation Data'!H126))="","",OFFSET('Sanitation Data'!$H$31,0,10*ROW('Sanitation Data'!H126)))</f>
        <v/>
      </c>
      <c r="DI132" s="322" t="str">
        <f ca="true">+IF(OFFSET('Sanitation Data'!$H$32,0,10*ROW('Sanitation Data'!H126))="","",OFFSET('Sanitation Data'!$H$32,0,10*ROW('Sanitation Data'!H126)))</f>
        <v/>
      </c>
      <c r="DJ132" s="322" t="str">
        <f ca="true">+IF(OFFSET('Sanitation Data'!$I$28,0,10*ROW('Sanitation Data'!I126))="","",OFFSET('Sanitation Data'!$I$28,0,10*ROW('Sanitation Data'!I126)))</f>
        <v/>
      </c>
      <c r="DK132" s="322" t="str">
        <f ca="true">+IF(OFFSET('Sanitation Data'!$I$29,0,10*ROW('Sanitation Data'!I126))="","",OFFSET('Sanitation Data'!$I$29,0,10*ROW('Sanitation Data'!I126)))</f>
        <v/>
      </c>
      <c r="DL132" s="322" t="str">
        <f ca="true">+IF(OFFSET('Sanitation Data'!$I$30,0,10*ROW('Sanitation Data'!I126))="","",OFFSET('Sanitation Data'!$I$30,0,10*ROW('Sanitation Data'!I126)))</f>
        <v/>
      </c>
      <c r="DM132" s="322" t="str">
        <f ca="true">+IF(OFFSET('Sanitation Data'!$I$31,0,10*ROW('Sanitation Data'!I126))="","",OFFSET('Sanitation Data'!$I$31,0,10*ROW('Sanitation Data'!I126)))</f>
        <v/>
      </c>
      <c r="DN132" s="322" t="str">
        <f ca="true">+IF(OFFSET('Sanitation Data'!$I$32,0,10*ROW('Sanitation Data'!I126))="","",OFFSET('Sanitation Data'!$I$32,0,10*ROW('Sanitation Data'!I126)))</f>
        <v/>
      </c>
      <c r="DO132" s="322" t="str">
        <f ca="true">+IF(OFFSET('Hygiene Data'!$D$11,0,10*ROW('Hygiene Data'!D126))="","",OFFSET('Hygiene Data'!$D$11,0,10*ROW('Hygiene Data'!D126)))</f>
        <v/>
      </c>
      <c r="DP132" s="322" t="str">
        <f ca="true">+IF(OFFSET('Hygiene Data'!$D$12,0,10*ROW('Hygiene Data'!D126))="","",OFFSET('Hygiene Data'!$D$12,0,10*ROW('Hygiene Data'!D126)))</f>
        <v/>
      </c>
      <c r="DQ132" s="322" t="str">
        <f ca="true">+IF(OFFSET('Hygiene Data'!$D$13,0,10*ROW('Hygiene Data'!D126))="","",OFFSET('Hygiene Data'!$D$13,0,10*ROW('Hygiene Data'!D126)))</f>
        <v/>
      </c>
      <c r="DR132" s="322" t="str">
        <f ca="true">+IF(OFFSET('Hygiene Data'!$E$11,0,10*ROW('Hygiene Data'!E126))="","",OFFSET('Hygiene Data'!$E$11,0,10*ROW('Hygiene Data'!E126)))</f>
        <v/>
      </c>
      <c r="DS132" s="322" t="str">
        <f ca="true">+IF(OFFSET('Hygiene Data'!$E$12,0,10*ROW('Hygiene Data'!E126))="","",OFFSET('Hygiene Data'!$E$12,0,10*ROW('Hygiene Data'!E126)))</f>
        <v/>
      </c>
      <c r="DT132" s="322" t="str">
        <f ca="true">+IF(OFFSET('Hygiene Data'!$E$13,0,10*ROW('Hygiene Data'!E126))="","",OFFSET('Hygiene Data'!$E$13,0,10*ROW('Hygiene Data'!E126)))</f>
        <v/>
      </c>
      <c r="DU132" s="322" t="str">
        <f ca="true">+IF(OFFSET('Hygiene Data'!$F$11,0,10*ROW('Hygiene Data'!F126))="","",OFFSET('Hygiene Data'!$F$11,0,10*ROW('Hygiene Data'!F126)))</f>
        <v/>
      </c>
      <c r="DV132" s="322" t="str">
        <f ca="true">+IF(OFFSET('Hygiene Data'!$F$12,0,10*ROW('Hygiene Data'!F126))="","",OFFSET('Hygiene Data'!$F$12,0,10*ROW('Hygiene Data'!F126)))</f>
        <v/>
      </c>
      <c r="DW132" s="322" t="str">
        <f ca="true">+IF(OFFSET('Hygiene Data'!$F$13,0,10*ROW('Hygiene Data'!F126))="","",OFFSET('Hygiene Data'!$F$13,0,10*ROW('Hygiene Data'!F126)))</f>
        <v/>
      </c>
      <c r="DX132" s="322" t="str">
        <f ca="true">+IF(OFFSET('Hygiene Data'!$G$11,0,10*ROW('Hygiene Data'!G126))="","",OFFSET('Hygiene Data'!$G$11,0,10*ROW('Hygiene Data'!G126)))</f>
        <v/>
      </c>
      <c r="DY132" s="322" t="str">
        <f ca="true">+IF(OFFSET('Hygiene Data'!$G$12,0,10*ROW('Hygiene Data'!G126))="","",OFFSET('Hygiene Data'!$G$12,0,10*ROW('Hygiene Data'!G126)))</f>
        <v/>
      </c>
      <c r="DZ132" s="322" t="str">
        <f ca="true">+IF(OFFSET('Hygiene Data'!$G$13,0,10*ROW('Hygiene Data'!G126))="","",OFFSET('Hygiene Data'!$G$13,0,10*ROW('Hygiene Data'!G126)))</f>
        <v/>
      </c>
      <c r="EA132" s="322" t="str">
        <f ca="true">+IF(OFFSET('Hygiene Data'!$H$11,0,10*ROW('Hygiene Data'!H126))="","",OFFSET('Hygiene Data'!$H$11,0,10*ROW('Hygiene Data'!H126)))</f>
        <v/>
      </c>
      <c r="EB132" s="322" t="str">
        <f ca="true">+IF(OFFSET('Hygiene Data'!$H$12,0,10*ROW('Hygiene Data'!H126))="","",OFFSET('Hygiene Data'!$H$12,0,10*ROW('Hygiene Data'!H126)))</f>
        <v/>
      </c>
      <c r="EC132" s="322" t="str">
        <f ca="true">+IF(OFFSET('Hygiene Data'!$H$13,0,10*ROW('Hygiene Data'!H126))="","",OFFSET('Hygiene Data'!$H$13,0,10*ROW('Hygiene Data'!H126)))</f>
        <v/>
      </c>
      <c r="ED132" s="322" t="str">
        <f ca="true">+IF(OFFSET('Hygiene Data'!$I$11,0,10*ROW('Hygiene Data'!I126))="","",OFFSET('Hygiene Data'!$I$11,0,10*ROW('Hygiene Data'!I126)))</f>
        <v/>
      </c>
      <c r="EE132" s="322" t="str">
        <f ca="true">+IF(OFFSET('Hygiene Data'!$I$12,0,10*ROW('Hygiene Data'!I126))="","",OFFSET('Hygiene Data'!$I$12,0,10*ROW('Hygiene Data'!I126)))</f>
        <v/>
      </c>
      <c r="EF132" s="322" t="str">
        <f ca="true">+IF(OFFSET('Hygiene Data'!$I$13,0,10*ROW('Hygiene Data'!I126))="","",OFFSET('Hygiene Data'!$I$13,0,10*ROW('Hygiene Data'!I126)))</f>
        <v/>
      </c>
    </row>
    <row xmlns:x14ac="http://schemas.microsoft.com/office/spreadsheetml/2009/9/ac" r="133" x14ac:dyDescent="0.2">
      <c r="A133" s="38" t="str">
        <f ca="true">+IF(OFFSET('Water Data'!$B$2,0,10*ROW('Water Data'!E127))="","",OFFSET('Water Data'!$B$2,0,10*ROW('Water Data'!E127)))</f>
        <v/>
      </c>
      <c r="B133" s="38" t="str">
        <f ca="true">+IF(OFFSET('Water Data'!$C$2,0,10*ROW('Water Data'!F127))="","",OFFSET('Water Data'!$C$2,0,10*ROW('Water Data'!F127)))</f>
        <v/>
      </c>
      <c r="C133" s="378" t="str">
        <f t="shared" ca="true" si="1"/>
        <v/>
      </c>
      <c r="D133" s="99"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9"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9"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9"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9"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9"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9"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9"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9"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9"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9"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9"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9"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9"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9"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9"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9"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9"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100"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100"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100"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100"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100"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100"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100"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100"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100"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100"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100"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100"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100"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100"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100"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100"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100"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100"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100"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100"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100"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100"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100"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100"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100"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100"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100"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100"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100"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100"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101"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101"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101"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101"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101"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101"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101"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101"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101"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101"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101"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101"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101"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101"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101"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101"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101"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101"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22"/>
      <c r="BS133" s="322" t="str">
        <f ca="true">+IF(OFFSET('Water Data'!$D$27,0,10*ROW('Water Data'!D127))="","",OFFSET('Water Data'!$D$27,0,10*ROW('Water Data'!D127)))</f>
        <v/>
      </c>
      <c r="BT133" s="322" t="str">
        <f ca="true">+IF(OFFSET('Water Data'!$D$28,0,10*ROW('Water Data'!D127))="","",OFFSET('Water Data'!$D$28,0,10*ROW('Water Data'!D127)))</f>
        <v/>
      </c>
      <c r="BU133" s="322" t="str">
        <f ca="true">+IF(OFFSET('Water Data'!$D$29,0,10*ROW('Water Data'!D127))="","",OFFSET('Water Data'!$D$29,0,10*ROW('Water Data'!D127)))</f>
        <v/>
      </c>
      <c r="BV133" s="322" t="str">
        <f ca="true">+IF(OFFSET('Water Data'!$E$27,0,10*ROW('Water Data'!E127))="","",OFFSET('Water Data'!$E$27,0,10*ROW('Water Data'!E127)))</f>
        <v/>
      </c>
      <c r="BW133" s="322" t="str">
        <f ca="true">+IF(OFFSET('Water Data'!$E$28,0,10*ROW('Water Data'!E127))="","",OFFSET('Water Data'!$E$28,0,10*ROW('Water Data'!E127)))</f>
        <v/>
      </c>
      <c r="BX133" s="322" t="str">
        <f ca="true">+IF(OFFSET('Water Data'!$E$29,0,10*ROW('Water Data'!E127))="","",OFFSET('Water Data'!$E$29,0,10*ROW('Water Data'!E127)))</f>
        <v/>
      </c>
      <c r="BY133" s="322" t="str">
        <f ca="true">+IF(OFFSET('Water Data'!$F$27,0,10*ROW('Water Data'!F127))="","",OFFSET('Water Data'!$F$27,0,10*ROW('Water Data'!F127)))</f>
        <v/>
      </c>
      <c r="BZ133" s="322" t="str">
        <f ca="true">+IF(OFFSET('Water Data'!$F$28,0,10*ROW('Water Data'!F127))="","",OFFSET('Water Data'!$F$28,0,10*ROW('Water Data'!F127)))</f>
        <v/>
      </c>
      <c r="CA133" s="322" t="str">
        <f ca="true">+IF(OFFSET('Water Data'!$F$29,0,10*ROW('Water Data'!F127))="","",OFFSET('Water Data'!$F$29,0,10*ROW('Water Data'!F127)))</f>
        <v/>
      </c>
      <c r="CB133" s="322" t="str">
        <f ca="true">+IF(OFFSET('Water Data'!$G$27,0,10*ROW('Water Data'!G127))="","",OFFSET('Water Data'!$G$27,0,10*ROW('Water Data'!G127)))</f>
        <v/>
      </c>
      <c r="CC133" s="322" t="str">
        <f ca="true">+IF(OFFSET('Water Data'!$G$28,0,10*ROW('Water Data'!G127))="","",OFFSET('Water Data'!$G$28,0,10*ROW('Water Data'!G127)))</f>
        <v/>
      </c>
      <c r="CD133" s="322" t="str">
        <f ca="true">+IF(OFFSET('Water Data'!$G$29,0,10*ROW('Water Data'!G127))="","",OFFSET('Water Data'!$G$29,0,10*ROW('Water Data'!G127)))</f>
        <v/>
      </c>
      <c r="CE133" s="322" t="str">
        <f ca="true">+IF(OFFSET('Water Data'!$H$27,0,10*ROW('Water Data'!H127))="","",OFFSET('Water Data'!$H$27,0,10*ROW('Water Data'!H127)))</f>
        <v/>
      </c>
      <c r="CF133" s="322" t="str">
        <f ca="true">+IF(OFFSET('Water Data'!$H$28,0,10*ROW('Water Data'!H127))="","",OFFSET('Water Data'!$H$28,0,10*ROW('Water Data'!H127)))</f>
        <v/>
      </c>
      <c r="CG133" s="322" t="str">
        <f ca="true">+IF(OFFSET('Water Data'!$H$29,0,10*ROW('Water Data'!H127))="","",OFFSET('Water Data'!$H$29,0,10*ROW('Water Data'!H127)))</f>
        <v/>
      </c>
      <c r="CH133" s="322" t="str">
        <f ca="true">+IF(OFFSET('Water Data'!$I$27,0,10*ROW('Water Data'!I127))="","",OFFSET('Water Data'!$I$27,0,10*ROW('Water Data'!I127)))</f>
        <v/>
      </c>
      <c r="CI133" s="322" t="str">
        <f ca="true">+IF(OFFSET('Water Data'!$I$28,0,10*ROW('Water Data'!I127))="","",OFFSET('Water Data'!$I$28,0,10*ROW('Water Data'!I127)))</f>
        <v/>
      </c>
      <c r="CJ133" s="322" t="str">
        <f ca="true">+IF(OFFSET('Water Data'!$I$29,0,10*ROW('Water Data'!I127))="","",OFFSET('Water Data'!$I$29,0,10*ROW('Water Data'!I127)))</f>
        <v/>
      </c>
      <c r="CK133" s="322" t="str">
        <f ca="true">+IF(OFFSET('Sanitation Data'!$D$28,0,10*ROW('Sanitation Data'!D127))="","",OFFSET('Sanitation Data'!$D$28,0,10*ROW('Sanitation Data'!D127)))</f>
        <v/>
      </c>
      <c r="CL133" s="322" t="str">
        <f ca="true">+IF(OFFSET('Sanitation Data'!$D$29,0,10*ROW('Sanitation Data'!D127))="","",OFFSET('Sanitation Data'!$D$29,0,10*ROW('Sanitation Data'!D127)))</f>
        <v/>
      </c>
      <c r="CM133" s="322" t="str">
        <f ca="true">+IF(OFFSET('Sanitation Data'!$D$30,0,10*ROW('Sanitation Data'!D127))="","",OFFSET('Sanitation Data'!$D$30,0,10*ROW('Sanitation Data'!D127)))</f>
        <v/>
      </c>
      <c r="CN133" s="322" t="str">
        <f ca="true">+IF(OFFSET('Sanitation Data'!$D$31,0,10*ROW('Sanitation Data'!D127))="","",OFFSET('Sanitation Data'!$D$31,0,10*ROW('Sanitation Data'!D127)))</f>
        <v/>
      </c>
      <c r="CO133" s="322" t="str">
        <f ca="true">+IF(OFFSET('Sanitation Data'!$D$32,0,10*ROW('Sanitation Data'!D127))="","",OFFSET('Sanitation Data'!$D$32,0,10*ROW('Sanitation Data'!D127)))</f>
        <v/>
      </c>
      <c r="CP133" s="322" t="str">
        <f ca="true">+IF(OFFSET('Sanitation Data'!$E$28,0,10*ROW('Sanitation Data'!E127))="","",OFFSET('Sanitation Data'!$E$28,0,10*ROW('Sanitation Data'!E127)))</f>
        <v/>
      </c>
      <c r="CQ133" s="322" t="str">
        <f ca="true">+IF(OFFSET('Sanitation Data'!$E$29,0,10*ROW('Sanitation Data'!E127))="","",OFFSET('Sanitation Data'!$E$29,0,10*ROW('Sanitation Data'!E127)))</f>
        <v/>
      </c>
      <c r="CR133" s="322" t="str">
        <f ca="true">+IF(OFFSET('Sanitation Data'!$E$30,0,10*ROW('Sanitation Data'!E127))="","",OFFSET('Sanitation Data'!$E$30,0,10*ROW('Sanitation Data'!E127)))</f>
        <v/>
      </c>
      <c r="CS133" s="322" t="str">
        <f ca="true">+IF(OFFSET('Sanitation Data'!$E$31,0,10*ROW('Sanitation Data'!E127))="","",OFFSET('Sanitation Data'!$E$31,0,10*ROW('Sanitation Data'!E127)))</f>
        <v/>
      </c>
      <c r="CT133" s="322" t="str">
        <f ca="true">+IF(OFFSET('Sanitation Data'!$E$32,0,10*ROW('Sanitation Data'!E127))="","",OFFSET('Sanitation Data'!$E$32,0,10*ROW('Sanitation Data'!E127)))</f>
        <v/>
      </c>
      <c r="CU133" s="322" t="str">
        <f ca="true">+IF(OFFSET('Sanitation Data'!$F$28,0,10*ROW('Sanitation Data'!F127))="","",OFFSET('Sanitation Data'!$F$28,0,10*ROW('Sanitation Data'!F127)))</f>
        <v/>
      </c>
      <c r="CV133" s="322" t="str">
        <f ca="true">+IF(OFFSET('Sanitation Data'!$F$29,0,10*ROW('Sanitation Data'!F127))="","",OFFSET('Sanitation Data'!$F$29,0,10*ROW('Sanitation Data'!F127)))</f>
        <v/>
      </c>
      <c r="CW133" s="322" t="str">
        <f ca="true">+IF(OFFSET('Sanitation Data'!$F$30,0,10*ROW('Sanitation Data'!F127))="","",OFFSET('Sanitation Data'!$F$30,0,10*ROW('Sanitation Data'!F127)))</f>
        <v/>
      </c>
      <c r="CX133" s="322" t="str">
        <f ca="true">+IF(OFFSET('Sanitation Data'!$F$31,0,10*ROW('Sanitation Data'!F127))="","",OFFSET('Sanitation Data'!$F$31,0,10*ROW('Sanitation Data'!F127)))</f>
        <v/>
      </c>
      <c r="CY133" s="322" t="str">
        <f ca="true">+IF(OFFSET('Sanitation Data'!$F$32,0,10*ROW('Sanitation Data'!F127))="","",OFFSET('Sanitation Data'!$F$32,0,10*ROW('Sanitation Data'!F127)))</f>
        <v/>
      </c>
      <c r="CZ133" s="322" t="str">
        <f ca="true">+IF(OFFSET('Sanitation Data'!$G$28,0,10*ROW('Sanitation Data'!G127))="","",OFFSET('Sanitation Data'!$G$28,0,10*ROW('Sanitation Data'!G127)))</f>
        <v/>
      </c>
      <c r="DA133" s="322" t="str">
        <f ca="true">+IF(OFFSET('Sanitation Data'!$G$29,0,10*ROW('Sanitation Data'!G127))="","",OFFSET('Sanitation Data'!$G$29,0,10*ROW('Sanitation Data'!G127)))</f>
        <v/>
      </c>
      <c r="DB133" s="322" t="str">
        <f ca="true">+IF(OFFSET('Sanitation Data'!$G$30,0,10*ROW('Sanitation Data'!G127))="","",OFFSET('Sanitation Data'!$G$30,0,10*ROW('Sanitation Data'!G127)))</f>
        <v/>
      </c>
      <c r="DC133" s="322" t="str">
        <f ca="true">+IF(OFFSET('Sanitation Data'!$G$31,0,10*ROW('Sanitation Data'!G127))="","",OFFSET('Sanitation Data'!$G$31,0,10*ROW('Sanitation Data'!G127)))</f>
        <v/>
      </c>
      <c r="DD133" s="322" t="str">
        <f ca="true">+IF(OFFSET('Sanitation Data'!$G$32,0,10*ROW('Sanitation Data'!G127))="","",OFFSET('Sanitation Data'!$G$32,0,10*ROW('Sanitation Data'!G127)))</f>
        <v/>
      </c>
      <c r="DE133" s="322" t="str">
        <f ca="true">+IF(OFFSET('Sanitation Data'!$H$28,0,10*ROW('Sanitation Data'!H127))="","",OFFSET('Sanitation Data'!$H$28,0,10*ROW('Sanitation Data'!H127)))</f>
        <v/>
      </c>
      <c r="DF133" s="322" t="str">
        <f ca="true">+IF(OFFSET('Sanitation Data'!$H$29,0,10*ROW('Sanitation Data'!H127))="","",OFFSET('Sanitation Data'!$H$29,0,10*ROW('Sanitation Data'!H127)))</f>
        <v/>
      </c>
      <c r="DG133" s="322" t="str">
        <f ca="true">+IF(OFFSET('Sanitation Data'!$H$30,0,10*ROW('Sanitation Data'!H127))="","",OFFSET('Sanitation Data'!$H$30,0,10*ROW('Sanitation Data'!H127)))</f>
        <v/>
      </c>
      <c r="DH133" s="322" t="str">
        <f ca="true">+IF(OFFSET('Sanitation Data'!$H$31,0,10*ROW('Sanitation Data'!H127))="","",OFFSET('Sanitation Data'!$H$31,0,10*ROW('Sanitation Data'!H127)))</f>
        <v/>
      </c>
      <c r="DI133" s="322" t="str">
        <f ca="true">+IF(OFFSET('Sanitation Data'!$H$32,0,10*ROW('Sanitation Data'!H127))="","",OFFSET('Sanitation Data'!$H$32,0,10*ROW('Sanitation Data'!H127)))</f>
        <v/>
      </c>
      <c r="DJ133" s="322" t="str">
        <f ca="true">+IF(OFFSET('Sanitation Data'!$I$28,0,10*ROW('Sanitation Data'!I127))="","",OFFSET('Sanitation Data'!$I$28,0,10*ROW('Sanitation Data'!I127)))</f>
        <v/>
      </c>
      <c r="DK133" s="322" t="str">
        <f ca="true">+IF(OFFSET('Sanitation Data'!$I$29,0,10*ROW('Sanitation Data'!I127))="","",OFFSET('Sanitation Data'!$I$29,0,10*ROW('Sanitation Data'!I127)))</f>
        <v/>
      </c>
      <c r="DL133" s="322" t="str">
        <f ca="true">+IF(OFFSET('Sanitation Data'!$I$30,0,10*ROW('Sanitation Data'!I127))="","",OFFSET('Sanitation Data'!$I$30,0,10*ROW('Sanitation Data'!I127)))</f>
        <v/>
      </c>
      <c r="DM133" s="322" t="str">
        <f ca="true">+IF(OFFSET('Sanitation Data'!$I$31,0,10*ROW('Sanitation Data'!I127))="","",OFFSET('Sanitation Data'!$I$31,0,10*ROW('Sanitation Data'!I127)))</f>
        <v/>
      </c>
      <c r="DN133" s="322" t="str">
        <f ca="true">+IF(OFFSET('Sanitation Data'!$I$32,0,10*ROW('Sanitation Data'!I127))="","",OFFSET('Sanitation Data'!$I$32,0,10*ROW('Sanitation Data'!I127)))</f>
        <v/>
      </c>
      <c r="DO133" s="322" t="str">
        <f ca="true">+IF(OFFSET('Hygiene Data'!$D$11,0,10*ROW('Hygiene Data'!D127))="","",OFFSET('Hygiene Data'!$D$11,0,10*ROW('Hygiene Data'!D127)))</f>
        <v/>
      </c>
      <c r="DP133" s="322" t="str">
        <f ca="true">+IF(OFFSET('Hygiene Data'!$D$12,0,10*ROW('Hygiene Data'!D127))="","",OFFSET('Hygiene Data'!$D$12,0,10*ROW('Hygiene Data'!D127)))</f>
        <v/>
      </c>
      <c r="DQ133" s="322" t="str">
        <f ca="true">+IF(OFFSET('Hygiene Data'!$D$13,0,10*ROW('Hygiene Data'!D127))="","",OFFSET('Hygiene Data'!$D$13,0,10*ROW('Hygiene Data'!D127)))</f>
        <v/>
      </c>
      <c r="DR133" s="322" t="str">
        <f ca="true">+IF(OFFSET('Hygiene Data'!$E$11,0,10*ROW('Hygiene Data'!E127))="","",OFFSET('Hygiene Data'!$E$11,0,10*ROW('Hygiene Data'!E127)))</f>
        <v/>
      </c>
      <c r="DS133" s="322" t="str">
        <f ca="true">+IF(OFFSET('Hygiene Data'!$E$12,0,10*ROW('Hygiene Data'!E127))="","",OFFSET('Hygiene Data'!$E$12,0,10*ROW('Hygiene Data'!E127)))</f>
        <v/>
      </c>
      <c r="DT133" s="322" t="str">
        <f ca="true">+IF(OFFSET('Hygiene Data'!$E$13,0,10*ROW('Hygiene Data'!E127))="","",OFFSET('Hygiene Data'!$E$13,0,10*ROW('Hygiene Data'!E127)))</f>
        <v/>
      </c>
      <c r="DU133" s="322" t="str">
        <f ca="true">+IF(OFFSET('Hygiene Data'!$F$11,0,10*ROW('Hygiene Data'!F127))="","",OFFSET('Hygiene Data'!$F$11,0,10*ROW('Hygiene Data'!F127)))</f>
        <v/>
      </c>
      <c r="DV133" s="322" t="str">
        <f ca="true">+IF(OFFSET('Hygiene Data'!$F$12,0,10*ROW('Hygiene Data'!F127))="","",OFFSET('Hygiene Data'!$F$12,0,10*ROW('Hygiene Data'!F127)))</f>
        <v/>
      </c>
      <c r="DW133" s="322" t="str">
        <f ca="true">+IF(OFFSET('Hygiene Data'!$F$13,0,10*ROW('Hygiene Data'!F127))="","",OFFSET('Hygiene Data'!$F$13,0,10*ROW('Hygiene Data'!F127)))</f>
        <v/>
      </c>
      <c r="DX133" s="322" t="str">
        <f ca="true">+IF(OFFSET('Hygiene Data'!$G$11,0,10*ROW('Hygiene Data'!G127))="","",OFFSET('Hygiene Data'!$G$11,0,10*ROW('Hygiene Data'!G127)))</f>
        <v/>
      </c>
      <c r="DY133" s="322" t="str">
        <f ca="true">+IF(OFFSET('Hygiene Data'!$G$12,0,10*ROW('Hygiene Data'!G127))="","",OFFSET('Hygiene Data'!$G$12,0,10*ROW('Hygiene Data'!G127)))</f>
        <v/>
      </c>
      <c r="DZ133" s="322" t="str">
        <f ca="true">+IF(OFFSET('Hygiene Data'!$G$13,0,10*ROW('Hygiene Data'!G127))="","",OFFSET('Hygiene Data'!$G$13,0,10*ROW('Hygiene Data'!G127)))</f>
        <v/>
      </c>
      <c r="EA133" s="322" t="str">
        <f ca="true">+IF(OFFSET('Hygiene Data'!$H$11,0,10*ROW('Hygiene Data'!H127))="","",OFFSET('Hygiene Data'!$H$11,0,10*ROW('Hygiene Data'!H127)))</f>
        <v/>
      </c>
      <c r="EB133" s="322" t="str">
        <f ca="true">+IF(OFFSET('Hygiene Data'!$H$12,0,10*ROW('Hygiene Data'!H127))="","",OFFSET('Hygiene Data'!$H$12,0,10*ROW('Hygiene Data'!H127)))</f>
        <v/>
      </c>
      <c r="EC133" s="322" t="str">
        <f ca="true">+IF(OFFSET('Hygiene Data'!$H$13,0,10*ROW('Hygiene Data'!H127))="","",OFFSET('Hygiene Data'!$H$13,0,10*ROW('Hygiene Data'!H127)))</f>
        <v/>
      </c>
      <c r="ED133" s="322" t="str">
        <f ca="true">+IF(OFFSET('Hygiene Data'!$I$11,0,10*ROW('Hygiene Data'!I127))="","",OFFSET('Hygiene Data'!$I$11,0,10*ROW('Hygiene Data'!I127)))</f>
        <v/>
      </c>
      <c r="EE133" s="322" t="str">
        <f ca="true">+IF(OFFSET('Hygiene Data'!$I$12,0,10*ROW('Hygiene Data'!I127))="","",OFFSET('Hygiene Data'!$I$12,0,10*ROW('Hygiene Data'!I127)))</f>
        <v/>
      </c>
      <c r="EF133" s="322" t="str">
        <f ca="true">+IF(OFFSET('Hygiene Data'!$I$13,0,10*ROW('Hygiene Data'!I127))="","",OFFSET('Hygiene Data'!$I$13,0,10*ROW('Hygiene Data'!I127)))</f>
        <v/>
      </c>
    </row>
    <row xmlns:x14ac="http://schemas.microsoft.com/office/spreadsheetml/2009/9/ac" r="134" x14ac:dyDescent="0.2">
      <c r="A134" s="38" t="str">
        <f ca="true">+IF(OFFSET('Water Data'!$B$2,0,10*ROW('Water Data'!E128))="","",OFFSET('Water Data'!$B$2,0,10*ROW('Water Data'!E128)))</f>
        <v/>
      </c>
      <c r="B134" s="38" t="str">
        <f ca="true">+IF(OFFSET('Water Data'!$C$2,0,10*ROW('Water Data'!F128))="","",OFFSET('Water Data'!$C$2,0,10*ROW('Water Data'!F128)))</f>
        <v/>
      </c>
      <c r="C134" s="378" t="str">
        <f t="shared" ca="true" si="1"/>
        <v/>
      </c>
      <c r="D134" s="99"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9"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9"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9"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9"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9"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9"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9"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9"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9"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9"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9"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9"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9"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9"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9"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9"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9"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100"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100"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100"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100"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100"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100"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100"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100"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100"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100"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100"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100"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100"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100"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100"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100"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100"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100"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100"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100"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100"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100"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100"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100"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100"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100"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100"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100"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100"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100"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101"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101"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101"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101"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101"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101"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101"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101"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101"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101"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101"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101"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101"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101"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101"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101"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101"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101"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22"/>
      <c r="BS134" s="322" t="str">
        <f ca="true">+IF(OFFSET('Water Data'!$D$27,0,10*ROW('Water Data'!D128))="","",OFFSET('Water Data'!$D$27,0,10*ROW('Water Data'!D128)))</f>
        <v/>
      </c>
      <c r="BT134" s="322" t="str">
        <f ca="true">+IF(OFFSET('Water Data'!$D$28,0,10*ROW('Water Data'!D128))="","",OFFSET('Water Data'!$D$28,0,10*ROW('Water Data'!D128)))</f>
        <v/>
      </c>
      <c r="BU134" s="322" t="str">
        <f ca="true">+IF(OFFSET('Water Data'!$D$29,0,10*ROW('Water Data'!D128))="","",OFFSET('Water Data'!$D$29,0,10*ROW('Water Data'!D128)))</f>
        <v/>
      </c>
      <c r="BV134" s="322" t="str">
        <f ca="true">+IF(OFFSET('Water Data'!$E$27,0,10*ROW('Water Data'!E128))="","",OFFSET('Water Data'!$E$27,0,10*ROW('Water Data'!E128)))</f>
        <v/>
      </c>
      <c r="BW134" s="322" t="str">
        <f ca="true">+IF(OFFSET('Water Data'!$E$28,0,10*ROW('Water Data'!E128))="","",OFFSET('Water Data'!$E$28,0,10*ROW('Water Data'!E128)))</f>
        <v/>
      </c>
      <c r="BX134" s="322" t="str">
        <f ca="true">+IF(OFFSET('Water Data'!$E$29,0,10*ROW('Water Data'!E128))="","",OFFSET('Water Data'!$E$29,0,10*ROW('Water Data'!E128)))</f>
        <v/>
      </c>
      <c r="BY134" s="322" t="str">
        <f ca="true">+IF(OFFSET('Water Data'!$F$27,0,10*ROW('Water Data'!F128))="","",OFFSET('Water Data'!$F$27,0,10*ROW('Water Data'!F128)))</f>
        <v/>
      </c>
      <c r="BZ134" s="322" t="str">
        <f ca="true">+IF(OFFSET('Water Data'!$F$28,0,10*ROW('Water Data'!F128))="","",OFFSET('Water Data'!$F$28,0,10*ROW('Water Data'!F128)))</f>
        <v/>
      </c>
      <c r="CA134" s="322" t="str">
        <f ca="true">+IF(OFFSET('Water Data'!$F$29,0,10*ROW('Water Data'!F128))="","",OFFSET('Water Data'!$F$29,0,10*ROW('Water Data'!F128)))</f>
        <v/>
      </c>
      <c r="CB134" s="322" t="str">
        <f ca="true">+IF(OFFSET('Water Data'!$G$27,0,10*ROW('Water Data'!G128))="","",OFFSET('Water Data'!$G$27,0,10*ROW('Water Data'!G128)))</f>
        <v/>
      </c>
      <c r="CC134" s="322" t="str">
        <f ca="true">+IF(OFFSET('Water Data'!$G$28,0,10*ROW('Water Data'!G128))="","",OFFSET('Water Data'!$G$28,0,10*ROW('Water Data'!G128)))</f>
        <v/>
      </c>
      <c r="CD134" s="322" t="str">
        <f ca="true">+IF(OFFSET('Water Data'!$G$29,0,10*ROW('Water Data'!G128))="","",OFFSET('Water Data'!$G$29,0,10*ROW('Water Data'!G128)))</f>
        <v/>
      </c>
      <c r="CE134" s="322" t="str">
        <f ca="true">+IF(OFFSET('Water Data'!$H$27,0,10*ROW('Water Data'!H128))="","",OFFSET('Water Data'!$H$27,0,10*ROW('Water Data'!H128)))</f>
        <v/>
      </c>
      <c r="CF134" s="322" t="str">
        <f ca="true">+IF(OFFSET('Water Data'!$H$28,0,10*ROW('Water Data'!H128))="","",OFFSET('Water Data'!$H$28,0,10*ROW('Water Data'!H128)))</f>
        <v/>
      </c>
      <c r="CG134" s="322" t="str">
        <f ca="true">+IF(OFFSET('Water Data'!$H$29,0,10*ROW('Water Data'!H128))="","",OFFSET('Water Data'!$H$29,0,10*ROW('Water Data'!H128)))</f>
        <v/>
      </c>
      <c r="CH134" s="322" t="str">
        <f ca="true">+IF(OFFSET('Water Data'!$I$27,0,10*ROW('Water Data'!I128))="","",OFFSET('Water Data'!$I$27,0,10*ROW('Water Data'!I128)))</f>
        <v/>
      </c>
      <c r="CI134" s="322" t="str">
        <f ca="true">+IF(OFFSET('Water Data'!$I$28,0,10*ROW('Water Data'!I128))="","",OFFSET('Water Data'!$I$28,0,10*ROW('Water Data'!I128)))</f>
        <v/>
      </c>
      <c r="CJ134" s="322" t="str">
        <f ca="true">+IF(OFFSET('Water Data'!$I$29,0,10*ROW('Water Data'!I128))="","",OFFSET('Water Data'!$I$29,0,10*ROW('Water Data'!I128)))</f>
        <v/>
      </c>
      <c r="CK134" s="322" t="str">
        <f ca="true">+IF(OFFSET('Sanitation Data'!$D$28,0,10*ROW('Sanitation Data'!D128))="","",OFFSET('Sanitation Data'!$D$28,0,10*ROW('Sanitation Data'!D128)))</f>
        <v/>
      </c>
      <c r="CL134" s="322" t="str">
        <f ca="true">+IF(OFFSET('Sanitation Data'!$D$29,0,10*ROW('Sanitation Data'!D128))="","",OFFSET('Sanitation Data'!$D$29,0,10*ROW('Sanitation Data'!D128)))</f>
        <v/>
      </c>
      <c r="CM134" s="322" t="str">
        <f ca="true">+IF(OFFSET('Sanitation Data'!$D$30,0,10*ROW('Sanitation Data'!D128))="","",OFFSET('Sanitation Data'!$D$30,0,10*ROW('Sanitation Data'!D128)))</f>
        <v/>
      </c>
      <c r="CN134" s="322" t="str">
        <f ca="true">+IF(OFFSET('Sanitation Data'!$D$31,0,10*ROW('Sanitation Data'!D128))="","",OFFSET('Sanitation Data'!$D$31,0,10*ROW('Sanitation Data'!D128)))</f>
        <v/>
      </c>
      <c r="CO134" s="322" t="str">
        <f ca="true">+IF(OFFSET('Sanitation Data'!$D$32,0,10*ROW('Sanitation Data'!D128))="","",OFFSET('Sanitation Data'!$D$32,0,10*ROW('Sanitation Data'!D128)))</f>
        <v/>
      </c>
      <c r="CP134" s="322" t="str">
        <f ca="true">+IF(OFFSET('Sanitation Data'!$E$28,0,10*ROW('Sanitation Data'!E128))="","",OFFSET('Sanitation Data'!$E$28,0,10*ROW('Sanitation Data'!E128)))</f>
        <v/>
      </c>
      <c r="CQ134" s="322" t="str">
        <f ca="true">+IF(OFFSET('Sanitation Data'!$E$29,0,10*ROW('Sanitation Data'!E128))="","",OFFSET('Sanitation Data'!$E$29,0,10*ROW('Sanitation Data'!E128)))</f>
        <v/>
      </c>
      <c r="CR134" s="322" t="str">
        <f ca="true">+IF(OFFSET('Sanitation Data'!$E$30,0,10*ROW('Sanitation Data'!E128))="","",OFFSET('Sanitation Data'!$E$30,0,10*ROW('Sanitation Data'!E128)))</f>
        <v/>
      </c>
      <c r="CS134" s="322" t="str">
        <f ca="true">+IF(OFFSET('Sanitation Data'!$E$31,0,10*ROW('Sanitation Data'!E128))="","",OFFSET('Sanitation Data'!$E$31,0,10*ROW('Sanitation Data'!E128)))</f>
        <v/>
      </c>
      <c r="CT134" s="322" t="str">
        <f ca="true">+IF(OFFSET('Sanitation Data'!$E$32,0,10*ROW('Sanitation Data'!E128))="","",OFFSET('Sanitation Data'!$E$32,0,10*ROW('Sanitation Data'!E128)))</f>
        <v/>
      </c>
      <c r="CU134" s="322" t="str">
        <f ca="true">+IF(OFFSET('Sanitation Data'!$F$28,0,10*ROW('Sanitation Data'!F128))="","",OFFSET('Sanitation Data'!$F$28,0,10*ROW('Sanitation Data'!F128)))</f>
        <v/>
      </c>
      <c r="CV134" s="322" t="str">
        <f ca="true">+IF(OFFSET('Sanitation Data'!$F$29,0,10*ROW('Sanitation Data'!F128))="","",OFFSET('Sanitation Data'!$F$29,0,10*ROW('Sanitation Data'!F128)))</f>
        <v/>
      </c>
      <c r="CW134" s="322" t="str">
        <f ca="true">+IF(OFFSET('Sanitation Data'!$F$30,0,10*ROW('Sanitation Data'!F128))="","",OFFSET('Sanitation Data'!$F$30,0,10*ROW('Sanitation Data'!F128)))</f>
        <v/>
      </c>
      <c r="CX134" s="322" t="str">
        <f ca="true">+IF(OFFSET('Sanitation Data'!$F$31,0,10*ROW('Sanitation Data'!F128))="","",OFFSET('Sanitation Data'!$F$31,0,10*ROW('Sanitation Data'!F128)))</f>
        <v/>
      </c>
      <c r="CY134" s="322" t="str">
        <f ca="true">+IF(OFFSET('Sanitation Data'!$F$32,0,10*ROW('Sanitation Data'!F128))="","",OFFSET('Sanitation Data'!$F$32,0,10*ROW('Sanitation Data'!F128)))</f>
        <v/>
      </c>
      <c r="CZ134" s="322" t="str">
        <f ca="true">+IF(OFFSET('Sanitation Data'!$G$28,0,10*ROW('Sanitation Data'!G128))="","",OFFSET('Sanitation Data'!$G$28,0,10*ROW('Sanitation Data'!G128)))</f>
        <v/>
      </c>
      <c r="DA134" s="322" t="str">
        <f ca="true">+IF(OFFSET('Sanitation Data'!$G$29,0,10*ROW('Sanitation Data'!G128))="","",OFFSET('Sanitation Data'!$G$29,0,10*ROW('Sanitation Data'!G128)))</f>
        <v/>
      </c>
      <c r="DB134" s="322" t="str">
        <f ca="true">+IF(OFFSET('Sanitation Data'!$G$30,0,10*ROW('Sanitation Data'!G128))="","",OFFSET('Sanitation Data'!$G$30,0,10*ROW('Sanitation Data'!G128)))</f>
        <v/>
      </c>
      <c r="DC134" s="322" t="str">
        <f ca="true">+IF(OFFSET('Sanitation Data'!$G$31,0,10*ROW('Sanitation Data'!G128))="","",OFFSET('Sanitation Data'!$G$31,0,10*ROW('Sanitation Data'!G128)))</f>
        <v/>
      </c>
      <c r="DD134" s="322" t="str">
        <f ca="true">+IF(OFFSET('Sanitation Data'!$G$32,0,10*ROW('Sanitation Data'!G128))="","",OFFSET('Sanitation Data'!$G$32,0,10*ROW('Sanitation Data'!G128)))</f>
        <v/>
      </c>
      <c r="DE134" s="322" t="str">
        <f ca="true">+IF(OFFSET('Sanitation Data'!$H$28,0,10*ROW('Sanitation Data'!H128))="","",OFFSET('Sanitation Data'!$H$28,0,10*ROW('Sanitation Data'!H128)))</f>
        <v/>
      </c>
      <c r="DF134" s="322" t="str">
        <f ca="true">+IF(OFFSET('Sanitation Data'!$H$29,0,10*ROW('Sanitation Data'!H128))="","",OFFSET('Sanitation Data'!$H$29,0,10*ROW('Sanitation Data'!H128)))</f>
        <v/>
      </c>
      <c r="DG134" s="322" t="str">
        <f ca="true">+IF(OFFSET('Sanitation Data'!$H$30,0,10*ROW('Sanitation Data'!H128))="","",OFFSET('Sanitation Data'!$H$30,0,10*ROW('Sanitation Data'!H128)))</f>
        <v/>
      </c>
      <c r="DH134" s="322" t="str">
        <f ca="true">+IF(OFFSET('Sanitation Data'!$H$31,0,10*ROW('Sanitation Data'!H128))="","",OFFSET('Sanitation Data'!$H$31,0,10*ROW('Sanitation Data'!H128)))</f>
        <v/>
      </c>
      <c r="DI134" s="322" t="str">
        <f ca="true">+IF(OFFSET('Sanitation Data'!$H$32,0,10*ROW('Sanitation Data'!H128))="","",OFFSET('Sanitation Data'!$H$32,0,10*ROW('Sanitation Data'!H128)))</f>
        <v/>
      </c>
      <c r="DJ134" s="322" t="str">
        <f ca="true">+IF(OFFSET('Sanitation Data'!$I$28,0,10*ROW('Sanitation Data'!I128))="","",OFFSET('Sanitation Data'!$I$28,0,10*ROW('Sanitation Data'!I128)))</f>
        <v/>
      </c>
      <c r="DK134" s="322" t="str">
        <f ca="true">+IF(OFFSET('Sanitation Data'!$I$29,0,10*ROW('Sanitation Data'!I128))="","",OFFSET('Sanitation Data'!$I$29,0,10*ROW('Sanitation Data'!I128)))</f>
        <v/>
      </c>
      <c r="DL134" s="322" t="str">
        <f ca="true">+IF(OFFSET('Sanitation Data'!$I$30,0,10*ROW('Sanitation Data'!I128))="","",OFFSET('Sanitation Data'!$I$30,0,10*ROW('Sanitation Data'!I128)))</f>
        <v/>
      </c>
      <c r="DM134" s="322" t="str">
        <f ca="true">+IF(OFFSET('Sanitation Data'!$I$31,0,10*ROW('Sanitation Data'!I128))="","",OFFSET('Sanitation Data'!$I$31,0,10*ROW('Sanitation Data'!I128)))</f>
        <v/>
      </c>
      <c r="DN134" s="322" t="str">
        <f ca="true">+IF(OFFSET('Sanitation Data'!$I$32,0,10*ROW('Sanitation Data'!I128))="","",OFFSET('Sanitation Data'!$I$32,0,10*ROW('Sanitation Data'!I128)))</f>
        <v/>
      </c>
      <c r="DO134" s="322" t="str">
        <f ca="true">+IF(OFFSET('Hygiene Data'!$D$11,0,10*ROW('Hygiene Data'!D128))="","",OFFSET('Hygiene Data'!$D$11,0,10*ROW('Hygiene Data'!D128)))</f>
        <v/>
      </c>
      <c r="DP134" s="322" t="str">
        <f ca="true">+IF(OFFSET('Hygiene Data'!$D$12,0,10*ROW('Hygiene Data'!D128))="","",OFFSET('Hygiene Data'!$D$12,0,10*ROW('Hygiene Data'!D128)))</f>
        <v/>
      </c>
      <c r="DQ134" s="322" t="str">
        <f ca="true">+IF(OFFSET('Hygiene Data'!$D$13,0,10*ROW('Hygiene Data'!D128))="","",OFFSET('Hygiene Data'!$D$13,0,10*ROW('Hygiene Data'!D128)))</f>
        <v/>
      </c>
      <c r="DR134" s="322" t="str">
        <f ca="true">+IF(OFFSET('Hygiene Data'!$E$11,0,10*ROW('Hygiene Data'!E128))="","",OFFSET('Hygiene Data'!$E$11,0,10*ROW('Hygiene Data'!E128)))</f>
        <v/>
      </c>
      <c r="DS134" s="322" t="str">
        <f ca="true">+IF(OFFSET('Hygiene Data'!$E$12,0,10*ROW('Hygiene Data'!E128))="","",OFFSET('Hygiene Data'!$E$12,0,10*ROW('Hygiene Data'!E128)))</f>
        <v/>
      </c>
      <c r="DT134" s="322" t="str">
        <f ca="true">+IF(OFFSET('Hygiene Data'!$E$13,0,10*ROW('Hygiene Data'!E128))="","",OFFSET('Hygiene Data'!$E$13,0,10*ROW('Hygiene Data'!E128)))</f>
        <v/>
      </c>
      <c r="DU134" s="322" t="str">
        <f ca="true">+IF(OFFSET('Hygiene Data'!$F$11,0,10*ROW('Hygiene Data'!F128))="","",OFFSET('Hygiene Data'!$F$11,0,10*ROW('Hygiene Data'!F128)))</f>
        <v/>
      </c>
      <c r="DV134" s="322" t="str">
        <f ca="true">+IF(OFFSET('Hygiene Data'!$F$12,0,10*ROW('Hygiene Data'!F128))="","",OFFSET('Hygiene Data'!$F$12,0,10*ROW('Hygiene Data'!F128)))</f>
        <v/>
      </c>
      <c r="DW134" s="322" t="str">
        <f ca="true">+IF(OFFSET('Hygiene Data'!$F$13,0,10*ROW('Hygiene Data'!F128))="","",OFFSET('Hygiene Data'!$F$13,0,10*ROW('Hygiene Data'!F128)))</f>
        <v/>
      </c>
      <c r="DX134" s="322" t="str">
        <f ca="true">+IF(OFFSET('Hygiene Data'!$G$11,0,10*ROW('Hygiene Data'!G128))="","",OFFSET('Hygiene Data'!$G$11,0,10*ROW('Hygiene Data'!G128)))</f>
        <v/>
      </c>
      <c r="DY134" s="322" t="str">
        <f ca="true">+IF(OFFSET('Hygiene Data'!$G$12,0,10*ROW('Hygiene Data'!G128))="","",OFFSET('Hygiene Data'!$G$12,0,10*ROW('Hygiene Data'!G128)))</f>
        <v/>
      </c>
      <c r="DZ134" s="322" t="str">
        <f ca="true">+IF(OFFSET('Hygiene Data'!$G$13,0,10*ROW('Hygiene Data'!G128))="","",OFFSET('Hygiene Data'!$G$13,0,10*ROW('Hygiene Data'!G128)))</f>
        <v/>
      </c>
      <c r="EA134" s="322" t="str">
        <f ca="true">+IF(OFFSET('Hygiene Data'!$H$11,0,10*ROW('Hygiene Data'!H128))="","",OFFSET('Hygiene Data'!$H$11,0,10*ROW('Hygiene Data'!H128)))</f>
        <v/>
      </c>
      <c r="EB134" s="322" t="str">
        <f ca="true">+IF(OFFSET('Hygiene Data'!$H$12,0,10*ROW('Hygiene Data'!H128))="","",OFFSET('Hygiene Data'!$H$12,0,10*ROW('Hygiene Data'!H128)))</f>
        <v/>
      </c>
      <c r="EC134" s="322" t="str">
        <f ca="true">+IF(OFFSET('Hygiene Data'!$H$13,0,10*ROW('Hygiene Data'!H128))="","",OFFSET('Hygiene Data'!$H$13,0,10*ROW('Hygiene Data'!H128)))</f>
        <v/>
      </c>
      <c r="ED134" s="322" t="str">
        <f ca="true">+IF(OFFSET('Hygiene Data'!$I$11,0,10*ROW('Hygiene Data'!I128))="","",OFFSET('Hygiene Data'!$I$11,0,10*ROW('Hygiene Data'!I128)))</f>
        <v/>
      </c>
      <c r="EE134" s="322" t="str">
        <f ca="true">+IF(OFFSET('Hygiene Data'!$I$12,0,10*ROW('Hygiene Data'!I128))="","",OFFSET('Hygiene Data'!$I$12,0,10*ROW('Hygiene Data'!I128)))</f>
        <v/>
      </c>
      <c r="EF134" s="322" t="str">
        <f ca="true">+IF(OFFSET('Hygiene Data'!$I$13,0,10*ROW('Hygiene Data'!I128))="","",OFFSET('Hygiene Data'!$I$13,0,10*ROW('Hygiene Data'!I128)))</f>
        <v/>
      </c>
    </row>
    <row xmlns:x14ac="http://schemas.microsoft.com/office/spreadsheetml/2009/9/ac" r="135" x14ac:dyDescent="0.2">
      <c r="A135" s="38" t="str">
        <f ca="true">+IF(OFFSET('Water Data'!$B$2,0,10*ROW('Water Data'!E129))="","",OFFSET('Water Data'!$B$2,0,10*ROW('Water Data'!E129)))</f>
        <v/>
      </c>
      <c r="B135" s="38" t="str">
        <f ca="true">+IF(OFFSET('Water Data'!$C$2,0,10*ROW('Water Data'!F129))="","",OFFSET('Water Data'!$C$2,0,10*ROW('Water Data'!F129)))</f>
        <v/>
      </c>
      <c r="C135" s="378" t="str">
        <f t="shared" ref="C135:C198" ca="true" si="2">+IF(ISNUMBER(VALUE(MID(A135,5,4))), VALUE(MID(A135, 5,4)),"")</f>
        <v/>
      </c>
      <c r="D135" s="99"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9"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9"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9"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9"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9"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9"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9"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9"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9"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9"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9"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9"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9"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9"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9"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9"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9"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100"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100"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100"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100"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100"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100"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100"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100"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100"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100"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100"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100"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100"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100"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100"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100"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100"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100"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100"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100"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100"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100"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100"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100"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100"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100"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100"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100"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100"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100"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101"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101"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101"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101"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101"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101"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101"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101"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101"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101"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101"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101"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101"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101"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101"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101"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101"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101"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22"/>
      <c r="BS135" s="322" t="str">
        <f ca="true">+IF(OFFSET('Water Data'!$D$27,0,10*ROW('Water Data'!D129))="","",OFFSET('Water Data'!$D$27,0,10*ROW('Water Data'!D129)))</f>
        <v/>
      </c>
      <c r="BT135" s="322" t="str">
        <f ca="true">+IF(OFFSET('Water Data'!$D$28,0,10*ROW('Water Data'!D129))="","",OFFSET('Water Data'!$D$28,0,10*ROW('Water Data'!D129)))</f>
        <v/>
      </c>
      <c r="BU135" s="322" t="str">
        <f ca="true">+IF(OFFSET('Water Data'!$D$29,0,10*ROW('Water Data'!D129))="","",OFFSET('Water Data'!$D$29,0,10*ROW('Water Data'!D129)))</f>
        <v/>
      </c>
      <c r="BV135" s="322" t="str">
        <f ca="true">+IF(OFFSET('Water Data'!$E$27,0,10*ROW('Water Data'!E129))="","",OFFSET('Water Data'!$E$27,0,10*ROW('Water Data'!E129)))</f>
        <v/>
      </c>
      <c r="BW135" s="322" t="str">
        <f ca="true">+IF(OFFSET('Water Data'!$E$28,0,10*ROW('Water Data'!E129))="","",OFFSET('Water Data'!$E$28,0,10*ROW('Water Data'!E129)))</f>
        <v/>
      </c>
      <c r="BX135" s="322" t="str">
        <f ca="true">+IF(OFFSET('Water Data'!$E$29,0,10*ROW('Water Data'!E129))="","",OFFSET('Water Data'!$E$29,0,10*ROW('Water Data'!E129)))</f>
        <v/>
      </c>
      <c r="BY135" s="322" t="str">
        <f ca="true">+IF(OFFSET('Water Data'!$F$27,0,10*ROW('Water Data'!F129))="","",OFFSET('Water Data'!$F$27,0,10*ROW('Water Data'!F129)))</f>
        <v/>
      </c>
      <c r="BZ135" s="322" t="str">
        <f ca="true">+IF(OFFSET('Water Data'!$F$28,0,10*ROW('Water Data'!F129))="","",OFFSET('Water Data'!$F$28,0,10*ROW('Water Data'!F129)))</f>
        <v/>
      </c>
      <c r="CA135" s="322" t="str">
        <f ca="true">+IF(OFFSET('Water Data'!$F$29,0,10*ROW('Water Data'!F129))="","",OFFSET('Water Data'!$F$29,0,10*ROW('Water Data'!F129)))</f>
        <v/>
      </c>
      <c r="CB135" s="322" t="str">
        <f ca="true">+IF(OFFSET('Water Data'!$G$27,0,10*ROW('Water Data'!G129))="","",OFFSET('Water Data'!$G$27,0,10*ROW('Water Data'!G129)))</f>
        <v/>
      </c>
      <c r="CC135" s="322" t="str">
        <f ca="true">+IF(OFFSET('Water Data'!$G$28,0,10*ROW('Water Data'!G129))="","",OFFSET('Water Data'!$G$28,0,10*ROW('Water Data'!G129)))</f>
        <v/>
      </c>
      <c r="CD135" s="322" t="str">
        <f ca="true">+IF(OFFSET('Water Data'!$G$29,0,10*ROW('Water Data'!G129))="","",OFFSET('Water Data'!$G$29,0,10*ROW('Water Data'!G129)))</f>
        <v/>
      </c>
      <c r="CE135" s="322" t="str">
        <f ca="true">+IF(OFFSET('Water Data'!$H$27,0,10*ROW('Water Data'!H129))="","",OFFSET('Water Data'!$H$27,0,10*ROW('Water Data'!H129)))</f>
        <v/>
      </c>
      <c r="CF135" s="322" t="str">
        <f ca="true">+IF(OFFSET('Water Data'!$H$28,0,10*ROW('Water Data'!H129))="","",OFFSET('Water Data'!$H$28,0,10*ROW('Water Data'!H129)))</f>
        <v/>
      </c>
      <c r="CG135" s="322" t="str">
        <f ca="true">+IF(OFFSET('Water Data'!$H$29,0,10*ROW('Water Data'!H129))="","",OFFSET('Water Data'!$H$29,0,10*ROW('Water Data'!H129)))</f>
        <v/>
      </c>
      <c r="CH135" s="322" t="str">
        <f ca="true">+IF(OFFSET('Water Data'!$I$27,0,10*ROW('Water Data'!I129))="","",OFFSET('Water Data'!$I$27,0,10*ROW('Water Data'!I129)))</f>
        <v/>
      </c>
      <c r="CI135" s="322" t="str">
        <f ca="true">+IF(OFFSET('Water Data'!$I$28,0,10*ROW('Water Data'!I129))="","",OFFSET('Water Data'!$I$28,0,10*ROW('Water Data'!I129)))</f>
        <v/>
      </c>
      <c r="CJ135" s="322" t="str">
        <f ca="true">+IF(OFFSET('Water Data'!$I$29,0,10*ROW('Water Data'!I129))="","",OFFSET('Water Data'!$I$29,0,10*ROW('Water Data'!I129)))</f>
        <v/>
      </c>
      <c r="CK135" s="322" t="str">
        <f ca="true">+IF(OFFSET('Sanitation Data'!$D$28,0,10*ROW('Sanitation Data'!D129))="","",OFFSET('Sanitation Data'!$D$28,0,10*ROW('Sanitation Data'!D129)))</f>
        <v/>
      </c>
      <c r="CL135" s="322" t="str">
        <f ca="true">+IF(OFFSET('Sanitation Data'!$D$29,0,10*ROW('Sanitation Data'!D129))="","",OFFSET('Sanitation Data'!$D$29,0,10*ROW('Sanitation Data'!D129)))</f>
        <v/>
      </c>
      <c r="CM135" s="322" t="str">
        <f ca="true">+IF(OFFSET('Sanitation Data'!$D$30,0,10*ROW('Sanitation Data'!D129))="","",OFFSET('Sanitation Data'!$D$30,0,10*ROW('Sanitation Data'!D129)))</f>
        <v/>
      </c>
      <c r="CN135" s="322" t="str">
        <f ca="true">+IF(OFFSET('Sanitation Data'!$D$31,0,10*ROW('Sanitation Data'!D129))="","",OFFSET('Sanitation Data'!$D$31,0,10*ROW('Sanitation Data'!D129)))</f>
        <v/>
      </c>
      <c r="CO135" s="322" t="str">
        <f ca="true">+IF(OFFSET('Sanitation Data'!$D$32,0,10*ROW('Sanitation Data'!D129))="","",OFFSET('Sanitation Data'!$D$32,0,10*ROW('Sanitation Data'!D129)))</f>
        <v/>
      </c>
      <c r="CP135" s="322" t="str">
        <f ca="true">+IF(OFFSET('Sanitation Data'!$E$28,0,10*ROW('Sanitation Data'!E129))="","",OFFSET('Sanitation Data'!$E$28,0,10*ROW('Sanitation Data'!E129)))</f>
        <v/>
      </c>
      <c r="CQ135" s="322" t="str">
        <f ca="true">+IF(OFFSET('Sanitation Data'!$E$29,0,10*ROW('Sanitation Data'!E129))="","",OFFSET('Sanitation Data'!$E$29,0,10*ROW('Sanitation Data'!E129)))</f>
        <v/>
      </c>
      <c r="CR135" s="322" t="str">
        <f ca="true">+IF(OFFSET('Sanitation Data'!$E$30,0,10*ROW('Sanitation Data'!E129))="","",OFFSET('Sanitation Data'!$E$30,0,10*ROW('Sanitation Data'!E129)))</f>
        <v/>
      </c>
      <c r="CS135" s="322" t="str">
        <f ca="true">+IF(OFFSET('Sanitation Data'!$E$31,0,10*ROW('Sanitation Data'!E129))="","",OFFSET('Sanitation Data'!$E$31,0,10*ROW('Sanitation Data'!E129)))</f>
        <v/>
      </c>
      <c r="CT135" s="322" t="str">
        <f ca="true">+IF(OFFSET('Sanitation Data'!$E$32,0,10*ROW('Sanitation Data'!E129))="","",OFFSET('Sanitation Data'!$E$32,0,10*ROW('Sanitation Data'!E129)))</f>
        <v/>
      </c>
      <c r="CU135" s="322" t="str">
        <f ca="true">+IF(OFFSET('Sanitation Data'!$F$28,0,10*ROW('Sanitation Data'!F129))="","",OFFSET('Sanitation Data'!$F$28,0,10*ROW('Sanitation Data'!F129)))</f>
        <v/>
      </c>
      <c r="CV135" s="322" t="str">
        <f ca="true">+IF(OFFSET('Sanitation Data'!$F$29,0,10*ROW('Sanitation Data'!F129))="","",OFFSET('Sanitation Data'!$F$29,0,10*ROW('Sanitation Data'!F129)))</f>
        <v/>
      </c>
      <c r="CW135" s="322" t="str">
        <f ca="true">+IF(OFFSET('Sanitation Data'!$F$30,0,10*ROW('Sanitation Data'!F129))="","",OFFSET('Sanitation Data'!$F$30,0,10*ROW('Sanitation Data'!F129)))</f>
        <v/>
      </c>
      <c r="CX135" s="322" t="str">
        <f ca="true">+IF(OFFSET('Sanitation Data'!$F$31,0,10*ROW('Sanitation Data'!F129))="","",OFFSET('Sanitation Data'!$F$31,0,10*ROW('Sanitation Data'!F129)))</f>
        <v/>
      </c>
      <c r="CY135" s="322" t="str">
        <f ca="true">+IF(OFFSET('Sanitation Data'!$F$32,0,10*ROW('Sanitation Data'!F129))="","",OFFSET('Sanitation Data'!$F$32,0,10*ROW('Sanitation Data'!F129)))</f>
        <v/>
      </c>
      <c r="CZ135" s="322" t="str">
        <f ca="true">+IF(OFFSET('Sanitation Data'!$G$28,0,10*ROW('Sanitation Data'!G129))="","",OFFSET('Sanitation Data'!$G$28,0,10*ROW('Sanitation Data'!G129)))</f>
        <v/>
      </c>
      <c r="DA135" s="322" t="str">
        <f ca="true">+IF(OFFSET('Sanitation Data'!$G$29,0,10*ROW('Sanitation Data'!G129))="","",OFFSET('Sanitation Data'!$G$29,0,10*ROW('Sanitation Data'!G129)))</f>
        <v/>
      </c>
      <c r="DB135" s="322" t="str">
        <f ca="true">+IF(OFFSET('Sanitation Data'!$G$30,0,10*ROW('Sanitation Data'!G129))="","",OFFSET('Sanitation Data'!$G$30,0,10*ROW('Sanitation Data'!G129)))</f>
        <v/>
      </c>
      <c r="DC135" s="322" t="str">
        <f ca="true">+IF(OFFSET('Sanitation Data'!$G$31,0,10*ROW('Sanitation Data'!G129))="","",OFFSET('Sanitation Data'!$G$31,0,10*ROW('Sanitation Data'!G129)))</f>
        <v/>
      </c>
      <c r="DD135" s="322" t="str">
        <f ca="true">+IF(OFFSET('Sanitation Data'!$G$32,0,10*ROW('Sanitation Data'!G129))="","",OFFSET('Sanitation Data'!$G$32,0,10*ROW('Sanitation Data'!G129)))</f>
        <v/>
      </c>
      <c r="DE135" s="322" t="str">
        <f ca="true">+IF(OFFSET('Sanitation Data'!$H$28,0,10*ROW('Sanitation Data'!H129))="","",OFFSET('Sanitation Data'!$H$28,0,10*ROW('Sanitation Data'!H129)))</f>
        <v/>
      </c>
      <c r="DF135" s="322" t="str">
        <f ca="true">+IF(OFFSET('Sanitation Data'!$H$29,0,10*ROW('Sanitation Data'!H129))="","",OFFSET('Sanitation Data'!$H$29,0,10*ROW('Sanitation Data'!H129)))</f>
        <v/>
      </c>
      <c r="DG135" s="322" t="str">
        <f ca="true">+IF(OFFSET('Sanitation Data'!$H$30,0,10*ROW('Sanitation Data'!H129))="","",OFFSET('Sanitation Data'!$H$30,0,10*ROW('Sanitation Data'!H129)))</f>
        <v/>
      </c>
      <c r="DH135" s="322" t="str">
        <f ca="true">+IF(OFFSET('Sanitation Data'!$H$31,0,10*ROW('Sanitation Data'!H129))="","",OFFSET('Sanitation Data'!$H$31,0,10*ROW('Sanitation Data'!H129)))</f>
        <v/>
      </c>
      <c r="DI135" s="322" t="str">
        <f ca="true">+IF(OFFSET('Sanitation Data'!$H$32,0,10*ROW('Sanitation Data'!H129))="","",OFFSET('Sanitation Data'!$H$32,0,10*ROW('Sanitation Data'!H129)))</f>
        <v/>
      </c>
      <c r="DJ135" s="322" t="str">
        <f ca="true">+IF(OFFSET('Sanitation Data'!$I$28,0,10*ROW('Sanitation Data'!I129))="","",OFFSET('Sanitation Data'!$I$28,0,10*ROW('Sanitation Data'!I129)))</f>
        <v/>
      </c>
      <c r="DK135" s="322" t="str">
        <f ca="true">+IF(OFFSET('Sanitation Data'!$I$29,0,10*ROW('Sanitation Data'!I129))="","",OFFSET('Sanitation Data'!$I$29,0,10*ROW('Sanitation Data'!I129)))</f>
        <v/>
      </c>
      <c r="DL135" s="322" t="str">
        <f ca="true">+IF(OFFSET('Sanitation Data'!$I$30,0,10*ROW('Sanitation Data'!I129))="","",OFFSET('Sanitation Data'!$I$30,0,10*ROW('Sanitation Data'!I129)))</f>
        <v/>
      </c>
      <c r="DM135" s="322" t="str">
        <f ca="true">+IF(OFFSET('Sanitation Data'!$I$31,0,10*ROW('Sanitation Data'!I129))="","",OFFSET('Sanitation Data'!$I$31,0,10*ROW('Sanitation Data'!I129)))</f>
        <v/>
      </c>
      <c r="DN135" s="322" t="str">
        <f ca="true">+IF(OFFSET('Sanitation Data'!$I$32,0,10*ROW('Sanitation Data'!I129))="","",OFFSET('Sanitation Data'!$I$32,0,10*ROW('Sanitation Data'!I129)))</f>
        <v/>
      </c>
      <c r="DO135" s="322" t="str">
        <f ca="true">+IF(OFFSET('Hygiene Data'!$D$11,0,10*ROW('Hygiene Data'!D129))="","",OFFSET('Hygiene Data'!$D$11,0,10*ROW('Hygiene Data'!D129)))</f>
        <v/>
      </c>
      <c r="DP135" s="322" t="str">
        <f ca="true">+IF(OFFSET('Hygiene Data'!$D$12,0,10*ROW('Hygiene Data'!D129))="","",OFFSET('Hygiene Data'!$D$12,0,10*ROW('Hygiene Data'!D129)))</f>
        <v/>
      </c>
      <c r="DQ135" s="322" t="str">
        <f ca="true">+IF(OFFSET('Hygiene Data'!$D$13,0,10*ROW('Hygiene Data'!D129))="","",OFFSET('Hygiene Data'!$D$13,0,10*ROW('Hygiene Data'!D129)))</f>
        <v/>
      </c>
      <c r="DR135" s="322" t="str">
        <f ca="true">+IF(OFFSET('Hygiene Data'!$E$11,0,10*ROW('Hygiene Data'!E129))="","",OFFSET('Hygiene Data'!$E$11,0,10*ROW('Hygiene Data'!E129)))</f>
        <v/>
      </c>
      <c r="DS135" s="322" t="str">
        <f ca="true">+IF(OFFSET('Hygiene Data'!$E$12,0,10*ROW('Hygiene Data'!E129))="","",OFFSET('Hygiene Data'!$E$12,0,10*ROW('Hygiene Data'!E129)))</f>
        <v/>
      </c>
      <c r="DT135" s="322" t="str">
        <f ca="true">+IF(OFFSET('Hygiene Data'!$E$13,0,10*ROW('Hygiene Data'!E129))="","",OFFSET('Hygiene Data'!$E$13,0,10*ROW('Hygiene Data'!E129)))</f>
        <v/>
      </c>
      <c r="DU135" s="322" t="str">
        <f ca="true">+IF(OFFSET('Hygiene Data'!$F$11,0,10*ROW('Hygiene Data'!F129))="","",OFFSET('Hygiene Data'!$F$11,0,10*ROW('Hygiene Data'!F129)))</f>
        <v/>
      </c>
      <c r="DV135" s="322" t="str">
        <f ca="true">+IF(OFFSET('Hygiene Data'!$F$12,0,10*ROW('Hygiene Data'!F129))="","",OFFSET('Hygiene Data'!$F$12,0,10*ROW('Hygiene Data'!F129)))</f>
        <v/>
      </c>
      <c r="DW135" s="322" t="str">
        <f ca="true">+IF(OFFSET('Hygiene Data'!$F$13,0,10*ROW('Hygiene Data'!F129))="","",OFFSET('Hygiene Data'!$F$13,0,10*ROW('Hygiene Data'!F129)))</f>
        <v/>
      </c>
      <c r="DX135" s="322" t="str">
        <f ca="true">+IF(OFFSET('Hygiene Data'!$G$11,0,10*ROW('Hygiene Data'!G129))="","",OFFSET('Hygiene Data'!$G$11,0,10*ROW('Hygiene Data'!G129)))</f>
        <v/>
      </c>
      <c r="DY135" s="322" t="str">
        <f ca="true">+IF(OFFSET('Hygiene Data'!$G$12,0,10*ROW('Hygiene Data'!G129))="","",OFFSET('Hygiene Data'!$G$12,0,10*ROW('Hygiene Data'!G129)))</f>
        <v/>
      </c>
      <c r="DZ135" s="322" t="str">
        <f ca="true">+IF(OFFSET('Hygiene Data'!$G$13,0,10*ROW('Hygiene Data'!G129))="","",OFFSET('Hygiene Data'!$G$13,0,10*ROW('Hygiene Data'!G129)))</f>
        <v/>
      </c>
      <c r="EA135" s="322" t="str">
        <f ca="true">+IF(OFFSET('Hygiene Data'!$H$11,0,10*ROW('Hygiene Data'!H129))="","",OFFSET('Hygiene Data'!$H$11,0,10*ROW('Hygiene Data'!H129)))</f>
        <v/>
      </c>
      <c r="EB135" s="322" t="str">
        <f ca="true">+IF(OFFSET('Hygiene Data'!$H$12,0,10*ROW('Hygiene Data'!H129))="","",OFFSET('Hygiene Data'!$H$12,0,10*ROW('Hygiene Data'!H129)))</f>
        <v/>
      </c>
      <c r="EC135" s="322" t="str">
        <f ca="true">+IF(OFFSET('Hygiene Data'!$H$13,0,10*ROW('Hygiene Data'!H129))="","",OFFSET('Hygiene Data'!$H$13,0,10*ROW('Hygiene Data'!H129)))</f>
        <v/>
      </c>
      <c r="ED135" s="322" t="str">
        <f ca="true">+IF(OFFSET('Hygiene Data'!$I$11,0,10*ROW('Hygiene Data'!I129))="","",OFFSET('Hygiene Data'!$I$11,0,10*ROW('Hygiene Data'!I129)))</f>
        <v/>
      </c>
      <c r="EE135" s="322" t="str">
        <f ca="true">+IF(OFFSET('Hygiene Data'!$I$12,0,10*ROW('Hygiene Data'!I129))="","",OFFSET('Hygiene Data'!$I$12,0,10*ROW('Hygiene Data'!I129)))</f>
        <v/>
      </c>
      <c r="EF135" s="322" t="str">
        <f ca="true">+IF(OFFSET('Hygiene Data'!$I$13,0,10*ROW('Hygiene Data'!I129))="","",OFFSET('Hygiene Data'!$I$13,0,10*ROW('Hygiene Data'!I129)))</f>
        <v/>
      </c>
    </row>
    <row xmlns:x14ac="http://schemas.microsoft.com/office/spreadsheetml/2009/9/ac" r="136" x14ac:dyDescent="0.2">
      <c r="A136" s="38" t="str">
        <f ca="true">+IF(OFFSET('Water Data'!$B$2,0,10*ROW('Water Data'!E130))="","",OFFSET('Water Data'!$B$2,0,10*ROW('Water Data'!E130)))</f>
        <v/>
      </c>
      <c r="B136" s="38" t="str">
        <f ca="true">+IF(OFFSET('Water Data'!$C$2,0,10*ROW('Water Data'!F130))="","",OFFSET('Water Data'!$C$2,0,10*ROW('Water Data'!F130)))</f>
        <v/>
      </c>
      <c r="C136" s="378" t="str">
        <f t="shared" ca="true" si="2"/>
        <v/>
      </c>
      <c r="D136" s="99"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9"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9"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9"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9"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9"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9"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9"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9"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9"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9"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9"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9"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9"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9"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9"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9"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9"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100"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100"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100"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100"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100"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100"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100"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100"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100"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100"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100"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100"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100"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100"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100"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100"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100"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100"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100"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100"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100"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100"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100"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100"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100"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100"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100"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100"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100"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100"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101"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101"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101"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101"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101"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101"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101"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101"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101"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101"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101"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101"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101"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101"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101"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101"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101"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101"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22"/>
      <c r="BS136" s="322" t="str">
        <f ca="true">+IF(OFFSET('Water Data'!$D$27,0,10*ROW('Water Data'!D130))="","",OFFSET('Water Data'!$D$27,0,10*ROW('Water Data'!D130)))</f>
        <v/>
      </c>
      <c r="BT136" s="322" t="str">
        <f ca="true">+IF(OFFSET('Water Data'!$D$28,0,10*ROW('Water Data'!D130))="","",OFFSET('Water Data'!$D$28,0,10*ROW('Water Data'!D130)))</f>
        <v/>
      </c>
      <c r="BU136" s="322" t="str">
        <f ca="true">+IF(OFFSET('Water Data'!$D$29,0,10*ROW('Water Data'!D130))="","",OFFSET('Water Data'!$D$29,0,10*ROW('Water Data'!D130)))</f>
        <v/>
      </c>
      <c r="BV136" s="322" t="str">
        <f ca="true">+IF(OFFSET('Water Data'!$E$27,0,10*ROW('Water Data'!E130))="","",OFFSET('Water Data'!$E$27,0,10*ROW('Water Data'!E130)))</f>
        <v/>
      </c>
      <c r="BW136" s="322" t="str">
        <f ca="true">+IF(OFFSET('Water Data'!$E$28,0,10*ROW('Water Data'!E130))="","",OFFSET('Water Data'!$E$28,0,10*ROW('Water Data'!E130)))</f>
        <v/>
      </c>
      <c r="BX136" s="322" t="str">
        <f ca="true">+IF(OFFSET('Water Data'!$E$29,0,10*ROW('Water Data'!E130))="","",OFFSET('Water Data'!$E$29,0,10*ROW('Water Data'!E130)))</f>
        <v/>
      </c>
      <c r="BY136" s="322" t="str">
        <f ca="true">+IF(OFFSET('Water Data'!$F$27,0,10*ROW('Water Data'!F130))="","",OFFSET('Water Data'!$F$27,0,10*ROW('Water Data'!F130)))</f>
        <v/>
      </c>
      <c r="BZ136" s="322" t="str">
        <f ca="true">+IF(OFFSET('Water Data'!$F$28,0,10*ROW('Water Data'!F130))="","",OFFSET('Water Data'!$F$28,0,10*ROW('Water Data'!F130)))</f>
        <v/>
      </c>
      <c r="CA136" s="322" t="str">
        <f ca="true">+IF(OFFSET('Water Data'!$F$29,0,10*ROW('Water Data'!F130))="","",OFFSET('Water Data'!$F$29,0,10*ROW('Water Data'!F130)))</f>
        <v/>
      </c>
      <c r="CB136" s="322" t="str">
        <f ca="true">+IF(OFFSET('Water Data'!$G$27,0,10*ROW('Water Data'!G130))="","",OFFSET('Water Data'!$G$27,0,10*ROW('Water Data'!G130)))</f>
        <v/>
      </c>
      <c r="CC136" s="322" t="str">
        <f ca="true">+IF(OFFSET('Water Data'!$G$28,0,10*ROW('Water Data'!G130))="","",OFFSET('Water Data'!$G$28,0,10*ROW('Water Data'!G130)))</f>
        <v/>
      </c>
      <c r="CD136" s="322" t="str">
        <f ca="true">+IF(OFFSET('Water Data'!$G$29,0,10*ROW('Water Data'!G130))="","",OFFSET('Water Data'!$G$29,0,10*ROW('Water Data'!G130)))</f>
        <v/>
      </c>
      <c r="CE136" s="322" t="str">
        <f ca="true">+IF(OFFSET('Water Data'!$H$27,0,10*ROW('Water Data'!H130))="","",OFFSET('Water Data'!$H$27,0,10*ROW('Water Data'!H130)))</f>
        <v/>
      </c>
      <c r="CF136" s="322" t="str">
        <f ca="true">+IF(OFFSET('Water Data'!$H$28,0,10*ROW('Water Data'!H130))="","",OFFSET('Water Data'!$H$28,0,10*ROW('Water Data'!H130)))</f>
        <v/>
      </c>
      <c r="CG136" s="322" t="str">
        <f ca="true">+IF(OFFSET('Water Data'!$H$29,0,10*ROW('Water Data'!H130))="","",OFFSET('Water Data'!$H$29,0,10*ROW('Water Data'!H130)))</f>
        <v/>
      </c>
      <c r="CH136" s="322" t="str">
        <f ca="true">+IF(OFFSET('Water Data'!$I$27,0,10*ROW('Water Data'!I130))="","",OFFSET('Water Data'!$I$27,0,10*ROW('Water Data'!I130)))</f>
        <v/>
      </c>
      <c r="CI136" s="322" t="str">
        <f ca="true">+IF(OFFSET('Water Data'!$I$28,0,10*ROW('Water Data'!I130))="","",OFFSET('Water Data'!$I$28,0,10*ROW('Water Data'!I130)))</f>
        <v/>
      </c>
      <c r="CJ136" s="322" t="str">
        <f ca="true">+IF(OFFSET('Water Data'!$I$29,0,10*ROW('Water Data'!I130))="","",OFFSET('Water Data'!$I$29,0,10*ROW('Water Data'!I130)))</f>
        <v/>
      </c>
      <c r="CK136" s="322" t="str">
        <f ca="true">+IF(OFFSET('Sanitation Data'!$D$28,0,10*ROW('Sanitation Data'!D130))="","",OFFSET('Sanitation Data'!$D$28,0,10*ROW('Sanitation Data'!D130)))</f>
        <v/>
      </c>
      <c r="CL136" s="322" t="str">
        <f ca="true">+IF(OFFSET('Sanitation Data'!$D$29,0,10*ROW('Sanitation Data'!D130))="","",OFFSET('Sanitation Data'!$D$29,0,10*ROW('Sanitation Data'!D130)))</f>
        <v/>
      </c>
      <c r="CM136" s="322" t="str">
        <f ca="true">+IF(OFFSET('Sanitation Data'!$D$30,0,10*ROW('Sanitation Data'!D130))="","",OFFSET('Sanitation Data'!$D$30,0,10*ROW('Sanitation Data'!D130)))</f>
        <v/>
      </c>
      <c r="CN136" s="322" t="str">
        <f ca="true">+IF(OFFSET('Sanitation Data'!$D$31,0,10*ROW('Sanitation Data'!D130))="","",OFFSET('Sanitation Data'!$D$31,0,10*ROW('Sanitation Data'!D130)))</f>
        <v/>
      </c>
      <c r="CO136" s="322" t="str">
        <f ca="true">+IF(OFFSET('Sanitation Data'!$D$32,0,10*ROW('Sanitation Data'!D130))="","",OFFSET('Sanitation Data'!$D$32,0,10*ROW('Sanitation Data'!D130)))</f>
        <v/>
      </c>
      <c r="CP136" s="322" t="str">
        <f ca="true">+IF(OFFSET('Sanitation Data'!$E$28,0,10*ROW('Sanitation Data'!E130))="","",OFFSET('Sanitation Data'!$E$28,0,10*ROW('Sanitation Data'!E130)))</f>
        <v/>
      </c>
      <c r="CQ136" s="322" t="str">
        <f ca="true">+IF(OFFSET('Sanitation Data'!$E$29,0,10*ROW('Sanitation Data'!E130))="","",OFFSET('Sanitation Data'!$E$29,0,10*ROW('Sanitation Data'!E130)))</f>
        <v/>
      </c>
      <c r="CR136" s="322" t="str">
        <f ca="true">+IF(OFFSET('Sanitation Data'!$E$30,0,10*ROW('Sanitation Data'!E130))="","",OFFSET('Sanitation Data'!$E$30,0,10*ROW('Sanitation Data'!E130)))</f>
        <v/>
      </c>
      <c r="CS136" s="322" t="str">
        <f ca="true">+IF(OFFSET('Sanitation Data'!$E$31,0,10*ROW('Sanitation Data'!E130))="","",OFFSET('Sanitation Data'!$E$31,0,10*ROW('Sanitation Data'!E130)))</f>
        <v/>
      </c>
      <c r="CT136" s="322" t="str">
        <f ca="true">+IF(OFFSET('Sanitation Data'!$E$32,0,10*ROW('Sanitation Data'!E130))="","",OFFSET('Sanitation Data'!$E$32,0,10*ROW('Sanitation Data'!E130)))</f>
        <v/>
      </c>
      <c r="CU136" s="322" t="str">
        <f ca="true">+IF(OFFSET('Sanitation Data'!$F$28,0,10*ROW('Sanitation Data'!F130))="","",OFFSET('Sanitation Data'!$F$28,0,10*ROW('Sanitation Data'!F130)))</f>
        <v/>
      </c>
      <c r="CV136" s="322" t="str">
        <f ca="true">+IF(OFFSET('Sanitation Data'!$F$29,0,10*ROW('Sanitation Data'!F130))="","",OFFSET('Sanitation Data'!$F$29,0,10*ROW('Sanitation Data'!F130)))</f>
        <v/>
      </c>
      <c r="CW136" s="322" t="str">
        <f ca="true">+IF(OFFSET('Sanitation Data'!$F$30,0,10*ROW('Sanitation Data'!F130))="","",OFFSET('Sanitation Data'!$F$30,0,10*ROW('Sanitation Data'!F130)))</f>
        <v/>
      </c>
      <c r="CX136" s="322" t="str">
        <f ca="true">+IF(OFFSET('Sanitation Data'!$F$31,0,10*ROW('Sanitation Data'!F130))="","",OFFSET('Sanitation Data'!$F$31,0,10*ROW('Sanitation Data'!F130)))</f>
        <v/>
      </c>
      <c r="CY136" s="322" t="str">
        <f ca="true">+IF(OFFSET('Sanitation Data'!$F$32,0,10*ROW('Sanitation Data'!F130))="","",OFFSET('Sanitation Data'!$F$32,0,10*ROW('Sanitation Data'!F130)))</f>
        <v/>
      </c>
      <c r="CZ136" s="322" t="str">
        <f ca="true">+IF(OFFSET('Sanitation Data'!$G$28,0,10*ROW('Sanitation Data'!G130))="","",OFFSET('Sanitation Data'!$G$28,0,10*ROW('Sanitation Data'!G130)))</f>
        <v/>
      </c>
      <c r="DA136" s="322" t="str">
        <f ca="true">+IF(OFFSET('Sanitation Data'!$G$29,0,10*ROW('Sanitation Data'!G130))="","",OFFSET('Sanitation Data'!$G$29,0,10*ROW('Sanitation Data'!G130)))</f>
        <v/>
      </c>
      <c r="DB136" s="322" t="str">
        <f ca="true">+IF(OFFSET('Sanitation Data'!$G$30,0,10*ROW('Sanitation Data'!G130))="","",OFFSET('Sanitation Data'!$G$30,0,10*ROW('Sanitation Data'!G130)))</f>
        <v/>
      </c>
      <c r="DC136" s="322" t="str">
        <f ca="true">+IF(OFFSET('Sanitation Data'!$G$31,0,10*ROW('Sanitation Data'!G130))="","",OFFSET('Sanitation Data'!$G$31,0,10*ROW('Sanitation Data'!G130)))</f>
        <v/>
      </c>
      <c r="DD136" s="322" t="str">
        <f ca="true">+IF(OFFSET('Sanitation Data'!$G$32,0,10*ROW('Sanitation Data'!G130))="","",OFFSET('Sanitation Data'!$G$32,0,10*ROW('Sanitation Data'!G130)))</f>
        <v/>
      </c>
      <c r="DE136" s="322" t="str">
        <f ca="true">+IF(OFFSET('Sanitation Data'!$H$28,0,10*ROW('Sanitation Data'!H130))="","",OFFSET('Sanitation Data'!$H$28,0,10*ROW('Sanitation Data'!H130)))</f>
        <v/>
      </c>
      <c r="DF136" s="322" t="str">
        <f ca="true">+IF(OFFSET('Sanitation Data'!$H$29,0,10*ROW('Sanitation Data'!H130))="","",OFFSET('Sanitation Data'!$H$29,0,10*ROW('Sanitation Data'!H130)))</f>
        <v/>
      </c>
      <c r="DG136" s="322" t="str">
        <f ca="true">+IF(OFFSET('Sanitation Data'!$H$30,0,10*ROW('Sanitation Data'!H130))="","",OFFSET('Sanitation Data'!$H$30,0,10*ROW('Sanitation Data'!H130)))</f>
        <v/>
      </c>
      <c r="DH136" s="322" t="str">
        <f ca="true">+IF(OFFSET('Sanitation Data'!$H$31,0,10*ROW('Sanitation Data'!H130))="","",OFFSET('Sanitation Data'!$H$31,0,10*ROW('Sanitation Data'!H130)))</f>
        <v/>
      </c>
      <c r="DI136" s="322" t="str">
        <f ca="true">+IF(OFFSET('Sanitation Data'!$H$32,0,10*ROW('Sanitation Data'!H130))="","",OFFSET('Sanitation Data'!$H$32,0,10*ROW('Sanitation Data'!H130)))</f>
        <v/>
      </c>
      <c r="DJ136" s="322" t="str">
        <f ca="true">+IF(OFFSET('Sanitation Data'!$I$28,0,10*ROW('Sanitation Data'!I130))="","",OFFSET('Sanitation Data'!$I$28,0,10*ROW('Sanitation Data'!I130)))</f>
        <v/>
      </c>
      <c r="DK136" s="322" t="str">
        <f ca="true">+IF(OFFSET('Sanitation Data'!$I$29,0,10*ROW('Sanitation Data'!I130))="","",OFFSET('Sanitation Data'!$I$29,0,10*ROW('Sanitation Data'!I130)))</f>
        <v/>
      </c>
      <c r="DL136" s="322" t="str">
        <f ca="true">+IF(OFFSET('Sanitation Data'!$I$30,0,10*ROW('Sanitation Data'!I130))="","",OFFSET('Sanitation Data'!$I$30,0,10*ROW('Sanitation Data'!I130)))</f>
        <v/>
      </c>
      <c r="DM136" s="322" t="str">
        <f ca="true">+IF(OFFSET('Sanitation Data'!$I$31,0,10*ROW('Sanitation Data'!I130))="","",OFFSET('Sanitation Data'!$I$31,0,10*ROW('Sanitation Data'!I130)))</f>
        <v/>
      </c>
      <c r="DN136" s="322" t="str">
        <f ca="true">+IF(OFFSET('Sanitation Data'!$I$32,0,10*ROW('Sanitation Data'!I130))="","",OFFSET('Sanitation Data'!$I$32,0,10*ROW('Sanitation Data'!I130)))</f>
        <v/>
      </c>
      <c r="DO136" s="322" t="str">
        <f ca="true">+IF(OFFSET('Hygiene Data'!$D$11,0,10*ROW('Hygiene Data'!D130))="","",OFFSET('Hygiene Data'!$D$11,0,10*ROW('Hygiene Data'!D130)))</f>
        <v/>
      </c>
      <c r="DP136" s="322" t="str">
        <f ca="true">+IF(OFFSET('Hygiene Data'!$D$12,0,10*ROW('Hygiene Data'!D130))="","",OFFSET('Hygiene Data'!$D$12,0,10*ROW('Hygiene Data'!D130)))</f>
        <v/>
      </c>
      <c r="DQ136" s="322" t="str">
        <f ca="true">+IF(OFFSET('Hygiene Data'!$D$13,0,10*ROW('Hygiene Data'!D130))="","",OFFSET('Hygiene Data'!$D$13,0,10*ROW('Hygiene Data'!D130)))</f>
        <v/>
      </c>
      <c r="DR136" s="322" t="str">
        <f ca="true">+IF(OFFSET('Hygiene Data'!$E$11,0,10*ROW('Hygiene Data'!E130))="","",OFFSET('Hygiene Data'!$E$11,0,10*ROW('Hygiene Data'!E130)))</f>
        <v/>
      </c>
      <c r="DS136" s="322" t="str">
        <f ca="true">+IF(OFFSET('Hygiene Data'!$E$12,0,10*ROW('Hygiene Data'!E130))="","",OFFSET('Hygiene Data'!$E$12,0,10*ROW('Hygiene Data'!E130)))</f>
        <v/>
      </c>
      <c r="DT136" s="322" t="str">
        <f ca="true">+IF(OFFSET('Hygiene Data'!$E$13,0,10*ROW('Hygiene Data'!E130))="","",OFFSET('Hygiene Data'!$E$13,0,10*ROW('Hygiene Data'!E130)))</f>
        <v/>
      </c>
      <c r="DU136" s="322" t="str">
        <f ca="true">+IF(OFFSET('Hygiene Data'!$F$11,0,10*ROW('Hygiene Data'!F130))="","",OFFSET('Hygiene Data'!$F$11,0,10*ROW('Hygiene Data'!F130)))</f>
        <v/>
      </c>
      <c r="DV136" s="322" t="str">
        <f ca="true">+IF(OFFSET('Hygiene Data'!$F$12,0,10*ROW('Hygiene Data'!F130))="","",OFFSET('Hygiene Data'!$F$12,0,10*ROW('Hygiene Data'!F130)))</f>
        <v/>
      </c>
      <c r="DW136" s="322" t="str">
        <f ca="true">+IF(OFFSET('Hygiene Data'!$F$13,0,10*ROW('Hygiene Data'!F130))="","",OFFSET('Hygiene Data'!$F$13,0,10*ROW('Hygiene Data'!F130)))</f>
        <v/>
      </c>
      <c r="DX136" s="322" t="str">
        <f ca="true">+IF(OFFSET('Hygiene Data'!$G$11,0,10*ROW('Hygiene Data'!G130))="","",OFFSET('Hygiene Data'!$G$11,0,10*ROW('Hygiene Data'!G130)))</f>
        <v/>
      </c>
      <c r="DY136" s="322" t="str">
        <f ca="true">+IF(OFFSET('Hygiene Data'!$G$12,0,10*ROW('Hygiene Data'!G130))="","",OFFSET('Hygiene Data'!$G$12,0,10*ROW('Hygiene Data'!G130)))</f>
        <v/>
      </c>
      <c r="DZ136" s="322" t="str">
        <f ca="true">+IF(OFFSET('Hygiene Data'!$G$13,0,10*ROW('Hygiene Data'!G130))="","",OFFSET('Hygiene Data'!$G$13,0,10*ROW('Hygiene Data'!G130)))</f>
        <v/>
      </c>
      <c r="EA136" s="322" t="str">
        <f ca="true">+IF(OFFSET('Hygiene Data'!$H$11,0,10*ROW('Hygiene Data'!H130))="","",OFFSET('Hygiene Data'!$H$11,0,10*ROW('Hygiene Data'!H130)))</f>
        <v/>
      </c>
      <c r="EB136" s="322" t="str">
        <f ca="true">+IF(OFFSET('Hygiene Data'!$H$12,0,10*ROW('Hygiene Data'!H130))="","",OFFSET('Hygiene Data'!$H$12,0,10*ROW('Hygiene Data'!H130)))</f>
        <v/>
      </c>
      <c r="EC136" s="322" t="str">
        <f ca="true">+IF(OFFSET('Hygiene Data'!$H$13,0,10*ROW('Hygiene Data'!H130))="","",OFFSET('Hygiene Data'!$H$13,0,10*ROW('Hygiene Data'!H130)))</f>
        <v/>
      </c>
      <c r="ED136" s="322" t="str">
        <f ca="true">+IF(OFFSET('Hygiene Data'!$I$11,0,10*ROW('Hygiene Data'!I130))="","",OFFSET('Hygiene Data'!$I$11,0,10*ROW('Hygiene Data'!I130)))</f>
        <v/>
      </c>
      <c r="EE136" s="322" t="str">
        <f ca="true">+IF(OFFSET('Hygiene Data'!$I$12,0,10*ROW('Hygiene Data'!I130))="","",OFFSET('Hygiene Data'!$I$12,0,10*ROW('Hygiene Data'!I130)))</f>
        <v/>
      </c>
      <c r="EF136" s="322" t="str">
        <f ca="true">+IF(OFFSET('Hygiene Data'!$I$13,0,10*ROW('Hygiene Data'!I130))="","",OFFSET('Hygiene Data'!$I$13,0,10*ROW('Hygiene Data'!I130)))</f>
        <v/>
      </c>
    </row>
    <row xmlns:x14ac="http://schemas.microsoft.com/office/spreadsheetml/2009/9/ac" r="137" x14ac:dyDescent="0.2">
      <c r="A137" s="38" t="str">
        <f ca="true">+IF(OFFSET('Water Data'!$B$2,0,10*ROW('Water Data'!E131))="","",OFFSET('Water Data'!$B$2,0,10*ROW('Water Data'!E131)))</f>
        <v/>
      </c>
      <c r="B137" s="38" t="str">
        <f ca="true">+IF(OFFSET('Water Data'!$C$2,0,10*ROW('Water Data'!F131))="","",OFFSET('Water Data'!$C$2,0,10*ROW('Water Data'!F131)))</f>
        <v/>
      </c>
      <c r="C137" s="378" t="str">
        <f t="shared" ca="true" si="2"/>
        <v/>
      </c>
      <c r="D137" s="99"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9"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9"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9"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9"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9"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9"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9"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9"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9"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9"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9"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9"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9"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9"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9"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9"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9"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100"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100"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100"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100"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100"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100"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100"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100"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100"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100"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100"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100"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100"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100"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100"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100"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100"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100"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100"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100"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100"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100"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100"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100"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100"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100"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100"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100"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100"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100"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101"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101"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101"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101"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101"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101"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101"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101"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101"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101"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101"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101"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101"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101"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101"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101"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101"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101"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22"/>
      <c r="BS137" s="322" t="str">
        <f ca="true">+IF(OFFSET('Water Data'!$D$27,0,10*ROW('Water Data'!D131))="","",OFFSET('Water Data'!$D$27,0,10*ROW('Water Data'!D131)))</f>
        <v/>
      </c>
      <c r="BT137" s="322" t="str">
        <f ca="true">+IF(OFFSET('Water Data'!$D$28,0,10*ROW('Water Data'!D131))="","",OFFSET('Water Data'!$D$28,0,10*ROW('Water Data'!D131)))</f>
        <v/>
      </c>
      <c r="BU137" s="322" t="str">
        <f ca="true">+IF(OFFSET('Water Data'!$D$29,0,10*ROW('Water Data'!D131))="","",OFFSET('Water Data'!$D$29,0,10*ROW('Water Data'!D131)))</f>
        <v/>
      </c>
      <c r="BV137" s="322" t="str">
        <f ca="true">+IF(OFFSET('Water Data'!$E$27,0,10*ROW('Water Data'!E131))="","",OFFSET('Water Data'!$E$27,0,10*ROW('Water Data'!E131)))</f>
        <v/>
      </c>
      <c r="BW137" s="322" t="str">
        <f ca="true">+IF(OFFSET('Water Data'!$E$28,0,10*ROW('Water Data'!E131))="","",OFFSET('Water Data'!$E$28,0,10*ROW('Water Data'!E131)))</f>
        <v/>
      </c>
      <c r="BX137" s="322" t="str">
        <f ca="true">+IF(OFFSET('Water Data'!$E$29,0,10*ROW('Water Data'!E131))="","",OFFSET('Water Data'!$E$29,0,10*ROW('Water Data'!E131)))</f>
        <v/>
      </c>
      <c r="BY137" s="322" t="str">
        <f ca="true">+IF(OFFSET('Water Data'!$F$27,0,10*ROW('Water Data'!F131))="","",OFFSET('Water Data'!$F$27,0,10*ROW('Water Data'!F131)))</f>
        <v/>
      </c>
      <c r="BZ137" s="322" t="str">
        <f ca="true">+IF(OFFSET('Water Data'!$F$28,0,10*ROW('Water Data'!F131))="","",OFFSET('Water Data'!$F$28,0,10*ROW('Water Data'!F131)))</f>
        <v/>
      </c>
      <c r="CA137" s="322" t="str">
        <f ca="true">+IF(OFFSET('Water Data'!$F$29,0,10*ROW('Water Data'!F131))="","",OFFSET('Water Data'!$F$29,0,10*ROW('Water Data'!F131)))</f>
        <v/>
      </c>
      <c r="CB137" s="322" t="str">
        <f ca="true">+IF(OFFSET('Water Data'!$G$27,0,10*ROW('Water Data'!G131))="","",OFFSET('Water Data'!$G$27,0,10*ROW('Water Data'!G131)))</f>
        <v/>
      </c>
      <c r="CC137" s="322" t="str">
        <f ca="true">+IF(OFFSET('Water Data'!$G$28,0,10*ROW('Water Data'!G131))="","",OFFSET('Water Data'!$G$28,0,10*ROW('Water Data'!G131)))</f>
        <v/>
      </c>
      <c r="CD137" s="322" t="str">
        <f ca="true">+IF(OFFSET('Water Data'!$G$29,0,10*ROW('Water Data'!G131))="","",OFFSET('Water Data'!$G$29,0,10*ROW('Water Data'!G131)))</f>
        <v/>
      </c>
      <c r="CE137" s="322" t="str">
        <f ca="true">+IF(OFFSET('Water Data'!$H$27,0,10*ROW('Water Data'!H131))="","",OFFSET('Water Data'!$H$27,0,10*ROW('Water Data'!H131)))</f>
        <v/>
      </c>
      <c r="CF137" s="322" t="str">
        <f ca="true">+IF(OFFSET('Water Data'!$H$28,0,10*ROW('Water Data'!H131))="","",OFFSET('Water Data'!$H$28,0,10*ROW('Water Data'!H131)))</f>
        <v/>
      </c>
      <c r="CG137" s="322" t="str">
        <f ca="true">+IF(OFFSET('Water Data'!$H$29,0,10*ROW('Water Data'!H131))="","",OFFSET('Water Data'!$H$29,0,10*ROW('Water Data'!H131)))</f>
        <v/>
      </c>
      <c r="CH137" s="322" t="str">
        <f ca="true">+IF(OFFSET('Water Data'!$I$27,0,10*ROW('Water Data'!I131))="","",OFFSET('Water Data'!$I$27,0,10*ROW('Water Data'!I131)))</f>
        <v/>
      </c>
      <c r="CI137" s="322" t="str">
        <f ca="true">+IF(OFFSET('Water Data'!$I$28,0,10*ROW('Water Data'!I131))="","",OFFSET('Water Data'!$I$28,0,10*ROW('Water Data'!I131)))</f>
        <v/>
      </c>
      <c r="CJ137" s="322" t="str">
        <f ca="true">+IF(OFFSET('Water Data'!$I$29,0,10*ROW('Water Data'!I131))="","",OFFSET('Water Data'!$I$29,0,10*ROW('Water Data'!I131)))</f>
        <v/>
      </c>
      <c r="CK137" s="322" t="str">
        <f ca="true">+IF(OFFSET('Sanitation Data'!$D$28,0,10*ROW('Sanitation Data'!D131))="","",OFFSET('Sanitation Data'!$D$28,0,10*ROW('Sanitation Data'!D131)))</f>
        <v/>
      </c>
      <c r="CL137" s="322" t="str">
        <f ca="true">+IF(OFFSET('Sanitation Data'!$D$29,0,10*ROW('Sanitation Data'!D131))="","",OFFSET('Sanitation Data'!$D$29,0,10*ROW('Sanitation Data'!D131)))</f>
        <v/>
      </c>
      <c r="CM137" s="322" t="str">
        <f ca="true">+IF(OFFSET('Sanitation Data'!$D$30,0,10*ROW('Sanitation Data'!D131))="","",OFFSET('Sanitation Data'!$D$30,0,10*ROW('Sanitation Data'!D131)))</f>
        <v/>
      </c>
      <c r="CN137" s="322" t="str">
        <f ca="true">+IF(OFFSET('Sanitation Data'!$D$31,0,10*ROW('Sanitation Data'!D131))="","",OFFSET('Sanitation Data'!$D$31,0,10*ROW('Sanitation Data'!D131)))</f>
        <v/>
      </c>
      <c r="CO137" s="322" t="str">
        <f ca="true">+IF(OFFSET('Sanitation Data'!$D$32,0,10*ROW('Sanitation Data'!D131))="","",OFFSET('Sanitation Data'!$D$32,0,10*ROW('Sanitation Data'!D131)))</f>
        <v/>
      </c>
      <c r="CP137" s="322" t="str">
        <f ca="true">+IF(OFFSET('Sanitation Data'!$E$28,0,10*ROW('Sanitation Data'!E131))="","",OFFSET('Sanitation Data'!$E$28,0,10*ROW('Sanitation Data'!E131)))</f>
        <v/>
      </c>
      <c r="CQ137" s="322" t="str">
        <f ca="true">+IF(OFFSET('Sanitation Data'!$E$29,0,10*ROW('Sanitation Data'!E131))="","",OFFSET('Sanitation Data'!$E$29,0,10*ROW('Sanitation Data'!E131)))</f>
        <v/>
      </c>
      <c r="CR137" s="322" t="str">
        <f ca="true">+IF(OFFSET('Sanitation Data'!$E$30,0,10*ROW('Sanitation Data'!E131))="","",OFFSET('Sanitation Data'!$E$30,0,10*ROW('Sanitation Data'!E131)))</f>
        <v/>
      </c>
      <c r="CS137" s="322" t="str">
        <f ca="true">+IF(OFFSET('Sanitation Data'!$E$31,0,10*ROW('Sanitation Data'!E131))="","",OFFSET('Sanitation Data'!$E$31,0,10*ROW('Sanitation Data'!E131)))</f>
        <v/>
      </c>
      <c r="CT137" s="322" t="str">
        <f ca="true">+IF(OFFSET('Sanitation Data'!$E$32,0,10*ROW('Sanitation Data'!E131))="","",OFFSET('Sanitation Data'!$E$32,0,10*ROW('Sanitation Data'!E131)))</f>
        <v/>
      </c>
      <c r="CU137" s="322" t="str">
        <f ca="true">+IF(OFFSET('Sanitation Data'!$F$28,0,10*ROW('Sanitation Data'!F131))="","",OFFSET('Sanitation Data'!$F$28,0,10*ROW('Sanitation Data'!F131)))</f>
        <v/>
      </c>
      <c r="CV137" s="322" t="str">
        <f ca="true">+IF(OFFSET('Sanitation Data'!$F$29,0,10*ROW('Sanitation Data'!F131))="","",OFFSET('Sanitation Data'!$F$29,0,10*ROW('Sanitation Data'!F131)))</f>
        <v/>
      </c>
      <c r="CW137" s="322" t="str">
        <f ca="true">+IF(OFFSET('Sanitation Data'!$F$30,0,10*ROW('Sanitation Data'!F131))="","",OFFSET('Sanitation Data'!$F$30,0,10*ROW('Sanitation Data'!F131)))</f>
        <v/>
      </c>
      <c r="CX137" s="322" t="str">
        <f ca="true">+IF(OFFSET('Sanitation Data'!$F$31,0,10*ROW('Sanitation Data'!F131))="","",OFFSET('Sanitation Data'!$F$31,0,10*ROW('Sanitation Data'!F131)))</f>
        <v/>
      </c>
      <c r="CY137" s="322" t="str">
        <f ca="true">+IF(OFFSET('Sanitation Data'!$F$32,0,10*ROW('Sanitation Data'!F131))="","",OFFSET('Sanitation Data'!$F$32,0,10*ROW('Sanitation Data'!F131)))</f>
        <v/>
      </c>
      <c r="CZ137" s="322" t="str">
        <f ca="true">+IF(OFFSET('Sanitation Data'!$G$28,0,10*ROW('Sanitation Data'!G131))="","",OFFSET('Sanitation Data'!$G$28,0,10*ROW('Sanitation Data'!G131)))</f>
        <v/>
      </c>
      <c r="DA137" s="322" t="str">
        <f ca="true">+IF(OFFSET('Sanitation Data'!$G$29,0,10*ROW('Sanitation Data'!G131))="","",OFFSET('Sanitation Data'!$G$29,0,10*ROW('Sanitation Data'!G131)))</f>
        <v/>
      </c>
      <c r="DB137" s="322" t="str">
        <f ca="true">+IF(OFFSET('Sanitation Data'!$G$30,0,10*ROW('Sanitation Data'!G131))="","",OFFSET('Sanitation Data'!$G$30,0,10*ROW('Sanitation Data'!G131)))</f>
        <v/>
      </c>
      <c r="DC137" s="322" t="str">
        <f ca="true">+IF(OFFSET('Sanitation Data'!$G$31,0,10*ROW('Sanitation Data'!G131))="","",OFFSET('Sanitation Data'!$G$31,0,10*ROW('Sanitation Data'!G131)))</f>
        <v/>
      </c>
      <c r="DD137" s="322" t="str">
        <f ca="true">+IF(OFFSET('Sanitation Data'!$G$32,0,10*ROW('Sanitation Data'!G131))="","",OFFSET('Sanitation Data'!$G$32,0,10*ROW('Sanitation Data'!G131)))</f>
        <v/>
      </c>
      <c r="DE137" s="322" t="str">
        <f ca="true">+IF(OFFSET('Sanitation Data'!$H$28,0,10*ROW('Sanitation Data'!H131))="","",OFFSET('Sanitation Data'!$H$28,0,10*ROW('Sanitation Data'!H131)))</f>
        <v/>
      </c>
      <c r="DF137" s="322" t="str">
        <f ca="true">+IF(OFFSET('Sanitation Data'!$H$29,0,10*ROW('Sanitation Data'!H131))="","",OFFSET('Sanitation Data'!$H$29,0,10*ROW('Sanitation Data'!H131)))</f>
        <v/>
      </c>
      <c r="DG137" s="322" t="str">
        <f ca="true">+IF(OFFSET('Sanitation Data'!$H$30,0,10*ROW('Sanitation Data'!H131))="","",OFFSET('Sanitation Data'!$H$30,0,10*ROW('Sanitation Data'!H131)))</f>
        <v/>
      </c>
      <c r="DH137" s="322" t="str">
        <f ca="true">+IF(OFFSET('Sanitation Data'!$H$31,0,10*ROW('Sanitation Data'!H131))="","",OFFSET('Sanitation Data'!$H$31,0,10*ROW('Sanitation Data'!H131)))</f>
        <v/>
      </c>
      <c r="DI137" s="322" t="str">
        <f ca="true">+IF(OFFSET('Sanitation Data'!$H$32,0,10*ROW('Sanitation Data'!H131))="","",OFFSET('Sanitation Data'!$H$32,0,10*ROW('Sanitation Data'!H131)))</f>
        <v/>
      </c>
      <c r="DJ137" s="322" t="str">
        <f ca="true">+IF(OFFSET('Sanitation Data'!$I$28,0,10*ROW('Sanitation Data'!I131))="","",OFFSET('Sanitation Data'!$I$28,0,10*ROW('Sanitation Data'!I131)))</f>
        <v/>
      </c>
      <c r="DK137" s="322" t="str">
        <f ca="true">+IF(OFFSET('Sanitation Data'!$I$29,0,10*ROW('Sanitation Data'!I131))="","",OFFSET('Sanitation Data'!$I$29,0,10*ROW('Sanitation Data'!I131)))</f>
        <v/>
      </c>
      <c r="DL137" s="322" t="str">
        <f ca="true">+IF(OFFSET('Sanitation Data'!$I$30,0,10*ROW('Sanitation Data'!I131))="","",OFFSET('Sanitation Data'!$I$30,0,10*ROW('Sanitation Data'!I131)))</f>
        <v/>
      </c>
      <c r="DM137" s="322" t="str">
        <f ca="true">+IF(OFFSET('Sanitation Data'!$I$31,0,10*ROW('Sanitation Data'!I131))="","",OFFSET('Sanitation Data'!$I$31,0,10*ROW('Sanitation Data'!I131)))</f>
        <v/>
      </c>
      <c r="DN137" s="322" t="str">
        <f ca="true">+IF(OFFSET('Sanitation Data'!$I$32,0,10*ROW('Sanitation Data'!I131))="","",OFFSET('Sanitation Data'!$I$32,0,10*ROW('Sanitation Data'!I131)))</f>
        <v/>
      </c>
      <c r="DO137" s="322" t="str">
        <f ca="true">+IF(OFFSET('Hygiene Data'!$D$11,0,10*ROW('Hygiene Data'!D131))="","",OFFSET('Hygiene Data'!$D$11,0,10*ROW('Hygiene Data'!D131)))</f>
        <v/>
      </c>
      <c r="DP137" s="322" t="str">
        <f ca="true">+IF(OFFSET('Hygiene Data'!$D$12,0,10*ROW('Hygiene Data'!D131))="","",OFFSET('Hygiene Data'!$D$12,0,10*ROW('Hygiene Data'!D131)))</f>
        <v/>
      </c>
      <c r="DQ137" s="322" t="str">
        <f ca="true">+IF(OFFSET('Hygiene Data'!$D$13,0,10*ROW('Hygiene Data'!D131))="","",OFFSET('Hygiene Data'!$D$13,0,10*ROW('Hygiene Data'!D131)))</f>
        <v/>
      </c>
      <c r="DR137" s="322" t="str">
        <f ca="true">+IF(OFFSET('Hygiene Data'!$E$11,0,10*ROW('Hygiene Data'!E131))="","",OFFSET('Hygiene Data'!$E$11,0,10*ROW('Hygiene Data'!E131)))</f>
        <v/>
      </c>
      <c r="DS137" s="322" t="str">
        <f ca="true">+IF(OFFSET('Hygiene Data'!$E$12,0,10*ROW('Hygiene Data'!E131))="","",OFFSET('Hygiene Data'!$E$12,0,10*ROW('Hygiene Data'!E131)))</f>
        <v/>
      </c>
      <c r="DT137" s="322" t="str">
        <f ca="true">+IF(OFFSET('Hygiene Data'!$E$13,0,10*ROW('Hygiene Data'!E131))="","",OFFSET('Hygiene Data'!$E$13,0,10*ROW('Hygiene Data'!E131)))</f>
        <v/>
      </c>
      <c r="DU137" s="322" t="str">
        <f ca="true">+IF(OFFSET('Hygiene Data'!$F$11,0,10*ROW('Hygiene Data'!F131))="","",OFFSET('Hygiene Data'!$F$11,0,10*ROW('Hygiene Data'!F131)))</f>
        <v/>
      </c>
      <c r="DV137" s="322" t="str">
        <f ca="true">+IF(OFFSET('Hygiene Data'!$F$12,0,10*ROW('Hygiene Data'!F131))="","",OFFSET('Hygiene Data'!$F$12,0,10*ROW('Hygiene Data'!F131)))</f>
        <v/>
      </c>
      <c r="DW137" s="322" t="str">
        <f ca="true">+IF(OFFSET('Hygiene Data'!$F$13,0,10*ROW('Hygiene Data'!F131))="","",OFFSET('Hygiene Data'!$F$13,0,10*ROW('Hygiene Data'!F131)))</f>
        <v/>
      </c>
      <c r="DX137" s="322" t="str">
        <f ca="true">+IF(OFFSET('Hygiene Data'!$G$11,0,10*ROW('Hygiene Data'!G131))="","",OFFSET('Hygiene Data'!$G$11,0,10*ROW('Hygiene Data'!G131)))</f>
        <v/>
      </c>
      <c r="DY137" s="322" t="str">
        <f ca="true">+IF(OFFSET('Hygiene Data'!$G$12,0,10*ROW('Hygiene Data'!G131))="","",OFFSET('Hygiene Data'!$G$12,0,10*ROW('Hygiene Data'!G131)))</f>
        <v/>
      </c>
      <c r="DZ137" s="322" t="str">
        <f ca="true">+IF(OFFSET('Hygiene Data'!$G$13,0,10*ROW('Hygiene Data'!G131))="","",OFFSET('Hygiene Data'!$G$13,0,10*ROW('Hygiene Data'!G131)))</f>
        <v/>
      </c>
      <c r="EA137" s="322" t="str">
        <f ca="true">+IF(OFFSET('Hygiene Data'!$H$11,0,10*ROW('Hygiene Data'!H131))="","",OFFSET('Hygiene Data'!$H$11,0,10*ROW('Hygiene Data'!H131)))</f>
        <v/>
      </c>
      <c r="EB137" s="322" t="str">
        <f ca="true">+IF(OFFSET('Hygiene Data'!$H$12,0,10*ROW('Hygiene Data'!H131))="","",OFFSET('Hygiene Data'!$H$12,0,10*ROW('Hygiene Data'!H131)))</f>
        <v/>
      </c>
      <c r="EC137" s="322" t="str">
        <f ca="true">+IF(OFFSET('Hygiene Data'!$H$13,0,10*ROW('Hygiene Data'!H131))="","",OFFSET('Hygiene Data'!$H$13,0,10*ROW('Hygiene Data'!H131)))</f>
        <v/>
      </c>
      <c r="ED137" s="322" t="str">
        <f ca="true">+IF(OFFSET('Hygiene Data'!$I$11,0,10*ROW('Hygiene Data'!I131))="","",OFFSET('Hygiene Data'!$I$11,0,10*ROW('Hygiene Data'!I131)))</f>
        <v/>
      </c>
      <c r="EE137" s="322" t="str">
        <f ca="true">+IF(OFFSET('Hygiene Data'!$I$12,0,10*ROW('Hygiene Data'!I131))="","",OFFSET('Hygiene Data'!$I$12,0,10*ROW('Hygiene Data'!I131)))</f>
        <v/>
      </c>
      <c r="EF137" s="322" t="str">
        <f ca="true">+IF(OFFSET('Hygiene Data'!$I$13,0,10*ROW('Hygiene Data'!I131))="","",OFFSET('Hygiene Data'!$I$13,0,10*ROW('Hygiene Data'!I131)))</f>
        <v/>
      </c>
    </row>
    <row xmlns:x14ac="http://schemas.microsoft.com/office/spreadsheetml/2009/9/ac" r="138" x14ac:dyDescent="0.2">
      <c r="A138" s="38" t="str">
        <f ca="true">+IF(OFFSET('Water Data'!$B$2,0,10*ROW('Water Data'!E132))="","",OFFSET('Water Data'!$B$2,0,10*ROW('Water Data'!E132)))</f>
        <v/>
      </c>
      <c r="B138" s="38" t="str">
        <f ca="true">+IF(OFFSET('Water Data'!$C$2,0,10*ROW('Water Data'!F132))="","",OFFSET('Water Data'!$C$2,0,10*ROW('Water Data'!F132)))</f>
        <v/>
      </c>
      <c r="C138" s="378" t="str">
        <f t="shared" ca="true" si="2"/>
        <v/>
      </c>
      <c r="D138" s="99"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9"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9"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9"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9"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9"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9"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9"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9"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9"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9"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9"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9"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9"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9"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9"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9"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9"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100"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100"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100"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100"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100"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100"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100"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100"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100"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100"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100"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100"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100"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100"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100"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100"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100"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100"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100"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100"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100"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100"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100"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100"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100"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100"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100"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100"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100"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100"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101"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101"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101"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101"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101"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101"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101"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101"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101"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101"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101"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101"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101"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101"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101"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101"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101"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101"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22"/>
      <c r="BS138" s="322" t="str">
        <f ca="true">+IF(OFFSET('Water Data'!$D$27,0,10*ROW('Water Data'!D132))="","",OFFSET('Water Data'!$D$27,0,10*ROW('Water Data'!D132)))</f>
        <v/>
      </c>
      <c r="BT138" s="322" t="str">
        <f ca="true">+IF(OFFSET('Water Data'!$D$28,0,10*ROW('Water Data'!D132))="","",OFFSET('Water Data'!$D$28,0,10*ROW('Water Data'!D132)))</f>
        <v/>
      </c>
      <c r="BU138" s="322" t="str">
        <f ca="true">+IF(OFFSET('Water Data'!$D$29,0,10*ROW('Water Data'!D132))="","",OFFSET('Water Data'!$D$29,0,10*ROW('Water Data'!D132)))</f>
        <v/>
      </c>
      <c r="BV138" s="322" t="str">
        <f ca="true">+IF(OFFSET('Water Data'!$E$27,0,10*ROW('Water Data'!E132))="","",OFFSET('Water Data'!$E$27,0,10*ROW('Water Data'!E132)))</f>
        <v/>
      </c>
      <c r="BW138" s="322" t="str">
        <f ca="true">+IF(OFFSET('Water Data'!$E$28,0,10*ROW('Water Data'!E132))="","",OFFSET('Water Data'!$E$28,0,10*ROW('Water Data'!E132)))</f>
        <v/>
      </c>
      <c r="BX138" s="322" t="str">
        <f ca="true">+IF(OFFSET('Water Data'!$E$29,0,10*ROW('Water Data'!E132))="","",OFFSET('Water Data'!$E$29,0,10*ROW('Water Data'!E132)))</f>
        <v/>
      </c>
      <c r="BY138" s="322" t="str">
        <f ca="true">+IF(OFFSET('Water Data'!$F$27,0,10*ROW('Water Data'!F132))="","",OFFSET('Water Data'!$F$27,0,10*ROW('Water Data'!F132)))</f>
        <v/>
      </c>
      <c r="BZ138" s="322" t="str">
        <f ca="true">+IF(OFFSET('Water Data'!$F$28,0,10*ROW('Water Data'!F132))="","",OFFSET('Water Data'!$F$28,0,10*ROW('Water Data'!F132)))</f>
        <v/>
      </c>
      <c r="CA138" s="322" t="str">
        <f ca="true">+IF(OFFSET('Water Data'!$F$29,0,10*ROW('Water Data'!F132))="","",OFFSET('Water Data'!$F$29,0,10*ROW('Water Data'!F132)))</f>
        <v/>
      </c>
      <c r="CB138" s="322" t="str">
        <f ca="true">+IF(OFFSET('Water Data'!$G$27,0,10*ROW('Water Data'!G132))="","",OFFSET('Water Data'!$G$27,0,10*ROW('Water Data'!G132)))</f>
        <v/>
      </c>
      <c r="CC138" s="322" t="str">
        <f ca="true">+IF(OFFSET('Water Data'!$G$28,0,10*ROW('Water Data'!G132))="","",OFFSET('Water Data'!$G$28,0,10*ROW('Water Data'!G132)))</f>
        <v/>
      </c>
      <c r="CD138" s="322" t="str">
        <f ca="true">+IF(OFFSET('Water Data'!$G$29,0,10*ROW('Water Data'!G132))="","",OFFSET('Water Data'!$G$29,0,10*ROW('Water Data'!G132)))</f>
        <v/>
      </c>
      <c r="CE138" s="322" t="str">
        <f ca="true">+IF(OFFSET('Water Data'!$H$27,0,10*ROW('Water Data'!H132))="","",OFFSET('Water Data'!$H$27,0,10*ROW('Water Data'!H132)))</f>
        <v/>
      </c>
      <c r="CF138" s="322" t="str">
        <f ca="true">+IF(OFFSET('Water Data'!$H$28,0,10*ROW('Water Data'!H132))="","",OFFSET('Water Data'!$H$28,0,10*ROW('Water Data'!H132)))</f>
        <v/>
      </c>
      <c r="CG138" s="322" t="str">
        <f ca="true">+IF(OFFSET('Water Data'!$H$29,0,10*ROW('Water Data'!H132))="","",OFFSET('Water Data'!$H$29,0,10*ROW('Water Data'!H132)))</f>
        <v/>
      </c>
      <c r="CH138" s="322" t="str">
        <f ca="true">+IF(OFFSET('Water Data'!$I$27,0,10*ROW('Water Data'!I132))="","",OFFSET('Water Data'!$I$27,0,10*ROW('Water Data'!I132)))</f>
        <v/>
      </c>
      <c r="CI138" s="322" t="str">
        <f ca="true">+IF(OFFSET('Water Data'!$I$28,0,10*ROW('Water Data'!I132))="","",OFFSET('Water Data'!$I$28,0,10*ROW('Water Data'!I132)))</f>
        <v/>
      </c>
      <c r="CJ138" s="322" t="str">
        <f ca="true">+IF(OFFSET('Water Data'!$I$29,0,10*ROW('Water Data'!I132))="","",OFFSET('Water Data'!$I$29,0,10*ROW('Water Data'!I132)))</f>
        <v/>
      </c>
      <c r="CK138" s="322" t="str">
        <f ca="true">+IF(OFFSET('Sanitation Data'!$D$28,0,10*ROW('Sanitation Data'!D132))="","",OFFSET('Sanitation Data'!$D$28,0,10*ROW('Sanitation Data'!D132)))</f>
        <v/>
      </c>
      <c r="CL138" s="322" t="str">
        <f ca="true">+IF(OFFSET('Sanitation Data'!$D$29,0,10*ROW('Sanitation Data'!D132))="","",OFFSET('Sanitation Data'!$D$29,0,10*ROW('Sanitation Data'!D132)))</f>
        <v/>
      </c>
      <c r="CM138" s="322" t="str">
        <f ca="true">+IF(OFFSET('Sanitation Data'!$D$30,0,10*ROW('Sanitation Data'!D132))="","",OFFSET('Sanitation Data'!$D$30,0,10*ROW('Sanitation Data'!D132)))</f>
        <v/>
      </c>
      <c r="CN138" s="322" t="str">
        <f ca="true">+IF(OFFSET('Sanitation Data'!$D$31,0,10*ROW('Sanitation Data'!D132))="","",OFFSET('Sanitation Data'!$D$31,0,10*ROW('Sanitation Data'!D132)))</f>
        <v/>
      </c>
      <c r="CO138" s="322" t="str">
        <f ca="true">+IF(OFFSET('Sanitation Data'!$D$32,0,10*ROW('Sanitation Data'!D132))="","",OFFSET('Sanitation Data'!$D$32,0,10*ROW('Sanitation Data'!D132)))</f>
        <v/>
      </c>
      <c r="CP138" s="322" t="str">
        <f ca="true">+IF(OFFSET('Sanitation Data'!$E$28,0,10*ROW('Sanitation Data'!E132))="","",OFFSET('Sanitation Data'!$E$28,0,10*ROW('Sanitation Data'!E132)))</f>
        <v/>
      </c>
      <c r="CQ138" s="322" t="str">
        <f ca="true">+IF(OFFSET('Sanitation Data'!$E$29,0,10*ROW('Sanitation Data'!E132))="","",OFFSET('Sanitation Data'!$E$29,0,10*ROW('Sanitation Data'!E132)))</f>
        <v/>
      </c>
      <c r="CR138" s="322" t="str">
        <f ca="true">+IF(OFFSET('Sanitation Data'!$E$30,0,10*ROW('Sanitation Data'!E132))="","",OFFSET('Sanitation Data'!$E$30,0,10*ROW('Sanitation Data'!E132)))</f>
        <v/>
      </c>
      <c r="CS138" s="322" t="str">
        <f ca="true">+IF(OFFSET('Sanitation Data'!$E$31,0,10*ROW('Sanitation Data'!E132))="","",OFFSET('Sanitation Data'!$E$31,0,10*ROW('Sanitation Data'!E132)))</f>
        <v/>
      </c>
      <c r="CT138" s="322" t="str">
        <f ca="true">+IF(OFFSET('Sanitation Data'!$E$32,0,10*ROW('Sanitation Data'!E132))="","",OFFSET('Sanitation Data'!$E$32,0,10*ROW('Sanitation Data'!E132)))</f>
        <v/>
      </c>
      <c r="CU138" s="322" t="str">
        <f ca="true">+IF(OFFSET('Sanitation Data'!$F$28,0,10*ROW('Sanitation Data'!F132))="","",OFFSET('Sanitation Data'!$F$28,0,10*ROW('Sanitation Data'!F132)))</f>
        <v/>
      </c>
      <c r="CV138" s="322" t="str">
        <f ca="true">+IF(OFFSET('Sanitation Data'!$F$29,0,10*ROW('Sanitation Data'!F132))="","",OFFSET('Sanitation Data'!$F$29,0,10*ROW('Sanitation Data'!F132)))</f>
        <v/>
      </c>
      <c r="CW138" s="322" t="str">
        <f ca="true">+IF(OFFSET('Sanitation Data'!$F$30,0,10*ROW('Sanitation Data'!F132))="","",OFFSET('Sanitation Data'!$F$30,0,10*ROW('Sanitation Data'!F132)))</f>
        <v/>
      </c>
      <c r="CX138" s="322" t="str">
        <f ca="true">+IF(OFFSET('Sanitation Data'!$F$31,0,10*ROW('Sanitation Data'!F132))="","",OFFSET('Sanitation Data'!$F$31,0,10*ROW('Sanitation Data'!F132)))</f>
        <v/>
      </c>
      <c r="CY138" s="322" t="str">
        <f ca="true">+IF(OFFSET('Sanitation Data'!$F$32,0,10*ROW('Sanitation Data'!F132))="","",OFFSET('Sanitation Data'!$F$32,0,10*ROW('Sanitation Data'!F132)))</f>
        <v/>
      </c>
      <c r="CZ138" s="322" t="str">
        <f ca="true">+IF(OFFSET('Sanitation Data'!$G$28,0,10*ROW('Sanitation Data'!G132))="","",OFFSET('Sanitation Data'!$G$28,0,10*ROW('Sanitation Data'!G132)))</f>
        <v/>
      </c>
      <c r="DA138" s="322" t="str">
        <f ca="true">+IF(OFFSET('Sanitation Data'!$G$29,0,10*ROW('Sanitation Data'!G132))="","",OFFSET('Sanitation Data'!$G$29,0,10*ROW('Sanitation Data'!G132)))</f>
        <v/>
      </c>
      <c r="DB138" s="322" t="str">
        <f ca="true">+IF(OFFSET('Sanitation Data'!$G$30,0,10*ROW('Sanitation Data'!G132))="","",OFFSET('Sanitation Data'!$G$30,0,10*ROW('Sanitation Data'!G132)))</f>
        <v/>
      </c>
      <c r="DC138" s="322" t="str">
        <f ca="true">+IF(OFFSET('Sanitation Data'!$G$31,0,10*ROW('Sanitation Data'!G132))="","",OFFSET('Sanitation Data'!$G$31,0,10*ROW('Sanitation Data'!G132)))</f>
        <v/>
      </c>
      <c r="DD138" s="322" t="str">
        <f ca="true">+IF(OFFSET('Sanitation Data'!$G$32,0,10*ROW('Sanitation Data'!G132))="","",OFFSET('Sanitation Data'!$G$32,0,10*ROW('Sanitation Data'!G132)))</f>
        <v/>
      </c>
      <c r="DE138" s="322" t="str">
        <f ca="true">+IF(OFFSET('Sanitation Data'!$H$28,0,10*ROW('Sanitation Data'!H132))="","",OFFSET('Sanitation Data'!$H$28,0,10*ROW('Sanitation Data'!H132)))</f>
        <v/>
      </c>
      <c r="DF138" s="322" t="str">
        <f ca="true">+IF(OFFSET('Sanitation Data'!$H$29,0,10*ROW('Sanitation Data'!H132))="","",OFFSET('Sanitation Data'!$H$29,0,10*ROW('Sanitation Data'!H132)))</f>
        <v/>
      </c>
      <c r="DG138" s="322" t="str">
        <f ca="true">+IF(OFFSET('Sanitation Data'!$H$30,0,10*ROW('Sanitation Data'!H132))="","",OFFSET('Sanitation Data'!$H$30,0,10*ROW('Sanitation Data'!H132)))</f>
        <v/>
      </c>
      <c r="DH138" s="322" t="str">
        <f ca="true">+IF(OFFSET('Sanitation Data'!$H$31,0,10*ROW('Sanitation Data'!H132))="","",OFFSET('Sanitation Data'!$H$31,0,10*ROW('Sanitation Data'!H132)))</f>
        <v/>
      </c>
      <c r="DI138" s="322" t="str">
        <f ca="true">+IF(OFFSET('Sanitation Data'!$H$32,0,10*ROW('Sanitation Data'!H132))="","",OFFSET('Sanitation Data'!$H$32,0,10*ROW('Sanitation Data'!H132)))</f>
        <v/>
      </c>
      <c r="DJ138" s="322" t="str">
        <f ca="true">+IF(OFFSET('Sanitation Data'!$I$28,0,10*ROW('Sanitation Data'!I132))="","",OFFSET('Sanitation Data'!$I$28,0,10*ROW('Sanitation Data'!I132)))</f>
        <v/>
      </c>
      <c r="DK138" s="322" t="str">
        <f ca="true">+IF(OFFSET('Sanitation Data'!$I$29,0,10*ROW('Sanitation Data'!I132))="","",OFFSET('Sanitation Data'!$I$29,0,10*ROW('Sanitation Data'!I132)))</f>
        <v/>
      </c>
      <c r="DL138" s="322" t="str">
        <f ca="true">+IF(OFFSET('Sanitation Data'!$I$30,0,10*ROW('Sanitation Data'!I132))="","",OFFSET('Sanitation Data'!$I$30,0,10*ROW('Sanitation Data'!I132)))</f>
        <v/>
      </c>
      <c r="DM138" s="322" t="str">
        <f ca="true">+IF(OFFSET('Sanitation Data'!$I$31,0,10*ROW('Sanitation Data'!I132))="","",OFFSET('Sanitation Data'!$I$31,0,10*ROW('Sanitation Data'!I132)))</f>
        <v/>
      </c>
      <c r="DN138" s="322" t="str">
        <f ca="true">+IF(OFFSET('Sanitation Data'!$I$32,0,10*ROW('Sanitation Data'!I132))="","",OFFSET('Sanitation Data'!$I$32,0,10*ROW('Sanitation Data'!I132)))</f>
        <v/>
      </c>
      <c r="DO138" s="322" t="str">
        <f ca="true">+IF(OFFSET('Hygiene Data'!$D$11,0,10*ROW('Hygiene Data'!D132))="","",OFFSET('Hygiene Data'!$D$11,0,10*ROW('Hygiene Data'!D132)))</f>
        <v/>
      </c>
      <c r="DP138" s="322" t="str">
        <f ca="true">+IF(OFFSET('Hygiene Data'!$D$12,0,10*ROW('Hygiene Data'!D132))="","",OFFSET('Hygiene Data'!$D$12,0,10*ROW('Hygiene Data'!D132)))</f>
        <v/>
      </c>
      <c r="DQ138" s="322" t="str">
        <f ca="true">+IF(OFFSET('Hygiene Data'!$D$13,0,10*ROW('Hygiene Data'!D132))="","",OFFSET('Hygiene Data'!$D$13,0,10*ROW('Hygiene Data'!D132)))</f>
        <v/>
      </c>
      <c r="DR138" s="322" t="str">
        <f ca="true">+IF(OFFSET('Hygiene Data'!$E$11,0,10*ROW('Hygiene Data'!E132))="","",OFFSET('Hygiene Data'!$E$11,0,10*ROW('Hygiene Data'!E132)))</f>
        <v/>
      </c>
      <c r="DS138" s="322" t="str">
        <f ca="true">+IF(OFFSET('Hygiene Data'!$E$12,0,10*ROW('Hygiene Data'!E132))="","",OFFSET('Hygiene Data'!$E$12,0,10*ROW('Hygiene Data'!E132)))</f>
        <v/>
      </c>
      <c r="DT138" s="322" t="str">
        <f ca="true">+IF(OFFSET('Hygiene Data'!$E$13,0,10*ROW('Hygiene Data'!E132))="","",OFFSET('Hygiene Data'!$E$13,0,10*ROW('Hygiene Data'!E132)))</f>
        <v/>
      </c>
      <c r="DU138" s="322" t="str">
        <f ca="true">+IF(OFFSET('Hygiene Data'!$F$11,0,10*ROW('Hygiene Data'!F132))="","",OFFSET('Hygiene Data'!$F$11,0,10*ROW('Hygiene Data'!F132)))</f>
        <v/>
      </c>
      <c r="DV138" s="322" t="str">
        <f ca="true">+IF(OFFSET('Hygiene Data'!$F$12,0,10*ROW('Hygiene Data'!F132))="","",OFFSET('Hygiene Data'!$F$12,0,10*ROW('Hygiene Data'!F132)))</f>
        <v/>
      </c>
      <c r="DW138" s="322" t="str">
        <f ca="true">+IF(OFFSET('Hygiene Data'!$F$13,0,10*ROW('Hygiene Data'!F132))="","",OFFSET('Hygiene Data'!$F$13,0,10*ROW('Hygiene Data'!F132)))</f>
        <v/>
      </c>
      <c r="DX138" s="322" t="str">
        <f ca="true">+IF(OFFSET('Hygiene Data'!$G$11,0,10*ROW('Hygiene Data'!G132))="","",OFFSET('Hygiene Data'!$G$11,0,10*ROW('Hygiene Data'!G132)))</f>
        <v/>
      </c>
      <c r="DY138" s="322" t="str">
        <f ca="true">+IF(OFFSET('Hygiene Data'!$G$12,0,10*ROW('Hygiene Data'!G132))="","",OFFSET('Hygiene Data'!$G$12,0,10*ROW('Hygiene Data'!G132)))</f>
        <v/>
      </c>
      <c r="DZ138" s="322" t="str">
        <f ca="true">+IF(OFFSET('Hygiene Data'!$G$13,0,10*ROW('Hygiene Data'!G132))="","",OFFSET('Hygiene Data'!$G$13,0,10*ROW('Hygiene Data'!G132)))</f>
        <v/>
      </c>
      <c r="EA138" s="322" t="str">
        <f ca="true">+IF(OFFSET('Hygiene Data'!$H$11,0,10*ROW('Hygiene Data'!H132))="","",OFFSET('Hygiene Data'!$H$11,0,10*ROW('Hygiene Data'!H132)))</f>
        <v/>
      </c>
      <c r="EB138" s="322" t="str">
        <f ca="true">+IF(OFFSET('Hygiene Data'!$H$12,0,10*ROW('Hygiene Data'!H132))="","",OFFSET('Hygiene Data'!$H$12,0,10*ROW('Hygiene Data'!H132)))</f>
        <v/>
      </c>
      <c r="EC138" s="322" t="str">
        <f ca="true">+IF(OFFSET('Hygiene Data'!$H$13,0,10*ROW('Hygiene Data'!H132))="","",OFFSET('Hygiene Data'!$H$13,0,10*ROW('Hygiene Data'!H132)))</f>
        <v/>
      </c>
      <c r="ED138" s="322" t="str">
        <f ca="true">+IF(OFFSET('Hygiene Data'!$I$11,0,10*ROW('Hygiene Data'!I132))="","",OFFSET('Hygiene Data'!$I$11,0,10*ROW('Hygiene Data'!I132)))</f>
        <v/>
      </c>
      <c r="EE138" s="322" t="str">
        <f ca="true">+IF(OFFSET('Hygiene Data'!$I$12,0,10*ROW('Hygiene Data'!I132))="","",OFFSET('Hygiene Data'!$I$12,0,10*ROW('Hygiene Data'!I132)))</f>
        <v/>
      </c>
      <c r="EF138" s="322" t="str">
        <f ca="true">+IF(OFFSET('Hygiene Data'!$I$13,0,10*ROW('Hygiene Data'!I132))="","",OFFSET('Hygiene Data'!$I$13,0,10*ROW('Hygiene Data'!I132)))</f>
        <v/>
      </c>
    </row>
    <row xmlns:x14ac="http://schemas.microsoft.com/office/spreadsheetml/2009/9/ac" r="139" x14ac:dyDescent="0.2">
      <c r="A139" s="38" t="str">
        <f ca="true">+IF(OFFSET('Water Data'!$B$2,0,10*ROW('Water Data'!E133))="","",OFFSET('Water Data'!$B$2,0,10*ROW('Water Data'!E133)))</f>
        <v/>
      </c>
      <c r="B139" s="38" t="str">
        <f ca="true">+IF(OFFSET('Water Data'!$C$2,0,10*ROW('Water Data'!F133))="","",OFFSET('Water Data'!$C$2,0,10*ROW('Water Data'!F133)))</f>
        <v/>
      </c>
      <c r="C139" s="378" t="str">
        <f t="shared" ca="true" si="2"/>
        <v/>
      </c>
      <c r="D139" s="99"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9"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9"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9"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9"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9"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9"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9"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9"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9"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9"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9"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9"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9"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9"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9"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9"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9"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100"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100"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100"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100"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100"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100"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100"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100"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100"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100"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100"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100"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100"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100"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100"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100"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100"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100"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100"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100"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100"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100"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100"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100"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100"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100"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100"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100"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100"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100"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101"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101"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101"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101"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101"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101"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101"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101"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101"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101"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101"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101"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101"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101"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101"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101"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101"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101"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22"/>
      <c r="BS139" s="322" t="str">
        <f ca="true">+IF(OFFSET('Water Data'!$D$27,0,10*ROW('Water Data'!D133))="","",OFFSET('Water Data'!$D$27,0,10*ROW('Water Data'!D133)))</f>
        <v/>
      </c>
      <c r="BT139" s="322" t="str">
        <f ca="true">+IF(OFFSET('Water Data'!$D$28,0,10*ROW('Water Data'!D133))="","",OFFSET('Water Data'!$D$28,0,10*ROW('Water Data'!D133)))</f>
        <v/>
      </c>
      <c r="BU139" s="322" t="str">
        <f ca="true">+IF(OFFSET('Water Data'!$D$29,0,10*ROW('Water Data'!D133))="","",OFFSET('Water Data'!$D$29,0,10*ROW('Water Data'!D133)))</f>
        <v/>
      </c>
      <c r="BV139" s="322" t="str">
        <f ca="true">+IF(OFFSET('Water Data'!$E$27,0,10*ROW('Water Data'!E133))="","",OFFSET('Water Data'!$E$27,0,10*ROW('Water Data'!E133)))</f>
        <v/>
      </c>
      <c r="BW139" s="322" t="str">
        <f ca="true">+IF(OFFSET('Water Data'!$E$28,0,10*ROW('Water Data'!E133))="","",OFFSET('Water Data'!$E$28,0,10*ROW('Water Data'!E133)))</f>
        <v/>
      </c>
      <c r="BX139" s="322" t="str">
        <f ca="true">+IF(OFFSET('Water Data'!$E$29,0,10*ROW('Water Data'!E133))="","",OFFSET('Water Data'!$E$29,0,10*ROW('Water Data'!E133)))</f>
        <v/>
      </c>
      <c r="BY139" s="322" t="str">
        <f ca="true">+IF(OFFSET('Water Data'!$F$27,0,10*ROW('Water Data'!F133))="","",OFFSET('Water Data'!$F$27,0,10*ROW('Water Data'!F133)))</f>
        <v/>
      </c>
      <c r="BZ139" s="322" t="str">
        <f ca="true">+IF(OFFSET('Water Data'!$F$28,0,10*ROW('Water Data'!F133))="","",OFFSET('Water Data'!$F$28,0,10*ROW('Water Data'!F133)))</f>
        <v/>
      </c>
      <c r="CA139" s="322" t="str">
        <f ca="true">+IF(OFFSET('Water Data'!$F$29,0,10*ROW('Water Data'!F133))="","",OFFSET('Water Data'!$F$29,0,10*ROW('Water Data'!F133)))</f>
        <v/>
      </c>
      <c r="CB139" s="322" t="str">
        <f ca="true">+IF(OFFSET('Water Data'!$G$27,0,10*ROW('Water Data'!G133))="","",OFFSET('Water Data'!$G$27,0,10*ROW('Water Data'!G133)))</f>
        <v/>
      </c>
      <c r="CC139" s="322" t="str">
        <f ca="true">+IF(OFFSET('Water Data'!$G$28,0,10*ROW('Water Data'!G133))="","",OFFSET('Water Data'!$G$28,0,10*ROW('Water Data'!G133)))</f>
        <v/>
      </c>
      <c r="CD139" s="322" t="str">
        <f ca="true">+IF(OFFSET('Water Data'!$G$29,0,10*ROW('Water Data'!G133))="","",OFFSET('Water Data'!$G$29,0,10*ROW('Water Data'!G133)))</f>
        <v/>
      </c>
      <c r="CE139" s="322" t="str">
        <f ca="true">+IF(OFFSET('Water Data'!$H$27,0,10*ROW('Water Data'!H133))="","",OFFSET('Water Data'!$H$27,0,10*ROW('Water Data'!H133)))</f>
        <v/>
      </c>
      <c r="CF139" s="322" t="str">
        <f ca="true">+IF(OFFSET('Water Data'!$H$28,0,10*ROW('Water Data'!H133))="","",OFFSET('Water Data'!$H$28,0,10*ROW('Water Data'!H133)))</f>
        <v/>
      </c>
      <c r="CG139" s="322" t="str">
        <f ca="true">+IF(OFFSET('Water Data'!$H$29,0,10*ROW('Water Data'!H133))="","",OFFSET('Water Data'!$H$29,0,10*ROW('Water Data'!H133)))</f>
        <v/>
      </c>
      <c r="CH139" s="322" t="str">
        <f ca="true">+IF(OFFSET('Water Data'!$I$27,0,10*ROW('Water Data'!I133))="","",OFFSET('Water Data'!$I$27,0,10*ROW('Water Data'!I133)))</f>
        <v/>
      </c>
      <c r="CI139" s="322" t="str">
        <f ca="true">+IF(OFFSET('Water Data'!$I$28,0,10*ROW('Water Data'!I133))="","",OFFSET('Water Data'!$I$28,0,10*ROW('Water Data'!I133)))</f>
        <v/>
      </c>
      <c r="CJ139" s="322" t="str">
        <f ca="true">+IF(OFFSET('Water Data'!$I$29,0,10*ROW('Water Data'!I133))="","",OFFSET('Water Data'!$I$29,0,10*ROW('Water Data'!I133)))</f>
        <v/>
      </c>
      <c r="CK139" s="322" t="str">
        <f ca="true">+IF(OFFSET('Sanitation Data'!$D$28,0,10*ROW('Sanitation Data'!D133))="","",OFFSET('Sanitation Data'!$D$28,0,10*ROW('Sanitation Data'!D133)))</f>
        <v/>
      </c>
      <c r="CL139" s="322" t="str">
        <f ca="true">+IF(OFFSET('Sanitation Data'!$D$29,0,10*ROW('Sanitation Data'!D133))="","",OFFSET('Sanitation Data'!$D$29,0,10*ROW('Sanitation Data'!D133)))</f>
        <v/>
      </c>
      <c r="CM139" s="322" t="str">
        <f ca="true">+IF(OFFSET('Sanitation Data'!$D$30,0,10*ROW('Sanitation Data'!D133))="","",OFFSET('Sanitation Data'!$D$30,0,10*ROW('Sanitation Data'!D133)))</f>
        <v/>
      </c>
      <c r="CN139" s="322" t="str">
        <f ca="true">+IF(OFFSET('Sanitation Data'!$D$31,0,10*ROW('Sanitation Data'!D133))="","",OFFSET('Sanitation Data'!$D$31,0,10*ROW('Sanitation Data'!D133)))</f>
        <v/>
      </c>
      <c r="CO139" s="322" t="str">
        <f ca="true">+IF(OFFSET('Sanitation Data'!$D$32,0,10*ROW('Sanitation Data'!D133))="","",OFFSET('Sanitation Data'!$D$32,0,10*ROW('Sanitation Data'!D133)))</f>
        <v/>
      </c>
      <c r="CP139" s="322" t="str">
        <f ca="true">+IF(OFFSET('Sanitation Data'!$E$28,0,10*ROW('Sanitation Data'!E133))="","",OFFSET('Sanitation Data'!$E$28,0,10*ROW('Sanitation Data'!E133)))</f>
        <v/>
      </c>
      <c r="CQ139" s="322" t="str">
        <f ca="true">+IF(OFFSET('Sanitation Data'!$E$29,0,10*ROW('Sanitation Data'!E133))="","",OFFSET('Sanitation Data'!$E$29,0,10*ROW('Sanitation Data'!E133)))</f>
        <v/>
      </c>
      <c r="CR139" s="322" t="str">
        <f ca="true">+IF(OFFSET('Sanitation Data'!$E$30,0,10*ROW('Sanitation Data'!E133))="","",OFFSET('Sanitation Data'!$E$30,0,10*ROW('Sanitation Data'!E133)))</f>
        <v/>
      </c>
      <c r="CS139" s="322" t="str">
        <f ca="true">+IF(OFFSET('Sanitation Data'!$E$31,0,10*ROW('Sanitation Data'!E133))="","",OFFSET('Sanitation Data'!$E$31,0,10*ROW('Sanitation Data'!E133)))</f>
        <v/>
      </c>
      <c r="CT139" s="322" t="str">
        <f ca="true">+IF(OFFSET('Sanitation Data'!$E$32,0,10*ROW('Sanitation Data'!E133))="","",OFFSET('Sanitation Data'!$E$32,0,10*ROW('Sanitation Data'!E133)))</f>
        <v/>
      </c>
      <c r="CU139" s="322" t="str">
        <f ca="true">+IF(OFFSET('Sanitation Data'!$F$28,0,10*ROW('Sanitation Data'!F133))="","",OFFSET('Sanitation Data'!$F$28,0,10*ROW('Sanitation Data'!F133)))</f>
        <v/>
      </c>
      <c r="CV139" s="322" t="str">
        <f ca="true">+IF(OFFSET('Sanitation Data'!$F$29,0,10*ROW('Sanitation Data'!F133))="","",OFFSET('Sanitation Data'!$F$29,0,10*ROW('Sanitation Data'!F133)))</f>
        <v/>
      </c>
      <c r="CW139" s="322" t="str">
        <f ca="true">+IF(OFFSET('Sanitation Data'!$F$30,0,10*ROW('Sanitation Data'!F133))="","",OFFSET('Sanitation Data'!$F$30,0,10*ROW('Sanitation Data'!F133)))</f>
        <v/>
      </c>
      <c r="CX139" s="322" t="str">
        <f ca="true">+IF(OFFSET('Sanitation Data'!$F$31,0,10*ROW('Sanitation Data'!F133))="","",OFFSET('Sanitation Data'!$F$31,0,10*ROW('Sanitation Data'!F133)))</f>
        <v/>
      </c>
      <c r="CY139" s="322" t="str">
        <f ca="true">+IF(OFFSET('Sanitation Data'!$F$32,0,10*ROW('Sanitation Data'!F133))="","",OFFSET('Sanitation Data'!$F$32,0,10*ROW('Sanitation Data'!F133)))</f>
        <v/>
      </c>
      <c r="CZ139" s="322" t="str">
        <f ca="true">+IF(OFFSET('Sanitation Data'!$G$28,0,10*ROW('Sanitation Data'!G133))="","",OFFSET('Sanitation Data'!$G$28,0,10*ROW('Sanitation Data'!G133)))</f>
        <v/>
      </c>
      <c r="DA139" s="322" t="str">
        <f ca="true">+IF(OFFSET('Sanitation Data'!$G$29,0,10*ROW('Sanitation Data'!G133))="","",OFFSET('Sanitation Data'!$G$29,0,10*ROW('Sanitation Data'!G133)))</f>
        <v/>
      </c>
      <c r="DB139" s="322" t="str">
        <f ca="true">+IF(OFFSET('Sanitation Data'!$G$30,0,10*ROW('Sanitation Data'!G133))="","",OFFSET('Sanitation Data'!$G$30,0,10*ROW('Sanitation Data'!G133)))</f>
        <v/>
      </c>
      <c r="DC139" s="322" t="str">
        <f ca="true">+IF(OFFSET('Sanitation Data'!$G$31,0,10*ROW('Sanitation Data'!G133))="","",OFFSET('Sanitation Data'!$G$31,0,10*ROW('Sanitation Data'!G133)))</f>
        <v/>
      </c>
      <c r="DD139" s="322" t="str">
        <f ca="true">+IF(OFFSET('Sanitation Data'!$G$32,0,10*ROW('Sanitation Data'!G133))="","",OFFSET('Sanitation Data'!$G$32,0,10*ROW('Sanitation Data'!G133)))</f>
        <v/>
      </c>
      <c r="DE139" s="322" t="str">
        <f ca="true">+IF(OFFSET('Sanitation Data'!$H$28,0,10*ROW('Sanitation Data'!H133))="","",OFFSET('Sanitation Data'!$H$28,0,10*ROW('Sanitation Data'!H133)))</f>
        <v/>
      </c>
      <c r="DF139" s="322" t="str">
        <f ca="true">+IF(OFFSET('Sanitation Data'!$H$29,0,10*ROW('Sanitation Data'!H133))="","",OFFSET('Sanitation Data'!$H$29,0,10*ROW('Sanitation Data'!H133)))</f>
        <v/>
      </c>
      <c r="DG139" s="322" t="str">
        <f ca="true">+IF(OFFSET('Sanitation Data'!$H$30,0,10*ROW('Sanitation Data'!H133))="","",OFFSET('Sanitation Data'!$H$30,0,10*ROW('Sanitation Data'!H133)))</f>
        <v/>
      </c>
      <c r="DH139" s="322" t="str">
        <f ca="true">+IF(OFFSET('Sanitation Data'!$H$31,0,10*ROW('Sanitation Data'!H133))="","",OFFSET('Sanitation Data'!$H$31,0,10*ROW('Sanitation Data'!H133)))</f>
        <v/>
      </c>
      <c r="DI139" s="322" t="str">
        <f ca="true">+IF(OFFSET('Sanitation Data'!$H$32,0,10*ROW('Sanitation Data'!H133))="","",OFFSET('Sanitation Data'!$H$32,0,10*ROW('Sanitation Data'!H133)))</f>
        <v/>
      </c>
      <c r="DJ139" s="322" t="str">
        <f ca="true">+IF(OFFSET('Sanitation Data'!$I$28,0,10*ROW('Sanitation Data'!I133))="","",OFFSET('Sanitation Data'!$I$28,0,10*ROW('Sanitation Data'!I133)))</f>
        <v/>
      </c>
      <c r="DK139" s="322" t="str">
        <f ca="true">+IF(OFFSET('Sanitation Data'!$I$29,0,10*ROW('Sanitation Data'!I133))="","",OFFSET('Sanitation Data'!$I$29,0,10*ROW('Sanitation Data'!I133)))</f>
        <v/>
      </c>
      <c r="DL139" s="322" t="str">
        <f ca="true">+IF(OFFSET('Sanitation Data'!$I$30,0,10*ROW('Sanitation Data'!I133))="","",OFFSET('Sanitation Data'!$I$30,0,10*ROW('Sanitation Data'!I133)))</f>
        <v/>
      </c>
      <c r="DM139" s="322" t="str">
        <f ca="true">+IF(OFFSET('Sanitation Data'!$I$31,0,10*ROW('Sanitation Data'!I133))="","",OFFSET('Sanitation Data'!$I$31,0,10*ROW('Sanitation Data'!I133)))</f>
        <v/>
      </c>
      <c r="DN139" s="322" t="str">
        <f ca="true">+IF(OFFSET('Sanitation Data'!$I$32,0,10*ROW('Sanitation Data'!I133))="","",OFFSET('Sanitation Data'!$I$32,0,10*ROW('Sanitation Data'!I133)))</f>
        <v/>
      </c>
      <c r="DO139" s="322" t="str">
        <f ca="true">+IF(OFFSET('Hygiene Data'!$D$11,0,10*ROW('Hygiene Data'!D133))="","",OFFSET('Hygiene Data'!$D$11,0,10*ROW('Hygiene Data'!D133)))</f>
        <v/>
      </c>
      <c r="DP139" s="322" t="str">
        <f ca="true">+IF(OFFSET('Hygiene Data'!$D$12,0,10*ROW('Hygiene Data'!D133))="","",OFFSET('Hygiene Data'!$D$12,0,10*ROW('Hygiene Data'!D133)))</f>
        <v/>
      </c>
      <c r="DQ139" s="322" t="str">
        <f ca="true">+IF(OFFSET('Hygiene Data'!$D$13,0,10*ROW('Hygiene Data'!D133))="","",OFFSET('Hygiene Data'!$D$13,0,10*ROW('Hygiene Data'!D133)))</f>
        <v/>
      </c>
      <c r="DR139" s="322" t="str">
        <f ca="true">+IF(OFFSET('Hygiene Data'!$E$11,0,10*ROW('Hygiene Data'!E133))="","",OFFSET('Hygiene Data'!$E$11,0,10*ROW('Hygiene Data'!E133)))</f>
        <v/>
      </c>
      <c r="DS139" s="322" t="str">
        <f ca="true">+IF(OFFSET('Hygiene Data'!$E$12,0,10*ROW('Hygiene Data'!E133))="","",OFFSET('Hygiene Data'!$E$12,0,10*ROW('Hygiene Data'!E133)))</f>
        <v/>
      </c>
      <c r="DT139" s="322" t="str">
        <f ca="true">+IF(OFFSET('Hygiene Data'!$E$13,0,10*ROW('Hygiene Data'!E133))="","",OFFSET('Hygiene Data'!$E$13,0,10*ROW('Hygiene Data'!E133)))</f>
        <v/>
      </c>
      <c r="DU139" s="322" t="str">
        <f ca="true">+IF(OFFSET('Hygiene Data'!$F$11,0,10*ROW('Hygiene Data'!F133))="","",OFFSET('Hygiene Data'!$F$11,0,10*ROW('Hygiene Data'!F133)))</f>
        <v/>
      </c>
      <c r="DV139" s="322" t="str">
        <f ca="true">+IF(OFFSET('Hygiene Data'!$F$12,0,10*ROW('Hygiene Data'!F133))="","",OFFSET('Hygiene Data'!$F$12,0,10*ROW('Hygiene Data'!F133)))</f>
        <v/>
      </c>
      <c r="DW139" s="322" t="str">
        <f ca="true">+IF(OFFSET('Hygiene Data'!$F$13,0,10*ROW('Hygiene Data'!F133))="","",OFFSET('Hygiene Data'!$F$13,0,10*ROW('Hygiene Data'!F133)))</f>
        <v/>
      </c>
      <c r="DX139" s="322" t="str">
        <f ca="true">+IF(OFFSET('Hygiene Data'!$G$11,0,10*ROW('Hygiene Data'!G133))="","",OFFSET('Hygiene Data'!$G$11,0,10*ROW('Hygiene Data'!G133)))</f>
        <v/>
      </c>
      <c r="DY139" s="322" t="str">
        <f ca="true">+IF(OFFSET('Hygiene Data'!$G$12,0,10*ROW('Hygiene Data'!G133))="","",OFFSET('Hygiene Data'!$G$12,0,10*ROW('Hygiene Data'!G133)))</f>
        <v/>
      </c>
      <c r="DZ139" s="322" t="str">
        <f ca="true">+IF(OFFSET('Hygiene Data'!$G$13,0,10*ROW('Hygiene Data'!G133))="","",OFFSET('Hygiene Data'!$G$13,0,10*ROW('Hygiene Data'!G133)))</f>
        <v/>
      </c>
      <c r="EA139" s="322" t="str">
        <f ca="true">+IF(OFFSET('Hygiene Data'!$H$11,0,10*ROW('Hygiene Data'!H133))="","",OFFSET('Hygiene Data'!$H$11,0,10*ROW('Hygiene Data'!H133)))</f>
        <v/>
      </c>
      <c r="EB139" s="322" t="str">
        <f ca="true">+IF(OFFSET('Hygiene Data'!$H$12,0,10*ROW('Hygiene Data'!H133))="","",OFFSET('Hygiene Data'!$H$12,0,10*ROW('Hygiene Data'!H133)))</f>
        <v/>
      </c>
      <c r="EC139" s="322" t="str">
        <f ca="true">+IF(OFFSET('Hygiene Data'!$H$13,0,10*ROW('Hygiene Data'!H133))="","",OFFSET('Hygiene Data'!$H$13,0,10*ROW('Hygiene Data'!H133)))</f>
        <v/>
      </c>
      <c r="ED139" s="322" t="str">
        <f ca="true">+IF(OFFSET('Hygiene Data'!$I$11,0,10*ROW('Hygiene Data'!I133))="","",OFFSET('Hygiene Data'!$I$11,0,10*ROW('Hygiene Data'!I133)))</f>
        <v/>
      </c>
      <c r="EE139" s="322" t="str">
        <f ca="true">+IF(OFFSET('Hygiene Data'!$I$12,0,10*ROW('Hygiene Data'!I133))="","",OFFSET('Hygiene Data'!$I$12,0,10*ROW('Hygiene Data'!I133)))</f>
        <v/>
      </c>
      <c r="EF139" s="322" t="str">
        <f ca="true">+IF(OFFSET('Hygiene Data'!$I$13,0,10*ROW('Hygiene Data'!I133))="","",OFFSET('Hygiene Data'!$I$13,0,10*ROW('Hygiene Data'!I133)))</f>
        <v/>
      </c>
    </row>
    <row xmlns:x14ac="http://schemas.microsoft.com/office/spreadsheetml/2009/9/ac" r="140" x14ac:dyDescent="0.2">
      <c r="A140" s="38" t="str">
        <f ca="true">+IF(OFFSET('Water Data'!$B$2,0,10*ROW('Water Data'!E134))="","",OFFSET('Water Data'!$B$2,0,10*ROW('Water Data'!E134)))</f>
        <v/>
      </c>
      <c r="B140" s="38" t="str">
        <f ca="true">+IF(OFFSET('Water Data'!$C$2,0,10*ROW('Water Data'!F134))="","",OFFSET('Water Data'!$C$2,0,10*ROW('Water Data'!F134)))</f>
        <v/>
      </c>
      <c r="C140" s="378" t="str">
        <f t="shared" ca="true" si="2"/>
        <v/>
      </c>
      <c r="D140" s="99"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9"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9"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9"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9"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9"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9"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9"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9"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9"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9"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9"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9"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9"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9"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9"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9"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9"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100"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100"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100"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100"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100"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100"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100"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100"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100"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100"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100"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100"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100"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100"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100"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100"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100"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100"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100"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100"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100"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100"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100"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100"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100"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100"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100"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100"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100"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100"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101"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101"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101"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101"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101"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101"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101"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101"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101"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101"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101"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101"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101"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101"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101"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101"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101"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101"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22"/>
      <c r="BS140" s="322" t="str">
        <f ca="true">+IF(OFFSET('Water Data'!$D$27,0,10*ROW('Water Data'!D134))="","",OFFSET('Water Data'!$D$27,0,10*ROW('Water Data'!D134)))</f>
        <v/>
      </c>
      <c r="BT140" s="322" t="str">
        <f ca="true">+IF(OFFSET('Water Data'!$D$28,0,10*ROW('Water Data'!D134))="","",OFFSET('Water Data'!$D$28,0,10*ROW('Water Data'!D134)))</f>
        <v/>
      </c>
      <c r="BU140" s="322" t="str">
        <f ca="true">+IF(OFFSET('Water Data'!$D$29,0,10*ROW('Water Data'!D134))="","",OFFSET('Water Data'!$D$29,0,10*ROW('Water Data'!D134)))</f>
        <v/>
      </c>
      <c r="BV140" s="322" t="str">
        <f ca="true">+IF(OFFSET('Water Data'!$E$27,0,10*ROW('Water Data'!E134))="","",OFFSET('Water Data'!$E$27,0,10*ROW('Water Data'!E134)))</f>
        <v/>
      </c>
      <c r="BW140" s="322" t="str">
        <f ca="true">+IF(OFFSET('Water Data'!$E$28,0,10*ROW('Water Data'!E134))="","",OFFSET('Water Data'!$E$28,0,10*ROW('Water Data'!E134)))</f>
        <v/>
      </c>
      <c r="BX140" s="322" t="str">
        <f ca="true">+IF(OFFSET('Water Data'!$E$29,0,10*ROW('Water Data'!E134))="","",OFFSET('Water Data'!$E$29,0,10*ROW('Water Data'!E134)))</f>
        <v/>
      </c>
      <c r="BY140" s="322" t="str">
        <f ca="true">+IF(OFFSET('Water Data'!$F$27,0,10*ROW('Water Data'!F134))="","",OFFSET('Water Data'!$F$27,0,10*ROW('Water Data'!F134)))</f>
        <v/>
      </c>
      <c r="BZ140" s="322" t="str">
        <f ca="true">+IF(OFFSET('Water Data'!$F$28,0,10*ROW('Water Data'!F134))="","",OFFSET('Water Data'!$F$28,0,10*ROW('Water Data'!F134)))</f>
        <v/>
      </c>
      <c r="CA140" s="322" t="str">
        <f ca="true">+IF(OFFSET('Water Data'!$F$29,0,10*ROW('Water Data'!F134))="","",OFFSET('Water Data'!$F$29,0,10*ROW('Water Data'!F134)))</f>
        <v/>
      </c>
      <c r="CB140" s="322" t="str">
        <f ca="true">+IF(OFFSET('Water Data'!$G$27,0,10*ROW('Water Data'!G134))="","",OFFSET('Water Data'!$G$27,0,10*ROW('Water Data'!G134)))</f>
        <v/>
      </c>
      <c r="CC140" s="322" t="str">
        <f ca="true">+IF(OFFSET('Water Data'!$G$28,0,10*ROW('Water Data'!G134))="","",OFFSET('Water Data'!$G$28,0,10*ROW('Water Data'!G134)))</f>
        <v/>
      </c>
      <c r="CD140" s="322" t="str">
        <f ca="true">+IF(OFFSET('Water Data'!$G$29,0,10*ROW('Water Data'!G134))="","",OFFSET('Water Data'!$G$29,0,10*ROW('Water Data'!G134)))</f>
        <v/>
      </c>
      <c r="CE140" s="322" t="str">
        <f ca="true">+IF(OFFSET('Water Data'!$H$27,0,10*ROW('Water Data'!H134))="","",OFFSET('Water Data'!$H$27,0,10*ROW('Water Data'!H134)))</f>
        <v/>
      </c>
      <c r="CF140" s="322" t="str">
        <f ca="true">+IF(OFFSET('Water Data'!$H$28,0,10*ROW('Water Data'!H134))="","",OFFSET('Water Data'!$H$28,0,10*ROW('Water Data'!H134)))</f>
        <v/>
      </c>
      <c r="CG140" s="322" t="str">
        <f ca="true">+IF(OFFSET('Water Data'!$H$29,0,10*ROW('Water Data'!H134))="","",OFFSET('Water Data'!$H$29,0,10*ROW('Water Data'!H134)))</f>
        <v/>
      </c>
      <c r="CH140" s="322" t="str">
        <f ca="true">+IF(OFFSET('Water Data'!$I$27,0,10*ROW('Water Data'!I134))="","",OFFSET('Water Data'!$I$27,0,10*ROW('Water Data'!I134)))</f>
        <v/>
      </c>
      <c r="CI140" s="322" t="str">
        <f ca="true">+IF(OFFSET('Water Data'!$I$28,0,10*ROW('Water Data'!I134))="","",OFFSET('Water Data'!$I$28,0,10*ROW('Water Data'!I134)))</f>
        <v/>
      </c>
      <c r="CJ140" s="322" t="str">
        <f ca="true">+IF(OFFSET('Water Data'!$I$29,0,10*ROW('Water Data'!I134))="","",OFFSET('Water Data'!$I$29,0,10*ROW('Water Data'!I134)))</f>
        <v/>
      </c>
      <c r="CK140" s="322" t="str">
        <f ca="true">+IF(OFFSET('Sanitation Data'!$D$28,0,10*ROW('Sanitation Data'!D134))="","",OFFSET('Sanitation Data'!$D$28,0,10*ROW('Sanitation Data'!D134)))</f>
        <v/>
      </c>
      <c r="CL140" s="322" t="str">
        <f ca="true">+IF(OFFSET('Sanitation Data'!$D$29,0,10*ROW('Sanitation Data'!D134))="","",OFFSET('Sanitation Data'!$D$29,0,10*ROW('Sanitation Data'!D134)))</f>
        <v/>
      </c>
      <c r="CM140" s="322" t="str">
        <f ca="true">+IF(OFFSET('Sanitation Data'!$D$30,0,10*ROW('Sanitation Data'!D134))="","",OFFSET('Sanitation Data'!$D$30,0,10*ROW('Sanitation Data'!D134)))</f>
        <v/>
      </c>
      <c r="CN140" s="322" t="str">
        <f ca="true">+IF(OFFSET('Sanitation Data'!$D$31,0,10*ROW('Sanitation Data'!D134))="","",OFFSET('Sanitation Data'!$D$31,0,10*ROW('Sanitation Data'!D134)))</f>
        <v/>
      </c>
      <c r="CO140" s="322" t="str">
        <f ca="true">+IF(OFFSET('Sanitation Data'!$D$32,0,10*ROW('Sanitation Data'!D134))="","",OFFSET('Sanitation Data'!$D$32,0,10*ROW('Sanitation Data'!D134)))</f>
        <v/>
      </c>
      <c r="CP140" s="322" t="str">
        <f ca="true">+IF(OFFSET('Sanitation Data'!$E$28,0,10*ROW('Sanitation Data'!E134))="","",OFFSET('Sanitation Data'!$E$28,0,10*ROW('Sanitation Data'!E134)))</f>
        <v/>
      </c>
      <c r="CQ140" s="322" t="str">
        <f ca="true">+IF(OFFSET('Sanitation Data'!$E$29,0,10*ROW('Sanitation Data'!E134))="","",OFFSET('Sanitation Data'!$E$29,0,10*ROW('Sanitation Data'!E134)))</f>
        <v/>
      </c>
      <c r="CR140" s="322" t="str">
        <f ca="true">+IF(OFFSET('Sanitation Data'!$E$30,0,10*ROW('Sanitation Data'!E134))="","",OFFSET('Sanitation Data'!$E$30,0,10*ROW('Sanitation Data'!E134)))</f>
        <v/>
      </c>
      <c r="CS140" s="322" t="str">
        <f ca="true">+IF(OFFSET('Sanitation Data'!$E$31,0,10*ROW('Sanitation Data'!E134))="","",OFFSET('Sanitation Data'!$E$31,0,10*ROW('Sanitation Data'!E134)))</f>
        <v/>
      </c>
      <c r="CT140" s="322" t="str">
        <f ca="true">+IF(OFFSET('Sanitation Data'!$E$32,0,10*ROW('Sanitation Data'!E134))="","",OFFSET('Sanitation Data'!$E$32,0,10*ROW('Sanitation Data'!E134)))</f>
        <v/>
      </c>
      <c r="CU140" s="322" t="str">
        <f ca="true">+IF(OFFSET('Sanitation Data'!$F$28,0,10*ROW('Sanitation Data'!F134))="","",OFFSET('Sanitation Data'!$F$28,0,10*ROW('Sanitation Data'!F134)))</f>
        <v/>
      </c>
      <c r="CV140" s="322" t="str">
        <f ca="true">+IF(OFFSET('Sanitation Data'!$F$29,0,10*ROW('Sanitation Data'!F134))="","",OFFSET('Sanitation Data'!$F$29,0,10*ROW('Sanitation Data'!F134)))</f>
        <v/>
      </c>
      <c r="CW140" s="322" t="str">
        <f ca="true">+IF(OFFSET('Sanitation Data'!$F$30,0,10*ROW('Sanitation Data'!F134))="","",OFFSET('Sanitation Data'!$F$30,0,10*ROW('Sanitation Data'!F134)))</f>
        <v/>
      </c>
      <c r="CX140" s="322" t="str">
        <f ca="true">+IF(OFFSET('Sanitation Data'!$F$31,0,10*ROW('Sanitation Data'!F134))="","",OFFSET('Sanitation Data'!$F$31,0,10*ROW('Sanitation Data'!F134)))</f>
        <v/>
      </c>
      <c r="CY140" s="322" t="str">
        <f ca="true">+IF(OFFSET('Sanitation Data'!$F$32,0,10*ROW('Sanitation Data'!F134))="","",OFFSET('Sanitation Data'!$F$32,0,10*ROW('Sanitation Data'!F134)))</f>
        <v/>
      </c>
      <c r="CZ140" s="322" t="str">
        <f ca="true">+IF(OFFSET('Sanitation Data'!$G$28,0,10*ROW('Sanitation Data'!G134))="","",OFFSET('Sanitation Data'!$G$28,0,10*ROW('Sanitation Data'!G134)))</f>
        <v/>
      </c>
      <c r="DA140" s="322" t="str">
        <f ca="true">+IF(OFFSET('Sanitation Data'!$G$29,0,10*ROW('Sanitation Data'!G134))="","",OFFSET('Sanitation Data'!$G$29,0,10*ROW('Sanitation Data'!G134)))</f>
        <v/>
      </c>
      <c r="DB140" s="322" t="str">
        <f ca="true">+IF(OFFSET('Sanitation Data'!$G$30,0,10*ROW('Sanitation Data'!G134))="","",OFFSET('Sanitation Data'!$G$30,0,10*ROW('Sanitation Data'!G134)))</f>
        <v/>
      </c>
      <c r="DC140" s="322" t="str">
        <f ca="true">+IF(OFFSET('Sanitation Data'!$G$31,0,10*ROW('Sanitation Data'!G134))="","",OFFSET('Sanitation Data'!$G$31,0,10*ROW('Sanitation Data'!G134)))</f>
        <v/>
      </c>
      <c r="DD140" s="322" t="str">
        <f ca="true">+IF(OFFSET('Sanitation Data'!$G$32,0,10*ROW('Sanitation Data'!G134))="","",OFFSET('Sanitation Data'!$G$32,0,10*ROW('Sanitation Data'!G134)))</f>
        <v/>
      </c>
      <c r="DE140" s="322" t="str">
        <f ca="true">+IF(OFFSET('Sanitation Data'!$H$28,0,10*ROW('Sanitation Data'!H134))="","",OFFSET('Sanitation Data'!$H$28,0,10*ROW('Sanitation Data'!H134)))</f>
        <v/>
      </c>
      <c r="DF140" s="322" t="str">
        <f ca="true">+IF(OFFSET('Sanitation Data'!$H$29,0,10*ROW('Sanitation Data'!H134))="","",OFFSET('Sanitation Data'!$H$29,0,10*ROW('Sanitation Data'!H134)))</f>
        <v/>
      </c>
      <c r="DG140" s="322" t="str">
        <f ca="true">+IF(OFFSET('Sanitation Data'!$H$30,0,10*ROW('Sanitation Data'!H134))="","",OFFSET('Sanitation Data'!$H$30,0,10*ROW('Sanitation Data'!H134)))</f>
        <v/>
      </c>
      <c r="DH140" s="322" t="str">
        <f ca="true">+IF(OFFSET('Sanitation Data'!$H$31,0,10*ROW('Sanitation Data'!H134))="","",OFFSET('Sanitation Data'!$H$31,0,10*ROW('Sanitation Data'!H134)))</f>
        <v/>
      </c>
      <c r="DI140" s="322" t="str">
        <f ca="true">+IF(OFFSET('Sanitation Data'!$H$32,0,10*ROW('Sanitation Data'!H134))="","",OFFSET('Sanitation Data'!$H$32,0,10*ROW('Sanitation Data'!H134)))</f>
        <v/>
      </c>
      <c r="DJ140" s="322" t="str">
        <f ca="true">+IF(OFFSET('Sanitation Data'!$I$28,0,10*ROW('Sanitation Data'!I134))="","",OFFSET('Sanitation Data'!$I$28,0,10*ROW('Sanitation Data'!I134)))</f>
        <v/>
      </c>
      <c r="DK140" s="322" t="str">
        <f ca="true">+IF(OFFSET('Sanitation Data'!$I$29,0,10*ROW('Sanitation Data'!I134))="","",OFFSET('Sanitation Data'!$I$29,0,10*ROW('Sanitation Data'!I134)))</f>
        <v/>
      </c>
      <c r="DL140" s="322" t="str">
        <f ca="true">+IF(OFFSET('Sanitation Data'!$I$30,0,10*ROW('Sanitation Data'!I134))="","",OFFSET('Sanitation Data'!$I$30,0,10*ROW('Sanitation Data'!I134)))</f>
        <v/>
      </c>
      <c r="DM140" s="322" t="str">
        <f ca="true">+IF(OFFSET('Sanitation Data'!$I$31,0,10*ROW('Sanitation Data'!I134))="","",OFFSET('Sanitation Data'!$I$31,0,10*ROW('Sanitation Data'!I134)))</f>
        <v/>
      </c>
      <c r="DN140" s="322" t="str">
        <f ca="true">+IF(OFFSET('Sanitation Data'!$I$32,0,10*ROW('Sanitation Data'!I134))="","",OFFSET('Sanitation Data'!$I$32,0,10*ROW('Sanitation Data'!I134)))</f>
        <v/>
      </c>
      <c r="DO140" s="322" t="str">
        <f ca="true">+IF(OFFSET('Hygiene Data'!$D$11,0,10*ROW('Hygiene Data'!D134))="","",OFFSET('Hygiene Data'!$D$11,0,10*ROW('Hygiene Data'!D134)))</f>
        <v/>
      </c>
      <c r="DP140" s="322" t="str">
        <f ca="true">+IF(OFFSET('Hygiene Data'!$D$12,0,10*ROW('Hygiene Data'!D134))="","",OFFSET('Hygiene Data'!$D$12,0,10*ROW('Hygiene Data'!D134)))</f>
        <v/>
      </c>
      <c r="DQ140" s="322" t="str">
        <f ca="true">+IF(OFFSET('Hygiene Data'!$D$13,0,10*ROW('Hygiene Data'!D134))="","",OFFSET('Hygiene Data'!$D$13,0,10*ROW('Hygiene Data'!D134)))</f>
        <v/>
      </c>
      <c r="DR140" s="322" t="str">
        <f ca="true">+IF(OFFSET('Hygiene Data'!$E$11,0,10*ROW('Hygiene Data'!E134))="","",OFFSET('Hygiene Data'!$E$11,0,10*ROW('Hygiene Data'!E134)))</f>
        <v/>
      </c>
      <c r="DS140" s="322" t="str">
        <f ca="true">+IF(OFFSET('Hygiene Data'!$E$12,0,10*ROW('Hygiene Data'!E134))="","",OFFSET('Hygiene Data'!$E$12,0,10*ROW('Hygiene Data'!E134)))</f>
        <v/>
      </c>
      <c r="DT140" s="322" t="str">
        <f ca="true">+IF(OFFSET('Hygiene Data'!$E$13,0,10*ROW('Hygiene Data'!E134))="","",OFFSET('Hygiene Data'!$E$13,0,10*ROW('Hygiene Data'!E134)))</f>
        <v/>
      </c>
      <c r="DU140" s="322" t="str">
        <f ca="true">+IF(OFFSET('Hygiene Data'!$F$11,0,10*ROW('Hygiene Data'!F134))="","",OFFSET('Hygiene Data'!$F$11,0,10*ROW('Hygiene Data'!F134)))</f>
        <v/>
      </c>
      <c r="DV140" s="322" t="str">
        <f ca="true">+IF(OFFSET('Hygiene Data'!$F$12,0,10*ROW('Hygiene Data'!F134))="","",OFFSET('Hygiene Data'!$F$12,0,10*ROW('Hygiene Data'!F134)))</f>
        <v/>
      </c>
      <c r="DW140" s="322" t="str">
        <f ca="true">+IF(OFFSET('Hygiene Data'!$F$13,0,10*ROW('Hygiene Data'!F134))="","",OFFSET('Hygiene Data'!$F$13,0,10*ROW('Hygiene Data'!F134)))</f>
        <v/>
      </c>
      <c r="DX140" s="322" t="str">
        <f ca="true">+IF(OFFSET('Hygiene Data'!$G$11,0,10*ROW('Hygiene Data'!G134))="","",OFFSET('Hygiene Data'!$G$11,0,10*ROW('Hygiene Data'!G134)))</f>
        <v/>
      </c>
      <c r="DY140" s="322" t="str">
        <f ca="true">+IF(OFFSET('Hygiene Data'!$G$12,0,10*ROW('Hygiene Data'!G134))="","",OFFSET('Hygiene Data'!$G$12,0,10*ROW('Hygiene Data'!G134)))</f>
        <v/>
      </c>
      <c r="DZ140" s="322" t="str">
        <f ca="true">+IF(OFFSET('Hygiene Data'!$G$13,0,10*ROW('Hygiene Data'!G134))="","",OFFSET('Hygiene Data'!$G$13,0,10*ROW('Hygiene Data'!G134)))</f>
        <v/>
      </c>
      <c r="EA140" s="322" t="str">
        <f ca="true">+IF(OFFSET('Hygiene Data'!$H$11,0,10*ROW('Hygiene Data'!H134))="","",OFFSET('Hygiene Data'!$H$11,0,10*ROW('Hygiene Data'!H134)))</f>
        <v/>
      </c>
      <c r="EB140" s="322" t="str">
        <f ca="true">+IF(OFFSET('Hygiene Data'!$H$12,0,10*ROW('Hygiene Data'!H134))="","",OFFSET('Hygiene Data'!$H$12,0,10*ROW('Hygiene Data'!H134)))</f>
        <v/>
      </c>
      <c r="EC140" s="322" t="str">
        <f ca="true">+IF(OFFSET('Hygiene Data'!$H$13,0,10*ROW('Hygiene Data'!H134))="","",OFFSET('Hygiene Data'!$H$13,0,10*ROW('Hygiene Data'!H134)))</f>
        <v/>
      </c>
      <c r="ED140" s="322" t="str">
        <f ca="true">+IF(OFFSET('Hygiene Data'!$I$11,0,10*ROW('Hygiene Data'!I134))="","",OFFSET('Hygiene Data'!$I$11,0,10*ROW('Hygiene Data'!I134)))</f>
        <v/>
      </c>
      <c r="EE140" s="322" t="str">
        <f ca="true">+IF(OFFSET('Hygiene Data'!$I$12,0,10*ROW('Hygiene Data'!I134))="","",OFFSET('Hygiene Data'!$I$12,0,10*ROW('Hygiene Data'!I134)))</f>
        <v/>
      </c>
      <c r="EF140" s="322" t="str">
        <f ca="true">+IF(OFFSET('Hygiene Data'!$I$13,0,10*ROW('Hygiene Data'!I134))="","",OFFSET('Hygiene Data'!$I$13,0,10*ROW('Hygiene Data'!I134)))</f>
        <v/>
      </c>
    </row>
    <row xmlns:x14ac="http://schemas.microsoft.com/office/spreadsheetml/2009/9/ac" r="141" x14ac:dyDescent="0.2">
      <c r="A141" s="38" t="str">
        <f ca="true">+IF(OFFSET('Water Data'!$B$2,0,10*ROW('Water Data'!E135))="","",OFFSET('Water Data'!$B$2,0,10*ROW('Water Data'!E135)))</f>
        <v/>
      </c>
      <c r="B141" s="38" t="str">
        <f ca="true">+IF(OFFSET('Water Data'!$C$2,0,10*ROW('Water Data'!F135))="","",OFFSET('Water Data'!$C$2,0,10*ROW('Water Data'!F135)))</f>
        <v/>
      </c>
      <c r="C141" s="378" t="str">
        <f t="shared" ca="true" si="2"/>
        <v/>
      </c>
      <c r="D141" s="99"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9"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9"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9"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9"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9"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9"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9"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9"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9"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9"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9"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9"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9"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9"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9"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9"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9"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100"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100"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100"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100"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100"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100"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100"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100"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100"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100"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100"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100"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100"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100"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100"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100"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100"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100"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100"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100"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100"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100"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100"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100"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100"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100"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100"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100"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100"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100"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101"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101"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101"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101"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101"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101"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101"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101"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101"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101"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101"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101"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101"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101"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101"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101"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101"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101"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22"/>
      <c r="BS141" s="322" t="str">
        <f ca="true">+IF(OFFSET('Water Data'!$D$27,0,10*ROW('Water Data'!D135))="","",OFFSET('Water Data'!$D$27,0,10*ROW('Water Data'!D135)))</f>
        <v/>
      </c>
      <c r="BT141" s="322" t="str">
        <f ca="true">+IF(OFFSET('Water Data'!$D$28,0,10*ROW('Water Data'!D135))="","",OFFSET('Water Data'!$D$28,0,10*ROW('Water Data'!D135)))</f>
        <v/>
      </c>
      <c r="BU141" s="322" t="str">
        <f ca="true">+IF(OFFSET('Water Data'!$D$29,0,10*ROW('Water Data'!D135))="","",OFFSET('Water Data'!$D$29,0,10*ROW('Water Data'!D135)))</f>
        <v/>
      </c>
      <c r="BV141" s="322" t="str">
        <f ca="true">+IF(OFFSET('Water Data'!$E$27,0,10*ROW('Water Data'!E135))="","",OFFSET('Water Data'!$E$27,0,10*ROW('Water Data'!E135)))</f>
        <v/>
      </c>
      <c r="BW141" s="322" t="str">
        <f ca="true">+IF(OFFSET('Water Data'!$E$28,0,10*ROW('Water Data'!E135))="","",OFFSET('Water Data'!$E$28,0,10*ROW('Water Data'!E135)))</f>
        <v/>
      </c>
      <c r="BX141" s="322" t="str">
        <f ca="true">+IF(OFFSET('Water Data'!$E$29,0,10*ROW('Water Data'!E135))="","",OFFSET('Water Data'!$E$29,0,10*ROW('Water Data'!E135)))</f>
        <v/>
      </c>
      <c r="BY141" s="322" t="str">
        <f ca="true">+IF(OFFSET('Water Data'!$F$27,0,10*ROW('Water Data'!F135))="","",OFFSET('Water Data'!$F$27,0,10*ROW('Water Data'!F135)))</f>
        <v/>
      </c>
      <c r="BZ141" s="322" t="str">
        <f ca="true">+IF(OFFSET('Water Data'!$F$28,0,10*ROW('Water Data'!F135))="","",OFFSET('Water Data'!$F$28,0,10*ROW('Water Data'!F135)))</f>
        <v/>
      </c>
      <c r="CA141" s="322" t="str">
        <f ca="true">+IF(OFFSET('Water Data'!$F$29,0,10*ROW('Water Data'!F135))="","",OFFSET('Water Data'!$F$29,0,10*ROW('Water Data'!F135)))</f>
        <v/>
      </c>
      <c r="CB141" s="322" t="str">
        <f ca="true">+IF(OFFSET('Water Data'!$G$27,0,10*ROW('Water Data'!G135))="","",OFFSET('Water Data'!$G$27,0,10*ROW('Water Data'!G135)))</f>
        <v/>
      </c>
      <c r="CC141" s="322" t="str">
        <f ca="true">+IF(OFFSET('Water Data'!$G$28,0,10*ROW('Water Data'!G135))="","",OFFSET('Water Data'!$G$28,0,10*ROW('Water Data'!G135)))</f>
        <v/>
      </c>
      <c r="CD141" s="322" t="str">
        <f ca="true">+IF(OFFSET('Water Data'!$G$29,0,10*ROW('Water Data'!G135))="","",OFFSET('Water Data'!$G$29,0,10*ROW('Water Data'!G135)))</f>
        <v/>
      </c>
      <c r="CE141" s="322" t="str">
        <f ca="true">+IF(OFFSET('Water Data'!$H$27,0,10*ROW('Water Data'!H135))="","",OFFSET('Water Data'!$H$27,0,10*ROW('Water Data'!H135)))</f>
        <v/>
      </c>
      <c r="CF141" s="322" t="str">
        <f ca="true">+IF(OFFSET('Water Data'!$H$28,0,10*ROW('Water Data'!H135))="","",OFFSET('Water Data'!$H$28,0,10*ROW('Water Data'!H135)))</f>
        <v/>
      </c>
      <c r="CG141" s="322" t="str">
        <f ca="true">+IF(OFFSET('Water Data'!$H$29,0,10*ROW('Water Data'!H135))="","",OFFSET('Water Data'!$H$29,0,10*ROW('Water Data'!H135)))</f>
        <v/>
      </c>
      <c r="CH141" s="322" t="str">
        <f ca="true">+IF(OFFSET('Water Data'!$I$27,0,10*ROW('Water Data'!I135))="","",OFFSET('Water Data'!$I$27,0,10*ROW('Water Data'!I135)))</f>
        <v/>
      </c>
      <c r="CI141" s="322" t="str">
        <f ca="true">+IF(OFFSET('Water Data'!$I$28,0,10*ROW('Water Data'!I135))="","",OFFSET('Water Data'!$I$28,0,10*ROW('Water Data'!I135)))</f>
        <v/>
      </c>
      <c r="CJ141" s="322" t="str">
        <f ca="true">+IF(OFFSET('Water Data'!$I$29,0,10*ROW('Water Data'!I135))="","",OFFSET('Water Data'!$I$29,0,10*ROW('Water Data'!I135)))</f>
        <v/>
      </c>
      <c r="CK141" s="322" t="str">
        <f ca="true">+IF(OFFSET('Sanitation Data'!$D$28,0,10*ROW('Sanitation Data'!D135))="","",OFFSET('Sanitation Data'!$D$28,0,10*ROW('Sanitation Data'!D135)))</f>
        <v/>
      </c>
      <c r="CL141" s="322" t="str">
        <f ca="true">+IF(OFFSET('Sanitation Data'!$D$29,0,10*ROW('Sanitation Data'!D135))="","",OFFSET('Sanitation Data'!$D$29,0,10*ROW('Sanitation Data'!D135)))</f>
        <v/>
      </c>
      <c r="CM141" s="322" t="str">
        <f ca="true">+IF(OFFSET('Sanitation Data'!$D$30,0,10*ROW('Sanitation Data'!D135))="","",OFFSET('Sanitation Data'!$D$30,0,10*ROW('Sanitation Data'!D135)))</f>
        <v/>
      </c>
      <c r="CN141" s="322" t="str">
        <f ca="true">+IF(OFFSET('Sanitation Data'!$D$31,0,10*ROW('Sanitation Data'!D135))="","",OFFSET('Sanitation Data'!$D$31,0,10*ROW('Sanitation Data'!D135)))</f>
        <v/>
      </c>
      <c r="CO141" s="322" t="str">
        <f ca="true">+IF(OFFSET('Sanitation Data'!$D$32,0,10*ROW('Sanitation Data'!D135))="","",OFFSET('Sanitation Data'!$D$32,0,10*ROW('Sanitation Data'!D135)))</f>
        <v/>
      </c>
      <c r="CP141" s="322" t="str">
        <f ca="true">+IF(OFFSET('Sanitation Data'!$E$28,0,10*ROW('Sanitation Data'!E135))="","",OFFSET('Sanitation Data'!$E$28,0,10*ROW('Sanitation Data'!E135)))</f>
        <v/>
      </c>
      <c r="CQ141" s="322" t="str">
        <f ca="true">+IF(OFFSET('Sanitation Data'!$E$29,0,10*ROW('Sanitation Data'!E135))="","",OFFSET('Sanitation Data'!$E$29,0,10*ROW('Sanitation Data'!E135)))</f>
        <v/>
      </c>
      <c r="CR141" s="322" t="str">
        <f ca="true">+IF(OFFSET('Sanitation Data'!$E$30,0,10*ROW('Sanitation Data'!E135))="","",OFFSET('Sanitation Data'!$E$30,0,10*ROW('Sanitation Data'!E135)))</f>
        <v/>
      </c>
      <c r="CS141" s="322" t="str">
        <f ca="true">+IF(OFFSET('Sanitation Data'!$E$31,0,10*ROW('Sanitation Data'!E135))="","",OFFSET('Sanitation Data'!$E$31,0,10*ROW('Sanitation Data'!E135)))</f>
        <v/>
      </c>
      <c r="CT141" s="322" t="str">
        <f ca="true">+IF(OFFSET('Sanitation Data'!$E$32,0,10*ROW('Sanitation Data'!E135))="","",OFFSET('Sanitation Data'!$E$32,0,10*ROW('Sanitation Data'!E135)))</f>
        <v/>
      </c>
      <c r="CU141" s="322" t="str">
        <f ca="true">+IF(OFFSET('Sanitation Data'!$F$28,0,10*ROW('Sanitation Data'!F135))="","",OFFSET('Sanitation Data'!$F$28,0,10*ROW('Sanitation Data'!F135)))</f>
        <v/>
      </c>
      <c r="CV141" s="322" t="str">
        <f ca="true">+IF(OFFSET('Sanitation Data'!$F$29,0,10*ROW('Sanitation Data'!F135))="","",OFFSET('Sanitation Data'!$F$29,0,10*ROW('Sanitation Data'!F135)))</f>
        <v/>
      </c>
      <c r="CW141" s="322" t="str">
        <f ca="true">+IF(OFFSET('Sanitation Data'!$F$30,0,10*ROW('Sanitation Data'!F135))="","",OFFSET('Sanitation Data'!$F$30,0,10*ROW('Sanitation Data'!F135)))</f>
        <v/>
      </c>
      <c r="CX141" s="322" t="str">
        <f ca="true">+IF(OFFSET('Sanitation Data'!$F$31,0,10*ROW('Sanitation Data'!F135))="","",OFFSET('Sanitation Data'!$F$31,0,10*ROW('Sanitation Data'!F135)))</f>
        <v/>
      </c>
      <c r="CY141" s="322" t="str">
        <f ca="true">+IF(OFFSET('Sanitation Data'!$F$32,0,10*ROW('Sanitation Data'!F135))="","",OFFSET('Sanitation Data'!$F$32,0,10*ROW('Sanitation Data'!F135)))</f>
        <v/>
      </c>
      <c r="CZ141" s="322" t="str">
        <f ca="true">+IF(OFFSET('Sanitation Data'!$G$28,0,10*ROW('Sanitation Data'!G135))="","",OFFSET('Sanitation Data'!$G$28,0,10*ROW('Sanitation Data'!G135)))</f>
        <v/>
      </c>
      <c r="DA141" s="322" t="str">
        <f ca="true">+IF(OFFSET('Sanitation Data'!$G$29,0,10*ROW('Sanitation Data'!G135))="","",OFFSET('Sanitation Data'!$G$29,0,10*ROW('Sanitation Data'!G135)))</f>
        <v/>
      </c>
      <c r="DB141" s="322" t="str">
        <f ca="true">+IF(OFFSET('Sanitation Data'!$G$30,0,10*ROW('Sanitation Data'!G135))="","",OFFSET('Sanitation Data'!$G$30,0,10*ROW('Sanitation Data'!G135)))</f>
        <v/>
      </c>
      <c r="DC141" s="322" t="str">
        <f ca="true">+IF(OFFSET('Sanitation Data'!$G$31,0,10*ROW('Sanitation Data'!G135))="","",OFFSET('Sanitation Data'!$G$31,0,10*ROW('Sanitation Data'!G135)))</f>
        <v/>
      </c>
      <c r="DD141" s="322" t="str">
        <f ca="true">+IF(OFFSET('Sanitation Data'!$G$32,0,10*ROW('Sanitation Data'!G135))="","",OFFSET('Sanitation Data'!$G$32,0,10*ROW('Sanitation Data'!G135)))</f>
        <v/>
      </c>
      <c r="DE141" s="322" t="str">
        <f ca="true">+IF(OFFSET('Sanitation Data'!$H$28,0,10*ROW('Sanitation Data'!H135))="","",OFFSET('Sanitation Data'!$H$28,0,10*ROW('Sanitation Data'!H135)))</f>
        <v/>
      </c>
      <c r="DF141" s="322" t="str">
        <f ca="true">+IF(OFFSET('Sanitation Data'!$H$29,0,10*ROW('Sanitation Data'!H135))="","",OFFSET('Sanitation Data'!$H$29,0,10*ROW('Sanitation Data'!H135)))</f>
        <v/>
      </c>
      <c r="DG141" s="322" t="str">
        <f ca="true">+IF(OFFSET('Sanitation Data'!$H$30,0,10*ROW('Sanitation Data'!H135))="","",OFFSET('Sanitation Data'!$H$30,0,10*ROW('Sanitation Data'!H135)))</f>
        <v/>
      </c>
      <c r="DH141" s="322" t="str">
        <f ca="true">+IF(OFFSET('Sanitation Data'!$H$31,0,10*ROW('Sanitation Data'!H135))="","",OFFSET('Sanitation Data'!$H$31,0,10*ROW('Sanitation Data'!H135)))</f>
        <v/>
      </c>
      <c r="DI141" s="322" t="str">
        <f ca="true">+IF(OFFSET('Sanitation Data'!$H$32,0,10*ROW('Sanitation Data'!H135))="","",OFFSET('Sanitation Data'!$H$32,0,10*ROW('Sanitation Data'!H135)))</f>
        <v/>
      </c>
      <c r="DJ141" s="322" t="str">
        <f ca="true">+IF(OFFSET('Sanitation Data'!$I$28,0,10*ROW('Sanitation Data'!I135))="","",OFFSET('Sanitation Data'!$I$28,0,10*ROW('Sanitation Data'!I135)))</f>
        <v/>
      </c>
      <c r="DK141" s="322" t="str">
        <f ca="true">+IF(OFFSET('Sanitation Data'!$I$29,0,10*ROW('Sanitation Data'!I135))="","",OFFSET('Sanitation Data'!$I$29,0,10*ROW('Sanitation Data'!I135)))</f>
        <v/>
      </c>
      <c r="DL141" s="322" t="str">
        <f ca="true">+IF(OFFSET('Sanitation Data'!$I$30,0,10*ROW('Sanitation Data'!I135))="","",OFFSET('Sanitation Data'!$I$30,0,10*ROW('Sanitation Data'!I135)))</f>
        <v/>
      </c>
      <c r="DM141" s="322" t="str">
        <f ca="true">+IF(OFFSET('Sanitation Data'!$I$31,0,10*ROW('Sanitation Data'!I135))="","",OFFSET('Sanitation Data'!$I$31,0,10*ROW('Sanitation Data'!I135)))</f>
        <v/>
      </c>
      <c r="DN141" s="322" t="str">
        <f ca="true">+IF(OFFSET('Sanitation Data'!$I$32,0,10*ROW('Sanitation Data'!I135))="","",OFFSET('Sanitation Data'!$I$32,0,10*ROW('Sanitation Data'!I135)))</f>
        <v/>
      </c>
      <c r="DO141" s="322" t="str">
        <f ca="true">+IF(OFFSET('Hygiene Data'!$D$11,0,10*ROW('Hygiene Data'!D135))="","",OFFSET('Hygiene Data'!$D$11,0,10*ROW('Hygiene Data'!D135)))</f>
        <v/>
      </c>
      <c r="DP141" s="322" t="str">
        <f ca="true">+IF(OFFSET('Hygiene Data'!$D$12,0,10*ROW('Hygiene Data'!D135))="","",OFFSET('Hygiene Data'!$D$12,0,10*ROW('Hygiene Data'!D135)))</f>
        <v/>
      </c>
      <c r="DQ141" s="322" t="str">
        <f ca="true">+IF(OFFSET('Hygiene Data'!$D$13,0,10*ROW('Hygiene Data'!D135))="","",OFFSET('Hygiene Data'!$D$13,0,10*ROW('Hygiene Data'!D135)))</f>
        <v/>
      </c>
      <c r="DR141" s="322" t="str">
        <f ca="true">+IF(OFFSET('Hygiene Data'!$E$11,0,10*ROW('Hygiene Data'!E135))="","",OFFSET('Hygiene Data'!$E$11,0,10*ROW('Hygiene Data'!E135)))</f>
        <v/>
      </c>
      <c r="DS141" s="322" t="str">
        <f ca="true">+IF(OFFSET('Hygiene Data'!$E$12,0,10*ROW('Hygiene Data'!E135))="","",OFFSET('Hygiene Data'!$E$12,0,10*ROW('Hygiene Data'!E135)))</f>
        <v/>
      </c>
      <c r="DT141" s="322" t="str">
        <f ca="true">+IF(OFFSET('Hygiene Data'!$E$13,0,10*ROW('Hygiene Data'!E135))="","",OFFSET('Hygiene Data'!$E$13,0,10*ROW('Hygiene Data'!E135)))</f>
        <v/>
      </c>
      <c r="DU141" s="322" t="str">
        <f ca="true">+IF(OFFSET('Hygiene Data'!$F$11,0,10*ROW('Hygiene Data'!F135))="","",OFFSET('Hygiene Data'!$F$11,0,10*ROW('Hygiene Data'!F135)))</f>
        <v/>
      </c>
      <c r="DV141" s="322" t="str">
        <f ca="true">+IF(OFFSET('Hygiene Data'!$F$12,0,10*ROW('Hygiene Data'!F135))="","",OFFSET('Hygiene Data'!$F$12,0,10*ROW('Hygiene Data'!F135)))</f>
        <v/>
      </c>
      <c r="DW141" s="322" t="str">
        <f ca="true">+IF(OFFSET('Hygiene Data'!$F$13,0,10*ROW('Hygiene Data'!F135))="","",OFFSET('Hygiene Data'!$F$13,0,10*ROW('Hygiene Data'!F135)))</f>
        <v/>
      </c>
      <c r="DX141" s="322" t="str">
        <f ca="true">+IF(OFFSET('Hygiene Data'!$G$11,0,10*ROW('Hygiene Data'!G135))="","",OFFSET('Hygiene Data'!$G$11,0,10*ROW('Hygiene Data'!G135)))</f>
        <v/>
      </c>
      <c r="DY141" s="322" t="str">
        <f ca="true">+IF(OFFSET('Hygiene Data'!$G$12,0,10*ROW('Hygiene Data'!G135))="","",OFFSET('Hygiene Data'!$G$12,0,10*ROW('Hygiene Data'!G135)))</f>
        <v/>
      </c>
      <c r="DZ141" s="322" t="str">
        <f ca="true">+IF(OFFSET('Hygiene Data'!$G$13,0,10*ROW('Hygiene Data'!G135))="","",OFFSET('Hygiene Data'!$G$13,0,10*ROW('Hygiene Data'!G135)))</f>
        <v/>
      </c>
      <c r="EA141" s="322" t="str">
        <f ca="true">+IF(OFFSET('Hygiene Data'!$H$11,0,10*ROW('Hygiene Data'!H135))="","",OFFSET('Hygiene Data'!$H$11,0,10*ROW('Hygiene Data'!H135)))</f>
        <v/>
      </c>
      <c r="EB141" s="322" t="str">
        <f ca="true">+IF(OFFSET('Hygiene Data'!$H$12,0,10*ROW('Hygiene Data'!H135))="","",OFFSET('Hygiene Data'!$H$12,0,10*ROW('Hygiene Data'!H135)))</f>
        <v/>
      </c>
      <c r="EC141" s="322" t="str">
        <f ca="true">+IF(OFFSET('Hygiene Data'!$H$13,0,10*ROW('Hygiene Data'!H135))="","",OFFSET('Hygiene Data'!$H$13,0,10*ROW('Hygiene Data'!H135)))</f>
        <v/>
      </c>
      <c r="ED141" s="322" t="str">
        <f ca="true">+IF(OFFSET('Hygiene Data'!$I$11,0,10*ROW('Hygiene Data'!I135))="","",OFFSET('Hygiene Data'!$I$11,0,10*ROW('Hygiene Data'!I135)))</f>
        <v/>
      </c>
      <c r="EE141" s="322" t="str">
        <f ca="true">+IF(OFFSET('Hygiene Data'!$I$12,0,10*ROW('Hygiene Data'!I135))="","",OFFSET('Hygiene Data'!$I$12,0,10*ROW('Hygiene Data'!I135)))</f>
        <v/>
      </c>
      <c r="EF141" s="322" t="str">
        <f ca="true">+IF(OFFSET('Hygiene Data'!$I$13,0,10*ROW('Hygiene Data'!I135))="","",OFFSET('Hygiene Data'!$I$13,0,10*ROW('Hygiene Data'!I135)))</f>
        <v/>
      </c>
    </row>
    <row xmlns:x14ac="http://schemas.microsoft.com/office/spreadsheetml/2009/9/ac" r="142" x14ac:dyDescent="0.2">
      <c r="A142" s="38" t="str">
        <f ca="true">+IF(OFFSET('Water Data'!$B$2,0,10*ROW('Water Data'!E136))="","",OFFSET('Water Data'!$B$2,0,10*ROW('Water Data'!E136)))</f>
        <v/>
      </c>
      <c r="B142" s="38" t="str">
        <f ca="true">+IF(OFFSET('Water Data'!$C$2,0,10*ROW('Water Data'!F136))="","",OFFSET('Water Data'!$C$2,0,10*ROW('Water Data'!F136)))</f>
        <v/>
      </c>
      <c r="C142" s="378" t="str">
        <f t="shared" ca="true" si="2"/>
        <v/>
      </c>
      <c r="D142" s="99"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9"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9"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9"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9"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9"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9"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9"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9"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9"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9"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9"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9"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9"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9"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9"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9"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9"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100"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100"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100"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100"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100"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100"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100"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100"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100"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100"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100"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100"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100"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100"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100"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100"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100"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100"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100"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100"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100"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100"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100"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100"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100"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100"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100"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100"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100"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100"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101"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101"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101"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101"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101"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101"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101"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101"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101"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101"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101"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101"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101"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101"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101"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101"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101"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101"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22"/>
      <c r="BS142" s="322" t="str">
        <f ca="true">+IF(OFFSET('Water Data'!$D$27,0,10*ROW('Water Data'!D136))="","",OFFSET('Water Data'!$D$27,0,10*ROW('Water Data'!D136)))</f>
        <v/>
      </c>
      <c r="BT142" s="322" t="str">
        <f ca="true">+IF(OFFSET('Water Data'!$D$28,0,10*ROW('Water Data'!D136))="","",OFFSET('Water Data'!$D$28,0,10*ROW('Water Data'!D136)))</f>
        <v/>
      </c>
      <c r="BU142" s="322" t="str">
        <f ca="true">+IF(OFFSET('Water Data'!$D$29,0,10*ROW('Water Data'!D136))="","",OFFSET('Water Data'!$D$29,0,10*ROW('Water Data'!D136)))</f>
        <v/>
      </c>
      <c r="BV142" s="322" t="str">
        <f ca="true">+IF(OFFSET('Water Data'!$E$27,0,10*ROW('Water Data'!E136))="","",OFFSET('Water Data'!$E$27,0,10*ROW('Water Data'!E136)))</f>
        <v/>
      </c>
      <c r="BW142" s="322" t="str">
        <f ca="true">+IF(OFFSET('Water Data'!$E$28,0,10*ROW('Water Data'!E136))="","",OFFSET('Water Data'!$E$28,0,10*ROW('Water Data'!E136)))</f>
        <v/>
      </c>
      <c r="BX142" s="322" t="str">
        <f ca="true">+IF(OFFSET('Water Data'!$E$29,0,10*ROW('Water Data'!E136))="","",OFFSET('Water Data'!$E$29,0,10*ROW('Water Data'!E136)))</f>
        <v/>
      </c>
      <c r="BY142" s="322" t="str">
        <f ca="true">+IF(OFFSET('Water Data'!$F$27,0,10*ROW('Water Data'!F136))="","",OFFSET('Water Data'!$F$27,0,10*ROW('Water Data'!F136)))</f>
        <v/>
      </c>
      <c r="BZ142" s="322" t="str">
        <f ca="true">+IF(OFFSET('Water Data'!$F$28,0,10*ROW('Water Data'!F136))="","",OFFSET('Water Data'!$F$28,0,10*ROW('Water Data'!F136)))</f>
        <v/>
      </c>
      <c r="CA142" s="322" t="str">
        <f ca="true">+IF(OFFSET('Water Data'!$F$29,0,10*ROW('Water Data'!F136))="","",OFFSET('Water Data'!$F$29,0,10*ROW('Water Data'!F136)))</f>
        <v/>
      </c>
      <c r="CB142" s="322" t="str">
        <f ca="true">+IF(OFFSET('Water Data'!$G$27,0,10*ROW('Water Data'!G136))="","",OFFSET('Water Data'!$G$27,0,10*ROW('Water Data'!G136)))</f>
        <v/>
      </c>
      <c r="CC142" s="322" t="str">
        <f ca="true">+IF(OFFSET('Water Data'!$G$28,0,10*ROW('Water Data'!G136))="","",OFFSET('Water Data'!$G$28,0,10*ROW('Water Data'!G136)))</f>
        <v/>
      </c>
      <c r="CD142" s="322" t="str">
        <f ca="true">+IF(OFFSET('Water Data'!$G$29,0,10*ROW('Water Data'!G136))="","",OFFSET('Water Data'!$G$29,0,10*ROW('Water Data'!G136)))</f>
        <v/>
      </c>
      <c r="CE142" s="322" t="str">
        <f ca="true">+IF(OFFSET('Water Data'!$H$27,0,10*ROW('Water Data'!H136))="","",OFFSET('Water Data'!$H$27,0,10*ROW('Water Data'!H136)))</f>
        <v/>
      </c>
      <c r="CF142" s="322" t="str">
        <f ca="true">+IF(OFFSET('Water Data'!$H$28,0,10*ROW('Water Data'!H136))="","",OFFSET('Water Data'!$H$28,0,10*ROW('Water Data'!H136)))</f>
        <v/>
      </c>
      <c r="CG142" s="322" t="str">
        <f ca="true">+IF(OFFSET('Water Data'!$H$29,0,10*ROW('Water Data'!H136))="","",OFFSET('Water Data'!$H$29,0,10*ROW('Water Data'!H136)))</f>
        <v/>
      </c>
      <c r="CH142" s="322" t="str">
        <f ca="true">+IF(OFFSET('Water Data'!$I$27,0,10*ROW('Water Data'!I136))="","",OFFSET('Water Data'!$I$27,0,10*ROW('Water Data'!I136)))</f>
        <v/>
      </c>
      <c r="CI142" s="322" t="str">
        <f ca="true">+IF(OFFSET('Water Data'!$I$28,0,10*ROW('Water Data'!I136))="","",OFFSET('Water Data'!$I$28,0,10*ROW('Water Data'!I136)))</f>
        <v/>
      </c>
      <c r="CJ142" s="322" t="str">
        <f ca="true">+IF(OFFSET('Water Data'!$I$29,0,10*ROW('Water Data'!I136))="","",OFFSET('Water Data'!$I$29,0,10*ROW('Water Data'!I136)))</f>
        <v/>
      </c>
      <c r="CK142" s="322" t="str">
        <f ca="true">+IF(OFFSET('Sanitation Data'!$D$28,0,10*ROW('Sanitation Data'!D136))="","",OFFSET('Sanitation Data'!$D$28,0,10*ROW('Sanitation Data'!D136)))</f>
        <v/>
      </c>
      <c r="CL142" s="322" t="str">
        <f ca="true">+IF(OFFSET('Sanitation Data'!$D$29,0,10*ROW('Sanitation Data'!D136))="","",OFFSET('Sanitation Data'!$D$29,0,10*ROW('Sanitation Data'!D136)))</f>
        <v/>
      </c>
      <c r="CM142" s="322" t="str">
        <f ca="true">+IF(OFFSET('Sanitation Data'!$D$30,0,10*ROW('Sanitation Data'!D136))="","",OFFSET('Sanitation Data'!$D$30,0,10*ROW('Sanitation Data'!D136)))</f>
        <v/>
      </c>
      <c r="CN142" s="322" t="str">
        <f ca="true">+IF(OFFSET('Sanitation Data'!$D$31,0,10*ROW('Sanitation Data'!D136))="","",OFFSET('Sanitation Data'!$D$31,0,10*ROW('Sanitation Data'!D136)))</f>
        <v/>
      </c>
      <c r="CO142" s="322" t="str">
        <f ca="true">+IF(OFFSET('Sanitation Data'!$D$32,0,10*ROW('Sanitation Data'!D136))="","",OFFSET('Sanitation Data'!$D$32,0,10*ROW('Sanitation Data'!D136)))</f>
        <v/>
      </c>
      <c r="CP142" s="322" t="str">
        <f ca="true">+IF(OFFSET('Sanitation Data'!$E$28,0,10*ROW('Sanitation Data'!E136))="","",OFFSET('Sanitation Data'!$E$28,0,10*ROW('Sanitation Data'!E136)))</f>
        <v/>
      </c>
      <c r="CQ142" s="322" t="str">
        <f ca="true">+IF(OFFSET('Sanitation Data'!$E$29,0,10*ROW('Sanitation Data'!E136))="","",OFFSET('Sanitation Data'!$E$29,0,10*ROW('Sanitation Data'!E136)))</f>
        <v/>
      </c>
      <c r="CR142" s="322" t="str">
        <f ca="true">+IF(OFFSET('Sanitation Data'!$E$30,0,10*ROW('Sanitation Data'!E136))="","",OFFSET('Sanitation Data'!$E$30,0,10*ROW('Sanitation Data'!E136)))</f>
        <v/>
      </c>
      <c r="CS142" s="322" t="str">
        <f ca="true">+IF(OFFSET('Sanitation Data'!$E$31,0,10*ROW('Sanitation Data'!E136))="","",OFFSET('Sanitation Data'!$E$31,0,10*ROW('Sanitation Data'!E136)))</f>
        <v/>
      </c>
      <c r="CT142" s="322" t="str">
        <f ca="true">+IF(OFFSET('Sanitation Data'!$E$32,0,10*ROW('Sanitation Data'!E136))="","",OFFSET('Sanitation Data'!$E$32,0,10*ROW('Sanitation Data'!E136)))</f>
        <v/>
      </c>
      <c r="CU142" s="322" t="str">
        <f ca="true">+IF(OFFSET('Sanitation Data'!$F$28,0,10*ROW('Sanitation Data'!F136))="","",OFFSET('Sanitation Data'!$F$28,0,10*ROW('Sanitation Data'!F136)))</f>
        <v/>
      </c>
      <c r="CV142" s="322" t="str">
        <f ca="true">+IF(OFFSET('Sanitation Data'!$F$29,0,10*ROW('Sanitation Data'!F136))="","",OFFSET('Sanitation Data'!$F$29,0,10*ROW('Sanitation Data'!F136)))</f>
        <v/>
      </c>
      <c r="CW142" s="322" t="str">
        <f ca="true">+IF(OFFSET('Sanitation Data'!$F$30,0,10*ROW('Sanitation Data'!F136))="","",OFFSET('Sanitation Data'!$F$30,0,10*ROW('Sanitation Data'!F136)))</f>
        <v/>
      </c>
      <c r="CX142" s="322" t="str">
        <f ca="true">+IF(OFFSET('Sanitation Data'!$F$31,0,10*ROW('Sanitation Data'!F136))="","",OFFSET('Sanitation Data'!$F$31,0,10*ROW('Sanitation Data'!F136)))</f>
        <v/>
      </c>
      <c r="CY142" s="322" t="str">
        <f ca="true">+IF(OFFSET('Sanitation Data'!$F$32,0,10*ROW('Sanitation Data'!F136))="","",OFFSET('Sanitation Data'!$F$32,0,10*ROW('Sanitation Data'!F136)))</f>
        <v/>
      </c>
      <c r="CZ142" s="322" t="str">
        <f ca="true">+IF(OFFSET('Sanitation Data'!$G$28,0,10*ROW('Sanitation Data'!G136))="","",OFFSET('Sanitation Data'!$G$28,0,10*ROW('Sanitation Data'!G136)))</f>
        <v/>
      </c>
      <c r="DA142" s="322" t="str">
        <f ca="true">+IF(OFFSET('Sanitation Data'!$G$29,0,10*ROW('Sanitation Data'!G136))="","",OFFSET('Sanitation Data'!$G$29,0,10*ROW('Sanitation Data'!G136)))</f>
        <v/>
      </c>
      <c r="DB142" s="322" t="str">
        <f ca="true">+IF(OFFSET('Sanitation Data'!$G$30,0,10*ROW('Sanitation Data'!G136))="","",OFFSET('Sanitation Data'!$G$30,0,10*ROW('Sanitation Data'!G136)))</f>
        <v/>
      </c>
      <c r="DC142" s="322" t="str">
        <f ca="true">+IF(OFFSET('Sanitation Data'!$G$31,0,10*ROW('Sanitation Data'!G136))="","",OFFSET('Sanitation Data'!$G$31,0,10*ROW('Sanitation Data'!G136)))</f>
        <v/>
      </c>
      <c r="DD142" s="322" t="str">
        <f ca="true">+IF(OFFSET('Sanitation Data'!$G$32,0,10*ROW('Sanitation Data'!G136))="","",OFFSET('Sanitation Data'!$G$32,0,10*ROW('Sanitation Data'!G136)))</f>
        <v/>
      </c>
      <c r="DE142" s="322" t="str">
        <f ca="true">+IF(OFFSET('Sanitation Data'!$H$28,0,10*ROW('Sanitation Data'!H136))="","",OFFSET('Sanitation Data'!$H$28,0,10*ROW('Sanitation Data'!H136)))</f>
        <v/>
      </c>
      <c r="DF142" s="322" t="str">
        <f ca="true">+IF(OFFSET('Sanitation Data'!$H$29,0,10*ROW('Sanitation Data'!H136))="","",OFFSET('Sanitation Data'!$H$29,0,10*ROW('Sanitation Data'!H136)))</f>
        <v/>
      </c>
      <c r="DG142" s="322" t="str">
        <f ca="true">+IF(OFFSET('Sanitation Data'!$H$30,0,10*ROW('Sanitation Data'!H136))="","",OFFSET('Sanitation Data'!$H$30,0,10*ROW('Sanitation Data'!H136)))</f>
        <v/>
      </c>
      <c r="DH142" s="322" t="str">
        <f ca="true">+IF(OFFSET('Sanitation Data'!$H$31,0,10*ROW('Sanitation Data'!H136))="","",OFFSET('Sanitation Data'!$H$31,0,10*ROW('Sanitation Data'!H136)))</f>
        <v/>
      </c>
      <c r="DI142" s="322" t="str">
        <f ca="true">+IF(OFFSET('Sanitation Data'!$H$32,0,10*ROW('Sanitation Data'!H136))="","",OFFSET('Sanitation Data'!$H$32,0,10*ROW('Sanitation Data'!H136)))</f>
        <v/>
      </c>
      <c r="DJ142" s="322" t="str">
        <f ca="true">+IF(OFFSET('Sanitation Data'!$I$28,0,10*ROW('Sanitation Data'!I136))="","",OFFSET('Sanitation Data'!$I$28,0,10*ROW('Sanitation Data'!I136)))</f>
        <v/>
      </c>
      <c r="DK142" s="322" t="str">
        <f ca="true">+IF(OFFSET('Sanitation Data'!$I$29,0,10*ROW('Sanitation Data'!I136))="","",OFFSET('Sanitation Data'!$I$29,0,10*ROW('Sanitation Data'!I136)))</f>
        <v/>
      </c>
      <c r="DL142" s="322" t="str">
        <f ca="true">+IF(OFFSET('Sanitation Data'!$I$30,0,10*ROW('Sanitation Data'!I136))="","",OFFSET('Sanitation Data'!$I$30,0,10*ROW('Sanitation Data'!I136)))</f>
        <v/>
      </c>
      <c r="DM142" s="322" t="str">
        <f ca="true">+IF(OFFSET('Sanitation Data'!$I$31,0,10*ROW('Sanitation Data'!I136))="","",OFFSET('Sanitation Data'!$I$31,0,10*ROW('Sanitation Data'!I136)))</f>
        <v/>
      </c>
      <c r="DN142" s="322" t="str">
        <f ca="true">+IF(OFFSET('Sanitation Data'!$I$32,0,10*ROW('Sanitation Data'!I136))="","",OFFSET('Sanitation Data'!$I$32,0,10*ROW('Sanitation Data'!I136)))</f>
        <v/>
      </c>
      <c r="DO142" s="322" t="str">
        <f ca="true">+IF(OFFSET('Hygiene Data'!$D$11,0,10*ROW('Hygiene Data'!D136))="","",OFFSET('Hygiene Data'!$D$11,0,10*ROW('Hygiene Data'!D136)))</f>
        <v/>
      </c>
      <c r="DP142" s="322" t="str">
        <f ca="true">+IF(OFFSET('Hygiene Data'!$D$12,0,10*ROW('Hygiene Data'!D136))="","",OFFSET('Hygiene Data'!$D$12,0,10*ROW('Hygiene Data'!D136)))</f>
        <v/>
      </c>
      <c r="DQ142" s="322" t="str">
        <f ca="true">+IF(OFFSET('Hygiene Data'!$D$13,0,10*ROW('Hygiene Data'!D136))="","",OFFSET('Hygiene Data'!$D$13,0,10*ROW('Hygiene Data'!D136)))</f>
        <v/>
      </c>
      <c r="DR142" s="322" t="str">
        <f ca="true">+IF(OFFSET('Hygiene Data'!$E$11,0,10*ROW('Hygiene Data'!E136))="","",OFFSET('Hygiene Data'!$E$11,0,10*ROW('Hygiene Data'!E136)))</f>
        <v/>
      </c>
      <c r="DS142" s="322" t="str">
        <f ca="true">+IF(OFFSET('Hygiene Data'!$E$12,0,10*ROW('Hygiene Data'!E136))="","",OFFSET('Hygiene Data'!$E$12,0,10*ROW('Hygiene Data'!E136)))</f>
        <v/>
      </c>
      <c r="DT142" s="322" t="str">
        <f ca="true">+IF(OFFSET('Hygiene Data'!$E$13,0,10*ROW('Hygiene Data'!E136))="","",OFFSET('Hygiene Data'!$E$13,0,10*ROW('Hygiene Data'!E136)))</f>
        <v/>
      </c>
      <c r="DU142" s="322" t="str">
        <f ca="true">+IF(OFFSET('Hygiene Data'!$F$11,0,10*ROW('Hygiene Data'!F136))="","",OFFSET('Hygiene Data'!$F$11,0,10*ROW('Hygiene Data'!F136)))</f>
        <v/>
      </c>
      <c r="DV142" s="322" t="str">
        <f ca="true">+IF(OFFSET('Hygiene Data'!$F$12,0,10*ROW('Hygiene Data'!F136))="","",OFFSET('Hygiene Data'!$F$12,0,10*ROW('Hygiene Data'!F136)))</f>
        <v/>
      </c>
      <c r="DW142" s="322" t="str">
        <f ca="true">+IF(OFFSET('Hygiene Data'!$F$13,0,10*ROW('Hygiene Data'!F136))="","",OFFSET('Hygiene Data'!$F$13,0,10*ROW('Hygiene Data'!F136)))</f>
        <v/>
      </c>
      <c r="DX142" s="322" t="str">
        <f ca="true">+IF(OFFSET('Hygiene Data'!$G$11,0,10*ROW('Hygiene Data'!G136))="","",OFFSET('Hygiene Data'!$G$11,0,10*ROW('Hygiene Data'!G136)))</f>
        <v/>
      </c>
      <c r="DY142" s="322" t="str">
        <f ca="true">+IF(OFFSET('Hygiene Data'!$G$12,0,10*ROW('Hygiene Data'!G136))="","",OFFSET('Hygiene Data'!$G$12,0,10*ROW('Hygiene Data'!G136)))</f>
        <v/>
      </c>
      <c r="DZ142" s="322" t="str">
        <f ca="true">+IF(OFFSET('Hygiene Data'!$G$13,0,10*ROW('Hygiene Data'!G136))="","",OFFSET('Hygiene Data'!$G$13,0,10*ROW('Hygiene Data'!G136)))</f>
        <v/>
      </c>
      <c r="EA142" s="322" t="str">
        <f ca="true">+IF(OFFSET('Hygiene Data'!$H$11,0,10*ROW('Hygiene Data'!H136))="","",OFFSET('Hygiene Data'!$H$11,0,10*ROW('Hygiene Data'!H136)))</f>
        <v/>
      </c>
      <c r="EB142" s="322" t="str">
        <f ca="true">+IF(OFFSET('Hygiene Data'!$H$12,0,10*ROW('Hygiene Data'!H136))="","",OFFSET('Hygiene Data'!$H$12,0,10*ROW('Hygiene Data'!H136)))</f>
        <v/>
      </c>
      <c r="EC142" s="322" t="str">
        <f ca="true">+IF(OFFSET('Hygiene Data'!$H$13,0,10*ROW('Hygiene Data'!H136))="","",OFFSET('Hygiene Data'!$H$13,0,10*ROW('Hygiene Data'!H136)))</f>
        <v/>
      </c>
      <c r="ED142" s="322" t="str">
        <f ca="true">+IF(OFFSET('Hygiene Data'!$I$11,0,10*ROW('Hygiene Data'!I136))="","",OFFSET('Hygiene Data'!$I$11,0,10*ROW('Hygiene Data'!I136)))</f>
        <v/>
      </c>
      <c r="EE142" s="322" t="str">
        <f ca="true">+IF(OFFSET('Hygiene Data'!$I$12,0,10*ROW('Hygiene Data'!I136))="","",OFFSET('Hygiene Data'!$I$12,0,10*ROW('Hygiene Data'!I136)))</f>
        <v/>
      </c>
      <c r="EF142" s="322" t="str">
        <f ca="true">+IF(OFFSET('Hygiene Data'!$I$13,0,10*ROW('Hygiene Data'!I136))="","",OFFSET('Hygiene Data'!$I$13,0,10*ROW('Hygiene Data'!I136)))</f>
        <v/>
      </c>
    </row>
    <row xmlns:x14ac="http://schemas.microsoft.com/office/spreadsheetml/2009/9/ac" r="143" x14ac:dyDescent="0.2">
      <c r="A143" s="38" t="str">
        <f ca="true">+IF(OFFSET('Water Data'!$B$2,0,10*ROW('Water Data'!E137))="","",OFFSET('Water Data'!$B$2,0,10*ROW('Water Data'!E137)))</f>
        <v/>
      </c>
      <c r="B143" s="38" t="str">
        <f ca="true">+IF(OFFSET('Water Data'!$C$2,0,10*ROW('Water Data'!F137))="","",OFFSET('Water Data'!$C$2,0,10*ROW('Water Data'!F137)))</f>
        <v/>
      </c>
      <c r="C143" s="378" t="str">
        <f t="shared" ca="true" si="2"/>
        <v/>
      </c>
      <c r="D143" s="99"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9"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9"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9"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9"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9"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9"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9"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9"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9"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9"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9"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9"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9"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9"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9"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9"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9"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100"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100"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100"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100"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100"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100"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100"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100"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100"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100"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100"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100"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100"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100"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100"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100"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100"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100"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100"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100"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100"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100"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100"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100"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100"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100"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100"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100"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100"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100"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101"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101"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101"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101"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101"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101"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101"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101"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101"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101"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101"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101"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101"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101"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101"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101"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101"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101"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22"/>
      <c r="BS143" s="322" t="str">
        <f ca="true">+IF(OFFSET('Water Data'!$D$27,0,10*ROW('Water Data'!D137))="","",OFFSET('Water Data'!$D$27,0,10*ROW('Water Data'!D137)))</f>
        <v/>
      </c>
      <c r="BT143" s="322" t="str">
        <f ca="true">+IF(OFFSET('Water Data'!$D$28,0,10*ROW('Water Data'!D137))="","",OFFSET('Water Data'!$D$28,0,10*ROW('Water Data'!D137)))</f>
        <v/>
      </c>
      <c r="BU143" s="322" t="str">
        <f ca="true">+IF(OFFSET('Water Data'!$D$29,0,10*ROW('Water Data'!D137))="","",OFFSET('Water Data'!$D$29,0,10*ROW('Water Data'!D137)))</f>
        <v/>
      </c>
      <c r="BV143" s="322" t="str">
        <f ca="true">+IF(OFFSET('Water Data'!$E$27,0,10*ROW('Water Data'!E137))="","",OFFSET('Water Data'!$E$27,0,10*ROW('Water Data'!E137)))</f>
        <v/>
      </c>
      <c r="BW143" s="322" t="str">
        <f ca="true">+IF(OFFSET('Water Data'!$E$28,0,10*ROW('Water Data'!E137))="","",OFFSET('Water Data'!$E$28,0,10*ROW('Water Data'!E137)))</f>
        <v/>
      </c>
      <c r="BX143" s="322" t="str">
        <f ca="true">+IF(OFFSET('Water Data'!$E$29,0,10*ROW('Water Data'!E137))="","",OFFSET('Water Data'!$E$29,0,10*ROW('Water Data'!E137)))</f>
        <v/>
      </c>
      <c r="BY143" s="322" t="str">
        <f ca="true">+IF(OFFSET('Water Data'!$F$27,0,10*ROW('Water Data'!F137))="","",OFFSET('Water Data'!$F$27,0,10*ROW('Water Data'!F137)))</f>
        <v/>
      </c>
      <c r="BZ143" s="322" t="str">
        <f ca="true">+IF(OFFSET('Water Data'!$F$28,0,10*ROW('Water Data'!F137))="","",OFFSET('Water Data'!$F$28,0,10*ROW('Water Data'!F137)))</f>
        <v/>
      </c>
      <c r="CA143" s="322" t="str">
        <f ca="true">+IF(OFFSET('Water Data'!$F$29,0,10*ROW('Water Data'!F137))="","",OFFSET('Water Data'!$F$29,0,10*ROW('Water Data'!F137)))</f>
        <v/>
      </c>
      <c r="CB143" s="322" t="str">
        <f ca="true">+IF(OFFSET('Water Data'!$G$27,0,10*ROW('Water Data'!G137))="","",OFFSET('Water Data'!$G$27,0,10*ROW('Water Data'!G137)))</f>
        <v/>
      </c>
      <c r="CC143" s="322" t="str">
        <f ca="true">+IF(OFFSET('Water Data'!$G$28,0,10*ROW('Water Data'!G137))="","",OFFSET('Water Data'!$G$28,0,10*ROW('Water Data'!G137)))</f>
        <v/>
      </c>
      <c r="CD143" s="322" t="str">
        <f ca="true">+IF(OFFSET('Water Data'!$G$29,0,10*ROW('Water Data'!G137))="","",OFFSET('Water Data'!$G$29,0,10*ROW('Water Data'!G137)))</f>
        <v/>
      </c>
      <c r="CE143" s="322" t="str">
        <f ca="true">+IF(OFFSET('Water Data'!$H$27,0,10*ROW('Water Data'!H137))="","",OFFSET('Water Data'!$H$27,0,10*ROW('Water Data'!H137)))</f>
        <v/>
      </c>
      <c r="CF143" s="322" t="str">
        <f ca="true">+IF(OFFSET('Water Data'!$H$28,0,10*ROW('Water Data'!H137))="","",OFFSET('Water Data'!$H$28,0,10*ROW('Water Data'!H137)))</f>
        <v/>
      </c>
      <c r="CG143" s="322" t="str">
        <f ca="true">+IF(OFFSET('Water Data'!$H$29,0,10*ROW('Water Data'!H137))="","",OFFSET('Water Data'!$H$29,0,10*ROW('Water Data'!H137)))</f>
        <v/>
      </c>
      <c r="CH143" s="322" t="str">
        <f ca="true">+IF(OFFSET('Water Data'!$I$27,0,10*ROW('Water Data'!I137))="","",OFFSET('Water Data'!$I$27,0,10*ROW('Water Data'!I137)))</f>
        <v/>
      </c>
      <c r="CI143" s="322" t="str">
        <f ca="true">+IF(OFFSET('Water Data'!$I$28,0,10*ROW('Water Data'!I137))="","",OFFSET('Water Data'!$I$28,0,10*ROW('Water Data'!I137)))</f>
        <v/>
      </c>
      <c r="CJ143" s="322" t="str">
        <f ca="true">+IF(OFFSET('Water Data'!$I$29,0,10*ROW('Water Data'!I137))="","",OFFSET('Water Data'!$I$29,0,10*ROW('Water Data'!I137)))</f>
        <v/>
      </c>
      <c r="CK143" s="322" t="str">
        <f ca="true">+IF(OFFSET('Sanitation Data'!$D$28,0,10*ROW('Sanitation Data'!D137))="","",OFFSET('Sanitation Data'!$D$28,0,10*ROW('Sanitation Data'!D137)))</f>
        <v/>
      </c>
      <c r="CL143" s="322" t="str">
        <f ca="true">+IF(OFFSET('Sanitation Data'!$D$29,0,10*ROW('Sanitation Data'!D137))="","",OFFSET('Sanitation Data'!$D$29,0,10*ROW('Sanitation Data'!D137)))</f>
        <v/>
      </c>
      <c r="CM143" s="322" t="str">
        <f ca="true">+IF(OFFSET('Sanitation Data'!$D$30,0,10*ROW('Sanitation Data'!D137))="","",OFFSET('Sanitation Data'!$D$30,0,10*ROW('Sanitation Data'!D137)))</f>
        <v/>
      </c>
      <c r="CN143" s="322" t="str">
        <f ca="true">+IF(OFFSET('Sanitation Data'!$D$31,0,10*ROW('Sanitation Data'!D137))="","",OFFSET('Sanitation Data'!$D$31,0,10*ROW('Sanitation Data'!D137)))</f>
        <v/>
      </c>
      <c r="CO143" s="322" t="str">
        <f ca="true">+IF(OFFSET('Sanitation Data'!$D$32,0,10*ROW('Sanitation Data'!D137))="","",OFFSET('Sanitation Data'!$D$32,0,10*ROW('Sanitation Data'!D137)))</f>
        <v/>
      </c>
      <c r="CP143" s="322" t="str">
        <f ca="true">+IF(OFFSET('Sanitation Data'!$E$28,0,10*ROW('Sanitation Data'!E137))="","",OFFSET('Sanitation Data'!$E$28,0,10*ROW('Sanitation Data'!E137)))</f>
        <v/>
      </c>
      <c r="CQ143" s="322" t="str">
        <f ca="true">+IF(OFFSET('Sanitation Data'!$E$29,0,10*ROW('Sanitation Data'!E137))="","",OFFSET('Sanitation Data'!$E$29,0,10*ROW('Sanitation Data'!E137)))</f>
        <v/>
      </c>
      <c r="CR143" s="322" t="str">
        <f ca="true">+IF(OFFSET('Sanitation Data'!$E$30,0,10*ROW('Sanitation Data'!E137))="","",OFFSET('Sanitation Data'!$E$30,0,10*ROW('Sanitation Data'!E137)))</f>
        <v/>
      </c>
      <c r="CS143" s="322" t="str">
        <f ca="true">+IF(OFFSET('Sanitation Data'!$E$31,0,10*ROW('Sanitation Data'!E137))="","",OFFSET('Sanitation Data'!$E$31,0,10*ROW('Sanitation Data'!E137)))</f>
        <v/>
      </c>
      <c r="CT143" s="322" t="str">
        <f ca="true">+IF(OFFSET('Sanitation Data'!$E$32,0,10*ROW('Sanitation Data'!E137))="","",OFFSET('Sanitation Data'!$E$32,0,10*ROW('Sanitation Data'!E137)))</f>
        <v/>
      </c>
      <c r="CU143" s="322" t="str">
        <f ca="true">+IF(OFFSET('Sanitation Data'!$F$28,0,10*ROW('Sanitation Data'!F137))="","",OFFSET('Sanitation Data'!$F$28,0,10*ROW('Sanitation Data'!F137)))</f>
        <v/>
      </c>
      <c r="CV143" s="322" t="str">
        <f ca="true">+IF(OFFSET('Sanitation Data'!$F$29,0,10*ROW('Sanitation Data'!F137))="","",OFFSET('Sanitation Data'!$F$29,0,10*ROW('Sanitation Data'!F137)))</f>
        <v/>
      </c>
      <c r="CW143" s="322" t="str">
        <f ca="true">+IF(OFFSET('Sanitation Data'!$F$30,0,10*ROW('Sanitation Data'!F137))="","",OFFSET('Sanitation Data'!$F$30,0,10*ROW('Sanitation Data'!F137)))</f>
        <v/>
      </c>
      <c r="CX143" s="322" t="str">
        <f ca="true">+IF(OFFSET('Sanitation Data'!$F$31,0,10*ROW('Sanitation Data'!F137))="","",OFFSET('Sanitation Data'!$F$31,0,10*ROW('Sanitation Data'!F137)))</f>
        <v/>
      </c>
      <c r="CY143" s="322" t="str">
        <f ca="true">+IF(OFFSET('Sanitation Data'!$F$32,0,10*ROW('Sanitation Data'!F137))="","",OFFSET('Sanitation Data'!$F$32,0,10*ROW('Sanitation Data'!F137)))</f>
        <v/>
      </c>
      <c r="CZ143" s="322" t="str">
        <f ca="true">+IF(OFFSET('Sanitation Data'!$G$28,0,10*ROW('Sanitation Data'!G137))="","",OFFSET('Sanitation Data'!$G$28,0,10*ROW('Sanitation Data'!G137)))</f>
        <v/>
      </c>
      <c r="DA143" s="322" t="str">
        <f ca="true">+IF(OFFSET('Sanitation Data'!$G$29,0,10*ROW('Sanitation Data'!G137))="","",OFFSET('Sanitation Data'!$G$29,0,10*ROW('Sanitation Data'!G137)))</f>
        <v/>
      </c>
      <c r="DB143" s="322" t="str">
        <f ca="true">+IF(OFFSET('Sanitation Data'!$G$30,0,10*ROW('Sanitation Data'!G137))="","",OFFSET('Sanitation Data'!$G$30,0,10*ROW('Sanitation Data'!G137)))</f>
        <v/>
      </c>
      <c r="DC143" s="322" t="str">
        <f ca="true">+IF(OFFSET('Sanitation Data'!$G$31,0,10*ROW('Sanitation Data'!G137))="","",OFFSET('Sanitation Data'!$G$31,0,10*ROW('Sanitation Data'!G137)))</f>
        <v/>
      </c>
      <c r="DD143" s="322" t="str">
        <f ca="true">+IF(OFFSET('Sanitation Data'!$G$32,0,10*ROW('Sanitation Data'!G137))="","",OFFSET('Sanitation Data'!$G$32,0,10*ROW('Sanitation Data'!G137)))</f>
        <v/>
      </c>
      <c r="DE143" s="322" t="str">
        <f ca="true">+IF(OFFSET('Sanitation Data'!$H$28,0,10*ROW('Sanitation Data'!H137))="","",OFFSET('Sanitation Data'!$H$28,0,10*ROW('Sanitation Data'!H137)))</f>
        <v/>
      </c>
      <c r="DF143" s="322" t="str">
        <f ca="true">+IF(OFFSET('Sanitation Data'!$H$29,0,10*ROW('Sanitation Data'!H137))="","",OFFSET('Sanitation Data'!$H$29,0,10*ROW('Sanitation Data'!H137)))</f>
        <v/>
      </c>
      <c r="DG143" s="322" t="str">
        <f ca="true">+IF(OFFSET('Sanitation Data'!$H$30,0,10*ROW('Sanitation Data'!H137))="","",OFFSET('Sanitation Data'!$H$30,0,10*ROW('Sanitation Data'!H137)))</f>
        <v/>
      </c>
      <c r="DH143" s="322" t="str">
        <f ca="true">+IF(OFFSET('Sanitation Data'!$H$31,0,10*ROW('Sanitation Data'!H137))="","",OFFSET('Sanitation Data'!$H$31,0,10*ROW('Sanitation Data'!H137)))</f>
        <v/>
      </c>
      <c r="DI143" s="322" t="str">
        <f ca="true">+IF(OFFSET('Sanitation Data'!$H$32,0,10*ROW('Sanitation Data'!H137))="","",OFFSET('Sanitation Data'!$H$32,0,10*ROW('Sanitation Data'!H137)))</f>
        <v/>
      </c>
      <c r="DJ143" s="322" t="str">
        <f ca="true">+IF(OFFSET('Sanitation Data'!$I$28,0,10*ROW('Sanitation Data'!I137))="","",OFFSET('Sanitation Data'!$I$28,0,10*ROW('Sanitation Data'!I137)))</f>
        <v/>
      </c>
      <c r="DK143" s="322" t="str">
        <f ca="true">+IF(OFFSET('Sanitation Data'!$I$29,0,10*ROW('Sanitation Data'!I137))="","",OFFSET('Sanitation Data'!$I$29,0,10*ROW('Sanitation Data'!I137)))</f>
        <v/>
      </c>
      <c r="DL143" s="322" t="str">
        <f ca="true">+IF(OFFSET('Sanitation Data'!$I$30,0,10*ROW('Sanitation Data'!I137))="","",OFFSET('Sanitation Data'!$I$30,0,10*ROW('Sanitation Data'!I137)))</f>
        <v/>
      </c>
      <c r="DM143" s="322" t="str">
        <f ca="true">+IF(OFFSET('Sanitation Data'!$I$31,0,10*ROW('Sanitation Data'!I137))="","",OFFSET('Sanitation Data'!$I$31,0,10*ROW('Sanitation Data'!I137)))</f>
        <v/>
      </c>
      <c r="DN143" s="322" t="str">
        <f ca="true">+IF(OFFSET('Sanitation Data'!$I$32,0,10*ROW('Sanitation Data'!I137))="","",OFFSET('Sanitation Data'!$I$32,0,10*ROW('Sanitation Data'!I137)))</f>
        <v/>
      </c>
      <c r="DO143" s="322" t="str">
        <f ca="true">+IF(OFFSET('Hygiene Data'!$D$11,0,10*ROW('Hygiene Data'!D137))="","",OFFSET('Hygiene Data'!$D$11,0,10*ROW('Hygiene Data'!D137)))</f>
        <v/>
      </c>
      <c r="DP143" s="322" t="str">
        <f ca="true">+IF(OFFSET('Hygiene Data'!$D$12,0,10*ROW('Hygiene Data'!D137))="","",OFFSET('Hygiene Data'!$D$12,0,10*ROW('Hygiene Data'!D137)))</f>
        <v/>
      </c>
      <c r="DQ143" s="322" t="str">
        <f ca="true">+IF(OFFSET('Hygiene Data'!$D$13,0,10*ROW('Hygiene Data'!D137))="","",OFFSET('Hygiene Data'!$D$13,0,10*ROW('Hygiene Data'!D137)))</f>
        <v/>
      </c>
      <c r="DR143" s="322" t="str">
        <f ca="true">+IF(OFFSET('Hygiene Data'!$E$11,0,10*ROW('Hygiene Data'!E137))="","",OFFSET('Hygiene Data'!$E$11,0,10*ROW('Hygiene Data'!E137)))</f>
        <v/>
      </c>
      <c r="DS143" s="322" t="str">
        <f ca="true">+IF(OFFSET('Hygiene Data'!$E$12,0,10*ROW('Hygiene Data'!E137))="","",OFFSET('Hygiene Data'!$E$12,0,10*ROW('Hygiene Data'!E137)))</f>
        <v/>
      </c>
      <c r="DT143" s="322" t="str">
        <f ca="true">+IF(OFFSET('Hygiene Data'!$E$13,0,10*ROW('Hygiene Data'!E137))="","",OFFSET('Hygiene Data'!$E$13,0,10*ROW('Hygiene Data'!E137)))</f>
        <v/>
      </c>
      <c r="DU143" s="322" t="str">
        <f ca="true">+IF(OFFSET('Hygiene Data'!$F$11,0,10*ROW('Hygiene Data'!F137))="","",OFFSET('Hygiene Data'!$F$11,0,10*ROW('Hygiene Data'!F137)))</f>
        <v/>
      </c>
      <c r="DV143" s="322" t="str">
        <f ca="true">+IF(OFFSET('Hygiene Data'!$F$12,0,10*ROW('Hygiene Data'!F137))="","",OFFSET('Hygiene Data'!$F$12,0,10*ROW('Hygiene Data'!F137)))</f>
        <v/>
      </c>
      <c r="DW143" s="322" t="str">
        <f ca="true">+IF(OFFSET('Hygiene Data'!$F$13,0,10*ROW('Hygiene Data'!F137))="","",OFFSET('Hygiene Data'!$F$13,0,10*ROW('Hygiene Data'!F137)))</f>
        <v/>
      </c>
      <c r="DX143" s="322" t="str">
        <f ca="true">+IF(OFFSET('Hygiene Data'!$G$11,0,10*ROW('Hygiene Data'!G137))="","",OFFSET('Hygiene Data'!$G$11,0,10*ROW('Hygiene Data'!G137)))</f>
        <v/>
      </c>
      <c r="DY143" s="322" t="str">
        <f ca="true">+IF(OFFSET('Hygiene Data'!$G$12,0,10*ROW('Hygiene Data'!G137))="","",OFFSET('Hygiene Data'!$G$12,0,10*ROW('Hygiene Data'!G137)))</f>
        <v/>
      </c>
      <c r="DZ143" s="322" t="str">
        <f ca="true">+IF(OFFSET('Hygiene Data'!$G$13,0,10*ROW('Hygiene Data'!G137))="","",OFFSET('Hygiene Data'!$G$13,0,10*ROW('Hygiene Data'!G137)))</f>
        <v/>
      </c>
      <c r="EA143" s="322" t="str">
        <f ca="true">+IF(OFFSET('Hygiene Data'!$H$11,0,10*ROW('Hygiene Data'!H137))="","",OFFSET('Hygiene Data'!$H$11,0,10*ROW('Hygiene Data'!H137)))</f>
        <v/>
      </c>
      <c r="EB143" s="322" t="str">
        <f ca="true">+IF(OFFSET('Hygiene Data'!$H$12,0,10*ROW('Hygiene Data'!H137))="","",OFFSET('Hygiene Data'!$H$12,0,10*ROW('Hygiene Data'!H137)))</f>
        <v/>
      </c>
      <c r="EC143" s="322" t="str">
        <f ca="true">+IF(OFFSET('Hygiene Data'!$H$13,0,10*ROW('Hygiene Data'!H137))="","",OFFSET('Hygiene Data'!$H$13,0,10*ROW('Hygiene Data'!H137)))</f>
        <v/>
      </c>
      <c r="ED143" s="322" t="str">
        <f ca="true">+IF(OFFSET('Hygiene Data'!$I$11,0,10*ROW('Hygiene Data'!I137))="","",OFFSET('Hygiene Data'!$I$11,0,10*ROW('Hygiene Data'!I137)))</f>
        <v/>
      </c>
      <c r="EE143" s="322" t="str">
        <f ca="true">+IF(OFFSET('Hygiene Data'!$I$12,0,10*ROW('Hygiene Data'!I137))="","",OFFSET('Hygiene Data'!$I$12,0,10*ROW('Hygiene Data'!I137)))</f>
        <v/>
      </c>
      <c r="EF143" s="322" t="str">
        <f ca="true">+IF(OFFSET('Hygiene Data'!$I$13,0,10*ROW('Hygiene Data'!I137))="","",OFFSET('Hygiene Data'!$I$13,0,10*ROW('Hygiene Data'!I137)))</f>
        <v/>
      </c>
    </row>
    <row xmlns:x14ac="http://schemas.microsoft.com/office/spreadsheetml/2009/9/ac" r="144" x14ac:dyDescent="0.2">
      <c r="A144" s="38" t="str">
        <f ca="true">+IF(OFFSET('Water Data'!$B$2,0,10*ROW('Water Data'!E138))="","",OFFSET('Water Data'!$B$2,0,10*ROW('Water Data'!E138)))</f>
        <v/>
      </c>
      <c r="B144" s="38" t="str">
        <f ca="true">+IF(OFFSET('Water Data'!$C$2,0,10*ROW('Water Data'!F138))="","",OFFSET('Water Data'!$C$2,0,10*ROW('Water Data'!F138)))</f>
        <v/>
      </c>
      <c r="C144" s="378" t="str">
        <f t="shared" ca="true" si="2"/>
        <v/>
      </c>
      <c r="D144" s="99"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9"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9"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9"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9"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9"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9"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9"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9"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9"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9"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9"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9"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9"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9"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9"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9"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9"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100"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100"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100"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100"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100"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100"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100"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100"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100"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100"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100"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100"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100"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100"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100"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100"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100"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100"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100"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100"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100"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100"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100"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100"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100"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100"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100"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100"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100"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100"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101"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101"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101"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101"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101"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101"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101"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101"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101"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101"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101"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101"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101"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101"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101"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101"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101"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101"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22"/>
      <c r="BS144" s="322" t="str">
        <f ca="true">+IF(OFFSET('Water Data'!$D$27,0,10*ROW('Water Data'!D138))="","",OFFSET('Water Data'!$D$27,0,10*ROW('Water Data'!D138)))</f>
        <v/>
      </c>
      <c r="BT144" s="322" t="str">
        <f ca="true">+IF(OFFSET('Water Data'!$D$28,0,10*ROW('Water Data'!D138))="","",OFFSET('Water Data'!$D$28,0,10*ROW('Water Data'!D138)))</f>
        <v/>
      </c>
      <c r="BU144" s="322" t="str">
        <f ca="true">+IF(OFFSET('Water Data'!$D$29,0,10*ROW('Water Data'!D138))="","",OFFSET('Water Data'!$D$29,0,10*ROW('Water Data'!D138)))</f>
        <v/>
      </c>
      <c r="BV144" s="322" t="str">
        <f ca="true">+IF(OFFSET('Water Data'!$E$27,0,10*ROW('Water Data'!E138))="","",OFFSET('Water Data'!$E$27,0,10*ROW('Water Data'!E138)))</f>
        <v/>
      </c>
      <c r="BW144" s="322" t="str">
        <f ca="true">+IF(OFFSET('Water Data'!$E$28,0,10*ROW('Water Data'!E138))="","",OFFSET('Water Data'!$E$28,0,10*ROW('Water Data'!E138)))</f>
        <v/>
      </c>
      <c r="BX144" s="322" t="str">
        <f ca="true">+IF(OFFSET('Water Data'!$E$29,0,10*ROW('Water Data'!E138))="","",OFFSET('Water Data'!$E$29,0,10*ROW('Water Data'!E138)))</f>
        <v/>
      </c>
      <c r="BY144" s="322" t="str">
        <f ca="true">+IF(OFFSET('Water Data'!$F$27,0,10*ROW('Water Data'!F138))="","",OFFSET('Water Data'!$F$27,0,10*ROW('Water Data'!F138)))</f>
        <v/>
      </c>
      <c r="BZ144" s="322" t="str">
        <f ca="true">+IF(OFFSET('Water Data'!$F$28,0,10*ROW('Water Data'!F138))="","",OFFSET('Water Data'!$F$28,0,10*ROW('Water Data'!F138)))</f>
        <v/>
      </c>
      <c r="CA144" s="322" t="str">
        <f ca="true">+IF(OFFSET('Water Data'!$F$29,0,10*ROW('Water Data'!F138))="","",OFFSET('Water Data'!$F$29,0,10*ROW('Water Data'!F138)))</f>
        <v/>
      </c>
      <c r="CB144" s="322" t="str">
        <f ca="true">+IF(OFFSET('Water Data'!$G$27,0,10*ROW('Water Data'!G138))="","",OFFSET('Water Data'!$G$27,0,10*ROW('Water Data'!G138)))</f>
        <v/>
      </c>
      <c r="CC144" s="322" t="str">
        <f ca="true">+IF(OFFSET('Water Data'!$G$28,0,10*ROW('Water Data'!G138))="","",OFFSET('Water Data'!$G$28,0,10*ROW('Water Data'!G138)))</f>
        <v/>
      </c>
      <c r="CD144" s="322" t="str">
        <f ca="true">+IF(OFFSET('Water Data'!$G$29,0,10*ROW('Water Data'!G138))="","",OFFSET('Water Data'!$G$29,0,10*ROW('Water Data'!G138)))</f>
        <v/>
      </c>
      <c r="CE144" s="322" t="str">
        <f ca="true">+IF(OFFSET('Water Data'!$H$27,0,10*ROW('Water Data'!H138))="","",OFFSET('Water Data'!$H$27,0,10*ROW('Water Data'!H138)))</f>
        <v/>
      </c>
      <c r="CF144" s="322" t="str">
        <f ca="true">+IF(OFFSET('Water Data'!$H$28,0,10*ROW('Water Data'!H138))="","",OFFSET('Water Data'!$H$28,0,10*ROW('Water Data'!H138)))</f>
        <v/>
      </c>
      <c r="CG144" s="322" t="str">
        <f ca="true">+IF(OFFSET('Water Data'!$H$29,0,10*ROW('Water Data'!H138))="","",OFFSET('Water Data'!$H$29,0,10*ROW('Water Data'!H138)))</f>
        <v/>
      </c>
      <c r="CH144" s="322" t="str">
        <f ca="true">+IF(OFFSET('Water Data'!$I$27,0,10*ROW('Water Data'!I138))="","",OFFSET('Water Data'!$I$27,0,10*ROW('Water Data'!I138)))</f>
        <v/>
      </c>
      <c r="CI144" s="322" t="str">
        <f ca="true">+IF(OFFSET('Water Data'!$I$28,0,10*ROW('Water Data'!I138))="","",OFFSET('Water Data'!$I$28,0,10*ROW('Water Data'!I138)))</f>
        <v/>
      </c>
      <c r="CJ144" s="322" t="str">
        <f ca="true">+IF(OFFSET('Water Data'!$I$29,0,10*ROW('Water Data'!I138))="","",OFFSET('Water Data'!$I$29,0,10*ROW('Water Data'!I138)))</f>
        <v/>
      </c>
      <c r="CK144" s="322" t="str">
        <f ca="true">+IF(OFFSET('Sanitation Data'!$D$28,0,10*ROW('Sanitation Data'!D138))="","",OFFSET('Sanitation Data'!$D$28,0,10*ROW('Sanitation Data'!D138)))</f>
        <v/>
      </c>
      <c r="CL144" s="322" t="str">
        <f ca="true">+IF(OFFSET('Sanitation Data'!$D$29,0,10*ROW('Sanitation Data'!D138))="","",OFFSET('Sanitation Data'!$D$29,0,10*ROW('Sanitation Data'!D138)))</f>
        <v/>
      </c>
      <c r="CM144" s="322" t="str">
        <f ca="true">+IF(OFFSET('Sanitation Data'!$D$30,0,10*ROW('Sanitation Data'!D138))="","",OFFSET('Sanitation Data'!$D$30,0,10*ROW('Sanitation Data'!D138)))</f>
        <v/>
      </c>
      <c r="CN144" s="322" t="str">
        <f ca="true">+IF(OFFSET('Sanitation Data'!$D$31,0,10*ROW('Sanitation Data'!D138))="","",OFFSET('Sanitation Data'!$D$31,0,10*ROW('Sanitation Data'!D138)))</f>
        <v/>
      </c>
      <c r="CO144" s="322" t="str">
        <f ca="true">+IF(OFFSET('Sanitation Data'!$D$32,0,10*ROW('Sanitation Data'!D138))="","",OFFSET('Sanitation Data'!$D$32,0,10*ROW('Sanitation Data'!D138)))</f>
        <v/>
      </c>
      <c r="CP144" s="322" t="str">
        <f ca="true">+IF(OFFSET('Sanitation Data'!$E$28,0,10*ROW('Sanitation Data'!E138))="","",OFFSET('Sanitation Data'!$E$28,0,10*ROW('Sanitation Data'!E138)))</f>
        <v/>
      </c>
      <c r="CQ144" s="322" t="str">
        <f ca="true">+IF(OFFSET('Sanitation Data'!$E$29,0,10*ROW('Sanitation Data'!E138))="","",OFFSET('Sanitation Data'!$E$29,0,10*ROW('Sanitation Data'!E138)))</f>
        <v/>
      </c>
      <c r="CR144" s="322" t="str">
        <f ca="true">+IF(OFFSET('Sanitation Data'!$E$30,0,10*ROW('Sanitation Data'!E138))="","",OFFSET('Sanitation Data'!$E$30,0,10*ROW('Sanitation Data'!E138)))</f>
        <v/>
      </c>
      <c r="CS144" s="322" t="str">
        <f ca="true">+IF(OFFSET('Sanitation Data'!$E$31,0,10*ROW('Sanitation Data'!E138))="","",OFFSET('Sanitation Data'!$E$31,0,10*ROW('Sanitation Data'!E138)))</f>
        <v/>
      </c>
      <c r="CT144" s="322" t="str">
        <f ca="true">+IF(OFFSET('Sanitation Data'!$E$32,0,10*ROW('Sanitation Data'!E138))="","",OFFSET('Sanitation Data'!$E$32,0,10*ROW('Sanitation Data'!E138)))</f>
        <v/>
      </c>
      <c r="CU144" s="322" t="str">
        <f ca="true">+IF(OFFSET('Sanitation Data'!$F$28,0,10*ROW('Sanitation Data'!F138))="","",OFFSET('Sanitation Data'!$F$28,0,10*ROW('Sanitation Data'!F138)))</f>
        <v/>
      </c>
      <c r="CV144" s="322" t="str">
        <f ca="true">+IF(OFFSET('Sanitation Data'!$F$29,0,10*ROW('Sanitation Data'!F138))="","",OFFSET('Sanitation Data'!$F$29,0,10*ROW('Sanitation Data'!F138)))</f>
        <v/>
      </c>
      <c r="CW144" s="322" t="str">
        <f ca="true">+IF(OFFSET('Sanitation Data'!$F$30,0,10*ROW('Sanitation Data'!F138))="","",OFFSET('Sanitation Data'!$F$30,0,10*ROW('Sanitation Data'!F138)))</f>
        <v/>
      </c>
      <c r="CX144" s="322" t="str">
        <f ca="true">+IF(OFFSET('Sanitation Data'!$F$31,0,10*ROW('Sanitation Data'!F138))="","",OFFSET('Sanitation Data'!$F$31,0,10*ROW('Sanitation Data'!F138)))</f>
        <v/>
      </c>
      <c r="CY144" s="322" t="str">
        <f ca="true">+IF(OFFSET('Sanitation Data'!$F$32,0,10*ROW('Sanitation Data'!F138))="","",OFFSET('Sanitation Data'!$F$32,0,10*ROW('Sanitation Data'!F138)))</f>
        <v/>
      </c>
      <c r="CZ144" s="322" t="str">
        <f ca="true">+IF(OFFSET('Sanitation Data'!$G$28,0,10*ROW('Sanitation Data'!G138))="","",OFFSET('Sanitation Data'!$G$28,0,10*ROW('Sanitation Data'!G138)))</f>
        <v/>
      </c>
      <c r="DA144" s="322" t="str">
        <f ca="true">+IF(OFFSET('Sanitation Data'!$G$29,0,10*ROW('Sanitation Data'!G138))="","",OFFSET('Sanitation Data'!$G$29,0,10*ROW('Sanitation Data'!G138)))</f>
        <v/>
      </c>
      <c r="DB144" s="322" t="str">
        <f ca="true">+IF(OFFSET('Sanitation Data'!$G$30,0,10*ROW('Sanitation Data'!G138))="","",OFFSET('Sanitation Data'!$G$30,0,10*ROW('Sanitation Data'!G138)))</f>
        <v/>
      </c>
      <c r="DC144" s="322" t="str">
        <f ca="true">+IF(OFFSET('Sanitation Data'!$G$31,0,10*ROW('Sanitation Data'!G138))="","",OFFSET('Sanitation Data'!$G$31,0,10*ROW('Sanitation Data'!G138)))</f>
        <v/>
      </c>
      <c r="DD144" s="322" t="str">
        <f ca="true">+IF(OFFSET('Sanitation Data'!$G$32,0,10*ROW('Sanitation Data'!G138))="","",OFFSET('Sanitation Data'!$G$32,0,10*ROW('Sanitation Data'!G138)))</f>
        <v/>
      </c>
      <c r="DE144" s="322" t="str">
        <f ca="true">+IF(OFFSET('Sanitation Data'!$H$28,0,10*ROW('Sanitation Data'!H138))="","",OFFSET('Sanitation Data'!$H$28,0,10*ROW('Sanitation Data'!H138)))</f>
        <v/>
      </c>
      <c r="DF144" s="322" t="str">
        <f ca="true">+IF(OFFSET('Sanitation Data'!$H$29,0,10*ROW('Sanitation Data'!H138))="","",OFFSET('Sanitation Data'!$H$29,0,10*ROW('Sanitation Data'!H138)))</f>
        <v/>
      </c>
      <c r="DG144" s="322" t="str">
        <f ca="true">+IF(OFFSET('Sanitation Data'!$H$30,0,10*ROW('Sanitation Data'!H138))="","",OFFSET('Sanitation Data'!$H$30,0,10*ROW('Sanitation Data'!H138)))</f>
        <v/>
      </c>
      <c r="DH144" s="322" t="str">
        <f ca="true">+IF(OFFSET('Sanitation Data'!$H$31,0,10*ROW('Sanitation Data'!H138))="","",OFFSET('Sanitation Data'!$H$31,0,10*ROW('Sanitation Data'!H138)))</f>
        <v/>
      </c>
      <c r="DI144" s="322" t="str">
        <f ca="true">+IF(OFFSET('Sanitation Data'!$H$32,0,10*ROW('Sanitation Data'!H138))="","",OFFSET('Sanitation Data'!$H$32,0,10*ROW('Sanitation Data'!H138)))</f>
        <v/>
      </c>
      <c r="DJ144" s="322" t="str">
        <f ca="true">+IF(OFFSET('Sanitation Data'!$I$28,0,10*ROW('Sanitation Data'!I138))="","",OFFSET('Sanitation Data'!$I$28,0,10*ROW('Sanitation Data'!I138)))</f>
        <v/>
      </c>
      <c r="DK144" s="322" t="str">
        <f ca="true">+IF(OFFSET('Sanitation Data'!$I$29,0,10*ROW('Sanitation Data'!I138))="","",OFFSET('Sanitation Data'!$I$29,0,10*ROW('Sanitation Data'!I138)))</f>
        <v/>
      </c>
      <c r="DL144" s="322" t="str">
        <f ca="true">+IF(OFFSET('Sanitation Data'!$I$30,0,10*ROW('Sanitation Data'!I138))="","",OFFSET('Sanitation Data'!$I$30,0,10*ROW('Sanitation Data'!I138)))</f>
        <v/>
      </c>
      <c r="DM144" s="322" t="str">
        <f ca="true">+IF(OFFSET('Sanitation Data'!$I$31,0,10*ROW('Sanitation Data'!I138))="","",OFFSET('Sanitation Data'!$I$31,0,10*ROW('Sanitation Data'!I138)))</f>
        <v/>
      </c>
      <c r="DN144" s="322" t="str">
        <f ca="true">+IF(OFFSET('Sanitation Data'!$I$32,0,10*ROW('Sanitation Data'!I138))="","",OFFSET('Sanitation Data'!$I$32,0,10*ROW('Sanitation Data'!I138)))</f>
        <v/>
      </c>
      <c r="DO144" s="322" t="str">
        <f ca="true">+IF(OFFSET('Hygiene Data'!$D$11,0,10*ROW('Hygiene Data'!D138))="","",OFFSET('Hygiene Data'!$D$11,0,10*ROW('Hygiene Data'!D138)))</f>
        <v/>
      </c>
      <c r="DP144" s="322" t="str">
        <f ca="true">+IF(OFFSET('Hygiene Data'!$D$12,0,10*ROW('Hygiene Data'!D138))="","",OFFSET('Hygiene Data'!$D$12,0,10*ROW('Hygiene Data'!D138)))</f>
        <v/>
      </c>
      <c r="DQ144" s="322" t="str">
        <f ca="true">+IF(OFFSET('Hygiene Data'!$D$13,0,10*ROW('Hygiene Data'!D138))="","",OFFSET('Hygiene Data'!$D$13,0,10*ROW('Hygiene Data'!D138)))</f>
        <v/>
      </c>
      <c r="DR144" s="322" t="str">
        <f ca="true">+IF(OFFSET('Hygiene Data'!$E$11,0,10*ROW('Hygiene Data'!E138))="","",OFFSET('Hygiene Data'!$E$11,0,10*ROW('Hygiene Data'!E138)))</f>
        <v/>
      </c>
      <c r="DS144" s="322" t="str">
        <f ca="true">+IF(OFFSET('Hygiene Data'!$E$12,0,10*ROW('Hygiene Data'!E138))="","",OFFSET('Hygiene Data'!$E$12,0,10*ROW('Hygiene Data'!E138)))</f>
        <v/>
      </c>
      <c r="DT144" s="322" t="str">
        <f ca="true">+IF(OFFSET('Hygiene Data'!$E$13,0,10*ROW('Hygiene Data'!E138))="","",OFFSET('Hygiene Data'!$E$13,0,10*ROW('Hygiene Data'!E138)))</f>
        <v/>
      </c>
      <c r="DU144" s="322" t="str">
        <f ca="true">+IF(OFFSET('Hygiene Data'!$F$11,0,10*ROW('Hygiene Data'!F138))="","",OFFSET('Hygiene Data'!$F$11,0,10*ROW('Hygiene Data'!F138)))</f>
        <v/>
      </c>
      <c r="DV144" s="322" t="str">
        <f ca="true">+IF(OFFSET('Hygiene Data'!$F$12,0,10*ROW('Hygiene Data'!F138))="","",OFFSET('Hygiene Data'!$F$12,0,10*ROW('Hygiene Data'!F138)))</f>
        <v/>
      </c>
      <c r="DW144" s="322" t="str">
        <f ca="true">+IF(OFFSET('Hygiene Data'!$F$13,0,10*ROW('Hygiene Data'!F138))="","",OFFSET('Hygiene Data'!$F$13,0,10*ROW('Hygiene Data'!F138)))</f>
        <v/>
      </c>
      <c r="DX144" s="322" t="str">
        <f ca="true">+IF(OFFSET('Hygiene Data'!$G$11,0,10*ROW('Hygiene Data'!G138))="","",OFFSET('Hygiene Data'!$G$11,0,10*ROW('Hygiene Data'!G138)))</f>
        <v/>
      </c>
      <c r="DY144" s="322" t="str">
        <f ca="true">+IF(OFFSET('Hygiene Data'!$G$12,0,10*ROW('Hygiene Data'!G138))="","",OFFSET('Hygiene Data'!$G$12,0,10*ROW('Hygiene Data'!G138)))</f>
        <v/>
      </c>
      <c r="DZ144" s="322" t="str">
        <f ca="true">+IF(OFFSET('Hygiene Data'!$G$13,0,10*ROW('Hygiene Data'!G138))="","",OFFSET('Hygiene Data'!$G$13,0,10*ROW('Hygiene Data'!G138)))</f>
        <v/>
      </c>
      <c r="EA144" s="322" t="str">
        <f ca="true">+IF(OFFSET('Hygiene Data'!$H$11,0,10*ROW('Hygiene Data'!H138))="","",OFFSET('Hygiene Data'!$H$11,0,10*ROW('Hygiene Data'!H138)))</f>
        <v/>
      </c>
      <c r="EB144" s="322" t="str">
        <f ca="true">+IF(OFFSET('Hygiene Data'!$H$12,0,10*ROW('Hygiene Data'!H138))="","",OFFSET('Hygiene Data'!$H$12,0,10*ROW('Hygiene Data'!H138)))</f>
        <v/>
      </c>
      <c r="EC144" s="322" t="str">
        <f ca="true">+IF(OFFSET('Hygiene Data'!$H$13,0,10*ROW('Hygiene Data'!H138))="","",OFFSET('Hygiene Data'!$H$13,0,10*ROW('Hygiene Data'!H138)))</f>
        <v/>
      </c>
      <c r="ED144" s="322" t="str">
        <f ca="true">+IF(OFFSET('Hygiene Data'!$I$11,0,10*ROW('Hygiene Data'!I138))="","",OFFSET('Hygiene Data'!$I$11,0,10*ROW('Hygiene Data'!I138)))</f>
        <v/>
      </c>
      <c r="EE144" s="322" t="str">
        <f ca="true">+IF(OFFSET('Hygiene Data'!$I$12,0,10*ROW('Hygiene Data'!I138))="","",OFFSET('Hygiene Data'!$I$12,0,10*ROW('Hygiene Data'!I138)))</f>
        <v/>
      </c>
      <c r="EF144" s="322" t="str">
        <f ca="true">+IF(OFFSET('Hygiene Data'!$I$13,0,10*ROW('Hygiene Data'!I138))="","",OFFSET('Hygiene Data'!$I$13,0,10*ROW('Hygiene Data'!I138)))</f>
        <v/>
      </c>
    </row>
    <row xmlns:x14ac="http://schemas.microsoft.com/office/spreadsheetml/2009/9/ac" r="145" x14ac:dyDescent="0.2">
      <c r="A145" s="38" t="str">
        <f ca="true">+IF(OFFSET('Water Data'!$B$2,0,10*ROW('Water Data'!E139))="","",OFFSET('Water Data'!$B$2,0,10*ROW('Water Data'!E139)))</f>
        <v/>
      </c>
      <c r="B145" s="38" t="str">
        <f ca="true">+IF(OFFSET('Water Data'!$C$2,0,10*ROW('Water Data'!F139))="","",OFFSET('Water Data'!$C$2,0,10*ROW('Water Data'!F139)))</f>
        <v/>
      </c>
      <c r="C145" s="378" t="str">
        <f t="shared" ca="true" si="2"/>
        <v/>
      </c>
      <c r="D145" s="99"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9"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9"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9"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9"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9"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9"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9"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9"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9"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9"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9"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9"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9"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9"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9"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9"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9"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100"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100"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100"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100"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100"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100"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100"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100"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100"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100"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100"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100"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100"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100"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100"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100"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100"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100"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100"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100"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100"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100"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100"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100"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100"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100"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100"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100"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100"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100"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101"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101"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101"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101"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101"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101"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101"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101"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101"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101"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101"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101"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101"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101"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101"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101"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101"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101"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22"/>
      <c r="BS145" s="322" t="str">
        <f ca="true">+IF(OFFSET('Water Data'!$D$27,0,10*ROW('Water Data'!D139))="","",OFFSET('Water Data'!$D$27,0,10*ROW('Water Data'!D139)))</f>
        <v/>
      </c>
      <c r="BT145" s="322" t="str">
        <f ca="true">+IF(OFFSET('Water Data'!$D$28,0,10*ROW('Water Data'!D139))="","",OFFSET('Water Data'!$D$28,0,10*ROW('Water Data'!D139)))</f>
        <v/>
      </c>
      <c r="BU145" s="322" t="str">
        <f ca="true">+IF(OFFSET('Water Data'!$D$29,0,10*ROW('Water Data'!D139))="","",OFFSET('Water Data'!$D$29,0,10*ROW('Water Data'!D139)))</f>
        <v/>
      </c>
      <c r="BV145" s="322" t="str">
        <f ca="true">+IF(OFFSET('Water Data'!$E$27,0,10*ROW('Water Data'!E139))="","",OFFSET('Water Data'!$E$27,0,10*ROW('Water Data'!E139)))</f>
        <v/>
      </c>
      <c r="BW145" s="322" t="str">
        <f ca="true">+IF(OFFSET('Water Data'!$E$28,0,10*ROW('Water Data'!E139))="","",OFFSET('Water Data'!$E$28,0,10*ROW('Water Data'!E139)))</f>
        <v/>
      </c>
      <c r="BX145" s="322" t="str">
        <f ca="true">+IF(OFFSET('Water Data'!$E$29,0,10*ROW('Water Data'!E139))="","",OFFSET('Water Data'!$E$29,0,10*ROW('Water Data'!E139)))</f>
        <v/>
      </c>
      <c r="BY145" s="322" t="str">
        <f ca="true">+IF(OFFSET('Water Data'!$F$27,0,10*ROW('Water Data'!F139))="","",OFFSET('Water Data'!$F$27,0,10*ROW('Water Data'!F139)))</f>
        <v/>
      </c>
      <c r="BZ145" s="322" t="str">
        <f ca="true">+IF(OFFSET('Water Data'!$F$28,0,10*ROW('Water Data'!F139))="","",OFFSET('Water Data'!$F$28,0,10*ROW('Water Data'!F139)))</f>
        <v/>
      </c>
      <c r="CA145" s="322" t="str">
        <f ca="true">+IF(OFFSET('Water Data'!$F$29,0,10*ROW('Water Data'!F139))="","",OFFSET('Water Data'!$F$29,0,10*ROW('Water Data'!F139)))</f>
        <v/>
      </c>
      <c r="CB145" s="322" t="str">
        <f ca="true">+IF(OFFSET('Water Data'!$G$27,0,10*ROW('Water Data'!G139))="","",OFFSET('Water Data'!$G$27,0,10*ROW('Water Data'!G139)))</f>
        <v/>
      </c>
      <c r="CC145" s="322" t="str">
        <f ca="true">+IF(OFFSET('Water Data'!$G$28,0,10*ROW('Water Data'!G139))="","",OFFSET('Water Data'!$G$28,0,10*ROW('Water Data'!G139)))</f>
        <v/>
      </c>
      <c r="CD145" s="322" t="str">
        <f ca="true">+IF(OFFSET('Water Data'!$G$29,0,10*ROW('Water Data'!G139))="","",OFFSET('Water Data'!$G$29,0,10*ROW('Water Data'!G139)))</f>
        <v/>
      </c>
      <c r="CE145" s="322" t="str">
        <f ca="true">+IF(OFFSET('Water Data'!$H$27,0,10*ROW('Water Data'!H139))="","",OFFSET('Water Data'!$H$27,0,10*ROW('Water Data'!H139)))</f>
        <v/>
      </c>
      <c r="CF145" s="322" t="str">
        <f ca="true">+IF(OFFSET('Water Data'!$H$28,0,10*ROW('Water Data'!H139))="","",OFFSET('Water Data'!$H$28,0,10*ROW('Water Data'!H139)))</f>
        <v/>
      </c>
      <c r="CG145" s="322" t="str">
        <f ca="true">+IF(OFFSET('Water Data'!$H$29,0,10*ROW('Water Data'!H139))="","",OFFSET('Water Data'!$H$29,0,10*ROW('Water Data'!H139)))</f>
        <v/>
      </c>
      <c r="CH145" s="322" t="str">
        <f ca="true">+IF(OFFSET('Water Data'!$I$27,0,10*ROW('Water Data'!I139))="","",OFFSET('Water Data'!$I$27,0,10*ROW('Water Data'!I139)))</f>
        <v/>
      </c>
      <c r="CI145" s="322" t="str">
        <f ca="true">+IF(OFFSET('Water Data'!$I$28,0,10*ROW('Water Data'!I139))="","",OFFSET('Water Data'!$I$28,0,10*ROW('Water Data'!I139)))</f>
        <v/>
      </c>
      <c r="CJ145" s="322" t="str">
        <f ca="true">+IF(OFFSET('Water Data'!$I$29,0,10*ROW('Water Data'!I139))="","",OFFSET('Water Data'!$I$29,0,10*ROW('Water Data'!I139)))</f>
        <v/>
      </c>
      <c r="CK145" s="322" t="str">
        <f ca="true">+IF(OFFSET('Sanitation Data'!$D$28,0,10*ROW('Sanitation Data'!D139))="","",OFFSET('Sanitation Data'!$D$28,0,10*ROW('Sanitation Data'!D139)))</f>
        <v/>
      </c>
      <c r="CL145" s="322" t="str">
        <f ca="true">+IF(OFFSET('Sanitation Data'!$D$29,0,10*ROW('Sanitation Data'!D139))="","",OFFSET('Sanitation Data'!$D$29,0,10*ROW('Sanitation Data'!D139)))</f>
        <v/>
      </c>
      <c r="CM145" s="322" t="str">
        <f ca="true">+IF(OFFSET('Sanitation Data'!$D$30,0,10*ROW('Sanitation Data'!D139))="","",OFFSET('Sanitation Data'!$D$30,0,10*ROW('Sanitation Data'!D139)))</f>
        <v/>
      </c>
      <c r="CN145" s="322" t="str">
        <f ca="true">+IF(OFFSET('Sanitation Data'!$D$31,0,10*ROW('Sanitation Data'!D139))="","",OFFSET('Sanitation Data'!$D$31,0,10*ROW('Sanitation Data'!D139)))</f>
        <v/>
      </c>
      <c r="CO145" s="322" t="str">
        <f ca="true">+IF(OFFSET('Sanitation Data'!$D$32,0,10*ROW('Sanitation Data'!D139))="","",OFFSET('Sanitation Data'!$D$32,0,10*ROW('Sanitation Data'!D139)))</f>
        <v/>
      </c>
      <c r="CP145" s="322" t="str">
        <f ca="true">+IF(OFFSET('Sanitation Data'!$E$28,0,10*ROW('Sanitation Data'!E139))="","",OFFSET('Sanitation Data'!$E$28,0,10*ROW('Sanitation Data'!E139)))</f>
        <v/>
      </c>
      <c r="CQ145" s="322" t="str">
        <f ca="true">+IF(OFFSET('Sanitation Data'!$E$29,0,10*ROW('Sanitation Data'!E139))="","",OFFSET('Sanitation Data'!$E$29,0,10*ROW('Sanitation Data'!E139)))</f>
        <v/>
      </c>
      <c r="CR145" s="322" t="str">
        <f ca="true">+IF(OFFSET('Sanitation Data'!$E$30,0,10*ROW('Sanitation Data'!E139))="","",OFFSET('Sanitation Data'!$E$30,0,10*ROW('Sanitation Data'!E139)))</f>
        <v/>
      </c>
      <c r="CS145" s="322" t="str">
        <f ca="true">+IF(OFFSET('Sanitation Data'!$E$31,0,10*ROW('Sanitation Data'!E139))="","",OFFSET('Sanitation Data'!$E$31,0,10*ROW('Sanitation Data'!E139)))</f>
        <v/>
      </c>
      <c r="CT145" s="322" t="str">
        <f ca="true">+IF(OFFSET('Sanitation Data'!$E$32,0,10*ROW('Sanitation Data'!E139))="","",OFFSET('Sanitation Data'!$E$32,0,10*ROW('Sanitation Data'!E139)))</f>
        <v/>
      </c>
      <c r="CU145" s="322" t="str">
        <f ca="true">+IF(OFFSET('Sanitation Data'!$F$28,0,10*ROW('Sanitation Data'!F139))="","",OFFSET('Sanitation Data'!$F$28,0,10*ROW('Sanitation Data'!F139)))</f>
        <v/>
      </c>
      <c r="CV145" s="322" t="str">
        <f ca="true">+IF(OFFSET('Sanitation Data'!$F$29,0,10*ROW('Sanitation Data'!F139))="","",OFFSET('Sanitation Data'!$F$29,0,10*ROW('Sanitation Data'!F139)))</f>
        <v/>
      </c>
      <c r="CW145" s="322" t="str">
        <f ca="true">+IF(OFFSET('Sanitation Data'!$F$30,0,10*ROW('Sanitation Data'!F139))="","",OFFSET('Sanitation Data'!$F$30,0,10*ROW('Sanitation Data'!F139)))</f>
        <v/>
      </c>
      <c r="CX145" s="322" t="str">
        <f ca="true">+IF(OFFSET('Sanitation Data'!$F$31,0,10*ROW('Sanitation Data'!F139))="","",OFFSET('Sanitation Data'!$F$31,0,10*ROW('Sanitation Data'!F139)))</f>
        <v/>
      </c>
      <c r="CY145" s="322" t="str">
        <f ca="true">+IF(OFFSET('Sanitation Data'!$F$32,0,10*ROW('Sanitation Data'!F139))="","",OFFSET('Sanitation Data'!$F$32,0,10*ROW('Sanitation Data'!F139)))</f>
        <v/>
      </c>
      <c r="CZ145" s="322" t="str">
        <f ca="true">+IF(OFFSET('Sanitation Data'!$G$28,0,10*ROW('Sanitation Data'!G139))="","",OFFSET('Sanitation Data'!$G$28,0,10*ROW('Sanitation Data'!G139)))</f>
        <v/>
      </c>
      <c r="DA145" s="322" t="str">
        <f ca="true">+IF(OFFSET('Sanitation Data'!$G$29,0,10*ROW('Sanitation Data'!G139))="","",OFFSET('Sanitation Data'!$G$29,0,10*ROW('Sanitation Data'!G139)))</f>
        <v/>
      </c>
      <c r="DB145" s="322" t="str">
        <f ca="true">+IF(OFFSET('Sanitation Data'!$G$30,0,10*ROW('Sanitation Data'!G139))="","",OFFSET('Sanitation Data'!$G$30,0,10*ROW('Sanitation Data'!G139)))</f>
        <v/>
      </c>
      <c r="DC145" s="322" t="str">
        <f ca="true">+IF(OFFSET('Sanitation Data'!$G$31,0,10*ROW('Sanitation Data'!G139))="","",OFFSET('Sanitation Data'!$G$31,0,10*ROW('Sanitation Data'!G139)))</f>
        <v/>
      </c>
      <c r="DD145" s="322" t="str">
        <f ca="true">+IF(OFFSET('Sanitation Data'!$G$32,0,10*ROW('Sanitation Data'!G139))="","",OFFSET('Sanitation Data'!$G$32,0,10*ROW('Sanitation Data'!G139)))</f>
        <v/>
      </c>
      <c r="DE145" s="322" t="str">
        <f ca="true">+IF(OFFSET('Sanitation Data'!$H$28,0,10*ROW('Sanitation Data'!H139))="","",OFFSET('Sanitation Data'!$H$28,0,10*ROW('Sanitation Data'!H139)))</f>
        <v/>
      </c>
      <c r="DF145" s="322" t="str">
        <f ca="true">+IF(OFFSET('Sanitation Data'!$H$29,0,10*ROW('Sanitation Data'!H139))="","",OFFSET('Sanitation Data'!$H$29,0,10*ROW('Sanitation Data'!H139)))</f>
        <v/>
      </c>
      <c r="DG145" s="322" t="str">
        <f ca="true">+IF(OFFSET('Sanitation Data'!$H$30,0,10*ROW('Sanitation Data'!H139))="","",OFFSET('Sanitation Data'!$H$30,0,10*ROW('Sanitation Data'!H139)))</f>
        <v/>
      </c>
      <c r="DH145" s="322" t="str">
        <f ca="true">+IF(OFFSET('Sanitation Data'!$H$31,0,10*ROW('Sanitation Data'!H139))="","",OFFSET('Sanitation Data'!$H$31,0,10*ROW('Sanitation Data'!H139)))</f>
        <v/>
      </c>
      <c r="DI145" s="322" t="str">
        <f ca="true">+IF(OFFSET('Sanitation Data'!$H$32,0,10*ROW('Sanitation Data'!H139))="","",OFFSET('Sanitation Data'!$H$32,0,10*ROW('Sanitation Data'!H139)))</f>
        <v/>
      </c>
      <c r="DJ145" s="322" t="str">
        <f ca="true">+IF(OFFSET('Sanitation Data'!$I$28,0,10*ROW('Sanitation Data'!I139))="","",OFFSET('Sanitation Data'!$I$28,0,10*ROW('Sanitation Data'!I139)))</f>
        <v/>
      </c>
      <c r="DK145" s="322" t="str">
        <f ca="true">+IF(OFFSET('Sanitation Data'!$I$29,0,10*ROW('Sanitation Data'!I139))="","",OFFSET('Sanitation Data'!$I$29,0,10*ROW('Sanitation Data'!I139)))</f>
        <v/>
      </c>
      <c r="DL145" s="322" t="str">
        <f ca="true">+IF(OFFSET('Sanitation Data'!$I$30,0,10*ROW('Sanitation Data'!I139))="","",OFFSET('Sanitation Data'!$I$30,0,10*ROW('Sanitation Data'!I139)))</f>
        <v/>
      </c>
      <c r="DM145" s="322" t="str">
        <f ca="true">+IF(OFFSET('Sanitation Data'!$I$31,0,10*ROW('Sanitation Data'!I139))="","",OFFSET('Sanitation Data'!$I$31,0,10*ROW('Sanitation Data'!I139)))</f>
        <v/>
      </c>
      <c r="DN145" s="322" t="str">
        <f ca="true">+IF(OFFSET('Sanitation Data'!$I$32,0,10*ROW('Sanitation Data'!I139))="","",OFFSET('Sanitation Data'!$I$32,0,10*ROW('Sanitation Data'!I139)))</f>
        <v/>
      </c>
      <c r="DO145" s="322" t="str">
        <f ca="true">+IF(OFFSET('Hygiene Data'!$D$11,0,10*ROW('Hygiene Data'!D139))="","",OFFSET('Hygiene Data'!$D$11,0,10*ROW('Hygiene Data'!D139)))</f>
        <v/>
      </c>
      <c r="DP145" s="322" t="str">
        <f ca="true">+IF(OFFSET('Hygiene Data'!$D$12,0,10*ROW('Hygiene Data'!D139))="","",OFFSET('Hygiene Data'!$D$12,0,10*ROW('Hygiene Data'!D139)))</f>
        <v/>
      </c>
      <c r="DQ145" s="322" t="str">
        <f ca="true">+IF(OFFSET('Hygiene Data'!$D$13,0,10*ROW('Hygiene Data'!D139))="","",OFFSET('Hygiene Data'!$D$13,0,10*ROW('Hygiene Data'!D139)))</f>
        <v/>
      </c>
      <c r="DR145" s="322" t="str">
        <f ca="true">+IF(OFFSET('Hygiene Data'!$E$11,0,10*ROW('Hygiene Data'!E139))="","",OFFSET('Hygiene Data'!$E$11,0,10*ROW('Hygiene Data'!E139)))</f>
        <v/>
      </c>
      <c r="DS145" s="322" t="str">
        <f ca="true">+IF(OFFSET('Hygiene Data'!$E$12,0,10*ROW('Hygiene Data'!E139))="","",OFFSET('Hygiene Data'!$E$12,0,10*ROW('Hygiene Data'!E139)))</f>
        <v/>
      </c>
      <c r="DT145" s="322" t="str">
        <f ca="true">+IF(OFFSET('Hygiene Data'!$E$13,0,10*ROW('Hygiene Data'!E139))="","",OFFSET('Hygiene Data'!$E$13,0,10*ROW('Hygiene Data'!E139)))</f>
        <v/>
      </c>
      <c r="DU145" s="322" t="str">
        <f ca="true">+IF(OFFSET('Hygiene Data'!$F$11,0,10*ROW('Hygiene Data'!F139))="","",OFFSET('Hygiene Data'!$F$11,0,10*ROW('Hygiene Data'!F139)))</f>
        <v/>
      </c>
      <c r="DV145" s="322" t="str">
        <f ca="true">+IF(OFFSET('Hygiene Data'!$F$12,0,10*ROW('Hygiene Data'!F139))="","",OFFSET('Hygiene Data'!$F$12,0,10*ROW('Hygiene Data'!F139)))</f>
        <v/>
      </c>
      <c r="DW145" s="322" t="str">
        <f ca="true">+IF(OFFSET('Hygiene Data'!$F$13,0,10*ROW('Hygiene Data'!F139))="","",OFFSET('Hygiene Data'!$F$13,0,10*ROW('Hygiene Data'!F139)))</f>
        <v/>
      </c>
      <c r="DX145" s="322" t="str">
        <f ca="true">+IF(OFFSET('Hygiene Data'!$G$11,0,10*ROW('Hygiene Data'!G139))="","",OFFSET('Hygiene Data'!$G$11,0,10*ROW('Hygiene Data'!G139)))</f>
        <v/>
      </c>
      <c r="DY145" s="322" t="str">
        <f ca="true">+IF(OFFSET('Hygiene Data'!$G$12,0,10*ROW('Hygiene Data'!G139))="","",OFFSET('Hygiene Data'!$G$12,0,10*ROW('Hygiene Data'!G139)))</f>
        <v/>
      </c>
      <c r="DZ145" s="322" t="str">
        <f ca="true">+IF(OFFSET('Hygiene Data'!$G$13,0,10*ROW('Hygiene Data'!G139))="","",OFFSET('Hygiene Data'!$G$13,0,10*ROW('Hygiene Data'!G139)))</f>
        <v/>
      </c>
      <c r="EA145" s="322" t="str">
        <f ca="true">+IF(OFFSET('Hygiene Data'!$H$11,0,10*ROW('Hygiene Data'!H139))="","",OFFSET('Hygiene Data'!$H$11,0,10*ROW('Hygiene Data'!H139)))</f>
        <v/>
      </c>
      <c r="EB145" s="322" t="str">
        <f ca="true">+IF(OFFSET('Hygiene Data'!$H$12,0,10*ROW('Hygiene Data'!H139))="","",OFFSET('Hygiene Data'!$H$12,0,10*ROW('Hygiene Data'!H139)))</f>
        <v/>
      </c>
      <c r="EC145" s="322" t="str">
        <f ca="true">+IF(OFFSET('Hygiene Data'!$H$13,0,10*ROW('Hygiene Data'!H139))="","",OFFSET('Hygiene Data'!$H$13,0,10*ROW('Hygiene Data'!H139)))</f>
        <v/>
      </c>
      <c r="ED145" s="322" t="str">
        <f ca="true">+IF(OFFSET('Hygiene Data'!$I$11,0,10*ROW('Hygiene Data'!I139))="","",OFFSET('Hygiene Data'!$I$11,0,10*ROW('Hygiene Data'!I139)))</f>
        <v/>
      </c>
      <c r="EE145" s="322" t="str">
        <f ca="true">+IF(OFFSET('Hygiene Data'!$I$12,0,10*ROW('Hygiene Data'!I139))="","",OFFSET('Hygiene Data'!$I$12,0,10*ROW('Hygiene Data'!I139)))</f>
        <v/>
      </c>
      <c r="EF145" s="322" t="str">
        <f ca="true">+IF(OFFSET('Hygiene Data'!$I$13,0,10*ROW('Hygiene Data'!I139))="","",OFFSET('Hygiene Data'!$I$13,0,10*ROW('Hygiene Data'!I139)))</f>
        <v/>
      </c>
    </row>
    <row xmlns:x14ac="http://schemas.microsoft.com/office/spreadsheetml/2009/9/ac" r="146" x14ac:dyDescent="0.2">
      <c r="A146" s="38" t="str">
        <f ca="true">+IF(OFFSET('Water Data'!$B$2,0,10*ROW('Water Data'!E140))="","",OFFSET('Water Data'!$B$2,0,10*ROW('Water Data'!E140)))</f>
        <v/>
      </c>
      <c r="B146" s="38" t="str">
        <f ca="true">+IF(OFFSET('Water Data'!$C$2,0,10*ROW('Water Data'!F140))="","",OFFSET('Water Data'!$C$2,0,10*ROW('Water Data'!F140)))</f>
        <v/>
      </c>
      <c r="C146" s="378" t="str">
        <f t="shared" ca="true" si="2"/>
        <v/>
      </c>
      <c r="D146" s="99"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9"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9"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9"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9"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9"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9"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9"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9"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9"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9"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9"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9"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9"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9"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9"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9"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9"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100"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100"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100"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100"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100"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100"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100"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100"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100"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100"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100"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100"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100"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100"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100"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100"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100"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100"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100"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100"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100"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100"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100"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100"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100"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100"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100"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100"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100"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100"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101"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101"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101"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101"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101"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101"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101"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101"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101"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101"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101"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101"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101"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101"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101"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101"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101"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101"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22"/>
      <c r="BS146" s="322" t="str">
        <f ca="true">+IF(OFFSET('Water Data'!$D$27,0,10*ROW('Water Data'!D140))="","",OFFSET('Water Data'!$D$27,0,10*ROW('Water Data'!D140)))</f>
        <v/>
      </c>
      <c r="BT146" s="322" t="str">
        <f ca="true">+IF(OFFSET('Water Data'!$D$28,0,10*ROW('Water Data'!D140))="","",OFFSET('Water Data'!$D$28,0,10*ROW('Water Data'!D140)))</f>
        <v/>
      </c>
      <c r="BU146" s="322" t="str">
        <f ca="true">+IF(OFFSET('Water Data'!$D$29,0,10*ROW('Water Data'!D140))="","",OFFSET('Water Data'!$D$29,0,10*ROW('Water Data'!D140)))</f>
        <v/>
      </c>
      <c r="BV146" s="322" t="str">
        <f ca="true">+IF(OFFSET('Water Data'!$E$27,0,10*ROW('Water Data'!E140))="","",OFFSET('Water Data'!$E$27,0,10*ROW('Water Data'!E140)))</f>
        <v/>
      </c>
      <c r="BW146" s="322" t="str">
        <f ca="true">+IF(OFFSET('Water Data'!$E$28,0,10*ROW('Water Data'!E140))="","",OFFSET('Water Data'!$E$28,0,10*ROW('Water Data'!E140)))</f>
        <v/>
      </c>
      <c r="BX146" s="322" t="str">
        <f ca="true">+IF(OFFSET('Water Data'!$E$29,0,10*ROW('Water Data'!E140))="","",OFFSET('Water Data'!$E$29,0,10*ROW('Water Data'!E140)))</f>
        <v/>
      </c>
      <c r="BY146" s="322" t="str">
        <f ca="true">+IF(OFFSET('Water Data'!$F$27,0,10*ROW('Water Data'!F140))="","",OFFSET('Water Data'!$F$27,0,10*ROW('Water Data'!F140)))</f>
        <v/>
      </c>
      <c r="BZ146" s="322" t="str">
        <f ca="true">+IF(OFFSET('Water Data'!$F$28,0,10*ROW('Water Data'!F140))="","",OFFSET('Water Data'!$F$28,0,10*ROW('Water Data'!F140)))</f>
        <v/>
      </c>
      <c r="CA146" s="322" t="str">
        <f ca="true">+IF(OFFSET('Water Data'!$F$29,0,10*ROW('Water Data'!F140))="","",OFFSET('Water Data'!$F$29,0,10*ROW('Water Data'!F140)))</f>
        <v/>
      </c>
      <c r="CB146" s="322" t="str">
        <f ca="true">+IF(OFFSET('Water Data'!$G$27,0,10*ROW('Water Data'!G140))="","",OFFSET('Water Data'!$G$27,0,10*ROW('Water Data'!G140)))</f>
        <v/>
      </c>
      <c r="CC146" s="322" t="str">
        <f ca="true">+IF(OFFSET('Water Data'!$G$28,0,10*ROW('Water Data'!G140))="","",OFFSET('Water Data'!$G$28,0,10*ROW('Water Data'!G140)))</f>
        <v/>
      </c>
      <c r="CD146" s="322" t="str">
        <f ca="true">+IF(OFFSET('Water Data'!$G$29,0,10*ROW('Water Data'!G140))="","",OFFSET('Water Data'!$G$29,0,10*ROW('Water Data'!G140)))</f>
        <v/>
      </c>
      <c r="CE146" s="322" t="str">
        <f ca="true">+IF(OFFSET('Water Data'!$H$27,0,10*ROW('Water Data'!H140))="","",OFFSET('Water Data'!$H$27,0,10*ROW('Water Data'!H140)))</f>
        <v/>
      </c>
      <c r="CF146" s="322" t="str">
        <f ca="true">+IF(OFFSET('Water Data'!$H$28,0,10*ROW('Water Data'!H140))="","",OFFSET('Water Data'!$H$28,0,10*ROW('Water Data'!H140)))</f>
        <v/>
      </c>
      <c r="CG146" s="322" t="str">
        <f ca="true">+IF(OFFSET('Water Data'!$H$29,0,10*ROW('Water Data'!H140))="","",OFFSET('Water Data'!$H$29,0,10*ROW('Water Data'!H140)))</f>
        <v/>
      </c>
      <c r="CH146" s="322" t="str">
        <f ca="true">+IF(OFFSET('Water Data'!$I$27,0,10*ROW('Water Data'!I140))="","",OFFSET('Water Data'!$I$27,0,10*ROW('Water Data'!I140)))</f>
        <v/>
      </c>
      <c r="CI146" s="322" t="str">
        <f ca="true">+IF(OFFSET('Water Data'!$I$28,0,10*ROW('Water Data'!I140))="","",OFFSET('Water Data'!$I$28,0,10*ROW('Water Data'!I140)))</f>
        <v/>
      </c>
      <c r="CJ146" s="322" t="str">
        <f ca="true">+IF(OFFSET('Water Data'!$I$29,0,10*ROW('Water Data'!I140))="","",OFFSET('Water Data'!$I$29,0,10*ROW('Water Data'!I140)))</f>
        <v/>
      </c>
      <c r="CK146" s="322" t="str">
        <f ca="true">+IF(OFFSET('Sanitation Data'!$D$28,0,10*ROW('Sanitation Data'!D140))="","",OFFSET('Sanitation Data'!$D$28,0,10*ROW('Sanitation Data'!D140)))</f>
        <v/>
      </c>
      <c r="CL146" s="322" t="str">
        <f ca="true">+IF(OFFSET('Sanitation Data'!$D$29,0,10*ROW('Sanitation Data'!D140))="","",OFFSET('Sanitation Data'!$D$29,0,10*ROW('Sanitation Data'!D140)))</f>
        <v/>
      </c>
      <c r="CM146" s="322" t="str">
        <f ca="true">+IF(OFFSET('Sanitation Data'!$D$30,0,10*ROW('Sanitation Data'!D140))="","",OFFSET('Sanitation Data'!$D$30,0,10*ROW('Sanitation Data'!D140)))</f>
        <v/>
      </c>
      <c r="CN146" s="322" t="str">
        <f ca="true">+IF(OFFSET('Sanitation Data'!$D$31,0,10*ROW('Sanitation Data'!D140))="","",OFFSET('Sanitation Data'!$D$31,0,10*ROW('Sanitation Data'!D140)))</f>
        <v/>
      </c>
      <c r="CO146" s="322" t="str">
        <f ca="true">+IF(OFFSET('Sanitation Data'!$D$32,0,10*ROW('Sanitation Data'!D140))="","",OFFSET('Sanitation Data'!$D$32,0,10*ROW('Sanitation Data'!D140)))</f>
        <v/>
      </c>
      <c r="CP146" s="322" t="str">
        <f ca="true">+IF(OFFSET('Sanitation Data'!$E$28,0,10*ROW('Sanitation Data'!E140))="","",OFFSET('Sanitation Data'!$E$28,0,10*ROW('Sanitation Data'!E140)))</f>
        <v/>
      </c>
      <c r="CQ146" s="322" t="str">
        <f ca="true">+IF(OFFSET('Sanitation Data'!$E$29,0,10*ROW('Sanitation Data'!E140))="","",OFFSET('Sanitation Data'!$E$29,0,10*ROW('Sanitation Data'!E140)))</f>
        <v/>
      </c>
      <c r="CR146" s="322" t="str">
        <f ca="true">+IF(OFFSET('Sanitation Data'!$E$30,0,10*ROW('Sanitation Data'!E140))="","",OFFSET('Sanitation Data'!$E$30,0,10*ROW('Sanitation Data'!E140)))</f>
        <v/>
      </c>
      <c r="CS146" s="322" t="str">
        <f ca="true">+IF(OFFSET('Sanitation Data'!$E$31,0,10*ROW('Sanitation Data'!E140))="","",OFFSET('Sanitation Data'!$E$31,0,10*ROW('Sanitation Data'!E140)))</f>
        <v/>
      </c>
      <c r="CT146" s="322" t="str">
        <f ca="true">+IF(OFFSET('Sanitation Data'!$E$32,0,10*ROW('Sanitation Data'!E140))="","",OFFSET('Sanitation Data'!$E$32,0,10*ROW('Sanitation Data'!E140)))</f>
        <v/>
      </c>
      <c r="CU146" s="322" t="str">
        <f ca="true">+IF(OFFSET('Sanitation Data'!$F$28,0,10*ROW('Sanitation Data'!F140))="","",OFFSET('Sanitation Data'!$F$28,0,10*ROW('Sanitation Data'!F140)))</f>
        <v/>
      </c>
      <c r="CV146" s="322" t="str">
        <f ca="true">+IF(OFFSET('Sanitation Data'!$F$29,0,10*ROW('Sanitation Data'!F140))="","",OFFSET('Sanitation Data'!$F$29,0,10*ROW('Sanitation Data'!F140)))</f>
        <v/>
      </c>
      <c r="CW146" s="322" t="str">
        <f ca="true">+IF(OFFSET('Sanitation Data'!$F$30,0,10*ROW('Sanitation Data'!F140))="","",OFFSET('Sanitation Data'!$F$30,0,10*ROW('Sanitation Data'!F140)))</f>
        <v/>
      </c>
      <c r="CX146" s="322" t="str">
        <f ca="true">+IF(OFFSET('Sanitation Data'!$F$31,0,10*ROW('Sanitation Data'!F140))="","",OFFSET('Sanitation Data'!$F$31,0,10*ROW('Sanitation Data'!F140)))</f>
        <v/>
      </c>
      <c r="CY146" s="322" t="str">
        <f ca="true">+IF(OFFSET('Sanitation Data'!$F$32,0,10*ROW('Sanitation Data'!F140))="","",OFFSET('Sanitation Data'!$F$32,0,10*ROW('Sanitation Data'!F140)))</f>
        <v/>
      </c>
      <c r="CZ146" s="322" t="str">
        <f ca="true">+IF(OFFSET('Sanitation Data'!$G$28,0,10*ROW('Sanitation Data'!G140))="","",OFFSET('Sanitation Data'!$G$28,0,10*ROW('Sanitation Data'!G140)))</f>
        <v/>
      </c>
      <c r="DA146" s="322" t="str">
        <f ca="true">+IF(OFFSET('Sanitation Data'!$G$29,0,10*ROW('Sanitation Data'!G140))="","",OFFSET('Sanitation Data'!$G$29,0,10*ROW('Sanitation Data'!G140)))</f>
        <v/>
      </c>
      <c r="DB146" s="322" t="str">
        <f ca="true">+IF(OFFSET('Sanitation Data'!$G$30,0,10*ROW('Sanitation Data'!G140))="","",OFFSET('Sanitation Data'!$G$30,0,10*ROW('Sanitation Data'!G140)))</f>
        <v/>
      </c>
      <c r="DC146" s="322" t="str">
        <f ca="true">+IF(OFFSET('Sanitation Data'!$G$31,0,10*ROW('Sanitation Data'!G140))="","",OFFSET('Sanitation Data'!$G$31,0,10*ROW('Sanitation Data'!G140)))</f>
        <v/>
      </c>
      <c r="DD146" s="322" t="str">
        <f ca="true">+IF(OFFSET('Sanitation Data'!$G$32,0,10*ROW('Sanitation Data'!G140))="","",OFFSET('Sanitation Data'!$G$32,0,10*ROW('Sanitation Data'!G140)))</f>
        <v/>
      </c>
      <c r="DE146" s="322" t="str">
        <f ca="true">+IF(OFFSET('Sanitation Data'!$H$28,0,10*ROW('Sanitation Data'!H140))="","",OFFSET('Sanitation Data'!$H$28,0,10*ROW('Sanitation Data'!H140)))</f>
        <v/>
      </c>
      <c r="DF146" s="322" t="str">
        <f ca="true">+IF(OFFSET('Sanitation Data'!$H$29,0,10*ROW('Sanitation Data'!H140))="","",OFFSET('Sanitation Data'!$H$29,0,10*ROW('Sanitation Data'!H140)))</f>
        <v/>
      </c>
      <c r="DG146" s="322" t="str">
        <f ca="true">+IF(OFFSET('Sanitation Data'!$H$30,0,10*ROW('Sanitation Data'!H140))="","",OFFSET('Sanitation Data'!$H$30,0,10*ROW('Sanitation Data'!H140)))</f>
        <v/>
      </c>
      <c r="DH146" s="322" t="str">
        <f ca="true">+IF(OFFSET('Sanitation Data'!$H$31,0,10*ROW('Sanitation Data'!H140))="","",OFFSET('Sanitation Data'!$H$31,0,10*ROW('Sanitation Data'!H140)))</f>
        <v/>
      </c>
      <c r="DI146" s="322" t="str">
        <f ca="true">+IF(OFFSET('Sanitation Data'!$H$32,0,10*ROW('Sanitation Data'!H140))="","",OFFSET('Sanitation Data'!$H$32,0,10*ROW('Sanitation Data'!H140)))</f>
        <v/>
      </c>
      <c r="DJ146" s="322" t="str">
        <f ca="true">+IF(OFFSET('Sanitation Data'!$I$28,0,10*ROW('Sanitation Data'!I140))="","",OFFSET('Sanitation Data'!$I$28,0,10*ROW('Sanitation Data'!I140)))</f>
        <v/>
      </c>
      <c r="DK146" s="322" t="str">
        <f ca="true">+IF(OFFSET('Sanitation Data'!$I$29,0,10*ROW('Sanitation Data'!I140))="","",OFFSET('Sanitation Data'!$I$29,0,10*ROW('Sanitation Data'!I140)))</f>
        <v/>
      </c>
      <c r="DL146" s="322" t="str">
        <f ca="true">+IF(OFFSET('Sanitation Data'!$I$30,0,10*ROW('Sanitation Data'!I140))="","",OFFSET('Sanitation Data'!$I$30,0,10*ROW('Sanitation Data'!I140)))</f>
        <v/>
      </c>
      <c r="DM146" s="322" t="str">
        <f ca="true">+IF(OFFSET('Sanitation Data'!$I$31,0,10*ROW('Sanitation Data'!I140))="","",OFFSET('Sanitation Data'!$I$31,0,10*ROW('Sanitation Data'!I140)))</f>
        <v/>
      </c>
      <c r="DN146" s="322" t="str">
        <f ca="true">+IF(OFFSET('Sanitation Data'!$I$32,0,10*ROW('Sanitation Data'!I140))="","",OFFSET('Sanitation Data'!$I$32,0,10*ROW('Sanitation Data'!I140)))</f>
        <v/>
      </c>
      <c r="DO146" s="322" t="str">
        <f ca="true">+IF(OFFSET('Hygiene Data'!$D$11,0,10*ROW('Hygiene Data'!D140))="","",OFFSET('Hygiene Data'!$D$11,0,10*ROW('Hygiene Data'!D140)))</f>
        <v/>
      </c>
      <c r="DP146" s="322" t="str">
        <f ca="true">+IF(OFFSET('Hygiene Data'!$D$12,0,10*ROW('Hygiene Data'!D140))="","",OFFSET('Hygiene Data'!$D$12,0,10*ROW('Hygiene Data'!D140)))</f>
        <v/>
      </c>
      <c r="DQ146" s="322" t="str">
        <f ca="true">+IF(OFFSET('Hygiene Data'!$D$13,0,10*ROW('Hygiene Data'!D140))="","",OFFSET('Hygiene Data'!$D$13,0,10*ROW('Hygiene Data'!D140)))</f>
        <v/>
      </c>
      <c r="DR146" s="322" t="str">
        <f ca="true">+IF(OFFSET('Hygiene Data'!$E$11,0,10*ROW('Hygiene Data'!E140))="","",OFFSET('Hygiene Data'!$E$11,0,10*ROW('Hygiene Data'!E140)))</f>
        <v/>
      </c>
      <c r="DS146" s="322" t="str">
        <f ca="true">+IF(OFFSET('Hygiene Data'!$E$12,0,10*ROW('Hygiene Data'!E140))="","",OFFSET('Hygiene Data'!$E$12,0,10*ROW('Hygiene Data'!E140)))</f>
        <v/>
      </c>
      <c r="DT146" s="322" t="str">
        <f ca="true">+IF(OFFSET('Hygiene Data'!$E$13,0,10*ROW('Hygiene Data'!E140))="","",OFFSET('Hygiene Data'!$E$13,0,10*ROW('Hygiene Data'!E140)))</f>
        <v/>
      </c>
      <c r="DU146" s="322" t="str">
        <f ca="true">+IF(OFFSET('Hygiene Data'!$F$11,0,10*ROW('Hygiene Data'!F140))="","",OFFSET('Hygiene Data'!$F$11,0,10*ROW('Hygiene Data'!F140)))</f>
        <v/>
      </c>
      <c r="DV146" s="322" t="str">
        <f ca="true">+IF(OFFSET('Hygiene Data'!$F$12,0,10*ROW('Hygiene Data'!F140))="","",OFFSET('Hygiene Data'!$F$12,0,10*ROW('Hygiene Data'!F140)))</f>
        <v/>
      </c>
      <c r="DW146" s="322" t="str">
        <f ca="true">+IF(OFFSET('Hygiene Data'!$F$13,0,10*ROW('Hygiene Data'!F140))="","",OFFSET('Hygiene Data'!$F$13,0,10*ROW('Hygiene Data'!F140)))</f>
        <v/>
      </c>
      <c r="DX146" s="322" t="str">
        <f ca="true">+IF(OFFSET('Hygiene Data'!$G$11,0,10*ROW('Hygiene Data'!G140))="","",OFFSET('Hygiene Data'!$G$11,0,10*ROW('Hygiene Data'!G140)))</f>
        <v/>
      </c>
      <c r="DY146" s="322" t="str">
        <f ca="true">+IF(OFFSET('Hygiene Data'!$G$12,0,10*ROW('Hygiene Data'!G140))="","",OFFSET('Hygiene Data'!$G$12,0,10*ROW('Hygiene Data'!G140)))</f>
        <v/>
      </c>
      <c r="DZ146" s="322" t="str">
        <f ca="true">+IF(OFFSET('Hygiene Data'!$G$13,0,10*ROW('Hygiene Data'!G140))="","",OFFSET('Hygiene Data'!$G$13,0,10*ROW('Hygiene Data'!G140)))</f>
        <v/>
      </c>
      <c r="EA146" s="322" t="str">
        <f ca="true">+IF(OFFSET('Hygiene Data'!$H$11,0,10*ROW('Hygiene Data'!H140))="","",OFFSET('Hygiene Data'!$H$11,0,10*ROW('Hygiene Data'!H140)))</f>
        <v/>
      </c>
      <c r="EB146" s="322" t="str">
        <f ca="true">+IF(OFFSET('Hygiene Data'!$H$12,0,10*ROW('Hygiene Data'!H140))="","",OFFSET('Hygiene Data'!$H$12,0,10*ROW('Hygiene Data'!H140)))</f>
        <v/>
      </c>
      <c r="EC146" s="322" t="str">
        <f ca="true">+IF(OFFSET('Hygiene Data'!$H$13,0,10*ROW('Hygiene Data'!H140))="","",OFFSET('Hygiene Data'!$H$13,0,10*ROW('Hygiene Data'!H140)))</f>
        <v/>
      </c>
      <c r="ED146" s="322" t="str">
        <f ca="true">+IF(OFFSET('Hygiene Data'!$I$11,0,10*ROW('Hygiene Data'!I140))="","",OFFSET('Hygiene Data'!$I$11,0,10*ROW('Hygiene Data'!I140)))</f>
        <v/>
      </c>
      <c r="EE146" s="322" t="str">
        <f ca="true">+IF(OFFSET('Hygiene Data'!$I$12,0,10*ROW('Hygiene Data'!I140))="","",OFFSET('Hygiene Data'!$I$12,0,10*ROW('Hygiene Data'!I140)))</f>
        <v/>
      </c>
      <c r="EF146" s="322" t="str">
        <f ca="true">+IF(OFFSET('Hygiene Data'!$I$13,0,10*ROW('Hygiene Data'!I140))="","",OFFSET('Hygiene Data'!$I$13,0,10*ROW('Hygiene Data'!I140)))</f>
        <v/>
      </c>
    </row>
    <row xmlns:x14ac="http://schemas.microsoft.com/office/spreadsheetml/2009/9/ac" r="147" x14ac:dyDescent="0.2">
      <c r="A147" s="38" t="str">
        <f ca="true">+IF(OFFSET('Water Data'!$B$2,0,10*ROW('Water Data'!E141))="","",OFFSET('Water Data'!$B$2,0,10*ROW('Water Data'!E141)))</f>
        <v/>
      </c>
      <c r="B147" s="38" t="str">
        <f ca="true">+IF(OFFSET('Water Data'!$C$2,0,10*ROW('Water Data'!F141))="","",OFFSET('Water Data'!$C$2,0,10*ROW('Water Data'!F141)))</f>
        <v/>
      </c>
      <c r="C147" s="378" t="str">
        <f t="shared" ca="true" si="2"/>
        <v/>
      </c>
      <c r="D147" s="99"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9"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9"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9"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9"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9"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9"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9"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9"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9"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9"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9"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9"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9"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9"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9"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9"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9"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100"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100"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100"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100"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100"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100"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100"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100"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100"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100"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100"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100"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100"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100"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100"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100"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100"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100"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100"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100"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100"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100"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100"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100"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100"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100"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100"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100"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100"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100"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101"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101"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101"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101"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101"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101"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101"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101"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101"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101"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101"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101"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101"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101"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101"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101"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101"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101"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22"/>
      <c r="BS147" s="322" t="str">
        <f ca="true">+IF(OFFSET('Water Data'!$D$27,0,10*ROW('Water Data'!D141))="","",OFFSET('Water Data'!$D$27,0,10*ROW('Water Data'!D141)))</f>
        <v/>
      </c>
      <c r="BT147" s="322" t="str">
        <f ca="true">+IF(OFFSET('Water Data'!$D$28,0,10*ROW('Water Data'!D141))="","",OFFSET('Water Data'!$D$28,0,10*ROW('Water Data'!D141)))</f>
        <v/>
      </c>
      <c r="BU147" s="322" t="str">
        <f ca="true">+IF(OFFSET('Water Data'!$D$29,0,10*ROW('Water Data'!D141))="","",OFFSET('Water Data'!$D$29,0,10*ROW('Water Data'!D141)))</f>
        <v/>
      </c>
      <c r="BV147" s="322" t="str">
        <f ca="true">+IF(OFFSET('Water Data'!$E$27,0,10*ROW('Water Data'!E141))="","",OFFSET('Water Data'!$E$27,0,10*ROW('Water Data'!E141)))</f>
        <v/>
      </c>
      <c r="BW147" s="322" t="str">
        <f ca="true">+IF(OFFSET('Water Data'!$E$28,0,10*ROW('Water Data'!E141))="","",OFFSET('Water Data'!$E$28,0,10*ROW('Water Data'!E141)))</f>
        <v/>
      </c>
      <c r="BX147" s="322" t="str">
        <f ca="true">+IF(OFFSET('Water Data'!$E$29,0,10*ROW('Water Data'!E141))="","",OFFSET('Water Data'!$E$29,0,10*ROW('Water Data'!E141)))</f>
        <v/>
      </c>
      <c r="BY147" s="322" t="str">
        <f ca="true">+IF(OFFSET('Water Data'!$F$27,0,10*ROW('Water Data'!F141))="","",OFFSET('Water Data'!$F$27,0,10*ROW('Water Data'!F141)))</f>
        <v/>
      </c>
      <c r="BZ147" s="322" t="str">
        <f ca="true">+IF(OFFSET('Water Data'!$F$28,0,10*ROW('Water Data'!F141))="","",OFFSET('Water Data'!$F$28,0,10*ROW('Water Data'!F141)))</f>
        <v/>
      </c>
      <c r="CA147" s="322" t="str">
        <f ca="true">+IF(OFFSET('Water Data'!$F$29,0,10*ROW('Water Data'!F141))="","",OFFSET('Water Data'!$F$29,0,10*ROW('Water Data'!F141)))</f>
        <v/>
      </c>
      <c r="CB147" s="322" t="str">
        <f ca="true">+IF(OFFSET('Water Data'!$G$27,0,10*ROW('Water Data'!G141))="","",OFFSET('Water Data'!$G$27,0,10*ROW('Water Data'!G141)))</f>
        <v/>
      </c>
      <c r="CC147" s="322" t="str">
        <f ca="true">+IF(OFFSET('Water Data'!$G$28,0,10*ROW('Water Data'!G141))="","",OFFSET('Water Data'!$G$28,0,10*ROW('Water Data'!G141)))</f>
        <v/>
      </c>
      <c r="CD147" s="322" t="str">
        <f ca="true">+IF(OFFSET('Water Data'!$G$29,0,10*ROW('Water Data'!G141))="","",OFFSET('Water Data'!$G$29,0,10*ROW('Water Data'!G141)))</f>
        <v/>
      </c>
      <c r="CE147" s="322" t="str">
        <f ca="true">+IF(OFFSET('Water Data'!$H$27,0,10*ROW('Water Data'!H141))="","",OFFSET('Water Data'!$H$27,0,10*ROW('Water Data'!H141)))</f>
        <v/>
      </c>
      <c r="CF147" s="322" t="str">
        <f ca="true">+IF(OFFSET('Water Data'!$H$28,0,10*ROW('Water Data'!H141))="","",OFFSET('Water Data'!$H$28,0,10*ROW('Water Data'!H141)))</f>
        <v/>
      </c>
      <c r="CG147" s="322" t="str">
        <f ca="true">+IF(OFFSET('Water Data'!$H$29,0,10*ROW('Water Data'!H141))="","",OFFSET('Water Data'!$H$29,0,10*ROW('Water Data'!H141)))</f>
        <v/>
      </c>
      <c r="CH147" s="322" t="str">
        <f ca="true">+IF(OFFSET('Water Data'!$I$27,0,10*ROW('Water Data'!I141))="","",OFFSET('Water Data'!$I$27,0,10*ROW('Water Data'!I141)))</f>
        <v/>
      </c>
      <c r="CI147" s="322" t="str">
        <f ca="true">+IF(OFFSET('Water Data'!$I$28,0,10*ROW('Water Data'!I141))="","",OFFSET('Water Data'!$I$28,0,10*ROW('Water Data'!I141)))</f>
        <v/>
      </c>
      <c r="CJ147" s="322" t="str">
        <f ca="true">+IF(OFFSET('Water Data'!$I$29,0,10*ROW('Water Data'!I141))="","",OFFSET('Water Data'!$I$29,0,10*ROW('Water Data'!I141)))</f>
        <v/>
      </c>
      <c r="CK147" s="322" t="str">
        <f ca="true">+IF(OFFSET('Sanitation Data'!$D$28,0,10*ROW('Sanitation Data'!D141))="","",OFFSET('Sanitation Data'!$D$28,0,10*ROW('Sanitation Data'!D141)))</f>
        <v/>
      </c>
      <c r="CL147" s="322" t="str">
        <f ca="true">+IF(OFFSET('Sanitation Data'!$D$29,0,10*ROW('Sanitation Data'!D141))="","",OFFSET('Sanitation Data'!$D$29,0,10*ROW('Sanitation Data'!D141)))</f>
        <v/>
      </c>
      <c r="CM147" s="322" t="str">
        <f ca="true">+IF(OFFSET('Sanitation Data'!$D$30,0,10*ROW('Sanitation Data'!D141))="","",OFFSET('Sanitation Data'!$D$30,0,10*ROW('Sanitation Data'!D141)))</f>
        <v/>
      </c>
      <c r="CN147" s="322" t="str">
        <f ca="true">+IF(OFFSET('Sanitation Data'!$D$31,0,10*ROW('Sanitation Data'!D141))="","",OFFSET('Sanitation Data'!$D$31,0,10*ROW('Sanitation Data'!D141)))</f>
        <v/>
      </c>
      <c r="CO147" s="322" t="str">
        <f ca="true">+IF(OFFSET('Sanitation Data'!$D$32,0,10*ROW('Sanitation Data'!D141))="","",OFFSET('Sanitation Data'!$D$32,0,10*ROW('Sanitation Data'!D141)))</f>
        <v/>
      </c>
      <c r="CP147" s="322" t="str">
        <f ca="true">+IF(OFFSET('Sanitation Data'!$E$28,0,10*ROW('Sanitation Data'!E141))="","",OFFSET('Sanitation Data'!$E$28,0,10*ROW('Sanitation Data'!E141)))</f>
        <v/>
      </c>
      <c r="CQ147" s="322" t="str">
        <f ca="true">+IF(OFFSET('Sanitation Data'!$E$29,0,10*ROW('Sanitation Data'!E141))="","",OFFSET('Sanitation Data'!$E$29,0,10*ROW('Sanitation Data'!E141)))</f>
        <v/>
      </c>
      <c r="CR147" s="322" t="str">
        <f ca="true">+IF(OFFSET('Sanitation Data'!$E$30,0,10*ROW('Sanitation Data'!E141))="","",OFFSET('Sanitation Data'!$E$30,0,10*ROW('Sanitation Data'!E141)))</f>
        <v/>
      </c>
      <c r="CS147" s="322" t="str">
        <f ca="true">+IF(OFFSET('Sanitation Data'!$E$31,0,10*ROW('Sanitation Data'!E141))="","",OFFSET('Sanitation Data'!$E$31,0,10*ROW('Sanitation Data'!E141)))</f>
        <v/>
      </c>
      <c r="CT147" s="322" t="str">
        <f ca="true">+IF(OFFSET('Sanitation Data'!$E$32,0,10*ROW('Sanitation Data'!E141))="","",OFFSET('Sanitation Data'!$E$32,0,10*ROW('Sanitation Data'!E141)))</f>
        <v/>
      </c>
      <c r="CU147" s="322" t="str">
        <f ca="true">+IF(OFFSET('Sanitation Data'!$F$28,0,10*ROW('Sanitation Data'!F141))="","",OFFSET('Sanitation Data'!$F$28,0,10*ROW('Sanitation Data'!F141)))</f>
        <v/>
      </c>
      <c r="CV147" s="322" t="str">
        <f ca="true">+IF(OFFSET('Sanitation Data'!$F$29,0,10*ROW('Sanitation Data'!F141))="","",OFFSET('Sanitation Data'!$F$29,0,10*ROW('Sanitation Data'!F141)))</f>
        <v/>
      </c>
      <c r="CW147" s="322" t="str">
        <f ca="true">+IF(OFFSET('Sanitation Data'!$F$30,0,10*ROW('Sanitation Data'!F141))="","",OFFSET('Sanitation Data'!$F$30,0,10*ROW('Sanitation Data'!F141)))</f>
        <v/>
      </c>
      <c r="CX147" s="322" t="str">
        <f ca="true">+IF(OFFSET('Sanitation Data'!$F$31,0,10*ROW('Sanitation Data'!F141))="","",OFFSET('Sanitation Data'!$F$31,0,10*ROW('Sanitation Data'!F141)))</f>
        <v/>
      </c>
      <c r="CY147" s="322" t="str">
        <f ca="true">+IF(OFFSET('Sanitation Data'!$F$32,0,10*ROW('Sanitation Data'!F141))="","",OFFSET('Sanitation Data'!$F$32,0,10*ROW('Sanitation Data'!F141)))</f>
        <v/>
      </c>
      <c r="CZ147" s="322" t="str">
        <f ca="true">+IF(OFFSET('Sanitation Data'!$G$28,0,10*ROW('Sanitation Data'!G141))="","",OFFSET('Sanitation Data'!$G$28,0,10*ROW('Sanitation Data'!G141)))</f>
        <v/>
      </c>
      <c r="DA147" s="322" t="str">
        <f ca="true">+IF(OFFSET('Sanitation Data'!$G$29,0,10*ROW('Sanitation Data'!G141))="","",OFFSET('Sanitation Data'!$G$29,0,10*ROW('Sanitation Data'!G141)))</f>
        <v/>
      </c>
      <c r="DB147" s="322" t="str">
        <f ca="true">+IF(OFFSET('Sanitation Data'!$G$30,0,10*ROW('Sanitation Data'!G141))="","",OFFSET('Sanitation Data'!$G$30,0,10*ROW('Sanitation Data'!G141)))</f>
        <v/>
      </c>
      <c r="DC147" s="322" t="str">
        <f ca="true">+IF(OFFSET('Sanitation Data'!$G$31,0,10*ROW('Sanitation Data'!G141))="","",OFFSET('Sanitation Data'!$G$31,0,10*ROW('Sanitation Data'!G141)))</f>
        <v/>
      </c>
      <c r="DD147" s="322" t="str">
        <f ca="true">+IF(OFFSET('Sanitation Data'!$G$32,0,10*ROW('Sanitation Data'!G141))="","",OFFSET('Sanitation Data'!$G$32,0,10*ROW('Sanitation Data'!G141)))</f>
        <v/>
      </c>
      <c r="DE147" s="322" t="str">
        <f ca="true">+IF(OFFSET('Sanitation Data'!$H$28,0,10*ROW('Sanitation Data'!H141))="","",OFFSET('Sanitation Data'!$H$28,0,10*ROW('Sanitation Data'!H141)))</f>
        <v/>
      </c>
      <c r="DF147" s="322" t="str">
        <f ca="true">+IF(OFFSET('Sanitation Data'!$H$29,0,10*ROW('Sanitation Data'!H141))="","",OFFSET('Sanitation Data'!$H$29,0,10*ROW('Sanitation Data'!H141)))</f>
        <v/>
      </c>
      <c r="DG147" s="322" t="str">
        <f ca="true">+IF(OFFSET('Sanitation Data'!$H$30,0,10*ROW('Sanitation Data'!H141))="","",OFFSET('Sanitation Data'!$H$30,0,10*ROW('Sanitation Data'!H141)))</f>
        <v/>
      </c>
      <c r="DH147" s="322" t="str">
        <f ca="true">+IF(OFFSET('Sanitation Data'!$H$31,0,10*ROW('Sanitation Data'!H141))="","",OFFSET('Sanitation Data'!$H$31,0,10*ROW('Sanitation Data'!H141)))</f>
        <v/>
      </c>
      <c r="DI147" s="322" t="str">
        <f ca="true">+IF(OFFSET('Sanitation Data'!$H$32,0,10*ROW('Sanitation Data'!H141))="","",OFFSET('Sanitation Data'!$H$32,0,10*ROW('Sanitation Data'!H141)))</f>
        <v/>
      </c>
      <c r="DJ147" s="322" t="str">
        <f ca="true">+IF(OFFSET('Sanitation Data'!$I$28,0,10*ROW('Sanitation Data'!I141))="","",OFFSET('Sanitation Data'!$I$28,0,10*ROW('Sanitation Data'!I141)))</f>
        <v/>
      </c>
      <c r="DK147" s="322" t="str">
        <f ca="true">+IF(OFFSET('Sanitation Data'!$I$29,0,10*ROW('Sanitation Data'!I141))="","",OFFSET('Sanitation Data'!$I$29,0,10*ROW('Sanitation Data'!I141)))</f>
        <v/>
      </c>
      <c r="DL147" s="322" t="str">
        <f ca="true">+IF(OFFSET('Sanitation Data'!$I$30,0,10*ROW('Sanitation Data'!I141))="","",OFFSET('Sanitation Data'!$I$30,0,10*ROW('Sanitation Data'!I141)))</f>
        <v/>
      </c>
      <c r="DM147" s="322" t="str">
        <f ca="true">+IF(OFFSET('Sanitation Data'!$I$31,0,10*ROW('Sanitation Data'!I141))="","",OFFSET('Sanitation Data'!$I$31,0,10*ROW('Sanitation Data'!I141)))</f>
        <v/>
      </c>
      <c r="DN147" s="322" t="str">
        <f ca="true">+IF(OFFSET('Sanitation Data'!$I$32,0,10*ROW('Sanitation Data'!I141))="","",OFFSET('Sanitation Data'!$I$32,0,10*ROW('Sanitation Data'!I141)))</f>
        <v/>
      </c>
      <c r="DO147" s="322" t="str">
        <f ca="true">+IF(OFFSET('Hygiene Data'!$D$11,0,10*ROW('Hygiene Data'!D141))="","",OFFSET('Hygiene Data'!$D$11,0,10*ROW('Hygiene Data'!D141)))</f>
        <v/>
      </c>
      <c r="DP147" s="322" t="str">
        <f ca="true">+IF(OFFSET('Hygiene Data'!$D$12,0,10*ROW('Hygiene Data'!D141))="","",OFFSET('Hygiene Data'!$D$12,0,10*ROW('Hygiene Data'!D141)))</f>
        <v/>
      </c>
      <c r="DQ147" s="322" t="str">
        <f ca="true">+IF(OFFSET('Hygiene Data'!$D$13,0,10*ROW('Hygiene Data'!D141))="","",OFFSET('Hygiene Data'!$D$13,0,10*ROW('Hygiene Data'!D141)))</f>
        <v/>
      </c>
      <c r="DR147" s="322" t="str">
        <f ca="true">+IF(OFFSET('Hygiene Data'!$E$11,0,10*ROW('Hygiene Data'!E141))="","",OFFSET('Hygiene Data'!$E$11,0,10*ROW('Hygiene Data'!E141)))</f>
        <v/>
      </c>
      <c r="DS147" s="322" t="str">
        <f ca="true">+IF(OFFSET('Hygiene Data'!$E$12,0,10*ROW('Hygiene Data'!E141))="","",OFFSET('Hygiene Data'!$E$12,0,10*ROW('Hygiene Data'!E141)))</f>
        <v/>
      </c>
      <c r="DT147" s="322" t="str">
        <f ca="true">+IF(OFFSET('Hygiene Data'!$E$13,0,10*ROW('Hygiene Data'!E141))="","",OFFSET('Hygiene Data'!$E$13,0,10*ROW('Hygiene Data'!E141)))</f>
        <v/>
      </c>
      <c r="DU147" s="322" t="str">
        <f ca="true">+IF(OFFSET('Hygiene Data'!$F$11,0,10*ROW('Hygiene Data'!F141))="","",OFFSET('Hygiene Data'!$F$11,0,10*ROW('Hygiene Data'!F141)))</f>
        <v/>
      </c>
      <c r="DV147" s="322" t="str">
        <f ca="true">+IF(OFFSET('Hygiene Data'!$F$12,0,10*ROW('Hygiene Data'!F141))="","",OFFSET('Hygiene Data'!$F$12,0,10*ROW('Hygiene Data'!F141)))</f>
        <v/>
      </c>
      <c r="DW147" s="322" t="str">
        <f ca="true">+IF(OFFSET('Hygiene Data'!$F$13,0,10*ROW('Hygiene Data'!F141))="","",OFFSET('Hygiene Data'!$F$13,0,10*ROW('Hygiene Data'!F141)))</f>
        <v/>
      </c>
      <c r="DX147" s="322" t="str">
        <f ca="true">+IF(OFFSET('Hygiene Data'!$G$11,0,10*ROW('Hygiene Data'!G141))="","",OFFSET('Hygiene Data'!$G$11,0,10*ROW('Hygiene Data'!G141)))</f>
        <v/>
      </c>
      <c r="DY147" s="322" t="str">
        <f ca="true">+IF(OFFSET('Hygiene Data'!$G$12,0,10*ROW('Hygiene Data'!G141))="","",OFFSET('Hygiene Data'!$G$12,0,10*ROW('Hygiene Data'!G141)))</f>
        <v/>
      </c>
      <c r="DZ147" s="322" t="str">
        <f ca="true">+IF(OFFSET('Hygiene Data'!$G$13,0,10*ROW('Hygiene Data'!G141))="","",OFFSET('Hygiene Data'!$G$13,0,10*ROW('Hygiene Data'!G141)))</f>
        <v/>
      </c>
      <c r="EA147" s="322" t="str">
        <f ca="true">+IF(OFFSET('Hygiene Data'!$H$11,0,10*ROW('Hygiene Data'!H141))="","",OFFSET('Hygiene Data'!$H$11,0,10*ROW('Hygiene Data'!H141)))</f>
        <v/>
      </c>
      <c r="EB147" s="322" t="str">
        <f ca="true">+IF(OFFSET('Hygiene Data'!$H$12,0,10*ROW('Hygiene Data'!H141))="","",OFFSET('Hygiene Data'!$H$12,0,10*ROW('Hygiene Data'!H141)))</f>
        <v/>
      </c>
      <c r="EC147" s="322" t="str">
        <f ca="true">+IF(OFFSET('Hygiene Data'!$H$13,0,10*ROW('Hygiene Data'!H141))="","",OFFSET('Hygiene Data'!$H$13,0,10*ROW('Hygiene Data'!H141)))</f>
        <v/>
      </c>
      <c r="ED147" s="322" t="str">
        <f ca="true">+IF(OFFSET('Hygiene Data'!$I$11,0,10*ROW('Hygiene Data'!I141))="","",OFFSET('Hygiene Data'!$I$11,0,10*ROW('Hygiene Data'!I141)))</f>
        <v/>
      </c>
      <c r="EE147" s="322" t="str">
        <f ca="true">+IF(OFFSET('Hygiene Data'!$I$12,0,10*ROW('Hygiene Data'!I141))="","",OFFSET('Hygiene Data'!$I$12,0,10*ROW('Hygiene Data'!I141)))</f>
        <v/>
      </c>
      <c r="EF147" s="322" t="str">
        <f ca="true">+IF(OFFSET('Hygiene Data'!$I$13,0,10*ROW('Hygiene Data'!I141))="","",OFFSET('Hygiene Data'!$I$13,0,10*ROW('Hygiene Data'!I141)))</f>
        <v/>
      </c>
    </row>
    <row xmlns:x14ac="http://schemas.microsoft.com/office/spreadsheetml/2009/9/ac" r="148" x14ac:dyDescent="0.2">
      <c r="A148" s="38" t="str">
        <f ca="true">+IF(OFFSET('Water Data'!$B$2,0,10*ROW('Water Data'!E142))="","",OFFSET('Water Data'!$B$2,0,10*ROW('Water Data'!E142)))</f>
        <v/>
      </c>
      <c r="B148" s="38" t="str">
        <f ca="true">+IF(OFFSET('Water Data'!$C$2,0,10*ROW('Water Data'!F142))="","",OFFSET('Water Data'!$C$2,0,10*ROW('Water Data'!F142)))</f>
        <v/>
      </c>
      <c r="C148" s="378" t="str">
        <f t="shared" ca="true" si="2"/>
        <v/>
      </c>
      <c r="D148" s="99"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9"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9"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9"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9"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9"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9"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9"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9"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9"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9"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9"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9"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9"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9"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9"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9"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9"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100"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100"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100"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100"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100"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100"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100"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100"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100"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100"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100"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100"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100"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100"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100"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100"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100"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100"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100"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100"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100"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100"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100"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100"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100"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100"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100"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100"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100"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100"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101"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101"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101"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101"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101"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101"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101"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101"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101"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101"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101"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101"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101"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101"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101"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101"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101"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101"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22"/>
      <c r="BS148" s="322" t="str">
        <f ca="true">+IF(OFFSET('Water Data'!$D$27,0,10*ROW('Water Data'!D142))="","",OFFSET('Water Data'!$D$27,0,10*ROW('Water Data'!D142)))</f>
        <v/>
      </c>
      <c r="BT148" s="322" t="str">
        <f ca="true">+IF(OFFSET('Water Data'!$D$28,0,10*ROW('Water Data'!D142))="","",OFFSET('Water Data'!$D$28,0,10*ROW('Water Data'!D142)))</f>
        <v/>
      </c>
      <c r="BU148" s="322" t="str">
        <f ca="true">+IF(OFFSET('Water Data'!$D$29,0,10*ROW('Water Data'!D142))="","",OFFSET('Water Data'!$D$29,0,10*ROW('Water Data'!D142)))</f>
        <v/>
      </c>
      <c r="BV148" s="322" t="str">
        <f ca="true">+IF(OFFSET('Water Data'!$E$27,0,10*ROW('Water Data'!E142))="","",OFFSET('Water Data'!$E$27,0,10*ROW('Water Data'!E142)))</f>
        <v/>
      </c>
      <c r="BW148" s="322" t="str">
        <f ca="true">+IF(OFFSET('Water Data'!$E$28,0,10*ROW('Water Data'!E142))="","",OFFSET('Water Data'!$E$28,0,10*ROW('Water Data'!E142)))</f>
        <v/>
      </c>
      <c r="BX148" s="322" t="str">
        <f ca="true">+IF(OFFSET('Water Data'!$E$29,0,10*ROW('Water Data'!E142))="","",OFFSET('Water Data'!$E$29,0,10*ROW('Water Data'!E142)))</f>
        <v/>
      </c>
      <c r="BY148" s="322" t="str">
        <f ca="true">+IF(OFFSET('Water Data'!$F$27,0,10*ROW('Water Data'!F142))="","",OFFSET('Water Data'!$F$27,0,10*ROW('Water Data'!F142)))</f>
        <v/>
      </c>
      <c r="BZ148" s="322" t="str">
        <f ca="true">+IF(OFFSET('Water Data'!$F$28,0,10*ROW('Water Data'!F142))="","",OFFSET('Water Data'!$F$28,0,10*ROW('Water Data'!F142)))</f>
        <v/>
      </c>
      <c r="CA148" s="322" t="str">
        <f ca="true">+IF(OFFSET('Water Data'!$F$29,0,10*ROW('Water Data'!F142))="","",OFFSET('Water Data'!$F$29,0,10*ROW('Water Data'!F142)))</f>
        <v/>
      </c>
      <c r="CB148" s="322" t="str">
        <f ca="true">+IF(OFFSET('Water Data'!$G$27,0,10*ROW('Water Data'!G142))="","",OFFSET('Water Data'!$G$27,0,10*ROW('Water Data'!G142)))</f>
        <v/>
      </c>
      <c r="CC148" s="322" t="str">
        <f ca="true">+IF(OFFSET('Water Data'!$G$28,0,10*ROW('Water Data'!G142))="","",OFFSET('Water Data'!$G$28,0,10*ROW('Water Data'!G142)))</f>
        <v/>
      </c>
      <c r="CD148" s="322" t="str">
        <f ca="true">+IF(OFFSET('Water Data'!$G$29,0,10*ROW('Water Data'!G142))="","",OFFSET('Water Data'!$G$29,0,10*ROW('Water Data'!G142)))</f>
        <v/>
      </c>
      <c r="CE148" s="322" t="str">
        <f ca="true">+IF(OFFSET('Water Data'!$H$27,0,10*ROW('Water Data'!H142))="","",OFFSET('Water Data'!$H$27,0,10*ROW('Water Data'!H142)))</f>
        <v/>
      </c>
      <c r="CF148" s="322" t="str">
        <f ca="true">+IF(OFFSET('Water Data'!$H$28,0,10*ROW('Water Data'!H142))="","",OFFSET('Water Data'!$H$28,0,10*ROW('Water Data'!H142)))</f>
        <v/>
      </c>
      <c r="CG148" s="322" t="str">
        <f ca="true">+IF(OFFSET('Water Data'!$H$29,0,10*ROW('Water Data'!H142))="","",OFFSET('Water Data'!$H$29,0,10*ROW('Water Data'!H142)))</f>
        <v/>
      </c>
      <c r="CH148" s="322" t="str">
        <f ca="true">+IF(OFFSET('Water Data'!$I$27,0,10*ROW('Water Data'!I142))="","",OFFSET('Water Data'!$I$27,0,10*ROW('Water Data'!I142)))</f>
        <v/>
      </c>
      <c r="CI148" s="322" t="str">
        <f ca="true">+IF(OFFSET('Water Data'!$I$28,0,10*ROW('Water Data'!I142))="","",OFFSET('Water Data'!$I$28,0,10*ROW('Water Data'!I142)))</f>
        <v/>
      </c>
      <c r="CJ148" s="322" t="str">
        <f ca="true">+IF(OFFSET('Water Data'!$I$29,0,10*ROW('Water Data'!I142))="","",OFFSET('Water Data'!$I$29,0,10*ROW('Water Data'!I142)))</f>
        <v/>
      </c>
      <c r="CK148" s="322" t="str">
        <f ca="true">+IF(OFFSET('Sanitation Data'!$D$28,0,10*ROW('Sanitation Data'!D142))="","",OFFSET('Sanitation Data'!$D$28,0,10*ROW('Sanitation Data'!D142)))</f>
        <v/>
      </c>
      <c r="CL148" s="322" t="str">
        <f ca="true">+IF(OFFSET('Sanitation Data'!$D$29,0,10*ROW('Sanitation Data'!D142))="","",OFFSET('Sanitation Data'!$D$29,0,10*ROW('Sanitation Data'!D142)))</f>
        <v/>
      </c>
      <c r="CM148" s="322" t="str">
        <f ca="true">+IF(OFFSET('Sanitation Data'!$D$30,0,10*ROW('Sanitation Data'!D142))="","",OFFSET('Sanitation Data'!$D$30,0,10*ROW('Sanitation Data'!D142)))</f>
        <v/>
      </c>
      <c r="CN148" s="322" t="str">
        <f ca="true">+IF(OFFSET('Sanitation Data'!$D$31,0,10*ROW('Sanitation Data'!D142))="","",OFFSET('Sanitation Data'!$D$31,0,10*ROW('Sanitation Data'!D142)))</f>
        <v/>
      </c>
      <c r="CO148" s="322" t="str">
        <f ca="true">+IF(OFFSET('Sanitation Data'!$D$32,0,10*ROW('Sanitation Data'!D142))="","",OFFSET('Sanitation Data'!$D$32,0,10*ROW('Sanitation Data'!D142)))</f>
        <v/>
      </c>
      <c r="CP148" s="322" t="str">
        <f ca="true">+IF(OFFSET('Sanitation Data'!$E$28,0,10*ROW('Sanitation Data'!E142))="","",OFFSET('Sanitation Data'!$E$28,0,10*ROW('Sanitation Data'!E142)))</f>
        <v/>
      </c>
      <c r="CQ148" s="322" t="str">
        <f ca="true">+IF(OFFSET('Sanitation Data'!$E$29,0,10*ROW('Sanitation Data'!E142))="","",OFFSET('Sanitation Data'!$E$29,0,10*ROW('Sanitation Data'!E142)))</f>
        <v/>
      </c>
      <c r="CR148" s="322" t="str">
        <f ca="true">+IF(OFFSET('Sanitation Data'!$E$30,0,10*ROW('Sanitation Data'!E142))="","",OFFSET('Sanitation Data'!$E$30,0,10*ROW('Sanitation Data'!E142)))</f>
        <v/>
      </c>
      <c r="CS148" s="322" t="str">
        <f ca="true">+IF(OFFSET('Sanitation Data'!$E$31,0,10*ROW('Sanitation Data'!E142))="","",OFFSET('Sanitation Data'!$E$31,0,10*ROW('Sanitation Data'!E142)))</f>
        <v/>
      </c>
      <c r="CT148" s="322" t="str">
        <f ca="true">+IF(OFFSET('Sanitation Data'!$E$32,0,10*ROW('Sanitation Data'!E142))="","",OFFSET('Sanitation Data'!$E$32,0,10*ROW('Sanitation Data'!E142)))</f>
        <v/>
      </c>
      <c r="CU148" s="322" t="str">
        <f ca="true">+IF(OFFSET('Sanitation Data'!$F$28,0,10*ROW('Sanitation Data'!F142))="","",OFFSET('Sanitation Data'!$F$28,0,10*ROW('Sanitation Data'!F142)))</f>
        <v/>
      </c>
      <c r="CV148" s="322" t="str">
        <f ca="true">+IF(OFFSET('Sanitation Data'!$F$29,0,10*ROW('Sanitation Data'!F142))="","",OFFSET('Sanitation Data'!$F$29,0,10*ROW('Sanitation Data'!F142)))</f>
        <v/>
      </c>
      <c r="CW148" s="322" t="str">
        <f ca="true">+IF(OFFSET('Sanitation Data'!$F$30,0,10*ROW('Sanitation Data'!F142))="","",OFFSET('Sanitation Data'!$F$30,0,10*ROW('Sanitation Data'!F142)))</f>
        <v/>
      </c>
      <c r="CX148" s="322" t="str">
        <f ca="true">+IF(OFFSET('Sanitation Data'!$F$31,0,10*ROW('Sanitation Data'!F142))="","",OFFSET('Sanitation Data'!$F$31,0,10*ROW('Sanitation Data'!F142)))</f>
        <v/>
      </c>
      <c r="CY148" s="322" t="str">
        <f ca="true">+IF(OFFSET('Sanitation Data'!$F$32,0,10*ROW('Sanitation Data'!F142))="","",OFFSET('Sanitation Data'!$F$32,0,10*ROW('Sanitation Data'!F142)))</f>
        <v/>
      </c>
      <c r="CZ148" s="322" t="str">
        <f ca="true">+IF(OFFSET('Sanitation Data'!$G$28,0,10*ROW('Sanitation Data'!G142))="","",OFFSET('Sanitation Data'!$G$28,0,10*ROW('Sanitation Data'!G142)))</f>
        <v/>
      </c>
      <c r="DA148" s="322" t="str">
        <f ca="true">+IF(OFFSET('Sanitation Data'!$G$29,0,10*ROW('Sanitation Data'!G142))="","",OFFSET('Sanitation Data'!$G$29,0,10*ROW('Sanitation Data'!G142)))</f>
        <v/>
      </c>
      <c r="DB148" s="322" t="str">
        <f ca="true">+IF(OFFSET('Sanitation Data'!$G$30,0,10*ROW('Sanitation Data'!G142))="","",OFFSET('Sanitation Data'!$G$30,0,10*ROW('Sanitation Data'!G142)))</f>
        <v/>
      </c>
      <c r="DC148" s="322" t="str">
        <f ca="true">+IF(OFFSET('Sanitation Data'!$G$31,0,10*ROW('Sanitation Data'!G142))="","",OFFSET('Sanitation Data'!$G$31,0,10*ROW('Sanitation Data'!G142)))</f>
        <v/>
      </c>
      <c r="DD148" s="322" t="str">
        <f ca="true">+IF(OFFSET('Sanitation Data'!$G$32,0,10*ROW('Sanitation Data'!G142))="","",OFFSET('Sanitation Data'!$G$32,0,10*ROW('Sanitation Data'!G142)))</f>
        <v/>
      </c>
      <c r="DE148" s="322" t="str">
        <f ca="true">+IF(OFFSET('Sanitation Data'!$H$28,0,10*ROW('Sanitation Data'!H142))="","",OFFSET('Sanitation Data'!$H$28,0,10*ROW('Sanitation Data'!H142)))</f>
        <v/>
      </c>
      <c r="DF148" s="322" t="str">
        <f ca="true">+IF(OFFSET('Sanitation Data'!$H$29,0,10*ROW('Sanitation Data'!H142))="","",OFFSET('Sanitation Data'!$H$29,0,10*ROW('Sanitation Data'!H142)))</f>
        <v/>
      </c>
      <c r="DG148" s="322" t="str">
        <f ca="true">+IF(OFFSET('Sanitation Data'!$H$30,0,10*ROW('Sanitation Data'!H142))="","",OFFSET('Sanitation Data'!$H$30,0,10*ROW('Sanitation Data'!H142)))</f>
        <v/>
      </c>
      <c r="DH148" s="322" t="str">
        <f ca="true">+IF(OFFSET('Sanitation Data'!$H$31,0,10*ROW('Sanitation Data'!H142))="","",OFFSET('Sanitation Data'!$H$31,0,10*ROW('Sanitation Data'!H142)))</f>
        <v/>
      </c>
      <c r="DI148" s="322" t="str">
        <f ca="true">+IF(OFFSET('Sanitation Data'!$H$32,0,10*ROW('Sanitation Data'!H142))="","",OFFSET('Sanitation Data'!$H$32,0,10*ROW('Sanitation Data'!H142)))</f>
        <v/>
      </c>
      <c r="DJ148" s="322" t="str">
        <f ca="true">+IF(OFFSET('Sanitation Data'!$I$28,0,10*ROW('Sanitation Data'!I142))="","",OFFSET('Sanitation Data'!$I$28,0,10*ROW('Sanitation Data'!I142)))</f>
        <v/>
      </c>
      <c r="DK148" s="322" t="str">
        <f ca="true">+IF(OFFSET('Sanitation Data'!$I$29,0,10*ROW('Sanitation Data'!I142))="","",OFFSET('Sanitation Data'!$I$29,0,10*ROW('Sanitation Data'!I142)))</f>
        <v/>
      </c>
      <c r="DL148" s="322" t="str">
        <f ca="true">+IF(OFFSET('Sanitation Data'!$I$30,0,10*ROW('Sanitation Data'!I142))="","",OFFSET('Sanitation Data'!$I$30,0,10*ROW('Sanitation Data'!I142)))</f>
        <v/>
      </c>
      <c r="DM148" s="322" t="str">
        <f ca="true">+IF(OFFSET('Sanitation Data'!$I$31,0,10*ROW('Sanitation Data'!I142))="","",OFFSET('Sanitation Data'!$I$31,0,10*ROW('Sanitation Data'!I142)))</f>
        <v/>
      </c>
      <c r="DN148" s="322" t="str">
        <f ca="true">+IF(OFFSET('Sanitation Data'!$I$32,0,10*ROW('Sanitation Data'!I142))="","",OFFSET('Sanitation Data'!$I$32,0,10*ROW('Sanitation Data'!I142)))</f>
        <v/>
      </c>
      <c r="DO148" s="322" t="str">
        <f ca="true">+IF(OFFSET('Hygiene Data'!$D$11,0,10*ROW('Hygiene Data'!D142))="","",OFFSET('Hygiene Data'!$D$11,0,10*ROW('Hygiene Data'!D142)))</f>
        <v/>
      </c>
      <c r="DP148" s="322" t="str">
        <f ca="true">+IF(OFFSET('Hygiene Data'!$D$12,0,10*ROW('Hygiene Data'!D142))="","",OFFSET('Hygiene Data'!$D$12,0,10*ROW('Hygiene Data'!D142)))</f>
        <v/>
      </c>
      <c r="DQ148" s="322" t="str">
        <f ca="true">+IF(OFFSET('Hygiene Data'!$D$13,0,10*ROW('Hygiene Data'!D142))="","",OFFSET('Hygiene Data'!$D$13,0,10*ROW('Hygiene Data'!D142)))</f>
        <v/>
      </c>
      <c r="DR148" s="322" t="str">
        <f ca="true">+IF(OFFSET('Hygiene Data'!$E$11,0,10*ROW('Hygiene Data'!E142))="","",OFFSET('Hygiene Data'!$E$11,0,10*ROW('Hygiene Data'!E142)))</f>
        <v/>
      </c>
      <c r="DS148" s="322" t="str">
        <f ca="true">+IF(OFFSET('Hygiene Data'!$E$12,0,10*ROW('Hygiene Data'!E142))="","",OFFSET('Hygiene Data'!$E$12,0,10*ROW('Hygiene Data'!E142)))</f>
        <v/>
      </c>
      <c r="DT148" s="322" t="str">
        <f ca="true">+IF(OFFSET('Hygiene Data'!$E$13,0,10*ROW('Hygiene Data'!E142))="","",OFFSET('Hygiene Data'!$E$13,0,10*ROW('Hygiene Data'!E142)))</f>
        <v/>
      </c>
      <c r="DU148" s="322" t="str">
        <f ca="true">+IF(OFFSET('Hygiene Data'!$F$11,0,10*ROW('Hygiene Data'!F142))="","",OFFSET('Hygiene Data'!$F$11,0,10*ROW('Hygiene Data'!F142)))</f>
        <v/>
      </c>
      <c r="DV148" s="322" t="str">
        <f ca="true">+IF(OFFSET('Hygiene Data'!$F$12,0,10*ROW('Hygiene Data'!F142))="","",OFFSET('Hygiene Data'!$F$12,0,10*ROW('Hygiene Data'!F142)))</f>
        <v/>
      </c>
      <c r="DW148" s="322" t="str">
        <f ca="true">+IF(OFFSET('Hygiene Data'!$F$13,0,10*ROW('Hygiene Data'!F142))="","",OFFSET('Hygiene Data'!$F$13,0,10*ROW('Hygiene Data'!F142)))</f>
        <v/>
      </c>
      <c r="DX148" s="322" t="str">
        <f ca="true">+IF(OFFSET('Hygiene Data'!$G$11,0,10*ROW('Hygiene Data'!G142))="","",OFFSET('Hygiene Data'!$G$11,0,10*ROW('Hygiene Data'!G142)))</f>
        <v/>
      </c>
      <c r="DY148" s="322" t="str">
        <f ca="true">+IF(OFFSET('Hygiene Data'!$G$12,0,10*ROW('Hygiene Data'!G142))="","",OFFSET('Hygiene Data'!$G$12,0,10*ROW('Hygiene Data'!G142)))</f>
        <v/>
      </c>
      <c r="DZ148" s="322" t="str">
        <f ca="true">+IF(OFFSET('Hygiene Data'!$G$13,0,10*ROW('Hygiene Data'!G142))="","",OFFSET('Hygiene Data'!$G$13,0,10*ROW('Hygiene Data'!G142)))</f>
        <v/>
      </c>
      <c r="EA148" s="322" t="str">
        <f ca="true">+IF(OFFSET('Hygiene Data'!$H$11,0,10*ROW('Hygiene Data'!H142))="","",OFFSET('Hygiene Data'!$H$11,0,10*ROW('Hygiene Data'!H142)))</f>
        <v/>
      </c>
      <c r="EB148" s="322" t="str">
        <f ca="true">+IF(OFFSET('Hygiene Data'!$H$12,0,10*ROW('Hygiene Data'!H142))="","",OFFSET('Hygiene Data'!$H$12,0,10*ROW('Hygiene Data'!H142)))</f>
        <v/>
      </c>
      <c r="EC148" s="322" t="str">
        <f ca="true">+IF(OFFSET('Hygiene Data'!$H$13,0,10*ROW('Hygiene Data'!H142))="","",OFFSET('Hygiene Data'!$H$13,0,10*ROW('Hygiene Data'!H142)))</f>
        <v/>
      </c>
      <c r="ED148" s="322" t="str">
        <f ca="true">+IF(OFFSET('Hygiene Data'!$I$11,0,10*ROW('Hygiene Data'!I142))="","",OFFSET('Hygiene Data'!$I$11,0,10*ROW('Hygiene Data'!I142)))</f>
        <v/>
      </c>
      <c r="EE148" s="322" t="str">
        <f ca="true">+IF(OFFSET('Hygiene Data'!$I$12,0,10*ROW('Hygiene Data'!I142))="","",OFFSET('Hygiene Data'!$I$12,0,10*ROW('Hygiene Data'!I142)))</f>
        <v/>
      </c>
      <c r="EF148" s="322" t="str">
        <f ca="true">+IF(OFFSET('Hygiene Data'!$I$13,0,10*ROW('Hygiene Data'!I142))="","",OFFSET('Hygiene Data'!$I$13,0,10*ROW('Hygiene Data'!I142)))</f>
        <v/>
      </c>
    </row>
    <row xmlns:x14ac="http://schemas.microsoft.com/office/spreadsheetml/2009/9/ac" r="149" x14ac:dyDescent="0.2">
      <c r="A149" s="38" t="str">
        <f ca="true">+IF(OFFSET('Water Data'!$B$2,0,10*ROW('Water Data'!E143))="","",OFFSET('Water Data'!$B$2,0,10*ROW('Water Data'!E143)))</f>
        <v/>
      </c>
      <c r="B149" s="38" t="str">
        <f ca="true">+IF(OFFSET('Water Data'!$C$2,0,10*ROW('Water Data'!F143))="","",OFFSET('Water Data'!$C$2,0,10*ROW('Water Data'!F143)))</f>
        <v/>
      </c>
      <c r="C149" s="378" t="str">
        <f t="shared" ca="true" si="2"/>
        <v/>
      </c>
      <c r="D149" s="99"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9"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9"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9"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9"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9"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9"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9"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9"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9"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9"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9"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9"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9"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9"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9"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9"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9"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100"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100"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100"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100"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100"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100"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100"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100"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100"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100"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100"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100"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100"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100"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100"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100"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100"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100"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100"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100"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100"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100"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100"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100"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100"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100"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100"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100"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100"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100"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101"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101"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101"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101"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101"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101"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101"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101"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101"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101"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101"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101"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101"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101"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101"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101"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101"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101"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22"/>
      <c r="BS149" s="322" t="str">
        <f ca="true">+IF(OFFSET('Water Data'!$D$27,0,10*ROW('Water Data'!D143))="","",OFFSET('Water Data'!$D$27,0,10*ROW('Water Data'!D143)))</f>
        <v/>
      </c>
      <c r="BT149" s="322" t="str">
        <f ca="true">+IF(OFFSET('Water Data'!$D$28,0,10*ROW('Water Data'!D143))="","",OFFSET('Water Data'!$D$28,0,10*ROW('Water Data'!D143)))</f>
        <v/>
      </c>
      <c r="BU149" s="322" t="str">
        <f ca="true">+IF(OFFSET('Water Data'!$D$29,0,10*ROW('Water Data'!D143))="","",OFFSET('Water Data'!$D$29,0,10*ROW('Water Data'!D143)))</f>
        <v/>
      </c>
      <c r="BV149" s="322" t="str">
        <f ca="true">+IF(OFFSET('Water Data'!$E$27,0,10*ROW('Water Data'!E143))="","",OFFSET('Water Data'!$E$27,0,10*ROW('Water Data'!E143)))</f>
        <v/>
      </c>
      <c r="BW149" s="322" t="str">
        <f ca="true">+IF(OFFSET('Water Data'!$E$28,0,10*ROW('Water Data'!E143))="","",OFFSET('Water Data'!$E$28,0,10*ROW('Water Data'!E143)))</f>
        <v/>
      </c>
      <c r="BX149" s="322" t="str">
        <f ca="true">+IF(OFFSET('Water Data'!$E$29,0,10*ROW('Water Data'!E143))="","",OFFSET('Water Data'!$E$29,0,10*ROW('Water Data'!E143)))</f>
        <v/>
      </c>
      <c r="BY149" s="322" t="str">
        <f ca="true">+IF(OFFSET('Water Data'!$F$27,0,10*ROW('Water Data'!F143))="","",OFFSET('Water Data'!$F$27,0,10*ROW('Water Data'!F143)))</f>
        <v/>
      </c>
      <c r="BZ149" s="322" t="str">
        <f ca="true">+IF(OFFSET('Water Data'!$F$28,0,10*ROW('Water Data'!F143))="","",OFFSET('Water Data'!$F$28,0,10*ROW('Water Data'!F143)))</f>
        <v/>
      </c>
      <c r="CA149" s="322" t="str">
        <f ca="true">+IF(OFFSET('Water Data'!$F$29,0,10*ROW('Water Data'!F143))="","",OFFSET('Water Data'!$F$29,0,10*ROW('Water Data'!F143)))</f>
        <v/>
      </c>
      <c r="CB149" s="322" t="str">
        <f ca="true">+IF(OFFSET('Water Data'!$G$27,0,10*ROW('Water Data'!G143))="","",OFFSET('Water Data'!$G$27,0,10*ROW('Water Data'!G143)))</f>
        <v/>
      </c>
      <c r="CC149" s="322" t="str">
        <f ca="true">+IF(OFFSET('Water Data'!$G$28,0,10*ROW('Water Data'!G143))="","",OFFSET('Water Data'!$G$28,0,10*ROW('Water Data'!G143)))</f>
        <v/>
      </c>
      <c r="CD149" s="322" t="str">
        <f ca="true">+IF(OFFSET('Water Data'!$G$29,0,10*ROW('Water Data'!G143))="","",OFFSET('Water Data'!$G$29,0,10*ROW('Water Data'!G143)))</f>
        <v/>
      </c>
      <c r="CE149" s="322" t="str">
        <f ca="true">+IF(OFFSET('Water Data'!$H$27,0,10*ROW('Water Data'!H143))="","",OFFSET('Water Data'!$H$27,0,10*ROW('Water Data'!H143)))</f>
        <v/>
      </c>
      <c r="CF149" s="322" t="str">
        <f ca="true">+IF(OFFSET('Water Data'!$H$28,0,10*ROW('Water Data'!H143))="","",OFFSET('Water Data'!$H$28,0,10*ROW('Water Data'!H143)))</f>
        <v/>
      </c>
      <c r="CG149" s="322" t="str">
        <f ca="true">+IF(OFFSET('Water Data'!$H$29,0,10*ROW('Water Data'!H143))="","",OFFSET('Water Data'!$H$29,0,10*ROW('Water Data'!H143)))</f>
        <v/>
      </c>
      <c r="CH149" s="322" t="str">
        <f ca="true">+IF(OFFSET('Water Data'!$I$27,0,10*ROW('Water Data'!I143))="","",OFFSET('Water Data'!$I$27,0,10*ROW('Water Data'!I143)))</f>
        <v/>
      </c>
      <c r="CI149" s="322" t="str">
        <f ca="true">+IF(OFFSET('Water Data'!$I$28,0,10*ROW('Water Data'!I143))="","",OFFSET('Water Data'!$I$28,0,10*ROW('Water Data'!I143)))</f>
        <v/>
      </c>
      <c r="CJ149" s="322" t="str">
        <f ca="true">+IF(OFFSET('Water Data'!$I$29,0,10*ROW('Water Data'!I143))="","",OFFSET('Water Data'!$I$29,0,10*ROW('Water Data'!I143)))</f>
        <v/>
      </c>
      <c r="CK149" s="322" t="str">
        <f ca="true">+IF(OFFSET('Sanitation Data'!$D$28,0,10*ROW('Sanitation Data'!D143))="","",OFFSET('Sanitation Data'!$D$28,0,10*ROW('Sanitation Data'!D143)))</f>
        <v/>
      </c>
      <c r="CL149" s="322" t="str">
        <f ca="true">+IF(OFFSET('Sanitation Data'!$D$29,0,10*ROW('Sanitation Data'!D143))="","",OFFSET('Sanitation Data'!$D$29,0,10*ROW('Sanitation Data'!D143)))</f>
        <v/>
      </c>
      <c r="CM149" s="322" t="str">
        <f ca="true">+IF(OFFSET('Sanitation Data'!$D$30,0,10*ROW('Sanitation Data'!D143))="","",OFFSET('Sanitation Data'!$D$30,0,10*ROW('Sanitation Data'!D143)))</f>
        <v/>
      </c>
      <c r="CN149" s="322" t="str">
        <f ca="true">+IF(OFFSET('Sanitation Data'!$D$31,0,10*ROW('Sanitation Data'!D143))="","",OFFSET('Sanitation Data'!$D$31,0,10*ROW('Sanitation Data'!D143)))</f>
        <v/>
      </c>
      <c r="CO149" s="322" t="str">
        <f ca="true">+IF(OFFSET('Sanitation Data'!$D$32,0,10*ROW('Sanitation Data'!D143))="","",OFFSET('Sanitation Data'!$D$32,0,10*ROW('Sanitation Data'!D143)))</f>
        <v/>
      </c>
      <c r="CP149" s="322" t="str">
        <f ca="true">+IF(OFFSET('Sanitation Data'!$E$28,0,10*ROW('Sanitation Data'!E143))="","",OFFSET('Sanitation Data'!$E$28,0,10*ROW('Sanitation Data'!E143)))</f>
        <v/>
      </c>
      <c r="CQ149" s="322" t="str">
        <f ca="true">+IF(OFFSET('Sanitation Data'!$E$29,0,10*ROW('Sanitation Data'!E143))="","",OFFSET('Sanitation Data'!$E$29,0,10*ROW('Sanitation Data'!E143)))</f>
        <v/>
      </c>
      <c r="CR149" s="322" t="str">
        <f ca="true">+IF(OFFSET('Sanitation Data'!$E$30,0,10*ROW('Sanitation Data'!E143))="","",OFFSET('Sanitation Data'!$E$30,0,10*ROW('Sanitation Data'!E143)))</f>
        <v/>
      </c>
      <c r="CS149" s="322" t="str">
        <f ca="true">+IF(OFFSET('Sanitation Data'!$E$31,0,10*ROW('Sanitation Data'!E143))="","",OFFSET('Sanitation Data'!$E$31,0,10*ROW('Sanitation Data'!E143)))</f>
        <v/>
      </c>
      <c r="CT149" s="322" t="str">
        <f ca="true">+IF(OFFSET('Sanitation Data'!$E$32,0,10*ROW('Sanitation Data'!E143))="","",OFFSET('Sanitation Data'!$E$32,0,10*ROW('Sanitation Data'!E143)))</f>
        <v/>
      </c>
      <c r="CU149" s="322" t="str">
        <f ca="true">+IF(OFFSET('Sanitation Data'!$F$28,0,10*ROW('Sanitation Data'!F143))="","",OFFSET('Sanitation Data'!$F$28,0,10*ROW('Sanitation Data'!F143)))</f>
        <v/>
      </c>
      <c r="CV149" s="322" t="str">
        <f ca="true">+IF(OFFSET('Sanitation Data'!$F$29,0,10*ROW('Sanitation Data'!F143))="","",OFFSET('Sanitation Data'!$F$29,0,10*ROW('Sanitation Data'!F143)))</f>
        <v/>
      </c>
      <c r="CW149" s="322" t="str">
        <f ca="true">+IF(OFFSET('Sanitation Data'!$F$30,0,10*ROW('Sanitation Data'!F143))="","",OFFSET('Sanitation Data'!$F$30,0,10*ROW('Sanitation Data'!F143)))</f>
        <v/>
      </c>
      <c r="CX149" s="322" t="str">
        <f ca="true">+IF(OFFSET('Sanitation Data'!$F$31,0,10*ROW('Sanitation Data'!F143))="","",OFFSET('Sanitation Data'!$F$31,0,10*ROW('Sanitation Data'!F143)))</f>
        <v/>
      </c>
      <c r="CY149" s="322" t="str">
        <f ca="true">+IF(OFFSET('Sanitation Data'!$F$32,0,10*ROW('Sanitation Data'!F143))="","",OFFSET('Sanitation Data'!$F$32,0,10*ROW('Sanitation Data'!F143)))</f>
        <v/>
      </c>
      <c r="CZ149" s="322" t="str">
        <f ca="true">+IF(OFFSET('Sanitation Data'!$G$28,0,10*ROW('Sanitation Data'!G143))="","",OFFSET('Sanitation Data'!$G$28,0,10*ROW('Sanitation Data'!G143)))</f>
        <v/>
      </c>
      <c r="DA149" s="322" t="str">
        <f ca="true">+IF(OFFSET('Sanitation Data'!$G$29,0,10*ROW('Sanitation Data'!G143))="","",OFFSET('Sanitation Data'!$G$29,0,10*ROW('Sanitation Data'!G143)))</f>
        <v/>
      </c>
      <c r="DB149" s="322" t="str">
        <f ca="true">+IF(OFFSET('Sanitation Data'!$G$30,0,10*ROW('Sanitation Data'!G143))="","",OFFSET('Sanitation Data'!$G$30,0,10*ROW('Sanitation Data'!G143)))</f>
        <v/>
      </c>
      <c r="DC149" s="322" t="str">
        <f ca="true">+IF(OFFSET('Sanitation Data'!$G$31,0,10*ROW('Sanitation Data'!G143))="","",OFFSET('Sanitation Data'!$G$31,0,10*ROW('Sanitation Data'!G143)))</f>
        <v/>
      </c>
      <c r="DD149" s="322" t="str">
        <f ca="true">+IF(OFFSET('Sanitation Data'!$G$32,0,10*ROW('Sanitation Data'!G143))="","",OFFSET('Sanitation Data'!$G$32,0,10*ROW('Sanitation Data'!G143)))</f>
        <v/>
      </c>
      <c r="DE149" s="322" t="str">
        <f ca="true">+IF(OFFSET('Sanitation Data'!$H$28,0,10*ROW('Sanitation Data'!H143))="","",OFFSET('Sanitation Data'!$H$28,0,10*ROW('Sanitation Data'!H143)))</f>
        <v/>
      </c>
      <c r="DF149" s="322" t="str">
        <f ca="true">+IF(OFFSET('Sanitation Data'!$H$29,0,10*ROW('Sanitation Data'!H143))="","",OFFSET('Sanitation Data'!$H$29,0,10*ROW('Sanitation Data'!H143)))</f>
        <v/>
      </c>
      <c r="DG149" s="322" t="str">
        <f ca="true">+IF(OFFSET('Sanitation Data'!$H$30,0,10*ROW('Sanitation Data'!H143))="","",OFFSET('Sanitation Data'!$H$30,0,10*ROW('Sanitation Data'!H143)))</f>
        <v/>
      </c>
      <c r="DH149" s="322" t="str">
        <f ca="true">+IF(OFFSET('Sanitation Data'!$H$31,0,10*ROW('Sanitation Data'!H143))="","",OFFSET('Sanitation Data'!$H$31,0,10*ROW('Sanitation Data'!H143)))</f>
        <v/>
      </c>
      <c r="DI149" s="322" t="str">
        <f ca="true">+IF(OFFSET('Sanitation Data'!$H$32,0,10*ROW('Sanitation Data'!H143))="","",OFFSET('Sanitation Data'!$H$32,0,10*ROW('Sanitation Data'!H143)))</f>
        <v/>
      </c>
      <c r="DJ149" s="322" t="str">
        <f ca="true">+IF(OFFSET('Sanitation Data'!$I$28,0,10*ROW('Sanitation Data'!I143))="","",OFFSET('Sanitation Data'!$I$28,0,10*ROW('Sanitation Data'!I143)))</f>
        <v/>
      </c>
      <c r="DK149" s="322" t="str">
        <f ca="true">+IF(OFFSET('Sanitation Data'!$I$29,0,10*ROW('Sanitation Data'!I143))="","",OFFSET('Sanitation Data'!$I$29,0,10*ROW('Sanitation Data'!I143)))</f>
        <v/>
      </c>
      <c r="DL149" s="322" t="str">
        <f ca="true">+IF(OFFSET('Sanitation Data'!$I$30,0,10*ROW('Sanitation Data'!I143))="","",OFFSET('Sanitation Data'!$I$30,0,10*ROW('Sanitation Data'!I143)))</f>
        <v/>
      </c>
      <c r="DM149" s="322" t="str">
        <f ca="true">+IF(OFFSET('Sanitation Data'!$I$31,0,10*ROW('Sanitation Data'!I143))="","",OFFSET('Sanitation Data'!$I$31,0,10*ROW('Sanitation Data'!I143)))</f>
        <v/>
      </c>
      <c r="DN149" s="322" t="str">
        <f ca="true">+IF(OFFSET('Sanitation Data'!$I$32,0,10*ROW('Sanitation Data'!I143))="","",OFFSET('Sanitation Data'!$I$32,0,10*ROW('Sanitation Data'!I143)))</f>
        <v/>
      </c>
      <c r="DO149" s="322" t="str">
        <f ca="true">+IF(OFFSET('Hygiene Data'!$D$11,0,10*ROW('Hygiene Data'!D143))="","",OFFSET('Hygiene Data'!$D$11,0,10*ROW('Hygiene Data'!D143)))</f>
        <v/>
      </c>
      <c r="DP149" s="322" t="str">
        <f ca="true">+IF(OFFSET('Hygiene Data'!$D$12,0,10*ROW('Hygiene Data'!D143))="","",OFFSET('Hygiene Data'!$D$12,0,10*ROW('Hygiene Data'!D143)))</f>
        <v/>
      </c>
      <c r="DQ149" s="322" t="str">
        <f ca="true">+IF(OFFSET('Hygiene Data'!$D$13,0,10*ROW('Hygiene Data'!D143))="","",OFFSET('Hygiene Data'!$D$13,0,10*ROW('Hygiene Data'!D143)))</f>
        <v/>
      </c>
      <c r="DR149" s="322" t="str">
        <f ca="true">+IF(OFFSET('Hygiene Data'!$E$11,0,10*ROW('Hygiene Data'!E143))="","",OFFSET('Hygiene Data'!$E$11,0,10*ROW('Hygiene Data'!E143)))</f>
        <v/>
      </c>
      <c r="DS149" s="322" t="str">
        <f ca="true">+IF(OFFSET('Hygiene Data'!$E$12,0,10*ROW('Hygiene Data'!E143))="","",OFFSET('Hygiene Data'!$E$12,0,10*ROW('Hygiene Data'!E143)))</f>
        <v/>
      </c>
      <c r="DT149" s="322" t="str">
        <f ca="true">+IF(OFFSET('Hygiene Data'!$E$13,0,10*ROW('Hygiene Data'!E143))="","",OFFSET('Hygiene Data'!$E$13,0,10*ROW('Hygiene Data'!E143)))</f>
        <v/>
      </c>
      <c r="DU149" s="322" t="str">
        <f ca="true">+IF(OFFSET('Hygiene Data'!$F$11,0,10*ROW('Hygiene Data'!F143))="","",OFFSET('Hygiene Data'!$F$11,0,10*ROW('Hygiene Data'!F143)))</f>
        <v/>
      </c>
      <c r="DV149" s="322" t="str">
        <f ca="true">+IF(OFFSET('Hygiene Data'!$F$12,0,10*ROW('Hygiene Data'!F143))="","",OFFSET('Hygiene Data'!$F$12,0,10*ROW('Hygiene Data'!F143)))</f>
        <v/>
      </c>
      <c r="DW149" s="322" t="str">
        <f ca="true">+IF(OFFSET('Hygiene Data'!$F$13,0,10*ROW('Hygiene Data'!F143))="","",OFFSET('Hygiene Data'!$F$13,0,10*ROW('Hygiene Data'!F143)))</f>
        <v/>
      </c>
      <c r="DX149" s="322" t="str">
        <f ca="true">+IF(OFFSET('Hygiene Data'!$G$11,0,10*ROW('Hygiene Data'!G143))="","",OFFSET('Hygiene Data'!$G$11,0,10*ROW('Hygiene Data'!G143)))</f>
        <v/>
      </c>
      <c r="DY149" s="322" t="str">
        <f ca="true">+IF(OFFSET('Hygiene Data'!$G$12,0,10*ROW('Hygiene Data'!G143))="","",OFFSET('Hygiene Data'!$G$12,0,10*ROW('Hygiene Data'!G143)))</f>
        <v/>
      </c>
      <c r="DZ149" s="322" t="str">
        <f ca="true">+IF(OFFSET('Hygiene Data'!$G$13,0,10*ROW('Hygiene Data'!G143))="","",OFFSET('Hygiene Data'!$G$13,0,10*ROW('Hygiene Data'!G143)))</f>
        <v/>
      </c>
      <c r="EA149" s="322" t="str">
        <f ca="true">+IF(OFFSET('Hygiene Data'!$H$11,0,10*ROW('Hygiene Data'!H143))="","",OFFSET('Hygiene Data'!$H$11,0,10*ROW('Hygiene Data'!H143)))</f>
        <v/>
      </c>
      <c r="EB149" s="322" t="str">
        <f ca="true">+IF(OFFSET('Hygiene Data'!$H$12,0,10*ROW('Hygiene Data'!H143))="","",OFFSET('Hygiene Data'!$H$12,0,10*ROW('Hygiene Data'!H143)))</f>
        <v/>
      </c>
      <c r="EC149" s="322" t="str">
        <f ca="true">+IF(OFFSET('Hygiene Data'!$H$13,0,10*ROW('Hygiene Data'!H143))="","",OFFSET('Hygiene Data'!$H$13,0,10*ROW('Hygiene Data'!H143)))</f>
        <v/>
      </c>
      <c r="ED149" s="322" t="str">
        <f ca="true">+IF(OFFSET('Hygiene Data'!$I$11,0,10*ROW('Hygiene Data'!I143))="","",OFFSET('Hygiene Data'!$I$11,0,10*ROW('Hygiene Data'!I143)))</f>
        <v/>
      </c>
      <c r="EE149" s="322" t="str">
        <f ca="true">+IF(OFFSET('Hygiene Data'!$I$12,0,10*ROW('Hygiene Data'!I143))="","",OFFSET('Hygiene Data'!$I$12,0,10*ROW('Hygiene Data'!I143)))</f>
        <v/>
      </c>
      <c r="EF149" s="322" t="str">
        <f ca="true">+IF(OFFSET('Hygiene Data'!$I$13,0,10*ROW('Hygiene Data'!I143))="","",OFFSET('Hygiene Data'!$I$13,0,10*ROW('Hygiene Data'!I143)))</f>
        <v/>
      </c>
    </row>
    <row xmlns:x14ac="http://schemas.microsoft.com/office/spreadsheetml/2009/9/ac" r="150" x14ac:dyDescent="0.2">
      <c r="A150" s="38" t="str">
        <f ca="true">+IF(OFFSET('Water Data'!$B$2,0,10*ROW('Water Data'!E144))="","",OFFSET('Water Data'!$B$2,0,10*ROW('Water Data'!E144)))</f>
        <v/>
      </c>
      <c r="B150" s="38" t="str">
        <f ca="true">+IF(OFFSET('Water Data'!$C$2,0,10*ROW('Water Data'!F144))="","",OFFSET('Water Data'!$C$2,0,10*ROW('Water Data'!F144)))</f>
        <v/>
      </c>
      <c r="C150" s="378" t="str">
        <f t="shared" ca="true" si="2"/>
        <v/>
      </c>
      <c r="D150" s="99"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9"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9"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9"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9"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9"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9"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9"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9"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9"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9"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9"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9"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9"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9"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9"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9"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9"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100"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100"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100"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100"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100"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100"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100"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100"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100"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100"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100"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100"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100"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100"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100"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100"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100"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100"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100"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100"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100"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100"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100"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100"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100"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100"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100"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100"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100"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100"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101"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101"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101"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101"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101"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101"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101"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101"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101"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101"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101"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101"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101"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101"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101"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101"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101"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101"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22"/>
      <c r="BS150" s="322" t="str">
        <f ca="true">+IF(OFFSET('Water Data'!$D$27,0,10*ROW('Water Data'!D144))="","",OFFSET('Water Data'!$D$27,0,10*ROW('Water Data'!D144)))</f>
        <v/>
      </c>
      <c r="BT150" s="322" t="str">
        <f ca="true">+IF(OFFSET('Water Data'!$D$28,0,10*ROW('Water Data'!D144))="","",OFFSET('Water Data'!$D$28,0,10*ROW('Water Data'!D144)))</f>
        <v/>
      </c>
      <c r="BU150" s="322" t="str">
        <f ca="true">+IF(OFFSET('Water Data'!$D$29,0,10*ROW('Water Data'!D144))="","",OFFSET('Water Data'!$D$29,0,10*ROW('Water Data'!D144)))</f>
        <v/>
      </c>
      <c r="BV150" s="322" t="str">
        <f ca="true">+IF(OFFSET('Water Data'!$E$27,0,10*ROW('Water Data'!E144))="","",OFFSET('Water Data'!$E$27,0,10*ROW('Water Data'!E144)))</f>
        <v/>
      </c>
      <c r="BW150" s="322" t="str">
        <f ca="true">+IF(OFFSET('Water Data'!$E$28,0,10*ROW('Water Data'!E144))="","",OFFSET('Water Data'!$E$28,0,10*ROW('Water Data'!E144)))</f>
        <v/>
      </c>
      <c r="BX150" s="322" t="str">
        <f ca="true">+IF(OFFSET('Water Data'!$E$29,0,10*ROW('Water Data'!E144))="","",OFFSET('Water Data'!$E$29,0,10*ROW('Water Data'!E144)))</f>
        <v/>
      </c>
      <c r="BY150" s="322" t="str">
        <f ca="true">+IF(OFFSET('Water Data'!$F$27,0,10*ROW('Water Data'!F144))="","",OFFSET('Water Data'!$F$27,0,10*ROW('Water Data'!F144)))</f>
        <v/>
      </c>
      <c r="BZ150" s="322" t="str">
        <f ca="true">+IF(OFFSET('Water Data'!$F$28,0,10*ROW('Water Data'!F144))="","",OFFSET('Water Data'!$F$28,0,10*ROW('Water Data'!F144)))</f>
        <v/>
      </c>
      <c r="CA150" s="322" t="str">
        <f ca="true">+IF(OFFSET('Water Data'!$F$29,0,10*ROW('Water Data'!F144))="","",OFFSET('Water Data'!$F$29,0,10*ROW('Water Data'!F144)))</f>
        <v/>
      </c>
      <c r="CB150" s="322" t="str">
        <f ca="true">+IF(OFFSET('Water Data'!$G$27,0,10*ROW('Water Data'!G144))="","",OFFSET('Water Data'!$G$27,0,10*ROW('Water Data'!G144)))</f>
        <v/>
      </c>
      <c r="CC150" s="322" t="str">
        <f ca="true">+IF(OFFSET('Water Data'!$G$28,0,10*ROW('Water Data'!G144))="","",OFFSET('Water Data'!$G$28,0,10*ROW('Water Data'!G144)))</f>
        <v/>
      </c>
      <c r="CD150" s="322" t="str">
        <f ca="true">+IF(OFFSET('Water Data'!$G$29,0,10*ROW('Water Data'!G144))="","",OFFSET('Water Data'!$G$29,0,10*ROW('Water Data'!G144)))</f>
        <v/>
      </c>
      <c r="CE150" s="322" t="str">
        <f ca="true">+IF(OFFSET('Water Data'!$H$27,0,10*ROW('Water Data'!H144))="","",OFFSET('Water Data'!$H$27,0,10*ROW('Water Data'!H144)))</f>
        <v/>
      </c>
      <c r="CF150" s="322" t="str">
        <f ca="true">+IF(OFFSET('Water Data'!$H$28,0,10*ROW('Water Data'!H144))="","",OFFSET('Water Data'!$H$28,0,10*ROW('Water Data'!H144)))</f>
        <v/>
      </c>
      <c r="CG150" s="322" t="str">
        <f ca="true">+IF(OFFSET('Water Data'!$H$29,0,10*ROW('Water Data'!H144))="","",OFFSET('Water Data'!$H$29,0,10*ROW('Water Data'!H144)))</f>
        <v/>
      </c>
      <c r="CH150" s="322" t="str">
        <f ca="true">+IF(OFFSET('Water Data'!$I$27,0,10*ROW('Water Data'!I144))="","",OFFSET('Water Data'!$I$27,0,10*ROW('Water Data'!I144)))</f>
        <v/>
      </c>
      <c r="CI150" s="322" t="str">
        <f ca="true">+IF(OFFSET('Water Data'!$I$28,0,10*ROW('Water Data'!I144))="","",OFFSET('Water Data'!$I$28,0,10*ROW('Water Data'!I144)))</f>
        <v/>
      </c>
      <c r="CJ150" s="322" t="str">
        <f ca="true">+IF(OFFSET('Water Data'!$I$29,0,10*ROW('Water Data'!I144))="","",OFFSET('Water Data'!$I$29,0,10*ROW('Water Data'!I144)))</f>
        <v/>
      </c>
      <c r="CK150" s="322" t="str">
        <f ca="true">+IF(OFFSET('Sanitation Data'!$D$28,0,10*ROW('Sanitation Data'!D144))="","",OFFSET('Sanitation Data'!$D$28,0,10*ROW('Sanitation Data'!D144)))</f>
        <v/>
      </c>
      <c r="CL150" s="322" t="str">
        <f ca="true">+IF(OFFSET('Sanitation Data'!$D$29,0,10*ROW('Sanitation Data'!D144))="","",OFFSET('Sanitation Data'!$D$29,0,10*ROW('Sanitation Data'!D144)))</f>
        <v/>
      </c>
      <c r="CM150" s="322" t="str">
        <f ca="true">+IF(OFFSET('Sanitation Data'!$D$30,0,10*ROW('Sanitation Data'!D144))="","",OFFSET('Sanitation Data'!$D$30,0,10*ROW('Sanitation Data'!D144)))</f>
        <v/>
      </c>
      <c r="CN150" s="322" t="str">
        <f ca="true">+IF(OFFSET('Sanitation Data'!$D$31,0,10*ROW('Sanitation Data'!D144))="","",OFFSET('Sanitation Data'!$D$31,0,10*ROW('Sanitation Data'!D144)))</f>
        <v/>
      </c>
      <c r="CO150" s="322" t="str">
        <f ca="true">+IF(OFFSET('Sanitation Data'!$D$32,0,10*ROW('Sanitation Data'!D144))="","",OFFSET('Sanitation Data'!$D$32,0,10*ROW('Sanitation Data'!D144)))</f>
        <v/>
      </c>
      <c r="CP150" s="322" t="str">
        <f ca="true">+IF(OFFSET('Sanitation Data'!$E$28,0,10*ROW('Sanitation Data'!E144))="","",OFFSET('Sanitation Data'!$E$28,0,10*ROW('Sanitation Data'!E144)))</f>
        <v/>
      </c>
      <c r="CQ150" s="322" t="str">
        <f ca="true">+IF(OFFSET('Sanitation Data'!$E$29,0,10*ROW('Sanitation Data'!E144))="","",OFFSET('Sanitation Data'!$E$29,0,10*ROW('Sanitation Data'!E144)))</f>
        <v/>
      </c>
      <c r="CR150" s="322" t="str">
        <f ca="true">+IF(OFFSET('Sanitation Data'!$E$30,0,10*ROW('Sanitation Data'!E144))="","",OFFSET('Sanitation Data'!$E$30,0,10*ROW('Sanitation Data'!E144)))</f>
        <v/>
      </c>
      <c r="CS150" s="322" t="str">
        <f ca="true">+IF(OFFSET('Sanitation Data'!$E$31,0,10*ROW('Sanitation Data'!E144))="","",OFFSET('Sanitation Data'!$E$31,0,10*ROW('Sanitation Data'!E144)))</f>
        <v/>
      </c>
      <c r="CT150" s="322" t="str">
        <f ca="true">+IF(OFFSET('Sanitation Data'!$E$32,0,10*ROW('Sanitation Data'!E144))="","",OFFSET('Sanitation Data'!$E$32,0,10*ROW('Sanitation Data'!E144)))</f>
        <v/>
      </c>
      <c r="CU150" s="322" t="str">
        <f ca="true">+IF(OFFSET('Sanitation Data'!$F$28,0,10*ROW('Sanitation Data'!F144))="","",OFFSET('Sanitation Data'!$F$28,0,10*ROW('Sanitation Data'!F144)))</f>
        <v/>
      </c>
      <c r="CV150" s="322" t="str">
        <f ca="true">+IF(OFFSET('Sanitation Data'!$F$29,0,10*ROW('Sanitation Data'!F144))="","",OFFSET('Sanitation Data'!$F$29,0,10*ROW('Sanitation Data'!F144)))</f>
        <v/>
      </c>
      <c r="CW150" s="322" t="str">
        <f ca="true">+IF(OFFSET('Sanitation Data'!$F$30,0,10*ROW('Sanitation Data'!F144))="","",OFFSET('Sanitation Data'!$F$30,0,10*ROW('Sanitation Data'!F144)))</f>
        <v/>
      </c>
      <c r="CX150" s="322" t="str">
        <f ca="true">+IF(OFFSET('Sanitation Data'!$F$31,0,10*ROW('Sanitation Data'!F144))="","",OFFSET('Sanitation Data'!$F$31,0,10*ROW('Sanitation Data'!F144)))</f>
        <v/>
      </c>
      <c r="CY150" s="322" t="str">
        <f ca="true">+IF(OFFSET('Sanitation Data'!$F$32,0,10*ROW('Sanitation Data'!F144))="","",OFFSET('Sanitation Data'!$F$32,0,10*ROW('Sanitation Data'!F144)))</f>
        <v/>
      </c>
      <c r="CZ150" s="322" t="str">
        <f ca="true">+IF(OFFSET('Sanitation Data'!$G$28,0,10*ROW('Sanitation Data'!G144))="","",OFFSET('Sanitation Data'!$G$28,0,10*ROW('Sanitation Data'!G144)))</f>
        <v/>
      </c>
      <c r="DA150" s="322" t="str">
        <f ca="true">+IF(OFFSET('Sanitation Data'!$G$29,0,10*ROW('Sanitation Data'!G144))="","",OFFSET('Sanitation Data'!$G$29,0,10*ROW('Sanitation Data'!G144)))</f>
        <v/>
      </c>
      <c r="DB150" s="322" t="str">
        <f ca="true">+IF(OFFSET('Sanitation Data'!$G$30,0,10*ROW('Sanitation Data'!G144))="","",OFFSET('Sanitation Data'!$G$30,0,10*ROW('Sanitation Data'!G144)))</f>
        <v/>
      </c>
      <c r="DC150" s="322" t="str">
        <f ca="true">+IF(OFFSET('Sanitation Data'!$G$31,0,10*ROW('Sanitation Data'!G144))="","",OFFSET('Sanitation Data'!$G$31,0,10*ROW('Sanitation Data'!G144)))</f>
        <v/>
      </c>
      <c r="DD150" s="322" t="str">
        <f ca="true">+IF(OFFSET('Sanitation Data'!$G$32,0,10*ROW('Sanitation Data'!G144))="","",OFFSET('Sanitation Data'!$G$32,0,10*ROW('Sanitation Data'!G144)))</f>
        <v/>
      </c>
      <c r="DE150" s="322" t="str">
        <f ca="true">+IF(OFFSET('Sanitation Data'!$H$28,0,10*ROW('Sanitation Data'!H144))="","",OFFSET('Sanitation Data'!$H$28,0,10*ROW('Sanitation Data'!H144)))</f>
        <v/>
      </c>
      <c r="DF150" s="322" t="str">
        <f ca="true">+IF(OFFSET('Sanitation Data'!$H$29,0,10*ROW('Sanitation Data'!H144))="","",OFFSET('Sanitation Data'!$H$29,0,10*ROW('Sanitation Data'!H144)))</f>
        <v/>
      </c>
      <c r="DG150" s="322" t="str">
        <f ca="true">+IF(OFFSET('Sanitation Data'!$H$30,0,10*ROW('Sanitation Data'!H144))="","",OFFSET('Sanitation Data'!$H$30,0,10*ROW('Sanitation Data'!H144)))</f>
        <v/>
      </c>
      <c r="DH150" s="322" t="str">
        <f ca="true">+IF(OFFSET('Sanitation Data'!$H$31,0,10*ROW('Sanitation Data'!H144))="","",OFFSET('Sanitation Data'!$H$31,0,10*ROW('Sanitation Data'!H144)))</f>
        <v/>
      </c>
      <c r="DI150" s="322" t="str">
        <f ca="true">+IF(OFFSET('Sanitation Data'!$H$32,0,10*ROW('Sanitation Data'!H144))="","",OFFSET('Sanitation Data'!$H$32,0,10*ROW('Sanitation Data'!H144)))</f>
        <v/>
      </c>
      <c r="DJ150" s="322" t="str">
        <f ca="true">+IF(OFFSET('Sanitation Data'!$I$28,0,10*ROW('Sanitation Data'!I144))="","",OFFSET('Sanitation Data'!$I$28,0,10*ROW('Sanitation Data'!I144)))</f>
        <v/>
      </c>
      <c r="DK150" s="322" t="str">
        <f ca="true">+IF(OFFSET('Sanitation Data'!$I$29,0,10*ROW('Sanitation Data'!I144))="","",OFFSET('Sanitation Data'!$I$29,0,10*ROW('Sanitation Data'!I144)))</f>
        <v/>
      </c>
      <c r="DL150" s="322" t="str">
        <f ca="true">+IF(OFFSET('Sanitation Data'!$I$30,0,10*ROW('Sanitation Data'!I144))="","",OFFSET('Sanitation Data'!$I$30,0,10*ROW('Sanitation Data'!I144)))</f>
        <v/>
      </c>
      <c r="DM150" s="322" t="str">
        <f ca="true">+IF(OFFSET('Sanitation Data'!$I$31,0,10*ROW('Sanitation Data'!I144))="","",OFFSET('Sanitation Data'!$I$31,0,10*ROW('Sanitation Data'!I144)))</f>
        <v/>
      </c>
      <c r="DN150" s="322" t="str">
        <f ca="true">+IF(OFFSET('Sanitation Data'!$I$32,0,10*ROW('Sanitation Data'!I144))="","",OFFSET('Sanitation Data'!$I$32,0,10*ROW('Sanitation Data'!I144)))</f>
        <v/>
      </c>
      <c r="DO150" s="322" t="str">
        <f ca="true">+IF(OFFSET('Hygiene Data'!$D$11,0,10*ROW('Hygiene Data'!D144))="","",OFFSET('Hygiene Data'!$D$11,0,10*ROW('Hygiene Data'!D144)))</f>
        <v/>
      </c>
      <c r="DP150" s="322" t="str">
        <f ca="true">+IF(OFFSET('Hygiene Data'!$D$12,0,10*ROW('Hygiene Data'!D144))="","",OFFSET('Hygiene Data'!$D$12,0,10*ROW('Hygiene Data'!D144)))</f>
        <v/>
      </c>
      <c r="DQ150" s="322" t="str">
        <f ca="true">+IF(OFFSET('Hygiene Data'!$D$13,0,10*ROW('Hygiene Data'!D144))="","",OFFSET('Hygiene Data'!$D$13,0,10*ROW('Hygiene Data'!D144)))</f>
        <v/>
      </c>
      <c r="DR150" s="322" t="str">
        <f ca="true">+IF(OFFSET('Hygiene Data'!$E$11,0,10*ROW('Hygiene Data'!E144))="","",OFFSET('Hygiene Data'!$E$11,0,10*ROW('Hygiene Data'!E144)))</f>
        <v/>
      </c>
      <c r="DS150" s="322" t="str">
        <f ca="true">+IF(OFFSET('Hygiene Data'!$E$12,0,10*ROW('Hygiene Data'!E144))="","",OFFSET('Hygiene Data'!$E$12,0,10*ROW('Hygiene Data'!E144)))</f>
        <v/>
      </c>
      <c r="DT150" s="322" t="str">
        <f ca="true">+IF(OFFSET('Hygiene Data'!$E$13,0,10*ROW('Hygiene Data'!E144))="","",OFFSET('Hygiene Data'!$E$13,0,10*ROW('Hygiene Data'!E144)))</f>
        <v/>
      </c>
      <c r="DU150" s="322" t="str">
        <f ca="true">+IF(OFFSET('Hygiene Data'!$F$11,0,10*ROW('Hygiene Data'!F144))="","",OFFSET('Hygiene Data'!$F$11,0,10*ROW('Hygiene Data'!F144)))</f>
        <v/>
      </c>
      <c r="DV150" s="322" t="str">
        <f ca="true">+IF(OFFSET('Hygiene Data'!$F$12,0,10*ROW('Hygiene Data'!F144))="","",OFFSET('Hygiene Data'!$F$12,0,10*ROW('Hygiene Data'!F144)))</f>
        <v/>
      </c>
      <c r="DW150" s="322" t="str">
        <f ca="true">+IF(OFFSET('Hygiene Data'!$F$13,0,10*ROW('Hygiene Data'!F144))="","",OFFSET('Hygiene Data'!$F$13,0,10*ROW('Hygiene Data'!F144)))</f>
        <v/>
      </c>
      <c r="DX150" s="322" t="str">
        <f ca="true">+IF(OFFSET('Hygiene Data'!$G$11,0,10*ROW('Hygiene Data'!G144))="","",OFFSET('Hygiene Data'!$G$11,0,10*ROW('Hygiene Data'!G144)))</f>
        <v/>
      </c>
      <c r="DY150" s="322" t="str">
        <f ca="true">+IF(OFFSET('Hygiene Data'!$G$12,0,10*ROW('Hygiene Data'!G144))="","",OFFSET('Hygiene Data'!$G$12,0,10*ROW('Hygiene Data'!G144)))</f>
        <v/>
      </c>
      <c r="DZ150" s="322" t="str">
        <f ca="true">+IF(OFFSET('Hygiene Data'!$G$13,0,10*ROW('Hygiene Data'!G144))="","",OFFSET('Hygiene Data'!$G$13,0,10*ROW('Hygiene Data'!G144)))</f>
        <v/>
      </c>
      <c r="EA150" s="322" t="str">
        <f ca="true">+IF(OFFSET('Hygiene Data'!$H$11,0,10*ROW('Hygiene Data'!H144))="","",OFFSET('Hygiene Data'!$H$11,0,10*ROW('Hygiene Data'!H144)))</f>
        <v/>
      </c>
      <c r="EB150" s="322" t="str">
        <f ca="true">+IF(OFFSET('Hygiene Data'!$H$12,0,10*ROW('Hygiene Data'!H144))="","",OFFSET('Hygiene Data'!$H$12,0,10*ROW('Hygiene Data'!H144)))</f>
        <v/>
      </c>
      <c r="EC150" s="322" t="str">
        <f ca="true">+IF(OFFSET('Hygiene Data'!$H$13,0,10*ROW('Hygiene Data'!H144))="","",OFFSET('Hygiene Data'!$H$13,0,10*ROW('Hygiene Data'!H144)))</f>
        <v/>
      </c>
      <c r="ED150" s="322" t="str">
        <f ca="true">+IF(OFFSET('Hygiene Data'!$I$11,0,10*ROW('Hygiene Data'!I144))="","",OFFSET('Hygiene Data'!$I$11,0,10*ROW('Hygiene Data'!I144)))</f>
        <v/>
      </c>
      <c r="EE150" s="322" t="str">
        <f ca="true">+IF(OFFSET('Hygiene Data'!$I$12,0,10*ROW('Hygiene Data'!I144))="","",OFFSET('Hygiene Data'!$I$12,0,10*ROW('Hygiene Data'!I144)))</f>
        <v/>
      </c>
      <c r="EF150" s="322" t="str">
        <f ca="true">+IF(OFFSET('Hygiene Data'!$I$13,0,10*ROW('Hygiene Data'!I144))="","",OFFSET('Hygiene Data'!$I$13,0,10*ROW('Hygiene Data'!I144)))</f>
        <v/>
      </c>
    </row>
    <row xmlns:x14ac="http://schemas.microsoft.com/office/spreadsheetml/2009/9/ac" r="151" x14ac:dyDescent="0.2">
      <c r="A151" s="38" t="str">
        <f ca="true">+IF(OFFSET('Water Data'!$B$2,0,10*ROW('Water Data'!E145))="","",OFFSET('Water Data'!$B$2,0,10*ROW('Water Data'!E145)))</f>
        <v/>
      </c>
      <c r="B151" s="38" t="str">
        <f ca="true">+IF(OFFSET('Water Data'!$C$2,0,10*ROW('Water Data'!F145))="","",OFFSET('Water Data'!$C$2,0,10*ROW('Water Data'!F145)))</f>
        <v/>
      </c>
      <c r="C151" s="378" t="str">
        <f t="shared" ca="true" si="2"/>
        <v/>
      </c>
      <c r="D151" s="99"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9"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9"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9"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9"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9"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9"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9"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9"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9"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9"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9"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9"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9"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9"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9"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9"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9"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100"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100"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100"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100"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100"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100"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100"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100"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100"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100"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100"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100"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100"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100"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100"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100"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100"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100"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100"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100"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100"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100"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100"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100"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100"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100"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100"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100"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100"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100"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101"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101"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101"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101"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101"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101"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101"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101"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101"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101"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101"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101"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101"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101"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101"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101"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101"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101"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22"/>
      <c r="BS151" s="322" t="str">
        <f ca="true">+IF(OFFSET('Water Data'!$D$27,0,10*ROW('Water Data'!D145))="","",OFFSET('Water Data'!$D$27,0,10*ROW('Water Data'!D145)))</f>
        <v/>
      </c>
      <c r="BT151" s="322" t="str">
        <f ca="true">+IF(OFFSET('Water Data'!$D$28,0,10*ROW('Water Data'!D145))="","",OFFSET('Water Data'!$D$28,0,10*ROW('Water Data'!D145)))</f>
        <v/>
      </c>
      <c r="BU151" s="322" t="str">
        <f ca="true">+IF(OFFSET('Water Data'!$D$29,0,10*ROW('Water Data'!D145))="","",OFFSET('Water Data'!$D$29,0,10*ROW('Water Data'!D145)))</f>
        <v/>
      </c>
      <c r="BV151" s="322" t="str">
        <f ca="true">+IF(OFFSET('Water Data'!$E$27,0,10*ROW('Water Data'!E145))="","",OFFSET('Water Data'!$E$27,0,10*ROW('Water Data'!E145)))</f>
        <v/>
      </c>
      <c r="BW151" s="322" t="str">
        <f ca="true">+IF(OFFSET('Water Data'!$E$28,0,10*ROW('Water Data'!E145))="","",OFFSET('Water Data'!$E$28,0,10*ROW('Water Data'!E145)))</f>
        <v/>
      </c>
      <c r="BX151" s="322" t="str">
        <f ca="true">+IF(OFFSET('Water Data'!$E$29,0,10*ROW('Water Data'!E145))="","",OFFSET('Water Data'!$E$29,0,10*ROW('Water Data'!E145)))</f>
        <v/>
      </c>
      <c r="BY151" s="322" t="str">
        <f ca="true">+IF(OFFSET('Water Data'!$F$27,0,10*ROW('Water Data'!F145))="","",OFFSET('Water Data'!$F$27,0,10*ROW('Water Data'!F145)))</f>
        <v/>
      </c>
      <c r="BZ151" s="322" t="str">
        <f ca="true">+IF(OFFSET('Water Data'!$F$28,0,10*ROW('Water Data'!F145))="","",OFFSET('Water Data'!$F$28,0,10*ROW('Water Data'!F145)))</f>
        <v/>
      </c>
      <c r="CA151" s="322" t="str">
        <f ca="true">+IF(OFFSET('Water Data'!$F$29,0,10*ROW('Water Data'!F145))="","",OFFSET('Water Data'!$F$29,0,10*ROW('Water Data'!F145)))</f>
        <v/>
      </c>
      <c r="CB151" s="322" t="str">
        <f ca="true">+IF(OFFSET('Water Data'!$G$27,0,10*ROW('Water Data'!G145))="","",OFFSET('Water Data'!$G$27,0,10*ROW('Water Data'!G145)))</f>
        <v/>
      </c>
      <c r="CC151" s="322" t="str">
        <f ca="true">+IF(OFFSET('Water Data'!$G$28,0,10*ROW('Water Data'!G145))="","",OFFSET('Water Data'!$G$28,0,10*ROW('Water Data'!G145)))</f>
        <v/>
      </c>
      <c r="CD151" s="322" t="str">
        <f ca="true">+IF(OFFSET('Water Data'!$G$29,0,10*ROW('Water Data'!G145))="","",OFFSET('Water Data'!$G$29,0,10*ROW('Water Data'!G145)))</f>
        <v/>
      </c>
      <c r="CE151" s="322" t="str">
        <f ca="true">+IF(OFFSET('Water Data'!$H$27,0,10*ROW('Water Data'!H145))="","",OFFSET('Water Data'!$H$27,0,10*ROW('Water Data'!H145)))</f>
        <v/>
      </c>
      <c r="CF151" s="322" t="str">
        <f ca="true">+IF(OFFSET('Water Data'!$H$28,0,10*ROW('Water Data'!H145))="","",OFFSET('Water Data'!$H$28,0,10*ROW('Water Data'!H145)))</f>
        <v/>
      </c>
      <c r="CG151" s="322" t="str">
        <f ca="true">+IF(OFFSET('Water Data'!$H$29,0,10*ROW('Water Data'!H145))="","",OFFSET('Water Data'!$H$29,0,10*ROW('Water Data'!H145)))</f>
        <v/>
      </c>
      <c r="CH151" s="322" t="str">
        <f ca="true">+IF(OFFSET('Water Data'!$I$27,0,10*ROW('Water Data'!I145))="","",OFFSET('Water Data'!$I$27,0,10*ROW('Water Data'!I145)))</f>
        <v/>
      </c>
      <c r="CI151" s="322" t="str">
        <f ca="true">+IF(OFFSET('Water Data'!$I$28,0,10*ROW('Water Data'!I145))="","",OFFSET('Water Data'!$I$28,0,10*ROW('Water Data'!I145)))</f>
        <v/>
      </c>
      <c r="CJ151" s="322" t="str">
        <f ca="true">+IF(OFFSET('Water Data'!$I$29,0,10*ROW('Water Data'!I145))="","",OFFSET('Water Data'!$I$29,0,10*ROW('Water Data'!I145)))</f>
        <v/>
      </c>
      <c r="CK151" s="322" t="str">
        <f ca="true">+IF(OFFSET('Sanitation Data'!$D$28,0,10*ROW('Sanitation Data'!D145))="","",OFFSET('Sanitation Data'!$D$28,0,10*ROW('Sanitation Data'!D145)))</f>
        <v/>
      </c>
      <c r="CL151" s="322" t="str">
        <f ca="true">+IF(OFFSET('Sanitation Data'!$D$29,0,10*ROW('Sanitation Data'!D145))="","",OFFSET('Sanitation Data'!$D$29,0,10*ROW('Sanitation Data'!D145)))</f>
        <v/>
      </c>
      <c r="CM151" s="322" t="str">
        <f ca="true">+IF(OFFSET('Sanitation Data'!$D$30,0,10*ROW('Sanitation Data'!D145))="","",OFFSET('Sanitation Data'!$D$30,0,10*ROW('Sanitation Data'!D145)))</f>
        <v/>
      </c>
      <c r="CN151" s="322" t="str">
        <f ca="true">+IF(OFFSET('Sanitation Data'!$D$31,0,10*ROW('Sanitation Data'!D145))="","",OFFSET('Sanitation Data'!$D$31,0,10*ROW('Sanitation Data'!D145)))</f>
        <v/>
      </c>
      <c r="CO151" s="322" t="str">
        <f ca="true">+IF(OFFSET('Sanitation Data'!$D$32,0,10*ROW('Sanitation Data'!D145))="","",OFFSET('Sanitation Data'!$D$32,0,10*ROW('Sanitation Data'!D145)))</f>
        <v/>
      </c>
      <c r="CP151" s="322" t="str">
        <f ca="true">+IF(OFFSET('Sanitation Data'!$E$28,0,10*ROW('Sanitation Data'!E145))="","",OFFSET('Sanitation Data'!$E$28,0,10*ROW('Sanitation Data'!E145)))</f>
        <v/>
      </c>
      <c r="CQ151" s="322" t="str">
        <f ca="true">+IF(OFFSET('Sanitation Data'!$E$29,0,10*ROW('Sanitation Data'!E145))="","",OFFSET('Sanitation Data'!$E$29,0,10*ROW('Sanitation Data'!E145)))</f>
        <v/>
      </c>
      <c r="CR151" s="322" t="str">
        <f ca="true">+IF(OFFSET('Sanitation Data'!$E$30,0,10*ROW('Sanitation Data'!E145))="","",OFFSET('Sanitation Data'!$E$30,0,10*ROW('Sanitation Data'!E145)))</f>
        <v/>
      </c>
      <c r="CS151" s="322" t="str">
        <f ca="true">+IF(OFFSET('Sanitation Data'!$E$31,0,10*ROW('Sanitation Data'!E145))="","",OFFSET('Sanitation Data'!$E$31,0,10*ROW('Sanitation Data'!E145)))</f>
        <v/>
      </c>
      <c r="CT151" s="322" t="str">
        <f ca="true">+IF(OFFSET('Sanitation Data'!$E$32,0,10*ROW('Sanitation Data'!E145))="","",OFFSET('Sanitation Data'!$E$32,0,10*ROW('Sanitation Data'!E145)))</f>
        <v/>
      </c>
      <c r="CU151" s="322" t="str">
        <f ca="true">+IF(OFFSET('Sanitation Data'!$F$28,0,10*ROW('Sanitation Data'!F145))="","",OFFSET('Sanitation Data'!$F$28,0,10*ROW('Sanitation Data'!F145)))</f>
        <v/>
      </c>
      <c r="CV151" s="322" t="str">
        <f ca="true">+IF(OFFSET('Sanitation Data'!$F$29,0,10*ROW('Sanitation Data'!F145))="","",OFFSET('Sanitation Data'!$F$29,0,10*ROW('Sanitation Data'!F145)))</f>
        <v/>
      </c>
      <c r="CW151" s="322" t="str">
        <f ca="true">+IF(OFFSET('Sanitation Data'!$F$30,0,10*ROW('Sanitation Data'!F145))="","",OFFSET('Sanitation Data'!$F$30,0,10*ROW('Sanitation Data'!F145)))</f>
        <v/>
      </c>
      <c r="CX151" s="322" t="str">
        <f ca="true">+IF(OFFSET('Sanitation Data'!$F$31,0,10*ROW('Sanitation Data'!F145))="","",OFFSET('Sanitation Data'!$F$31,0,10*ROW('Sanitation Data'!F145)))</f>
        <v/>
      </c>
      <c r="CY151" s="322" t="str">
        <f ca="true">+IF(OFFSET('Sanitation Data'!$F$32,0,10*ROW('Sanitation Data'!F145))="","",OFFSET('Sanitation Data'!$F$32,0,10*ROW('Sanitation Data'!F145)))</f>
        <v/>
      </c>
      <c r="CZ151" s="322" t="str">
        <f ca="true">+IF(OFFSET('Sanitation Data'!$G$28,0,10*ROW('Sanitation Data'!G145))="","",OFFSET('Sanitation Data'!$G$28,0,10*ROW('Sanitation Data'!G145)))</f>
        <v/>
      </c>
      <c r="DA151" s="322" t="str">
        <f ca="true">+IF(OFFSET('Sanitation Data'!$G$29,0,10*ROW('Sanitation Data'!G145))="","",OFFSET('Sanitation Data'!$G$29,0,10*ROW('Sanitation Data'!G145)))</f>
        <v/>
      </c>
      <c r="DB151" s="322" t="str">
        <f ca="true">+IF(OFFSET('Sanitation Data'!$G$30,0,10*ROW('Sanitation Data'!G145))="","",OFFSET('Sanitation Data'!$G$30,0,10*ROW('Sanitation Data'!G145)))</f>
        <v/>
      </c>
      <c r="DC151" s="322" t="str">
        <f ca="true">+IF(OFFSET('Sanitation Data'!$G$31,0,10*ROW('Sanitation Data'!G145))="","",OFFSET('Sanitation Data'!$G$31,0,10*ROW('Sanitation Data'!G145)))</f>
        <v/>
      </c>
      <c r="DD151" s="322" t="str">
        <f ca="true">+IF(OFFSET('Sanitation Data'!$G$32,0,10*ROW('Sanitation Data'!G145))="","",OFFSET('Sanitation Data'!$G$32,0,10*ROW('Sanitation Data'!G145)))</f>
        <v/>
      </c>
      <c r="DE151" s="322" t="str">
        <f ca="true">+IF(OFFSET('Sanitation Data'!$H$28,0,10*ROW('Sanitation Data'!H145))="","",OFFSET('Sanitation Data'!$H$28,0,10*ROW('Sanitation Data'!H145)))</f>
        <v/>
      </c>
      <c r="DF151" s="322" t="str">
        <f ca="true">+IF(OFFSET('Sanitation Data'!$H$29,0,10*ROW('Sanitation Data'!H145))="","",OFFSET('Sanitation Data'!$H$29,0,10*ROW('Sanitation Data'!H145)))</f>
        <v/>
      </c>
      <c r="DG151" s="322" t="str">
        <f ca="true">+IF(OFFSET('Sanitation Data'!$H$30,0,10*ROW('Sanitation Data'!H145))="","",OFFSET('Sanitation Data'!$H$30,0,10*ROW('Sanitation Data'!H145)))</f>
        <v/>
      </c>
      <c r="DH151" s="322" t="str">
        <f ca="true">+IF(OFFSET('Sanitation Data'!$H$31,0,10*ROW('Sanitation Data'!H145))="","",OFFSET('Sanitation Data'!$H$31,0,10*ROW('Sanitation Data'!H145)))</f>
        <v/>
      </c>
      <c r="DI151" s="322" t="str">
        <f ca="true">+IF(OFFSET('Sanitation Data'!$H$32,0,10*ROW('Sanitation Data'!H145))="","",OFFSET('Sanitation Data'!$H$32,0,10*ROW('Sanitation Data'!H145)))</f>
        <v/>
      </c>
      <c r="DJ151" s="322" t="str">
        <f ca="true">+IF(OFFSET('Sanitation Data'!$I$28,0,10*ROW('Sanitation Data'!I145))="","",OFFSET('Sanitation Data'!$I$28,0,10*ROW('Sanitation Data'!I145)))</f>
        <v/>
      </c>
      <c r="DK151" s="322" t="str">
        <f ca="true">+IF(OFFSET('Sanitation Data'!$I$29,0,10*ROW('Sanitation Data'!I145))="","",OFFSET('Sanitation Data'!$I$29,0,10*ROW('Sanitation Data'!I145)))</f>
        <v/>
      </c>
      <c r="DL151" s="322" t="str">
        <f ca="true">+IF(OFFSET('Sanitation Data'!$I$30,0,10*ROW('Sanitation Data'!I145))="","",OFFSET('Sanitation Data'!$I$30,0,10*ROW('Sanitation Data'!I145)))</f>
        <v/>
      </c>
      <c r="DM151" s="322" t="str">
        <f ca="true">+IF(OFFSET('Sanitation Data'!$I$31,0,10*ROW('Sanitation Data'!I145))="","",OFFSET('Sanitation Data'!$I$31,0,10*ROW('Sanitation Data'!I145)))</f>
        <v/>
      </c>
      <c r="DN151" s="322" t="str">
        <f ca="true">+IF(OFFSET('Sanitation Data'!$I$32,0,10*ROW('Sanitation Data'!I145))="","",OFFSET('Sanitation Data'!$I$32,0,10*ROW('Sanitation Data'!I145)))</f>
        <v/>
      </c>
      <c r="DO151" s="322" t="str">
        <f ca="true">+IF(OFFSET('Hygiene Data'!$D$11,0,10*ROW('Hygiene Data'!D145))="","",OFFSET('Hygiene Data'!$D$11,0,10*ROW('Hygiene Data'!D145)))</f>
        <v/>
      </c>
      <c r="DP151" s="322" t="str">
        <f ca="true">+IF(OFFSET('Hygiene Data'!$D$12,0,10*ROW('Hygiene Data'!D145))="","",OFFSET('Hygiene Data'!$D$12,0,10*ROW('Hygiene Data'!D145)))</f>
        <v/>
      </c>
      <c r="DQ151" s="322" t="str">
        <f ca="true">+IF(OFFSET('Hygiene Data'!$D$13,0,10*ROW('Hygiene Data'!D145))="","",OFFSET('Hygiene Data'!$D$13,0,10*ROW('Hygiene Data'!D145)))</f>
        <v/>
      </c>
      <c r="DR151" s="322" t="str">
        <f ca="true">+IF(OFFSET('Hygiene Data'!$E$11,0,10*ROW('Hygiene Data'!E145))="","",OFFSET('Hygiene Data'!$E$11,0,10*ROW('Hygiene Data'!E145)))</f>
        <v/>
      </c>
      <c r="DS151" s="322" t="str">
        <f ca="true">+IF(OFFSET('Hygiene Data'!$E$12,0,10*ROW('Hygiene Data'!E145))="","",OFFSET('Hygiene Data'!$E$12,0,10*ROW('Hygiene Data'!E145)))</f>
        <v/>
      </c>
      <c r="DT151" s="322" t="str">
        <f ca="true">+IF(OFFSET('Hygiene Data'!$E$13,0,10*ROW('Hygiene Data'!E145))="","",OFFSET('Hygiene Data'!$E$13,0,10*ROW('Hygiene Data'!E145)))</f>
        <v/>
      </c>
      <c r="DU151" s="322" t="str">
        <f ca="true">+IF(OFFSET('Hygiene Data'!$F$11,0,10*ROW('Hygiene Data'!F145))="","",OFFSET('Hygiene Data'!$F$11,0,10*ROW('Hygiene Data'!F145)))</f>
        <v/>
      </c>
      <c r="DV151" s="322" t="str">
        <f ca="true">+IF(OFFSET('Hygiene Data'!$F$12,0,10*ROW('Hygiene Data'!F145))="","",OFFSET('Hygiene Data'!$F$12,0,10*ROW('Hygiene Data'!F145)))</f>
        <v/>
      </c>
      <c r="DW151" s="322" t="str">
        <f ca="true">+IF(OFFSET('Hygiene Data'!$F$13,0,10*ROW('Hygiene Data'!F145))="","",OFFSET('Hygiene Data'!$F$13,0,10*ROW('Hygiene Data'!F145)))</f>
        <v/>
      </c>
      <c r="DX151" s="322" t="str">
        <f ca="true">+IF(OFFSET('Hygiene Data'!$G$11,0,10*ROW('Hygiene Data'!G145))="","",OFFSET('Hygiene Data'!$G$11,0,10*ROW('Hygiene Data'!G145)))</f>
        <v/>
      </c>
      <c r="DY151" s="322" t="str">
        <f ca="true">+IF(OFFSET('Hygiene Data'!$G$12,0,10*ROW('Hygiene Data'!G145))="","",OFFSET('Hygiene Data'!$G$12,0,10*ROW('Hygiene Data'!G145)))</f>
        <v/>
      </c>
      <c r="DZ151" s="322" t="str">
        <f ca="true">+IF(OFFSET('Hygiene Data'!$G$13,0,10*ROW('Hygiene Data'!G145))="","",OFFSET('Hygiene Data'!$G$13,0,10*ROW('Hygiene Data'!G145)))</f>
        <v/>
      </c>
      <c r="EA151" s="322" t="str">
        <f ca="true">+IF(OFFSET('Hygiene Data'!$H$11,0,10*ROW('Hygiene Data'!H145))="","",OFFSET('Hygiene Data'!$H$11,0,10*ROW('Hygiene Data'!H145)))</f>
        <v/>
      </c>
      <c r="EB151" s="322" t="str">
        <f ca="true">+IF(OFFSET('Hygiene Data'!$H$12,0,10*ROW('Hygiene Data'!H145))="","",OFFSET('Hygiene Data'!$H$12,0,10*ROW('Hygiene Data'!H145)))</f>
        <v/>
      </c>
      <c r="EC151" s="322" t="str">
        <f ca="true">+IF(OFFSET('Hygiene Data'!$H$13,0,10*ROW('Hygiene Data'!H145))="","",OFFSET('Hygiene Data'!$H$13,0,10*ROW('Hygiene Data'!H145)))</f>
        <v/>
      </c>
      <c r="ED151" s="322" t="str">
        <f ca="true">+IF(OFFSET('Hygiene Data'!$I$11,0,10*ROW('Hygiene Data'!I145))="","",OFFSET('Hygiene Data'!$I$11,0,10*ROW('Hygiene Data'!I145)))</f>
        <v/>
      </c>
      <c r="EE151" s="322" t="str">
        <f ca="true">+IF(OFFSET('Hygiene Data'!$I$12,0,10*ROW('Hygiene Data'!I145))="","",OFFSET('Hygiene Data'!$I$12,0,10*ROW('Hygiene Data'!I145)))</f>
        <v/>
      </c>
      <c r="EF151" s="322" t="str">
        <f ca="true">+IF(OFFSET('Hygiene Data'!$I$13,0,10*ROW('Hygiene Data'!I145))="","",OFFSET('Hygiene Data'!$I$13,0,10*ROW('Hygiene Data'!I145)))</f>
        <v/>
      </c>
    </row>
    <row xmlns:x14ac="http://schemas.microsoft.com/office/spreadsheetml/2009/9/ac" r="152" x14ac:dyDescent="0.2">
      <c r="A152" s="38" t="str">
        <f ca="true">+IF(OFFSET('Water Data'!$B$2,0,10*ROW('Water Data'!E146))="","",OFFSET('Water Data'!$B$2,0,10*ROW('Water Data'!E146)))</f>
        <v/>
      </c>
      <c r="B152" s="38" t="str">
        <f ca="true">+IF(OFFSET('Water Data'!$C$2,0,10*ROW('Water Data'!F146))="","",OFFSET('Water Data'!$C$2,0,10*ROW('Water Data'!F146)))</f>
        <v/>
      </c>
      <c r="C152" s="378" t="str">
        <f t="shared" ca="true" si="2"/>
        <v/>
      </c>
      <c r="D152" s="99"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9"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9"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9"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9"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9"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9"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9"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9"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9"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9"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9"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9"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9"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9"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9"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9"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9"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100"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100"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100"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100"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100"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100"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100"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100"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100"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100"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100"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100"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100"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100"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100"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100"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100"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100"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100"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100"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100"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100"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100"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100"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100"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100"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100"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100"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100"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100"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101"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101"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101"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101"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101"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101"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101"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101"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101"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101"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101"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101"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101"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101"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101"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101"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101"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101"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22"/>
      <c r="BS152" s="322" t="str">
        <f ca="true">+IF(OFFSET('Water Data'!$D$27,0,10*ROW('Water Data'!D146))="","",OFFSET('Water Data'!$D$27,0,10*ROW('Water Data'!D146)))</f>
        <v/>
      </c>
      <c r="BT152" s="322" t="str">
        <f ca="true">+IF(OFFSET('Water Data'!$D$28,0,10*ROW('Water Data'!D146))="","",OFFSET('Water Data'!$D$28,0,10*ROW('Water Data'!D146)))</f>
        <v/>
      </c>
      <c r="BU152" s="322" t="str">
        <f ca="true">+IF(OFFSET('Water Data'!$D$29,0,10*ROW('Water Data'!D146))="","",OFFSET('Water Data'!$D$29,0,10*ROW('Water Data'!D146)))</f>
        <v/>
      </c>
      <c r="BV152" s="322" t="str">
        <f ca="true">+IF(OFFSET('Water Data'!$E$27,0,10*ROW('Water Data'!E146))="","",OFFSET('Water Data'!$E$27,0,10*ROW('Water Data'!E146)))</f>
        <v/>
      </c>
      <c r="BW152" s="322" t="str">
        <f ca="true">+IF(OFFSET('Water Data'!$E$28,0,10*ROW('Water Data'!E146))="","",OFFSET('Water Data'!$E$28,0,10*ROW('Water Data'!E146)))</f>
        <v/>
      </c>
      <c r="BX152" s="322" t="str">
        <f ca="true">+IF(OFFSET('Water Data'!$E$29,0,10*ROW('Water Data'!E146))="","",OFFSET('Water Data'!$E$29,0,10*ROW('Water Data'!E146)))</f>
        <v/>
      </c>
      <c r="BY152" s="322" t="str">
        <f ca="true">+IF(OFFSET('Water Data'!$F$27,0,10*ROW('Water Data'!F146))="","",OFFSET('Water Data'!$F$27,0,10*ROW('Water Data'!F146)))</f>
        <v/>
      </c>
      <c r="BZ152" s="322" t="str">
        <f ca="true">+IF(OFFSET('Water Data'!$F$28,0,10*ROW('Water Data'!F146))="","",OFFSET('Water Data'!$F$28,0,10*ROW('Water Data'!F146)))</f>
        <v/>
      </c>
      <c r="CA152" s="322" t="str">
        <f ca="true">+IF(OFFSET('Water Data'!$F$29,0,10*ROW('Water Data'!F146))="","",OFFSET('Water Data'!$F$29,0,10*ROW('Water Data'!F146)))</f>
        <v/>
      </c>
      <c r="CB152" s="322" t="str">
        <f ca="true">+IF(OFFSET('Water Data'!$G$27,0,10*ROW('Water Data'!G146))="","",OFFSET('Water Data'!$G$27,0,10*ROW('Water Data'!G146)))</f>
        <v/>
      </c>
      <c r="CC152" s="322" t="str">
        <f ca="true">+IF(OFFSET('Water Data'!$G$28,0,10*ROW('Water Data'!G146))="","",OFFSET('Water Data'!$G$28,0,10*ROW('Water Data'!G146)))</f>
        <v/>
      </c>
      <c r="CD152" s="322" t="str">
        <f ca="true">+IF(OFFSET('Water Data'!$G$29,0,10*ROW('Water Data'!G146))="","",OFFSET('Water Data'!$G$29,0,10*ROW('Water Data'!G146)))</f>
        <v/>
      </c>
      <c r="CE152" s="322" t="str">
        <f ca="true">+IF(OFFSET('Water Data'!$H$27,0,10*ROW('Water Data'!H146))="","",OFFSET('Water Data'!$H$27,0,10*ROW('Water Data'!H146)))</f>
        <v/>
      </c>
      <c r="CF152" s="322" t="str">
        <f ca="true">+IF(OFFSET('Water Data'!$H$28,0,10*ROW('Water Data'!H146))="","",OFFSET('Water Data'!$H$28,0,10*ROW('Water Data'!H146)))</f>
        <v/>
      </c>
      <c r="CG152" s="322" t="str">
        <f ca="true">+IF(OFFSET('Water Data'!$H$29,0,10*ROW('Water Data'!H146))="","",OFFSET('Water Data'!$H$29,0,10*ROW('Water Data'!H146)))</f>
        <v/>
      </c>
      <c r="CH152" s="322" t="str">
        <f ca="true">+IF(OFFSET('Water Data'!$I$27,0,10*ROW('Water Data'!I146))="","",OFFSET('Water Data'!$I$27,0,10*ROW('Water Data'!I146)))</f>
        <v/>
      </c>
      <c r="CI152" s="322" t="str">
        <f ca="true">+IF(OFFSET('Water Data'!$I$28,0,10*ROW('Water Data'!I146))="","",OFFSET('Water Data'!$I$28,0,10*ROW('Water Data'!I146)))</f>
        <v/>
      </c>
      <c r="CJ152" s="322" t="str">
        <f ca="true">+IF(OFFSET('Water Data'!$I$29,0,10*ROW('Water Data'!I146))="","",OFFSET('Water Data'!$I$29,0,10*ROW('Water Data'!I146)))</f>
        <v/>
      </c>
      <c r="CK152" s="322" t="str">
        <f ca="true">+IF(OFFSET('Sanitation Data'!$D$28,0,10*ROW('Sanitation Data'!D146))="","",OFFSET('Sanitation Data'!$D$28,0,10*ROW('Sanitation Data'!D146)))</f>
        <v/>
      </c>
      <c r="CL152" s="322" t="str">
        <f ca="true">+IF(OFFSET('Sanitation Data'!$D$29,0,10*ROW('Sanitation Data'!D146))="","",OFFSET('Sanitation Data'!$D$29,0,10*ROW('Sanitation Data'!D146)))</f>
        <v/>
      </c>
      <c r="CM152" s="322" t="str">
        <f ca="true">+IF(OFFSET('Sanitation Data'!$D$30,0,10*ROW('Sanitation Data'!D146))="","",OFFSET('Sanitation Data'!$D$30,0,10*ROW('Sanitation Data'!D146)))</f>
        <v/>
      </c>
      <c r="CN152" s="322" t="str">
        <f ca="true">+IF(OFFSET('Sanitation Data'!$D$31,0,10*ROW('Sanitation Data'!D146))="","",OFFSET('Sanitation Data'!$D$31,0,10*ROW('Sanitation Data'!D146)))</f>
        <v/>
      </c>
      <c r="CO152" s="322" t="str">
        <f ca="true">+IF(OFFSET('Sanitation Data'!$D$32,0,10*ROW('Sanitation Data'!D146))="","",OFFSET('Sanitation Data'!$D$32,0,10*ROW('Sanitation Data'!D146)))</f>
        <v/>
      </c>
      <c r="CP152" s="322" t="str">
        <f ca="true">+IF(OFFSET('Sanitation Data'!$E$28,0,10*ROW('Sanitation Data'!E146))="","",OFFSET('Sanitation Data'!$E$28,0,10*ROW('Sanitation Data'!E146)))</f>
        <v/>
      </c>
      <c r="CQ152" s="322" t="str">
        <f ca="true">+IF(OFFSET('Sanitation Data'!$E$29,0,10*ROW('Sanitation Data'!E146))="","",OFFSET('Sanitation Data'!$E$29,0,10*ROW('Sanitation Data'!E146)))</f>
        <v/>
      </c>
      <c r="CR152" s="322" t="str">
        <f ca="true">+IF(OFFSET('Sanitation Data'!$E$30,0,10*ROW('Sanitation Data'!E146))="","",OFFSET('Sanitation Data'!$E$30,0,10*ROW('Sanitation Data'!E146)))</f>
        <v/>
      </c>
      <c r="CS152" s="322" t="str">
        <f ca="true">+IF(OFFSET('Sanitation Data'!$E$31,0,10*ROW('Sanitation Data'!E146))="","",OFFSET('Sanitation Data'!$E$31,0,10*ROW('Sanitation Data'!E146)))</f>
        <v/>
      </c>
      <c r="CT152" s="322" t="str">
        <f ca="true">+IF(OFFSET('Sanitation Data'!$E$32,0,10*ROW('Sanitation Data'!E146))="","",OFFSET('Sanitation Data'!$E$32,0,10*ROW('Sanitation Data'!E146)))</f>
        <v/>
      </c>
      <c r="CU152" s="322" t="str">
        <f ca="true">+IF(OFFSET('Sanitation Data'!$F$28,0,10*ROW('Sanitation Data'!F146))="","",OFFSET('Sanitation Data'!$F$28,0,10*ROW('Sanitation Data'!F146)))</f>
        <v/>
      </c>
      <c r="CV152" s="322" t="str">
        <f ca="true">+IF(OFFSET('Sanitation Data'!$F$29,0,10*ROW('Sanitation Data'!F146))="","",OFFSET('Sanitation Data'!$F$29,0,10*ROW('Sanitation Data'!F146)))</f>
        <v/>
      </c>
      <c r="CW152" s="322" t="str">
        <f ca="true">+IF(OFFSET('Sanitation Data'!$F$30,0,10*ROW('Sanitation Data'!F146))="","",OFFSET('Sanitation Data'!$F$30,0,10*ROW('Sanitation Data'!F146)))</f>
        <v/>
      </c>
      <c r="CX152" s="322" t="str">
        <f ca="true">+IF(OFFSET('Sanitation Data'!$F$31,0,10*ROW('Sanitation Data'!F146))="","",OFFSET('Sanitation Data'!$F$31,0,10*ROW('Sanitation Data'!F146)))</f>
        <v/>
      </c>
      <c r="CY152" s="322" t="str">
        <f ca="true">+IF(OFFSET('Sanitation Data'!$F$32,0,10*ROW('Sanitation Data'!F146))="","",OFFSET('Sanitation Data'!$F$32,0,10*ROW('Sanitation Data'!F146)))</f>
        <v/>
      </c>
      <c r="CZ152" s="322" t="str">
        <f ca="true">+IF(OFFSET('Sanitation Data'!$G$28,0,10*ROW('Sanitation Data'!G146))="","",OFFSET('Sanitation Data'!$G$28,0,10*ROW('Sanitation Data'!G146)))</f>
        <v/>
      </c>
      <c r="DA152" s="322" t="str">
        <f ca="true">+IF(OFFSET('Sanitation Data'!$G$29,0,10*ROW('Sanitation Data'!G146))="","",OFFSET('Sanitation Data'!$G$29,0,10*ROW('Sanitation Data'!G146)))</f>
        <v/>
      </c>
      <c r="DB152" s="322" t="str">
        <f ca="true">+IF(OFFSET('Sanitation Data'!$G$30,0,10*ROW('Sanitation Data'!G146))="","",OFFSET('Sanitation Data'!$G$30,0,10*ROW('Sanitation Data'!G146)))</f>
        <v/>
      </c>
      <c r="DC152" s="322" t="str">
        <f ca="true">+IF(OFFSET('Sanitation Data'!$G$31,0,10*ROW('Sanitation Data'!G146))="","",OFFSET('Sanitation Data'!$G$31,0,10*ROW('Sanitation Data'!G146)))</f>
        <v/>
      </c>
      <c r="DD152" s="322" t="str">
        <f ca="true">+IF(OFFSET('Sanitation Data'!$G$32,0,10*ROW('Sanitation Data'!G146))="","",OFFSET('Sanitation Data'!$G$32,0,10*ROW('Sanitation Data'!G146)))</f>
        <v/>
      </c>
      <c r="DE152" s="322" t="str">
        <f ca="true">+IF(OFFSET('Sanitation Data'!$H$28,0,10*ROW('Sanitation Data'!H146))="","",OFFSET('Sanitation Data'!$H$28,0,10*ROW('Sanitation Data'!H146)))</f>
        <v/>
      </c>
      <c r="DF152" s="322" t="str">
        <f ca="true">+IF(OFFSET('Sanitation Data'!$H$29,0,10*ROW('Sanitation Data'!H146))="","",OFFSET('Sanitation Data'!$H$29,0,10*ROW('Sanitation Data'!H146)))</f>
        <v/>
      </c>
      <c r="DG152" s="322" t="str">
        <f ca="true">+IF(OFFSET('Sanitation Data'!$H$30,0,10*ROW('Sanitation Data'!H146))="","",OFFSET('Sanitation Data'!$H$30,0,10*ROW('Sanitation Data'!H146)))</f>
        <v/>
      </c>
      <c r="DH152" s="322" t="str">
        <f ca="true">+IF(OFFSET('Sanitation Data'!$H$31,0,10*ROW('Sanitation Data'!H146))="","",OFFSET('Sanitation Data'!$H$31,0,10*ROW('Sanitation Data'!H146)))</f>
        <v/>
      </c>
      <c r="DI152" s="322" t="str">
        <f ca="true">+IF(OFFSET('Sanitation Data'!$H$32,0,10*ROW('Sanitation Data'!H146))="","",OFFSET('Sanitation Data'!$H$32,0,10*ROW('Sanitation Data'!H146)))</f>
        <v/>
      </c>
      <c r="DJ152" s="322" t="str">
        <f ca="true">+IF(OFFSET('Sanitation Data'!$I$28,0,10*ROW('Sanitation Data'!I146))="","",OFFSET('Sanitation Data'!$I$28,0,10*ROW('Sanitation Data'!I146)))</f>
        <v/>
      </c>
      <c r="DK152" s="322" t="str">
        <f ca="true">+IF(OFFSET('Sanitation Data'!$I$29,0,10*ROW('Sanitation Data'!I146))="","",OFFSET('Sanitation Data'!$I$29,0,10*ROW('Sanitation Data'!I146)))</f>
        <v/>
      </c>
      <c r="DL152" s="322" t="str">
        <f ca="true">+IF(OFFSET('Sanitation Data'!$I$30,0,10*ROW('Sanitation Data'!I146))="","",OFFSET('Sanitation Data'!$I$30,0,10*ROW('Sanitation Data'!I146)))</f>
        <v/>
      </c>
      <c r="DM152" s="322" t="str">
        <f ca="true">+IF(OFFSET('Sanitation Data'!$I$31,0,10*ROW('Sanitation Data'!I146))="","",OFFSET('Sanitation Data'!$I$31,0,10*ROW('Sanitation Data'!I146)))</f>
        <v/>
      </c>
      <c r="DN152" s="322" t="str">
        <f ca="true">+IF(OFFSET('Sanitation Data'!$I$32,0,10*ROW('Sanitation Data'!I146))="","",OFFSET('Sanitation Data'!$I$32,0,10*ROW('Sanitation Data'!I146)))</f>
        <v/>
      </c>
      <c r="DO152" s="322" t="str">
        <f ca="true">+IF(OFFSET('Hygiene Data'!$D$11,0,10*ROW('Hygiene Data'!D146))="","",OFFSET('Hygiene Data'!$D$11,0,10*ROW('Hygiene Data'!D146)))</f>
        <v/>
      </c>
      <c r="DP152" s="322" t="str">
        <f ca="true">+IF(OFFSET('Hygiene Data'!$D$12,0,10*ROW('Hygiene Data'!D146))="","",OFFSET('Hygiene Data'!$D$12,0,10*ROW('Hygiene Data'!D146)))</f>
        <v/>
      </c>
      <c r="DQ152" s="322" t="str">
        <f ca="true">+IF(OFFSET('Hygiene Data'!$D$13,0,10*ROW('Hygiene Data'!D146))="","",OFFSET('Hygiene Data'!$D$13,0,10*ROW('Hygiene Data'!D146)))</f>
        <v/>
      </c>
      <c r="DR152" s="322" t="str">
        <f ca="true">+IF(OFFSET('Hygiene Data'!$E$11,0,10*ROW('Hygiene Data'!E146))="","",OFFSET('Hygiene Data'!$E$11,0,10*ROW('Hygiene Data'!E146)))</f>
        <v/>
      </c>
      <c r="DS152" s="322" t="str">
        <f ca="true">+IF(OFFSET('Hygiene Data'!$E$12,0,10*ROW('Hygiene Data'!E146))="","",OFFSET('Hygiene Data'!$E$12,0,10*ROW('Hygiene Data'!E146)))</f>
        <v/>
      </c>
      <c r="DT152" s="322" t="str">
        <f ca="true">+IF(OFFSET('Hygiene Data'!$E$13,0,10*ROW('Hygiene Data'!E146))="","",OFFSET('Hygiene Data'!$E$13,0,10*ROW('Hygiene Data'!E146)))</f>
        <v/>
      </c>
      <c r="DU152" s="322" t="str">
        <f ca="true">+IF(OFFSET('Hygiene Data'!$F$11,0,10*ROW('Hygiene Data'!F146))="","",OFFSET('Hygiene Data'!$F$11,0,10*ROW('Hygiene Data'!F146)))</f>
        <v/>
      </c>
      <c r="DV152" s="322" t="str">
        <f ca="true">+IF(OFFSET('Hygiene Data'!$F$12,0,10*ROW('Hygiene Data'!F146))="","",OFFSET('Hygiene Data'!$F$12,0,10*ROW('Hygiene Data'!F146)))</f>
        <v/>
      </c>
      <c r="DW152" s="322" t="str">
        <f ca="true">+IF(OFFSET('Hygiene Data'!$F$13,0,10*ROW('Hygiene Data'!F146))="","",OFFSET('Hygiene Data'!$F$13,0,10*ROW('Hygiene Data'!F146)))</f>
        <v/>
      </c>
      <c r="DX152" s="322" t="str">
        <f ca="true">+IF(OFFSET('Hygiene Data'!$G$11,0,10*ROW('Hygiene Data'!G146))="","",OFFSET('Hygiene Data'!$G$11,0,10*ROW('Hygiene Data'!G146)))</f>
        <v/>
      </c>
      <c r="DY152" s="322" t="str">
        <f ca="true">+IF(OFFSET('Hygiene Data'!$G$12,0,10*ROW('Hygiene Data'!G146))="","",OFFSET('Hygiene Data'!$G$12,0,10*ROW('Hygiene Data'!G146)))</f>
        <v/>
      </c>
      <c r="DZ152" s="322" t="str">
        <f ca="true">+IF(OFFSET('Hygiene Data'!$G$13,0,10*ROW('Hygiene Data'!G146))="","",OFFSET('Hygiene Data'!$G$13,0,10*ROW('Hygiene Data'!G146)))</f>
        <v/>
      </c>
      <c r="EA152" s="322" t="str">
        <f ca="true">+IF(OFFSET('Hygiene Data'!$H$11,0,10*ROW('Hygiene Data'!H146))="","",OFFSET('Hygiene Data'!$H$11,0,10*ROW('Hygiene Data'!H146)))</f>
        <v/>
      </c>
      <c r="EB152" s="322" t="str">
        <f ca="true">+IF(OFFSET('Hygiene Data'!$H$12,0,10*ROW('Hygiene Data'!H146))="","",OFFSET('Hygiene Data'!$H$12,0,10*ROW('Hygiene Data'!H146)))</f>
        <v/>
      </c>
      <c r="EC152" s="322" t="str">
        <f ca="true">+IF(OFFSET('Hygiene Data'!$H$13,0,10*ROW('Hygiene Data'!H146))="","",OFFSET('Hygiene Data'!$H$13,0,10*ROW('Hygiene Data'!H146)))</f>
        <v/>
      </c>
      <c r="ED152" s="322" t="str">
        <f ca="true">+IF(OFFSET('Hygiene Data'!$I$11,0,10*ROW('Hygiene Data'!I146))="","",OFFSET('Hygiene Data'!$I$11,0,10*ROW('Hygiene Data'!I146)))</f>
        <v/>
      </c>
      <c r="EE152" s="322" t="str">
        <f ca="true">+IF(OFFSET('Hygiene Data'!$I$12,0,10*ROW('Hygiene Data'!I146))="","",OFFSET('Hygiene Data'!$I$12,0,10*ROW('Hygiene Data'!I146)))</f>
        <v/>
      </c>
      <c r="EF152" s="322" t="str">
        <f ca="true">+IF(OFFSET('Hygiene Data'!$I$13,0,10*ROW('Hygiene Data'!I146))="","",OFFSET('Hygiene Data'!$I$13,0,10*ROW('Hygiene Data'!I146)))</f>
        <v/>
      </c>
    </row>
    <row xmlns:x14ac="http://schemas.microsoft.com/office/spreadsheetml/2009/9/ac" r="153" x14ac:dyDescent="0.2">
      <c r="A153" s="38" t="str">
        <f ca="true">+IF(OFFSET('Water Data'!$B$2,0,10*ROW('Water Data'!E147))="","",OFFSET('Water Data'!$B$2,0,10*ROW('Water Data'!E147)))</f>
        <v/>
      </c>
      <c r="B153" s="38" t="str">
        <f ca="true">+IF(OFFSET('Water Data'!$C$2,0,10*ROW('Water Data'!F147))="","",OFFSET('Water Data'!$C$2,0,10*ROW('Water Data'!F147)))</f>
        <v/>
      </c>
      <c r="C153" s="378" t="str">
        <f t="shared" ca="true" si="2"/>
        <v/>
      </c>
      <c r="D153" s="99"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9"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9"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9"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9"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9"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9"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9"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9"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9"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9"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9"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9"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9"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9"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9"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9"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9"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100"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100"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100"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100"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100"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100"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100"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100"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100"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100"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100"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100"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100"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100"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100"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100"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100"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100"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100"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100"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100"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100"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100"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100"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100"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100"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100"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100"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100"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100"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101"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101"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101"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101"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101"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101"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101"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101"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101"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101"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101"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101"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101"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101"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101"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101"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101"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101"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22"/>
      <c r="BS153" s="322" t="str">
        <f ca="true">+IF(OFFSET('Water Data'!$D$27,0,10*ROW('Water Data'!D147))="","",OFFSET('Water Data'!$D$27,0,10*ROW('Water Data'!D147)))</f>
        <v/>
      </c>
      <c r="BT153" s="322" t="str">
        <f ca="true">+IF(OFFSET('Water Data'!$D$28,0,10*ROW('Water Data'!D147))="","",OFFSET('Water Data'!$D$28,0,10*ROW('Water Data'!D147)))</f>
        <v/>
      </c>
      <c r="BU153" s="322" t="str">
        <f ca="true">+IF(OFFSET('Water Data'!$D$29,0,10*ROW('Water Data'!D147))="","",OFFSET('Water Data'!$D$29,0,10*ROW('Water Data'!D147)))</f>
        <v/>
      </c>
      <c r="BV153" s="322" t="str">
        <f ca="true">+IF(OFFSET('Water Data'!$E$27,0,10*ROW('Water Data'!E147))="","",OFFSET('Water Data'!$E$27,0,10*ROW('Water Data'!E147)))</f>
        <v/>
      </c>
      <c r="BW153" s="322" t="str">
        <f ca="true">+IF(OFFSET('Water Data'!$E$28,0,10*ROW('Water Data'!E147))="","",OFFSET('Water Data'!$E$28,0,10*ROW('Water Data'!E147)))</f>
        <v/>
      </c>
      <c r="BX153" s="322" t="str">
        <f ca="true">+IF(OFFSET('Water Data'!$E$29,0,10*ROW('Water Data'!E147))="","",OFFSET('Water Data'!$E$29,0,10*ROW('Water Data'!E147)))</f>
        <v/>
      </c>
      <c r="BY153" s="322" t="str">
        <f ca="true">+IF(OFFSET('Water Data'!$F$27,0,10*ROW('Water Data'!F147))="","",OFFSET('Water Data'!$F$27,0,10*ROW('Water Data'!F147)))</f>
        <v/>
      </c>
      <c r="BZ153" s="322" t="str">
        <f ca="true">+IF(OFFSET('Water Data'!$F$28,0,10*ROW('Water Data'!F147))="","",OFFSET('Water Data'!$F$28,0,10*ROW('Water Data'!F147)))</f>
        <v/>
      </c>
      <c r="CA153" s="322" t="str">
        <f ca="true">+IF(OFFSET('Water Data'!$F$29,0,10*ROW('Water Data'!F147))="","",OFFSET('Water Data'!$F$29,0,10*ROW('Water Data'!F147)))</f>
        <v/>
      </c>
      <c r="CB153" s="322" t="str">
        <f ca="true">+IF(OFFSET('Water Data'!$G$27,0,10*ROW('Water Data'!G147))="","",OFFSET('Water Data'!$G$27,0,10*ROW('Water Data'!G147)))</f>
        <v/>
      </c>
      <c r="CC153" s="322" t="str">
        <f ca="true">+IF(OFFSET('Water Data'!$G$28,0,10*ROW('Water Data'!G147))="","",OFFSET('Water Data'!$G$28,0,10*ROW('Water Data'!G147)))</f>
        <v/>
      </c>
      <c r="CD153" s="322" t="str">
        <f ca="true">+IF(OFFSET('Water Data'!$G$29,0,10*ROW('Water Data'!G147))="","",OFFSET('Water Data'!$G$29,0,10*ROW('Water Data'!G147)))</f>
        <v/>
      </c>
      <c r="CE153" s="322" t="str">
        <f ca="true">+IF(OFFSET('Water Data'!$H$27,0,10*ROW('Water Data'!H147))="","",OFFSET('Water Data'!$H$27,0,10*ROW('Water Data'!H147)))</f>
        <v/>
      </c>
      <c r="CF153" s="322" t="str">
        <f ca="true">+IF(OFFSET('Water Data'!$H$28,0,10*ROW('Water Data'!H147))="","",OFFSET('Water Data'!$H$28,0,10*ROW('Water Data'!H147)))</f>
        <v/>
      </c>
      <c r="CG153" s="322" t="str">
        <f ca="true">+IF(OFFSET('Water Data'!$H$29,0,10*ROW('Water Data'!H147))="","",OFFSET('Water Data'!$H$29,0,10*ROW('Water Data'!H147)))</f>
        <v/>
      </c>
      <c r="CH153" s="322" t="str">
        <f ca="true">+IF(OFFSET('Water Data'!$I$27,0,10*ROW('Water Data'!I147))="","",OFFSET('Water Data'!$I$27,0,10*ROW('Water Data'!I147)))</f>
        <v/>
      </c>
      <c r="CI153" s="322" t="str">
        <f ca="true">+IF(OFFSET('Water Data'!$I$28,0,10*ROW('Water Data'!I147))="","",OFFSET('Water Data'!$I$28,0,10*ROW('Water Data'!I147)))</f>
        <v/>
      </c>
      <c r="CJ153" s="322" t="str">
        <f ca="true">+IF(OFFSET('Water Data'!$I$29,0,10*ROW('Water Data'!I147))="","",OFFSET('Water Data'!$I$29,0,10*ROW('Water Data'!I147)))</f>
        <v/>
      </c>
      <c r="CK153" s="322" t="str">
        <f ca="true">+IF(OFFSET('Sanitation Data'!$D$28,0,10*ROW('Sanitation Data'!D147))="","",OFFSET('Sanitation Data'!$D$28,0,10*ROW('Sanitation Data'!D147)))</f>
        <v/>
      </c>
      <c r="CL153" s="322" t="str">
        <f ca="true">+IF(OFFSET('Sanitation Data'!$D$29,0,10*ROW('Sanitation Data'!D147))="","",OFFSET('Sanitation Data'!$D$29,0,10*ROW('Sanitation Data'!D147)))</f>
        <v/>
      </c>
      <c r="CM153" s="322" t="str">
        <f ca="true">+IF(OFFSET('Sanitation Data'!$D$30,0,10*ROW('Sanitation Data'!D147))="","",OFFSET('Sanitation Data'!$D$30,0,10*ROW('Sanitation Data'!D147)))</f>
        <v/>
      </c>
      <c r="CN153" s="322" t="str">
        <f ca="true">+IF(OFFSET('Sanitation Data'!$D$31,0,10*ROW('Sanitation Data'!D147))="","",OFFSET('Sanitation Data'!$D$31,0,10*ROW('Sanitation Data'!D147)))</f>
        <v/>
      </c>
      <c r="CO153" s="322" t="str">
        <f ca="true">+IF(OFFSET('Sanitation Data'!$D$32,0,10*ROW('Sanitation Data'!D147))="","",OFFSET('Sanitation Data'!$D$32,0,10*ROW('Sanitation Data'!D147)))</f>
        <v/>
      </c>
      <c r="CP153" s="322" t="str">
        <f ca="true">+IF(OFFSET('Sanitation Data'!$E$28,0,10*ROW('Sanitation Data'!E147))="","",OFFSET('Sanitation Data'!$E$28,0,10*ROW('Sanitation Data'!E147)))</f>
        <v/>
      </c>
      <c r="CQ153" s="322" t="str">
        <f ca="true">+IF(OFFSET('Sanitation Data'!$E$29,0,10*ROW('Sanitation Data'!E147))="","",OFFSET('Sanitation Data'!$E$29,0,10*ROW('Sanitation Data'!E147)))</f>
        <v/>
      </c>
      <c r="CR153" s="322" t="str">
        <f ca="true">+IF(OFFSET('Sanitation Data'!$E$30,0,10*ROW('Sanitation Data'!E147))="","",OFFSET('Sanitation Data'!$E$30,0,10*ROW('Sanitation Data'!E147)))</f>
        <v/>
      </c>
      <c r="CS153" s="322" t="str">
        <f ca="true">+IF(OFFSET('Sanitation Data'!$E$31,0,10*ROW('Sanitation Data'!E147))="","",OFFSET('Sanitation Data'!$E$31,0,10*ROW('Sanitation Data'!E147)))</f>
        <v/>
      </c>
      <c r="CT153" s="322" t="str">
        <f ca="true">+IF(OFFSET('Sanitation Data'!$E$32,0,10*ROW('Sanitation Data'!E147))="","",OFFSET('Sanitation Data'!$E$32,0,10*ROW('Sanitation Data'!E147)))</f>
        <v/>
      </c>
      <c r="CU153" s="322" t="str">
        <f ca="true">+IF(OFFSET('Sanitation Data'!$F$28,0,10*ROW('Sanitation Data'!F147))="","",OFFSET('Sanitation Data'!$F$28,0,10*ROW('Sanitation Data'!F147)))</f>
        <v/>
      </c>
      <c r="CV153" s="322" t="str">
        <f ca="true">+IF(OFFSET('Sanitation Data'!$F$29,0,10*ROW('Sanitation Data'!F147))="","",OFFSET('Sanitation Data'!$F$29,0,10*ROW('Sanitation Data'!F147)))</f>
        <v/>
      </c>
      <c r="CW153" s="322" t="str">
        <f ca="true">+IF(OFFSET('Sanitation Data'!$F$30,0,10*ROW('Sanitation Data'!F147))="","",OFFSET('Sanitation Data'!$F$30,0,10*ROW('Sanitation Data'!F147)))</f>
        <v/>
      </c>
      <c r="CX153" s="322" t="str">
        <f ca="true">+IF(OFFSET('Sanitation Data'!$F$31,0,10*ROW('Sanitation Data'!F147))="","",OFFSET('Sanitation Data'!$F$31,0,10*ROW('Sanitation Data'!F147)))</f>
        <v/>
      </c>
      <c r="CY153" s="322" t="str">
        <f ca="true">+IF(OFFSET('Sanitation Data'!$F$32,0,10*ROW('Sanitation Data'!F147))="","",OFFSET('Sanitation Data'!$F$32,0,10*ROW('Sanitation Data'!F147)))</f>
        <v/>
      </c>
      <c r="CZ153" s="322" t="str">
        <f ca="true">+IF(OFFSET('Sanitation Data'!$G$28,0,10*ROW('Sanitation Data'!G147))="","",OFFSET('Sanitation Data'!$G$28,0,10*ROW('Sanitation Data'!G147)))</f>
        <v/>
      </c>
      <c r="DA153" s="322" t="str">
        <f ca="true">+IF(OFFSET('Sanitation Data'!$G$29,0,10*ROW('Sanitation Data'!G147))="","",OFFSET('Sanitation Data'!$G$29,0,10*ROW('Sanitation Data'!G147)))</f>
        <v/>
      </c>
      <c r="DB153" s="322" t="str">
        <f ca="true">+IF(OFFSET('Sanitation Data'!$G$30,0,10*ROW('Sanitation Data'!G147))="","",OFFSET('Sanitation Data'!$G$30,0,10*ROW('Sanitation Data'!G147)))</f>
        <v/>
      </c>
      <c r="DC153" s="322" t="str">
        <f ca="true">+IF(OFFSET('Sanitation Data'!$G$31,0,10*ROW('Sanitation Data'!G147))="","",OFFSET('Sanitation Data'!$G$31,0,10*ROW('Sanitation Data'!G147)))</f>
        <v/>
      </c>
      <c r="DD153" s="322" t="str">
        <f ca="true">+IF(OFFSET('Sanitation Data'!$G$32,0,10*ROW('Sanitation Data'!G147))="","",OFFSET('Sanitation Data'!$G$32,0,10*ROW('Sanitation Data'!G147)))</f>
        <v/>
      </c>
      <c r="DE153" s="322" t="str">
        <f ca="true">+IF(OFFSET('Sanitation Data'!$H$28,0,10*ROW('Sanitation Data'!H147))="","",OFFSET('Sanitation Data'!$H$28,0,10*ROW('Sanitation Data'!H147)))</f>
        <v/>
      </c>
      <c r="DF153" s="322" t="str">
        <f ca="true">+IF(OFFSET('Sanitation Data'!$H$29,0,10*ROW('Sanitation Data'!H147))="","",OFFSET('Sanitation Data'!$H$29,0,10*ROW('Sanitation Data'!H147)))</f>
        <v/>
      </c>
      <c r="DG153" s="322" t="str">
        <f ca="true">+IF(OFFSET('Sanitation Data'!$H$30,0,10*ROW('Sanitation Data'!H147))="","",OFFSET('Sanitation Data'!$H$30,0,10*ROW('Sanitation Data'!H147)))</f>
        <v/>
      </c>
      <c r="DH153" s="322" t="str">
        <f ca="true">+IF(OFFSET('Sanitation Data'!$H$31,0,10*ROW('Sanitation Data'!H147))="","",OFFSET('Sanitation Data'!$H$31,0,10*ROW('Sanitation Data'!H147)))</f>
        <v/>
      </c>
      <c r="DI153" s="322" t="str">
        <f ca="true">+IF(OFFSET('Sanitation Data'!$H$32,0,10*ROW('Sanitation Data'!H147))="","",OFFSET('Sanitation Data'!$H$32,0,10*ROW('Sanitation Data'!H147)))</f>
        <v/>
      </c>
      <c r="DJ153" s="322" t="str">
        <f ca="true">+IF(OFFSET('Sanitation Data'!$I$28,0,10*ROW('Sanitation Data'!I147))="","",OFFSET('Sanitation Data'!$I$28,0,10*ROW('Sanitation Data'!I147)))</f>
        <v/>
      </c>
      <c r="DK153" s="322" t="str">
        <f ca="true">+IF(OFFSET('Sanitation Data'!$I$29,0,10*ROW('Sanitation Data'!I147))="","",OFFSET('Sanitation Data'!$I$29,0,10*ROW('Sanitation Data'!I147)))</f>
        <v/>
      </c>
      <c r="DL153" s="322" t="str">
        <f ca="true">+IF(OFFSET('Sanitation Data'!$I$30,0,10*ROW('Sanitation Data'!I147))="","",OFFSET('Sanitation Data'!$I$30,0,10*ROW('Sanitation Data'!I147)))</f>
        <v/>
      </c>
      <c r="DM153" s="322" t="str">
        <f ca="true">+IF(OFFSET('Sanitation Data'!$I$31,0,10*ROW('Sanitation Data'!I147))="","",OFFSET('Sanitation Data'!$I$31,0,10*ROW('Sanitation Data'!I147)))</f>
        <v/>
      </c>
      <c r="DN153" s="322" t="str">
        <f ca="true">+IF(OFFSET('Sanitation Data'!$I$32,0,10*ROW('Sanitation Data'!I147))="","",OFFSET('Sanitation Data'!$I$32,0,10*ROW('Sanitation Data'!I147)))</f>
        <v/>
      </c>
      <c r="DO153" s="322" t="str">
        <f ca="true">+IF(OFFSET('Hygiene Data'!$D$11,0,10*ROW('Hygiene Data'!D147))="","",OFFSET('Hygiene Data'!$D$11,0,10*ROW('Hygiene Data'!D147)))</f>
        <v/>
      </c>
      <c r="DP153" s="322" t="str">
        <f ca="true">+IF(OFFSET('Hygiene Data'!$D$12,0,10*ROW('Hygiene Data'!D147))="","",OFFSET('Hygiene Data'!$D$12,0,10*ROW('Hygiene Data'!D147)))</f>
        <v/>
      </c>
      <c r="DQ153" s="322" t="str">
        <f ca="true">+IF(OFFSET('Hygiene Data'!$D$13,0,10*ROW('Hygiene Data'!D147))="","",OFFSET('Hygiene Data'!$D$13,0,10*ROW('Hygiene Data'!D147)))</f>
        <v/>
      </c>
      <c r="DR153" s="322" t="str">
        <f ca="true">+IF(OFFSET('Hygiene Data'!$E$11,0,10*ROW('Hygiene Data'!E147))="","",OFFSET('Hygiene Data'!$E$11,0,10*ROW('Hygiene Data'!E147)))</f>
        <v/>
      </c>
      <c r="DS153" s="322" t="str">
        <f ca="true">+IF(OFFSET('Hygiene Data'!$E$12,0,10*ROW('Hygiene Data'!E147))="","",OFFSET('Hygiene Data'!$E$12,0,10*ROW('Hygiene Data'!E147)))</f>
        <v/>
      </c>
      <c r="DT153" s="322" t="str">
        <f ca="true">+IF(OFFSET('Hygiene Data'!$E$13,0,10*ROW('Hygiene Data'!E147))="","",OFFSET('Hygiene Data'!$E$13,0,10*ROW('Hygiene Data'!E147)))</f>
        <v/>
      </c>
      <c r="DU153" s="322" t="str">
        <f ca="true">+IF(OFFSET('Hygiene Data'!$F$11,0,10*ROW('Hygiene Data'!F147))="","",OFFSET('Hygiene Data'!$F$11,0,10*ROW('Hygiene Data'!F147)))</f>
        <v/>
      </c>
      <c r="DV153" s="322" t="str">
        <f ca="true">+IF(OFFSET('Hygiene Data'!$F$12,0,10*ROW('Hygiene Data'!F147))="","",OFFSET('Hygiene Data'!$F$12,0,10*ROW('Hygiene Data'!F147)))</f>
        <v/>
      </c>
      <c r="DW153" s="322" t="str">
        <f ca="true">+IF(OFFSET('Hygiene Data'!$F$13,0,10*ROW('Hygiene Data'!F147))="","",OFFSET('Hygiene Data'!$F$13,0,10*ROW('Hygiene Data'!F147)))</f>
        <v/>
      </c>
      <c r="DX153" s="322" t="str">
        <f ca="true">+IF(OFFSET('Hygiene Data'!$G$11,0,10*ROW('Hygiene Data'!G147))="","",OFFSET('Hygiene Data'!$G$11,0,10*ROW('Hygiene Data'!G147)))</f>
        <v/>
      </c>
      <c r="DY153" s="322" t="str">
        <f ca="true">+IF(OFFSET('Hygiene Data'!$G$12,0,10*ROW('Hygiene Data'!G147))="","",OFFSET('Hygiene Data'!$G$12,0,10*ROW('Hygiene Data'!G147)))</f>
        <v/>
      </c>
      <c r="DZ153" s="322" t="str">
        <f ca="true">+IF(OFFSET('Hygiene Data'!$G$13,0,10*ROW('Hygiene Data'!G147))="","",OFFSET('Hygiene Data'!$G$13,0,10*ROW('Hygiene Data'!G147)))</f>
        <v/>
      </c>
      <c r="EA153" s="322" t="str">
        <f ca="true">+IF(OFFSET('Hygiene Data'!$H$11,0,10*ROW('Hygiene Data'!H147))="","",OFFSET('Hygiene Data'!$H$11,0,10*ROW('Hygiene Data'!H147)))</f>
        <v/>
      </c>
      <c r="EB153" s="322" t="str">
        <f ca="true">+IF(OFFSET('Hygiene Data'!$H$12,0,10*ROW('Hygiene Data'!H147))="","",OFFSET('Hygiene Data'!$H$12,0,10*ROW('Hygiene Data'!H147)))</f>
        <v/>
      </c>
      <c r="EC153" s="322" t="str">
        <f ca="true">+IF(OFFSET('Hygiene Data'!$H$13,0,10*ROW('Hygiene Data'!H147))="","",OFFSET('Hygiene Data'!$H$13,0,10*ROW('Hygiene Data'!H147)))</f>
        <v/>
      </c>
      <c r="ED153" s="322" t="str">
        <f ca="true">+IF(OFFSET('Hygiene Data'!$I$11,0,10*ROW('Hygiene Data'!I147))="","",OFFSET('Hygiene Data'!$I$11,0,10*ROW('Hygiene Data'!I147)))</f>
        <v/>
      </c>
      <c r="EE153" s="322" t="str">
        <f ca="true">+IF(OFFSET('Hygiene Data'!$I$12,0,10*ROW('Hygiene Data'!I147))="","",OFFSET('Hygiene Data'!$I$12,0,10*ROW('Hygiene Data'!I147)))</f>
        <v/>
      </c>
      <c r="EF153" s="322" t="str">
        <f ca="true">+IF(OFFSET('Hygiene Data'!$I$13,0,10*ROW('Hygiene Data'!I147))="","",OFFSET('Hygiene Data'!$I$13,0,10*ROW('Hygiene Data'!I147)))</f>
        <v/>
      </c>
    </row>
    <row xmlns:x14ac="http://schemas.microsoft.com/office/spreadsheetml/2009/9/ac" r="154" x14ac:dyDescent="0.2">
      <c r="A154" s="38" t="str">
        <f ca="true">+IF(OFFSET('Water Data'!$B$2,0,10*ROW('Water Data'!E148))="","",OFFSET('Water Data'!$B$2,0,10*ROW('Water Data'!E148)))</f>
        <v/>
      </c>
      <c r="B154" s="38" t="str">
        <f ca="true">+IF(OFFSET('Water Data'!$C$2,0,10*ROW('Water Data'!F148))="","",OFFSET('Water Data'!$C$2,0,10*ROW('Water Data'!F148)))</f>
        <v/>
      </c>
      <c r="C154" s="378" t="str">
        <f t="shared" ca="true" si="2"/>
        <v/>
      </c>
      <c r="D154" s="99"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9"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9"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9"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9"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9"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9"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9"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9"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9"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9"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9"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9"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9"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9"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9"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9"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9"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100"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100"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100"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100"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100"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100"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100"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100"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100"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100"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100"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100"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100"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100"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100"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100"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100"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100"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100"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100"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100"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100"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100"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100"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100"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100"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100"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100"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100"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100"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101"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101"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101"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101"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101"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101"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101"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101"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101"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101"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101"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101"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101"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101"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101"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101"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101"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101"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22"/>
      <c r="BS154" s="322" t="str">
        <f ca="true">+IF(OFFSET('Water Data'!$D$27,0,10*ROW('Water Data'!D148))="","",OFFSET('Water Data'!$D$27,0,10*ROW('Water Data'!D148)))</f>
        <v/>
      </c>
      <c r="BT154" s="322" t="str">
        <f ca="true">+IF(OFFSET('Water Data'!$D$28,0,10*ROW('Water Data'!D148))="","",OFFSET('Water Data'!$D$28,0,10*ROW('Water Data'!D148)))</f>
        <v/>
      </c>
      <c r="BU154" s="322" t="str">
        <f ca="true">+IF(OFFSET('Water Data'!$D$29,0,10*ROW('Water Data'!D148))="","",OFFSET('Water Data'!$D$29,0,10*ROW('Water Data'!D148)))</f>
        <v/>
      </c>
      <c r="BV154" s="322" t="str">
        <f ca="true">+IF(OFFSET('Water Data'!$E$27,0,10*ROW('Water Data'!E148))="","",OFFSET('Water Data'!$E$27,0,10*ROW('Water Data'!E148)))</f>
        <v/>
      </c>
      <c r="BW154" s="322" t="str">
        <f ca="true">+IF(OFFSET('Water Data'!$E$28,0,10*ROW('Water Data'!E148))="","",OFFSET('Water Data'!$E$28,0,10*ROW('Water Data'!E148)))</f>
        <v/>
      </c>
      <c r="BX154" s="322" t="str">
        <f ca="true">+IF(OFFSET('Water Data'!$E$29,0,10*ROW('Water Data'!E148))="","",OFFSET('Water Data'!$E$29,0,10*ROW('Water Data'!E148)))</f>
        <v/>
      </c>
      <c r="BY154" s="322" t="str">
        <f ca="true">+IF(OFFSET('Water Data'!$F$27,0,10*ROW('Water Data'!F148))="","",OFFSET('Water Data'!$F$27,0,10*ROW('Water Data'!F148)))</f>
        <v/>
      </c>
      <c r="BZ154" s="322" t="str">
        <f ca="true">+IF(OFFSET('Water Data'!$F$28,0,10*ROW('Water Data'!F148))="","",OFFSET('Water Data'!$F$28,0,10*ROW('Water Data'!F148)))</f>
        <v/>
      </c>
      <c r="CA154" s="322" t="str">
        <f ca="true">+IF(OFFSET('Water Data'!$F$29,0,10*ROW('Water Data'!F148))="","",OFFSET('Water Data'!$F$29,0,10*ROW('Water Data'!F148)))</f>
        <v/>
      </c>
      <c r="CB154" s="322" t="str">
        <f ca="true">+IF(OFFSET('Water Data'!$G$27,0,10*ROW('Water Data'!G148))="","",OFFSET('Water Data'!$G$27,0,10*ROW('Water Data'!G148)))</f>
        <v/>
      </c>
      <c r="CC154" s="322" t="str">
        <f ca="true">+IF(OFFSET('Water Data'!$G$28,0,10*ROW('Water Data'!G148))="","",OFFSET('Water Data'!$G$28,0,10*ROW('Water Data'!G148)))</f>
        <v/>
      </c>
      <c r="CD154" s="322" t="str">
        <f ca="true">+IF(OFFSET('Water Data'!$G$29,0,10*ROW('Water Data'!G148))="","",OFFSET('Water Data'!$G$29,0,10*ROW('Water Data'!G148)))</f>
        <v/>
      </c>
      <c r="CE154" s="322" t="str">
        <f ca="true">+IF(OFFSET('Water Data'!$H$27,0,10*ROW('Water Data'!H148))="","",OFFSET('Water Data'!$H$27,0,10*ROW('Water Data'!H148)))</f>
        <v/>
      </c>
      <c r="CF154" s="322" t="str">
        <f ca="true">+IF(OFFSET('Water Data'!$H$28,0,10*ROW('Water Data'!H148))="","",OFFSET('Water Data'!$H$28,0,10*ROW('Water Data'!H148)))</f>
        <v/>
      </c>
      <c r="CG154" s="322" t="str">
        <f ca="true">+IF(OFFSET('Water Data'!$H$29,0,10*ROW('Water Data'!H148))="","",OFFSET('Water Data'!$H$29,0,10*ROW('Water Data'!H148)))</f>
        <v/>
      </c>
      <c r="CH154" s="322" t="str">
        <f ca="true">+IF(OFFSET('Water Data'!$I$27,0,10*ROW('Water Data'!I148))="","",OFFSET('Water Data'!$I$27,0,10*ROW('Water Data'!I148)))</f>
        <v/>
      </c>
      <c r="CI154" s="322" t="str">
        <f ca="true">+IF(OFFSET('Water Data'!$I$28,0,10*ROW('Water Data'!I148))="","",OFFSET('Water Data'!$I$28,0,10*ROW('Water Data'!I148)))</f>
        <v/>
      </c>
      <c r="CJ154" s="322" t="str">
        <f ca="true">+IF(OFFSET('Water Data'!$I$29,0,10*ROW('Water Data'!I148))="","",OFFSET('Water Data'!$I$29,0,10*ROW('Water Data'!I148)))</f>
        <v/>
      </c>
      <c r="CK154" s="322" t="str">
        <f ca="true">+IF(OFFSET('Sanitation Data'!$D$28,0,10*ROW('Sanitation Data'!D148))="","",OFFSET('Sanitation Data'!$D$28,0,10*ROW('Sanitation Data'!D148)))</f>
        <v/>
      </c>
      <c r="CL154" s="322" t="str">
        <f ca="true">+IF(OFFSET('Sanitation Data'!$D$29,0,10*ROW('Sanitation Data'!D148))="","",OFFSET('Sanitation Data'!$D$29,0,10*ROW('Sanitation Data'!D148)))</f>
        <v/>
      </c>
      <c r="CM154" s="322" t="str">
        <f ca="true">+IF(OFFSET('Sanitation Data'!$D$30,0,10*ROW('Sanitation Data'!D148))="","",OFFSET('Sanitation Data'!$D$30,0,10*ROW('Sanitation Data'!D148)))</f>
        <v/>
      </c>
      <c r="CN154" s="322" t="str">
        <f ca="true">+IF(OFFSET('Sanitation Data'!$D$31,0,10*ROW('Sanitation Data'!D148))="","",OFFSET('Sanitation Data'!$D$31,0,10*ROW('Sanitation Data'!D148)))</f>
        <v/>
      </c>
      <c r="CO154" s="322" t="str">
        <f ca="true">+IF(OFFSET('Sanitation Data'!$D$32,0,10*ROW('Sanitation Data'!D148))="","",OFFSET('Sanitation Data'!$D$32,0,10*ROW('Sanitation Data'!D148)))</f>
        <v/>
      </c>
      <c r="CP154" s="322" t="str">
        <f ca="true">+IF(OFFSET('Sanitation Data'!$E$28,0,10*ROW('Sanitation Data'!E148))="","",OFFSET('Sanitation Data'!$E$28,0,10*ROW('Sanitation Data'!E148)))</f>
        <v/>
      </c>
      <c r="CQ154" s="322" t="str">
        <f ca="true">+IF(OFFSET('Sanitation Data'!$E$29,0,10*ROW('Sanitation Data'!E148))="","",OFFSET('Sanitation Data'!$E$29,0,10*ROW('Sanitation Data'!E148)))</f>
        <v/>
      </c>
      <c r="CR154" s="322" t="str">
        <f ca="true">+IF(OFFSET('Sanitation Data'!$E$30,0,10*ROW('Sanitation Data'!E148))="","",OFFSET('Sanitation Data'!$E$30,0,10*ROW('Sanitation Data'!E148)))</f>
        <v/>
      </c>
      <c r="CS154" s="322" t="str">
        <f ca="true">+IF(OFFSET('Sanitation Data'!$E$31,0,10*ROW('Sanitation Data'!E148))="","",OFFSET('Sanitation Data'!$E$31,0,10*ROW('Sanitation Data'!E148)))</f>
        <v/>
      </c>
      <c r="CT154" s="322" t="str">
        <f ca="true">+IF(OFFSET('Sanitation Data'!$E$32,0,10*ROW('Sanitation Data'!E148))="","",OFFSET('Sanitation Data'!$E$32,0,10*ROW('Sanitation Data'!E148)))</f>
        <v/>
      </c>
      <c r="CU154" s="322" t="str">
        <f ca="true">+IF(OFFSET('Sanitation Data'!$F$28,0,10*ROW('Sanitation Data'!F148))="","",OFFSET('Sanitation Data'!$F$28,0,10*ROW('Sanitation Data'!F148)))</f>
        <v/>
      </c>
      <c r="CV154" s="322" t="str">
        <f ca="true">+IF(OFFSET('Sanitation Data'!$F$29,0,10*ROW('Sanitation Data'!F148))="","",OFFSET('Sanitation Data'!$F$29,0,10*ROW('Sanitation Data'!F148)))</f>
        <v/>
      </c>
      <c r="CW154" s="322" t="str">
        <f ca="true">+IF(OFFSET('Sanitation Data'!$F$30,0,10*ROW('Sanitation Data'!F148))="","",OFFSET('Sanitation Data'!$F$30,0,10*ROW('Sanitation Data'!F148)))</f>
        <v/>
      </c>
      <c r="CX154" s="322" t="str">
        <f ca="true">+IF(OFFSET('Sanitation Data'!$F$31,0,10*ROW('Sanitation Data'!F148))="","",OFFSET('Sanitation Data'!$F$31,0,10*ROW('Sanitation Data'!F148)))</f>
        <v/>
      </c>
      <c r="CY154" s="322" t="str">
        <f ca="true">+IF(OFFSET('Sanitation Data'!$F$32,0,10*ROW('Sanitation Data'!F148))="","",OFFSET('Sanitation Data'!$F$32,0,10*ROW('Sanitation Data'!F148)))</f>
        <v/>
      </c>
      <c r="CZ154" s="322" t="str">
        <f ca="true">+IF(OFFSET('Sanitation Data'!$G$28,0,10*ROW('Sanitation Data'!G148))="","",OFFSET('Sanitation Data'!$G$28,0,10*ROW('Sanitation Data'!G148)))</f>
        <v/>
      </c>
      <c r="DA154" s="322" t="str">
        <f ca="true">+IF(OFFSET('Sanitation Data'!$G$29,0,10*ROW('Sanitation Data'!G148))="","",OFFSET('Sanitation Data'!$G$29,0,10*ROW('Sanitation Data'!G148)))</f>
        <v/>
      </c>
      <c r="DB154" s="322" t="str">
        <f ca="true">+IF(OFFSET('Sanitation Data'!$G$30,0,10*ROW('Sanitation Data'!G148))="","",OFFSET('Sanitation Data'!$G$30,0,10*ROW('Sanitation Data'!G148)))</f>
        <v/>
      </c>
      <c r="DC154" s="322" t="str">
        <f ca="true">+IF(OFFSET('Sanitation Data'!$G$31,0,10*ROW('Sanitation Data'!G148))="","",OFFSET('Sanitation Data'!$G$31,0,10*ROW('Sanitation Data'!G148)))</f>
        <v/>
      </c>
      <c r="DD154" s="322" t="str">
        <f ca="true">+IF(OFFSET('Sanitation Data'!$G$32,0,10*ROW('Sanitation Data'!G148))="","",OFFSET('Sanitation Data'!$G$32,0,10*ROW('Sanitation Data'!G148)))</f>
        <v/>
      </c>
      <c r="DE154" s="322" t="str">
        <f ca="true">+IF(OFFSET('Sanitation Data'!$H$28,0,10*ROW('Sanitation Data'!H148))="","",OFFSET('Sanitation Data'!$H$28,0,10*ROW('Sanitation Data'!H148)))</f>
        <v/>
      </c>
      <c r="DF154" s="322" t="str">
        <f ca="true">+IF(OFFSET('Sanitation Data'!$H$29,0,10*ROW('Sanitation Data'!H148))="","",OFFSET('Sanitation Data'!$H$29,0,10*ROW('Sanitation Data'!H148)))</f>
        <v/>
      </c>
      <c r="DG154" s="322" t="str">
        <f ca="true">+IF(OFFSET('Sanitation Data'!$H$30,0,10*ROW('Sanitation Data'!H148))="","",OFFSET('Sanitation Data'!$H$30,0,10*ROW('Sanitation Data'!H148)))</f>
        <v/>
      </c>
      <c r="DH154" s="322" t="str">
        <f ca="true">+IF(OFFSET('Sanitation Data'!$H$31,0,10*ROW('Sanitation Data'!H148))="","",OFFSET('Sanitation Data'!$H$31,0,10*ROW('Sanitation Data'!H148)))</f>
        <v/>
      </c>
      <c r="DI154" s="322" t="str">
        <f ca="true">+IF(OFFSET('Sanitation Data'!$H$32,0,10*ROW('Sanitation Data'!H148))="","",OFFSET('Sanitation Data'!$H$32,0,10*ROW('Sanitation Data'!H148)))</f>
        <v/>
      </c>
      <c r="DJ154" s="322" t="str">
        <f ca="true">+IF(OFFSET('Sanitation Data'!$I$28,0,10*ROW('Sanitation Data'!I148))="","",OFFSET('Sanitation Data'!$I$28,0,10*ROW('Sanitation Data'!I148)))</f>
        <v/>
      </c>
      <c r="DK154" s="322" t="str">
        <f ca="true">+IF(OFFSET('Sanitation Data'!$I$29,0,10*ROW('Sanitation Data'!I148))="","",OFFSET('Sanitation Data'!$I$29,0,10*ROW('Sanitation Data'!I148)))</f>
        <v/>
      </c>
      <c r="DL154" s="322" t="str">
        <f ca="true">+IF(OFFSET('Sanitation Data'!$I$30,0,10*ROW('Sanitation Data'!I148))="","",OFFSET('Sanitation Data'!$I$30,0,10*ROW('Sanitation Data'!I148)))</f>
        <v/>
      </c>
      <c r="DM154" s="322" t="str">
        <f ca="true">+IF(OFFSET('Sanitation Data'!$I$31,0,10*ROW('Sanitation Data'!I148))="","",OFFSET('Sanitation Data'!$I$31,0,10*ROW('Sanitation Data'!I148)))</f>
        <v/>
      </c>
      <c r="DN154" s="322" t="str">
        <f ca="true">+IF(OFFSET('Sanitation Data'!$I$32,0,10*ROW('Sanitation Data'!I148))="","",OFFSET('Sanitation Data'!$I$32,0,10*ROW('Sanitation Data'!I148)))</f>
        <v/>
      </c>
      <c r="DO154" s="322" t="str">
        <f ca="true">+IF(OFFSET('Hygiene Data'!$D$11,0,10*ROW('Hygiene Data'!D148))="","",OFFSET('Hygiene Data'!$D$11,0,10*ROW('Hygiene Data'!D148)))</f>
        <v/>
      </c>
      <c r="DP154" s="322" t="str">
        <f ca="true">+IF(OFFSET('Hygiene Data'!$D$12,0,10*ROW('Hygiene Data'!D148))="","",OFFSET('Hygiene Data'!$D$12,0,10*ROW('Hygiene Data'!D148)))</f>
        <v/>
      </c>
      <c r="DQ154" s="322" t="str">
        <f ca="true">+IF(OFFSET('Hygiene Data'!$D$13,0,10*ROW('Hygiene Data'!D148))="","",OFFSET('Hygiene Data'!$D$13,0,10*ROW('Hygiene Data'!D148)))</f>
        <v/>
      </c>
      <c r="DR154" s="322" t="str">
        <f ca="true">+IF(OFFSET('Hygiene Data'!$E$11,0,10*ROW('Hygiene Data'!E148))="","",OFFSET('Hygiene Data'!$E$11,0,10*ROW('Hygiene Data'!E148)))</f>
        <v/>
      </c>
      <c r="DS154" s="322" t="str">
        <f ca="true">+IF(OFFSET('Hygiene Data'!$E$12,0,10*ROW('Hygiene Data'!E148))="","",OFFSET('Hygiene Data'!$E$12,0,10*ROW('Hygiene Data'!E148)))</f>
        <v/>
      </c>
      <c r="DT154" s="322" t="str">
        <f ca="true">+IF(OFFSET('Hygiene Data'!$E$13,0,10*ROW('Hygiene Data'!E148))="","",OFFSET('Hygiene Data'!$E$13,0,10*ROW('Hygiene Data'!E148)))</f>
        <v/>
      </c>
      <c r="DU154" s="322" t="str">
        <f ca="true">+IF(OFFSET('Hygiene Data'!$F$11,0,10*ROW('Hygiene Data'!F148))="","",OFFSET('Hygiene Data'!$F$11,0,10*ROW('Hygiene Data'!F148)))</f>
        <v/>
      </c>
      <c r="DV154" s="322" t="str">
        <f ca="true">+IF(OFFSET('Hygiene Data'!$F$12,0,10*ROW('Hygiene Data'!F148))="","",OFFSET('Hygiene Data'!$F$12,0,10*ROW('Hygiene Data'!F148)))</f>
        <v/>
      </c>
      <c r="DW154" s="322" t="str">
        <f ca="true">+IF(OFFSET('Hygiene Data'!$F$13,0,10*ROW('Hygiene Data'!F148))="","",OFFSET('Hygiene Data'!$F$13,0,10*ROW('Hygiene Data'!F148)))</f>
        <v/>
      </c>
      <c r="DX154" s="322" t="str">
        <f ca="true">+IF(OFFSET('Hygiene Data'!$G$11,0,10*ROW('Hygiene Data'!G148))="","",OFFSET('Hygiene Data'!$G$11,0,10*ROW('Hygiene Data'!G148)))</f>
        <v/>
      </c>
      <c r="DY154" s="322" t="str">
        <f ca="true">+IF(OFFSET('Hygiene Data'!$G$12,0,10*ROW('Hygiene Data'!G148))="","",OFFSET('Hygiene Data'!$G$12,0,10*ROW('Hygiene Data'!G148)))</f>
        <v/>
      </c>
      <c r="DZ154" s="322" t="str">
        <f ca="true">+IF(OFFSET('Hygiene Data'!$G$13,0,10*ROW('Hygiene Data'!G148))="","",OFFSET('Hygiene Data'!$G$13,0,10*ROW('Hygiene Data'!G148)))</f>
        <v/>
      </c>
      <c r="EA154" s="322" t="str">
        <f ca="true">+IF(OFFSET('Hygiene Data'!$H$11,0,10*ROW('Hygiene Data'!H148))="","",OFFSET('Hygiene Data'!$H$11,0,10*ROW('Hygiene Data'!H148)))</f>
        <v/>
      </c>
      <c r="EB154" s="322" t="str">
        <f ca="true">+IF(OFFSET('Hygiene Data'!$H$12,0,10*ROW('Hygiene Data'!H148))="","",OFFSET('Hygiene Data'!$H$12,0,10*ROW('Hygiene Data'!H148)))</f>
        <v/>
      </c>
      <c r="EC154" s="322" t="str">
        <f ca="true">+IF(OFFSET('Hygiene Data'!$H$13,0,10*ROW('Hygiene Data'!H148))="","",OFFSET('Hygiene Data'!$H$13,0,10*ROW('Hygiene Data'!H148)))</f>
        <v/>
      </c>
      <c r="ED154" s="322" t="str">
        <f ca="true">+IF(OFFSET('Hygiene Data'!$I$11,0,10*ROW('Hygiene Data'!I148))="","",OFFSET('Hygiene Data'!$I$11,0,10*ROW('Hygiene Data'!I148)))</f>
        <v/>
      </c>
      <c r="EE154" s="322" t="str">
        <f ca="true">+IF(OFFSET('Hygiene Data'!$I$12,0,10*ROW('Hygiene Data'!I148))="","",OFFSET('Hygiene Data'!$I$12,0,10*ROW('Hygiene Data'!I148)))</f>
        <v/>
      </c>
      <c r="EF154" s="322" t="str">
        <f ca="true">+IF(OFFSET('Hygiene Data'!$I$13,0,10*ROW('Hygiene Data'!I148))="","",OFFSET('Hygiene Data'!$I$13,0,10*ROW('Hygiene Data'!I148)))</f>
        <v/>
      </c>
    </row>
    <row xmlns:x14ac="http://schemas.microsoft.com/office/spreadsheetml/2009/9/ac" r="155" x14ac:dyDescent="0.2">
      <c r="A155" s="38" t="str">
        <f ca="true">+IF(OFFSET('Water Data'!$B$2,0,10*ROW('Water Data'!E149))="","",OFFSET('Water Data'!$B$2,0,10*ROW('Water Data'!E149)))</f>
        <v/>
      </c>
      <c r="B155" s="38" t="str">
        <f ca="true">+IF(OFFSET('Water Data'!$C$2,0,10*ROW('Water Data'!F149))="","",OFFSET('Water Data'!$C$2,0,10*ROW('Water Data'!F149)))</f>
        <v/>
      </c>
      <c r="C155" s="378" t="str">
        <f t="shared" ca="true" si="2"/>
        <v/>
      </c>
      <c r="D155" s="99"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9"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9"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9"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9"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9"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9"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9"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9"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9"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9"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9"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9"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9"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9"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9"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9"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9"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100"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100"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100"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100"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100"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100"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100"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100"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100"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100"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100"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100"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100"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100"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100"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100"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100"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100"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100"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100"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100"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100"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100"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100"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100"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100"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100"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100"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100"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100"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101"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101"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101"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101"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101"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101"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101"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101"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101"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101"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101"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101"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101"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101"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101"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101"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101"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101"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22"/>
      <c r="BS155" s="322" t="str">
        <f ca="true">+IF(OFFSET('Water Data'!$D$27,0,10*ROW('Water Data'!D149))="","",OFFSET('Water Data'!$D$27,0,10*ROW('Water Data'!D149)))</f>
        <v/>
      </c>
      <c r="BT155" s="322" t="str">
        <f ca="true">+IF(OFFSET('Water Data'!$D$28,0,10*ROW('Water Data'!D149))="","",OFFSET('Water Data'!$D$28,0,10*ROW('Water Data'!D149)))</f>
        <v/>
      </c>
      <c r="BU155" s="322" t="str">
        <f ca="true">+IF(OFFSET('Water Data'!$D$29,0,10*ROW('Water Data'!D149))="","",OFFSET('Water Data'!$D$29,0,10*ROW('Water Data'!D149)))</f>
        <v/>
      </c>
      <c r="BV155" s="322" t="str">
        <f ca="true">+IF(OFFSET('Water Data'!$E$27,0,10*ROW('Water Data'!E149))="","",OFFSET('Water Data'!$E$27,0,10*ROW('Water Data'!E149)))</f>
        <v/>
      </c>
      <c r="BW155" s="322" t="str">
        <f ca="true">+IF(OFFSET('Water Data'!$E$28,0,10*ROW('Water Data'!E149))="","",OFFSET('Water Data'!$E$28,0,10*ROW('Water Data'!E149)))</f>
        <v/>
      </c>
      <c r="BX155" s="322" t="str">
        <f ca="true">+IF(OFFSET('Water Data'!$E$29,0,10*ROW('Water Data'!E149))="","",OFFSET('Water Data'!$E$29,0,10*ROW('Water Data'!E149)))</f>
        <v/>
      </c>
      <c r="BY155" s="322" t="str">
        <f ca="true">+IF(OFFSET('Water Data'!$F$27,0,10*ROW('Water Data'!F149))="","",OFFSET('Water Data'!$F$27,0,10*ROW('Water Data'!F149)))</f>
        <v/>
      </c>
      <c r="BZ155" s="322" t="str">
        <f ca="true">+IF(OFFSET('Water Data'!$F$28,0,10*ROW('Water Data'!F149))="","",OFFSET('Water Data'!$F$28,0,10*ROW('Water Data'!F149)))</f>
        <v/>
      </c>
      <c r="CA155" s="322" t="str">
        <f ca="true">+IF(OFFSET('Water Data'!$F$29,0,10*ROW('Water Data'!F149))="","",OFFSET('Water Data'!$F$29,0,10*ROW('Water Data'!F149)))</f>
        <v/>
      </c>
      <c r="CB155" s="322" t="str">
        <f ca="true">+IF(OFFSET('Water Data'!$G$27,0,10*ROW('Water Data'!G149))="","",OFFSET('Water Data'!$G$27,0,10*ROW('Water Data'!G149)))</f>
        <v/>
      </c>
      <c r="CC155" s="322" t="str">
        <f ca="true">+IF(OFFSET('Water Data'!$G$28,0,10*ROW('Water Data'!G149))="","",OFFSET('Water Data'!$G$28,0,10*ROW('Water Data'!G149)))</f>
        <v/>
      </c>
      <c r="CD155" s="322" t="str">
        <f ca="true">+IF(OFFSET('Water Data'!$G$29,0,10*ROW('Water Data'!G149))="","",OFFSET('Water Data'!$G$29,0,10*ROW('Water Data'!G149)))</f>
        <v/>
      </c>
      <c r="CE155" s="322" t="str">
        <f ca="true">+IF(OFFSET('Water Data'!$H$27,0,10*ROW('Water Data'!H149))="","",OFFSET('Water Data'!$H$27,0,10*ROW('Water Data'!H149)))</f>
        <v/>
      </c>
      <c r="CF155" s="322" t="str">
        <f ca="true">+IF(OFFSET('Water Data'!$H$28,0,10*ROW('Water Data'!H149))="","",OFFSET('Water Data'!$H$28,0,10*ROW('Water Data'!H149)))</f>
        <v/>
      </c>
      <c r="CG155" s="322" t="str">
        <f ca="true">+IF(OFFSET('Water Data'!$H$29,0,10*ROW('Water Data'!H149))="","",OFFSET('Water Data'!$H$29,0,10*ROW('Water Data'!H149)))</f>
        <v/>
      </c>
      <c r="CH155" s="322" t="str">
        <f ca="true">+IF(OFFSET('Water Data'!$I$27,0,10*ROW('Water Data'!I149))="","",OFFSET('Water Data'!$I$27,0,10*ROW('Water Data'!I149)))</f>
        <v/>
      </c>
      <c r="CI155" s="322" t="str">
        <f ca="true">+IF(OFFSET('Water Data'!$I$28,0,10*ROW('Water Data'!I149))="","",OFFSET('Water Data'!$I$28,0,10*ROW('Water Data'!I149)))</f>
        <v/>
      </c>
      <c r="CJ155" s="322" t="str">
        <f ca="true">+IF(OFFSET('Water Data'!$I$29,0,10*ROW('Water Data'!I149))="","",OFFSET('Water Data'!$I$29,0,10*ROW('Water Data'!I149)))</f>
        <v/>
      </c>
      <c r="CK155" s="322" t="str">
        <f ca="true">+IF(OFFSET('Sanitation Data'!$D$28,0,10*ROW('Sanitation Data'!D149))="","",OFFSET('Sanitation Data'!$D$28,0,10*ROW('Sanitation Data'!D149)))</f>
        <v/>
      </c>
      <c r="CL155" s="322" t="str">
        <f ca="true">+IF(OFFSET('Sanitation Data'!$D$29,0,10*ROW('Sanitation Data'!D149))="","",OFFSET('Sanitation Data'!$D$29,0,10*ROW('Sanitation Data'!D149)))</f>
        <v/>
      </c>
      <c r="CM155" s="322" t="str">
        <f ca="true">+IF(OFFSET('Sanitation Data'!$D$30,0,10*ROW('Sanitation Data'!D149))="","",OFFSET('Sanitation Data'!$D$30,0,10*ROW('Sanitation Data'!D149)))</f>
        <v/>
      </c>
      <c r="CN155" s="322" t="str">
        <f ca="true">+IF(OFFSET('Sanitation Data'!$D$31,0,10*ROW('Sanitation Data'!D149))="","",OFFSET('Sanitation Data'!$D$31,0,10*ROW('Sanitation Data'!D149)))</f>
        <v/>
      </c>
      <c r="CO155" s="322" t="str">
        <f ca="true">+IF(OFFSET('Sanitation Data'!$D$32,0,10*ROW('Sanitation Data'!D149))="","",OFFSET('Sanitation Data'!$D$32,0,10*ROW('Sanitation Data'!D149)))</f>
        <v/>
      </c>
      <c r="CP155" s="322" t="str">
        <f ca="true">+IF(OFFSET('Sanitation Data'!$E$28,0,10*ROW('Sanitation Data'!E149))="","",OFFSET('Sanitation Data'!$E$28,0,10*ROW('Sanitation Data'!E149)))</f>
        <v/>
      </c>
      <c r="CQ155" s="322" t="str">
        <f ca="true">+IF(OFFSET('Sanitation Data'!$E$29,0,10*ROW('Sanitation Data'!E149))="","",OFFSET('Sanitation Data'!$E$29,0,10*ROW('Sanitation Data'!E149)))</f>
        <v/>
      </c>
      <c r="CR155" s="322" t="str">
        <f ca="true">+IF(OFFSET('Sanitation Data'!$E$30,0,10*ROW('Sanitation Data'!E149))="","",OFFSET('Sanitation Data'!$E$30,0,10*ROW('Sanitation Data'!E149)))</f>
        <v/>
      </c>
      <c r="CS155" s="322" t="str">
        <f ca="true">+IF(OFFSET('Sanitation Data'!$E$31,0,10*ROW('Sanitation Data'!E149))="","",OFFSET('Sanitation Data'!$E$31,0,10*ROW('Sanitation Data'!E149)))</f>
        <v/>
      </c>
      <c r="CT155" s="322" t="str">
        <f ca="true">+IF(OFFSET('Sanitation Data'!$E$32,0,10*ROW('Sanitation Data'!E149))="","",OFFSET('Sanitation Data'!$E$32,0,10*ROW('Sanitation Data'!E149)))</f>
        <v/>
      </c>
      <c r="CU155" s="322" t="str">
        <f ca="true">+IF(OFFSET('Sanitation Data'!$F$28,0,10*ROW('Sanitation Data'!F149))="","",OFFSET('Sanitation Data'!$F$28,0,10*ROW('Sanitation Data'!F149)))</f>
        <v/>
      </c>
      <c r="CV155" s="322" t="str">
        <f ca="true">+IF(OFFSET('Sanitation Data'!$F$29,0,10*ROW('Sanitation Data'!F149))="","",OFFSET('Sanitation Data'!$F$29,0,10*ROW('Sanitation Data'!F149)))</f>
        <v/>
      </c>
      <c r="CW155" s="322" t="str">
        <f ca="true">+IF(OFFSET('Sanitation Data'!$F$30,0,10*ROW('Sanitation Data'!F149))="","",OFFSET('Sanitation Data'!$F$30,0,10*ROW('Sanitation Data'!F149)))</f>
        <v/>
      </c>
      <c r="CX155" s="322" t="str">
        <f ca="true">+IF(OFFSET('Sanitation Data'!$F$31,0,10*ROW('Sanitation Data'!F149))="","",OFFSET('Sanitation Data'!$F$31,0,10*ROW('Sanitation Data'!F149)))</f>
        <v/>
      </c>
      <c r="CY155" s="322" t="str">
        <f ca="true">+IF(OFFSET('Sanitation Data'!$F$32,0,10*ROW('Sanitation Data'!F149))="","",OFFSET('Sanitation Data'!$F$32,0,10*ROW('Sanitation Data'!F149)))</f>
        <v/>
      </c>
      <c r="CZ155" s="322" t="str">
        <f ca="true">+IF(OFFSET('Sanitation Data'!$G$28,0,10*ROW('Sanitation Data'!G149))="","",OFFSET('Sanitation Data'!$G$28,0,10*ROW('Sanitation Data'!G149)))</f>
        <v/>
      </c>
      <c r="DA155" s="322" t="str">
        <f ca="true">+IF(OFFSET('Sanitation Data'!$G$29,0,10*ROW('Sanitation Data'!G149))="","",OFFSET('Sanitation Data'!$G$29,0,10*ROW('Sanitation Data'!G149)))</f>
        <v/>
      </c>
      <c r="DB155" s="322" t="str">
        <f ca="true">+IF(OFFSET('Sanitation Data'!$G$30,0,10*ROW('Sanitation Data'!G149))="","",OFFSET('Sanitation Data'!$G$30,0,10*ROW('Sanitation Data'!G149)))</f>
        <v/>
      </c>
      <c r="DC155" s="322" t="str">
        <f ca="true">+IF(OFFSET('Sanitation Data'!$G$31,0,10*ROW('Sanitation Data'!G149))="","",OFFSET('Sanitation Data'!$G$31,0,10*ROW('Sanitation Data'!G149)))</f>
        <v/>
      </c>
      <c r="DD155" s="322" t="str">
        <f ca="true">+IF(OFFSET('Sanitation Data'!$G$32,0,10*ROW('Sanitation Data'!G149))="","",OFFSET('Sanitation Data'!$G$32,0,10*ROW('Sanitation Data'!G149)))</f>
        <v/>
      </c>
      <c r="DE155" s="322" t="str">
        <f ca="true">+IF(OFFSET('Sanitation Data'!$H$28,0,10*ROW('Sanitation Data'!H149))="","",OFFSET('Sanitation Data'!$H$28,0,10*ROW('Sanitation Data'!H149)))</f>
        <v/>
      </c>
      <c r="DF155" s="322" t="str">
        <f ca="true">+IF(OFFSET('Sanitation Data'!$H$29,0,10*ROW('Sanitation Data'!H149))="","",OFFSET('Sanitation Data'!$H$29,0,10*ROW('Sanitation Data'!H149)))</f>
        <v/>
      </c>
      <c r="DG155" s="322" t="str">
        <f ca="true">+IF(OFFSET('Sanitation Data'!$H$30,0,10*ROW('Sanitation Data'!H149))="","",OFFSET('Sanitation Data'!$H$30,0,10*ROW('Sanitation Data'!H149)))</f>
        <v/>
      </c>
      <c r="DH155" s="322" t="str">
        <f ca="true">+IF(OFFSET('Sanitation Data'!$H$31,0,10*ROW('Sanitation Data'!H149))="","",OFFSET('Sanitation Data'!$H$31,0,10*ROW('Sanitation Data'!H149)))</f>
        <v/>
      </c>
      <c r="DI155" s="322" t="str">
        <f ca="true">+IF(OFFSET('Sanitation Data'!$H$32,0,10*ROW('Sanitation Data'!H149))="","",OFFSET('Sanitation Data'!$H$32,0,10*ROW('Sanitation Data'!H149)))</f>
        <v/>
      </c>
      <c r="DJ155" s="322" t="str">
        <f ca="true">+IF(OFFSET('Sanitation Data'!$I$28,0,10*ROW('Sanitation Data'!I149))="","",OFFSET('Sanitation Data'!$I$28,0,10*ROW('Sanitation Data'!I149)))</f>
        <v/>
      </c>
      <c r="DK155" s="322" t="str">
        <f ca="true">+IF(OFFSET('Sanitation Data'!$I$29,0,10*ROW('Sanitation Data'!I149))="","",OFFSET('Sanitation Data'!$I$29,0,10*ROW('Sanitation Data'!I149)))</f>
        <v/>
      </c>
      <c r="DL155" s="322" t="str">
        <f ca="true">+IF(OFFSET('Sanitation Data'!$I$30,0,10*ROW('Sanitation Data'!I149))="","",OFFSET('Sanitation Data'!$I$30,0,10*ROW('Sanitation Data'!I149)))</f>
        <v/>
      </c>
      <c r="DM155" s="322" t="str">
        <f ca="true">+IF(OFFSET('Sanitation Data'!$I$31,0,10*ROW('Sanitation Data'!I149))="","",OFFSET('Sanitation Data'!$I$31,0,10*ROW('Sanitation Data'!I149)))</f>
        <v/>
      </c>
      <c r="DN155" s="322" t="str">
        <f ca="true">+IF(OFFSET('Sanitation Data'!$I$32,0,10*ROW('Sanitation Data'!I149))="","",OFFSET('Sanitation Data'!$I$32,0,10*ROW('Sanitation Data'!I149)))</f>
        <v/>
      </c>
      <c r="DO155" s="322" t="str">
        <f ca="true">+IF(OFFSET('Hygiene Data'!$D$11,0,10*ROW('Hygiene Data'!D149))="","",OFFSET('Hygiene Data'!$D$11,0,10*ROW('Hygiene Data'!D149)))</f>
        <v/>
      </c>
      <c r="DP155" s="322" t="str">
        <f ca="true">+IF(OFFSET('Hygiene Data'!$D$12,0,10*ROW('Hygiene Data'!D149))="","",OFFSET('Hygiene Data'!$D$12,0,10*ROW('Hygiene Data'!D149)))</f>
        <v/>
      </c>
      <c r="DQ155" s="322" t="str">
        <f ca="true">+IF(OFFSET('Hygiene Data'!$D$13,0,10*ROW('Hygiene Data'!D149))="","",OFFSET('Hygiene Data'!$D$13,0,10*ROW('Hygiene Data'!D149)))</f>
        <v/>
      </c>
      <c r="DR155" s="322" t="str">
        <f ca="true">+IF(OFFSET('Hygiene Data'!$E$11,0,10*ROW('Hygiene Data'!E149))="","",OFFSET('Hygiene Data'!$E$11,0,10*ROW('Hygiene Data'!E149)))</f>
        <v/>
      </c>
      <c r="DS155" s="322" t="str">
        <f ca="true">+IF(OFFSET('Hygiene Data'!$E$12,0,10*ROW('Hygiene Data'!E149))="","",OFFSET('Hygiene Data'!$E$12,0,10*ROW('Hygiene Data'!E149)))</f>
        <v/>
      </c>
      <c r="DT155" s="322" t="str">
        <f ca="true">+IF(OFFSET('Hygiene Data'!$E$13,0,10*ROW('Hygiene Data'!E149))="","",OFFSET('Hygiene Data'!$E$13,0,10*ROW('Hygiene Data'!E149)))</f>
        <v/>
      </c>
      <c r="DU155" s="322" t="str">
        <f ca="true">+IF(OFFSET('Hygiene Data'!$F$11,0,10*ROW('Hygiene Data'!F149))="","",OFFSET('Hygiene Data'!$F$11,0,10*ROW('Hygiene Data'!F149)))</f>
        <v/>
      </c>
      <c r="DV155" s="322" t="str">
        <f ca="true">+IF(OFFSET('Hygiene Data'!$F$12,0,10*ROW('Hygiene Data'!F149))="","",OFFSET('Hygiene Data'!$F$12,0,10*ROW('Hygiene Data'!F149)))</f>
        <v/>
      </c>
      <c r="DW155" s="322" t="str">
        <f ca="true">+IF(OFFSET('Hygiene Data'!$F$13,0,10*ROW('Hygiene Data'!F149))="","",OFFSET('Hygiene Data'!$F$13,0,10*ROW('Hygiene Data'!F149)))</f>
        <v/>
      </c>
      <c r="DX155" s="322" t="str">
        <f ca="true">+IF(OFFSET('Hygiene Data'!$G$11,0,10*ROW('Hygiene Data'!G149))="","",OFFSET('Hygiene Data'!$G$11,0,10*ROW('Hygiene Data'!G149)))</f>
        <v/>
      </c>
      <c r="DY155" s="322" t="str">
        <f ca="true">+IF(OFFSET('Hygiene Data'!$G$12,0,10*ROW('Hygiene Data'!G149))="","",OFFSET('Hygiene Data'!$G$12,0,10*ROW('Hygiene Data'!G149)))</f>
        <v/>
      </c>
      <c r="DZ155" s="322" t="str">
        <f ca="true">+IF(OFFSET('Hygiene Data'!$G$13,0,10*ROW('Hygiene Data'!G149))="","",OFFSET('Hygiene Data'!$G$13,0,10*ROW('Hygiene Data'!G149)))</f>
        <v/>
      </c>
      <c r="EA155" s="322" t="str">
        <f ca="true">+IF(OFFSET('Hygiene Data'!$H$11,0,10*ROW('Hygiene Data'!H149))="","",OFFSET('Hygiene Data'!$H$11,0,10*ROW('Hygiene Data'!H149)))</f>
        <v/>
      </c>
      <c r="EB155" s="322" t="str">
        <f ca="true">+IF(OFFSET('Hygiene Data'!$H$12,0,10*ROW('Hygiene Data'!H149))="","",OFFSET('Hygiene Data'!$H$12,0,10*ROW('Hygiene Data'!H149)))</f>
        <v/>
      </c>
      <c r="EC155" s="322" t="str">
        <f ca="true">+IF(OFFSET('Hygiene Data'!$H$13,0,10*ROW('Hygiene Data'!H149))="","",OFFSET('Hygiene Data'!$H$13,0,10*ROW('Hygiene Data'!H149)))</f>
        <v/>
      </c>
      <c r="ED155" s="322" t="str">
        <f ca="true">+IF(OFFSET('Hygiene Data'!$I$11,0,10*ROW('Hygiene Data'!I149))="","",OFFSET('Hygiene Data'!$I$11,0,10*ROW('Hygiene Data'!I149)))</f>
        <v/>
      </c>
      <c r="EE155" s="322" t="str">
        <f ca="true">+IF(OFFSET('Hygiene Data'!$I$12,0,10*ROW('Hygiene Data'!I149))="","",OFFSET('Hygiene Data'!$I$12,0,10*ROW('Hygiene Data'!I149)))</f>
        <v/>
      </c>
      <c r="EF155" s="322" t="str">
        <f ca="true">+IF(OFFSET('Hygiene Data'!$I$13,0,10*ROW('Hygiene Data'!I149))="","",OFFSET('Hygiene Data'!$I$13,0,10*ROW('Hygiene Data'!I149)))</f>
        <v/>
      </c>
    </row>
    <row xmlns:x14ac="http://schemas.microsoft.com/office/spreadsheetml/2009/9/ac" r="156" x14ac:dyDescent="0.2">
      <c r="A156" s="38" t="str">
        <f ca="true">+IF(OFFSET('Water Data'!$B$2,0,10*ROW('Water Data'!E150))="","",OFFSET('Water Data'!$B$2,0,10*ROW('Water Data'!E150)))</f>
        <v/>
      </c>
      <c r="B156" s="38" t="str">
        <f ca="true">+IF(OFFSET('Water Data'!$C$2,0,10*ROW('Water Data'!F150))="","",OFFSET('Water Data'!$C$2,0,10*ROW('Water Data'!F150)))</f>
        <v/>
      </c>
      <c r="C156" s="378" t="str">
        <f t="shared" ca="true" si="2"/>
        <v/>
      </c>
      <c r="D156" s="99"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9"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9"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9"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9"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9"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9"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9"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9"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9"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9"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9"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9"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9"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9"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9"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9"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9"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100"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100"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100"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100"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100"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100"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100"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100"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100"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100"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100"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100"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100"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100"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100"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100"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100"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100"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100"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100"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100"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100"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100"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100"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100"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100"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100"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100"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100"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100"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101"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101"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101"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101"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101"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101"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101"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101"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101"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101"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101"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101"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101"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101"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101"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101"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101"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101"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22"/>
      <c r="BS156" s="322" t="str">
        <f ca="true">+IF(OFFSET('Water Data'!$D$27,0,10*ROW('Water Data'!D150))="","",OFFSET('Water Data'!$D$27,0,10*ROW('Water Data'!D150)))</f>
        <v/>
      </c>
      <c r="BT156" s="322" t="str">
        <f ca="true">+IF(OFFSET('Water Data'!$D$28,0,10*ROW('Water Data'!D150))="","",OFFSET('Water Data'!$D$28,0,10*ROW('Water Data'!D150)))</f>
        <v/>
      </c>
      <c r="BU156" s="322" t="str">
        <f ca="true">+IF(OFFSET('Water Data'!$D$29,0,10*ROW('Water Data'!D150))="","",OFFSET('Water Data'!$D$29,0,10*ROW('Water Data'!D150)))</f>
        <v/>
      </c>
      <c r="BV156" s="322" t="str">
        <f ca="true">+IF(OFFSET('Water Data'!$E$27,0,10*ROW('Water Data'!E150))="","",OFFSET('Water Data'!$E$27,0,10*ROW('Water Data'!E150)))</f>
        <v/>
      </c>
      <c r="BW156" s="322" t="str">
        <f ca="true">+IF(OFFSET('Water Data'!$E$28,0,10*ROW('Water Data'!E150))="","",OFFSET('Water Data'!$E$28,0,10*ROW('Water Data'!E150)))</f>
        <v/>
      </c>
      <c r="BX156" s="322" t="str">
        <f ca="true">+IF(OFFSET('Water Data'!$E$29,0,10*ROW('Water Data'!E150))="","",OFFSET('Water Data'!$E$29,0,10*ROW('Water Data'!E150)))</f>
        <v/>
      </c>
      <c r="BY156" s="322" t="str">
        <f ca="true">+IF(OFFSET('Water Data'!$F$27,0,10*ROW('Water Data'!F150))="","",OFFSET('Water Data'!$F$27,0,10*ROW('Water Data'!F150)))</f>
        <v/>
      </c>
      <c r="BZ156" s="322" t="str">
        <f ca="true">+IF(OFFSET('Water Data'!$F$28,0,10*ROW('Water Data'!F150))="","",OFFSET('Water Data'!$F$28,0,10*ROW('Water Data'!F150)))</f>
        <v/>
      </c>
      <c r="CA156" s="322" t="str">
        <f ca="true">+IF(OFFSET('Water Data'!$F$29,0,10*ROW('Water Data'!F150))="","",OFFSET('Water Data'!$F$29,0,10*ROW('Water Data'!F150)))</f>
        <v/>
      </c>
      <c r="CB156" s="322" t="str">
        <f ca="true">+IF(OFFSET('Water Data'!$G$27,0,10*ROW('Water Data'!G150))="","",OFFSET('Water Data'!$G$27,0,10*ROW('Water Data'!G150)))</f>
        <v/>
      </c>
      <c r="CC156" s="322" t="str">
        <f ca="true">+IF(OFFSET('Water Data'!$G$28,0,10*ROW('Water Data'!G150))="","",OFFSET('Water Data'!$G$28,0,10*ROW('Water Data'!G150)))</f>
        <v/>
      </c>
      <c r="CD156" s="322" t="str">
        <f ca="true">+IF(OFFSET('Water Data'!$G$29,0,10*ROW('Water Data'!G150))="","",OFFSET('Water Data'!$G$29,0,10*ROW('Water Data'!G150)))</f>
        <v/>
      </c>
      <c r="CE156" s="322" t="str">
        <f ca="true">+IF(OFFSET('Water Data'!$H$27,0,10*ROW('Water Data'!H150))="","",OFFSET('Water Data'!$H$27,0,10*ROW('Water Data'!H150)))</f>
        <v/>
      </c>
      <c r="CF156" s="322" t="str">
        <f ca="true">+IF(OFFSET('Water Data'!$H$28,0,10*ROW('Water Data'!H150))="","",OFFSET('Water Data'!$H$28,0,10*ROW('Water Data'!H150)))</f>
        <v/>
      </c>
      <c r="CG156" s="322" t="str">
        <f ca="true">+IF(OFFSET('Water Data'!$H$29,0,10*ROW('Water Data'!H150))="","",OFFSET('Water Data'!$H$29,0,10*ROW('Water Data'!H150)))</f>
        <v/>
      </c>
      <c r="CH156" s="322" t="str">
        <f ca="true">+IF(OFFSET('Water Data'!$I$27,0,10*ROW('Water Data'!I150))="","",OFFSET('Water Data'!$I$27,0,10*ROW('Water Data'!I150)))</f>
        <v/>
      </c>
      <c r="CI156" s="322" t="str">
        <f ca="true">+IF(OFFSET('Water Data'!$I$28,0,10*ROW('Water Data'!I150))="","",OFFSET('Water Data'!$I$28,0,10*ROW('Water Data'!I150)))</f>
        <v/>
      </c>
      <c r="CJ156" s="322" t="str">
        <f ca="true">+IF(OFFSET('Water Data'!$I$29,0,10*ROW('Water Data'!I150))="","",OFFSET('Water Data'!$I$29,0,10*ROW('Water Data'!I150)))</f>
        <v/>
      </c>
      <c r="CK156" s="322" t="str">
        <f ca="true">+IF(OFFSET('Sanitation Data'!$D$28,0,10*ROW('Sanitation Data'!D150))="","",OFFSET('Sanitation Data'!$D$28,0,10*ROW('Sanitation Data'!D150)))</f>
        <v/>
      </c>
      <c r="CL156" s="322" t="str">
        <f ca="true">+IF(OFFSET('Sanitation Data'!$D$29,0,10*ROW('Sanitation Data'!D150))="","",OFFSET('Sanitation Data'!$D$29,0,10*ROW('Sanitation Data'!D150)))</f>
        <v/>
      </c>
      <c r="CM156" s="322" t="str">
        <f ca="true">+IF(OFFSET('Sanitation Data'!$D$30,0,10*ROW('Sanitation Data'!D150))="","",OFFSET('Sanitation Data'!$D$30,0,10*ROW('Sanitation Data'!D150)))</f>
        <v/>
      </c>
      <c r="CN156" s="322" t="str">
        <f ca="true">+IF(OFFSET('Sanitation Data'!$D$31,0,10*ROW('Sanitation Data'!D150))="","",OFFSET('Sanitation Data'!$D$31,0,10*ROW('Sanitation Data'!D150)))</f>
        <v/>
      </c>
      <c r="CO156" s="322" t="str">
        <f ca="true">+IF(OFFSET('Sanitation Data'!$D$32,0,10*ROW('Sanitation Data'!D150))="","",OFFSET('Sanitation Data'!$D$32,0,10*ROW('Sanitation Data'!D150)))</f>
        <v/>
      </c>
      <c r="CP156" s="322" t="str">
        <f ca="true">+IF(OFFSET('Sanitation Data'!$E$28,0,10*ROW('Sanitation Data'!E150))="","",OFFSET('Sanitation Data'!$E$28,0,10*ROW('Sanitation Data'!E150)))</f>
        <v/>
      </c>
      <c r="CQ156" s="322" t="str">
        <f ca="true">+IF(OFFSET('Sanitation Data'!$E$29,0,10*ROW('Sanitation Data'!E150))="","",OFFSET('Sanitation Data'!$E$29,0,10*ROW('Sanitation Data'!E150)))</f>
        <v/>
      </c>
      <c r="CR156" s="322" t="str">
        <f ca="true">+IF(OFFSET('Sanitation Data'!$E$30,0,10*ROW('Sanitation Data'!E150))="","",OFFSET('Sanitation Data'!$E$30,0,10*ROW('Sanitation Data'!E150)))</f>
        <v/>
      </c>
      <c r="CS156" s="322" t="str">
        <f ca="true">+IF(OFFSET('Sanitation Data'!$E$31,0,10*ROW('Sanitation Data'!E150))="","",OFFSET('Sanitation Data'!$E$31,0,10*ROW('Sanitation Data'!E150)))</f>
        <v/>
      </c>
      <c r="CT156" s="322" t="str">
        <f ca="true">+IF(OFFSET('Sanitation Data'!$E$32,0,10*ROW('Sanitation Data'!E150))="","",OFFSET('Sanitation Data'!$E$32,0,10*ROW('Sanitation Data'!E150)))</f>
        <v/>
      </c>
      <c r="CU156" s="322" t="str">
        <f ca="true">+IF(OFFSET('Sanitation Data'!$F$28,0,10*ROW('Sanitation Data'!F150))="","",OFFSET('Sanitation Data'!$F$28,0,10*ROW('Sanitation Data'!F150)))</f>
        <v/>
      </c>
      <c r="CV156" s="322" t="str">
        <f ca="true">+IF(OFFSET('Sanitation Data'!$F$29,0,10*ROW('Sanitation Data'!F150))="","",OFFSET('Sanitation Data'!$F$29,0,10*ROW('Sanitation Data'!F150)))</f>
        <v/>
      </c>
      <c r="CW156" s="322" t="str">
        <f ca="true">+IF(OFFSET('Sanitation Data'!$F$30,0,10*ROW('Sanitation Data'!F150))="","",OFFSET('Sanitation Data'!$F$30,0,10*ROW('Sanitation Data'!F150)))</f>
        <v/>
      </c>
      <c r="CX156" s="322" t="str">
        <f ca="true">+IF(OFFSET('Sanitation Data'!$F$31,0,10*ROW('Sanitation Data'!F150))="","",OFFSET('Sanitation Data'!$F$31,0,10*ROW('Sanitation Data'!F150)))</f>
        <v/>
      </c>
      <c r="CY156" s="322" t="str">
        <f ca="true">+IF(OFFSET('Sanitation Data'!$F$32,0,10*ROW('Sanitation Data'!F150))="","",OFFSET('Sanitation Data'!$F$32,0,10*ROW('Sanitation Data'!F150)))</f>
        <v/>
      </c>
      <c r="CZ156" s="322" t="str">
        <f ca="true">+IF(OFFSET('Sanitation Data'!$G$28,0,10*ROW('Sanitation Data'!G150))="","",OFFSET('Sanitation Data'!$G$28,0,10*ROW('Sanitation Data'!G150)))</f>
        <v/>
      </c>
      <c r="DA156" s="322" t="str">
        <f ca="true">+IF(OFFSET('Sanitation Data'!$G$29,0,10*ROW('Sanitation Data'!G150))="","",OFFSET('Sanitation Data'!$G$29,0,10*ROW('Sanitation Data'!G150)))</f>
        <v/>
      </c>
      <c r="DB156" s="322" t="str">
        <f ca="true">+IF(OFFSET('Sanitation Data'!$G$30,0,10*ROW('Sanitation Data'!G150))="","",OFFSET('Sanitation Data'!$G$30,0,10*ROW('Sanitation Data'!G150)))</f>
        <v/>
      </c>
      <c r="DC156" s="322" t="str">
        <f ca="true">+IF(OFFSET('Sanitation Data'!$G$31,0,10*ROW('Sanitation Data'!G150))="","",OFFSET('Sanitation Data'!$G$31,0,10*ROW('Sanitation Data'!G150)))</f>
        <v/>
      </c>
      <c r="DD156" s="322" t="str">
        <f ca="true">+IF(OFFSET('Sanitation Data'!$G$32,0,10*ROW('Sanitation Data'!G150))="","",OFFSET('Sanitation Data'!$G$32,0,10*ROW('Sanitation Data'!G150)))</f>
        <v/>
      </c>
      <c r="DE156" s="322" t="str">
        <f ca="true">+IF(OFFSET('Sanitation Data'!$H$28,0,10*ROW('Sanitation Data'!H150))="","",OFFSET('Sanitation Data'!$H$28,0,10*ROW('Sanitation Data'!H150)))</f>
        <v/>
      </c>
      <c r="DF156" s="322" t="str">
        <f ca="true">+IF(OFFSET('Sanitation Data'!$H$29,0,10*ROW('Sanitation Data'!H150))="","",OFFSET('Sanitation Data'!$H$29,0,10*ROW('Sanitation Data'!H150)))</f>
        <v/>
      </c>
      <c r="DG156" s="322" t="str">
        <f ca="true">+IF(OFFSET('Sanitation Data'!$H$30,0,10*ROW('Sanitation Data'!H150))="","",OFFSET('Sanitation Data'!$H$30,0,10*ROW('Sanitation Data'!H150)))</f>
        <v/>
      </c>
      <c r="DH156" s="322" t="str">
        <f ca="true">+IF(OFFSET('Sanitation Data'!$H$31,0,10*ROW('Sanitation Data'!H150))="","",OFFSET('Sanitation Data'!$H$31,0,10*ROW('Sanitation Data'!H150)))</f>
        <v/>
      </c>
      <c r="DI156" s="322" t="str">
        <f ca="true">+IF(OFFSET('Sanitation Data'!$H$32,0,10*ROW('Sanitation Data'!H150))="","",OFFSET('Sanitation Data'!$H$32,0,10*ROW('Sanitation Data'!H150)))</f>
        <v/>
      </c>
      <c r="DJ156" s="322" t="str">
        <f ca="true">+IF(OFFSET('Sanitation Data'!$I$28,0,10*ROW('Sanitation Data'!I150))="","",OFFSET('Sanitation Data'!$I$28,0,10*ROW('Sanitation Data'!I150)))</f>
        <v/>
      </c>
      <c r="DK156" s="322" t="str">
        <f ca="true">+IF(OFFSET('Sanitation Data'!$I$29,0,10*ROW('Sanitation Data'!I150))="","",OFFSET('Sanitation Data'!$I$29,0,10*ROW('Sanitation Data'!I150)))</f>
        <v/>
      </c>
      <c r="DL156" s="322" t="str">
        <f ca="true">+IF(OFFSET('Sanitation Data'!$I$30,0,10*ROW('Sanitation Data'!I150))="","",OFFSET('Sanitation Data'!$I$30,0,10*ROW('Sanitation Data'!I150)))</f>
        <v/>
      </c>
      <c r="DM156" s="322" t="str">
        <f ca="true">+IF(OFFSET('Sanitation Data'!$I$31,0,10*ROW('Sanitation Data'!I150))="","",OFFSET('Sanitation Data'!$I$31,0,10*ROW('Sanitation Data'!I150)))</f>
        <v/>
      </c>
      <c r="DN156" s="322" t="str">
        <f ca="true">+IF(OFFSET('Sanitation Data'!$I$32,0,10*ROW('Sanitation Data'!I150))="","",OFFSET('Sanitation Data'!$I$32,0,10*ROW('Sanitation Data'!I150)))</f>
        <v/>
      </c>
      <c r="DO156" s="322" t="str">
        <f ca="true">+IF(OFFSET('Hygiene Data'!$D$11,0,10*ROW('Hygiene Data'!D150))="","",OFFSET('Hygiene Data'!$D$11,0,10*ROW('Hygiene Data'!D150)))</f>
        <v/>
      </c>
      <c r="DP156" s="322" t="str">
        <f ca="true">+IF(OFFSET('Hygiene Data'!$D$12,0,10*ROW('Hygiene Data'!D150))="","",OFFSET('Hygiene Data'!$D$12,0,10*ROW('Hygiene Data'!D150)))</f>
        <v/>
      </c>
      <c r="DQ156" s="322" t="str">
        <f ca="true">+IF(OFFSET('Hygiene Data'!$D$13,0,10*ROW('Hygiene Data'!D150))="","",OFFSET('Hygiene Data'!$D$13,0,10*ROW('Hygiene Data'!D150)))</f>
        <v/>
      </c>
      <c r="DR156" s="322" t="str">
        <f ca="true">+IF(OFFSET('Hygiene Data'!$E$11,0,10*ROW('Hygiene Data'!E150))="","",OFFSET('Hygiene Data'!$E$11,0,10*ROW('Hygiene Data'!E150)))</f>
        <v/>
      </c>
      <c r="DS156" s="322" t="str">
        <f ca="true">+IF(OFFSET('Hygiene Data'!$E$12,0,10*ROW('Hygiene Data'!E150))="","",OFFSET('Hygiene Data'!$E$12,0,10*ROW('Hygiene Data'!E150)))</f>
        <v/>
      </c>
      <c r="DT156" s="322" t="str">
        <f ca="true">+IF(OFFSET('Hygiene Data'!$E$13,0,10*ROW('Hygiene Data'!E150))="","",OFFSET('Hygiene Data'!$E$13,0,10*ROW('Hygiene Data'!E150)))</f>
        <v/>
      </c>
      <c r="DU156" s="322" t="str">
        <f ca="true">+IF(OFFSET('Hygiene Data'!$F$11,0,10*ROW('Hygiene Data'!F150))="","",OFFSET('Hygiene Data'!$F$11,0,10*ROW('Hygiene Data'!F150)))</f>
        <v/>
      </c>
      <c r="DV156" s="322" t="str">
        <f ca="true">+IF(OFFSET('Hygiene Data'!$F$12,0,10*ROW('Hygiene Data'!F150))="","",OFFSET('Hygiene Data'!$F$12,0,10*ROW('Hygiene Data'!F150)))</f>
        <v/>
      </c>
      <c r="DW156" s="322" t="str">
        <f ca="true">+IF(OFFSET('Hygiene Data'!$F$13,0,10*ROW('Hygiene Data'!F150))="","",OFFSET('Hygiene Data'!$F$13,0,10*ROW('Hygiene Data'!F150)))</f>
        <v/>
      </c>
      <c r="DX156" s="322" t="str">
        <f ca="true">+IF(OFFSET('Hygiene Data'!$G$11,0,10*ROW('Hygiene Data'!G150))="","",OFFSET('Hygiene Data'!$G$11,0,10*ROW('Hygiene Data'!G150)))</f>
        <v/>
      </c>
      <c r="DY156" s="322" t="str">
        <f ca="true">+IF(OFFSET('Hygiene Data'!$G$12,0,10*ROW('Hygiene Data'!G150))="","",OFFSET('Hygiene Data'!$G$12,0,10*ROW('Hygiene Data'!G150)))</f>
        <v/>
      </c>
      <c r="DZ156" s="322" t="str">
        <f ca="true">+IF(OFFSET('Hygiene Data'!$G$13,0,10*ROW('Hygiene Data'!G150))="","",OFFSET('Hygiene Data'!$G$13,0,10*ROW('Hygiene Data'!G150)))</f>
        <v/>
      </c>
      <c r="EA156" s="322" t="str">
        <f ca="true">+IF(OFFSET('Hygiene Data'!$H$11,0,10*ROW('Hygiene Data'!H150))="","",OFFSET('Hygiene Data'!$H$11,0,10*ROW('Hygiene Data'!H150)))</f>
        <v/>
      </c>
      <c r="EB156" s="322" t="str">
        <f ca="true">+IF(OFFSET('Hygiene Data'!$H$12,0,10*ROW('Hygiene Data'!H150))="","",OFFSET('Hygiene Data'!$H$12,0,10*ROW('Hygiene Data'!H150)))</f>
        <v/>
      </c>
      <c r="EC156" s="322" t="str">
        <f ca="true">+IF(OFFSET('Hygiene Data'!$H$13,0,10*ROW('Hygiene Data'!H150))="","",OFFSET('Hygiene Data'!$H$13,0,10*ROW('Hygiene Data'!H150)))</f>
        <v/>
      </c>
      <c r="ED156" s="322" t="str">
        <f ca="true">+IF(OFFSET('Hygiene Data'!$I$11,0,10*ROW('Hygiene Data'!I150))="","",OFFSET('Hygiene Data'!$I$11,0,10*ROW('Hygiene Data'!I150)))</f>
        <v/>
      </c>
      <c r="EE156" s="322" t="str">
        <f ca="true">+IF(OFFSET('Hygiene Data'!$I$12,0,10*ROW('Hygiene Data'!I150))="","",OFFSET('Hygiene Data'!$I$12,0,10*ROW('Hygiene Data'!I150)))</f>
        <v/>
      </c>
      <c r="EF156" s="322" t="str">
        <f ca="true">+IF(OFFSET('Hygiene Data'!$I$13,0,10*ROW('Hygiene Data'!I150))="","",OFFSET('Hygiene Data'!$I$13,0,10*ROW('Hygiene Data'!I150)))</f>
        <v/>
      </c>
    </row>
    <row xmlns:x14ac="http://schemas.microsoft.com/office/spreadsheetml/2009/9/ac" r="157" x14ac:dyDescent="0.2">
      <c r="A157" s="38" t="str">
        <f ca="true">+IF(OFFSET('Water Data'!$B$2,0,10*ROW('Water Data'!E151))="","",OFFSET('Water Data'!$B$2,0,10*ROW('Water Data'!E151)))</f>
        <v/>
      </c>
      <c r="B157" s="38" t="str">
        <f ca="true">+IF(OFFSET('Water Data'!$C$2,0,10*ROW('Water Data'!F151))="","",OFFSET('Water Data'!$C$2,0,10*ROW('Water Data'!F151)))</f>
        <v/>
      </c>
      <c r="C157" s="378" t="str">
        <f t="shared" ca="true" si="2"/>
        <v/>
      </c>
      <c r="D157" s="99"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9"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9"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9"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9"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9"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9"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9"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9"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9"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9"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9"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9"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9"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9"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9"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9"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9"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100"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100"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100"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100"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100"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100"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100"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100"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100"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100"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100"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100"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100"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100"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100"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100"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100"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100"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100"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100"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100"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100"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100"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100"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100"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100"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100"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100"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100"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100"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101"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101"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101"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101"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101"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101"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101"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101"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101"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101"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101"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101"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101"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101"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101"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101"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101"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101"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22"/>
      <c r="BS157" s="322" t="str">
        <f ca="true">+IF(OFFSET('Water Data'!$D$27,0,10*ROW('Water Data'!D151))="","",OFFSET('Water Data'!$D$27,0,10*ROW('Water Data'!D151)))</f>
        <v/>
      </c>
      <c r="BT157" s="322" t="str">
        <f ca="true">+IF(OFFSET('Water Data'!$D$28,0,10*ROW('Water Data'!D151))="","",OFFSET('Water Data'!$D$28,0,10*ROW('Water Data'!D151)))</f>
        <v/>
      </c>
      <c r="BU157" s="322" t="str">
        <f ca="true">+IF(OFFSET('Water Data'!$D$29,0,10*ROW('Water Data'!D151))="","",OFFSET('Water Data'!$D$29,0,10*ROW('Water Data'!D151)))</f>
        <v/>
      </c>
      <c r="BV157" s="322" t="str">
        <f ca="true">+IF(OFFSET('Water Data'!$E$27,0,10*ROW('Water Data'!E151))="","",OFFSET('Water Data'!$E$27,0,10*ROW('Water Data'!E151)))</f>
        <v/>
      </c>
      <c r="BW157" s="322" t="str">
        <f ca="true">+IF(OFFSET('Water Data'!$E$28,0,10*ROW('Water Data'!E151))="","",OFFSET('Water Data'!$E$28,0,10*ROW('Water Data'!E151)))</f>
        <v/>
      </c>
      <c r="BX157" s="322" t="str">
        <f ca="true">+IF(OFFSET('Water Data'!$E$29,0,10*ROW('Water Data'!E151))="","",OFFSET('Water Data'!$E$29,0,10*ROW('Water Data'!E151)))</f>
        <v/>
      </c>
      <c r="BY157" s="322" t="str">
        <f ca="true">+IF(OFFSET('Water Data'!$F$27,0,10*ROW('Water Data'!F151))="","",OFFSET('Water Data'!$F$27,0,10*ROW('Water Data'!F151)))</f>
        <v/>
      </c>
      <c r="BZ157" s="322" t="str">
        <f ca="true">+IF(OFFSET('Water Data'!$F$28,0,10*ROW('Water Data'!F151))="","",OFFSET('Water Data'!$F$28,0,10*ROW('Water Data'!F151)))</f>
        <v/>
      </c>
      <c r="CA157" s="322" t="str">
        <f ca="true">+IF(OFFSET('Water Data'!$F$29,0,10*ROW('Water Data'!F151))="","",OFFSET('Water Data'!$F$29,0,10*ROW('Water Data'!F151)))</f>
        <v/>
      </c>
      <c r="CB157" s="322" t="str">
        <f ca="true">+IF(OFFSET('Water Data'!$G$27,0,10*ROW('Water Data'!G151))="","",OFFSET('Water Data'!$G$27,0,10*ROW('Water Data'!G151)))</f>
        <v/>
      </c>
      <c r="CC157" s="322" t="str">
        <f ca="true">+IF(OFFSET('Water Data'!$G$28,0,10*ROW('Water Data'!G151))="","",OFFSET('Water Data'!$G$28,0,10*ROW('Water Data'!G151)))</f>
        <v/>
      </c>
      <c r="CD157" s="322" t="str">
        <f ca="true">+IF(OFFSET('Water Data'!$G$29,0,10*ROW('Water Data'!G151))="","",OFFSET('Water Data'!$G$29,0,10*ROW('Water Data'!G151)))</f>
        <v/>
      </c>
      <c r="CE157" s="322" t="str">
        <f ca="true">+IF(OFFSET('Water Data'!$H$27,0,10*ROW('Water Data'!H151))="","",OFFSET('Water Data'!$H$27,0,10*ROW('Water Data'!H151)))</f>
        <v/>
      </c>
      <c r="CF157" s="322" t="str">
        <f ca="true">+IF(OFFSET('Water Data'!$H$28,0,10*ROW('Water Data'!H151))="","",OFFSET('Water Data'!$H$28,0,10*ROW('Water Data'!H151)))</f>
        <v/>
      </c>
      <c r="CG157" s="322" t="str">
        <f ca="true">+IF(OFFSET('Water Data'!$H$29,0,10*ROW('Water Data'!H151))="","",OFFSET('Water Data'!$H$29,0,10*ROW('Water Data'!H151)))</f>
        <v/>
      </c>
      <c r="CH157" s="322" t="str">
        <f ca="true">+IF(OFFSET('Water Data'!$I$27,0,10*ROW('Water Data'!I151))="","",OFFSET('Water Data'!$I$27,0,10*ROW('Water Data'!I151)))</f>
        <v/>
      </c>
      <c r="CI157" s="322" t="str">
        <f ca="true">+IF(OFFSET('Water Data'!$I$28,0,10*ROW('Water Data'!I151))="","",OFFSET('Water Data'!$I$28,0,10*ROW('Water Data'!I151)))</f>
        <v/>
      </c>
      <c r="CJ157" s="322" t="str">
        <f ca="true">+IF(OFFSET('Water Data'!$I$29,0,10*ROW('Water Data'!I151))="","",OFFSET('Water Data'!$I$29,0,10*ROW('Water Data'!I151)))</f>
        <v/>
      </c>
      <c r="CK157" s="322" t="str">
        <f ca="true">+IF(OFFSET('Sanitation Data'!$D$28,0,10*ROW('Sanitation Data'!D151))="","",OFFSET('Sanitation Data'!$D$28,0,10*ROW('Sanitation Data'!D151)))</f>
        <v/>
      </c>
      <c r="CL157" s="322" t="str">
        <f ca="true">+IF(OFFSET('Sanitation Data'!$D$29,0,10*ROW('Sanitation Data'!D151))="","",OFFSET('Sanitation Data'!$D$29,0,10*ROW('Sanitation Data'!D151)))</f>
        <v/>
      </c>
      <c r="CM157" s="322" t="str">
        <f ca="true">+IF(OFFSET('Sanitation Data'!$D$30,0,10*ROW('Sanitation Data'!D151))="","",OFFSET('Sanitation Data'!$D$30,0,10*ROW('Sanitation Data'!D151)))</f>
        <v/>
      </c>
      <c r="CN157" s="322" t="str">
        <f ca="true">+IF(OFFSET('Sanitation Data'!$D$31,0,10*ROW('Sanitation Data'!D151))="","",OFFSET('Sanitation Data'!$D$31,0,10*ROW('Sanitation Data'!D151)))</f>
        <v/>
      </c>
      <c r="CO157" s="322" t="str">
        <f ca="true">+IF(OFFSET('Sanitation Data'!$D$32,0,10*ROW('Sanitation Data'!D151))="","",OFFSET('Sanitation Data'!$D$32,0,10*ROW('Sanitation Data'!D151)))</f>
        <v/>
      </c>
      <c r="CP157" s="322" t="str">
        <f ca="true">+IF(OFFSET('Sanitation Data'!$E$28,0,10*ROW('Sanitation Data'!E151))="","",OFFSET('Sanitation Data'!$E$28,0,10*ROW('Sanitation Data'!E151)))</f>
        <v/>
      </c>
      <c r="CQ157" s="322" t="str">
        <f ca="true">+IF(OFFSET('Sanitation Data'!$E$29,0,10*ROW('Sanitation Data'!E151))="","",OFFSET('Sanitation Data'!$E$29,0,10*ROW('Sanitation Data'!E151)))</f>
        <v/>
      </c>
      <c r="CR157" s="322" t="str">
        <f ca="true">+IF(OFFSET('Sanitation Data'!$E$30,0,10*ROW('Sanitation Data'!E151))="","",OFFSET('Sanitation Data'!$E$30,0,10*ROW('Sanitation Data'!E151)))</f>
        <v/>
      </c>
      <c r="CS157" s="322" t="str">
        <f ca="true">+IF(OFFSET('Sanitation Data'!$E$31,0,10*ROW('Sanitation Data'!E151))="","",OFFSET('Sanitation Data'!$E$31,0,10*ROW('Sanitation Data'!E151)))</f>
        <v/>
      </c>
      <c r="CT157" s="322" t="str">
        <f ca="true">+IF(OFFSET('Sanitation Data'!$E$32,0,10*ROW('Sanitation Data'!E151))="","",OFFSET('Sanitation Data'!$E$32,0,10*ROW('Sanitation Data'!E151)))</f>
        <v/>
      </c>
      <c r="CU157" s="322" t="str">
        <f ca="true">+IF(OFFSET('Sanitation Data'!$F$28,0,10*ROW('Sanitation Data'!F151))="","",OFFSET('Sanitation Data'!$F$28,0,10*ROW('Sanitation Data'!F151)))</f>
        <v/>
      </c>
      <c r="CV157" s="322" t="str">
        <f ca="true">+IF(OFFSET('Sanitation Data'!$F$29,0,10*ROW('Sanitation Data'!F151))="","",OFFSET('Sanitation Data'!$F$29,0,10*ROW('Sanitation Data'!F151)))</f>
        <v/>
      </c>
      <c r="CW157" s="322" t="str">
        <f ca="true">+IF(OFFSET('Sanitation Data'!$F$30,0,10*ROW('Sanitation Data'!F151))="","",OFFSET('Sanitation Data'!$F$30,0,10*ROW('Sanitation Data'!F151)))</f>
        <v/>
      </c>
      <c r="CX157" s="322" t="str">
        <f ca="true">+IF(OFFSET('Sanitation Data'!$F$31,0,10*ROW('Sanitation Data'!F151))="","",OFFSET('Sanitation Data'!$F$31,0,10*ROW('Sanitation Data'!F151)))</f>
        <v/>
      </c>
      <c r="CY157" s="322" t="str">
        <f ca="true">+IF(OFFSET('Sanitation Data'!$F$32,0,10*ROW('Sanitation Data'!F151))="","",OFFSET('Sanitation Data'!$F$32,0,10*ROW('Sanitation Data'!F151)))</f>
        <v/>
      </c>
      <c r="CZ157" s="322" t="str">
        <f ca="true">+IF(OFFSET('Sanitation Data'!$G$28,0,10*ROW('Sanitation Data'!G151))="","",OFFSET('Sanitation Data'!$G$28,0,10*ROW('Sanitation Data'!G151)))</f>
        <v/>
      </c>
      <c r="DA157" s="322" t="str">
        <f ca="true">+IF(OFFSET('Sanitation Data'!$G$29,0,10*ROW('Sanitation Data'!G151))="","",OFFSET('Sanitation Data'!$G$29,0,10*ROW('Sanitation Data'!G151)))</f>
        <v/>
      </c>
      <c r="DB157" s="322" t="str">
        <f ca="true">+IF(OFFSET('Sanitation Data'!$G$30,0,10*ROW('Sanitation Data'!G151))="","",OFFSET('Sanitation Data'!$G$30,0,10*ROW('Sanitation Data'!G151)))</f>
        <v/>
      </c>
      <c r="DC157" s="322" t="str">
        <f ca="true">+IF(OFFSET('Sanitation Data'!$G$31,0,10*ROW('Sanitation Data'!G151))="","",OFFSET('Sanitation Data'!$G$31,0,10*ROW('Sanitation Data'!G151)))</f>
        <v/>
      </c>
      <c r="DD157" s="322" t="str">
        <f ca="true">+IF(OFFSET('Sanitation Data'!$G$32,0,10*ROW('Sanitation Data'!G151))="","",OFFSET('Sanitation Data'!$G$32,0,10*ROW('Sanitation Data'!G151)))</f>
        <v/>
      </c>
      <c r="DE157" s="322" t="str">
        <f ca="true">+IF(OFFSET('Sanitation Data'!$H$28,0,10*ROW('Sanitation Data'!H151))="","",OFFSET('Sanitation Data'!$H$28,0,10*ROW('Sanitation Data'!H151)))</f>
        <v/>
      </c>
      <c r="DF157" s="322" t="str">
        <f ca="true">+IF(OFFSET('Sanitation Data'!$H$29,0,10*ROW('Sanitation Data'!H151))="","",OFFSET('Sanitation Data'!$H$29,0,10*ROW('Sanitation Data'!H151)))</f>
        <v/>
      </c>
      <c r="DG157" s="322" t="str">
        <f ca="true">+IF(OFFSET('Sanitation Data'!$H$30,0,10*ROW('Sanitation Data'!H151))="","",OFFSET('Sanitation Data'!$H$30,0,10*ROW('Sanitation Data'!H151)))</f>
        <v/>
      </c>
      <c r="DH157" s="322" t="str">
        <f ca="true">+IF(OFFSET('Sanitation Data'!$H$31,0,10*ROW('Sanitation Data'!H151))="","",OFFSET('Sanitation Data'!$H$31,0,10*ROW('Sanitation Data'!H151)))</f>
        <v/>
      </c>
      <c r="DI157" s="322" t="str">
        <f ca="true">+IF(OFFSET('Sanitation Data'!$H$32,0,10*ROW('Sanitation Data'!H151))="","",OFFSET('Sanitation Data'!$H$32,0,10*ROW('Sanitation Data'!H151)))</f>
        <v/>
      </c>
      <c r="DJ157" s="322" t="str">
        <f ca="true">+IF(OFFSET('Sanitation Data'!$I$28,0,10*ROW('Sanitation Data'!I151))="","",OFFSET('Sanitation Data'!$I$28,0,10*ROW('Sanitation Data'!I151)))</f>
        <v/>
      </c>
      <c r="DK157" s="322" t="str">
        <f ca="true">+IF(OFFSET('Sanitation Data'!$I$29,0,10*ROW('Sanitation Data'!I151))="","",OFFSET('Sanitation Data'!$I$29,0,10*ROW('Sanitation Data'!I151)))</f>
        <v/>
      </c>
      <c r="DL157" s="322" t="str">
        <f ca="true">+IF(OFFSET('Sanitation Data'!$I$30,0,10*ROW('Sanitation Data'!I151))="","",OFFSET('Sanitation Data'!$I$30,0,10*ROW('Sanitation Data'!I151)))</f>
        <v/>
      </c>
      <c r="DM157" s="322" t="str">
        <f ca="true">+IF(OFFSET('Sanitation Data'!$I$31,0,10*ROW('Sanitation Data'!I151))="","",OFFSET('Sanitation Data'!$I$31,0,10*ROW('Sanitation Data'!I151)))</f>
        <v/>
      </c>
      <c r="DN157" s="322" t="str">
        <f ca="true">+IF(OFFSET('Sanitation Data'!$I$32,0,10*ROW('Sanitation Data'!I151))="","",OFFSET('Sanitation Data'!$I$32,0,10*ROW('Sanitation Data'!I151)))</f>
        <v/>
      </c>
      <c r="DO157" s="322" t="str">
        <f ca="true">+IF(OFFSET('Hygiene Data'!$D$11,0,10*ROW('Hygiene Data'!D151))="","",OFFSET('Hygiene Data'!$D$11,0,10*ROW('Hygiene Data'!D151)))</f>
        <v/>
      </c>
      <c r="DP157" s="322" t="str">
        <f ca="true">+IF(OFFSET('Hygiene Data'!$D$12,0,10*ROW('Hygiene Data'!D151))="","",OFFSET('Hygiene Data'!$D$12,0,10*ROW('Hygiene Data'!D151)))</f>
        <v/>
      </c>
      <c r="DQ157" s="322" t="str">
        <f ca="true">+IF(OFFSET('Hygiene Data'!$D$13,0,10*ROW('Hygiene Data'!D151))="","",OFFSET('Hygiene Data'!$D$13,0,10*ROW('Hygiene Data'!D151)))</f>
        <v/>
      </c>
      <c r="DR157" s="322" t="str">
        <f ca="true">+IF(OFFSET('Hygiene Data'!$E$11,0,10*ROW('Hygiene Data'!E151))="","",OFFSET('Hygiene Data'!$E$11,0,10*ROW('Hygiene Data'!E151)))</f>
        <v/>
      </c>
      <c r="DS157" s="322" t="str">
        <f ca="true">+IF(OFFSET('Hygiene Data'!$E$12,0,10*ROW('Hygiene Data'!E151))="","",OFFSET('Hygiene Data'!$E$12,0,10*ROW('Hygiene Data'!E151)))</f>
        <v/>
      </c>
      <c r="DT157" s="322" t="str">
        <f ca="true">+IF(OFFSET('Hygiene Data'!$E$13,0,10*ROW('Hygiene Data'!E151))="","",OFFSET('Hygiene Data'!$E$13,0,10*ROW('Hygiene Data'!E151)))</f>
        <v/>
      </c>
      <c r="DU157" s="322" t="str">
        <f ca="true">+IF(OFFSET('Hygiene Data'!$F$11,0,10*ROW('Hygiene Data'!F151))="","",OFFSET('Hygiene Data'!$F$11,0,10*ROW('Hygiene Data'!F151)))</f>
        <v/>
      </c>
      <c r="DV157" s="322" t="str">
        <f ca="true">+IF(OFFSET('Hygiene Data'!$F$12,0,10*ROW('Hygiene Data'!F151))="","",OFFSET('Hygiene Data'!$F$12,0,10*ROW('Hygiene Data'!F151)))</f>
        <v/>
      </c>
      <c r="DW157" s="322" t="str">
        <f ca="true">+IF(OFFSET('Hygiene Data'!$F$13,0,10*ROW('Hygiene Data'!F151))="","",OFFSET('Hygiene Data'!$F$13,0,10*ROW('Hygiene Data'!F151)))</f>
        <v/>
      </c>
      <c r="DX157" s="322" t="str">
        <f ca="true">+IF(OFFSET('Hygiene Data'!$G$11,0,10*ROW('Hygiene Data'!G151))="","",OFFSET('Hygiene Data'!$G$11,0,10*ROW('Hygiene Data'!G151)))</f>
        <v/>
      </c>
      <c r="DY157" s="322" t="str">
        <f ca="true">+IF(OFFSET('Hygiene Data'!$G$12,0,10*ROW('Hygiene Data'!G151))="","",OFFSET('Hygiene Data'!$G$12,0,10*ROW('Hygiene Data'!G151)))</f>
        <v/>
      </c>
      <c r="DZ157" s="322" t="str">
        <f ca="true">+IF(OFFSET('Hygiene Data'!$G$13,0,10*ROW('Hygiene Data'!G151))="","",OFFSET('Hygiene Data'!$G$13,0,10*ROW('Hygiene Data'!G151)))</f>
        <v/>
      </c>
      <c r="EA157" s="322" t="str">
        <f ca="true">+IF(OFFSET('Hygiene Data'!$H$11,0,10*ROW('Hygiene Data'!H151))="","",OFFSET('Hygiene Data'!$H$11,0,10*ROW('Hygiene Data'!H151)))</f>
        <v/>
      </c>
      <c r="EB157" s="322" t="str">
        <f ca="true">+IF(OFFSET('Hygiene Data'!$H$12,0,10*ROW('Hygiene Data'!H151))="","",OFFSET('Hygiene Data'!$H$12,0,10*ROW('Hygiene Data'!H151)))</f>
        <v/>
      </c>
      <c r="EC157" s="322" t="str">
        <f ca="true">+IF(OFFSET('Hygiene Data'!$H$13,0,10*ROW('Hygiene Data'!H151))="","",OFFSET('Hygiene Data'!$H$13,0,10*ROW('Hygiene Data'!H151)))</f>
        <v/>
      </c>
      <c r="ED157" s="322" t="str">
        <f ca="true">+IF(OFFSET('Hygiene Data'!$I$11,0,10*ROW('Hygiene Data'!I151))="","",OFFSET('Hygiene Data'!$I$11,0,10*ROW('Hygiene Data'!I151)))</f>
        <v/>
      </c>
      <c r="EE157" s="322" t="str">
        <f ca="true">+IF(OFFSET('Hygiene Data'!$I$12,0,10*ROW('Hygiene Data'!I151))="","",OFFSET('Hygiene Data'!$I$12,0,10*ROW('Hygiene Data'!I151)))</f>
        <v/>
      </c>
      <c r="EF157" s="322" t="str">
        <f ca="true">+IF(OFFSET('Hygiene Data'!$I$13,0,10*ROW('Hygiene Data'!I151))="","",OFFSET('Hygiene Data'!$I$13,0,10*ROW('Hygiene Data'!I151)))</f>
        <v/>
      </c>
    </row>
    <row xmlns:x14ac="http://schemas.microsoft.com/office/spreadsheetml/2009/9/ac" r="158" x14ac:dyDescent="0.2">
      <c r="A158" s="38" t="str">
        <f ca="true">+IF(OFFSET('Water Data'!$B$2,0,10*ROW('Water Data'!E152))="","",OFFSET('Water Data'!$B$2,0,10*ROW('Water Data'!E152)))</f>
        <v/>
      </c>
      <c r="B158" s="38" t="str">
        <f ca="true">+IF(OFFSET('Water Data'!$C$2,0,10*ROW('Water Data'!F152))="","",OFFSET('Water Data'!$C$2,0,10*ROW('Water Data'!F152)))</f>
        <v/>
      </c>
      <c r="C158" s="378" t="str">
        <f t="shared" ca="true" si="2"/>
        <v/>
      </c>
      <c r="D158" s="99"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9"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9"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9"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9"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9"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9"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9"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9"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9"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9"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9"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9"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9"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9"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9"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9"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9"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100"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100"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100"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100"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100"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100"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100"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100"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100"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100"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100"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100"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100"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100"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100"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100"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100"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100"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100"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100"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100"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100"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100"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100"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100"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100"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100"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100"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100"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100"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101"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101"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101"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101"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101"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101"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101"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101"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101"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101"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101"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101"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101"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101"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101"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101"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101"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101"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22"/>
      <c r="BS158" s="322" t="str">
        <f ca="true">+IF(OFFSET('Water Data'!$D$27,0,10*ROW('Water Data'!D152))="","",OFFSET('Water Data'!$D$27,0,10*ROW('Water Data'!D152)))</f>
        <v/>
      </c>
      <c r="BT158" s="322" t="str">
        <f ca="true">+IF(OFFSET('Water Data'!$D$28,0,10*ROW('Water Data'!D152))="","",OFFSET('Water Data'!$D$28,0,10*ROW('Water Data'!D152)))</f>
        <v/>
      </c>
      <c r="BU158" s="322" t="str">
        <f ca="true">+IF(OFFSET('Water Data'!$D$29,0,10*ROW('Water Data'!D152))="","",OFFSET('Water Data'!$D$29,0,10*ROW('Water Data'!D152)))</f>
        <v/>
      </c>
      <c r="BV158" s="322" t="str">
        <f ca="true">+IF(OFFSET('Water Data'!$E$27,0,10*ROW('Water Data'!E152))="","",OFFSET('Water Data'!$E$27,0,10*ROW('Water Data'!E152)))</f>
        <v/>
      </c>
      <c r="BW158" s="322" t="str">
        <f ca="true">+IF(OFFSET('Water Data'!$E$28,0,10*ROW('Water Data'!E152))="","",OFFSET('Water Data'!$E$28,0,10*ROW('Water Data'!E152)))</f>
        <v/>
      </c>
      <c r="BX158" s="322" t="str">
        <f ca="true">+IF(OFFSET('Water Data'!$E$29,0,10*ROW('Water Data'!E152))="","",OFFSET('Water Data'!$E$29,0,10*ROW('Water Data'!E152)))</f>
        <v/>
      </c>
      <c r="BY158" s="322" t="str">
        <f ca="true">+IF(OFFSET('Water Data'!$F$27,0,10*ROW('Water Data'!F152))="","",OFFSET('Water Data'!$F$27,0,10*ROW('Water Data'!F152)))</f>
        <v/>
      </c>
      <c r="BZ158" s="322" t="str">
        <f ca="true">+IF(OFFSET('Water Data'!$F$28,0,10*ROW('Water Data'!F152))="","",OFFSET('Water Data'!$F$28,0,10*ROW('Water Data'!F152)))</f>
        <v/>
      </c>
      <c r="CA158" s="322" t="str">
        <f ca="true">+IF(OFFSET('Water Data'!$F$29,0,10*ROW('Water Data'!F152))="","",OFFSET('Water Data'!$F$29,0,10*ROW('Water Data'!F152)))</f>
        <v/>
      </c>
      <c r="CB158" s="322" t="str">
        <f ca="true">+IF(OFFSET('Water Data'!$G$27,0,10*ROW('Water Data'!G152))="","",OFFSET('Water Data'!$G$27,0,10*ROW('Water Data'!G152)))</f>
        <v/>
      </c>
      <c r="CC158" s="322" t="str">
        <f ca="true">+IF(OFFSET('Water Data'!$G$28,0,10*ROW('Water Data'!G152))="","",OFFSET('Water Data'!$G$28,0,10*ROW('Water Data'!G152)))</f>
        <v/>
      </c>
      <c r="CD158" s="322" t="str">
        <f ca="true">+IF(OFFSET('Water Data'!$G$29,0,10*ROW('Water Data'!G152))="","",OFFSET('Water Data'!$G$29,0,10*ROW('Water Data'!G152)))</f>
        <v/>
      </c>
      <c r="CE158" s="322" t="str">
        <f ca="true">+IF(OFFSET('Water Data'!$H$27,0,10*ROW('Water Data'!H152))="","",OFFSET('Water Data'!$H$27,0,10*ROW('Water Data'!H152)))</f>
        <v/>
      </c>
      <c r="CF158" s="322" t="str">
        <f ca="true">+IF(OFFSET('Water Data'!$H$28,0,10*ROW('Water Data'!H152))="","",OFFSET('Water Data'!$H$28,0,10*ROW('Water Data'!H152)))</f>
        <v/>
      </c>
      <c r="CG158" s="322" t="str">
        <f ca="true">+IF(OFFSET('Water Data'!$H$29,0,10*ROW('Water Data'!H152))="","",OFFSET('Water Data'!$H$29,0,10*ROW('Water Data'!H152)))</f>
        <v/>
      </c>
      <c r="CH158" s="322" t="str">
        <f ca="true">+IF(OFFSET('Water Data'!$I$27,0,10*ROW('Water Data'!I152))="","",OFFSET('Water Data'!$I$27,0,10*ROW('Water Data'!I152)))</f>
        <v/>
      </c>
      <c r="CI158" s="322" t="str">
        <f ca="true">+IF(OFFSET('Water Data'!$I$28,0,10*ROW('Water Data'!I152))="","",OFFSET('Water Data'!$I$28,0,10*ROW('Water Data'!I152)))</f>
        <v/>
      </c>
      <c r="CJ158" s="322" t="str">
        <f ca="true">+IF(OFFSET('Water Data'!$I$29,0,10*ROW('Water Data'!I152))="","",OFFSET('Water Data'!$I$29,0,10*ROW('Water Data'!I152)))</f>
        <v/>
      </c>
      <c r="CK158" s="322" t="str">
        <f ca="true">+IF(OFFSET('Sanitation Data'!$D$28,0,10*ROW('Sanitation Data'!D152))="","",OFFSET('Sanitation Data'!$D$28,0,10*ROW('Sanitation Data'!D152)))</f>
        <v/>
      </c>
      <c r="CL158" s="322" t="str">
        <f ca="true">+IF(OFFSET('Sanitation Data'!$D$29,0,10*ROW('Sanitation Data'!D152))="","",OFFSET('Sanitation Data'!$D$29,0,10*ROW('Sanitation Data'!D152)))</f>
        <v/>
      </c>
      <c r="CM158" s="322" t="str">
        <f ca="true">+IF(OFFSET('Sanitation Data'!$D$30,0,10*ROW('Sanitation Data'!D152))="","",OFFSET('Sanitation Data'!$D$30,0,10*ROW('Sanitation Data'!D152)))</f>
        <v/>
      </c>
      <c r="CN158" s="322" t="str">
        <f ca="true">+IF(OFFSET('Sanitation Data'!$D$31,0,10*ROW('Sanitation Data'!D152))="","",OFFSET('Sanitation Data'!$D$31,0,10*ROW('Sanitation Data'!D152)))</f>
        <v/>
      </c>
      <c r="CO158" s="322" t="str">
        <f ca="true">+IF(OFFSET('Sanitation Data'!$D$32,0,10*ROW('Sanitation Data'!D152))="","",OFFSET('Sanitation Data'!$D$32,0,10*ROW('Sanitation Data'!D152)))</f>
        <v/>
      </c>
      <c r="CP158" s="322" t="str">
        <f ca="true">+IF(OFFSET('Sanitation Data'!$E$28,0,10*ROW('Sanitation Data'!E152))="","",OFFSET('Sanitation Data'!$E$28,0,10*ROW('Sanitation Data'!E152)))</f>
        <v/>
      </c>
      <c r="CQ158" s="322" t="str">
        <f ca="true">+IF(OFFSET('Sanitation Data'!$E$29,0,10*ROW('Sanitation Data'!E152))="","",OFFSET('Sanitation Data'!$E$29,0,10*ROW('Sanitation Data'!E152)))</f>
        <v/>
      </c>
      <c r="CR158" s="322" t="str">
        <f ca="true">+IF(OFFSET('Sanitation Data'!$E$30,0,10*ROW('Sanitation Data'!E152))="","",OFFSET('Sanitation Data'!$E$30,0,10*ROW('Sanitation Data'!E152)))</f>
        <v/>
      </c>
      <c r="CS158" s="322" t="str">
        <f ca="true">+IF(OFFSET('Sanitation Data'!$E$31,0,10*ROW('Sanitation Data'!E152))="","",OFFSET('Sanitation Data'!$E$31,0,10*ROW('Sanitation Data'!E152)))</f>
        <v/>
      </c>
      <c r="CT158" s="322" t="str">
        <f ca="true">+IF(OFFSET('Sanitation Data'!$E$32,0,10*ROW('Sanitation Data'!E152))="","",OFFSET('Sanitation Data'!$E$32,0,10*ROW('Sanitation Data'!E152)))</f>
        <v/>
      </c>
      <c r="CU158" s="322" t="str">
        <f ca="true">+IF(OFFSET('Sanitation Data'!$F$28,0,10*ROW('Sanitation Data'!F152))="","",OFFSET('Sanitation Data'!$F$28,0,10*ROW('Sanitation Data'!F152)))</f>
        <v/>
      </c>
      <c r="CV158" s="322" t="str">
        <f ca="true">+IF(OFFSET('Sanitation Data'!$F$29,0,10*ROW('Sanitation Data'!F152))="","",OFFSET('Sanitation Data'!$F$29,0,10*ROW('Sanitation Data'!F152)))</f>
        <v/>
      </c>
      <c r="CW158" s="322" t="str">
        <f ca="true">+IF(OFFSET('Sanitation Data'!$F$30,0,10*ROW('Sanitation Data'!F152))="","",OFFSET('Sanitation Data'!$F$30,0,10*ROW('Sanitation Data'!F152)))</f>
        <v/>
      </c>
      <c r="CX158" s="322" t="str">
        <f ca="true">+IF(OFFSET('Sanitation Data'!$F$31,0,10*ROW('Sanitation Data'!F152))="","",OFFSET('Sanitation Data'!$F$31,0,10*ROW('Sanitation Data'!F152)))</f>
        <v/>
      </c>
      <c r="CY158" s="322" t="str">
        <f ca="true">+IF(OFFSET('Sanitation Data'!$F$32,0,10*ROW('Sanitation Data'!F152))="","",OFFSET('Sanitation Data'!$F$32,0,10*ROW('Sanitation Data'!F152)))</f>
        <v/>
      </c>
      <c r="CZ158" s="322" t="str">
        <f ca="true">+IF(OFFSET('Sanitation Data'!$G$28,0,10*ROW('Sanitation Data'!G152))="","",OFFSET('Sanitation Data'!$G$28,0,10*ROW('Sanitation Data'!G152)))</f>
        <v/>
      </c>
      <c r="DA158" s="322" t="str">
        <f ca="true">+IF(OFFSET('Sanitation Data'!$G$29,0,10*ROW('Sanitation Data'!G152))="","",OFFSET('Sanitation Data'!$G$29,0,10*ROW('Sanitation Data'!G152)))</f>
        <v/>
      </c>
      <c r="DB158" s="322" t="str">
        <f ca="true">+IF(OFFSET('Sanitation Data'!$G$30,0,10*ROW('Sanitation Data'!G152))="","",OFFSET('Sanitation Data'!$G$30,0,10*ROW('Sanitation Data'!G152)))</f>
        <v/>
      </c>
      <c r="DC158" s="322" t="str">
        <f ca="true">+IF(OFFSET('Sanitation Data'!$G$31,0,10*ROW('Sanitation Data'!G152))="","",OFFSET('Sanitation Data'!$G$31,0,10*ROW('Sanitation Data'!G152)))</f>
        <v/>
      </c>
      <c r="DD158" s="322" t="str">
        <f ca="true">+IF(OFFSET('Sanitation Data'!$G$32,0,10*ROW('Sanitation Data'!G152))="","",OFFSET('Sanitation Data'!$G$32,0,10*ROW('Sanitation Data'!G152)))</f>
        <v/>
      </c>
      <c r="DE158" s="322" t="str">
        <f ca="true">+IF(OFFSET('Sanitation Data'!$H$28,0,10*ROW('Sanitation Data'!H152))="","",OFFSET('Sanitation Data'!$H$28,0,10*ROW('Sanitation Data'!H152)))</f>
        <v/>
      </c>
      <c r="DF158" s="322" t="str">
        <f ca="true">+IF(OFFSET('Sanitation Data'!$H$29,0,10*ROW('Sanitation Data'!H152))="","",OFFSET('Sanitation Data'!$H$29,0,10*ROW('Sanitation Data'!H152)))</f>
        <v/>
      </c>
      <c r="DG158" s="322" t="str">
        <f ca="true">+IF(OFFSET('Sanitation Data'!$H$30,0,10*ROW('Sanitation Data'!H152))="","",OFFSET('Sanitation Data'!$H$30,0,10*ROW('Sanitation Data'!H152)))</f>
        <v/>
      </c>
      <c r="DH158" s="322" t="str">
        <f ca="true">+IF(OFFSET('Sanitation Data'!$H$31,0,10*ROW('Sanitation Data'!H152))="","",OFFSET('Sanitation Data'!$H$31,0,10*ROW('Sanitation Data'!H152)))</f>
        <v/>
      </c>
      <c r="DI158" s="322" t="str">
        <f ca="true">+IF(OFFSET('Sanitation Data'!$H$32,0,10*ROW('Sanitation Data'!H152))="","",OFFSET('Sanitation Data'!$H$32,0,10*ROW('Sanitation Data'!H152)))</f>
        <v/>
      </c>
      <c r="DJ158" s="322" t="str">
        <f ca="true">+IF(OFFSET('Sanitation Data'!$I$28,0,10*ROW('Sanitation Data'!I152))="","",OFFSET('Sanitation Data'!$I$28,0,10*ROW('Sanitation Data'!I152)))</f>
        <v/>
      </c>
      <c r="DK158" s="322" t="str">
        <f ca="true">+IF(OFFSET('Sanitation Data'!$I$29,0,10*ROW('Sanitation Data'!I152))="","",OFFSET('Sanitation Data'!$I$29,0,10*ROW('Sanitation Data'!I152)))</f>
        <v/>
      </c>
      <c r="DL158" s="322" t="str">
        <f ca="true">+IF(OFFSET('Sanitation Data'!$I$30,0,10*ROW('Sanitation Data'!I152))="","",OFFSET('Sanitation Data'!$I$30,0,10*ROW('Sanitation Data'!I152)))</f>
        <v/>
      </c>
      <c r="DM158" s="322" t="str">
        <f ca="true">+IF(OFFSET('Sanitation Data'!$I$31,0,10*ROW('Sanitation Data'!I152))="","",OFFSET('Sanitation Data'!$I$31,0,10*ROW('Sanitation Data'!I152)))</f>
        <v/>
      </c>
      <c r="DN158" s="322" t="str">
        <f ca="true">+IF(OFFSET('Sanitation Data'!$I$32,0,10*ROW('Sanitation Data'!I152))="","",OFFSET('Sanitation Data'!$I$32,0,10*ROW('Sanitation Data'!I152)))</f>
        <v/>
      </c>
      <c r="DO158" s="322" t="str">
        <f ca="true">+IF(OFFSET('Hygiene Data'!$D$11,0,10*ROW('Hygiene Data'!D152))="","",OFFSET('Hygiene Data'!$D$11,0,10*ROW('Hygiene Data'!D152)))</f>
        <v/>
      </c>
      <c r="DP158" s="322" t="str">
        <f ca="true">+IF(OFFSET('Hygiene Data'!$D$12,0,10*ROW('Hygiene Data'!D152))="","",OFFSET('Hygiene Data'!$D$12,0,10*ROW('Hygiene Data'!D152)))</f>
        <v/>
      </c>
      <c r="DQ158" s="322" t="str">
        <f ca="true">+IF(OFFSET('Hygiene Data'!$D$13,0,10*ROW('Hygiene Data'!D152))="","",OFFSET('Hygiene Data'!$D$13,0,10*ROW('Hygiene Data'!D152)))</f>
        <v/>
      </c>
      <c r="DR158" s="322" t="str">
        <f ca="true">+IF(OFFSET('Hygiene Data'!$E$11,0,10*ROW('Hygiene Data'!E152))="","",OFFSET('Hygiene Data'!$E$11,0,10*ROW('Hygiene Data'!E152)))</f>
        <v/>
      </c>
      <c r="DS158" s="322" t="str">
        <f ca="true">+IF(OFFSET('Hygiene Data'!$E$12,0,10*ROW('Hygiene Data'!E152))="","",OFFSET('Hygiene Data'!$E$12,0,10*ROW('Hygiene Data'!E152)))</f>
        <v/>
      </c>
      <c r="DT158" s="322" t="str">
        <f ca="true">+IF(OFFSET('Hygiene Data'!$E$13,0,10*ROW('Hygiene Data'!E152))="","",OFFSET('Hygiene Data'!$E$13,0,10*ROW('Hygiene Data'!E152)))</f>
        <v/>
      </c>
      <c r="DU158" s="322" t="str">
        <f ca="true">+IF(OFFSET('Hygiene Data'!$F$11,0,10*ROW('Hygiene Data'!F152))="","",OFFSET('Hygiene Data'!$F$11,0,10*ROW('Hygiene Data'!F152)))</f>
        <v/>
      </c>
      <c r="DV158" s="322" t="str">
        <f ca="true">+IF(OFFSET('Hygiene Data'!$F$12,0,10*ROW('Hygiene Data'!F152))="","",OFFSET('Hygiene Data'!$F$12,0,10*ROW('Hygiene Data'!F152)))</f>
        <v/>
      </c>
      <c r="DW158" s="322" t="str">
        <f ca="true">+IF(OFFSET('Hygiene Data'!$F$13,0,10*ROW('Hygiene Data'!F152))="","",OFFSET('Hygiene Data'!$F$13,0,10*ROW('Hygiene Data'!F152)))</f>
        <v/>
      </c>
      <c r="DX158" s="322" t="str">
        <f ca="true">+IF(OFFSET('Hygiene Data'!$G$11,0,10*ROW('Hygiene Data'!G152))="","",OFFSET('Hygiene Data'!$G$11,0,10*ROW('Hygiene Data'!G152)))</f>
        <v/>
      </c>
      <c r="DY158" s="322" t="str">
        <f ca="true">+IF(OFFSET('Hygiene Data'!$G$12,0,10*ROW('Hygiene Data'!G152))="","",OFFSET('Hygiene Data'!$G$12,0,10*ROW('Hygiene Data'!G152)))</f>
        <v/>
      </c>
      <c r="DZ158" s="322" t="str">
        <f ca="true">+IF(OFFSET('Hygiene Data'!$G$13,0,10*ROW('Hygiene Data'!G152))="","",OFFSET('Hygiene Data'!$G$13,0,10*ROW('Hygiene Data'!G152)))</f>
        <v/>
      </c>
      <c r="EA158" s="322" t="str">
        <f ca="true">+IF(OFFSET('Hygiene Data'!$H$11,0,10*ROW('Hygiene Data'!H152))="","",OFFSET('Hygiene Data'!$H$11,0,10*ROW('Hygiene Data'!H152)))</f>
        <v/>
      </c>
      <c r="EB158" s="322" t="str">
        <f ca="true">+IF(OFFSET('Hygiene Data'!$H$12,0,10*ROW('Hygiene Data'!H152))="","",OFFSET('Hygiene Data'!$H$12,0,10*ROW('Hygiene Data'!H152)))</f>
        <v/>
      </c>
      <c r="EC158" s="322" t="str">
        <f ca="true">+IF(OFFSET('Hygiene Data'!$H$13,0,10*ROW('Hygiene Data'!H152))="","",OFFSET('Hygiene Data'!$H$13,0,10*ROW('Hygiene Data'!H152)))</f>
        <v/>
      </c>
      <c r="ED158" s="322" t="str">
        <f ca="true">+IF(OFFSET('Hygiene Data'!$I$11,0,10*ROW('Hygiene Data'!I152))="","",OFFSET('Hygiene Data'!$I$11,0,10*ROW('Hygiene Data'!I152)))</f>
        <v/>
      </c>
      <c r="EE158" s="322" t="str">
        <f ca="true">+IF(OFFSET('Hygiene Data'!$I$12,0,10*ROW('Hygiene Data'!I152))="","",OFFSET('Hygiene Data'!$I$12,0,10*ROW('Hygiene Data'!I152)))</f>
        <v/>
      </c>
      <c r="EF158" s="322" t="str">
        <f ca="true">+IF(OFFSET('Hygiene Data'!$I$13,0,10*ROW('Hygiene Data'!I152))="","",OFFSET('Hygiene Data'!$I$13,0,10*ROW('Hygiene Data'!I152)))</f>
        <v/>
      </c>
    </row>
    <row xmlns:x14ac="http://schemas.microsoft.com/office/spreadsheetml/2009/9/ac" r="159" x14ac:dyDescent="0.2">
      <c r="A159" s="38" t="str">
        <f ca="true">+IF(OFFSET('Water Data'!$B$2,0,10*ROW('Water Data'!E153))="","",OFFSET('Water Data'!$B$2,0,10*ROW('Water Data'!E153)))</f>
        <v/>
      </c>
      <c r="B159" s="38" t="str">
        <f ca="true">+IF(OFFSET('Water Data'!$C$2,0,10*ROW('Water Data'!F153))="","",OFFSET('Water Data'!$C$2,0,10*ROW('Water Data'!F153)))</f>
        <v/>
      </c>
      <c r="C159" s="378" t="str">
        <f t="shared" ca="true" si="2"/>
        <v/>
      </c>
      <c r="D159" s="99"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9"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9"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9"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9"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9"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9"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9"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9"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9"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9"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9"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9"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9"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9"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9"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9"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9"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100"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100"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100"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100"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100"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100"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100"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100"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100"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100"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100"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100"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100"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100"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100"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100"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100"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100"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100"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100"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100"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100"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100"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100"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100"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100"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100"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100"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100"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100"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101"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101"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101"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101"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101"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101"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101"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101"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101"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101"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101"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101"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101"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101"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101"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101"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101"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101"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22"/>
      <c r="BS159" s="322" t="str">
        <f ca="true">+IF(OFFSET('Water Data'!$D$27,0,10*ROW('Water Data'!D153))="","",OFFSET('Water Data'!$D$27,0,10*ROW('Water Data'!D153)))</f>
        <v/>
      </c>
      <c r="BT159" s="322" t="str">
        <f ca="true">+IF(OFFSET('Water Data'!$D$28,0,10*ROW('Water Data'!D153))="","",OFFSET('Water Data'!$D$28,0,10*ROW('Water Data'!D153)))</f>
        <v/>
      </c>
      <c r="BU159" s="322" t="str">
        <f ca="true">+IF(OFFSET('Water Data'!$D$29,0,10*ROW('Water Data'!D153))="","",OFFSET('Water Data'!$D$29,0,10*ROW('Water Data'!D153)))</f>
        <v/>
      </c>
      <c r="BV159" s="322" t="str">
        <f ca="true">+IF(OFFSET('Water Data'!$E$27,0,10*ROW('Water Data'!E153))="","",OFFSET('Water Data'!$E$27,0,10*ROW('Water Data'!E153)))</f>
        <v/>
      </c>
      <c r="BW159" s="322" t="str">
        <f ca="true">+IF(OFFSET('Water Data'!$E$28,0,10*ROW('Water Data'!E153))="","",OFFSET('Water Data'!$E$28,0,10*ROW('Water Data'!E153)))</f>
        <v/>
      </c>
      <c r="BX159" s="322" t="str">
        <f ca="true">+IF(OFFSET('Water Data'!$E$29,0,10*ROW('Water Data'!E153))="","",OFFSET('Water Data'!$E$29,0,10*ROW('Water Data'!E153)))</f>
        <v/>
      </c>
      <c r="BY159" s="322" t="str">
        <f ca="true">+IF(OFFSET('Water Data'!$F$27,0,10*ROW('Water Data'!F153))="","",OFFSET('Water Data'!$F$27,0,10*ROW('Water Data'!F153)))</f>
        <v/>
      </c>
      <c r="BZ159" s="322" t="str">
        <f ca="true">+IF(OFFSET('Water Data'!$F$28,0,10*ROW('Water Data'!F153))="","",OFFSET('Water Data'!$F$28,0,10*ROW('Water Data'!F153)))</f>
        <v/>
      </c>
      <c r="CA159" s="322" t="str">
        <f ca="true">+IF(OFFSET('Water Data'!$F$29,0,10*ROW('Water Data'!F153))="","",OFFSET('Water Data'!$F$29,0,10*ROW('Water Data'!F153)))</f>
        <v/>
      </c>
      <c r="CB159" s="322" t="str">
        <f ca="true">+IF(OFFSET('Water Data'!$G$27,0,10*ROW('Water Data'!G153))="","",OFFSET('Water Data'!$G$27,0,10*ROW('Water Data'!G153)))</f>
        <v/>
      </c>
      <c r="CC159" s="322" t="str">
        <f ca="true">+IF(OFFSET('Water Data'!$G$28,0,10*ROW('Water Data'!G153))="","",OFFSET('Water Data'!$G$28,0,10*ROW('Water Data'!G153)))</f>
        <v/>
      </c>
      <c r="CD159" s="322" t="str">
        <f ca="true">+IF(OFFSET('Water Data'!$G$29,0,10*ROW('Water Data'!G153))="","",OFFSET('Water Data'!$G$29,0,10*ROW('Water Data'!G153)))</f>
        <v/>
      </c>
      <c r="CE159" s="322" t="str">
        <f ca="true">+IF(OFFSET('Water Data'!$H$27,0,10*ROW('Water Data'!H153))="","",OFFSET('Water Data'!$H$27,0,10*ROW('Water Data'!H153)))</f>
        <v/>
      </c>
      <c r="CF159" s="322" t="str">
        <f ca="true">+IF(OFFSET('Water Data'!$H$28,0,10*ROW('Water Data'!H153))="","",OFFSET('Water Data'!$H$28,0,10*ROW('Water Data'!H153)))</f>
        <v/>
      </c>
      <c r="CG159" s="322" t="str">
        <f ca="true">+IF(OFFSET('Water Data'!$H$29,0,10*ROW('Water Data'!H153))="","",OFFSET('Water Data'!$H$29,0,10*ROW('Water Data'!H153)))</f>
        <v/>
      </c>
      <c r="CH159" s="322" t="str">
        <f ca="true">+IF(OFFSET('Water Data'!$I$27,0,10*ROW('Water Data'!I153))="","",OFFSET('Water Data'!$I$27,0,10*ROW('Water Data'!I153)))</f>
        <v/>
      </c>
      <c r="CI159" s="322" t="str">
        <f ca="true">+IF(OFFSET('Water Data'!$I$28,0,10*ROW('Water Data'!I153))="","",OFFSET('Water Data'!$I$28,0,10*ROW('Water Data'!I153)))</f>
        <v/>
      </c>
      <c r="CJ159" s="322" t="str">
        <f ca="true">+IF(OFFSET('Water Data'!$I$29,0,10*ROW('Water Data'!I153))="","",OFFSET('Water Data'!$I$29,0,10*ROW('Water Data'!I153)))</f>
        <v/>
      </c>
      <c r="CK159" s="322" t="str">
        <f ca="true">+IF(OFFSET('Sanitation Data'!$D$28,0,10*ROW('Sanitation Data'!D153))="","",OFFSET('Sanitation Data'!$D$28,0,10*ROW('Sanitation Data'!D153)))</f>
        <v/>
      </c>
      <c r="CL159" s="322" t="str">
        <f ca="true">+IF(OFFSET('Sanitation Data'!$D$29,0,10*ROW('Sanitation Data'!D153))="","",OFFSET('Sanitation Data'!$D$29,0,10*ROW('Sanitation Data'!D153)))</f>
        <v/>
      </c>
      <c r="CM159" s="322" t="str">
        <f ca="true">+IF(OFFSET('Sanitation Data'!$D$30,0,10*ROW('Sanitation Data'!D153))="","",OFFSET('Sanitation Data'!$D$30,0,10*ROW('Sanitation Data'!D153)))</f>
        <v/>
      </c>
      <c r="CN159" s="322" t="str">
        <f ca="true">+IF(OFFSET('Sanitation Data'!$D$31,0,10*ROW('Sanitation Data'!D153))="","",OFFSET('Sanitation Data'!$D$31,0,10*ROW('Sanitation Data'!D153)))</f>
        <v/>
      </c>
      <c r="CO159" s="322" t="str">
        <f ca="true">+IF(OFFSET('Sanitation Data'!$D$32,0,10*ROW('Sanitation Data'!D153))="","",OFFSET('Sanitation Data'!$D$32,0,10*ROW('Sanitation Data'!D153)))</f>
        <v/>
      </c>
      <c r="CP159" s="322" t="str">
        <f ca="true">+IF(OFFSET('Sanitation Data'!$E$28,0,10*ROW('Sanitation Data'!E153))="","",OFFSET('Sanitation Data'!$E$28,0,10*ROW('Sanitation Data'!E153)))</f>
        <v/>
      </c>
      <c r="CQ159" s="322" t="str">
        <f ca="true">+IF(OFFSET('Sanitation Data'!$E$29,0,10*ROW('Sanitation Data'!E153))="","",OFFSET('Sanitation Data'!$E$29,0,10*ROW('Sanitation Data'!E153)))</f>
        <v/>
      </c>
      <c r="CR159" s="322" t="str">
        <f ca="true">+IF(OFFSET('Sanitation Data'!$E$30,0,10*ROW('Sanitation Data'!E153))="","",OFFSET('Sanitation Data'!$E$30,0,10*ROW('Sanitation Data'!E153)))</f>
        <v/>
      </c>
      <c r="CS159" s="322" t="str">
        <f ca="true">+IF(OFFSET('Sanitation Data'!$E$31,0,10*ROW('Sanitation Data'!E153))="","",OFFSET('Sanitation Data'!$E$31,0,10*ROW('Sanitation Data'!E153)))</f>
        <v/>
      </c>
      <c r="CT159" s="322" t="str">
        <f ca="true">+IF(OFFSET('Sanitation Data'!$E$32,0,10*ROW('Sanitation Data'!E153))="","",OFFSET('Sanitation Data'!$E$32,0,10*ROW('Sanitation Data'!E153)))</f>
        <v/>
      </c>
      <c r="CU159" s="322" t="str">
        <f ca="true">+IF(OFFSET('Sanitation Data'!$F$28,0,10*ROW('Sanitation Data'!F153))="","",OFFSET('Sanitation Data'!$F$28,0,10*ROW('Sanitation Data'!F153)))</f>
        <v/>
      </c>
      <c r="CV159" s="322" t="str">
        <f ca="true">+IF(OFFSET('Sanitation Data'!$F$29,0,10*ROW('Sanitation Data'!F153))="","",OFFSET('Sanitation Data'!$F$29,0,10*ROW('Sanitation Data'!F153)))</f>
        <v/>
      </c>
      <c r="CW159" s="322" t="str">
        <f ca="true">+IF(OFFSET('Sanitation Data'!$F$30,0,10*ROW('Sanitation Data'!F153))="","",OFFSET('Sanitation Data'!$F$30,0,10*ROW('Sanitation Data'!F153)))</f>
        <v/>
      </c>
      <c r="CX159" s="322" t="str">
        <f ca="true">+IF(OFFSET('Sanitation Data'!$F$31,0,10*ROW('Sanitation Data'!F153))="","",OFFSET('Sanitation Data'!$F$31,0,10*ROW('Sanitation Data'!F153)))</f>
        <v/>
      </c>
      <c r="CY159" s="322" t="str">
        <f ca="true">+IF(OFFSET('Sanitation Data'!$F$32,0,10*ROW('Sanitation Data'!F153))="","",OFFSET('Sanitation Data'!$F$32,0,10*ROW('Sanitation Data'!F153)))</f>
        <v/>
      </c>
      <c r="CZ159" s="322" t="str">
        <f ca="true">+IF(OFFSET('Sanitation Data'!$G$28,0,10*ROW('Sanitation Data'!G153))="","",OFFSET('Sanitation Data'!$G$28,0,10*ROW('Sanitation Data'!G153)))</f>
        <v/>
      </c>
      <c r="DA159" s="322" t="str">
        <f ca="true">+IF(OFFSET('Sanitation Data'!$G$29,0,10*ROW('Sanitation Data'!G153))="","",OFFSET('Sanitation Data'!$G$29,0,10*ROW('Sanitation Data'!G153)))</f>
        <v/>
      </c>
      <c r="DB159" s="322" t="str">
        <f ca="true">+IF(OFFSET('Sanitation Data'!$G$30,0,10*ROW('Sanitation Data'!G153))="","",OFFSET('Sanitation Data'!$G$30,0,10*ROW('Sanitation Data'!G153)))</f>
        <v/>
      </c>
      <c r="DC159" s="322" t="str">
        <f ca="true">+IF(OFFSET('Sanitation Data'!$G$31,0,10*ROW('Sanitation Data'!G153))="","",OFFSET('Sanitation Data'!$G$31,0,10*ROW('Sanitation Data'!G153)))</f>
        <v/>
      </c>
      <c r="DD159" s="322" t="str">
        <f ca="true">+IF(OFFSET('Sanitation Data'!$G$32,0,10*ROW('Sanitation Data'!G153))="","",OFFSET('Sanitation Data'!$G$32,0,10*ROW('Sanitation Data'!G153)))</f>
        <v/>
      </c>
      <c r="DE159" s="322" t="str">
        <f ca="true">+IF(OFFSET('Sanitation Data'!$H$28,0,10*ROW('Sanitation Data'!H153))="","",OFFSET('Sanitation Data'!$H$28,0,10*ROW('Sanitation Data'!H153)))</f>
        <v/>
      </c>
      <c r="DF159" s="322" t="str">
        <f ca="true">+IF(OFFSET('Sanitation Data'!$H$29,0,10*ROW('Sanitation Data'!H153))="","",OFFSET('Sanitation Data'!$H$29,0,10*ROW('Sanitation Data'!H153)))</f>
        <v/>
      </c>
      <c r="DG159" s="322" t="str">
        <f ca="true">+IF(OFFSET('Sanitation Data'!$H$30,0,10*ROW('Sanitation Data'!H153))="","",OFFSET('Sanitation Data'!$H$30,0,10*ROW('Sanitation Data'!H153)))</f>
        <v/>
      </c>
      <c r="DH159" s="322" t="str">
        <f ca="true">+IF(OFFSET('Sanitation Data'!$H$31,0,10*ROW('Sanitation Data'!H153))="","",OFFSET('Sanitation Data'!$H$31,0,10*ROW('Sanitation Data'!H153)))</f>
        <v/>
      </c>
      <c r="DI159" s="322" t="str">
        <f ca="true">+IF(OFFSET('Sanitation Data'!$H$32,0,10*ROW('Sanitation Data'!H153))="","",OFFSET('Sanitation Data'!$H$32,0,10*ROW('Sanitation Data'!H153)))</f>
        <v/>
      </c>
      <c r="DJ159" s="322" t="str">
        <f ca="true">+IF(OFFSET('Sanitation Data'!$I$28,0,10*ROW('Sanitation Data'!I153))="","",OFFSET('Sanitation Data'!$I$28,0,10*ROW('Sanitation Data'!I153)))</f>
        <v/>
      </c>
      <c r="DK159" s="322" t="str">
        <f ca="true">+IF(OFFSET('Sanitation Data'!$I$29,0,10*ROW('Sanitation Data'!I153))="","",OFFSET('Sanitation Data'!$I$29,0,10*ROW('Sanitation Data'!I153)))</f>
        <v/>
      </c>
      <c r="DL159" s="322" t="str">
        <f ca="true">+IF(OFFSET('Sanitation Data'!$I$30,0,10*ROW('Sanitation Data'!I153))="","",OFFSET('Sanitation Data'!$I$30,0,10*ROW('Sanitation Data'!I153)))</f>
        <v/>
      </c>
      <c r="DM159" s="322" t="str">
        <f ca="true">+IF(OFFSET('Sanitation Data'!$I$31,0,10*ROW('Sanitation Data'!I153))="","",OFFSET('Sanitation Data'!$I$31,0,10*ROW('Sanitation Data'!I153)))</f>
        <v/>
      </c>
      <c r="DN159" s="322" t="str">
        <f ca="true">+IF(OFFSET('Sanitation Data'!$I$32,0,10*ROW('Sanitation Data'!I153))="","",OFFSET('Sanitation Data'!$I$32,0,10*ROW('Sanitation Data'!I153)))</f>
        <v/>
      </c>
      <c r="DO159" s="322" t="str">
        <f ca="true">+IF(OFFSET('Hygiene Data'!$D$11,0,10*ROW('Hygiene Data'!D153))="","",OFFSET('Hygiene Data'!$D$11,0,10*ROW('Hygiene Data'!D153)))</f>
        <v/>
      </c>
      <c r="DP159" s="322" t="str">
        <f ca="true">+IF(OFFSET('Hygiene Data'!$D$12,0,10*ROW('Hygiene Data'!D153))="","",OFFSET('Hygiene Data'!$D$12,0,10*ROW('Hygiene Data'!D153)))</f>
        <v/>
      </c>
      <c r="DQ159" s="322" t="str">
        <f ca="true">+IF(OFFSET('Hygiene Data'!$D$13,0,10*ROW('Hygiene Data'!D153))="","",OFFSET('Hygiene Data'!$D$13,0,10*ROW('Hygiene Data'!D153)))</f>
        <v/>
      </c>
      <c r="DR159" s="322" t="str">
        <f ca="true">+IF(OFFSET('Hygiene Data'!$E$11,0,10*ROW('Hygiene Data'!E153))="","",OFFSET('Hygiene Data'!$E$11,0,10*ROW('Hygiene Data'!E153)))</f>
        <v/>
      </c>
      <c r="DS159" s="322" t="str">
        <f ca="true">+IF(OFFSET('Hygiene Data'!$E$12,0,10*ROW('Hygiene Data'!E153))="","",OFFSET('Hygiene Data'!$E$12,0,10*ROW('Hygiene Data'!E153)))</f>
        <v/>
      </c>
      <c r="DT159" s="322" t="str">
        <f ca="true">+IF(OFFSET('Hygiene Data'!$E$13,0,10*ROW('Hygiene Data'!E153))="","",OFFSET('Hygiene Data'!$E$13,0,10*ROW('Hygiene Data'!E153)))</f>
        <v/>
      </c>
      <c r="DU159" s="322" t="str">
        <f ca="true">+IF(OFFSET('Hygiene Data'!$F$11,0,10*ROW('Hygiene Data'!F153))="","",OFFSET('Hygiene Data'!$F$11,0,10*ROW('Hygiene Data'!F153)))</f>
        <v/>
      </c>
      <c r="DV159" s="322" t="str">
        <f ca="true">+IF(OFFSET('Hygiene Data'!$F$12,0,10*ROW('Hygiene Data'!F153))="","",OFFSET('Hygiene Data'!$F$12,0,10*ROW('Hygiene Data'!F153)))</f>
        <v/>
      </c>
      <c r="DW159" s="322" t="str">
        <f ca="true">+IF(OFFSET('Hygiene Data'!$F$13,0,10*ROW('Hygiene Data'!F153))="","",OFFSET('Hygiene Data'!$F$13,0,10*ROW('Hygiene Data'!F153)))</f>
        <v/>
      </c>
      <c r="DX159" s="322" t="str">
        <f ca="true">+IF(OFFSET('Hygiene Data'!$G$11,0,10*ROW('Hygiene Data'!G153))="","",OFFSET('Hygiene Data'!$G$11,0,10*ROW('Hygiene Data'!G153)))</f>
        <v/>
      </c>
      <c r="DY159" s="322" t="str">
        <f ca="true">+IF(OFFSET('Hygiene Data'!$G$12,0,10*ROW('Hygiene Data'!G153))="","",OFFSET('Hygiene Data'!$G$12,0,10*ROW('Hygiene Data'!G153)))</f>
        <v/>
      </c>
      <c r="DZ159" s="322" t="str">
        <f ca="true">+IF(OFFSET('Hygiene Data'!$G$13,0,10*ROW('Hygiene Data'!G153))="","",OFFSET('Hygiene Data'!$G$13,0,10*ROW('Hygiene Data'!G153)))</f>
        <v/>
      </c>
      <c r="EA159" s="322" t="str">
        <f ca="true">+IF(OFFSET('Hygiene Data'!$H$11,0,10*ROW('Hygiene Data'!H153))="","",OFFSET('Hygiene Data'!$H$11,0,10*ROW('Hygiene Data'!H153)))</f>
        <v/>
      </c>
      <c r="EB159" s="322" t="str">
        <f ca="true">+IF(OFFSET('Hygiene Data'!$H$12,0,10*ROW('Hygiene Data'!H153))="","",OFFSET('Hygiene Data'!$H$12,0,10*ROW('Hygiene Data'!H153)))</f>
        <v/>
      </c>
      <c r="EC159" s="322" t="str">
        <f ca="true">+IF(OFFSET('Hygiene Data'!$H$13,0,10*ROW('Hygiene Data'!H153))="","",OFFSET('Hygiene Data'!$H$13,0,10*ROW('Hygiene Data'!H153)))</f>
        <v/>
      </c>
      <c r="ED159" s="322" t="str">
        <f ca="true">+IF(OFFSET('Hygiene Data'!$I$11,0,10*ROW('Hygiene Data'!I153))="","",OFFSET('Hygiene Data'!$I$11,0,10*ROW('Hygiene Data'!I153)))</f>
        <v/>
      </c>
      <c r="EE159" s="322" t="str">
        <f ca="true">+IF(OFFSET('Hygiene Data'!$I$12,0,10*ROW('Hygiene Data'!I153))="","",OFFSET('Hygiene Data'!$I$12,0,10*ROW('Hygiene Data'!I153)))</f>
        <v/>
      </c>
      <c r="EF159" s="322" t="str">
        <f ca="true">+IF(OFFSET('Hygiene Data'!$I$13,0,10*ROW('Hygiene Data'!I153))="","",OFFSET('Hygiene Data'!$I$13,0,10*ROW('Hygiene Data'!I153)))</f>
        <v/>
      </c>
    </row>
    <row xmlns:x14ac="http://schemas.microsoft.com/office/spreadsheetml/2009/9/ac" r="160" x14ac:dyDescent="0.2">
      <c r="A160" s="38" t="str">
        <f ca="true">+IF(OFFSET('Water Data'!$B$2,0,10*ROW('Water Data'!E154))="","",OFFSET('Water Data'!$B$2,0,10*ROW('Water Data'!E154)))</f>
        <v/>
      </c>
      <c r="B160" s="38" t="str">
        <f ca="true">+IF(OFFSET('Water Data'!$C$2,0,10*ROW('Water Data'!F154))="","",OFFSET('Water Data'!$C$2,0,10*ROW('Water Data'!F154)))</f>
        <v/>
      </c>
      <c r="C160" s="378" t="str">
        <f t="shared" ca="true" si="2"/>
        <v/>
      </c>
      <c r="D160" s="99"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9"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9"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9"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9"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9"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9"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9"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9"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9"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9"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9"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9"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9"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9"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9"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9"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9"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100"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100"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100"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100"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100"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100"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100"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100"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100"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100"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100"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100"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100"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100"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100"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100"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100"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100"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100"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100"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100"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100"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100"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100"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100"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100"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100"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100"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100"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100"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101"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101"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101"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101"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101"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101"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101"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101"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101"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101"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101"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101"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101"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101"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101"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101"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101"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101"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22"/>
      <c r="BS160" s="322" t="str">
        <f ca="true">+IF(OFFSET('Water Data'!$D$27,0,10*ROW('Water Data'!D154))="","",OFFSET('Water Data'!$D$27,0,10*ROW('Water Data'!D154)))</f>
        <v/>
      </c>
      <c r="BT160" s="322" t="str">
        <f ca="true">+IF(OFFSET('Water Data'!$D$28,0,10*ROW('Water Data'!D154))="","",OFFSET('Water Data'!$D$28,0,10*ROW('Water Data'!D154)))</f>
        <v/>
      </c>
      <c r="BU160" s="322" t="str">
        <f ca="true">+IF(OFFSET('Water Data'!$D$29,0,10*ROW('Water Data'!D154))="","",OFFSET('Water Data'!$D$29,0,10*ROW('Water Data'!D154)))</f>
        <v/>
      </c>
      <c r="BV160" s="322" t="str">
        <f ca="true">+IF(OFFSET('Water Data'!$E$27,0,10*ROW('Water Data'!E154))="","",OFFSET('Water Data'!$E$27,0,10*ROW('Water Data'!E154)))</f>
        <v/>
      </c>
      <c r="BW160" s="322" t="str">
        <f ca="true">+IF(OFFSET('Water Data'!$E$28,0,10*ROW('Water Data'!E154))="","",OFFSET('Water Data'!$E$28,0,10*ROW('Water Data'!E154)))</f>
        <v/>
      </c>
      <c r="BX160" s="322" t="str">
        <f ca="true">+IF(OFFSET('Water Data'!$E$29,0,10*ROW('Water Data'!E154))="","",OFFSET('Water Data'!$E$29,0,10*ROW('Water Data'!E154)))</f>
        <v/>
      </c>
      <c r="BY160" s="322" t="str">
        <f ca="true">+IF(OFFSET('Water Data'!$F$27,0,10*ROW('Water Data'!F154))="","",OFFSET('Water Data'!$F$27,0,10*ROW('Water Data'!F154)))</f>
        <v/>
      </c>
      <c r="BZ160" s="322" t="str">
        <f ca="true">+IF(OFFSET('Water Data'!$F$28,0,10*ROW('Water Data'!F154))="","",OFFSET('Water Data'!$F$28,0,10*ROW('Water Data'!F154)))</f>
        <v/>
      </c>
      <c r="CA160" s="322" t="str">
        <f ca="true">+IF(OFFSET('Water Data'!$F$29,0,10*ROW('Water Data'!F154))="","",OFFSET('Water Data'!$F$29,0,10*ROW('Water Data'!F154)))</f>
        <v/>
      </c>
      <c r="CB160" s="322" t="str">
        <f ca="true">+IF(OFFSET('Water Data'!$G$27,0,10*ROW('Water Data'!G154))="","",OFFSET('Water Data'!$G$27,0,10*ROW('Water Data'!G154)))</f>
        <v/>
      </c>
      <c r="CC160" s="322" t="str">
        <f ca="true">+IF(OFFSET('Water Data'!$G$28,0,10*ROW('Water Data'!G154))="","",OFFSET('Water Data'!$G$28,0,10*ROW('Water Data'!G154)))</f>
        <v/>
      </c>
      <c r="CD160" s="322" t="str">
        <f ca="true">+IF(OFFSET('Water Data'!$G$29,0,10*ROW('Water Data'!G154))="","",OFFSET('Water Data'!$G$29,0,10*ROW('Water Data'!G154)))</f>
        <v/>
      </c>
      <c r="CE160" s="322" t="str">
        <f ca="true">+IF(OFFSET('Water Data'!$H$27,0,10*ROW('Water Data'!H154))="","",OFFSET('Water Data'!$H$27,0,10*ROW('Water Data'!H154)))</f>
        <v/>
      </c>
      <c r="CF160" s="322" t="str">
        <f ca="true">+IF(OFFSET('Water Data'!$H$28,0,10*ROW('Water Data'!H154))="","",OFFSET('Water Data'!$H$28,0,10*ROW('Water Data'!H154)))</f>
        <v/>
      </c>
      <c r="CG160" s="322" t="str">
        <f ca="true">+IF(OFFSET('Water Data'!$H$29,0,10*ROW('Water Data'!H154))="","",OFFSET('Water Data'!$H$29,0,10*ROW('Water Data'!H154)))</f>
        <v/>
      </c>
      <c r="CH160" s="322" t="str">
        <f ca="true">+IF(OFFSET('Water Data'!$I$27,0,10*ROW('Water Data'!I154))="","",OFFSET('Water Data'!$I$27,0,10*ROW('Water Data'!I154)))</f>
        <v/>
      </c>
      <c r="CI160" s="322" t="str">
        <f ca="true">+IF(OFFSET('Water Data'!$I$28,0,10*ROW('Water Data'!I154))="","",OFFSET('Water Data'!$I$28,0,10*ROW('Water Data'!I154)))</f>
        <v/>
      </c>
      <c r="CJ160" s="322" t="str">
        <f ca="true">+IF(OFFSET('Water Data'!$I$29,0,10*ROW('Water Data'!I154))="","",OFFSET('Water Data'!$I$29,0,10*ROW('Water Data'!I154)))</f>
        <v/>
      </c>
      <c r="CK160" s="322" t="str">
        <f ca="true">+IF(OFFSET('Sanitation Data'!$D$28,0,10*ROW('Sanitation Data'!D154))="","",OFFSET('Sanitation Data'!$D$28,0,10*ROW('Sanitation Data'!D154)))</f>
        <v/>
      </c>
      <c r="CL160" s="322" t="str">
        <f ca="true">+IF(OFFSET('Sanitation Data'!$D$29,0,10*ROW('Sanitation Data'!D154))="","",OFFSET('Sanitation Data'!$D$29,0,10*ROW('Sanitation Data'!D154)))</f>
        <v/>
      </c>
      <c r="CM160" s="322" t="str">
        <f ca="true">+IF(OFFSET('Sanitation Data'!$D$30,0,10*ROW('Sanitation Data'!D154))="","",OFFSET('Sanitation Data'!$D$30,0,10*ROW('Sanitation Data'!D154)))</f>
        <v/>
      </c>
      <c r="CN160" s="322" t="str">
        <f ca="true">+IF(OFFSET('Sanitation Data'!$D$31,0,10*ROW('Sanitation Data'!D154))="","",OFFSET('Sanitation Data'!$D$31,0,10*ROW('Sanitation Data'!D154)))</f>
        <v/>
      </c>
      <c r="CO160" s="322" t="str">
        <f ca="true">+IF(OFFSET('Sanitation Data'!$D$32,0,10*ROW('Sanitation Data'!D154))="","",OFFSET('Sanitation Data'!$D$32,0,10*ROW('Sanitation Data'!D154)))</f>
        <v/>
      </c>
      <c r="CP160" s="322" t="str">
        <f ca="true">+IF(OFFSET('Sanitation Data'!$E$28,0,10*ROW('Sanitation Data'!E154))="","",OFFSET('Sanitation Data'!$E$28,0,10*ROW('Sanitation Data'!E154)))</f>
        <v/>
      </c>
      <c r="CQ160" s="322" t="str">
        <f ca="true">+IF(OFFSET('Sanitation Data'!$E$29,0,10*ROW('Sanitation Data'!E154))="","",OFFSET('Sanitation Data'!$E$29,0,10*ROW('Sanitation Data'!E154)))</f>
        <v/>
      </c>
      <c r="CR160" s="322" t="str">
        <f ca="true">+IF(OFFSET('Sanitation Data'!$E$30,0,10*ROW('Sanitation Data'!E154))="","",OFFSET('Sanitation Data'!$E$30,0,10*ROW('Sanitation Data'!E154)))</f>
        <v/>
      </c>
      <c r="CS160" s="322" t="str">
        <f ca="true">+IF(OFFSET('Sanitation Data'!$E$31,0,10*ROW('Sanitation Data'!E154))="","",OFFSET('Sanitation Data'!$E$31,0,10*ROW('Sanitation Data'!E154)))</f>
        <v/>
      </c>
      <c r="CT160" s="322" t="str">
        <f ca="true">+IF(OFFSET('Sanitation Data'!$E$32,0,10*ROW('Sanitation Data'!E154))="","",OFFSET('Sanitation Data'!$E$32,0,10*ROW('Sanitation Data'!E154)))</f>
        <v/>
      </c>
      <c r="CU160" s="322" t="str">
        <f ca="true">+IF(OFFSET('Sanitation Data'!$F$28,0,10*ROW('Sanitation Data'!F154))="","",OFFSET('Sanitation Data'!$F$28,0,10*ROW('Sanitation Data'!F154)))</f>
        <v/>
      </c>
      <c r="CV160" s="322" t="str">
        <f ca="true">+IF(OFFSET('Sanitation Data'!$F$29,0,10*ROW('Sanitation Data'!F154))="","",OFFSET('Sanitation Data'!$F$29,0,10*ROW('Sanitation Data'!F154)))</f>
        <v/>
      </c>
      <c r="CW160" s="322" t="str">
        <f ca="true">+IF(OFFSET('Sanitation Data'!$F$30,0,10*ROW('Sanitation Data'!F154))="","",OFFSET('Sanitation Data'!$F$30,0,10*ROW('Sanitation Data'!F154)))</f>
        <v/>
      </c>
      <c r="CX160" s="322" t="str">
        <f ca="true">+IF(OFFSET('Sanitation Data'!$F$31,0,10*ROW('Sanitation Data'!F154))="","",OFFSET('Sanitation Data'!$F$31,0,10*ROW('Sanitation Data'!F154)))</f>
        <v/>
      </c>
      <c r="CY160" s="322" t="str">
        <f ca="true">+IF(OFFSET('Sanitation Data'!$F$32,0,10*ROW('Sanitation Data'!F154))="","",OFFSET('Sanitation Data'!$F$32,0,10*ROW('Sanitation Data'!F154)))</f>
        <v/>
      </c>
      <c r="CZ160" s="322" t="str">
        <f ca="true">+IF(OFFSET('Sanitation Data'!$G$28,0,10*ROW('Sanitation Data'!G154))="","",OFFSET('Sanitation Data'!$G$28,0,10*ROW('Sanitation Data'!G154)))</f>
        <v/>
      </c>
      <c r="DA160" s="322" t="str">
        <f ca="true">+IF(OFFSET('Sanitation Data'!$G$29,0,10*ROW('Sanitation Data'!G154))="","",OFFSET('Sanitation Data'!$G$29,0,10*ROW('Sanitation Data'!G154)))</f>
        <v/>
      </c>
      <c r="DB160" s="322" t="str">
        <f ca="true">+IF(OFFSET('Sanitation Data'!$G$30,0,10*ROW('Sanitation Data'!G154))="","",OFFSET('Sanitation Data'!$G$30,0,10*ROW('Sanitation Data'!G154)))</f>
        <v/>
      </c>
      <c r="DC160" s="322" t="str">
        <f ca="true">+IF(OFFSET('Sanitation Data'!$G$31,0,10*ROW('Sanitation Data'!G154))="","",OFFSET('Sanitation Data'!$G$31,0,10*ROW('Sanitation Data'!G154)))</f>
        <v/>
      </c>
      <c r="DD160" s="322" t="str">
        <f ca="true">+IF(OFFSET('Sanitation Data'!$G$32,0,10*ROW('Sanitation Data'!G154))="","",OFFSET('Sanitation Data'!$G$32,0,10*ROW('Sanitation Data'!G154)))</f>
        <v/>
      </c>
      <c r="DE160" s="322" t="str">
        <f ca="true">+IF(OFFSET('Sanitation Data'!$H$28,0,10*ROW('Sanitation Data'!H154))="","",OFFSET('Sanitation Data'!$H$28,0,10*ROW('Sanitation Data'!H154)))</f>
        <v/>
      </c>
      <c r="DF160" s="322" t="str">
        <f ca="true">+IF(OFFSET('Sanitation Data'!$H$29,0,10*ROW('Sanitation Data'!H154))="","",OFFSET('Sanitation Data'!$H$29,0,10*ROW('Sanitation Data'!H154)))</f>
        <v/>
      </c>
      <c r="DG160" s="322" t="str">
        <f ca="true">+IF(OFFSET('Sanitation Data'!$H$30,0,10*ROW('Sanitation Data'!H154))="","",OFFSET('Sanitation Data'!$H$30,0,10*ROW('Sanitation Data'!H154)))</f>
        <v/>
      </c>
      <c r="DH160" s="322" t="str">
        <f ca="true">+IF(OFFSET('Sanitation Data'!$H$31,0,10*ROW('Sanitation Data'!H154))="","",OFFSET('Sanitation Data'!$H$31,0,10*ROW('Sanitation Data'!H154)))</f>
        <v/>
      </c>
      <c r="DI160" s="322" t="str">
        <f ca="true">+IF(OFFSET('Sanitation Data'!$H$32,0,10*ROW('Sanitation Data'!H154))="","",OFFSET('Sanitation Data'!$H$32,0,10*ROW('Sanitation Data'!H154)))</f>
        <v/>
      </c>
      <c r="DJ160" s="322" t="str">
        <f ca="true">+IF(OFFSET('Sanitation Data'!$I$28,0,10*ROW('Sanitation Data'!I154))="","",OFFSET('Sanitation Data'!$I$28,0,10*ROW('Sanitation Data'!I154)))</f>
        <v/>
      </c>
      <c r="DK160" s="322" t="str">
        <f ca="true">+IF(OFFSET('Sanitation Data'!$I$29,0,10*ROW('Sanitation Data'!I154))="","",OFFSET('Sanitation Data'!$I$29,0,10*ROW('Sanitation Data'!I154)))</f>
        <v/>
      </c>
      <c r="DL160" s="322" t="str">
        <f ca="true">+IF(OFFSET('Sanitation Data'!$I$30,0,10*ROW('Sanitation Data'!I154))="","",OFFSET('Sanitation Data'!$I$30,0,10*ROW('Sanitation Data'!I154)))</f>
        <v/>
      </c>
      <c r="DM160" s="322" t="str">
        <f ca="true">+IF(OFFSET('Sanitation Data'!$I$31,0,10*ROW('Sanitation Data'!I154))="","",OFFSET('Sanitation Data'!$I$31,0,10*ROW('Sanitation Data'!I154)))</f>
        <v/>
      </c>
      <c r="DN160" s="322" t="str">
        <f ca="true">+IF(OFFSET('Sanitation Data'!$I$32,0,10*ROW('Sanitation Data'!I154))="","",OFFSET('Sanitation Data'!$I$32,0,10*ROW('Sanitation Data'!I154)))</f>
        <v/>
      </c>
      <c r="DO160" s="322" t="str">
        <f ca="true">+IF(OFFSET('Hygiene Data'!$D$11,0,10*ROW('Hygiene Data'!D154))="","",OFFSET('Hygiene Data'!$D$11,0,10*ROW('Hygiene Data'!D154)))</f>
        <v/>
      </c>
      <c r="DP160" s="322" t="str">
        <f ca="true">+IF(OFFSET('Hygiene Data'!$D$12,0,10*ROW('Hygiene Data'!D154))="","",OFFSET('Hygiene Data'!$D$12,0,10*ROW('Hygiene Data'!D154)))</f>
        <v/>
      </c>
      <c r="DQ160" s="322" t="str">
        <f ca="true">+IF(OFFSET('Hygiene Data'!$D$13,0,10*ROW('Hygiene Data'!D154))="","",OFFSET('Hygiene Data'!$D$13,0,10*ROW('Hygiene Data'!D154)))</f>
        <v/>
      </c>
      <c r="DR160" s="322" t="str">
        <f ca="true">+IF(OFFSET('Hygiene Data'!$E$11,0,10*ROW('Hygiene Data'!E154))="","",OFFSET('Hygiene Data'!$E$11,0,10*ROW('Hygiene Data'!E154)))</f>
        <v/>
      </c>
      <c r="DS160" s="322" t="str">
        <f ca="true">+IF(OFFSET('Hygiene Data'!$E$12,0,10*ROW('Hygiene Data'!E154))="","",OFFSET('Hygiene Data'!$E$12,0,10*ROW('Hygiene Data'!E154)))</f>
        <v/>
      </c>
      <c r="DT160" s="322" t="str">
        <f ca="true">+IF(OFFSET('Hygiene Data'!$E$13,0,10*ROW('Hygiene Data'!E154))="","",OFFSET('Hygiene Data'!$E$13,0,10*ROW('Hygiene Data'!E154)))</f>
        <v/>
      </c>
      <c r="DU160" s="322" t="str">
        <f ca="true">+IF(OFFSET('Hygiene Data'!$F$11,0,10*ROW('Hygiene Data'!F154))="","",OFFSET('Hygiene Data'!$F$11,0,10*ROW('Hygiene Data'!F154)))</f>
        <v/>
      </c>
      <c r="DV160" s="322" t="str">
        <f ca="true">+IF(OFFSET('Hygiene Data'!$F$12,0,10*ROW('Hygiene Data'!F154))="","",OFFSET('Hygiene Data'!$F$12,0,10*ROW('Hygiene Data'!F154)))</f>
        <v/>
      </c>
      <c r="DW160" s="322" t="str">
        <f ca="true">+IF(OFFSET('Hygiene Data'!$F$13,0,10*ROW('Hygiene Data'!F154))="","",OFFSET('Hygiene Data'!$F$13,0,10*ROW('Hygiene Data'!F154)))</f>
        <v/>
      </c>
      <c r="DX160" s="322" t="str">
        <f ca="true">+IF(OFFSET('Hygiene Data'!$G$11,0,10*ROW('Hygiene Data'!G154))="","",OFFSET('Hygiene Data'!$G$11,0,10*ROW('Hygiene Data'!G154)))</f>
        <v/>
      </c>
      <c r="DY160" s="322" t="str">
        <f ca="true">+IF(OFFSET('Hygiene Data'!$G$12,0,10*ROW('Hygiene Data'!G154))="","",OFFSET('Hygiene Data'!$G$12,0,10*ROW('Hygiene Data'!G154)))</f>
        <v/>
      </c>
      <c r="DZ160" s="322" t="str">
        <f ca="true">+IF(OFFSET('Hygiene Data'!$G$13,0,10*ROW('Hygiene Data'!G154))="","",OFFSET('Hygiene Data'!$G$13,0,10*ROW('Hygiene Data'!G154)))</f>
        <v/>
      </c>
      <c r="EA160" s="322" t="str">
        <f ca="true">+IF(OFFSET('Hygiene Data'!$H$11,0,10*ROW('Hygiene Data'!H154))="","",OFFSET('Hygiene Data'!$H$11,0,10*ROW('Hygiene Data'!H154)))</f>
        <v/>
      </c>
      <c r="EB160" s="322" t="str">
        <f ca="true">+IF(OFFSET('Hygiene Data'!$H$12,0,10*ROW('Hygiene Data'!H154))="","",OFFSET('Hygiene Data'!$H$12,0,10*ROW('Hygiene Data'!H154)))</f>
        <v/>
      </c>
      <c r="EC160" s="322" t="str">
        <f ca="true">+IF(OFFSET('Hygiene Data'!$H$13,0,10*ROW('Hygiene Data'!H154))="","",OFFSET('Hygiene Data'!$H$13,0,10*ROW('Hygiene Data'!H154)))</f>
        <v/>
      </c>
      <c r="ED160" s="322" t="str">
        <f ca="true">+IF(OFFSET('Hygiene Data'!$I$11,0,10*ROW('Hygiene Data'!I154))="","",OFFSET('Hygiene Data'!$I$11,0,10*ROW('Hygiene Data'!I154)))</f>
        <v/>
      </c>
      <c r="EE160" s="322" t="str">
        <f ca="true">+IF(OFFSET('Hygiene Data'!$I$12,0,10*ROW('Hygiene Data'!I154))="","",OFFSET('Hygiene Data'!$I$12,0,10*ROW('Hygiene Data'!I154)))</f>
        <v/>
      </c>
      <c r="EF160" s="322" t="str">
        <f ca="true">+IF(OFFSET('Hygiene Data'!$I$13,0,10*ROW('Hygiene Data'!I154))="","",OFFSET('Hygiene Data'!$I$13,0,10*ROW('Hygiene Data'!I154)))</f>
        <v/>
      </c>
    </row>
    <row xmlns:x14ac="http://schemas.microsoft.com/office/spreadsheetml/2009/9/ac" r="161" x14ac:dyDescent="0.2">
      <c r="A161" s="38" t="str">
        <f ca="true">+IF(OFFSET('Water Data'!$B$2,0,10*ROW('Water Data'!E155))="","",OFFSET('Water Data'!$B$2,0,10*ROW('Water Data'!E155)))</f>
        <v/>
      </c>
      <c r="B161" s="38" t="str">
        <f ca="true">+IF(OFFSET('Water Data'!$C$2,0,10*ROW('Water Data'!F155))="","",OFFSET('Water Data'!$C$2,0,10*ROW('Water Data'!F155)))</f>
        <v/>
      </c>
      <c r="C161" s="378" t="str">
        <f t="shared" ca="true" si="2"/>
        <v/>
      </c>
      <c r="D161" s="99"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9"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9"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9"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9"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9"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9"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9"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9"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9"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9"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9"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9"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9"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9"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9"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9"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9"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100"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100"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100"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100"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100"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100"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100"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100"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100"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100"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100"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100"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100"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100"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100"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100"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100"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100"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100"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100"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100"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100"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100"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100"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100"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100"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100"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100"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100"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100"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101"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101"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101"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101"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101"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101"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101"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101"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101"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101"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101"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101"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101"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101"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101"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101"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101"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101"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22"/>
      <c r="BS161" s="322" t="str">
        <f ca="true">+IF(OFFSET('Water Data'!$D$27,0,10*ROW('Water Data'!D155))="","",OFFSET('Water Data'!$D$27,0,10*ROW('Water Data'!D155)))</f>
        <v/>
      </c>
      <c r="BT161" s="322" t="str">
        <f ca="true">+IF(OFFSET('Water Data'!$D$28,0,10*ROW('Water Data'!D155))="","",OFFSET('Water Data'!$D$28,0,10*ROW('Water Data'!D155)))</f>
        <v/>
      </c>
      <c r="BU161" s="322" t="str">
        <f ca="true">+IF(OFFSET('Water Data'!$D$29,0,10*ROW('Water Data'!D155))="","",OFFSET('Water Data'!$D$29,0,10*ROW('Water Data'!D155)))</f>
        <v/>
      </c>
      <c r="BV161" s="322" t="str">
        <f ca="true">+IF(OFFSET('Water Data'!$E$27,0,10*ROW('Water Data'!E155))="","",OFFSET('Water Data'!$E$27,0,10*ROW('Water Data'!E155)))</f>
        <v/>
      </c>
      <c r="BW161" s="322" t="str">
        <f ca="true">+IF(OFFSET('Water Data'!$E$28,0,10*ROW('Water Data'!E155))="","",OFFSET('Water Data'!$E$28,0,10*ROW('Water Data'!E155)))</f>
        <v/>
      </c>
      <c r="BX161" s="322" t="str">
        <f ca="true">+IF(OFFSET('Water Data'!$E$29,0,10*ROW('Water Data'!E155))="","",OFFSET('Water Data'!$E$29,0,10*ROW('Water Data'!E155)))</f>
        <v/>
      </c>
      <c r="BY161" s="322" t="str">
        <f ca="true">+IF(OFFSET('Water Data'!$F$27,0,10*ROW('Water Data'!F155))="","",OFFSET('Water Data'!$F$27,0,10*ROW('Water Data'!F155)))</f>
        <v/>
      </c>
      <c r="BZ161" s="322" t="str">
        <f ca="true">+IF(OFFSET('Water Data'!$F$28,0,10*ROW('Water Data'!F155))="","",OFFSET('Water Data'!$F$28,0,10*ROW('Water Data'!F155)))</f>
        <v/>
      </c>
      <c r="CA161" s="322" t="str">
        <f ca="true">+IF(OFFSET('Water Data'!$F$29,0,10*ROW('Water Data'!F155))="","",OFFSET('Water Data'!$F$29,0,10*ROW('Water Data'!F155)))</f>
        <v/>
      </c>
      <c r="CB161" s="322" t="str">
        <f ca="true">+IF(OFFSET('Water Data'!$G$27,0,10*ROW('Water Data'!G155))="","",OFFSET('Water Data'!$G$27,0,10*ROW('Water Data'!G155)))</f>
        <v/>
      </c>
      <c r="CC161" s="322" t="str">
        <f ca="true">+IF(OFFSET('Water Data'!$G$28,0,10*ROW('Water Data'!G155))="","",OFFSET('Water Data'!$G$28,0,10*ROW('Water Data'!G155)))</f>
        <v/>
      </c>
      <c r="CD161" s="322" t="str">
        <f ca="true">+IF(OFFSET('Water Data'!$G$29,0,10*ROW('Water Data'!G155))="","",OFFSET('Water Data'!$G$29,0,10*ROW('Water Data'!G155)))</f>
        <v/>
      </c>
      <c r="CE161" s="322" t="str">
        <f ca="true">+IF(OFFSET('Water Data'!$H$27,0,10*ROW('Water Data'!H155))="","",OFFSET('Water Data'!$H$27,0,10*ROW('Water Data'!H155)))</f>
        <v/>
      </c>
      <c r="CF161" s="322" t="str">
        <f ca="true">+IF(OFFSET('Water Data'!$H$28,0,10*ROW('Water Data'!H155))="","",OFFSET('Water Data'!$H$28,0,10*ROW('Water Data'!H155)))</f>
        <v/>
      </c>
      <c r="CG161" s="322" t="str">
        <f ca="true">+IF(OFFSET('Water Data'!$H$29,0,10*ROW('Water Data'!H155))="","",OFFSET('Water Data'!$H$29,0,10*ROW('Water Data'!H155)))</f>
        <v/>
      </c>
      <c r="CH161" s="322" t="str">
        <f ca="true">+IF(OFFSET('Water Data'!$I$27,0,10*ROW('Water Data'!I155))="","",OFFSET('Water Data'!$I$27,0,10*ROW('Water Data'!I155)))</f>
        <v/>
      </c>
      <c r="CI161" s="322" t="str">
        <f ca="true">+IF(OFFSET('Water Data'!$I$28,0,10*ROW('Water Data'!I155))="","",OFFSET('Water Data'!$I$28,0,10*ROW('Water Data'!I155)))</f>
        <v/>
      </c>
      <c r="CJ161" s="322" t="str">
        <f ca="true">+IF(OFFSET('Water Data'!$I$29,0,10*ROW('Water Data'!I155))="","",OFFSET('Water Data'!$I$29,0,10*ROW('Water Data'!I155)))</f>
        <v/>
      </c>
      <c r="CK161" s="322" t="str">
        <f ca="true">+IF(OFFSET('Sanitation Data'!$D$28,0,10*ROW('Sanitation Data'!D155))="","",OFFSET('Sanitation Data'!$D$28,0,10*ROW('Sanitation Data'!D155)))</f>
        <v/>
      </c>
      <c r="CL161" s="322" t="str">
        <f ca="true">+IF(OFFSET('Sanitation Data'!$D$29,0,10*ROW('Sanitation Data'!D155))="","",OFFSET('Sanitation Data'!$D$29,0,10*ROW('Sanitation Data'!D155)))</f>
        <v/>
      </c>
      <c r="CM161" s="322" t="str">
        <f ca="true">+IF(OFFSET('Sanitation Data'!$D$30,0,10*ROW('Sanitation Data'!D155))="","",OFFSET('Sanitation Data'!$D$30,0,10*ROW('Sanitation Data'!D155)))</f>
        <v/>
      </c>
      <c r="CN161" s="322" t="str">
        <f ca="true">+IF(OFFSET('Sanitation Data'!$D$31,0,10*ROW('Sanitation Data'!D155))="","",OFFSET('Sanitation Data'!$D$31,0,10*ROW('Sanitation Data'!D155)))</f>
        <v/>
      </c>
      <c r="CO161" s="322" t="str">
        <f ca="true">+IF(OFFSET('Sanitation Data'!$D$32,0,10*ROW('Sanitation Data'!D155))="","",OFFSET('Sanitation Data'!$D$32,0,10*ROW('Sanitation Data'!D155)))</f>
        <v/>
      </c>
      <c r="CP161" s="322" t="str">
        <f ca="true">+IF(OFFSET('Sanitation Data'!$E$28,0,10*ROW('Sanitation Data'!E155))="","",OFFSET('Sanitation Data'!$E$28,0,10*ROW('Sanitation Data'!E155)))</f>
        <v/>
      </c>
      <c r="CQ161" s="322" t="str">
        <f ca="true">+IF(OFFSET('Sanitation Data'!$E$29,0,10*ROW('Sanitation Data'!E155))="","",OFFSET('Sanitation Data'!$E$29,0,10*ROW('Sanitation Data'!E155)))</f>
        <v/>
      </c>
      <c r="CR161" s="322" t="str">
        <f ca="true">+IF(OFFSET('Sanitation Data'!$E$30,0,10*ROW('Sanitation Data'!E155))="","",OFFSET('Sanitation Data'!$E$30,0,10*ROW('Sanitation Data'!E155)))</f>
        <v/>
      </c>
      <c r="CS161" s="322" t="str">
        <f ca="true">+IF(OFFSET('Sanitation Data'!$E$31,0,10*ROW('Sanitation Data'!E155))="","",OFFSET('Sanitation Data'!$E$31,0,10*ROW('Sanitation Data'!E155)))</f>
        <v/>
      </c>
      <c r="CT161" s="322" t="str">
        <f ca="true">+IF(OFFSET('Sanitation Data'!$E$32,0,10*ROW('Sanitation Data'!E155))="","",OFFSET('Sanitation Data'!$E$32,0,10*ROW('Sanitation Data'!E155)))</f>
        <v/>
      </c>
      <c r="CU161" s="322" t="str">
        <f ca="true">+IF(OFFSET('Sanitation Data'!$F$28,0,10*ROW('Sanitation Data'!F155))="","",OFFSET('Sanitation Data'!$F$28,0,10*ROW('Sanitation Data'!F155)))</f>
        <v/>
      </c>
      <c r="CV161" s="322" t="str">
        <f ca="true">+IF(OFFSET('Sanitation Data'!$F$29,0,10*ROW('Sanitation Data'!F155))="","",OFFSET('Sanitation Data'!$F$29,0,10*ROW('Sanitation Data'!F155)))</f>
        <v/>
      </c>
      <c r="CW161" s="322" t="str">
        <f ca="true">+IF(OFFSET('Sanitation Data'!$F$30,0,10*ROW('Sanitation Data'!F155))="","",OFFSET('Sanitation Data'!$F$30,0,10*ROW('Sanitation Data'!F155)))</f>
        <v/>
      </c>
      <c r="CX161" s="322" t="str">
        <f ca="true">+IF(OFFSET('Sanitation Data'!$F$31,0,10*ROW('Sanitation Data'!F155))="","",OFFSET('Sanitation Data'!$F$31,0,10*ROW('Sanitation Data'!F155)))</f>
        <v/>
      </c>
      <c r="CY161" s="322" t="str">
        <f ca="true">+IF(OFFSET('Sanitation Data'!$F$32,0,10*ROW('Sanitation Data'!F155))="","",OFFSET('Sanitation Data'!$F$32,0,10*ROW('Sanitation Data'!F155)))</f>
        <v/>
      </c>
      <c r="CZ161" s="322" t="str">
        <f ca="true">+IF(OFFSET('Sanitation Data'!$G$28,0,10*ROW('Sanitation Data'!G155))="","",OFFSET('Sanitation Data'!$G$28,0,10*ROW('Sanitation Data'!G155)))</f>
        <v/>
      </c>
      <c r="DA161" s="322" t="str">
        <f ca="true">+IF(OFFSET('Sanitation Data'!$G$29,0,10*ROW('Sanitation Data'!G155))="","",OFFSET('Sanitation Data'!$G$29,0,10*ROW('Sanitation Data'!G155)))</f>
        <v/>
      </c>
      <c r="DB161" s="322" t="str">
        <f ca="true">+IF(OFFSET('Sanitation Data'!$G$30,0,10*ROW('Sanitation Data'!G155))="","",OFFSET('Sanitation Data'!$G$30,0,10*ROW('Sanitation Data'!G155)))</f>
        <v/>
      </c>
      <c r="DC161" s="322" t="str">
        <f ca="true">+IF(OFFSET('Sanitation Data'!$G$31,0,10*ROW('Sanitation Data'!G155))="","",OFFSET('Sanitation Data'!$G$31,0,10*ROW('Sanitation Data'!G155)))</f>
        <v/>
      </c>
      <c r="DD161" s="322" t="str">
        <f ca="true">+IF(OFFSET('Sanitation Data'!$G$32,0,10*ROW('Sanitation Data'!G155))="","",OFFSET('Sanitation Data'!$G$32,0,10*ROW('Sanitation Data'!G155)))</f>
        <v/>
      </c>
      <c r="DE161" s="322" t="str">
        <f ca="true">+IF(OFFSET('Sanitation Data'!$H$28,0,10*ROW('Sanitation Data'!H155))="","",OFFSET('Sanitation Data'!$H$28,0,10*ROW('Sanitation Data'!H155)))</f>
        <v/>
      </c>
      <c r="DF161" s="322" t="str">
        <f ca="true">+IF(OFFSET('Sanitation Data'!$H$29,0,10*ROW('Sanitation Data'!H155))="","",OFFSET('Sanitation Data'!$H$29,0,10*ROW('Sanitation Data'!H155)))</f>
        <v/>
      </c>
      <c r="DG161" s="322" t="str">
        <f ca="true">+IF(OFFSET('Sanitation Data'!$H$30,0,10*ROW('Sanitation Data'!H155))="","",OFFSET('Sanitation Data'!$H$30,0,10*ROW('Sanitation Data'!H155)))</f>
        <v/>
      </c>
      <c r="DH161" s="322" t="str">
        <f ca="true">+IF(OFFSET('Sanitation Data'!$H$31,0,10*ROW('Sanitation Data'!H155))="","",OFFSET('Sanitation Data'!$H$31,0,10*ROW('Sanitation Data'!H155)))</f>
        <v/>
      </c>
      <c r="DI161" s="322" t="str">
        <f ca="true">+IF(OFFSET('Sanitation Data'!$H$32,0,10*ROW('Sanitation Data'!H155))="","",OFFSET('Sanitation Data'!$H$32,0,10*ROW('Sanitation Data'!H155)))</f>
        <v/>
      </c>
      <c r="DJ161" s="322" t="str">
        <f ca="true">+IF(OFFSET('Sanitation Data'!$I$28,0,10*ROW('Sanitation Data'!I155))="","",OFFSET('Sanitation Data'!$I$28,0,10*ROW('Sanitation Data'!I155)))</f>
        <v/>
      </c>
      <c r="DK161" s="322" t="str">
        <f ca="true">+IF(OFFSET('Sanitation Data'!$I$29,0,10*ROW('Sanitation Data'!I155))="","",OFFSET('Sanitation Data'!$I$29,0,10*ROW('Sanitation Data'!I155)))</f>
        <v/>
      </c>
      <c r="DL161" s="322" t="str">
        <f ca="true">+IF(OFFSET('Sanitation Data'!$I$30,0,10*ROW('Sanitation Data'!I155))="","",OFFSET('Sanitation Data'!$I$30,0,10*ROW('Sanitation Data'!I155)))</f>
        <v/>
      </c>
      <c r="DM161" s="322" t="str">
        <f ca="true">+IF(OFFSET('Sanitation Data'!$I$31,0,10*ROW('Sanitation Data'!I155))="","",OFFSET('Sanitation Data'!$I$31,0,10*ROW('Sanitation Data'!I155)))</f>
        <v/>
      </c>
      <c r="DN161" s="322" t="str">
        <f ca="true">+IF(OFFSET('Sanitation Data'!$I$32,0,10*ROW('Sanitation Data'!I155))="","",OFFSET('Sanitation Data'!$I$32,0,10*ROW('Sanitation Data'!I155)))</f>
        <v/>
      </c>
      <c r="DO161" s="322" t="str">
        <f ca="true">+IF(OFFSET('Hygiene Data'!$D$11,0,10*ROW('Hygiene Data'!D155))="","",OFFSET('Hygiene Data'!$D$11,0,10*ROW('Hygiene Data'!D155)))</f>
        <v/>
      </c>
      <c r="DP161" s="322" t="str">
        <f ca="true">+IF(OFFSET('Hygiene Data'!$D$12,0,10*ROW('Hygiene Data'!D155))="","",OFFSET('Hygiene Data'!$D$12,0,10*ROW('Hygiene Data'!D155)))</f>
        <v/>
      </c>
      <c r="DQ161" s="322" t="str">
        <f ca="true">+IF(OFFSET('Hygiene Data'!$D$13,0,10*ROW('Hygiene Data'!D155))="","",OFFSET('Hygiene Data'!$D$13,0,10*ROW('Hygiene Data'!D155)))</f>
        <v/>
      </c>
      <c r="DR161" s="322" t="str">
        <f ca="true">+IF(OFFSET('Hygiene Data'!$E$11,0,10*ROW('Hygiene Data'!E155))="","",OFFSET('Hygiene Data'!$E$11,0,10*ROW('Hygiene Data'!E155)))</f>
        <v/>
      </c>
      <c r="DS161" s="322" t="str">
        <f ca="true">+IF(OFFSET('Hygiene Data'!$E$12,0,10*ROW('Hygiene Data'!E155))="","",OFFSET('Hygiene Data'!$E$12,0,10*ROW('Hygiene Data'!E155)))</f>
        <v/>
      </c>
      <c r="DT161" s="322" t="str">
        <f ca="true">+IF(OFFSET('Hygiene Data'!$E$13,0,10*ROW('Hygiene Data'!E155))="","",OFFSET('Hygiene Data'!$E$13,0,10*ROW('Hygiene Data'!E155)))</f>
        <v/>
      </c>
      <c r="DU161" s="322" t="str">
        <f ca="true">+IF(OFFSET('Hygiene Data'!$F$11,0,10*ROW('Hygiene Data'!F155))="","",OFFSET('Hygiene Data'!$F$11,0,10*ROW('Hygiene Data'!F155)))</f>
        <v/>
      </c>
      <c r="DV161" s="322" t="str">
        <f ca="true">+IF(OFFSET('Hygiene Data'!$F$12,0,10*ROW('Hygiene Data'!F155))="","",OFFSET('Hygiene Data'!$F$12,0,10*ROW('Hygiene Data'!F155)))</f>
        <v/>
      </c>
      <c r="DW161" s="322" t="str">
        <f ca="true">+IF(OFFSET('Hygiene Data'!$F$13,0,10*ROW('Hygiene Data'!F155))="","",OFFSET('Hygiene Data'!$F$13,0,10*ROW('Hygiene Data'!F155)))</f>
        <v/>
      </c>
      <c r="DX161" s="322" t="str">
        <f ca="true">+IF(OFFSET('Hygiene Data'!$G$11,0,10*ROW('Hygiene Data'!G155))="","",OFFSET('Hygiene Data'!$G$11,0,10*ROW('Hygiene Data'!G155)))</f>
        <v/>
      </c>
      <c r="DY161" s="322" t="str">
        <f ca="true">+IF(OFFSET('Hygiene Data'!$G$12,0,10*ROW('Hygiene Data'!G155))="","",OFFSET('Hygiene Data'!$G$12,0,10*ROW('Hygiene Data'!G155)))</f>
        <v/>
      </c>
      <c r="DZ161" s="322" t="str">
        <f ca="true">+IF(OFFSET('Hygiene Data'!$G$13,0,10*ROW('Hygiene Data'!G155))="","",OFFSET('Hygiene Data'!$G$13,0,10*ROW('Hygiene Data'!G155)))</f>
        <v/>
      </c>
      <c r="EA161" s="322" t="str">
        <f ca="true">+IF(OFFSET('Hygiene Data'!$H$11,0,10*ROW('Hygiene Data'!H155))="","",OFFSET('Hygiene Data'!$H$11,0,10*ROW('Hygiene Data'!H155)))</f>
        <v/>
      </c>
      <c r="EB161" s="322" t="str">
        <f ca="true">+IF(OFFSET('Hygiene Data'!$H$12,0,10*ROW('Hygiene Data'!H155))="","",OFFSET('Hygiene Data'!$H$12,0,10*ROW('Hygiene Data'!H155)))</f>
        <v/>
      </c>
      <c r="EC161" s="322" t="str">
        <f ca="true">+IF(OFFSET('Hygiene Data'!$H$13,0,10*ROW('Hygiene Data'!H155))="","",OFFSET('Hygiene Data'!$H$13,0,10*ROW('Hygiene Data'!H155)))</f>
        <v/>
      </c>
      <c r="ED161" s="322" t="str">
        <f ca="true">+IF(OFFSET('Hygiene Data'!$I$11,0,10*ROW('Hygiene Data'!I155))="","",OFFSET('Hygiene Data'!$I$11,0,10*ROW('Hygiene Data'!I155)))</f>
        <v/>
      </c>
      <c r="EE161" s="322" t="str">
        <f ca="true">+IF(OFFSET('Hygiene Data'!$I$12,0,10*ROW('Hygiene Data'!I155))="","",OFFSET('Hygiene Data'!$I$12,0,10*ROW('Hygiene Data'!I155)))</f>
        <v/>
      </c>
      <c r="EF161" s="322" t="str">
        <f ca="true">+IF(OFFSET('Hygiene Data'!$I$13,0,10*ROW('Hygiene Data'!I155))="","",OFFSET('Hygiene Data'!$I$13,0,10*ROW('Hygiene Data'!I155)))</f>
        <v/>
      </c>
    </row>
    <row xmlns:x14ac="http://schemas.microsoft.com/office/spreadsheetml/2009/9/ac" r="162" x14ac:dyDescent="0.2">
      <c r="A162" s="38" t="str">
        <f ca="true">+IF(OFFSET('Water Data'!$B$2,0,10*ROW('Water Data'!E156))="","",OFFSET('Water Data'!$B$2,0,10*ROW('Water Data'!E156)))</f>
        <v/>
      </c>
      <c r="B162" s="38" t="str">
        <f ca="true">+IF(OFFSET('Water Data'!$C$2,0,10*ROW('Water Data'!F156))="","",OFFSET('Water Data'!$C$2,0,10*ROW('Water Data'!F156)))</f>
        <v/>
      </c>
      <c r="C162" s="378" t="str">
        <f t="shared" ca="true" si="2"/>
        <v/>
      </c>
      <c r="D162" s="99"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9"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9"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9"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9"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9"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9"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9"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9"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9"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9"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9"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9"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9"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9"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9"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9"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9"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100"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100"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100"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100"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100"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100"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100"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100"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100"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100"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100"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100"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100"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100"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100"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100"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100"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100"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100"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100"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100"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100"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100"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100"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100"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100"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100"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100"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100"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100"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101"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101"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101"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101"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101"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101"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101"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101"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101"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101"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101"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101"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101"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101"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101"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101"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101"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101"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22"/>
      <c r="BS162" s="322" t="str">
        <f ca="true">+IF(OFFSET('Water Data'!$D$27,0,10*ROW('Water Data'!D156))="","",OFFSET('Water Data'!$D$27,0,10*ROW('Water Data'!D156)))</f>
        <v/>
      </c>
      <c r="BT162" s="322" t="str">
        <f ca="true">+IF(OFFSET('Water Data'!$D$28,0,10*ROW('Water Data'!D156))="","",OFFSET('Water Data'!$D$28,0,10*ROW('Water Data'!D156)))</f>
        <v/>
      </c>
      <c r="BU162" s="322" t="str">
        <f ca="true">+IF(OFFSET('Water Data'!$D$29,0,10*ROW('Water Data'!D156))="","",OFFSET('Water Data'!$D$29,0,10*ROW('Water Data'!D156)))</f>
        <v/>
      </c>
      <c r="BV162" s="322" t="str">
        <f ca="true">+IF(OFFSET('Water Data'!$E$27,0,10*ROW('Water Data'!E156))="","",OFFSET('Water Data'!$E$27,0,10*ROW('Water Data'!E156)))</f>
        <v/>
      </c>
      <c r="BW162" s="322" t="str">
        <f ca="true">+IF(OFFSET('Water Data'!$E$28,0,10*ROW('Water Data'!E156))="","",OFFSET('Water Data'!$E$28,0,10*ROW('Water Data'!E156)))</f>
        <v/>
      </c>
      <c r="BX162" s="322" t="str">
        <f ca="true">+IF(OFFSET('Water Data'!$E$29,0,10*ROW('Water Data'!E156))="","",OFFSET('Water Data'!$E$29,0,10*ROW('Water Data'!E156)))</f>
        <v/>
      </c>
      <c r="BY162" s="322" t="str">
        <f ca="true">+IF(OFFSET('Water Data'!$F$27,0,10*ROW('Water Data'!F156))="","",OFFSET('Water Data'!$F$27,0,10*ROW('Water Data'!F156)))</f>
        <v/>
      </c>
      <c r="BZ162" s="322" t="str">
        <f ca="true">+IF(OFFSET('Water Data'!$F$28,0,10*ROW('Water Data'!F156))="","",OFFSET('Water Data'!$F$28,0,10*ROW('Water Data'!F156)))</f>
        <v/>
      </c>
      <c r="CA162" s="322" t="str">
        <f ca="true">+IF(OFFSET('Water Data'!$F$29,0,10*ROW('Water Data'!F156))="","",OFFSET('Water Data'!$F$29,0,10*ROW('Water Data'!F156)))</f>
        <v/>
      </c>
      <c r="CB162" s="322" t="str">
        <f ca="true">+IF(OFFSET('Water Data'!$G$27,0,10*ROW('Water Data'!G156))="","",OFFSET('Water Data'!$G$27,0,10*ROW('Water Data'!G156)))</f>
        <v/>
      </c>
      <c r="CC162" s="322" t="str">
        <f ca="true">+IF(OFFSET('Water Data'!$G$28,0,10*ROW('Water Data'!G156))="","",OFFSET('Water Data'!$G$28,0,10*ROW('Water Data'!G156)))</f>
        <v/>
      </c>
      <c r="CD162" s="322" t="str">
        <f ca="true">+IF(OFFSET('Water Data'!$G$29,0,10*ROW('Water Data'!G156))="","",OFFSET('Water Data'!$G$29,0,10*ROW('Water Data'!G156)))</f>
        <v/>
      </c>
      <c r="CE162" s="322" t="str">
        <f ca="true">+IF(OFFSET('Water Data'!$H$27,0,10*ROW('Water Data'!H156))="","",OFFSET('Water Data'!$H$27,0,10*ROW('Water Data'!H156)))</f>
        <v/>
      </c>
      <c r="CF162" s="322" t="str">
        <f ca="true">+IF(OFFSET('Water Data'!$H$28,0,10*ROW('Water Data'!H156))="","",OFFSET('Water Data'!$H$28,0,10*ROW('Water Data'!H156)))</f>
        <v/>
      </c>
      <c r="CG162" s="322" t="str">
        <f ca="true">+IF(OFFSET('Water Data'!$H$29,0,10*ROW('Water Data'!H156))="","",OFFSET('Water Data'!$H$29,0,10*ROW('Water Data'!H156)))</f>
        <v/>
      </c>
      <c r="CH162" s="322" t="str">
        <f ca="true">+IF(OFFSET('Water Data'!$I$27,0,10*ROW('Water Data'!I156))="","",OFFSET('Water Data'!$I$27,0,10*ROW('Water Data'!I156)))</f>
        <v/>
      </c>
      <c r="CI162" s="322" t="str">
        <f ca="true">+IF(OFFSET('Water Data'!$I$28,0,10*ROW('Water Data'!I156))="","",OFFSET('Water Data'!$I$28,0,10*ROW('Water Data'!I156)))</f>
        <v/>
      </c>
      <c r="CJ162" s="322" t="str">
        <f ca="true">+IF(OFFSET('Water Data'!$I$29,0,10*ROW('Water Data'!I156))="","",OFFSET('Water Data'!$I$29,0,10*ROW('Water Data'!I156)))</f>
        <v/>
      </c>
      <c r="CK162" s="322" t="str">
        <f ca="true">+IF(OFFSET('Sanitation Data'!$D$28,0,10*ROW('Sanitation Data'!D156))="","",OFFSET('Sanitation Data'!$D$28,0,10*ROW('Sanitation Data'!D156)))</f>
        <v/>
      </c>
      <c r="CL162" s="322" t="str">
        <f ca="true">+IF(OFFSET('Sanitation Data'!$D$29,0,10*ROW('Sanitation Data'!D156))="","",OFFSET('Sanitation Data'!$D$29,0,10*ROW('Sanitation Data'!D156)))</f>
        <v/>
      </c>
      <c r="CM162" s="322" t="str">
        <f ca="true">+IF(OFFSET('Sanitation Data'!$D$30,0,10*ROW('Sanitation Data'!D156))="","",OFFSET('Sanitation Data'!$D$30,0,10*ROW('Sanitation Data'!D156)))</f>
        <v/>
      </c>
      <c r="CN162" s="322" t="str">
        <f ca="true">+IF(OFFSET('Sanitation Data'!$D$31,0,10*ROW('Sanitation Data'!D156))="","",OFFSET('Sanitation Data'!$D$31,0,10*ROW('Sanitation Data'!D156)))</f>
        <v/>
      </c>
      <c r="CO162" s="322" t="str">
        <f ca="true">+IF(OFFSET('Sanitation Data'!$D$32,0,10*ROW('Sanitation Data'!D156))="","",OFFSET('Sanitation Data'!$D$32,0,10*ROW('Sanitation Data'!D156)))</f>
        <v/>
      </c>
      <c r="CP162" s="322" t="str">
        <f ca="true">+IF(OFFSET('Sanitation Data'!$E$28,0,10*ROW('Sanitation Data'!E156))="","",OFFSET('Sanitation Data'!$E$28,0,10*ROW('Sanitation Data'!E156)))</f>
        <v/>
      </c>
      <c r="CQ162" s="322" t="str">
        <f ca="true">+IF(OFFSET('Sanitation Data'!$E$29,0,10*ROW('Sanitation Data'!E156))="","",OFFSET('Sanitation Data'!$E$29,0,10*ROW('Sanitation Data'!E156)))</f>
        <v/>
      </c>
      <c r="CR162" s="322" t="str">
        <f ca="true">+IF(OFFSET('Sanitation Data'!$E$30,0,10*ROW('Sanitation Data'!E156))="","",OFFSET('Sanitation Data'!$E$30,0,10*ROW('Sanitation Data'!E156)))</f>
        <v/>
      </c>
      <c r="CS162" s="322" t="str">
        <f ca="true">+IF(OFFSET('Sanitation Data'!$E$31,0,10*ROW('Sanitation Data'!E156))="","",OFFSET('Sanitation Data'!$E$31,0,10*ROW('Sanitation Data'!E156)))</f>
        <v/>
      </c>
      <c r="CT162" s="322" t="str">
        <f ca="true">+IF(OFFSET('Sanitation Data'!$E$32,0,10*ROW('Sanitation Data'!E156))="","",OFFSET('Sanitation Data'!$E$32,0,10*ROW('Sanitation Data'!E156)))</f>
        <v/>
      </c>
      <c r="CU162" s="322" t="str">
        <f ca="true">+IF(OFFSET('Sanitation Data'!$F$28,0,10*ROW('Sanitation Data'!F156))="","",OFFSET('Sanitation Data'!$F$28,0,10*ROW('Sanitation Data'!F156)))</f>
        <v/>
      </c>
      <c r="CV162" s="322" t="str">
        <f ca="true">+IF(OFFSET('Sanitation Data'!$F$29,0,10*ROW('Sanitation Data'!F156))="","",OFFSET('Sanitation Data'!$F$29,0,10*ROW('Sanitation Data'!F156)))</f>
        <v/>
      </c>
      <c r="CW162" s="322" t="str">
        <f ca="true">+IF(OFFSET('Sanitation Data'!$F$30,0,10*ROW('Sanitation Data'!F156))="","",OFFSET('Sanitation Data'!$F$30,0,10*ROW('Sanitation Data'!F156)))</f>
        <v/>
      </c>
      <c r="CX162" s="322" t="str">
        <f ca="true">+IF(OFFSET('Sanitation Data'!$F$31,0,10*ROW('Sanitation Data'!F156))="","",OFFSET('Sanitation Data'!$F$31,0,10*ROW('Sanitation Data'!F156)))</f>
        <v/>
      </c>
      <c r="CY162" s="322" t="str">
        <f ca="true">+IF(OFFSET('Sanitation Data'!$F$32,0,10*ROW('Sanitation Data'!F156))="","",OFFSET('Sanitation Data'!$F$32,0,10*ROW('Sanitation Data'!F156)))</f>
        <v/>
      </c>
      <c r="CZ162" s="322" t="str">
        <f ca="true">+IF(OFFSET('Sanitation Data'!$G$28,0,10*ROW('Sanitation Data'!G156))="","",OFFSET('Sanitation Data'!$G$28,0,10*ROW('Sanitation Data'!G156)))</f>
        <v/>
      </c>
      <c r="DA162" s="322" t="str">
        <f ca="true">+IF(OFFSET('Sanitation Data'!$G$29,0,10*ROW('Sanitation Data'!G156))="","",OFFSET('Sanitation Data'!$G$29,0,10*ROW('Sanitation Data'!G156)))</f>
        <v/>
      </c>
      <c r="DB162" s="322" t="str">
        <f ca="true">+IF(OFFSET('Sanitation Data'!$G$30,0,10*ROW('Sanitation Data'!G156))="","",OFFSET('Sanitation Data'!$G$30,0,10*ROW('Sanitation Data'!G156)))</f>
        <v/>
      </c>
      <c r="DC162" s="322" t="str">
        <f ca="true">+IF(OFFSET('Sanitation Data'!$G$31,0,10*ROW('Sanitation Data'!G156))="","",OFFSET('Sanitation Data'!$G$31,0,10*ROW('Sanitation Data'!G156)))</f>
        <v/>
      </c>
      <c r="DD162" s="322" t="str">
        <f ca="true">+IF(OFFSET('Sanitation Data'!$G$32,0,10*ROW('Sanitation Data'!G156))="","",OFFSET('Sanitation Data'!$G$32,0,10*ROW('Sanitation Data'!G156)))</f>
        <v/>
      </c>
      <c r="DE162" s="322" t="str">
        <f ca="true">+IF(OFFSET('Sanitation Data'!$H$28,0,10*ROW('Sanitation Data'!H156))="","",OFFSET('Sanitation Data'!$H$28,0,10*ROW('Sanitation Data'!H156)))</f>
        <v/>
      </c>
      <c r="DF162" s="322" t="str">
        <f ca="true">+IF(OFFSET('Sanitation Data'!$H$29,0,10*ROW('Sanitation Data'!H156))="","",OFFSET('Sanitation Data'!$H$29,0,10*ROW('Sanitation Data'!H156)))</f>
        <v/>
      </c>
      <c r="DG162" s="322" t="str">
        <f ca="true">+IF(OFFSET('Sanitation Data'!$H$30,0,10*ROW('Sanitation Data'!H156))="","",OFFSET('Sanitation Data'!$H$30,0,10*ROW('Sanitation Data'!H156)))</f>
        <v/>
      </c>
      <c r="DH162" s="322" t="str">
        <f ca="true">+IF(OFFSET('Sanitation Data'!$H$31,0,10*ROW('Sanitation Data'!H156))="","",OFFSET('Sanitation Data'!$H$31,0,10*ROW('Sanitation Data'!H156)))</f>
        <v/>
      </c>
      <c r="DI162" s="322" t="str">
        <f ca="true">+IF(OFFSET('Sanitation Data'!$H$32,0,10*ROW('Sanitation Data'!H156))="","",OFFSET('Sanitation Data'!$H$32,0,10*ROW('Sanitation Data'!H156)))</f>
        <v/>
      </c>
      <c r="DJ162" s="322" t="str">
        <f ca="true">+IF(OFFSET('Sanitation Data'!$I$28,0,10*ROW('Sanitation Data'!I156))="","",OFFSET('Sanitation Data'!$I$28,0,10*ROW('Sanitation Data'!I156)))</f>
        <v/>
      </c>
      <c r="DK162" s="322" t="str">
        <f ca="true">+IF(OFFSET('Sanitation Data'!$I$29,0,10*ROW('Sanitation Data'!I156))="","",OFFSET('Sanitation Data'!$I$29,0,10*ROW('Sanitation Data'!I156)))</f>
        <v/>
      </c>
      <c r="DL162" s="322" t="str">
        <f ca="true">+IF(OFFSET('Sanitation Data'!$I$30,0,10*ROW('Sanitation Data'!I156))="","",OFFSET('Sanitation Data'!$I$30,0,10*ROW('Sanitation Data'!I156)))</f>
        <v/>
      </c>
      <c r="DM162" s="322" t="str">
        <f ca="true">+IF(OFFSET('Sanitation Data'!$I$31,0,10*ROW('Sanitation Data'!I156))="","",OFFSET('Sanitation Data'!$I$31,0,10*ROW('Sanitation Data'!I156)))</f>
        <v/>
      </c>
      <c r="DN162" s="322" t="str">
        <f ca="true">+IF(OFFSET('Sanitation Data'!$I$32,0,10*ROW('Sanitation Data'!I156))="","",OFFSET('Sanitation Data'!$I$32,0,10*ROW('Sanitation Data'!I156)))</f>
        <v/>
      </c>
      <c r="DO162" s="322" t="str">
        <f ca="true">+IF(OFFSET('Hygiene Data'!$D$11,0,10*ROW('Hygiene Data'!D156))="","",OFFSET('Hygiene Data'!$D$11,0,10*ROW('Hygiene Data'!D156)))</f>
        <v/>
      </c>
      <c r="DP162" s="322" t="str">
        <f ca="true">+IF(OFFSET('Hygiene Data'!$D$12,0,10*ROW('Hygiene Data'!D156))="","",OFFSET('Hygiene Data'!$D$12,0,10*ROW('Hygiene Data'!D156)))</f>
        <v/>
      </c>
      <c r="DQ162" s="322" t="str">
        <f ca="true">+IF(OFFSET('Hygiene Data'!$D$13,0,10*ROW('Hygiene Data'!D156))="","",OFFSET('Hygiene Data'!$D$13,0,10*ROW('Hygiene Data'!D156)))</f>
        <v/>
      </c>
      <c r="DR162" s="322" t="str">
        <f ca="true">+IF(OFFSET('Hygiene Data'!$E$11,0,10*ROW('Hygiene Data'!E156))="","",OFFSET('Hygiene Data'!$E$11,0,10*ROW('Hygiene Data'!E156)))</f>
        <v/>
      </c>
      <c r="DS162" s="322" t="str">
        <f ca="true">+IF(OFFSET('Hygiene Data'!$E$12,0,10*ROW('Hygiene Data'!E156))="","",OFFSET('Hygiene Data'!$E$12,0,10*ROW('Hygiene Data'!E156)))</f>
        <v/>
      </c>
      <c r="DT162" s="322" t="str">
        <f ca="true">+IF(OFFSET('Hygiene Data'!$E$13,0,10*ROW('Hygiene Data'!E156))="","",OFFSET('Hygiene Data'!$E$13,0,10*ROW('Hygiene Data'!E156)))</f>
        <v/>
      </c>
      <c r="DU162" s="322" t="str">
        <f ca="true">+IF(OFFSET('Hygiene Data'!$F$11,0,10*ROW('Hygiene Data'!F156))="","",OFFSET('Hygiene Data'!$F$11,0,10*ROW('Hygiene Data'!F156)))</f>
        <v/>
      </c>
      <c r="DV162" s="322" t="str">
        <f ca="true">+IF(OFFSET('Hygiene Data'!$F$12,0,10*ROW('Hygiene Data'!F156))="","",OFFSET('Hygiene Data'!$F$12,0,10*ROW('Hygiene Data'!F156)))</f>
        <v/>
      </c>
      <c r="DW162" s="322" t="str">
        <f ca="true">+IF(OFFSET('Hygiene Data'!$F$13,0,10*ROW('Hygiene Data'!F156))="","",OFFSET('Hygiene Data'!$F$13,0,10*ROW('Hygiene Data'!F156)))</f>
        <v/>
      </c>
      <c r="DX162" s="322" t="str">
        <f ca="true">+IF(OFFSET('Hygiene Data'!$G$11,0,10*ROW('Hygiene Data'!G156))="","",OFFSET('Hygiene Data'!$G$11,0,10*ROW('Hygiene Data'!G156)))</f>
        <v/>
      </c>
      <c r="DY162" s="322" t="str">
        <f ca="true">+IF(OFFSET('Hygiene Data'!$G$12,0,10*ROW('Hygiene Data'!G156))="","",OFFSET('Hygiene Data'!$G$12,0,10*ROW('Hygiene Data'!G156)))</f>
        <v/>
      </c>
      <c r="DZ162" s="322" t="str">
        <f ca="true">+IF(OFFSET('Hygiene Data'!$G$13,0,10*ROW('Hygiene Data'!G156))="","",OFFSET('Hygiene Data'!$G$13,0,10*ROW('Hygiene Data'!G156)))</f>
        <v/>
      </c>
      <c r="EA162" s="322" t="str">
        <f ca="true">+IF(OFFSET('Hygiene Data'!$H$11,0,10*ROW('Hygiene Data'!H156))="","",OFFSET('Hygiene Data'!$H$11,0,10*ROW('Hygiene Data'!H156)))</f>
        <v/>
      </c>
      <c r="EB162" s="322" t="str">
        <f ca="true">+IF(OFFSET('Hygiene Data'!$H$12,0,10*ROW('Hygiene Data'!H156))="","",OFFSET('Hygiene Data'!$H$12,0,10*ROW('Hygiene Data'!H156)))</f>
        <v/>
      </c>
      <c r="EC162" s="322" t="str">
        <f ca="true">+IF(OFFSET('Hygiene Data'!$H$13,0,10*ROW('Hygiene Data'!H156))="","",OFFSET('Hygiene Data'!$H$13,0,10*ROW('Hygiene Data'!H156)))</f>
        <v/>
      </c>
      <c r="ED162" s="322" t="str">
        <f ca="true">+IF(OFFSET('Hygiene Data'!$I$11,0,10*ROW('Hygiene Data'!I156))="","",OFFSET('Hygiene Data'!$I$11,0,10*ROW('Hygiene Data'!I156)))</f>
        <v/>
      </c>
      <c r="EE162" s="322" t="str">
        <f ca="true">+IF(OFFSET('Hygiene Data'!$I$12,0,10*ROW('Hygiene Data'!I156))="","",OFFSET('Hygiene Data'!$I$12,0,10*ROW('Hygiene Data'!I156)))</f>
        <v/>
      </c>
      <c r="EF162" s="322" t="str">
        <f ca="true">+IF(OFFSET('Hygiene Data'!$I$13,0,10*ROW('Hygiene Data'!I156))="","",OFFSET('Hygiene Data'!$I$13,0,10*ROW('Hygiene Data'!I156)))</f>
        <v/>
      </c>
    </row>
    <row xmlns:x14ac="http://schemas.microsoft.com/office/spreadsheetml/2009/9/ac" r="163" x14ac:dyDescent="0.2">
      <c r="A163" s="38" t="str">
        <f ca="true">+IF(OFFSET('Water Data'!$B$2,0,10*ROW('Water Data'!E157))="","",OFFSET('Water Data'!$B$2,0,10*ROW('Water Data'!E157)))</f>
        <v/>
      </c>
      <c r="B163" s="38" t="str">
        <f ca="true">+IF(OFFSET('Water Data'!$C$2,0,10*ROW('Water Data'!F157))="","",OFFSET('Water Data'!$C$2,0,10*ROW('Water Data'!F157)))</f>
        <v/>
      </c>
      <c r="C163" s="378" t="str">
        <f t="shared" ca="true" si="2"/>
        <v/>
      </c>
      <c r="D163" s="99"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9"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9"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9"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9"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9"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9"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9"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9"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9"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9"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9"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9"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9"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9"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9"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9"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9"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100"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100"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100"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100"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100"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100"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100"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100"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100"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100"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100"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100"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100"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100"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100"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100"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100"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100"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100"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100"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100"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100"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100"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100"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100"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100"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100"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100"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100"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100"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101"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101"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101"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101"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101"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101"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101"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101"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101"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101"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101"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101"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101"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101"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101"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101"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101"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101"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22"/>
      <c r="BS163" s="322" t="str">
        <f ca="true">+IF(OFFSET('Water Data'!$D$27,0,10*ROW('Water Data'!D157))="","",OFFSET('Water Data'!$D$27,0,10*ROW('Water Data'!D157)))</f>
        <v/>
      </c>
      <c r="BT163" s="322" t="str">
        <f ca="true">+IF(OFFSET('Water Data'!$D$28,0,10*ROW('Water Data'!D157))="","",OFFSET('Water Data'!$D$28,0,10*ROW('Water Data'!D157)))</f>
        <v/>
      </c>
      <c r="BU163" s="322" t="str">
        <f ca="true">+IF(OFFSET('Water Data'!$D$29,0,10*ROW('Water Data'!D157))="","",OFFSET('Water Data'!$D$29,0,10*ROW('Water Data'!D157)))</f>
        <v/>
      </c>
      <c r="BV163" s="322" t="str">
        <f ca="true">+IF(OFFSET('Water Data'!$E$27,0,10*ROW('Water Data'!E157))="","",OFFSET('Water Data'!$E$27,0,10*ROW('Water Data'!E157)))</f>
        <v/>
      </c>
      <c r="BW163" s="322" t="str">
        <f ca="true">+IF(OFFSET('Water Data'!$E$28,0,10*ROW('Water Data'!E157))="","",OFFSET('Water Data'!$E$28,0,10*ROW('Water Data'!E157)))</f>
        <v/>
      </c>
      <c r="BX163" s="322" t="str">
        <f ca="true">+IF(OFFSET('Water Data'!$E$29,0,10*ROW('Water Data'!E157))="","",OFFSET('Water Data'!$E$29,0,10*ROW('Water Data'!E157)))</f>
        <v/>
      </c>
      <c r="BY163" s="322" t="str">
        <f ca="true">+IF(OFFSET('Water Data'!$F$27,0,10*ROW('Water Data'!F157))="","",OFFSET('Water Data'!$F$27,0,10*ROW('Water Data'!F157)))</f>
        <v/>
      </c>
      <c r="BZ163" s="322" t="str">
        <f ca="true">+IF(OFFSET('Water Data'!$F$28,0,10*ROW('Water Data'!F157))="","",OFFSET('Water Data'!$F$28,0,10*ROW('Water Data'!F157)))</f>
        <v/>
      </c>
      <c r="CA163" s="322" t="str">
        <f ca="true">+IF(OFFSET('Water Data'!$F$29,0,10*ROW('Water Data'!F157))="","",OFFSET('Water Data'!$F$29,0,10*ROW('Water Data'!F157)))</f>
        <v/>
      </c>
      <c r="CB163" s="322" t="str">
        <f ca="true">+IF(OFFSET('Water Data'!$G$27,0,10*ROW('Water Data'!G157))="","",OFFSET('Water Data'!$G$27,0,10*ROW('Water Data'!G157)))</f>
        <v/>
      </c>
      <c r="CC163" s="322" t="str">
        <f ca="true">+IF(OFFSET('Water Data'!$G$28,0,10*ROW('Water Data'!G157))="","",OFFSET('Water Data'!$G$28,0,10*ROW('Water Data'!G157)))</f>
        <v/>
      </c>
      <c r="CD163" s="322" t="str">
        <f ca="true">+IF(OFFSET('Water Data'!$G$29,0,10*ROW('Water Data'!G157))="","",OFFSET('Water Data'!$G$29,0,10*ROW('Water Data'!G157)))</f>
        <v/>
      </c>
      <c r="CE163" s="322" t="str">
        <f ca="true">+IF(OFFSET('Water Data'!$H$27,0,10*ROW('Water Data'!H157))="","",OFFSET('Water Data'!$H$27,0,10*ROW('Water Data'!H157)))</f>
        <v/>
      </c>
      <c r="CF163" s="322" t="str">
        <f ca="true">+IF(OFFSET('Water Data'!$H$28,0,10*ROW('Water Data'!H157))="","",OFFSET('Water Data'!$H$28,0,10*ROW('Water Data'!H157)))</f>
        <v/>
      </c>
      <c r="CG163" s="322" t="str">
        <f ca="true">+IF(OFFSET('Water Data'!$H$29,0,10*ROW('Water Data'!H157))="","",OFFSET('Water Data'!$H$29,0,10*ROW('Water Data'!H157)))</f>
        <v/>
      </c>
      <c r="CH163" s="322" t="str">
        <f ca="true">+IF(OFFSET('Water Data'!$I$27,0,10*ROW('Water Data'!I157))="","",OFFSET('Water Data'!$I$27,0,10*ROW('Water Data'!I157)))</f>
        <v/>
      </c>
      <c r="CI163" s="322" t="str">
        <f ca="true">+IF(OFFSET('Water Data'!$I$28,0,10*ROW('Water Data'!I157))="","",OFFSET('Water Data'!$I$28,0,10*ROW('Water Data'!I157)))</f>
        <v/>
      </c>
      <c r="CJ163" s="322" t="str">
        <f ca="true">+IF(OFFSET('Water Data'!$I$29,0,10*ROW('Water Data'!I157))="","",OFFSET('Water Data'!$I$29,0,10*ROW('Water Data'!I157)))</f>
        <v/>
      </c>
      <c r="CK163" s="322" t="str">
        <f ca="true">+IF(OFFSET('Sanitation Data'!$D$28,0,10*ROW('Sanitation Data'!D157))="","",OFFSET('Sanitation Data'!$D$28,0,10*ROW('Sanitation Data'!D157)))</f>
        <v/>
      </c>
      <c r="CL163" s="322" t="str">
        <f ca="true">+IF(OFFSET('Sanitation Data'!$D$29,0,10*ROW('Sanitation Data'!D157))="","",OFFSET('Sanitation Data'!$D$29,0,10*ROW('Sanitation Data'!D157)))</f>
        <v/>
      </c>
      <c r="CM163" s="322" t="str">
        <f ca="true">+IF(OFFSET('Sanitation Data'!$D$30,0,10*ROW('Sanitation Data'!D157))="","",OFFSET('Sanitation Data'!$D$30,0,10*ROW('Sanitation Data'!D157)))</f>
        <v/>
      </c>
      <c r="CN163" s="322" t="str">
        <f ca="true">+IF(OFFSET('Sanitation Data'!$D$31,0,10*ROW('Sanitation Data'!D157))="","",OFFSET('Sanitation Data'!$D$31,0,10*ROW('Sanitation Data'!D157)))</f>
        <v/>
      </c>
      <c r="CO163" s="322" t="str">
        <f ca="true">+IF(OFFSET('Sanitation Data'!$D$32,0,10*ROW('Sanitation Data'!D157))="","",OFFSET('Sanitation Data'!$D$32,0,10*ROW('Sanitation Data'!D157)))</f>
        <v/>
      </c>
      <c r="CP163" s="322" t="str">
        <f ca="true">+IF(OFFSET('Sanitation Data'!$E$28,0,10*ROW('Sanitation Data'!E157))="","",OFFSET('Sanitation Data'!$E$28,0,10*ROW('Sanitation Data'!E157)))</f>
        <v/>
      </c>
      <c r="CQ163" s="322" t="str">
        <f ca="true">+IF(OFFSET('Sanitation Data'!$E$29,0,10*ROW('Sanitation Data'!E157))="","",OFFSET('Sanitation Data'!$E$29,0,10*ROW('Sanitation Data'!E157)))</f>
        <v/>
      </c>
      <c r="CR163" s="322" t="str">
        <f ca="true">+IF(OFFSET('Sanitation Data'!$E$30,0,10*ROW('Sanitation Data'!E157))="","",OFFSET('Sanitation Data'!$E$30,0,10*ROW('Sanitation Data'!E157)))</f>
        <v/>
      </c>
      <c r="CS163" s="322" t="str">
        <f ca="true">+IF(OFFSET('Sanitation Data'!$E$31,0,10*ROW('Sanitation Data'!E157))="","",OFFSET('Sanitation Data'!$E$31,0,10*ROW('Sanitation Data'!E157)))</f>
        <v/>
      </c>
      <c r="CT163" s="322" t="str">
        <f ca="true">+IF(OFFSET('Sanitation Data'!$E$32,0,10*ROW('Sanitation Data'!E157))="","",OFFSET('Sanitation Data'!$E$32,0,10*ROW('Sanitation Data'!E157)))</f>
        <v/>
      </c>
      <c r="CU163" s="322" t="str">
        <f ca="true">+IF(OFFSET('Sanitation Data'!$F$28,0,10*ROW('Sanitation Data'!F157))="","",OFFSET('Sanitation Data'!$F$28,0,10*ROW('Sanitation Data'!F157)))</f>
        <v/>
      </c>
      <c r="CV163" s="322" t="str">
        <f ca="true">+IF(OFFSET('Sanitation Data'!$F$29,0,10*ROW('Sanitation Data'!F157))="","",OFFSET('Sanitation Data'!$F$29,0,10*ROW('Sanitation Data'!F157)))</f>
        <v/>
      </c>
      <c r="CW163" s="322" t="str">
        <f ca="true">+IF(OFFSET('Sanitation Data'!$F$30,0,10*ROW('Sanitation Data'!F157))="","",OFFSET('Sanitation Data'!$F$30,0,10*ROW('Sanitation Data'!F157)))</f>
        <v/>
      </c>
      <c r="CX163" s="322" t="str">
        <f ca="true">+IF(OFFSET('Sanitation Data'!$F$31,0,10*ROW('Sanitation Data'!F157))="","",OFFSET('Sanitation Data'!$F$31,0,10*ROW('Sanitation Data'!F157)))</f>
        <v/>
      </c>
      <c r="CY163" s="322" t="str">
        <f ca="true">+IF(OFFSET('Sanitation Data'!$F$32,0,10*ROW('Sanitation Data'!F157))="","",OFFSET('Sanitation Data'!$F$32,0,10*ROW('Sanitation Data'!F157)))</f>
        <v/>
      </c>
      <c r="CZ163" s="322" t="str">
        <f ca="true">+IF(OFFSET('Sanitation Data'!$G$28,0,10*ROW('Sanitation Data'!G157))="","",OFFSET('Sanitation Data'!$G$28,0,10*ROW('Sanitation Data'!G157)))</f>
        <v/>
      </c>
      <c r="DA163" s="322" t="str">
        <f ca="true">+IF(OFFSET('Sanitation Data'!$G$29,0,10*ROW('Sanitation Data'!G157))="","",OFFSET('Sanitation Data'!$G$29,0,10*ROW('Sanitation Data'!G157)))</f>
        <v/>
      </c>
      <c r="DB163" s="322" t="str">
        <f ca="true">+IF(OFFSET('Sanitation Data'!$G$30,0,10*ROW('Sanitation Data'!G157))="","",OFFSET('Sanitation Data'!$G$30,0,10*ROW('Sanitation Data'!G157)))</f>
        <v/>
      </c>
      <c r="DC163" s="322" t="str">
        <f ca="true">+IF(OFFSET('Sanitation Data'!$G$31,0,10*ROW('Sanitation Data'!G157))="","",OFFSET('Sanitation Data'!$G$31,0,10*ROW('Sanitation Data'!G157)))</f>
        <v/>
      </c>
      <c r="DD163" s="322" t="str">
        <f ca="true">+IF(OFFSET('Sanitation Data'!$G$32,0,10*ROW('Sanitation Data'!G157))="","",OFFSET('Sanitation Data'!$G$32,0,10*ROW('Sanitation Data'!G157)))</f>
        <v/>
      </c>
      <c r="DE163" s="322" t="str">
        <f ca="true">+IF(OFFSET('Sanitation Data'!$H$28,0,10*ROW('Sanitation Data'!H157))="","",OFFSET('Sanitation Data'!$H$28,0,10*ROW('Sanitation Data'!H157)))</f>
        <v/>
      </c>
      <c r="DF163" s="322" t="str">
        <f ca="true">+IF(OFFSET('Sanitation Data'!$H$29,0,10*ROW('Sanitation Data'!H157))="","",OFFSET('Sanitation Data'!$H$29,0,10*ROW('Sanitation Data'!H157)))</f>
        <v/>
      </c>
      <c r="DG163" s="322" t="str">
        <f ca="true">+IF(OFFSET('Sanitation Data'!$H$30,0,10*ROW('Sanitation Data'!H157))="","",OFFSET('Sanitation Data'!$H$30,0,10*ROW('Sanitation Data'!H157)))</f>
        <v/>
      </c>
      <c r="DH163" s="322" t="str">
        <f ca="true">+IF(OFFSET('Sanitation Data'!$H$31,0,10*ROW('Sanitation Data'!H157))="","",OFFSET('Sanitation Data'!$H$31,0,10*ROW('Sanitation Data'!H157)))</f>
        <v/>
      </c>
      <c r="DI163" s="322" t="str">
        <f ca="true">+IF(OFFSET('Sanitation Data'!$H$32,0,10*ROW('Sanitation Data'!H157))="","",OFFSET('Sanitation Data'!$H$32,0,10*ROW('Sanitation Data'!H157)))</f>
        <v/>
      </c>
      <c r="DJ163" s="322" t="str">
        <f ca="true">+IF(OFFSET('Sanitation Data'!$I$28,0,10*ROW('Sanitation Data'!I157))="","",OFFSET('Sanitation Data'!$I$28,0,10*ROW('Sanitation Data'!I157)))</f>
        <v/>
      </c>
      <c r="DK163" s="322" t="str">
        <f ca="true">+IF(OFFSET('Sanitation Data'!$I$29,0,10*ROW('Sanitation Data'!I157))="","",OFFSET('Sanitation Data'!$I$29,0,10*ROW('Sanitation Data'!I157)))</f>
        <v/>
      </c>
      <c r="DL163" s="322" t="str">
        <f ca="true">+IF(OFFSET('Sanitation Data'!$I$30,0,10*ROW('Sanitation Data'!I157))="","",OFFSET('Sanitation Data'!$I$30,0,10*ROW('Sanitation Data'!I157)))</f>
        <v/>
      </c>
      <c r="DM163" s="322" t="str">
        <f ca="true">+IF(OFFSET('Sanitation Data'!$I$31,0,10*ROW('Sanitation Data'!I157))="","",OFFSET('Sanitation Data'!$I$31,0,10*ROW('Sanitation Data'!I157)))</f>
        <v/>
      </c>
      <c r="DN163" s="322" t="str">
        <f ca="true">+IF(OFFSET('Sanitation Data'!$I$32,0,10*ROW('Sanitation Data'!I157))="","",OFFSET('Sanitation Data'!$I$32,0,10*ROW('Sanitation Data'!I157)))</f>
        <v/>
      </c>
      <c r="DO163" s="322" t="str">
        <f ca="true">+IF(OFFSET('Hygiene Data'!$D$11,0,10*ROW('Hygiene Data'!D157))="","",OFFSET('Hygiene Data'!$D$11,0,10*ROW('Hygiene Data'!D157)))</f>
        <v/>
      </c>
      <c r="DP163" s="322" t="str">
        <f ca="true">+IF(OFFSET('Hygiene Data'!$D$12,0,10*ROW('Hygiene Data'!D157))="","",OFFSET('Hygiene Data'!$D$12,0,10*ROW('Hygiene Data'!D157)))</f>
        <v/>
      </c>
      <c r="DQ163" s="322" t="str">
        <f ca="true">+IF(OFFSET('Hygiene Data'!$D$13,0,10*ROW('Hygiene Data'!D157))="","",OFFSET('Hygiene Data'!$D$13,0,10*ROW('Hygiene Data'!D157)))</f>
        <v/>
      </c>
      <c r="DR163" s="322" t="str">
        <f ca="true">+IF(OFFSET('Hygiene Data'!$E$11,0,10*ROW('Hygiene Data'!E157))="","",OFFSET('Hygiene Data'!$E$11,0,10*ROW('Hygiene Data'!E157)))</f>
        <v/>
      </c>
      <c r="DS163" s="322" t="str">
        <f ca="true">+IF(OFFSET('Hygiene Data'!$E$12,0,10*ROW('Hygiene Data'!E157))="","",OFFSET('Hygiene Data'!$E$12,0,10*ROW('Hygiene Data'!E157)))</f>
        <v/>
      </c>
      <c r="DT163" s="322" t="str">
        <f ca="true">+IF(OFFSET('Hygiene Data'!$E$13,0,10*ROW('Hygiene Data'!E157))="","",OFFSET('Hygiene Data'!$E$13,0,10*ROW('Hygiene Data'!E157)))</f>
        <v/>
      </c>
      <c r="DU163" s="322" t="str">
        <f ca="true">+IF(OFFSET('Hygiene Data'!$F$11,0,10*ROW('Hygiene Data'!F157))="","",OFFSET('Hygiene Data'!$F$11,0,10*ROW('Hygiene Data'!F157)))</f>
        <v/>
      </c>
      <c r="DV163" s="322" t="str">
        <f ca="true">+IF(OFFSET('Hygiene Data'!$F$12,0,10*ROW('Hygiene Data'!F157))="","",OFFSET('Hygiene Data'!$F$12,0,10*ROW('Hygiene Data'!F157)))</f>
        <v/>
      </c>
      <c r="DW163" s="322" t="str">
        <f ca="true">+IF(OFFSET('Hygiene Data'!$F$13,0,10*ROW('Hygiene Data'!F157))="","",OFFSET('Hygiene Data'!$F$13,0,10*ROW('Hygiene Data'!F157)))</f>
        <v/>
      </c>
      <c r="DX163" s="322" t="str">
        <f ca="true">+IF(OFFSET('Hygiene Data'!$G$11,0,10*ROW('Hygiene Data'!G157))="","",OFFSET('Hygiene Data'!$G$11,0,10*ROW('Hygiene Data'!G157)))</f>
        <v/>
      </c>
      <c r="DY163" s="322" t="str">
        <f ca="true">+IF(OFFSET('Hygiene Data'!$G$12,0,10*ROW('Hygiene Data'!G157))="","",OFFSET('Hygiene Data'!$G$12,0,10*ROW('Hygiene Data'!G157)))</f>
        <v/>
      </c>
      <c r="DZ163" s="322" t="str">
        <f ca="true">+IF(OFFSET('Hygiene Data'!$G$13,0,10*ROW('Hygiene Data'!G157))="","",OFFSET('Hygiene Data'!$G$13,0,10*ROW('Hygiene Data'!G157)))</f>
        <v/>
      </c>
      <c r="EA163" s="322" t="str">
        <f ca="true">+IF(OFFSET('Hygiene Data'!$H$11,0,10*ROW('Hygiene Data'!H157))="","",OFFSET('Hygiene Data'!$H$11,0,10*ROW('Hygiene Data'!H157)))</f>
        <v/>
      </c>
      <c r="EB163" s="322" t="str">
        <f ca="true">+IF(OFFSET('Hygiene Data'!$H$12,0,10*ROW('Hygiene Data'!H157))="","",OFFSET('Hygiene Data'!$H$12,0,10*ROW('Hygiene Data'!H157)))</f>
        <v/>
      </c>
      <c r="EC163" s="322" t="str">
        <f ca="true">+IF(OFFSET('Hygiene Data'!$H$13,0,10*ROW('Hygiene Data'!H157))="","",OFFSET('Hygiene Data'!$H$13,0,10*ROW('Hygiene Data'!H157)))</f>
        <v/>
      </c>
      <c r="ED163" s="322" t="str">
        <f ca="true">+IF(OFFSET('Hygiene Data'!$I$11,0,10*ROW('Hygiene Data'!I157))="","",OFFSET('Hygiene Data'!$I$11,0,10*ROW('Hygiene Data'!I157)))</f>
        <v/>
      </c>
      <c r="EE163" s="322" t="str">
        <f ca="true">+IF(OFFSET('Hygiene Data'!$I$12,0,10*ROW('Hygiene Data'!I157))="","",OFFSET('Hygiene Data'!$I$12,0,10*ROW('Hygiene Data'!I157)))</f>
        <v/>
      </c>
      <c r="EF163" s="322" t="str">
        <f ca="true">+IF(OFFSET('Hygiene Data'!$I$13,0,10*ROW('Hygiene Data'!I157))="","",OFFSET('Hygiene Data'!$I$13,0,10*ROW('Hygiene Data'!I157)))</f>
        <v/>
      </c>
    </row>
    <row xmlns:x14ac="http://schemas.microsoft.com/office/spreadsheetml/2009/9/ac" r="164" x14ac:dyDescent="0.2">
      <c r="A164" s="38" t="str">
        <f ca="true">+IF(OFFSET('Water Data'!$B$2,0,10*ROW('Water Data'!E158))="","",OFFSET('Water Data'!$B$2,0,10*ROW('Water Data'!E158)))</f>
        <v/>
      </c>
      <c r="B164" s="38" t="str">
        <f ca="true">+IF(OFFSET('Water Data'!$C$2,0,10*ROW('Water Data'!F158))="","",OFFSET('Water Data'!$C$2,0,10*ROW('Water Data'!F158)))</f>
        <v/>
      </c>
      <c r="C164" s="378" t="str">
        <f t="shared" ca="true" si="2"/>
        <v/>
      </c>
      <c r="D164" s="99"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9"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9"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9"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9"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9"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9"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9"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9"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9"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9"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9"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9"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9"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9"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9"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9"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9"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100"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100"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100"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100"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100"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100"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100"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100"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100"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100"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100"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100"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100"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100"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100"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100"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100"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100"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100"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100"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100"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100"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100"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100"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100"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100"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100"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100"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100"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100"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101"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101"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101"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101"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101"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101"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101"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101"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101"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101"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101"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101"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101"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101"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101"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101"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101"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101"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22"/>
      <c r="BS164" s="322" t="str">
        <f ca="true">+IF(OFFSET('Water Data'!$D$27,0,10*ROW('Water Data'!D158))="","",OFFSET('Water Data'!$D$27,0,10*ROW('Water Data'!D158)))</f>
        <v/>
      </c>
      <c r="BT164" s="322" t="str">
        <f ca="true">+IF(OFFSET('Water Data'!$D$28,0,10*ROW('Water Data'!D158))="","",OFFSET('Water Data'!$D$28,0,10*ROW('Water Data'!D158)))</f>
        <v/>
      </c>
      <c r="BU164" s="322" t="str">
        <f ca="true">+IF(OFFSET('Water Data'!$D$29,0,10*ROW('Water Data'!D158))="","",OFFSET('Water Data'!$D$29,0,10*ROW('Water Data'!D158)))</f>
        <v/>
      </c>
      <c r="BV164" s="322" t="str">
        <f ca="true">+IF(OFFSET('Water Data'!$E$27,0,10*ROW('Water Data'!E158))="","",OFFSET('Water Data'!$E$27,0,10*ROW('Water Data'!E158)))</f>
        <v/>
      </c>
      <c r="BW164" s="322" t="str">
        <f ca="true">+IF(OFFSET('Water Data'!$E$28,0,10*ROW('Water Data'!E158))="","",OFFSET('Water Data'!$E$28,0,10*ROW('Water Data'!E158)))</f>
        <v/>
      </c>
      <c r="BX164" s="322" t="str">
        <f ca="true">+IF(OFFSET('Water Data'!$E$29,0,10*ROW('Water Data'!E158))="","",OFFSET('Water Data'!$E$29,0,10*ROW('Water Data'!E158)))</f>
        <v/>
      </c>
      <c r="BY164" s="322" t="str">
        <f ca="true">+IF(OFFSET('Water Data'!$F$27,0,10*ROW('Water Data'!F158))="","",OFFSET('Water Data'!$F$27,0,10*ROW('Water Data'!F158)))</f>
        <v/>
      </c>
      <c r="BZ164" s="322" t="str">
        <f ca="true">+IF(OFFSET('Water Data'!$F$28,0,10*ROW('Water Data'!F158))="","",OFFSET('Water Data'!$F$28,0,10*ROW('Water Data'!F158)))</f>
        <v/>
      </c>
      <c r="CA164" s="322" t="str">
        <f ca="true">+IF(OFFSET('Water Data'!$F$29,0,10*ROW('Water Data'!F158))="","",OFFSET('Water Data'!$F$29,0,10*ROW('Water Data'!F158)))</f>
        <v/>
      </c>
      <c r="CB164" s="322" t="str">
        <f ca="true">+IF(OFFSET('Water Data'!$G$27,0,10*ROW('Water Data'!G158))="","",OFFSET('Water Data'!$G$27,0,10*ROW('Water Data'!G158)))</f>
        <v/>
      </c>
      <c r="CC164" s="322" t="str">
        <f ca="true">+IF(OFFSET('Water Data'!$G$28,0,10*ROW('Water Data'!G158))="","",OFFSET('Water Data'!$G$28,0,10*ROW('Water Data'!G158)))</f>
        <v/>
      </c>
      <c r="CD164" s="322" t="str">
        <f ca="true">+IF(OFFSET('Water Data'!$G$29,0,10*ROW('Water Data'!G158))="","",OFFSET('Water Data'!$G$29,0,10*ROW('Water Data'!G158)))</f>
        <v/>
      </c>
      <c r="CE164" s="322" t="str">
        <f ca="true">+IF(OFFSET('Water Data'!$H$27,0,10*ROW('Water Data'!H158))="","",OFFSET('Water Data'!$H$27,0,10*ROW('Water Data'!H158)))</f>
        <v/>
      </c>
      <c r="CF164" s="322" t="str">
        <f ca="true">+IF(OFFSET('Water Data'!$H$28,0,10*ROW('Water Data'!H158))="","",OFFSET('Water Data'!$H$28,0,10*ROW('Water Data'!H158)))</f>
        <v/>
      </c>
      <c r="CG164" s="322" t="str">
        <f ca="true">+IF(OFFSET('Water Data'!$H$29,0,10*ROW('Water Data'!H158))="","",OFFSET('Water Data'!$H$29,0,10*ROW('Water Data'!H158)))</f>
        <v/>
      </c>
      <c r="CH164" s="322" t="str">
        <f ca="true">+IF(OFFSET('Water Data'!$I$27,0,10*ROW('Water Data'!I158))="","",OFFSET('Water Data'!$I$27,0,10*ROW('Water Data'!I158)))</f>
        <v/>
      </c>
      <c r="CI164" s="322" t="str">
        <f ca="true">+IF(OFFSET('Water Data'!$I$28,0,10*ROW('Water Data'!I158))="","",OFFSET('Water Data'!$I$28,0,10*ROW('Water Data'!I158)))</f>
        <v/>
      </c>
      <c r="CJ164" s="322" t="str">
        <f ca="true">+IF(OFFSET('Water Data'!$I$29,0,10*ROW('Water Data'!I158))="","",OFFSET('Water Data'!$I$29,0,10*ROW('Water Data'!I158)))</f>
        <v/>
      </c>
      <c r="CK164" s="322" t="str">
        <f ca="true">+IF(OFFSET('Sanitation Data'!$D$28,0,10*ROW('Sanitation Data'!D158))="","",OFFSET('Sanitation Data'!$D$28,0,10*ROW('Sanitation Data'!D158)))</f>
        <v/>
      </c>
      <c r="CL164" s="322" t="str">
        <f ca="true">+IF(OFFSET('Sanitation Data'!$D$29,0,10*ROW('Sanitation Data'!D158))="","",OFFSET('Sanitation Data'!$D$29,0,10*ROW('Sanitation Data'!D158)))</f>
        <v/>
      </c>
      <c r="CM164" s="322" t="str">
        <f ca="true">+IF(OFFSET('Sanitation Data'!$D$30,0,10*ROW('Sanitation Data'!D158))="","",OFFSET('Sanitation Data'!$D$30,0,10*ROW('Sanitation Data'!D158)))</f>
        <v/>
      </c>
      <c r="CN164" s="322" t="str">
        <f ca="true">+IF(OFFSET('Sanitation Data'!$D$31,0,10*ROW('Sanitation Data'!D158))="","",OFFSET('Sanitation Data'!$D$31,0,10*ROW('Sanitation Data'!D158)))</f>
        <v/>
      </c>
      <c r="CO164" s="322" t="str">
        <f ca="true">+IF(OFFSET('Sanitation Data'!$D$32,0,10*ROW('Sanitation Data'!D158))="","",OFFSET('Sanitation Data'!$D$32,0,10*ROW('Sanitation Data'!D158)))</f>
        <v/>
      </c>
      <c r="CP164" s="322" t="str">
        <f ca="true">+IF(OFFSET('Sanitation Data'!$E$28,0,10*ROW('Sanitation Data'!E158))="","",OFFSET('Sanitation Data'!$E$28,0,10*ROW('Sanitation Data'!E158)))</f>
        <v/>
      </c>
      <c r="CQ164" s="322" t="str">
        <f ca="true">+IF(OFFSET('Sanitation Data'!$E$29,0,10*ROW('Sanitation Data'!E158))="","",OFFSET('Sanitation Data'!$E$29,0,10*ROW('Sanitation Data'!E158)))</f>
        <v/>
      </c>
      <c r="CR164" s="322" t="str">
        <f ca="true">+IF(OFFSET('Sanitation Data'!$E$30,0,10*ROW('Sanitation Data'!E158))="","",OFFSET('Sanitation Data'!$E$30,0,10*ROW('Sanitation Data'!E158)))</f>
        <v/>
      </c>
      <c r="CS164" s="322" t="str">
        <f ca="true">+IF(OFFSET('Sanitation Data'!$E$31,0,10*ROW('Sanitation Data'!E158))="","",OFFSET('Sanitation Data'!$E$31,0,10*ROW('Sanitation Data'!E158)))</f>
        <v/>
      </c>
      <c r="CT164" s="322" t="str">
        <f ca="true">+IF(OFFSET('Sanitation Data'!$E$32,0,10*ROW('Sanitation Data'!E158))="","",OFFSET('Sanitation Data'!$E$32,0,10*ROW('Sanitation Data'!E158)))</f>
        <v/>
      </c>
      <c r="CU164" s="322" t="str">
        <f ca="true">+IF(OFFSET('Sanitation Data'!$F$28,0,10*ROW('Sanitation Data'!F158))="","",OFFSET('Sanitation Data'!$F$28,0,10*ROW('Sanitation Data'!F158)))</f>
        <v/>
      </c>
      <c r="CV164" s="322" t="str">
        <f ca="true">+IF(OFFSET('Sanitation Data'!$F$29,0,10*ROW('Sanitation Data'!F158))="","",OFFSET('Sanitation Data'!$F$29,0,10*ROW('Sanitation Data'!F158)))</f>
        <v/>
      </c>
      <c r="CW164" s="322" t="str">
        <f ca="true">+IF(OFFSET('Sanitation Data'!$F$30,0,10*ROW('Sanitation Data'!F158))="","",OFFSET('Sanitation Data'!$F$30,0,10*ROW('Sanitation Data'!F158)))</f>
        <v/>
      </c>
      <c r="CX164" s="322" t="str">
        <f ca="true">+IF(OFFSET('Sanitation Data'!$F$31,0,10*ROW('Sanitation Data'!F158))="","",OFFSET('Sanitation Data'!$F$31,0,10*ROW('Sanitation Data'!F158)))</f>
        <v/>
      </c>
      <c r="CY164" s="322" t="str">
        <f ca="true">+IF(OFFSET('Sanitation Data'!$F$32,0,10*ROW('Sanitation Data'!F158))="","",OFFSET('Sanitation Data'!$F$32,0,10*ROW('Sanitation Data'!F158)))</f>
        <v/>
      </c>
      <c r="CZ164" s="322" t="str">
        <f ca="true">+IF(OFFSET('Sanitation Data'!$G$28,0,10*ROW('Sanitation Data'!G158))="","",OFFSET('Sanitation Data'!$G$28,0,10*ROW('Sanitation Data'!G158)))</f>
        <v/>
      </c>
      <c r="DA164" s="322" t="str">
        <f ca="true">+IF(OFFSET('Sanitation Data'!$G$29,0,10*ROW('Sanitation Data'!G158))="","",OFFSET('Sanitation Data'!$G$29,0,10*ROW('Sanitation Data'!G158)))</f>
        <v/>
      </c>
      <c r="DB164" s="322" t="str">
        <f ca="true">+IF(OFFSET('Sanitation Data'!$G$30,0,10*ROW('Sanitation Data'!G158))="","",OFFSET('Sanitation Data'!$G$30,0,10*ROW('Sanitation Data'!G158)))</f>
        <v/>
      </c>
      <c r="DC164" s="322" t="str">
        <f ca="true">+IF(OFFSET('Sanitation Data'!$G$31,0,10*ROW('Sanitation Data'!G158))="","",OFFSET('Sanitation Data'!$G$31,0,10*ROW('Sanitation Data'!G158)))</f>
        <v/>
      </c>
      <c r="DD164" s="322" t="str">
        <f ca="true">+IF(OFFSET('Sanitation Data'!$G$32,0,10*ROW('Sanitation Data'!G158))="","",OFFSET('Sanitation Data'!$G$32,0,10*ROW('Sanitation Data'!G158)))</f>
        <v/>
      </c>
      <c r="DE164" s="322" t="str">
        <f ca="true">+IF(OFFSET('Sanitation Data'!$H$28,0,10*ROW('Sanitation Data'!H158))="","",OFFSET('Sanitation Data'!$H$28,0,10*ROW('Sanitation Data'!H158)))</f>
        <v/>
      </c>
      <c r="DF164" s="322" t="str">
        <f ca="true">+IF(OFFSET('Sanitation Data'!$H$29,0,10*ROW('Sanitation Data'!H158))="","",OFFSET('Sanitation Data'!$H$29,0,10*ROW('Sanitation Data'!H158)))</f>
        <v/>
      </c>
      <c r="DG164" s="322" t="str">
        <f ca="true">+IF(OFFSET('Sanitation Data'!$H$30,0,10*ROW('Sanitation Data'!H158))="","",OFFSET('Sanitation Data'!$H$30,0,10*ROW('Sanitation Data'!H158)))</f>
        <v/>
      </c>
      <c r="DH164" s="322" t="str">
        <f ca="true">+IF(OFFSET('Sanitation Data'!$H$31,0,10*ROW('Sanitation Data'!H158))="","",OFFSET('Sanitation Data'!$H$31,0,10*ROW('Sanitation Data'!H158)))</f>
        <v/>
      </c>
      <c r="DI164" s="322" t="str">
        <f ca="true">+IF(OFFSET('Sanitation Data'!$H$32,0,10*ROW('Sanitation Data'!H158))="","",OFFSET('Sanitation Data'!$H$32,0,10*ROW('Sanitation Data'!H158)))</f>
        <v/>
      </c>
      <c r="DJ164" s="322" t="str">
        <f ca="true">+IF(OFFSET('Sanitation Data'!$I$28,0,10*ROW('Sanitation Data'!I158))="","",OFFSET('Sanitation Data'!$I$28,0,10*ROW('Sanitation Data'!I158)))</f>
        <v/>
      </c>
      <c r="DK164" s="322" t="str">
        <f ca="true">+IF(OFFSET('Sanitation Data'!$I$29,0,10*ROW('Sanitation Data'!I158))="","",OFFSET('Sanitation Data'!$I$29,0,10*ROW('Sanitation Data'!I158)))</f>
        <v/>
      </c>
      <c r="DL164" s="322" t="str">
        <f ca="true">+IF(OFFSET('Sanitation Data'!$I$30,0,10*ROW('Sanitation Data'!I158))="","",OFFSET('Sanitation Data'!$I$30,0,10*ROW('Sanitation Data'!I158)))</f>
        <v/>
      </c>
      <c r="DM164" s="322" t="str">
        <f ca="true">+IF(OFFSET('Sanitation Data'!$I$31,0,10*ROW('Sanitation Data'!I158))="","",OFFSET('Sanitation Data'!$I$31,0,10*ROW('Sanitation Data'!I158)))</f>
        <v/>
      </c>
      <c r="DN164" s="322" t="str">
        <f ca="true">+IF(OFFSET('Sanitation Data'!$I$32,0,10*ROW('Sanitation Data'!I158))="","",OFFSET('Sanitation Data'!$I$32,0,10*ROW('Sanitation Data'!I158)))</f>
        <v/>
      </c>
      <c r="DO164" s="322" t="str">
        <f ca="true">+IF(OFFSET('Hygiene Data'!$D$11,0,10*ROW('Hygiene Data'!D158))="","",OFFSET('Hygiene Data'!$D$11,0,10*ROW('Hygiene Data'!D158)))</f>
        <v/>
      </c>
      <c r="DP164" s="322" t="str">
        <f ca="true">+IF(OFFSET('Hygiene Data'!$D$12,0,10*ROW('Hygiene Data'!D158))="","",OFFSET('Hygiene Data'!$D$12,0,10*ROW('Hygiene Data'!D158)))</f>
        <v/>
      </c>
      <c r="DQ164" s="322" t="str">
        <f ca="true">+IF(OFFSET('Hygiene Data'!$D$13,0,10*ROW('Hygiene Data'!D158))="","",OFFSET('Hygiene Data'!$D$13,0,10*ROW('Hygiene Data'!D158)))</f>
        <v/>
      </c>
      <c r="DR164" s="322" t="str">
        <f ca="true">+IF(OFFSET('Hygiene Data'!$E$11,0,10*ROW('Hygiene Data'!E158))="","",OFFSET('Hygiene Data'!$E$11,0,10*ROW('Hygiene Data'!E158)))</f>
        <v/>
      </c>
      <c r="DS164" s="322" t="str">
        <f ca="true">+IF(OFFSET('Hygiene Data'!$E$12,0,10*ROW('Hygiene Data'!E158))="","",OFFSET('Hygiene Data'!$E$12,0,10*ROW('Hygiene Data'!E158)))</f>
        <v/>
      </c>
      <c r="DT164" s="322" t="str">
        <f ca="true">+IF(OFFSET('Hygiene Data'!$E$13,0,10*ROW('Hygiene Data'!E158))="","",OFFSET('Hygiene Data'!$E$13,0,10*ROW('Hygiene Data'!E158)))</f>
        <v/>
      </c>
      <c r="DU164" s="322" t="str">
        <f ca="true">+IF(OFFSET('Hygiene Data'!$F$11,0,10*ROW('Hygiene Data'!F158))="","",OFFSET('Hygiene Data'!$F$11,0,10*ROW('Hygiene Data'!F158)))</f>
        <v/>
      </c>
      <c r="DV164" s="322" t="str">
        <f ca="true">+IF(OFFSET('Hygiene Data'!$F$12,0,10*ROW('Hygiene Data'!F158))="","",OFFSET('Hygiene Data'!$F$12,0,10*ROW('Hygiene Data'!F158)))</f>
        <v/>
      </c>
      <c r="DW164" s="322" t="str">
        <f ca="true">+IF(OFFSET('Hygiene Data'!$F$13,0,10*ROW('Hygiene Data'!F158))="","",OFFSET('Hygiene Data'!$F$13,0,10*ROW('Hygiene Data'!F158)))</f>
        <v/>
      </c>
      <c r="DX164" s="322" t="str">
        <f ca="true">+IF(OFFSET('Hygiene Data'!$G$11,0,10*ROW('Hygiene Data'!G158))="","",OFFSET('Hygiene Data'!$G$11,0,10*ROW('Hygiene Data'!G158)))</f>
        <v/>
      </c>
      <c r="DY164" s="322" t="str">
        <f ca="true">+IF(OFFSET('Hygiene Data'!$G$12,0,10*ROW('Hygiene Data'!G158))="","",OFFSET('Hygiene Data'!$G$12,0,10*ROW('Hygiene Data'!G158)))</f>
        <v/>
      </c>
      <c r="DZ164" s="322" t="str">
        <f ca="true">+IF(OFFSET('Hygiene Data'!$G$13,0,10*ROW('Hygiene Data'!G158))="","",OFFSET('Hygiene Data'!$G$13,0,10*ROW('Hygiene Data'!G158)))</f>
        <v/>
      </c>
      <c r="EA164" s="322" t="str">
        <f ca="true">+IF(OFFSET('Hygiene Data'!$H$11,0,10*ROW('Hygiene Data'!H158))="","",OFFSET('Hygiene Data'!$H$11,0,10*ROW('Hygiene Data'!H158)))</f>
        <v/>
      </c>
      <c r="EB164" s="322" t="str">
        <f ca="true">+IF(OFFSET('Hygiene Data'!$H$12,0,10*ROW('Hygiene Data'!H158))="","",OFFSET('Hygiene Data'!$H$12,0,10*ROW('Hygiene Data'!H158)))</f>
        <v/>
      </c>
      <c r="EC164" s="322" t="str">
        <f ca="true">+IF(OFFSET('Hygiene Data'!$H$13,0,10*ROW('Hygiene Data'!H158))="","",OFFSET('Hygiene Data'!$H$13,0,10*ROW('Hygiene Data'!H158)))</f>
        <v/>
      </c>
      <c r="ED164" s="322" t="str">
        <f ca="true">+IF(OFFSET('Hygiene Data'!$I$11,0,10*ROW('Hygiene Data'!I158))="","",OFFSET('Hygiene Data'!$I$11,0,10*ROW('Hygiene Data'!I158)))</f>
        <v/>
      </c>
      <c r="EE164" s="322" t="str">
        <f ca="true">+IF(OFFSET('Hygiene Data'!$I$12,0,10*ROW('Hygiene Data'!I158))="","",OFFSET('Hygiene Data'!$I$12,0,10*ROW('Hygiene Data'!I158)))</f>
        <v/>
      </c>
      <c r="EF164" s="322" t="str">
        <f ca="true">+IF(OFFSET('Hygiene Data'!$I$13,0,10*ROW('Hygiene Data'!I158))="","",OFFSET('Hygiene Data'!$I$13,0,10*ROW('Hygiene Data'!I158)))</f>
        <v/>
      </c>
    </row>
    <row xmlns:x14ac="http://schemas.microsoft.com/office/spreadsheetml/2009/9/ac" r="165" x14ac:dyDescent="0.2">
      <c r="A165" s="38" t="str">
        <f ca="true">+IF(OFFSET('Water Data'!$B$2,0,10*ROW('Water Data'!E159))="","",OFFSET('Water Data'!$B$2,0,10*ROW('Water Data'!E159)))</f>
        <v/>
      </c>
      <c r="B165" s="38" t="str">
        <f ca="true">+IF(OFFSET('Water Data'!$C$2,0,10*ROW('Water Data'!F159))="","",OFFSET('Water Data'!$C$2,0,10*ROW('Water Data'!F159)))</f>
        <v/>
      </c>
      <c r="C165" s="378" t="str">
        <f t="shared" ca="true" si="2"/>
        <v/>
      </c>
      <c r="D165" s="99"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9"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9"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9"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9"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9"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9"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9"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9"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9"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9"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9"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9"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9"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9"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9"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9"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9"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100"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100"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100"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100"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100"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100"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100"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100"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100"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100"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100"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100"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100"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100"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100"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100"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100"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100"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100"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100"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100"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100"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100"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100"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100"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100"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100"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100"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100"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100"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101"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101"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101"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101"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101"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101"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101"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101"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101"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101"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101"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101"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101"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101"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101"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101"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101"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101"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22"/>
      <c r="BS165" s="322" t="str">
        <f ca="true">+IF(OFFSET('Water Data'!$D$27,0,10*ROW('Water Data'!D159))="","",OFFSET('Water Data'!$D$27,0,10*ROW('Water Data'!D159)))</f>
        <v/>
      </c>
      <c r="BT165" s="322" t="str">
        <f ca="true">+IF(OFFSET('Water Data'!$D$28,0,10*ROW('Water Data'!D159))="","",OFFSET('Water Data'!$D$28,0,10*ROW('Water Data'!D159)))</f>
        <v/>
      </c>
      <c r="BU165" s="322" t="str">
        <f ca="true">+IF(OFFSET('Water Data'!$D$29,0,10*ROW('Water Data'!D159))="","",OFFSET('Water Data'!$D$29,0,10*ROW('Water Data'!D159)))</f>
        <v/>
      </c>
      <c r="BV165" s="322" t="str">
        <f ca="true">+IF(OFFSET('Water Data'!$E$27,0,10*ROW('Water Data'!E159))="","",OFFSET('Water Data'!$E$27,0,10*ROW('Water Data'!E159)))</f>
        <v/>
      </c>
      <c r="BW165" s="322" t="str">
        <f ca="true">+IF(OFFSET('Water Data'!$E$28,0,10*ROW('Water Data'!E159))="","",OFFSET('Water Data'!$E$28,0,10*ROW('Water Data'!E159)))</f>
        <v/>
      </c>
      <c r="BX165" s="322" t="str">
        <f ca="true">+IF(OFFSET('Water Data'!$E$29,0,10*ROW('Water Data'!E159))="","",OFFSET('Water Data'!$E$29,0,10*ROW('Water Data'!E159)))</f>
        <v/>
      </c>
      <c r="BY165" s="322" t="str">
        <f ca="true">+IF(OFFSET('Water Data'!$F$27,0,10*ROW('Water Data'!F159))="","",OFFSET('Water Data'!$F$27,0,10*ROW('Water Data'!F159)))</f>
        <v/>
      </c>
      <c r="BZ165" s="322" t="str">
        <f ca="true">+IF(OFFSET('Water Data'!$F$28,0,10*ROW('Water Data'!F159))="","",OFFSET('Water Data'!$F$28,0,10*ROW('Water Data'!F159)))</f>
        <v/>
      </c>
      <c r="CA165" s="322" t="str">
        <f ca="true">+IF(OFFSET('Water Data'!$F$29,0,10*ROW('Water Data'!F159))="","",OFFSET('Water Data'!$F$29,0,10*ROW('Water Data'!F159)))</f>
        <v/>
      </c>
      <c r="CB165" s="322" t="str">
        <f ca="true">+IF(OFFSET('Water Data'!$G$27,0,10*ROW('Water Data'!G159))="","",OFFSET('Water Data'!$G$27,0,10*ROW('Water Data'!G159)))</f>
        <v/>
      </c>
      <c r="CC165" s="322" t="str">
        <f ca="true">+IF(OFFSET('Water Data'!$G$28,0,10*ROW('Water Data'!G159))="","",OFFSET('Water Data'!$G$28,0,10*ROW('Water Data'!G159)))</f>
        <v/>
      </c>
      <c r="CD165" s="322" t="str">
        <f ca="true">+IF(OFFSET('Water Data'!$G$29,0,10*ROW('Water Data'!G159))="","",OFFSET('Water Data'!$G$29,0,10*ROW('Water Data'!G159)))</f>
        <v/>
      </c>
      <c r="CE165" s="322" t="str">
        <f ca="true">+IF(OFFSET('Water Data'!$H$27,0,10*ROW('Water Data'!H159))="","",OFFSET('Water Data'!$H$27,0,10*ROW('Water Data'!H159)))</f>
        <v/>
      </c>
      <c r="CF165" s="322" t="str">
        <f ca="true">+IF(OFFSET('Water Data'!$H$28,0,10*ROW('Water Data'!H159))="","",OFFSET('Water Data'!$H$28,0,10*ROW('Water Data'!H159)))</f>
        <v/>
      </c>
      <c r="CG165" s="322" t="str">
        <f ca="true">+IF(OFFSET('Water Data'!$H$29,0,10*ROW('Water Data'!H159))="","",OFFSET('Water Data'!$H$29,0,10*ROW('Water Data'!H159)))</f>
        <v/>
      </c>
      <c r="CH165" s="322" t="str">
        <f ca="true">+IF(OFFSET('Water Data'!$I$27,0,10*ROW('Water Data'!I159))="","",OFFSET('Water Data'!$I$27,0,10*ROW('Water Data'!I159)))</f>
        <v/>
      </c>
      <c r="CI165" s="322" t="str">
        <f ca="true">+IF(OFFSET('Water Data'!$I$28,0,10*ROW('Water Data'!I159))="","",OFFSET('Water Data'!$I$28,0,10*ROW('Water Data'!I159)))</f>
        <v/>
      </c>
      <c r="CJ165" s="322" t="str">
        <f ca="true">+IF(OFFSET('Water Data'!$I$29,0,10*ROW('Water Data'!I159))="","",OFFSET('Water Data'!$I$29,0,10*ROW('Water Data'!I159)))</f>
        <v/>
      </c>
      <c r="CK165" s="322" t="str">
        <f ca="true">+IF(OFFSET('Sanitation Data'!$D$28,0,10*ROW('Sanitation Data'!D159))="","",OFFSET('Sanitation Data'!$D$28,0,10*ROW('Sanitation Data'!D159)))</f>
        <v/>
      </c>
      <c r="CL165" s="322" t="str">
        <f ca="true">+IF(OFFSET('Sanitation Data'!$D$29,0,10*ROW('Sanitation Data'!D159))="","",OFFSET('Sanitation Data'!$D$29,0,10*ROW('Sanitation Data'!D159)))</f>
        <v/>
      </c>
      <c r="CM165" s="322" t="str">
        <f ca="true">+IF(OFFSET('Sanitation Data'!$D$30,0,10*ROW('Sanitation Data'!D159))="","",OFFSET('Sanitation Data'!$D$30,0,10*ROW('Sanitation Data'!D159)))</f>
        <v/>
      </c>
      <c r="CN165" s="322" t="str">
        <f ca="true">+IF(OFFSET('Sanitation Data'!$D$31,0,10*ROW('Sanitation Data'!D159))="","",OFFSET('Sanitation Data'!$D$31,0,10*ROW('Sanitation Data'!D159)))</f>
        <v/>
      </c>
      <c r="CO165" s="322" t="str">
        <f ca="true">+IF(OFFSET('Sanitation Data'!$D$32,0,10*ROW('Sanitation Data'!D159))="","",OFFSET('Sanitation Data'!$D$32,0,10*ROW('Sanitation Data'!D159)))</f>
        <v/>
      </c>
      <c r="CP165" s="322" t="str">
        <f ca="true">+IF(OFFSET('Sanitation Data'!$E$28,0,10*ROW('Sanitation Data'!E159))="","",OFFSET('Sanitation Data'!$E$28,0,10*ROW('Sanitation Data'!E159)))</f>
        <v/>
      </c>
      <c r="CQ165" s="322" t="str">
        <f ca="true">+IF(OFFSET('Sanitation Data'!$E$29,0,10*ROW('Sanitation Data'!E159))="","",OFFSET('Sanitation Data'!$E$29,0,10*ROW('Sanitation Data'!E159)))</f>
        <v/>
      </c>
      <c r="CR165" s="322" t="str">
        <f ca="true">+IF(OFFSET('Sanitation Data'!$E$30,0,10*ROW('Sanitation Data'!E159))="","",OFFSET('Sanitation Data'!$E$30,0,10*ROW('Sanitation Data'!E159)))</f>
        <v/>
      </c>
      <c r="CS165" s="322" t="str">
        <f ca="true">+IF(OFFSET('Sanitation Data'!$E$31,0,10*ROW('Sanitation Data'!E159))="","",OFFSET('Sanitation Data'!$E$31,0,10*ROW('Sanitation Data'!E159)))</f>
        <v/>
      </c>
      <c r="CT165" s="322" t="str">
        <f ca="true">+IF(OFFSET('Sanitation Data'!$E$32,0,10*ROW('Sanitation Data'!E159))="","",OFFSET('Sanitation Data'!$E$32,0,10*ROW('Sanitation Data'!E159)))</f>
        <v/>
      </c>
      <c r="CU165" s="322" t="str">
        <f ca="true">+IF(OFFSET('Sanitation Data'!$F$28,0,10*ROW('Sanitation Data'!F159))="","",OFFSET('Sanitation Data'!$F$28,0,10*ROW('Sanitation Data'!F159)))</f>
        <v/>
      </c>
      <c r="CV165" s="322" t="str">
        <f ca="true">+IF(OFFSET('Sanitation Data'!$F$29,0,10*ROW('Sanitation Data'!F159))="","",OFFSET('Sanitation Data'!$F$29,0,10*ROW('Sanitation Data'!F159)))</f>
        <v/>
      </c>
      <c r="CW165" s="322" t="str">
        <f ca="true">+IF(OFFSET('Sanitation Data'!$F$30,0,10*ROW('Sanitation Data'!F159))="","",OFFSET('Sanitation Data'!$F$30,0,10*ROW('Sanitation Data'!F159)))</f>
        <v/>
      </c>
      <c r="CX165" s="322" t="str">
        <f ca="true">+IF(OFFSET('Sanitation Data'!$F$31,0,10*ROW('Sanitation Data'!F159))="","",OFFSET('Sanitation Data'!$F$31,0,10*ROW('Sanitation Data'!F159)))</f>
        <v/>
      </c>
      <c r="CY165" s="322" t="str">
        <f ca="true">+IF(OFFSET('Sanitation Data'!$F$32,0,10*ROW('Sanitation Data'!F159))="","",OFFSET('Sanitation Data'!$F$32,0,10*ROW('Sanitation Data'!F159)))</f>
        <v/>
      </c>
      <c r="CZ165" s="322" t="str">
        <f ca="true">+IF(OFFSET('Sanitation Data'!$G$28,0,10*ROW('Sanitation Data'!G159))="","",OFFSET('Sanitation Data'!$G$28,0,10*ROW('Sanitation Data'!G159)))</f>
        <v/>
      </c>
      <c r="DA165" s="322" t="str">
        <f ca="true">+IF(OFFSET('Sanitation Data'!$G$29,0,10*ROW('Sanitation Data'!G159))="","",OFFSET('Sanitation Data'!$G$29,0,10*ROW('Sanitation Data'!G159)))</f>
        <v/>
      </c>
      <c r="DB165" s="322" t="str">
        <f ca="true">+IF(OFFSET('Sanitation Data'!$G$30,0,10*ROW('Sanitation Data'!G159))="","",OFFSET('Sanitation Data'!$G$30,0,10*ROW('Sanitation Data'!G159)))</f>
        <v/>
      </c>
      <c r="DC165" s="322" t="str">
        <f ca="true">+IF(OFFSET('Sanitation Data'!$G$31,0,10*ROW('Sanitation Data'!G159))="","",OFFSET('Sanitation Data'!$G$31,0,10*ROW('Sanitation Data'!G159)))</f>
        <v/>
      </c>
      <c r="DD165" s="322" t="str">
        <f ca="true">+IF(OFFSET('Sanitation Data'!$G$32,0,10*ROW('Sanitation Data'!G159))="","",OFFSET('Sanitation Data'!$G$32,0,10*ROW('Sanitation Data'!G159)))</f>
        <v/>
      </c>
      <c r="DE165" s="322" t="str">
        <f ca="true">+IF(OFFSET('Sanitation Data'!$H$28,0,10*ROW('Sanitation Data'!H159))="","",OFFSET('Sanitation Data'!$H$28,0,10*ROW('Sanitation Data'!H159)))</f>
        <v/>
      </c>
      <c r="DF165" s="322" t="str">
        <f ca="true">+IF(OFFSET('Sanitation Data'!$H$29,0,10*ROW('Sanitation Data'!H159))="","",OFFSET('Sanitation Data'!$H$29,0,10*ROW('Sanitation Data'!H159)))</f>
        <v/>
      </c>
      <c r="DG165" s="322" t="str">
        <f ca="true">+IF(OFFSET('Sanitation Data'!$H$30,0,10*ROW('Sanitation Data'!H159))="","",OFFSET('Sanitation Data'!$H$30,0,10*ROW('Sanitation Data'!H159)))</f>
        <v/>
      </c>
      <c r="DH165" s="322" t="str">
        <f ca="true">+IF(OFFSET('Sanitation Data'!$H$31,0,10*ROW('Sanitation Data'!H159))="","",OFFSET('Sanitation Data'!$H$31,0,10*ROW('Sanitation Data'!H159)))</f>
        <v/>
      </c>
      <c r="DI165" s="322" t="str">
        <f ca="true">+IF(OFFSET('Sanitation Data'!$H$32,0,10*ROW('Sanitation Data'!H159))="","",OFFSET('Sanitation Data'!$H$32,0,10*ROW('Sanitation Data'!H159)))</f>
        <v/>
      </c>
      <c r="DJ165" s="322" t="str">
        <f ca="true">+IF(OFFSET('Sanitation Data'!$I$28,0,10*ROW('Sanitation Data'!I159))="","",OFFSET('Sanitation Data'!$I$28,0,10*ROW('Sanitation Data'!I159)))</f>
        <v/>
      </c>
      <c r="DK165" s="322" t="str">
        <f ca="true">+IF(OFFSET('Sanitation Data'!$I$29,0,10*ROW('Sanitation Data'!I159))="","",OFFSET('Sanitation Data'!$I$29,0,10*ROW('Sanitation Data'!I159)))</f>
        <v/>
      </c>
      <c r="DL165" s="322" t="str">
        <f ca="true">+IF(OFFSET('Sanitation Data'!$I$30,0,10*ROW('Sanitation Data'!I159))="","",OFFSET('Sanitation Data'!$I$30,0,10*ROW('Sanitation Data'!I159)))</f>
        <v/>
      </c>
      <c r="DM165" s="322" t="str">
        <f ca="true">+IF(OFFSET('Sanitation Data'!$I$31,0,10*ROW('Sanitation Data'!I159))="","",OFFSET('Sanitation Data'!$I$31,0,10*ROW('Sanitation Data'!I159)))</f>
        <v/>
      </c>
      <c r="DN165" s="322" t="str">
        <f ca="true">+IF(OFFSET('Sanitation Data'!$I$32,0,10*ROW('Sanitation Data'!I159))="","",OFFSET('Sanitation Data'!$I$32,0,10*ROW('Sanitation Data'!I159)))</f>
        <v/>
      </c>
      <c r="DO165" s="322" t="str">
        <f ca="true">+IF(OFFSET('Hygiene Data'!$D$11,0,10*ROW('Hygiene Data'!D159))="","",OFFSET('Hygiene Data'!$D$11,0,10*ROW('Hygiene Data'!D159)))</f>
        <v/>
      </c>
      <c r="DP165" s="322" t="str">
        <f ca="true">+IF(OFFSET('Hygiene Data'!$D$12,0,10*ROW('Hygiene Data'!D159))="","",OFFSET('Hygiene Data'!$D$12,0,10*ROW('Hygiene Data'!D159)))</f>
        <v/>
      </c>
      <c r="DQ165" s="322" t="str">
        <f ca="true">+IF(OFFSET('Hygiene Data'!$D$13,0,10*ROW('Hygiene Data'!D159))="","",OFFSET('Hygiene Data'!$D$13,0,10*ROW('Hygiene Data'!D159)))</f>
        <v/>
      </c>
      <c r="DR165" s="322" t="str">
        <f ca="true">+IF(OFFSET('Hygiene Data'!$E$11,0,10*ROW('Hygiene Data'!E159))="","",OFFSET('Hygiene Data'!$E$11,0,10*ROW('Hygiene Data'!E159)))</f>
        <v/>
      </c>
      <c r="DS165" s="322" t="str">
        <f ca="true">+IF(OFFSET('Hygiene Data'!$E$12,0,10*ROW('Hygiene Data'!E159))="","",OFFSET('Hygiene Data'!$E$12,0,10*ROW('Hygiene Data'!E159)))</f>
        <v/>
      </c>
      <c r="DT165" s="322" t="str">
        <f ca="true">+IF(OFFSET('Hygiene Data'!$E$13,0,10*ROW('Hygiene Data'!E159))="","",OFFSET('Hygiene Data'!$E$13,0,10*ROW('Hygiene Data'!E159)))</f>
        <v/>
      </c>
      <c r="DU165" s="322" t="str">
        <f ca="true">+IF(OFFSET('Hygiene Data'!$F$11,0,10*ROW('Hygiene Data'!F159))="","",OFFSET('Hygiene Data'!$F$11,0,10*ROW('Hygiene Data'!F159)))</f>
        <v/>
      </c>
      <c r="DV165" s="322" t="str">
        <f ca="true">+IF(OFFSET('Hygiene Data'!$F$12,0,10*ROW('Hygiene Data'!F159))="","",OFFSET('Hygiene Data'!$F$12,0,10*ROW('Hygiene Data'!F159)))</f>
        <v/>
      </c>
      <c r="DW165" s="322" t="str">
        <f ca="true">+IF(OFFSET('Hygiene Data'!$F$13,0,10*ROW('Hygiene Data'!F159))="","",OFFSET('Hygiene Data'!$F$13,0,10*ROW('Hygiene Data'!F159)))</f>
        <v/>
      </c>
      <c r="DX165" s="322" t="str">
        <f ca="true">+IF(OFFSET('Hygiene Data'!$G$11,0,10*ROW('Hygiene Data'!G159))="","",OFFSET('Hygiene Data'!$G$11,0,10*ROW('Hygiene Data'!G159)))</f>
        <v/>
      </c>
      <c r="DY165" s="322" t="str">
        <f ca="true">+IF(OFFSET('Hygiene Data'!$G$12,0,10*ROW('Hygiene Data'!G159))="","",OFFSET('Hygiene Data'!$G$12,0,10*ROW('Hygiene Data'!G159)))</f>
        <v/>
      </c>
      <c r="DZ165" s="322" t="str">
        <f ca="true">+IF(OFFSET('Hygiene Data'!$G$13,0,10*ROW('Hygiene Data'!G159))="","",OFFSET('Hygiene Data'!$G$13,0,10*ROW('Hygiene Data'!G159)))</f>
        <v/>
      </c>
      <c r="EA165" s="322" t="str">
        <f ca="true">+IF(OFFSET('Hygiene Data'!$H$11,0,10*ROW('Hygiene Data'!H159))="","",OFFSET('Hygiene Data'!$H$11,0,10*ROW('Hygiene Data'!H159)))</f>
        <v/>
      </c>
      <c r="EB165" s="322" t="str">
        <f ca="true">+IF(OFFSET('Hygiene Data'!$H$12,0,10*ROW('Hygiene Data'!H159))="","",OFFSET('Hygiene Data'!$H$12,0,10*ROW('Hygiene Data'!H159)))</f>
        <v/>
      </c>
      <c r="EC165" s="322" t="str">
        <f ca="true">+IF(OFFSET('Hygiene Data'!$H$13,0,10*ROW('Hygiene Data'!H159))="","",OFFSET('Hygiene Data'!$H$13,0,10*ROW('Hygiene Data'!H159)))</f>
        <v/>
      </c>
      <c r="ED165" s="322" t="str">
        <f ca="true">+IF(OFFSET('Hygiene Data'!$I$11,0,10*ROW('Hygiene Data'!I159))="","",OFFSET('Hygiene Data'!$I$11,0,10*ROW('Hygiene Data'!I159)))</f>
        <v/>
      </c>
      <c r="EE165" s="322" t="str">
        <f ca="true">+IF(OFFSET('Hygiene Data'!$I$12,0,10*ROW('Hygiene Data'!I159))="","",OFFSET('Hygiene Data'!$I$12,0,10*ROW('Hygiene Data'!I159)))</f>
        <v/>
      </c>
      <c r="EF165" s="322" t="str">
        <f ca="true">+IF(OFFSET('Hygiene Data'!$I$13,0,10*ROW('Hygiene Data'!I159))="","",OFFSET('Hygiene Data'!$I$13,0,10*ROW('Hygiene Data'!I159)))</f>
        <v/>
      </c>
    </row>
    <row xmlns:x14ac="http://schemas.microsoft.com/office/spreadsheetml/2009/9/ac" r="166" x14ac:dyDescent="0.2">
      <c r="A166" s="38" t="str">
        <f ca="true">+IF(OFFSET('Water Data'!$B$2,0,10*ROW('Water Data'!E160))="","",OFFSET('Water Data'!$B$2,0,10*ROW('Water Data'!E160)))</f>
        <v/>
      </c>
      <c r="B166" s="38" t="str">
        <f ca="true">+IF(OFFSET('Water Data'!$C$2,0,10*ROW('Water Data'!F160))="","",OFFSET('Water Data'!$C$2,0,10*ROW('Water Data'!F160)))</f>
        <v/>
      </c>
      <c r="C166" s="378" t="str">
        <f t="shared" ca="true" si="2"/>
        <v/>
      </c>
      <c r="D166" s="99"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9"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9"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9"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9"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9"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9"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9"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9"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9"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9"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9"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9"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9"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9"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9"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9"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9"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100"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100"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100"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100"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100"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100"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100"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100"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100"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100"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100"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100"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100"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100"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100"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100"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100"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100"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100"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100"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100"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100"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100"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100"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100"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100"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100"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100"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100"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100"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101"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101"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101"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101"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101"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101"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101"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101"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101"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101"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101"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101"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101"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101"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101"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101"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101"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101"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22"/>
      <c r="BS166" s="322" t="str">
        <f ca="true">+IF(OFFSET('Water Data'!$D$27,0,10*ROW('Water Data'!D160))="","",OFFSET('Water Data'!$D$27,0,10*ROW('Water Data'!D160)))</f>
        <v/>
      </c>
      <c r="BT166" s="322" t="str">
        <f ca="true">+IF(OFFSET('Water Data'!$D$28,0,10*ROW('Water Data'!D160))="","",OFFSET('Water Data'!$D$28,0,10*ROW('Water Data'!D160)))</f>
        <v/>
      </c>
      <c r="BU166" s="322" t="str">
        <f ca="true">+IF(OFFSET('Water Data'!$D$29,0,10*ROW('Water Data'!D160))="","",OFFSET('Water Data'!$D$29,0,10*ROW('Water Data'!D160)))</f>
        <v/>
      </c>
      <c r="BV166" s="322" t="str">
        <f ca="true">+IF(OFFSET('Water Data'!$E$27,0,10*ROW('Water Data'!E160))="","",OFFSET('Water Data'!$E$27,0,10*ROW('Water Data'!E160)))</f>
        <v/>
      </c>
      <c r="BW166" s="322" t="str">
        <f ca="true">+IF(OFFSET('Water Data'!$E$28,0,10*ROW('Water Data'!E160))="","",OFFSET('Water Data'!$E$28,0,10*ROW('Water Data'!E160)))</f>
        <v/>
      </c>
      <c r="BX166" s="322" t="str">
        <f ca="true">+IF(OFFSET('Water Data'!$E$29,0,10*ROW('Water Data'!E160))="","",OFFSET('Water Data'!$E$29,0,10*ROW('Water Data'!E160)))</f>
        <v/>
      </c>
      <c r="BY166" s="322" t="str">
        <f ca="true">+IF(OFFSET('Water Data'!$F$27,0,10*ROW('Water Data'!F160))="","",OFFSET('Water Data'!$F$27,0,10*ROW('Water Data'!F160)))</f>
        <v/>
      </c>
      <c r="BZ166" s="322" t="str">
        <f ca="true">+IF(OFFSET('Water Data'!$F$28,0,10*ROW('Water Data'!F160))="","",OFFSET('Water Data'!$F$28,0,10*ROW('Water Data'!F160)))</f>
        <v/>
      </c>
      <c r="CA166" s="322" t="str">
        <f ca="true">+IF(OFFSET('Water Data'!$F$29,0,10*ROW('Water Data'!F160))="","",OFFSET('Water Data'!$F$29,0,10*ROW('Water Data'!F160)))</f>
        <v/>
      </c>
      <c r="CB166" s="322" t="str">
        <f ca="true">+IF(OFFSET('Water Data'!$G$27,0,10*ROW('Water Data'!G160))="","",OFFSET('Water Data'!$G$27,0,10*ROW('Water Data'!G160)))</f>
        <v/>
      </c>
      <c r="CC166" s="322" t="str">
        <f ca="true">+IF(OFFSET('Water Data'!$G$28,0,10*ROW('Water Data'!G160))="","",OFFSET('Water Data'!$G$28,0,10*ROW('Water Data'!G160)))</f>
        <v/>
      </c>
      <c r="CD166" s="322" t="str">
        <f ca="true">+IF(OFFSET('Water Data'!$G$29,0,10*ROW('Water Data'!G160))="","",OFFSET('Water Data'!$G$29,0,10*ROW('Water Data'!G160)))</f>
        <v/>
      </c>
      <c r="CE166" s="322" t="str">
        <f ca="true">+IF(OFFSET('Water Data'!$H$27,0,10*ROW('Water Data'!H160))="","",OFFSET('Water Data'!$H$27,0,10*ROW('Water Data'!H160)))</f>
        <v/>
      </c>
      <c r="CF166" s="322" t="str">
        <f ca="true">+IF(OFFSET('Water Data'!$H$28,0,10*ROW('Water Data'!H160))="","",OFFSET('Water Data'!$H$28,0,10*ROW('Water Data'!H160)))</f>
        <v/>
      </c>
      <c r="CG166" s="322" t="str">
        <f ca="true">+IF(OFFSET('Water Data'!$H$29,0,10*ROW('Water Data'!H160))="","",OFFSET('Water Data'!$H$29,0,10*ROW('Water Data'!H160)))</f>
        <v/>
      </c>
      <c r="CH166" s="322" t="str">
        <f ca="true">+IF(OFFSET('Water Data'!$I$27,0,10*ROW('Water Data'!I160))="","",OFFSET('Water Data'!$I$27,0,10*ROW('Water Data'!I160)))</f>
        <v/>
      </c>
      <c r="CI166" s="322" t="str">
        <f ca="true">+IF(OFFSET('Water Data'!$I$28,0,10*ROW('Water Data'!I160))="","",OFFSET('Water Data'!$I$28,0,10*ROW('Water Data'!I160)))</f>
        <v/>
      </c>
      <c r="CJ166" s="322" t="str">
        <f ca="true">+IF(OFFSET('Water Data'!$I$29,0,10*ROW('Water Data'!I160))="","",OFFSET('Water Data'!$I$29,0,10*ROW('Water Data'!I160)))</f>
        <v/>
      </c>
      <c r="CK166" s="322" t="str">
        <f ca="true">+IF(OFFSET('Sanitation Data'!$D$28,0,10*ROW('Sanitation Data'!D160))="","",OFFSET('Sanitation Data'!$D$28,0,10*ROW('Sanitation Data'!D160)))</f>
        <v/>
      </c>
      <c r="CL166" s="322" t="str">
        <f ca="true">+IF(OFFSET('Sanitation Data'!$D$29,0,10*ROW('Sanitation Data'!D160))="","",OFFSET('Sanitation Data'!$D$29,0,10*ROW('Sanitation Data'!D160)))</f>
        <v/>
      </c>
      <c r="CM166" s="322" t="str">
        <f ca="true">+IF(OFFSET('Sanitation Data'!$D$30,0,10*ROW('Sanitation Data'!D160))="","",OFFSET('Sanitation Data'!$D$30,0,10*ROW('Sanitation Data'!D160)))</f>
        <v/>
      </c>
      <c r="CN166" s="322" t="str">
        <f ca="true">+IF(OFFSET('Sanitation Data'!$D$31,0,10*ROW('Sanitation Data'!D160))="","",OFFSET('Sanitation Data'!$D$31,0,10*ROW('Sanitation Data'!D160)))</f>
        <v/>
      </c>
      <c r="CO166" s="322" t="str">
        <f ca="true">+IF(OFFSET('Sanitation Data'!$D$32,0,10*ROW('Sanitation Data'!D160))="","",OFFSET('Sanitation Data'!$D$32,0,10*ROW('Sanitation Data'!D160)))</f>
        <v/>
      </c>
      <c r="CP166" s="322" t="str">
        <f ca="true">+IF(OFFSET('Sanitation Data'!$E$28,0,10*ROW('Sanitation Data'!E160))="","",OFFSET('Sanitation Data'!$E$28,0,10*ROW('Sanitation Data'!E160)))</f>
        <v/>
      </c>
      <c r="CQ166" s="322" t="str">
        <f ca="true">+IF(OFFSET('Sanitation Data'!$E$29,0,10*ROW('Sanitation Data'!E160))="","",OFFSET('Sanitation Data'!$E$29,0,10*ROW('Sanitation Data'!E160)))</f>
        <v/>
      </c>
      <c r="CR166" s="322" t="str">
        <f ca="true">+IF(OFFSET('Sanitation Data'!$E$30,0,10*ROW('Sanitation Data'!E160))="","",OFFSET('Sanitation Data'!$E$30,0,10*ROW('Sanitation Data'!E160)))</f>
        <v/>
      </c>
      <c r="CS166" s="322" t="str">
        <f ca="true">+IF(OFFSET('Sanitation Data'!$E$31,0,10*ROW('Sanitation Data'!E160))="","",OFFSET('Sanitation Data'!$E$31,0,10*ROW('Sanitation Data'!E160)))</f>
        <v/>
      </c>
      <c r="CT166" s="322" t="str">
        <f ca="true">+IF(OFFSET('Sanitation Data'!$E$32,0,10*ROW('Sanitation Data'!E160))="","",OFFSET('Sanitation Data'!$E$32,0,10*ROW('Sanitation Data'!E160)))</f>
        <v/>
      </c>
      <c r="CU166" s="322" t="str">
        <f ca="true">+IF(OFFSET('Sanitation Data'!$F$28,0,10*ROW('Sanitation Data'!F160))="","",OFFSET('Sanitation Data'!$F$28,0,10*ROW('Sanitation Data'!F160)))</f>
        <v/>
      </c>
      <c r="CV166" s="322" t="str">
        <f ca="true">+IF(OFFSET('Sanitation Data'!$F$29,0,10*ROW('Sanitation Data'!F160))="","",OFFSET('Sanitation Data'!$F$29,0,10*ROW('Sanitation Data'!F160)))</f>
        <v/>
      </c>
      <c r="CW166" s="322" t="str">
        <f ca="true">+IF(OFFSET('Sanitation Data'!$F$30,0,10*ROW('Sanitation Data'!F160))="","",OFFSET('Sanitation Data'!$F$30,0,10*ROW('Sanitation Data'!F160)))</f>
        <v/>
      </c>
      <c r="CX166" s="322" t="str">
        <f ca="true">+IF(OFFSET('Sanitation Data'!$F$31,0,10*ROW('Sanitation Data'!F160))="","",OFFSET('Sanitation Data'!$F$31,0,10*ROW('Sanitation Data'!F160)))</f>
        <v/>
      </c>
      <c r="CY166" s="322" t="str">
        <f ca="true">+IF(OFFSET('Sanitation Data'!$F$32,0,10*ROW('Sanitation Data'!F160))="","",OFFSET('Sanitation Data'!$F$32,0,10*ROW('Sanitation Data'!F160)))</f>
        <v/>
      </c>
      <c r="CZ166" s="322" t="str">
        <f ca="true">+IF(OFFSET('Sanitation Data'!$G$28,0,10*ROW('Sanitation Data'!G160))="","",OFFSET('Sanitation Data'!$G$28,0,10*ROW('Sanitation Data'!G160)))</f>
        <v/>
      </c>
      <c r="DA166" s="322" t="str">
        <f ca="true">+IF(OFFSET('Sanitation Data'!$G$29,0,10*ROW('Sanitation Data'!G160))="","",OFFSET('Sanitation Data'!$G$29,0,10*ROW('Sanitation Data'!G160)))</f>
        <v/>
      </c>
      <c r="DB166" s="322" t="str">
        <f ca="true">+IF(OFFSET('Sanitation Data'!$G$30,0,10*ROW('Sanitation Data'!G160))="","",OFFSET('Sanitation Data'!$G$30,0,10*ROW('Sanitation Data'!G160)))</f>
        <v/>
      </c>
      <c r="DC166" s="322" t="str">
        <f ca="true">+IF(OFFSET('Sanitation Data'!$G$31,0,10*ROW('Sanitation Data'!G160))="","",OFFSET('Sanitation Data'!$G$31,0,10*ROW('Sanitation Data'!G160)))</f>
        <v/>
      </c>
      <c r="DD166" s="322" t="str">
        <f ca="true">+IF(OFFSET('Sanitation Data'!$G$32,0,10*ROW('Sanitation Data'!G160))="","",OFFSET('Sanitation Data'!$G$32,0,10*ROW('Sanitation Data'!G160)))</f>
        <v/>
      </c>
      <c r="DE166" s="322" t="str">
        <f ca="true">+IF(OFFSET('Sanitation Data'!$H$28,0,10*ROW('Sanitation Data'!H160))="","",OFFSET('Sanitation Data'!$H$28,0,10*ROW('Sanitation Data'!H160)))</f>
        <v/>
      </c>
      <c r="DF166" s="322" t="str">
        <f ca="true">+IF(OFFSET('Sanitation Data'!$H$29,0,10*ROW('Sanitation Data'!H160))="","",OFFSET('Sanitation Data'!$H$29,0,10*ROW('Sanitation Data'!H160)))</f>
        <v/>
      </c>
      <c r="DG166" s="322" t="str">
        <f ca="true">+IF(OFFSET('Sanitation Data'!$H$30,0,10*ROW('Sanitation Data'!H160))="","",OFFSET('Sanitation Data'!$H$30,0,10*ROW('Sanitation Data'!H160)))</f>
        <v/>
      </c>
      <c r="DH166" s="322" t="str">
        <f ca="true">+IF(OFFSET('Sanitation Data'!$H$31,0,10*ROW('Sanitation Data'!H160))="","",OFFSET('Sanitation Data'!$H$31,0,10*ROW('Sanitation Data'!H160)))</f>
        <v/>
      </c>
      <c r="DI166" s="322" t="str">
        <f ca="true">+IF(OFFSET('Sanitation Data'!$H$32,0,10*ROW('Sanitation Data'!H160))="","",OFFSET('Sanitation Data'!$H$32,0,10*ROW('Sanitation Data'!H160)))</f>
        <v/>
      </c>
      <c r="DJ166" s="322" t="str">
        <f ca="true">+IF(OFFSET('Sanitation Data'!$I$28,0,10*ROW('Sanitation Data'!I160))="","",OFFSET('Sanitation Data'!$I$28,0,10*ROW('Sanitation Data'!I160)))</f>
        <v/>
      </c>
      <c r="DK166" s="322" t="str">
        <f ca="true">+IF(OFFSET('Sanitation Data'!$I$29,0,10*ROW('Sanitation Data'!I160))="","",OFFSET('Sanitation Data'!$I$29,0,10*ROW('Sanitation Data'!I160)))</f>
        <v/>
      </c>
      <c r="DL166" s="322" t="str">
        <f ca="true">+IF(OFFSET('Sanitation Data'!$I$30,0,10*ROW('Sanitation Data'!I160))="","",OFFSET('Sanitation Data'!$I$30,0,10*ROW('Sanitation Data'!I160)))</f>
        <v/>
      </c>
      <c r="DM166" s="322" t="str">
        <f ca="true">+IF(OFFSET('Sanitation Data'!$I$31,0,10*ROW('Sanitation Data'!I160))="","",OFFSET('Sanitation Data'!$I$31,0,10*ROW('Sanitation Data'!I160)))</f>
        <v/>
      </c>
      <c r="DN166" s="322" t="str">
        <f ca="true">+IF(OFFSET('Sanitation Data'!$I$32,0,10*ROW('Sanitation Data'!I160))="","",OFFSET('Sanitation Data'!$I$32,0,10*ROW('Sanitation Data'!I160)))</f>
        <v/>
      </c>
      <c r="DO166" s="322" t="str">
        <f ca="true">+IF(OFFSET('Hygiene Data'!$D$11,0,10*ROW('Hygiene Data'!D160))="","",OFFSET('Hygiene Data'!$D$11,0,10*ROW('Hygiene Data'!D160)))</f>
        <v/>
      </c>
      <c r="DP166" s="322" t="str">
        <f ca="true">+IF(OFFSET('Hygiene Data'!$D$12,0,10*ROW('Hygiene Data'!D160))="","",OFFSET('Hygiene Data'!$D$12,0,10*ROW('Hygiene Data'!D160)))</f>
        <v/>
      </c>
      <c r="DQ166" s="322" t="str">
        <f ca="true">+IF(OFFSET('Hygiene Data'!$D$13,0,10*ROW('Hygiene Data'!D160))="","",OFFSET('Hygiene Data'!$D$13,0,10*ROW('Hygiene Data'!D160)))</f>
        <v/>
      </c>
      <c r="DR166" s="322" t="str">
        <f ca="true">+IF(OFFSET('Hygiene Data'!$E$11,0,10*ROW('Hygiene Data'!E160))="","",OFFSET('Hygiene Data'!$E$11,0,10*ROW('Hygiene Data'!E160)))</f>
        <v/>
      </c>
      <c r="DS166" s="322" t="str">
        <f ca="true">+IF(OFFSET('Hygiene Data'!$E$12,0,10*ROW('Hygiene Data'!E160))="","",OFFSET('Hygiene Data'!$E$12,0,10*ROW('Hygiene Data'!E160)))</f>
        <v/>
      </c>
      <c r="DT166" s="322" t="str">
        <f ca="true">+IF(OFFSET('Hygiene Data'!$E$13,0,10*ROW('Hygiene Data'!E160))="","",OFFSET('Hygiene Data'!$E$13,0,10*ROW('Hygiene Data'!E160)))</f>
        <v/>
      </c>
      <c r="DU166" s="322" t="str">
        <f ca="true">+IF(OFFSET('Hygiene Data'!$F$11,0,10*ROW('Hygiene Data'!F160))="","",OFFSET('Hygiene Data'!$F$11,0,10*ROW('Hygiene Data'!F160)))</f>
        <v/>
      </c>
      <c r="DV166" s="322" t="str">
        <f ca="true">+IF(OFFSET('Hygiene Data'!$F$12,0,10*ROW('Hygiene Data'!F160))="","",OFFSET('Hygiene Data'!$F$12,0,10*ROW('Hygiene Data'!F160)))</f>
        <v/>
      </c>
      <c r="DW166" s="322" t="str">
        <f ca="true">+IF(OFFSET('Hygiene Data'!$F$13,0,10*ROW('Hygiene Data'!F160))="","",OFFSET('Hygiene Data'!$F$13,0,10*ROW('Hygiene Data'!F160)))</f>
        <v/>
      </c>
      <c r="DX166" s="322" t="str">
        <f ca="true">+IF(OFFSET('Hygiene Data'!$G$11,0,10*ROW('Hygiene Data'!G160))="","",OFFSET('Hygiene Data'!$G$11,0,10*ROW('Hygiene Data'!G160)))</f>
        <v/>
      </c>
      <c r="DY166" s="322" t="str">
        <f ca="true">+IF(OFFSET('Hygiene Data'!$G$12,0,10*ROW('Hygiene Data'!G160))="","",OFFSET('Hygiene Data'!$G$12,0,10*ROW('Hygiene Data'!G160)))</f>
        <v/>
      </c>
      <c r="DZ166" s="322" t="str">
        <f ca="true">+IF(OFFSET('Hygiene Data'!$G$13,0,10*ROW('Hygiene Data'!G160))="","",OFFSET('Hygiene Data'!$G$13,0,10*ROW('Hygiene Data'!G160)))</f>
        <v/>
      </c>
      <c r="EA166" s="322" t="str">
        <f ca="true">+IF(OFFSET('Hygiene Data'!$H$11,0,10*ROW('Hygiene Data'!H160))="","",OFFSET('Hygiene Data'!$H$11,0,10*ROW('Hygiene Data'!H160)))</f>
        <v/>
      </c>
      <c r="EB166" s="322" t="str">
        <f ca="true">+IF(OFFSET('Hygiene Data'!$H$12,0,10*ROW('Hygiene Data'!H160))="","",OFFSET('Hygiene Data'!$H$12,0,10*ROW('Hygiene Data'!H160)))</f>
        <v/>
      </c>
      <c r="EC166" s="322" t="str">
        <f ca="true">+IF(OFFSET('Hygiene Data'!$H$13,0,10*ROW('Hygiene Data'!H160))="","",OFFSET('Hygiene Data'!$H$13,0,10*ROW('Hygiene Data'!H160)))</f>
        <v/>
      </c>
      <c r="ED166" s="322" t="str">
        <f ca="true">+IF(OFFSET('Hygiene Data'!$I$11,0,10*ROW('Hygiene Data'!I160))="","",OFFSET('Hygiene Data'!$I$11,0,10*ROW('Hygiene Data'!I160)))</f>
        <v/>
      </c>
      <c r="EE166" s="322" t="str">
        <f ca="true">+IF(OFFSET('Hygiene Data'!$I$12,0,10*ROW('Hygiene Data'!I160))="","",OFFSET('Hygiene Data'!$I$12,0,10*ROW('Hygiene Data'!I160)))</f>
        <v/>
      </c>
      <c r="EF166" s="322" t="str">
        <f ca="true">+IF(OFFSET('Hygiene Data'!$I$13,0,10*ROW('Hygiene Data'!I160))="","",OFFSET('Hygiene Data'!$I$13,0,10*ROW('Hygiene Data'!I160)))</f>
        <v/>
      </c>
    </row>
    <row xmlns:x14ac="http://schemas.microsoft.com/office/spreadsheetml/2009/9/ac" r="167" x14ac:dyDescent="0.2">
      <c r="A167" s="38" t="str">
        <f ca="true">+IF(OFFSET('Water Data'!$B$2,0,10*ROW('Water Data'!E161))="","",OFFSET('Water Data'!$B$2,0,10*ROW('Water Data'!E161)))</f>
        <v/>
      </c>
      <c r="B167" s="38" t="str">
        <f ca="true">+IF(OFFSET('Water Data'!$C$2,0,10*ROW('Water Data'!F161))="","",OFFSET('Water Data'!$C$2,0,10*ROW('Water Data'!F161)))</f>
        <v/>
      </c>
      <c r="C167" s="378" t="str">
        <f t="shared" ca="true" si="2"/>
        <v/>
      </c>
      <c r="D167" s="99"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9"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9"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9"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9"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9"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9"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9"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9"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9"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9"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9"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9"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9"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9"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9"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9"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9"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100"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100"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100"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100"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100"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100"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100"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100"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100"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100"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100"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100"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100"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100"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100"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100"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100"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100"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100"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100"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100"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100"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100"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100"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100"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100"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100"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100"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100"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100"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101"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101"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101"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101"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101"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101"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101"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101"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101"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101"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101"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101"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101"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101"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101"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101"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101"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101"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22"/>
      <c r="BS167" s="322" t="str">
        <f ca="true">+IF(OFFSET('Water Data'!$D$27,0,10*ROW('Water Data'!D161))="","",OFFSET('Water Data'!$D$27,0,10*ROW('Water Data'!D161)))</f>
        <v/>
      </c>
      <c r="BT167" s="322" t="str">
        <f ca="true">+IF(OFFSET('Water Data'!$D$28,0,10*ROW('Water Data'!D161))="","",OFFSET('Water Data'!$D$28,0,10*ROW('Water Data'!D161)))</f>
        <v/>
      </c>
      <c r="BU167" s="322" t="str">
        <f ca="true">+IF(OFFSET('Water Data'!$D$29,0,10*ROW('Water Data'!D161))="","",OFFSET('Water Data'!$D$29,0,10*ROW('Water Data'!D161)))</f>
        <v/>
      </c>
      <c r="BV167" s="322" t="str">
        <f ca="true">+IF(OFFSET('Water Data'!$E$27,0,10*ROW('Water Data'!E161))="","",OFFSET('Water Data'!$E$27,0,10*ROW('Water Data'!E161)))</f>
        <v/>
      </c>
      <c r="BW167" s="322" t="str">
        <f ca="true">+IF(OFFSET('Water Data'!$E$28,0,10*ROW('Water Data'!E161))="","",OFFSET('Water Data'!$E$28,0,10*ROW('Water Data'!E161)))</f>
        <v/>
      </c>
      <c r="BX167" s="322" t="str">
        <f ca="true">+IF(OFFSET('Water Data'!$E$29,0,10*ROW('Water Data'!E161))="","",OFFSET('Water Data'!$E$29,0,10*ROW('Water Data'!E161)))</f>
        <v/>
      </c>
      <c r="BY167" s="322" t="str">
        <f ca="true">+IF(OFFSET('Water Data'!$F$27,0,10*ROW('Water Data'!F161))="","",OFFSET('Water Data'!$F$27,0,10*ROW('Water Data'!F161)))</f>
        <v/>
      </c>
      <c r="BZ167" s="322" t="str">
        <f ca="true">+IF(OFFSET('Water Data'!$F$28,0,10*ROW('Water Data'!F161))="","",OFFSET('Water Data'!$F$28,0,10*ROW('Water Data'!F161)))</f>
        <v/>
      </c>
      <c r="CA167" s="322" t="str">
        <f ca="true">+IF(OFFSET('Water Data'!$F$29,0,10*ROW('Water Data'!F161))="","",OFFSET('Water Data'!$F$29,0,10*ROW('Water Data'!F161)))</f>
        <v/>
      </c>
      <c r="CB167" s="322" t="str">
        <f ca="true">+IF(OFFSET('Water Data'!$G$27,0,10*ROW('Water Data'!G161))="","",OFFSET('Water Data'!$G$27,0,10*ROW('Water Data'!G161)))</f>
        <v/>
      </c>
      <c r="CC167" s="322" t="str">
        <f ca="true">+IF(OFFSET('Water Data'!$G$28,0,10*ROW('Water Data'!G161))="","",OFFSET('Water Data'!$G$28,0,10*ROW('Water Data'!G161)))</f>
        <v/>
      </c>
      <c r="CD167" s="322" t="str">
        <f ca="true">+IF(OFFSET('Water Data'!$G$29,0,10*ROW('Water Data'!G161))="","",OFFSET('Water Data'!$G$29,0,10*ROW('Water Data'!G161)))</f>
        <v/>
      </c>
      <c r="CE167" s="322" t="str">
        <f ca="true">+IF(OFFSET('Water Data'!$H$27,0,10*ROW('Water Data'!H161))="","",OFFSET('Water Data'!$H$27,0,10*ROW('Water Data'!H161)))</f>
        <v/>
      </c>
      <c r="CF167" s="322" t="str">
        <f ca="true">+IF(OFFSET('Water Data'!$H$28,0,10*ROW('Water Data'!H161))="","",OFFSET('Water Data'!$H$28,0,10*ROW('Water Data'!H161)))</f>
        <v/>
      </c>
      <c r="CG167" s="322" t="str">
        <f ca="true">+IF(OFFSET('Water Data'!$H$29,0,10*ROW('Water Data'!H161))="","",OFFSET('Water Data'!$H$29,0,10*ROW('Water Data'!H161)))</f>
        <v/>
      </c>
      <c r="CH167" s="322" t="str">
        <f ca="true">+IF(OFFSET('Water Data'!$I$27,0,10*ROW('Water Data'!I161))="","",OFFSET('Water Data'!$I$27,0,10*ROW('Water Data'!I161)))</f>
        <v/>
      </c>
      <c r="CI167" s="322" t="str">
        <f ca="true">+IF(OFFSET('Water Data'!$I$28,0,10*ROW('Water Data'!I161))="","",OFFSET('Water Data'!$I$28,0,10*ROW('Water Data'!I161)))</f>
        <v/>
      </c>
      <c r="CJ167" s="322" t="str">
        <f ca="true">+IF(OFFSET('Water Data'!$I$29,0,10*ROW('Water Data'!I161))="","",OFFSET('Water Data'!$I$29,0,10*ROW('Water Data'!I161)))</f>
        <v/>
      </c>
      <c r="CK167" s="322" t="str">
        <f ca="true">+IF(OFFSET('Sanitation Data'!$D$28,0,10*ROW('Sanitation Data'!D161))="","",OFFSET('Sanitation Data'!$D$28,0,10*ROW('Sanitation Data'!D161)))</f>
        <v/>
      </c>
      <c r="CL167" s="322" t="str">
        <f ca="true">+IF(OFFSET('Sanitation Data'!$D$29,0,10*ROW('Sanitation Data'!D161))="","",OFFSET('Sanitation Data'!$D$29,0,10*ROW('Sanitation Data'!D161)))</f>
        <v/>
      </c>
      <c r="CM167" s="322" t="str">
        <f ca="true">+IF(OFFSET('Sanitation Data'!$D$30,0,10*ROW('Sanitation Data'!D161))="","",OFFSET('Sanitation Data'!$D$30,0,10*ROW('Sanitation Data'!D161)))</f>
        <v/>
      </c>
      <c r="CN167" s="322" t="str">
        <f ca="true">+IF(OFFSET('Sanitation Data'!$D$31,0,10*ROW('Sanitation Data'!D161))="","",OFFSET('Sanitation Data'!$D$31,0,10*ROW('Sanitation Data'!D161)))</f>
        <v/>
      </c>
      <c r="CO167" s="322" t="str">
        <f ca="true">+IF(OFFSET('Sanitation Data'!$D$32,0,10*ROW('Sanitation Data'!D161))="","",OFFSET('Sanitation Data'!$D$32,0,10*ROW('Sanitation Data'!D161)))</f>
        <v/>
      </c>
      <c r="CP167" s="322" t="str">
        <f ca="true">+IF(OFFSET('Sanitation Data'!$E$28,0,10*ROW('Sanitation Data'!E161))="","",OFFSET('Sanitation Data'!$E$28,0,10*ROW('Sanitation Data'!E161)))</f>
        <v/>
      </c>
      <c r="CQ167" s="322" t="str">
        <f ca="true">+IF(OFFSET('Sanitation Data'!$E$29,0,10*ROW('Sanitation Data'!E161))="","",OFFSET('Sanitation Data'!$E$29,0,10*ROW('Sanitation Data'!E161)))</f>
        <v/>
      </c>
      <c r="CR167" s="322" t="str">
        <f ca="true">+IF(OFFSET('Sanitation Data'!$E$30,0,10*ROW('Sanitation Data'!E161))="","",OFFSET('Sanitation Data'!$E$30,0,10*ROW('Sanitation Data'!E161)))</f>
        <v/>
      </c>
      <c r="CS167" s="322" t="str">
        <f ca="true">+IF(OFFSET('Sanitation Data'!$E$31,0,10*ROW('Sanitation Data'!E161))="","",OFFSET('Sanitation Data'!$E$31,0,10*ROW('Sanitation Data'!E161)))</f>
        <v/>
      </c>
      <c r="CT167" s="322" t="str">
        <f ca="true">+IF(OFFSET('Sanitation Data'!$E$32,0,10*ROW('Sanitation Data'!E161))="","",OFFSET('Sanitation Data'!$E$32,0,10*ROW('Sanitation Data'!E161)))</f>
        <v/>
      </c>
      <c r="CU167" s="322" t="str">
        <f ca="true">+IF(OFFSET('Sanitation Data'!$F$28,0,10*ROW('Sanitation Data'!F161))="","",OFFSET('Sanitation Data'!$F$28,0,10*ROW('Sanitation Data'!F161)))</f>
        <v/>
      </c>
      <c r="CV167" s="322" t="str">
        <f ca="true">+IF(OFFSET('Sanitation Data'!$F$29,0,10*ROW('Sanitation Data'!F161))="","",OFFSET('Sanitation Data'!$F$29,0,10*ROW('Sanitation Data'!F161)))</f>
        <v/>
      </c>
      <c r="CW167" s="322" t="str">
        <f ca="true">+IF(OFFSET('Sanitation Data'!$F$30,0,10*ROW('Sanitation Data'!F161))="","",OFFSET('Sanitation Data'!$F$30,0,10*ROW('Sanitation Data'!F161)))</f>
        <v/>
      </c>
      <c r="CX167" s="322" t="str">
        <f ca="true">+IF(OFFSET('Sanitation Data'!$F$31,0,10*ROW('Sanitation Data'!F161))="","",OFFSET('Sanitation Data'!$F$31,0,10*ROW('Sanitation Data'!F161)))</f>
        <v/>
      </c>
      <c r="CY167" s="322" t="str">
        <f ca="true">+IF(OFFSET('Sanitation Data'!$F$32,0,10*ROW('Sanitation Data'!F161))="","",OFFSET('Sanitation Data'!$F$32,0,10*ROW('Sanitation Data'!F161)))</f>
        <v/>
      </c>
      <c r="CZ167" s="322" t="str">
        <f ca="true">+IF(OFFSET('Sanitation Data'!$G$28,0,10*ROW('Sanitation Data'!G161))="","",OFFSET('Sanitation Data'!$G$28,0,10*ROW('Sanitation Data'!G161)))</f>
        <v/>
      </c>
      <c r="DA167" s="322" t="str">
        <f ca="true">+IF(OFFSET('Sanitation Data'!$G$29,0,10*ROW('Sanitation Data'!G161))="","",OFFSET('Sanitation Data'!$G$29,0,10*ROW('Sanitation Data'!G161)))</f>
        <v/>
      </c>
      <c r="DB167" s="322" t="str">
        <f ca="true">+IF(OFFSET('Sanitation Data'!$G$30,0,10*ROW('Sanitation Data'!G161))="","",OFFSET('Sanitation Data'!$G$30,0,10*ROW('Sanitation Data'!G161)))</f>
        <v/>
      </c>
      <c r="DC167" s="322" t="str">
        <f ca="true">+IF(OFFSET('Sanitation Data'!$G$31,0,10*ROW('Sanitation Data'!G161))="","",OFFSET('Sanitation Data'!$G$31,0,10*ROW('Sanitation Data'!G161)))</f>
        <v/>
      </c>
      <c r="DD167" s="322" t="str">
        <f ca="true">+IF(OFFSET('Sanitation Data'!$G$32,0,10*ROW('Sanitation Data'!G161))="","",OFFSET('Sanitation Data'!$G$32,0,10*ROW('Sanitation Data'!G161)))</f>
        <v/>
      </c>
      <c r="DE167" s="322" t="str">
        <f ca="true">+IF(OFFSET('Sanitation Data'!$H$28,0,10*ROW('Sanitation Data'!H161))="","",OFFSET('Sanitation Data'!$H$28,0,10*ROW('Sanitation Data'!H161)))</f>
        <v/>
      </c>
      <c r="DF167" s="322" t="str">
        <f ca="true">+IF(OFFSET('Sanitation Data'!$H$29,0,10*ROW('Sanitation Data'!H161))="","",OFFSET('Sanitation Data'!$H$29,0,10*ROW('Sanitation Data'!H161)))</f>
        <v/>
      </c>
      <c r="DG167" s="322" t="str">
        <f ca="true">+IF(OFFSET('Sanitation Data'!$H$30,0,10*ROW('Sanitation Data'!H161))="","",OFFSET('Sanitation Data'!$H$30,0,10*ROW('Sanitation Data'!H161)))</f>
        <v/>
      </c>
      <c r="DH167" s="322" t="str">
        <f ca="true">+IF(OFFSET('Sanitation Data'!$H$31,0,10*ROW('Sanitation Data'!H161))="","",OFFSET('Sanitation Data'!$H$31,0,10*ROW('Sanitation Data'!H161)))</f>
        <v/>
      </c>
      <c r="DI167" s="322" t="str">
        <f ca="true">+IF(OFFSET('Sanitation Data'!$H$32,0,10*ROW('Sanitation Data'!H161))="","",OFFSET('Sanitation Data'!$H$32,0,10*ROW('Sanitation Data'!H161)))</f>
        <v/>
      </c>
      <c r="DJ167" s="322" t="str">
        <f ca="true">+IF(OFFSET('Sanitation Data'!$I$28,0,10*ROW('Sanitation Data'!I161))="","",OFFSET('Sanitation Data'!$I$28,0,10*ROW('Sanitation Data'!I161)))</f>
        <v/>
      </c>
      <c r="DK167" s="322" t="str">
        <f ca="true">+IF(OFFSET('Sanitation Data'!$I$29,0,10*ROW('Sanitation Data'!I161))="","",OFFSET('Sanitation Data'!$I$29,0,10*ROW('Sanitation Data'!I161)))</f>
        <v/>
      </c>
      <c r="DL167" s="322" t="str">
        <f ca="true">+IF(OFFSET('Sanitation Data'!$I$30,0,10*ROW('Sanitation Data'!I161))="","",OFFSET('Sanitation Data'!$I$30,0,10*ROW('Sanitation Data'!I161)))</f>
        <v/>
      </c>
      <c r="DM167" s="322" t="str">
        <f ca="true">+IF(OFFSET('Sanitation Data'!$I$31,0,10*ROW('Sanitation Data'!I161))="","",OFFSET('Sanitation Data'!$I$31,0,10*ROW('Sanitation Data'!I161)))</f>
        <v/>
      </c>
      <c r="DN167" s="322" t="str">
        <f ca="true">+IF(OFFSET('Sanitation Data'!$I$32,0,10*ROW('Sanitation Data'!I161))="","",OFFSET('Sanitation Data'!$I$32,0,10*ROW('Sanitation Data'!I161)))</f>
        <v/>
      </c>
      <c r="DO167" s="322" t="str">
        <f ca="true">+IF(OFFSET('Hygiene Data'!$D$11,0,10*ROW('Hygiene Data'!D161))="","",OFFSET('Hygiene Data'!$D$11,0,10*ROW('Hygiene Data'!D161)))</f>
        <v/>
      </c>
      <c r="DP167" s="322" t="str">
        <f ca="true">+IF(OFFSET('Hygiene Data'!$D$12,0,10*ROW('Hygiene Data'!D161))="","",OFFSET('Hygiene Data'!$D$12,0,10*ROW('Hygiene Data'!D161)))</f>
        <v/>
      </c>
      <c r="DQ167" s="322" t="str">
        <f ca="true">+IF(OFFSET('Hygiene Data'!$D$13,0,10*ROW('Hygiene Data'!D161))="","",OFFSET('Hygiene Data'!$D$13,0,10*ROW('Hygiene Data'!D161)))</f>
        <v/>
      </c>
      <c r="DR167" s="322" t="str">
        <f ca="true">+IF(OFFSET('Hygiene Data'!$E$11,0,10*ROW('Hygiene Data'!E161))="","",OFFSET('Hygiene Data'!$E$11,0,10*ROW('Hygiene Data'!E161)))</f>
        <v/>
      </c>
      <c r="DS167" s="322" t="str">
        <f ca="true">+IF(OFFSET('Hygiene Data'!$E$12,0,10*ROW('Hygiene Data'!E161))="","",OFFSET('Hygiene Data'!$E$12,0,10*ROW('Hygiene Data'!E161)))</f>
        <v/>
      </c>
      <c r="DT167" s="322" t="str">
        <f ca="true">+IF(OFFSET('Hygiene Data'!$E$13,0,10*ROW('Hygiene Data'!E161))="","",OFFSET('Hygiene Data'!$E$13,0,10*ROW('Hygiene Data'!E161)))</f>
        <v/>
      </c>
      <c r="DU167" s="322" t="str">
        <f ca="true">+IF(OFFSET('Hygiene Data'!$F$11,0,10*ROW('Hygiene Data'!F161))="","",OFFSET('Hygiene Data'!$F$11,0,10*ROW('Hygiene Data'!F161)))</f>
        <v/>
      </c>
      <c r="DV167" s="322" t="str">
        <f ca="true">+IF(OFFSET('Hygiene Data'!$F$12,0,10*ROW('Hygiene Data'!F161))="","",OFFSET('Hygiene Data'!$F$12,0,10*ROW('Hygiene Data'!F161)))</f>
        <v/>
      </c>
      <c r="DW167" s="322" t="str">
        <f ca="true">+IF(OFFSET('Hygiene Data'!$F$13,0,10*ROW('Hygiene Data'!F161))="","",OFFSET('Hygiene Data'!$F$13,0,10*ROW('Hygiene Data'!F161)))</f>
        <v/>
      </c>
      <c r="DX167" s="322" t="str">
        <f ca="true">+IF(OFFSET('Hygiene Data'!$G$11,0,10*ROW('Hygiene Data'!G161))="","",OFFSET('Hygiene Data'!$G$11,0,10*ROW('Hygiene Data'!G161)))</f>
        <v/>
      </c>
      <c r="DY167" s="322" t="str">
        <f ca="true">+IF(OFFSET('Hygiene Data'!$G$12,0,10*ROW('Hygiene Data'!G161))="","",OFFSET('Hygiene Data'!$G$12,0,10*ROW('Hygiene Data'!G161)))</f>
        <v/>
      </c>
      <c r="DZ167" s="322" t="str">
        <f ca="true">+IF(OFFSET('Hygiene Data'!$G$13,0,10*ROW('Hygiene Data'!G161))="","",OFFSET('Hygiene Data'!$G$13,0,10*ROW('Hygiene Data'!G161)))</f>
        <v/>
      </c>
      <c r="EA167" s="322" t="str">
        <f ca="true">+IF(OFFSET('Hygiene Data'!$H$11,0,10*ROW('Hygiene Data'!H161))="","",OFFSET('Hygiene Data'!$H$11,0,10*ROW('Hygiene Data'!H161)))</f>
        <v/>
      </c>
      <c r="EB167" s="322" t="str">
        <f ca="true">+IF(OFFSET('Hygiene Data'!$H$12,0,10*ROW('Hygiene Data'!H161))="","",OFFSET('Hygiene Data'!$H$12,0,10*ROW('Hygiene Data'!H161)))</f>
        <v/>
      </c>
      <c r="EC167" s="322" t="str">
        <f ca="true">+IF(OFFSET('Hygiene Data'!$H$13,0,10*ROW('Hygiene Data'!H161))="","",OFFSET('Hygiene Data'!$H$13,0,10*ROW('Hygiene Data'!H161)))</f>
        <v/>
      </c>
      <c r="ED167" s="322" t="str">
        <f ca="true">+IF(OFFSET('Hygiene Data'!$I$11,0,10*ROW('Hygiene Data'!I161))="","",OFFSET('Hygiene Data'!$I$11,0,10*ROW('Hygiene Data'!I161)))</f>
        <v/>
      </c>
      <c r="EE167" s="322" t="str">
        <f ca="true">+IF(OFFSET('Hygiene Data'!$I$12,0,10*ROW('Hygiene Data'!I161))="","",OFFSET('Hygiene Data'!$I$12,0,10*ROW('Hygiene Data'!I161)))</f>
        <v/>
      </c>
      <c r="EF167" s="322" t="str">
        <f ca="true">+IF(OFFSET('Hygiene Data'!$I$13,0,10*ROW('Hygiene Data'!I161))="","",OFFSET('Hygiene Data'!$I$13,0,10*ROW('Hygiene Data'!I161)))</f>
        <v/>
      </c>
    </row>
    <row xmlns:x14ac="http://schemas.microsoft.com/office/spreadsheetml/2009/9/ac" r="168" x14ac:dyDescent="0.2">
      <c r="A168" s="38" t="str">
        <f ca="true">+IF(OFFSET('Water Data'!$B$2,0,10*ROW('Water Data'!E162))="","",OFFSET('Water Data'!$B$2,0,10*ROW('Water Data'!E162)))</f>
        <v/>
      </c>
      <c r="B168" s="38" t="str">
        <f ca="true">+IF(OFFSET('Water Data'!$C$2,0,10*ROW('Water Data'!F162))="","",OFFSET('Water Data'!$C$2,0,10*ROW('Water Data'!F162)))</f>
        <v/>
      </c>
      <c r="C168" s="378" t="str">
        <f t="shared" ca="true" si="2"/>
        <v/>
      </c>
      <c r="D168" s="99"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9"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9"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9"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9"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9"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9"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9"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9"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9"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9"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9"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9"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9"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9"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9"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9"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9"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100"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100"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100"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100"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100"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100"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100"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100"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100"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100"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100"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100"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100"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100"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100"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100"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100"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100"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100"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100"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100"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100"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100"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100"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100"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100"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100"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100"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100"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100"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101"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101"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101"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101"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101"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101"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101"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101"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101"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101"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101"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101"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101"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101"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101"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101"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101"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101"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22"/>
      <c r="BS168" s="322" t="str">
        <f ca="true">+IF(OFFSET('Water Data'!$D$27,0,10*ROW('Water Data'!D162))="","",OFFSET('Water Data'!$D$27,0,10*ROW('Water Data'!D162)))</f>
        <v/>
      </c>
      <c r="BT168" s="322" t="str">
        <f ca="true">+IF(OFFSET('Water Data'!$D$28,0,10*ROW('Water Data'!D162))="","",OFFSET('Water Data'!$D$28,0,10*ROW('Water Data'!D162)))</f>
        <v/>
      </c>
      <c r="BU168" s="322" t="str">
        <f ca="true">+IF(OFFSET('Water Data'!$D$29,0,10*ROW('Water Data'!D162))="","",OFFSET('Water Data'!$D$29,0,10*ROW('Water Data'!D162)))</f>
        <v/>
      </c>
      <c r="BV168" s="322" t="str">
        <f ca="true">+IF(OFFSET('Water Data'!$E$27,0,10*ROW('Water Data'!E162))="","",OFFSET('Water Data'!$E$27,0,10*ROW('Water Data'!E162)))</f>
        <v/>
      </c>
      <c r="BW168" s="322" t="str">
        <f ca="true">+IF(OFFSET('Water Data'!$E$28,0,10*ROW('Water Data'!E162))="","",OFFSET('Water Data'!$E$28,0,10*ROW('Water Data'!E162)))</f>
        <v/>
      </c>
      <c r="BX168" s="322" t="str">
        <f ca="true">+IF(OFFSET('Water Data'!$E$29,0,10*ROW('Water Data'!E162))="","",OFFSET('Water Data'!$E$29,0,10*ROW('Water Data'!E162)))</f>
        <v/>
      </c>
      <c r="BY168" s="322" t="str">
        <f ca="true">+IF(OFFSET('Water Data'!$F$27,0,10*ROW('Water Data'!F162))="","",OFFSET('Water Data'!$F$27,0,10*ROW('Water Data'!F162)))</f>
        <v/>
      </c>
      <c r="BZ168" s="322" t="str">
        <f ca="true">+IF(OFFSET('Water Data'!$F$28,0,10*ROW('Water Data'!F162))="","",OFFSET('Water Data'!$F$28,0,10*ROW('Water Data'!F162)))</f>
        <v/>
      </c>
      <c r="CA168" s="322" t="str">
        <f ca="true">+IF(OFFSET('Water Data'!$F$29,0,10*ROW('Water Data'!F162))="","",OFFSET('Water Data'!$F$29,0,10*ROW('Water Data'!F162)))</f>
        <v/>
      </c>
      <c r="CB168" s="322" t="str">
        <f ca="true">+IF(OFFSET('Water Data'!$G$27,0,10*ROW('Water Data'!G162))="","",OFFSET('Water Data'!$G$27,0,10*ROW('Water Data'!G162)))</f>
        <v/>
      </c>
      <c r="CC168" s="322" t="str">
        <f ca="true">+IF(OFFSET('Water Data'!$G$28,0,10*ROW('Water Data'!G162))="","",OFFSET('Water Data'!$G$28,0,10*ROW('Water Data'!G162)))</f>
        <v/>
      </c>
      <c r="CD168" s="322" t="str">
        <f ca="true">+IF(OFFSET('Water Data'!$G$29,0,10*ROW('Water Data'!G162))="","",OFFSET('Water Data'!$G$29,0,10*ROW('Water Data'!G162)))</f>
        <v/>
      </c>
      <c r="CE168" s="322" t="str">
        <f ca="true">+IF(OFFSET('Water Data'!$H$27,0,10*ROW('Water Data'!H162))="","",OFFSET('Water Data'!$H$27,0,10*ROW('Water Data'!H162)))</f>
        <v/>
      </c>
      <c r="CF168" s="322" t="str">
        <f ca="true">+IF(OFFSET('Water Data'!$H$28,0,10*ROW('Water Data'!H162))="","",OFFSET('Water Data'!$H$28,0,10*ROW('Water Data'!H162)))</f>
        <v/>
      </c>
      <c r="CG168" s="322" t="str">
        <f ca="true">+IF(OFFSET('Water Data'!$H$29,0,10*ROW('Water Data'!H162))="","",OFFSET('Water Data'!$H$29,0,10*ROW('Water Data'!H162)))</f>
        <v/>
      </c>
      <c r="CH168" s="322" t="str">
        <f ca="true">+IF(OFFSET('Water Data'!$I$27,0,10*ROW('Water Data'!I162))="","",OFFSET('Water Data'!$I$27,0,10*ROW('Water Data'!I162)))</f>
        <v/>
      </c>
      <c r="CI168" s="322" t="str">
        <f ca="true">+IF(OFFSET('Water Data'!$I$28,0,10*ROW('Water Data'!I162))="","",OFFSET('Water Data'!$I$28,0,10*ROW('Water Data'!I162)))</f>
        <v/>
      </c>
      <c r="CJ168" s="322" t="str">
        <f ca="true">+IF(OFFSET('Water Data'!$I$29,0,10*ROW('Water Data'!I162))="","",OFFSET('Water Data'!$I$29,0,10*ROW('Water Data'!I162)))</f>
        <v/>
      </c>
      <c r="CK168" s="322" t="str">
        <f ca="true">+IF(OFFSET('Sanitation Data'!$D$28,0,10*ROW('Sanitation Data'!D162))="","",OFFSET('Sanitation Data'!$D$28,0,10*ROW('Sanitation Data'!D162)))</f>
        <v/>
      </c>
      <c r="CL168" s="322" t="str">
        <f ca="true">+IF(OFFSET('Sanitation Data'!$D$29,0,10*ROW('Sanitation Data'!D162))="","",OFFSET('Sanitation Data'!$D$29,0,10*ROW('Sanitation Data'!D162)))</f>
        <v/>
      </c>
      <c r="CM168" s="322" t="str">
        <f ca="true">+IF(OFFSET('Sanitation Data'!$D$30,0,10*ROW('Sanitation Data'!D162))="","",OFFSET('Sanitation Data'!$D$30,0,10*ROW('Sanitation Data'!D162)))</f>
        <v/>
      </c>
      <c r="CN168" s="322" t="str">
        <f ca="true">+IF(OFFSET('Sanitation Data'!$D$31,0,10*ROW('Sanitation Data'!D162))="","",OFFSET('Sanitation Data'!$D$31,0,10*ROW('Sanitation Data'!D162)))</f>
        <v/>
      </c>
      <c r="CO168" s="322" t="str">
        <f ca="true">+IF(OFFSET('Sanitation Data'!$D$32,0,10*ROW('Sanitation Data'!D162))="","",OFFSET('Sanitation Data'!$D$32,0,10*ROW('Sanitation Data'!D162)))</f>
        <v/>
      </c>
      <c r="CP168" s="322" t="str">
        <f ca="true">+IF(OFFSET('Sanitation Data'!$E$28,0,10*ROW('Sanitation Data'!E162))="","",OFFSET('Sanitation Data'!$E$28,0,10*ROW('Sanitation Data'!E162)))</f>
        <v/>
      </c>
      <c r="CQ168" s="322" t="str">
        <f ca="true">+IF(OFFSET('Sanitation Data'!$E$29,0,10*ROW('Sanitation Data'!E162))="","",OFFSET('Sanitation Data'!$E$29,0,10*ROW('Sanitation Data'!E162)))</f>
        <v/>
      </c>
      <c r="CR168" s="322" t="str">
        <f ca="true">+IF(OFFSET('Sanitation Data'!$E$30,0,10*ROW('Sanitation Data'!E162))="","",OFFSET('Sanitation Data'!$E$30,0,10*ROW('Sanitation Data'!E162)))</f>
        <v/>
      </c>
      <c r="CS168" s="322" t="str">
        <f ca="true">+IF(OFFSET('Sanitation Data'!$E$31,0,10*ROW('Sanitation Data'!E162))="","",OFFSET('Sanitation Data'!$E$31,0,10*ROW('Sanitation Data'!E162)))</f>
        <v/>
      </c>
      <c r="CT168" s="322" t="str">
        <f ca="true">+IF(OFFSET('Sanitation Data'!$E$32,0,10*ROW('Sanitation Data'!E162))="","",OFFSET('Sanitation Data'!$E$32,0,10*ROW('Sanitation Data'!E162)))</f>
        <v/>
      </c>
      <c r="CU168" s="322" t="str">
        <f ca="true">+IF(OFFSET('Sanitation Data'!$F$28,0,10*ROW('Sanitation Data'!F162))="","",OFFSET('Sanitation Data'!$F$28,0,10*ROW('Sanitation Data'!F162)))</f>
        <v/>
      </c>
      <c r="CV168" s="322" t="str">
        <f ca="true">+IF(OFFSET('Sanitation Data'!$F$29,0,10*ROW('Sanitation Data'!F162))="","",OFFSET('Sanitation Data'!$F$29,0,10*ROW('Sanitation Data'!F162)))</f>
        <v/>
      </c>
      <c r="CW168" s="322" t="str">
        <f ca="true">+IF(OFFSET('Sanitation Data'!$F$30,0,10*ROW('Sanitation Data'!F162))="","",OFFSET('Sanitation Data'!$F$30,0,10*ROW('Sanitation Data'!F162)))</f>
        <v/>
      </c>
      <c r="CX168" s="322" t="str">
        <f ca="true">+IF(OFFSET('Sanitation Data'!$F$31,0,10*ROW('Sanitation Data'!F162))="","",OFFSET('Sanitation Data'!$F$31,0,10*ROW('Sanitation Data'!F162)))</f>
        <v/>
      </c>
      <c r="CY168" s="322" t="str">
        <f ca="true">+IF(OFFSET('Sanitation Data'!$F$32,0,10*ROW('Sanitation Data'!F162))="","",OFFSET('Sanitation Data'!$F$32,0,10*ROW('Sanitation Data'!F162)))</f>
        <v/>
      </c>
      <c r="CZ168" s="322" t="str">
        <f ca="true">+IF(OFFSET('Sanitation Data'!$G$28,0,10*ROW('Sanitation Data'!G162))="","",OFFSET('Sanitation Data'!$G$28,0,10*ROW('Sanitation Data'!G162)))</f>
        <v/>
      </c>
      <c r="DA168" s="322" t="str">
        <f ca="true">+IF(OFFSET('Sanitation Data'!$G$29,0,10*ROW('Sanitation Data'!G162))="","",OFFSET('Sanitation Data'!$G$29,0,10*ROW('Sanitation Data'!G162)))</f>
        <v/>
      </c>
      <c r="DB168" s="322" t="str">
        <f ca="true">+IF(OFFSET('Sanitation Data'!$G$30,0,10*ROW('Sanitation Data'!G162))="","",OFFSET('Sanitation Data'!$G$30,0,10*ROW('Sanitation Data'!G162)))</f>
        <v/>
      </c>
      <c r="DC168" s="322" t="str">
        <f ca="true">+IF(OFFSET('Sanitation Data'!$G$31,0,10*ROW('Sanitation Data'!G162))="","",OFFSET('Sanitation Data'!$G$31,0,10*ROW('Sanitation Data'!G162)))</f>
        <v/>
      </c>
      <c r="DD168" s="322" t="str">
        <f ca="true">+IF(OFFSET('Sanitation Data'!$G$32,0,10*ROW('Sanitation Data'!G162))="","",OFFSET('Sanitation Data'!$G$32,0,10*ROW('Sanitation Data'!G162)))</f>
        <v/>
      </c>
      <c r="DE168" s="322" t="str">
        <f ca="true">+IF(OFFSET('Sanitation Data'!$H$28,0,10*ROW('Sanitation Data'!H162))="","",OFFSET('Sanitation Data'!$H$28,0,10*ROW('Sanitation Data'!H162)))</f>
        <v/>
      </c>
      <c r="DF168" s="322" t="str">
        <f ca="true">+IF(OFFSET('Sanitation Data'!$H$29,0,10*ROW('Sanitation Data'!H162))="","",OFFSET('Sanitation Data'!$H$29,0,10*ROW('Sanitation Data'!H162)))</f>
        <v/>
      </c>
      <c r="DG168" s="322" t="str">
        <f ca="true">+IF(OFFSET('Sanitation Data'!$H$30,0,10*ROW('Sanitation Data'!H162))="","",OFFSET('Sanitation Data'!$H$30,0,10*ROW('Sanitation Data'!H162)))</f>
        <v/>
      </c>
      <c r="DH168" s="322" t="str">
        <f ca="true">+IF(OFFSET('Sanitation Data'!$H$31,0,10*ROW('Sanitation Data'!H162))="","",OFFSET('Sanitation Data'!$H$31,0,10*ROW('Sanitation Data'!H162)))</f>
        <v/>
      </c>
      <c r="DI168" s="322" t="str">
        <f ca="true">+IF(OFFSET('Sanitation Data'!$H$32,0,10*ROW('Sanitation Data'!H162))="","",OFFSET('Sanitation Data'!$H$32,0,10*ROW('Sanitation Data'!H162)))</f>
        <v/>
      </c>
      <c r="DJ168" s="322" t="str">
        <f ca="true">+IF(OFFSET('Sanitation Data'!$I$28,0,10*ROW('Sanitation Data'!I162))="","",OFFSET('Sanitation Data'!$I$28,0,10*ROW('Sanitation Data'!I162)))</f>
        <v/>
      </c>
      <c r="DK168" s="322" t="str">
        <f ca="true">+IF(OFFSET('Sanitation Data'!$I$29,0,10*ROW('Sanitation Data'!I162))="","",OFFSET('Sanitation Data'!$I$29,0,10*ROW('Sanitation Data'!I162)))</f>
        <v/>
      </c>
      <c r="DL168" s="322" t="str">
        <f ca="true">+IF(OFFSET('Sanitation Data'!$I$30,0,10*ROW('Sanitation Data'!I162))="","",OFFSET('Sanitation Data'!$I$30,0,10*ROW('Sanitation Data'!I162)))</f>
        <v/>
      </c>
      <c r="DM168" s="322" t="str">
        <f ca="true">+IF(OFFSET('Sanitation Data'!$I$31,0,10*ROW('Sanitation Data'!I162))="","",OFFSET('Sanitation Data'!$I$31,0,10*ROW('Sanitation Data'!I162)))</f>
        <v/>
      </c>
      <c r="DN168" s="322" t="str">
        <f ca="true">+IF(OFFSET('Sanitation Data'!$I$32,0,10*ROW('Sanitation Data'!I162))="","",OFFSET('Sanitation Data'!$I$32,0,10*ROW('Sanitation Data'!I162)))</f>
        <v/>
      </c>
      <c r="DO168" s="322" t="str">
        <f ca="true">+IF(OFFSET('Hygiene Data'!$D$11,0,10*ROW('Hygiene Data'!D162))="","",OFFSET('Hygiene Data'!$D$11,0,10*ROW('Hygiene Data'!D162)))</f>
        <v/>
      </c>
      <c r="DP168" s="322" t="str">
        <f ca="true">+IF(OFFSET('Hygiene Data'!$D$12,0,10*ROW('Hygiene Data'!D162))="","",OFFSET('Hygiene Data'!$D$12,0,10*ROW('Hygiene Data'!D162)))</f>
        <v/>
      </c>
      <c r="DQ168" s="322" t="str">
        <f ca="true">+IF(OFFSET('Hygiene Data'!$D$13,0,10*ROW('Hygiene Data'!D162))="","",OFFSET('Hygiene Data'!$D$13,0,10*ROW('Hygiene Data'!D162)))</f>
        <v/>
      </c>
      <c r="DR168" s="322" t="str">
        <f ca="true">+IF(OFFSET('Hygiene Data'!$E$11,0,10*ROW('Hygiene Data'!E162))="","",OFFSET('Hygiene Data'!$E$11,0,10*ROW('Hygiene Data'!E162)))</f>
        <v/>
      </c>
      <c r="DS168" s="322" t="str">
        <f ca="true">+IF(OFFSET('Hygiene Data'!$E$12,0,10*ROW('Hygiene Data'!E162))="","",OFFSET('Hygiene Data'!$E$12,0,10*ROW('Hygiene Data'!E162)))</f>
        <v/>
      </c>
      <c r="DT168" s="322" t="str">
        <f ca="true">+IF(OFFSET('Hygiene Data'!$E$13,0,10*ROW('Hygiene Data'!E162))="","",OFFSET('Hygiene Data'!$E$13,0,10*ROW('Hygiene Data'!E162)))</f>
        <v/>
      </c>
      <c r="DU168" s="322" t="str">
        <f ca="true">+IF(OFFSET('Hygiene Data'!$F$11,0,10*ROW('Hygiene Data'!F162))="","",OFFSET('Hygiene Data'!$F$11,0,10*ROW('Hygiene Data'!F162)))</f>
        <v/>
      </c>
      <c r="DV168" s="322" t="str">
        <f ca="true">+IF(OFFSET('Hygiene Data'!$F$12,0,10*ROW('Hygiene Data'!F162))="","",OFFSET('Hygiene Data'!$F$12,0,10*ROW('Hygiene Data'!F162)))</f>
        <v/>
      </c>
      <c r="DW168" s="322" t="str">
        <f ca="true">+IF(OFFSET('Hygiene Data'!$F$13,0,10*ROW('Hygiene Data'!F162))="","",OFFSET('Hygiene Data'!$F$13,0,10*ROW('Hygiene Data'!F162)))</f>
        <v/>
      </c>
      <c r="DX168" s="322" t="str">
        <f ca="true">+IF(OFFSET('Hygiene Data'!$G$11,0,10*ROW('Hygiene Data'!G162))="","",OFFSET('Hygiene Data'!$G$11,0,10*ROW('Hygiene Data'!G162)))</f>
        <v/>
      </c>
      <c r="DY168" s="322" t="str">
        <f ca="true">+IF(OFFSET('Hygiene Data'!$G$12,0,10*ROW('Hygiene Data'!G162))="","",OFFSET('Hygiene Data'!$G$12,0,10*ROW('Hygiene Data'!G162)))</f>
        <v/>
      </c>
      <c r="DZ168" s="322" t="str">
        <f ca="true">+IF(OFFSET('Hygiene Data'!$G$13,0,10*ROW('Hygiene Data'!G162))="","",OFFSET('Hygiene Data'!$G$13,0,10*ROW('Hygiene Data'!G162)))</f>
        <v/>
      </c>
      <c r="EA168" s="322" t="str">
        <f ca="true">+IF(OFFSET('Hygiene Data'!$H$11,0,10*ROW('Hygiene Data'!H162))="","",OFFSET('Hygiene Data'!$H$11,0,10*ROW('Hygiene Data'!H162)))</f>
        <v/>
      </c>
      <c r="EB168" s="322" t="str">
        <f ca="true">+IF(OFFSET('Hygiene Data'!$H$12,0,10*ROW('Hygiene Data'!H162))="","",OFFSET('Hygiene Data'!$H$12,0,10*ROW('Hygiene Data'!H162)))</f>
        <v/>
      </c>
      <c r="EC168" s="322" t="str">
        <f ca="true">+IF(OFFSET('Hygiene Data'!$H$13,0,10*ROW('Hygiene Data'!H162))="","",OFFSET('Hygiene Data'!$H$13,0,10*ROW('Hygiene Data'!H162)))</f>
        <v/>
      </c>
      <c r="ED168" s="322" t="str">
        <f ca="true">+IF(OFFSET('Hygiene Data'!$I$11,0,10*ROW('Hygiene Data'!I162))="","",OFFSET('Hygiene Data'!$I$11,0,10*ROW('Hygiene Data'!I162)))</f>
        <v/>
      </c>
      <c r="EE168" s="322" t="str">
        <f ca="true">+IF(OFFSET('Hygiene Data'!$I$12,0,10*ROW('Hygiene Data'!I162))="","",OFFSET('Hygiene Data'!$I$12,0,10*ROW('Hygiene Data'!I162)))</f>
        <v/>
      </c>
      <c r="EF168" s="322" t="str">
        <f ca="true">+IF(OFFSET('Hygiene Data'!$I$13,0,10*ROW('Hygiene Data'!I162))="","",OFFSET('Hygiene Data'!$I$13,0,10*ROW('Hygiene Data'!I162)))</f>
        <v/>
      </c>
    </row>
    <row xmlns:x14ac="http://schemas.microsoft.com/office/spreadsheetml/2009/9/ac" r="169" x14ac:dyDescent="0.2">
      <c r="A169" s="38" t="str">
        <f ca="true">+IF(OFFSET('Water Data'!$B$2,0,10*ROW('Water Data'!E163))="","",OFFSET('Water Data'!$B$2,0,10*ROW('Water Data'!E163)))</f>
        <v/>
      </c>
      <c r="B169" s="38" t="str">
        <f ca="true">+IF(OFFSET('Water Data'!$C$2,0,10*ROW('Water Data'!F163))="","",OFFSET('Water Data'!$C$2,0,10*ROW('Water Data'!F163)))</f>
        <v/>
      </c>
      <c r="C169" s="378" t="str">
        <f t="shared" ca="true" si="2"/>
        <v/>
      </c>
      <c r="D169" s="99"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9"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9"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9"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9"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9"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9"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9"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9"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9"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9"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9"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9"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9"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9"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9"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9"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9"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100"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100"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100"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100"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100"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100"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100"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100"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100"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100"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100"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100"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100"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100"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100"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100"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100"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100"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100"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100"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100"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100"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100"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100"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100"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100"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100"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100"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100"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100"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101"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101"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101"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101"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101"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101"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101"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101"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101"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101"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101"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101"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101"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101"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101"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101"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101"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101"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22"/>
      <c r="BS169" s="322" t="str">
        <f ca="true">+IF(OFFSET('Water Data'!$D$27,0,10*ROW('Water Data'!D163))="","",OFFSET('Water Data'!$D$27,0,10*ROW('Water Data'!D163)))</f>
        <v/>
      </c>
      <c r="BT169" s="322" t="str">
        <f ca="true">+IF(OFFSET('Water Data'!$D$28,0,10*ROW('Water Data'!D163))="","",OFFSET('Water Data'!$D$28,0,10*ROW('Water Data'!D163)))</f>
        <v/>
      </c>
      <c r="BU169" s="322" t="str">
        <f ca="true">+IF(OFFSET('Water Data'!$D$29,0,10*ROW('Water Data'!D163))="","",OFFSET('Water Data'!$D$29,0,10*ROW('Water Data'!D163)))</f>
        <v/>
      </c>
      <c r="BV169" s="322" t="str">
        <f ca="true">+IF(OFFSET('Water Data'!$E$27,0,10*ROW('Water Data'!E163))="","",OFFSET('Water Data'!$E$27,0,10*ROW('Water Data'!E163)))</f>
        <v/>
      </c>
      <c r="BW169" s="322" t="str">
        <f ca="true">+IF(OFFSET('Water Data'!$E$28,0,10*ROW('Water Data'!E163))="","",OFFSET('Water Data'!$E$28,0,10*ROW('Water Data'!E163)))</f>
        <v/>
      </c>
      <c r="BX169" s="322" t="str">
        <f ca="true">+IF(OFFSET('Water Data'!$E$29,0,10*ROW('Water Data'!E163))="","",OFFSET('Water Data'!$E$29,0,10*ROW('Water Data'!E163)))</f>
        <v/>
      </c>
      <c r="BY169" s="322" t="str">
        <f ca="true">+IF(OFFSET('Water Data'!$F$27,0,10*ROW('Water Data'!F163))="","",OFFSET('Water Data'!$F$27,0,10*ROW('Water Data'!F163)))</f>
        <v/>
      </c>
      <c r="BZ169" s="322" t="str">
        <f ca="true">+IF(OFFSET('Water Data'!$F$28,0,10*ROW('Water Data'!F163))="","",OFFSET('Water Data'!$F$28,0,10*ROW('Water Data'!F163)))</f>
        <v/>
      </c>
      <c r="CA169" s="322" t="str">
        <f ca="true">+IF(OFFSET('Water Data'!$F$29,0,10*ROW('Water Data'!F163))="","",OFFSET('Water Data'!$F$29,0,10*ROW('Water Data'!F163)))</f>
        <v/>
      </c>
      <c r="CB169" s="322" t="str">
        <f ca="true">+IF(OFFSET('Water Data'!$G$27,0,10*ROW('Water Data'!G163))="","",OFFSET('Water Data'!$G$27,0,10*ROW('Water Data'!G163)))</f>
        <v/>
      </c>
      <c r="CC169" s="322" t="str">
        <f ca="true">+IF(OFFSET('Water Data'!$G$28,0,10*ROW('Water Data'!G163))="","",OFFSET('Water Data'!$G$28,0,10*ROW('Water Data'!G163)))</f>
        <v/>
      </c>
      <c r="CD169" s="322" t="str">
        <f ca="true">+IF(OFFSET('Water Data'!$G$29,0,10*ROW('Water Data'!G163))="","",OFFSET('Water Data'!$G$29,0,10*ROW('Water Data'!G163)))</f>
        <v/>
      </c>
      <c r="CE169" s="322" t="str">
        <f ca="true">+IF(OFFSET('Water Data'!$H$27,0,10*ROW('Water Data'!H163))="","",OFFSET('Water Data'!$H$27,0,10*ROW('Water Data'!H163)))</f>
        <v/>
      </c>
      <c r="CF169" s="322" t="str">
        <f ca="true">+IF(OFFSET('Water Data'!$H$28,0,10*ROW('Water Data'!H163))="","",OFFSET('Water Data'!$H$28,0,10*ROW('Water Data'!H163)))</f>
        <v/>
      </c>
      <c r="CG169" s="322" t="str">
        <f ca="true">+IF(OFFSET('Water Data'!$H$29,0,10*ROW('Water Data'!H163))="","",OFFSET('Water Data'!$H$29,0,10*ROW('Water Data'!H163)))</f>
        <v/>
      </c>
      <c r="CH169" s="322" t="str">
        <f ca="true">+IF(OFFSET('Water Data'!$I$27,0,10*ROW('Water Data'!I163))="","",OFFSET('Water Data'!$I$27,0,10*ROW('Water Data'!I163)))</f>
        <v/>
      </c>
      <c r="CI169" s="322" t="str">
        <f ca="true">+IF(OFFSET('Water Data'!$I$28,0,10*ROW('Water Data'!I163))="","",OFFSET('Water Data'!$I$28,0,10*ROW('Water Data'!I163)))</f>
        <v/>
      </c>
      <c r="CJ169" s="322" t="str">
        <f ca="true">+IF(OFFSET('Water Data'!$I$29,0,10*ROW('Water Data'!I163))="","",OFFSET('Water Data'!$I$29,0,10*ROW('Water Data'!I163)))</f>
        <v/>
      </c>
      <c r="CK169" s="322" t="str">
        <f ca="true">+IF(OFFSET('Sanitation Data'!$D$28,0,10*ROW('Sanitation Data'!D163))="","",OFFSET('Sanitation Data'!$D$28,0,10*ROW('Sanitation Data'!D163)))</f>
        <v/>
      </c>
      <c r="CL169" s="322" t="str">
        <f ca="true">+IF(OFFSET('Sanitation Data'!$D$29,0,10*ROW('Sanitation Data'!D163))="","",OFFSET('Sanitation Data'!$D$29,0,10*ROW('Sanitation Data'!D163)))</f>
        <v/>
      </c>
      <c r="CM169" s="322" t="str">
        <f ca="true">+IF(OFFSET('Sanitation Data'!$D$30,0,10*ROW('Sanitation Data'!D163))="","",OFFSET('Sanitation Data'!$D$30,0,10*ROW('Sanitation Data'!D163)))</f>
        <v/>
      </c>
      <c r="CN169" s="322" t="str">
        <f ca="true">+IF(OFFSET('Sanitation Data'!$D$31,0,10*ROW('Sanitation Data'!D163))="","",OFFSET('Sanitation Data'!$D$31,0,10*ROW('Sanitation Data'!D163)))</f>
        <v/>
      </c>
      <c r="CO169" s="322" t="str">
        <f ca="true">+IF(OFFSET('Sanitation Data'!$D$32,0,10*ROW('Sanitation Data'!D163))="","",OFFSET('Sanitation Data'!$D$32,0,10*ROW('Sanitation Data'!D163)))</f>
        <v/>
      </c>
      <c r="CP169" s="322" t="str">
        <f ca="true">+IF(OFFSET('Sanitation Data'!$E$28,0,10*ROW('Sanitation Data'!E163))="","",OFFSET('Sanitation Data'!$E$28,0,10*ROW('Sanitation Data'!E163)))</f>
        <v/>
      </c>
      <c r="CQ169" s="322" t="str">
        <f ca="true">+IF(OFFSET('Sanitation Data'!$E$29,0,10*ROW('Sanitation Data'!E163))="","",OFFSET('Sanitation Data'!$E$29,0,10*ROW('Sanitation Data'!E163)))</f>
        <v/>
      </c>
      <c r="CR169" s="322" t="str">
        <f ca="true">+IF(OFFSET('Sanitation Data'!$E$30,0,10*ROW('Sanitation Data'!E163))="","",OFFSET('Sanitation Data'!$E$30,0,10*ROW('Sanitation Data'!E163)))</f>
        <v/>
      </c>
      <c r="CS169" s="322" t="str">
        <f ca="true">+IF(OFFSET('Sanitation Data'!$E$31,0,10*ROW('Sanitation Data'!E163))="","",OFFSET('Sanitation Data'!$E$31,0,10*ROW('Sanitation Data'!E163)))</f>
        <v/>
      </c>
      <c r="CT169" s="322" t="str">
        <f ca="true">+IF(OFFSET('Sanitation Data'!$E$32,0,10*ROW('Sanitation Data'!E163))="","",OFFSET('Sanitation Data'!$E$32,0,10*ROW('Sanitation Data'!E163)))</f>
        <v/>
      </c>
      <c r="CU169" s="322" t="str">
        <f ca="true">+IF(OFFSET('Sanitation Data'!$F$28,0,10*ROW('Sanitation Data'!F163))="","",OFFSET('Sanitation Data'!$F$28,0,10*ROW('Sanitation Data'!F163)))</f>
        <v/>
      </c>
      <c r="CV169" s="322" t="str">
        <f ca="true">+IF(OFFSET('Sanitation Data'!$F$29,0,10*ROW('Sanitation Data'!F163))="","",OFFSET('Sanitation Data'!$F$29,0,10*ROW('Sanitation Data'!F163)))</f>
        <v/>
      </c>
      <c r="CW169" s="322" t="str">
        <f ca="true">+IF(OFFSET('Sanitation Data'!$F$30,0,10*ROW('Sanitation Data'!F163))="","",OFFSET('Sanitation Data'!$F$30,0,10*ROW('Sanitation Data'!F163)))</f>
        <v/>
      </c>
      <c r="CX169" s="322" t="str">
        <f ca="true">+IF(OFFSET('Sanitation Data'!$F$31,0,10*ROW('Sanitation Data'!F163))="","",OFFSET('Sanitation Data'!$F$31,0,10*ROW('Sanitation Data'!F163)))</f>
        <v/>
      </c>
      <c r="CY169" s="322" t="str">
        <f ca="true">+IF(OFFSET('Sanitation Data'!$F$32,0,10*ROW('Sanitation Data'!F163))="","",OFFSET('Sanitation Data'!$F$32,0,10*ROW('Sanitation Data'!F163)))</f>
        <v/>
      </c>
      <c r="CZ169" s="322" t="str">
        <f ca="true">+IF(OFFSET('Sanitation Data'!$G$28,0,10*ROW('Sanitation Data'!G163))="","",OFFSET('Sanitation Data'!$G$28,0,10*ROW('Sanitation Data'!G163)))</f>
        <v/>
      </c>
      <c r="DA169" s="322" t="str">
        <f ca="true">+IF(OFFSET('Sanitation Data'!$G$29,0,10*ROW('Sanitation Data'!G163))="","",OFFSET('Sanitation Data'!$G$29,0,10*ROW('Sanitation Data'!G163)))</f>
        <v/>
      </c>
      <c r="DB169" s="322" t="str">
        <f ca="true">+IF(OFFSET('Sanitation Data'!$G$30,0,10*ROW('Sanitation Data'!G163))="","",OFFSET('Sanitation Data'!$G$30,0,10*ROW('Sanitation Data'!G163)))</f>
        <v/>
      </c>
      <c r="DC169" s="322" t="str">
        <f ca="true">+IF(OFFSET('Sanitation Data'!$G$31,0,10*ROW('Sanitation Data'!G163))="","",OFFSET('Sanitation Data'!$G$31,0,10*ROW('Sanitation Data'!G163)))</f>
        <v/>
      </c>
      <c r="DD169" s="322" t="str">
        <f ca="true">+IF(OFFSET('Sanitation Data'!$G$32,0,10*ROW('Sanitation Data'!G163))="","",OFFSET('Sanitation Data'!$G$32,0,10*ROW('Sanitation Data'!G163)))</f>
        <v/>
      </c>
      <c r="DE169" s="322" t="str">
        <f ca="true">+IF(OFFSET('Sanitation Data'!$H$28,0,10*ROW('Sanitation Data'!H163))="","",OFFSET('Sanitation Data'!$H$28,0,10*ROW('Sanitation Data'!H163)))</f>
        <v/>
      </c>
      <c r="DF169" s="322" t="str">
        <f ca="true">+IF(OFFSET('Sanitation Data'!$H$29,0,10*ROW('Sanitation Data'!H163))="","",OFFSET('Sanitation Data'!$H$29,0,10*ROW('Sanitation Data'!H163)))</f>
        <v/>
      </c>
      <c r="DG169" s="322" t="str">
        <f ca="true">+IF(OFFSET('Sanitation Data'!$H$30,0,10*ROW('Sanitation Data'!H163))="","",OFFSET('Sanitation Data'!$H$30,0,10*ROW('Sanitation Data'!H163)))</f>
        <v/>
      </c>
      <c r="DH169" s="322" t="str">
        <f ca="true">+IF(OFFSET('Sanitation Data'!$H$31,0,10*ROW('Sanitation Data'!H163))="","",OFFSET('Sanitation Data'!$H$31,0,10*ROW('Sanitation Data'!H163)))</f>
        <v/>
      </c>
      <c r="DI169" s="322" t="str">
        <f ca="true">+IF(OFFSET('Sanitation Data'!$H$32,0,10*ROW('Sanitation Data'!H163))="","",OFFSET('Sanitation Data'!$H$32,0,10*ROW('Sanitation Data'!H163)))</f>
        <v/>
      </c>
      <c r="DJ169" s="322" t="str">
        <f ca="true">+IF(OFFSET('Sanitation Data'!$I$28,0,10*ROW('Sanitation Data'!I163))="","",OFFSET('Sanitation Data'!$I$28,0,10*ROW('Sanitation Data'!I163)))</f>
        <v/>
      </c>
      <c r="DK169" s="322" t="str">
        <f ca="true">+IF(OFFSET('Sanitation Data'!$I$29,0,10*ROW('Sanitation Data'!I163))="","",OFFSET('Sanitation Data'!$I$29,0,10*ROW('Sanitation Data'!I163)))</f>
        <v/>
      </c>
      <c r="DL169" s="322" t="str">
        <f ca="true">+IF(OFFSET('Sanitation Data'!$I$30,0,10*ROW('Sanitation Data'!I163))="","",OFFSET('Sanitation Data'!$I$30,0,10*ROW('Sanitation Data'!I163)))</f>
        <v/>
      </c>
      <c r="DM169" s="322" t="str">
        <f ca="true">+IF(OFFSET('Sanitation Data'!$I$31,0,10*ROW('Sanitation Data'!I163))="","",OFFSET('Sanitation Data'!$I$31,0,10*ROW('Sanitation Data'!I163)))</f>
        <v/>
      </c>
      <c r="DN169" s="322" t="str">
        <f ca="true">+IF(OFFSET('Sanitation Data'!$I$32,0,10*ROW('Sanitation Data'!I163))="","",OFFSET('Sanitation Data'!$I$32,0,10*ROW('Sanitation Data'!I163)))</f>
        <v/>
      </c>
      <c r="DO169" s="322" t="str">
        <f ca="true">+IF(OFFSET('Hygiene Data'!$D$11,0,10*ROW('Hygiene Data'!D163))="","",OFFSET('Hygiene Data'!$D$11,0,10*ROW('Hygiene Data'!D163)))</f>
        <v/>
      </c>
      <c r="DP169" s="322" t="str">
        <f ca="true">+IF(OFFSET('Hygiene Data'!$D$12,0,10*ROW('Hygiene Data'!D163))="","",OFFSET('Hygiene Data'!$D$12,0,10*ROW('Hygiene Data'!D163)))</f>
        <v/>
      </c>
      <c r="DQ169" s="322" t="str">
        <f ca="true">+IF(OFFSET('Hygiene Data'!$D$13,0,10*ROW('Hygiene Data'!D163))="","",OFFSET('Hygiene Data'!$D$13,0,10*ROW('Hygiene Data'!D163)))</f>
        <v/>
      </c>
      <c r="DR169" s="322" t="str">
        <f ca="true">+IF(OFFSET('Hygiene Data'!$E$11,0,10*ROW('Hygiene Data'!E163))="","",OFFSET('Hygiene Data'!$E$11,0,10*ROW('Hygiene Data'!E163)))</f>
        <v/>
      </c>
      <c r="DS169" s="322" t="str">
        <f ca="true">+IF(OFFSET('Hygiene Data'!$E$12,0,10*ROW('Hygiene Data'!E163))="","",OFFSET('Hygiene Data'!$E$12,0,10*ROW('Hygiene Data'!E163)))</f>
        <v/>
      </c>
      <c r="DT169" s="322" t="str">
        <f ca="true">+IF(OFFSET('Hygiene Data'!$E$13,0,10*ROW('Hygiene Data'!E163))="","",OFFSET('Hygiene Data'!$E$13,0,10*ROW('Hygiene Data'!E163)))</f>
        <v/>
      </c>
      <c r="DU169" s="322" t="str">
        <f ca="true">+IF(OFFSET('Hygiene Data'!$F$11,0,10*ROW('Hygiene Data'!F163))="","",OFFSET('Hygiene Data'!$F$11,0,10*ROW('Hygiene Data'!F163)))</f>
        <v/>
      </c>
      <c r="DV169" s="322" t="str">
        <f ca="true">+IF(OFFSET('Hygiene Data'!$F$12,0,10*ROW('Hygiene Data'!F163))="","",OFFSET('Hygiene Data'!$F$12,0,10*ROW('Hygiene Data'!F163)))</f>
        <v/>
      </c>
      <c r="DW169" s="322" t="str">
        <f ca="true">+IF(OFFSET('Hygiene Data'!$F$13,0,10*ROW('Hygiene Data'!F163))="","",OFFSET('Hygiene Data'!$F$13,0,10*ROW('Hygiene Data'!F163)))</f>
        <v/>
      </c>
      <c r="DX169" s="322" t="str">
        <f ca="true">+IF(OFFSET('Hygiene Data'!$G$11,0,10*ROW('Hygiene Data'!G163))="","",OFFSET('Hygiene Data'!$G$11,0,10*ROW('Hygiene Data'!G163)))</f>
        <v/>
      </c>
      <c r="DY169" s="322" t="str">
        <f ca="true">+IF(OFFSET('Hygiene Data'!$G$12,0,10*ROW('Hygiene Data'!G163))="","",OFFSET('Hygiene Data'!$G$12,0,10*ROW('Hygiene Data'!G163)))</f>
        <v/>
      </c>
      <c r="DZ169" s="322" t="str">
        <f ca="true">+IF(OFFSET('Hygiene Data'!$G$13,0,10*ROW('Hygiene Data'!G163))="","",OFFSET('Hygiene Data'!$G$13,0,10*ROW('Hygiene Data'!G163)))</f>
        <v/>
      </c>
      <c r="EA169" s="322" t="str">
        <f ca="true">+IF(OFFSET('Hygiene Data'!$H$11,0,10*ROW('Hygiene Data'!H163))="","",OFFSET('Hygiene Data'!$H$11,0,10*ROW('Hygiene Data'!H163)))</f>
        <v/>
      </c>
      <c r="EB169" s="322" t="str">
        <f ca="true">+IF(OFFSET('Hygiene Data'!$H$12,0,10*ROW('Hygiene Data'!H163))="","",OFFSET('Hygiene Data'!$H$12,0,10*ROW('Hygiene Data'!H163)))</f>
        <v/>
      </c>
      <c r="EC169" s="322" t="str">
        <f ca="true">+IF(OFFSET('Hygiene Data'!$H$13,0,10*ROW('Hygiene Data'!H163))="","",OFFSET('Hygiene Data'!$H$13,0,10*ROW('Hygiene Data'!H163)))</f>
        <v/>
      </c>
      <c r="ED169" s="322" t="str">
        <f ca="true">+IF(OFFSET('Hygiene Data'!$I$11,0,10*ROW('Hygiene Data'!I163))="","",OFFSET('Hygiene Data'!$I$11,0,10*ROW('Hygiene Data'!I163)))</f>
        <v/>
      </c>
      <c r="EE169" s="322" t="str">
        <f ca="true">+IF(OFFSET('Hygiene Data'!$I$12,0,10*ROW('Hygiene Data'!I163))="","",OFFSET('Hygiene Data'!$I$12,0,10*ROW('Hygiene Data'!I163)))</f>
        <v/>
      </c>
      <c r="EF169" s="322" t="str">
        <f ca="true">+IF(OFFSET('Hygiene Data'!$I$13,0,10*ROW('Hygiene Data'!I163))="","",OFFSET('Hygiene Data'!$I$13,0,10*ROW('Hygiene Data'!I163)))</f>
        <v/>
      </c>
    </row>
    <row xmlns:x14ac="http://schemas.microsoft.com/office/spreadsheetml/2009/9/ac" r="170" x14ac:dyDescent="0.2">
      <c r="A170" s="38" t="str">
        <f ca="true">+IF(OFFSET('Water Data'!$B$2,0,10*ROW('Water Data'!E164))="","",OFFSET('Water Data'!$B$2,0,10*ROW('Water Data'!E164)))</f>
        <v/>
      </c>
      <c r="B170" s="38" t="str">
        <f ca="true">+IF(OFFSET('Water Data'!$C$2,0,10*ROW('Water Data'!F164))="","",OFFSET('Water Data'!$C$2,0,10*ROW('Water Data'!F164)))</f>
        <v/>
      </c>
      <c r="C170" s="378" t="str">
        <f t="shared" ca="true" si="2"/>
        <v/>
      </c>
      <c r="D170" s="99"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9"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9"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9"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9"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9"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9"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9"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9"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9"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9"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9"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9"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9"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9"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9"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9"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9"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100"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100"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100"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100"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100"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100"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100"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100"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100"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100"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100"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100"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100"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100"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100"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100"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100"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100"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100"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100"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100"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100"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100"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100"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100"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100"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100"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100"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100"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100"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101"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101"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101"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101"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101"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101"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101"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101"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101"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101"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101"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101"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101"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101"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101"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101"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101"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101"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22"/>
      <c r="BS170" s="322" t="str">
        <f ca="true">+IF(OFFSET('Water Data'!$D$27,0,10*ROW('Water Data'!D164))="","",OFFSET('Water Data'!$D$27,0,10*ROW('Water Data'!D164)))</f>
        <v/>
      </c>
      <c r="BT170" s="322" t="str">
        <f ca="true">+IF(OFFSET('Water Data'!$D$28,0,10*ROW('Water Data'!D164))="","",OFFSET('Water Data'!$D$28,0,10*ROW('Water Data'!D164)))</f>
        <v/>
      </c>
      <c r="BU170" s="322" t="str">
        <f ca="true">+IF(OFFSET('Water Data'!$D$29,0,10*ROW('Water Data'!D164))="","",OFFSET('Water Data'!$D$29,0,10*ROW('Water Data'!D164)))</f>
        <v/>
      </c>
      <c r="BV170" s="322" t="str">
        <f ca="true">+IF(OFFSET('Water Data'!$E$27,0,10*ROW('Water Data'!E164))="","",OFFSET('Water Data'!$E$27,0,10*ROW('Water Data'!E164)))</f>
        <v/>
      </c>
      <c r="BW170" s="322" t="str">
        <f ca="true">+IF(OFFSET('Water Data'!$E$28,0,10*ROW('Water Data'!E164))="","",OFFSET('Water Data'!$E$28,0,10*ROW('Water Data'!E164)))</f>
        <v/>
      </c>
      <c r="BX170" s="322" t="str">
        <f ca="true">+IF(OFFSET('Water Data'!$E$29,0,10*ROW('Water Data'!E164))="","",OFFSET('Water Data'!$E$29,0,10*ROW('Water Data'!E164)))</f>
        <v/>
      </c>
      <c r="BY170" s="322" t="str">
        <f ca="true">+IF(OFFSET('Water Data'!$F$27,0,10*ROW('Water Data'!F164))="","",OFFSET('Water Data'!$F$27,0,10*ROW('Water Data'!F164)))</f>
        <v/>
      </c>
      <c r="BZ170" s="322" t="str">
        <f ca="true">+IF(OFFSET('Water Data'!$F$28,0,10*ROW('Water Data'!F164))="","",OFFSET('Water Data'!$F$28,0,10*ROW('Water Data'!F164)))</f>
        <v/>
      </c>
      <c r="CA170" s="322" t="str">
        <f ca="true">+IF(OFFSET('Water Data'!$F$29,0,10*ROW('Water Data'!F164))="","",OFFSET('Water Data'!$F$29,0,10*ROW('Water Data'!F164)))</f>
        <v/>
      </c>
      <c r="CB170" s="322" t="str">
        <f ca="true">+IF(OFFSET('Water Data'!$G$27,0,10*ROW('Water Data'!G164))="","",OFFSET('Water Data'!$G$27,0,10*ROW('Water Data'!G164)))</f>
        <v/>
      </c>
      <c r="CC170" s="322" t="str">
        <f ca="true">+IF(OFFSET('Water Data'!$G$28,0,10*ROW('Water Data'!G164))="","",OFFSET('Water Data'!$G$28,0,10*ROW('Water Data'!G164)))</f>
        <v/>
      </c>
      <c r="CD170" s="322" t="str">
        <f ca="true">+IF(OFFSET('Water Data'!$G$29,0,10*ROW('Water Data'!G164))="","",OFFSET('Water Data'!$G$29,0,10*ROW('Water Data'!G164)))</f>
        <v/>
      </c>
      <c r="CE170" s="322" t="str">
        <f ca="true">+IF(OFFSET('Water Data'!$H$27,0,10*ROW('Water Data'!H164))="","",OFFSET('Water Data'!$H$27,0,10*ROW('Water Data'!H164)))</f>
        <v/>
      </c>
      <c r="CF170" s="322" t="str">
        <f ca="true">+IF(OFFSET('Water Data'!$H$28,0,10*ROW('Water Data'!H164))="","",OFFSET('Water Data'!$H$28,0,10*ROW('Water Data'!H164)))</f>
        <v/>
      </c>
      <c r="CG170" s="322" t="str">
        <f ca="true">+IF(OFFSET('Water Data'!$H$29,0,10*ROW('Water Data'!H164))="","",OFFSET('Water Data'!$H$29,0,10*ROW('Water Data'!H164)))</f>
        <v/>
      </c>
      <c r="CH170" s="322" t="str">
        <f ca="true">+IF(OFFSET('Water Data'!$I$27,0,10*ROW('Water Data'!I164))="","",OFFSET('Water Data'!$I$27,0,10*ROW('Water Data'!I164)))</f>
        <v/>
      </c>
      <c r="CI170" s="322" t="str">
        <f ca="true">+IF(OFFSET('Water Data'!$I$28,0,10*ROW('Water Data'!I164))="","",OFFSET('Water Data'!$I$28,0,10*ROW('Water Data'!I164)))</f>
        <v/>
      </c>
      <c r="CJ170" s="322" t="str">
        <f ca="true">+IF(OFFSET('Water Data'!$I$29,0,10*ROW('Water Data'!I164))="","",OFFSET('Water Data'!$I$29,0,10*ROW('Water Data'!I164)))</f>
        <v/>
      </c>
      <c r="CK170" s="322" t="str">
        <f ca="true">+IF(OFFSET('Sanitation Data'!$D$28,0,10*ROW('Sanitation Data'!D164))="","",OFFSET('Sanitation Data'!$D$28,0,10*ROW('Sanitation Data'!D164)))</f>
        <v/>
      </c>
      <c r="CL170" s="322" t="str">
        <f ca="true">+IF(OFFSET('Sanitation Data'!$D$29,0,10*ROW('Sanitation Data'!D164))="","",OFFSET('Sanitation Data'!$D$29,0,10*ROW('Sanitation Data'!D164)))</f>
        <v/>
      </c>
      <c r="CM170" s="322" t="str">
        <f ca="true">+IF(OFFSET('Sanitation Data'!$D$30,0,10*ROW('Sanitation Data'!D164))="","",OFFSET('Sanitation Data'!$D$30,0,10*ROW('Sanitation Data'!D164)))</f>
        <v/>
      </c>
      <c r="CN170" s="322" t="str">
        <f ca="true">+IF(OFFSET('Sanitation Data'!$D$31,0,10*ROW('Sanitation Data'!D164))="","",OFFSET('Sanitation Data'!$D$31,0,10*ROW('Sanitation Data'!D164)))</f>
        <v/>
      </c>
      <c r="CO170" s="322" t="str">
        <f ca="true">+IF(OFFSET('Sanitation Data'!$D$32,0,10*ROW('Sanitation Data'!D164))="","",OFFSET('Sanitation Data'!$D$32,0,10*ROW('Sanitation Data'!D164)))</f>
        <v/>
      </c>
      <c r="CP170" s="322" t="str">
        <f ca="true">+IF(OFFSET('Sanitation Data'!$E$28,0,10*ROW('Sanitation Data'!E164))="","",OFFSET('Sanitation Data'!$E$28,0,10*ROW('Sanitation Data'!E164)))</f>
        <v/>
      </c>
      <c r="CQ170" s="322" t="str">
        <f ca="true">+IF(OFFSET('Sanitation Data'!$E$29,0,10*ROW('Sanitation Data'!E164))="","",OFFSET('Sanitation Data'!$E$29,0,10*ROW('Sanitation Data'!E164)))</f>
        <v/>
      </c>
      <c r="CR170" s="322" t="str">
        <f ca="true">+IF(OFFSET('Sanitation Data'!$E$30,0,10*ROW('Sanitation Data'!E164))="","",OFFSET('Sanitation Data'!$E$30,0,10*ROW('Sanitation Data'!E164)))</f>
        <v/>
      </c>
      <c r="CS170" s="322" t="str">
        <f ca="true">+IF(OFFSET('Sanitation Data'!$E$31,0,10*ROW('Sanitation Data'!E164))="","",OFFSET('Sanitation Data'!$E$31,0,10*ROW('Sanitation Data'!E164)))</f>
        <v/>
      </c>
      <c r="CT170" s="322" t="str">
        <f ca="true">+IF(OFFSET('Sanitation Data'!$E$32,0,10*ROW('Sanitation Data'!E164))="","",OFFSET('Sanitation Data'!$E$32,0,10*ROW('Sanitation Data'!E164)))</f>
        <v/>
      </c>
      <c r="CU170" s="322" t="str">
        <f ca="true">+IF(OFFSET('Sanitation Data'!$F$28,0,10*ROW('Sanitation Data'!F164))="","",OFFSET('Sanitation Data'!$F$28,0,10*ROW('Sanitation Data'!F164)))</f>
        <v/>
      </c>
      <c r="CV170" s="322" t="str">
        <f ca="true">+IF(OFFSET('Sanitation Data'!$F$29,0,10*ROW('Sanitation Data'!F164))="","",OFFSET('Sanitation Data'!$F$29,0,10*ROW('Sanitation Data'!F164)))</f>
        <v/>
      </c>
      <c r="CW170" s="322" t="str">
        <f ca="true">+IF(OFFSET('Sanitation Data'!$F$30,0,10*ROW('Sanitation Data'!F164))="","",OFFSET('Sanitation Data'!$F$30,0,10*ROW('Sanitation Data'!F164)))</f>
        <v/>
      </c>
      <c r="CX170" s="322" t="str">
        <f ca="true">+IF(OFFSET('Sanitation Data'!$F$31,0,10*ROW('Sanitation Data'!F164))="","",OFFSET('Sanitation Data'!$F$31,0,10*ROW('Sanitation Data'!F164)))</f>
        <v/>
      </c>
      <c r="CY170" s="322" t="str">
        <f ca="true">+IF(OFFSET('Sanitation Data'!$F$32,0,10*ROW('Sanitation Data'!F164))="","",OFFSET('Sanitation Data'!$F$32,0,10*ROW('Sanitation Data'!F164)))</f>
        <v/>
      </c>
      <c r="CZ170" s="322" t="str">
        <f ca="true">+IF(OFFSET('Sanitation Data'!$G$28,0,10*ROW('Sanitation Data'!G164))="","",OFFSET('Sanitation Data'!$G$28,0,10*ROW('Sanitation Data'!G164)))</f>
        <v/>
      </c>
      <c r="DA170" s="322" t="str">
        <f ca="true">+IF(OFFSET('Sanitation Data'!$G$29,0,10*ROW('Sanitation Data'!G164))="","",OFFSET('Sanitation Data'!$G$29,0,10*ROW('Sanitation Data'!G164)))</f>
        <v/>
      </c>
      <c r="DB170" s="322" t="str">
        <f ca="true">+IF(OFFSET('Sanitation Data'!$G$30,0,10*ROW('Sanitation Data'!G164))="","",OFFSET('Sanitation Data'!$G$30,0,10*ROW('Sanitation Data'!G164)))</f>
        <v/>
      </c>
      <c r="DC170" s="322" t="str">
        <f ca="true">+IF(OFFSET('Sanitation Data'!$G$31,0,10*ROW('Sanitation Data'!G164))="","",OFFSET('Sanitation Data'!$G$31,0,10*ROW('Sanitation Data'!G164)))</f>
        <v/>
      </c>
      <c r="DD170" s="322" t="str">
        <f ca="true">+IF(OFFSET('Sanitation Data'!$G$32,0,10*ROW('Sanitation Data'!G164))="","",OFFSET('Sanitation Data'!$G$32,0,10*ROW('Sanitation Data'!G164)))</f>
        <v/>
      </c>
      <c r="DE170" s="322" t="str">
        <f ca="true">+IF(OFFSET('Sanitation Data'!$H$28,0,10*ROW('Sanitation Data'!H164))="","",OFFSET('Sanitation Data'!$H$28,0,10*ROW('Sanitation Data'!H164)))</f>
        <v/>
      </c>
      <c r="DF170" s="322" t="str">
        <f ca="true">+IF(OFFSET('Sanitation Data'!$H$29,0,10*ROW('Sanitation Data'!H164))="","",OFFSET('Sanitation Data'!$H$29,0,10*ROW('Sanitation Data'!H164)))</f>
        <v/>
      </c>
      <c r="DG170" s="322" t="str">
        <f ca="true">+IF(OFFSET('Sanitation Data'!$H$30,0,10*ROW('Sanitation Data'!H164))="","",OFFSET('Sanitation Data'!$H$30,0,10*ROW('Sanitation Data'!H164)))</f>
        <v/>
      </c>
      <c r="DH170" s="322" t="str">
        <f ca="true">+IF(OFFSET('Sanitation Data'!$H$31,0,10*ROW('Sanitation Data'!H164))="","",OFFSET('Sanitation Data'!$H$31,0,10*ROW('Sanitation Data'!H164)))</f>
        <v/>
      </c>
      <c r="DI170" s="322" t="str">
        <f ca="true">+IF(OFFSET('Sanitation Data'!$H$32,0,10*ROW('Sanitation Data'!H164))="","",OFFSET('Sanitation Data'!$H$32,0,10*ROW('Sanitation Data'!H164)))</f>
        <v/>
      </c>
      <c r="DJ170" s="322" t="str">
        <f ca="true">+IF(OFFSET('Sanitation Data'!$I$28,0,10*ROW('Sanitation Data'!I164))="","",OFFSET('Sanitation Data'!$I$28,0,10*ROW('Sanitation Data'!I164)))</f>
        <v/>
      </c>
      <c r="DK170" s="322" t="str">
        <f ca="true">+IF(OFFSET('Sanitation Data'!$I$29,0,10*ROW('Sanitation Data'!I164))="","",OFFSET('Sanitation Data'!$I$29,0,10*ROW('Sanitation Data'!I164)))</f>
        <v/>
      </c>
      <c r="DL170" s="322" t="str">
        <f ca="true">+IF(OFFSET('Sanitation Data'!$I$30,0,10*ROW('Sanitation Data'!I164))="","",OFFSET('Sanitation Data'!$I$30,0,10*ROW('Sanitation Data'!I164)))</f>
        <v/>
      </c>
      <c r="DM170" s="322" t="str">
        <f ca="true">+IF(OFFSET('Sanitation Data'!$I$31,0,10*ROW('Sanitation Data'!I164))="","",OFFSET('Sanitation Data'!$I$31,0,10*ROW('Sanitation Data'!I164)))</f>
        <v/>
      </c>
      <c r="DN170" s="322" t="str">
        <f ca="true">+IF(OFFSET('Sanitation Data'!$I$32,0,10*ROW('Sanitation Data'!I164))="","",OFFSET('Sanitation Data'!$I$32,0,10*ROW('Sanitation Data'!I164)))</f>
        <v/>
      </c>
      <c r="DO170" s="322" t="str">
        <f ca="true">+IF(OFFSET('Hygiene Data'!$D$11,0,10*ROW('Hygiene Data'!D164))="","",OFFSET('Hygiene Data'!$D$11,0,10*ROW('Hygiene Data'!D164)))</f>
        <v/>
      </c>
      <c r="DP170" s="322" t="str">
        <f ca="true">+IF(OFFSET('Hygiene Data'!$D$12,0,10*ROW('Hygiene Data'!D164))="","",OFFSET('Hygiene Data'!$D$12,0,10*ROW('Hygiene Data'!D164)))</f>
        <v/>
      </c>
      <c r="DQ170" s="322" t="str">
        <f ca="true">+IF(OFFSET('Hygiene Data'!$D$13,0,10*ROW('Hygiene Data'!D164))="","",OFFSET('Hygiene Data'!$D$13,0,10*ROW('Hygiene Data'!D164)))</f>
        <v/>
      </c>
      <c r="DR170" s="322" t="str">
        <f ca="true">+IF(OFFSET('Hygiene Data'!$E$11,0,10*ROW('Hygiene Data'!E164))="","",OFFSET('Hygiene Data'!$E$11,0,10*ROW('Hygiene Data'!E164)))</f>
        <v/>
      </c>
      <c r="DS170" s="322" t="str">
        <f ca="true">+IF(OFFSET('Hygiene Data'!$E$12,0,10*ROW('Hygiene Data'!E164))="","",OFFSET('Hygiene Data'!$E$12,0,10*ROW('Hygiene Data'!E164)))</f>
        <v/>
      </c>
      <c r="DT170" s="322" t="str">
        <f ca="true">+IF(OFFSET('Hygiene Data'!$E$13,0,10*ROW('Hygiene Data'!E164))="","",OFFSET('Hygiene Data'!$E$13,0,10*ROW('Hygiene Data'!E164)))</f>
        <v/>
      </c>
      <c r="DU170" s="322" t="str">
        <f ca="true">+IF(OFFSET('Hygiene Data'!$F$11,0,10*ROW('Hygiene Data'!F164))="","",OFFSET('Hygiene Data'!$F$11,0,10*ROW('Hygiene Data'!F164)))</f>
        <v/>
      </c>
      <c r="DV170" s="322" t="str">
        <f ca="true">+IF(OFFSET('Hygiene Data'!$F$12,0,10*ROW('Hygiene Data'!F164))="","",OFFSET('Hygiene Data'!$F$12,0,10*ROW('Hygiene Data'!F164)))</f>
        <v/>
      </c>
      <c r="DW170" s="322" t="str">
        <f ca="true">+IF(OFFSET('Hygiene Data'!$F$13,0,10*ROW('Hygiene Data'!F164))="","",OFFSET('Hygiene Data'!$F$13,0,10*ROW('Hygiene Data'!F164)))</f>
        <v/>
      </c>
      <c r="DX170" s="322" t="str">
        <f ca="true">+IF(OFFSET('Hygiene Data'!$G$11,0,10*ROW('Hygiene Data'!G164))="","",OFFSET('Hygiene Data'!$G$11,0,10*ROW('Hygiene Data'!G164)))</f>
        <v/>
      </c>
      <c r="DY170" s="322" t="str">
        <f ca="true">+IF(OFFSET('Hygiene Data'!$G$12,0,10*ROW('Hygiene Data'!G164))="","",OFFSET('Hygiene Data'!$G$12,0,10*ROW('Hygiene Data'!G164)))</f>
        <v/>
      </c>
      <c r="DZ170" s="322" t="str">
        <f ca="true">+IF(OFFSET('Hygiene Data'!$G$13,0,10*ROW('Hygiene Data'!G164))="","",OFFSET('Hygiene Data'!$G$13,0,10*ROW('Hygiene Data'!G164)))</f>
        <v/>
      </c>
      <c r="EA170" s="322" t="str">
        <f ca="true">+IF(OFFSET('Hygiene Data'!$H$11,0,10*ROW('Hygiene Data'!H164))="","",OFFSET('Hygiene Data'!$H$11,0,10*ROW('Hygiene Data'!H164)))</f>
        <v/>
      </c>
      <c r="EB170" s="322" t="str">
        <f ca="true">+IF(OFFSET('Hygiene Data'!$H$12,0,10*ROW('Hygiene Data'!H164))="","",OFFSET('Hygiene Data'!$H$12,0,10*ROW('Hygiene Data'!H164)))</f>
        <v/>
      </c>
      <c r="EC170" s="322" t="str">
        <f ca="true">+IF(OFFSET('Hygiene Data'!$H$13,0,10*ROW('Hygiene Data'!H164))="","",OFFSET('Hygiene Data'!$H$13,0,10*ROW('Hygiene Data'!H164)))</f>
        <v/>
      </c>
      <c r="ED170" s="322" t="str">
        <f ca="true">+IF(OFFSET('Hygiene Data'!$I$11,0,10*ROW('Hygiene Data'!I164))="","",OFFSET('Hygiene Data'!$I$11,0,10*ROW('Hygiene Data'!I164)))</f>
        <v/>
      </c>
      <c r="EE170" s="322" t="str">
        <f ca="true">+IF(OFFSET('Hygiene Data'!$I$12,0,10*ROW('Hygiene Data'!I164))="","",OFFSET('Hygiene Data'!$I$12,0,10*ROW('Hygiene Data'!I164)))</f>
        <v/>
      </c>
      <c r="EF170" s="322" t="str">
        <f ca="true">+IF(OFFSET('Hygiene Data'!$I$13,0,10*ROW('Hygiene Data'!I164))="","",OFFSET('Hygiene Data'!$I$13,0,10*ROW('Hygiene Data'!I164)))</f>
        <v/>
      </c>
    </row>
    <row xmlns:x14ac="http://schemas.microsoft.com/office/spreadsheetml/2009/9/ac" r="171" x14ac:dyDescent="0.2">
      <c r="A171" s="38" t="str">
        <f ca="true">+IF(OFFSET('Water Data'!$B$2,0,10*ROW('Water Data'!E165))="","",OFFSET('Water Data'!$B$2,0,10*ROW('Water Data'!E165)))</f>
        <v/>
      </c>
      <c r="B171" s="38" t="str">
        <f ca="true">+IF(OFFSET('Water Data'!$C$2,0,10*ROW('Water Data'!F165))="","",OFFSET('Water Data'!$C$2,0,10*ROW('Water Data'!F165)))</f>
        <v/>
      </c>
      <c r="C171" s="378" t="str">
        <f t="shared" ca="true" si="2"/>
        <v/>
      </c>
      <c r="D171" s="99"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9"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9"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9"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9"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9"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9"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9"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9"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9"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9"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9"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9"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9"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9"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9"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9"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9"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100"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100"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100"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100"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100"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100"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100"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100"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100"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100"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100"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100"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100"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100"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100"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100"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100"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100"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100"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100"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100"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100"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100"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100"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100"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100"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100"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100"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100"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100"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101"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101"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101"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101"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101"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101"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101"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101"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101"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101"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101"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101"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101"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101"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101"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101"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101"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101"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22"/>
      <c r="BS171" s="322" t="str">
        <f ca="true">+IF(OFFSET('Water Data'!$D$27,0,10*ROW('Water Data'!D165))="","",OFFSET('Water Data'!$D$27,0,10*ROW('Water Data'!D165)))</f>
        <v/>
      </c>
      <c r="BT171" s="322" t="str">
        <f ca="true">+IF(OFFSET('Water Data'!$D$28,0,10*ROW('Water Data'!D165))="","",OFFSET('Water Data'!$D$28,0,10*ROW('Water Data'!D165)))</f>
        <v/>
      </c>
      <c r="BU171" s="322" t="str">
        <f ca="true">+IF(OFFSET('Water Data'!$D$29,0,10*ROW('Water Data'!D165))="","",OFFSET('Water Data'!$D$29,0,10*ROW('Water Data'!D165)))</f>
        <v/>
      </c>
      <c r="BV171" s="322" t="str">
        <f ca="true">+IF(OFFSET('Water Data'!$E$27,0,10*ROW('Water Data'!E165))="","",OFFSET('Water Data'!$E$27,0,10*ROW('Water Data'!E165)))</f>
        <v/>
      </c>
      <c r="BW171" s="322" t="str">
        <f ca="true">+IF(OFFSET('Water Data'!$E$28,0,10*ROW('Water Data'!E165))="","",OFFSET('Water Data'!$E$28,0,10*ROW('Water Data'!E165)))</f>
        <v/>
      </c>
      <c r="BX171" s="322" t="str">
        <f ca="true">+IF(OFFSET('Water Data'!$E$29,0,10*ROW('Water Data'!E165))="","",OFFSET('Water Data'!$E$29,0,10*ROW('Water Data'!E165)))</f>
        <v/>
      </c>
      <c r="BY171" s="322" t="str">
        <f ca="true">+IF(OFFSET('Water Data'!$F$27,0,10*ROW('Water Data'!F165))="","",OFFSET('Water Data'!$F$27,0,10*ROW('Water Data'!F165)))</f>
        <v/>
      </c>
      <c r="BZ171" s="322" t="str">
        <f ca="true">+IF(OFFSET('Water Data'!$F$28,0,10*ROW('Water Data'!F165))="","",OFFSET('Water Data'!$F$28,0,10*ROW('Water Data'!F165)))</f>
        <v/>
      </c>
      <c r="CA171" s="322" t="str">
        <f ca="true">+IF(OFFSET('Water Data'!$F$29,0,10*ROW('Water Data'!F165))="","",OFFSET('Water Data'!$F$29,0,10*ROW('Water Data'!F165)))</f>
        <v/>
      </c>
      <c r="CB171" s="322" t="str">
        <f ca="true">+IF(OFFSET('Water Data'!$G$27,0,10*ROW('Water Data'!G165))="","",OFFSET('Water Data'!$G$27,0,10*ROW('Water Data'!G165)))</f>
        <v/>
      </c>
      <c r="CC171" s="322" t="str">
        <f ca="true">+IF(OFFSET('Water Data'!$G$28,0,10*ROW('Water Data'!G165))="","",OFFSET('Water Data'!$G$28,0,10*ROW('Water Data'!G165)))</f>
        <v/>
      </c>
      <c r="CD171" s="322" t="str">
        <f ca="true">+IF(OFFSET('Water Data'!$G$29,0,10*ROW('Water Data'!G165))="","",OFFSET('Water Data'!$G$29,0,10*ROW('Water Data'!G165)))</f>
        <v/>
      </c>
      <c r="CE171" s="322" t="str">
        <f ca="true">+IF(OFFSET('Water Data'!$H$27,0,10*ROW('Water Data'!H165))="","",OFFSET('Water Data'!$H$27,0,10*ROW('Water Data'!H165)))</f>
        <v/>
      </c>
      <c r="CF171" s="322" t="str">
        <f ca="true">+IF(OFFSET('Water Data'!$H$28,0,10*ROW('Water Data'!H165))="","",OFFSET('Water Data'!$H$28,0,10*ROW('Water Data'!H165)))</f>
        <v/>
      </c>
      <c r="CG171" s="322" t="str">
        <f ca="true">+IF(OFFSET('Water Data'!$H$29,0,10*ROW('Water Data'!H165))="","",OFFSET('Water Data'!$H$29,0,10*ROW('Water Data'!H165)))</f>
        <v/>
      </c>
      <c r="CH171" s="322" t="str">
        <f ca="true">+IF(OFFSET('Water Data'!$I$27,0,10*ROW('Water Data'!I165))="","",OFFSET('Water Data'!$I$27,0,10*ROW('Water Data'!I165)))</f>
        <v/>
      </c>
      <c r="CI171" s="322" t="str">
        <f ca="true">+IF(OFFSET('Water Data'!$I$28,0,10*ROW('Water Data'!I165))="","",OFFSET('Water Data'!$I$28,0,10*ROW('Water Data'!I165)))</f>
        <v/>
      </c>
      <c r="CJ171" s="322" t="str">
        <f ca="true">+IF(OFFSET('Water Data'!$I$29,0,10*ROW('Water Data'!I165))="","",OFFSET('Water Data'!$I$29,0,10*ROW('Water Data'!I165)))</f>
        <v/>
      </c>
      <c r="CK171" s="322" t="str">
        <f ca="true">+IF(OFFSET('Sanitation Data'!$D$28,0,10*ROW('Sanitation Data'!D165))="","",OFFSET('Sanitation Data'!$D$28,0,10*ROW('Sanitation Data'!D165)))</f>
        <v/>
      </c>
      <c r="CL171" s="322" t="str">
        <f ca="true">+IF(OFFSET('Sanitation Data'!$D$29,0,10*ROW('Sanitation Data'!D165))="","",OFFSET('Sanitation Data'!$D$29,0,10*ROW('Sanitation Data'!D165)))</f>
        <v/>
      </c>
      <c r="CM171" s="322" t="str">
        <f ca="true">+IF(OFFSET('Sanitation Data'!$D$30,0,10*ROW('Sanitation Data'!D165))="","",OFFSET('Sanitation Data'!$D$30,0,10*ROW('Sanitation Data'!D165)))</f>
        <v/>
      </c>
      <c r="CN171" s="322" t="str">
        <f ca="true">+IF(OFFSET('Sanitation Data'!$D$31,0,10*ROW('Sanitation Data'!D165))="","",OFFSET('Sanitation Data'!$D$31,0,10*ROW('Sanitation Data'!D165)))</f>
        <v/>
      </c>
      <c r="CO171" s="322" t="str">
        <f ca="true">+IF(OFFSET('Sanitation Data'!$D$32,0,10*ROW('Sanitation Data'!D165))="","",OFFSET('Sanitation Data'!$D$32,0,10*ROW('Sanitation Data'!D165)))</f>
        <v/>
      </c>
      <c r="CP171" s="322" t="str">
        <f ca="true">+IF(OFFSET('Sanitation Data'!$E$28,0,10*ROW('Sanitation Data'!E165))="","",OFFSET('Sanitation Data'!$E$28,0,10*ROW('Sanitation Data'!E165)))</f>
        <v/>
      </c>
      <c r="CQ171" s="322" t="str">
        <f ca="true">+IF(OFFSET('Sanitation Data'!$E$29,0,10*ROW('Sanitation Data'!E165))="","",OFFSET('Sanitation Data'!$E$29,0,10*ROW('Sanitation Data'!E165)))</f>
        <v/>
      </c>
      <c r="CR171" s="322" t="str">
        <f ca="true">+IF(OFFSET('Sanitation Data'!$E$30,0,10*ROW('Sanitation Data'!E165))="","",OFFSET('Sanitation Data'!$E$30,0,10*ROW('Sanitation Data'!E165)))</f>
        <v/>
      </c>
      <c r="CS171" s="322" t="str">
        <f ca="true">+IF(OFFSET('Sanitation Data'!$E$31,0,10*ROW('Sanitation Data'!E165))="","",OFFSET('Sanitation Data'!$E$31,0,10*ROW('Sanitation Data'!E165)))</f>
        <v/>
      </c>
      <c r="CT171" s="322" t="str">
        <f ca="true">+IF(OFFSET('Sanitation Data'!$E$32,0,10*ROW('Sanitation Data'!E165))="","",OFFSET('Sanitation Data'!$E$32,0,10*ROW('Sanitation Data'!E165)))</f>
        <v/>
      </c>
      <c r="CU171" s="322" t="str">
        <f ca="true">+IF(OFFSET('Sanitation Data'!$F$28,0,10*ROW('Sanitation Data'!F165))="","",OFFSET('Sanitation Data'!$F$28,0,10*ROW('Sanitation Data'!F165)))</f>
        <v/>
      </c>
      <c r="CV171" s="322" t="str">
        <f ca="true">+IF(OFFSET('Sanitation Data'!$F$29,0,10*ROW('Sanitation Data'!F165))="","",OFFSET('Sanitation Data'!$F$29,0,10*ROW('Sanitation Data'!F165)))</f>
        <v/>
      </c>
      <c r="CW171" s="322" t="str">
        <f ca="true">+IF(OFFSET('Sanitation Data'!$F$30,0,10*ROW('Sanitation Data'!F165))="","",OFFSET('Sanitation Data'!$F$30,0,10*ROW('Sanitation Data'!F165)))</f>
        <v/>
      </c>
      <c r="CX171" s="322" t="str">
        <f ca="true">+IF(OFFSET('Sanitation Data'!$F$31,0,10*ROW('Sanitation Data'!F165))="","",OFFSET('Sanitation Data'!$F$31,0,10*ROW('Sanitation Data'!F165)))</f>
        <v/>
      </c>
      <c r="CY171" s="322" t="str">
        <f ca="true">+IF(OFFSET('Sanitation Data'!$F$32,0,10*ROW('Sanitation Data'!F165))="","",OFFSET('Sanitation Data'!$F$32,0,10*ROW('Sanitation Data'!F165)))</f>
        <v/>
      </c>
      <c r="CZ171" s="322" t="str">
        <f ca="true">+IF(OFFSET('Sanitation Data'!$G$28,0,10*ROW('Sanitation Data'!G165))="","",OFFSET('Sanitation Data'!$G$28,0,10*ROW('Sanitation Data'!G165)))</f>
        <v/>
      </c>
      <c r="DA171" s="322" t="str">
        <f ca="true">+IF(OFFSET('Sanitation Data'!$G$29,0,10*ROW('Sanitation Data'!G165))="","",OFFSET('Sanitation Data'!$G$29,0,10*ROW('Sanitation Data'!G165)))</f>
        <v/>
      </c>
      <c r="DB171" s="322" t="str">
        <f ca="true">+IF(OFFSET('Sanitation Data'!$G$30,0,10*ROW('Sanitation Data'!G165))="","",OFFSET('Sanitation Data'!$G$30,0,10*ROW('Sanitation Data'!G165)))</f>
        <v/>
      </c>
      <c r="DC171" s="322" t="str">
        <f ca="true">+IF(OFFSET('Sanitation Data'!$G$31,0,10*ROW('Sanitation Data'!G165))="","",OFFSET('Sanitation Data'!$G$31,0,10*ROW('Sanitation Data'!G165)))</f>
        <v/>
      </c>
      <c r="DD171" s="322" t="str">
        <f ca="true">+IF(OFFSET('Sanitation Data'!$G$32,0,10*ROW('Sanitation Data'!G165))="","",OFFSET('Sanitation Data'!$G$32,0,10*ROW('Sanitation Data'!G165)))</f>
        <v/>
      </c>
      <c r="DE171" s="322" t="str">
        <f ca="true">+IF(OFFSET('Sanitation Data'!$H$28,0,10*ROW('Sanitation Data'!H165))="","",OFFSET('Sanitation Data'!$H$28,0,10*ROW('Sanitation Data'!H165)))</f>
        <v/>
      </c>
      <c r="DF171" s="322" t="str">
        <f ca="true">+IF(OFFSET('Sanitation Data'!$H$29,0,10*ROW('Sanitation Data'!H165))="","",OFFSET('Sanitation Data'!$H$29,0,10*ROW('Sanitation Data'!H165)))</f>
        <v/>
      </c>
      <c r="DG171" s="322" t="str">
        <f ca="true">+IF(OFFSET('Sanitation Data'!$H$30,0,10*ROW('Sanitation Data'!H165))="","",OFFSET('Sanitation Data'!$H$30,0,10*ROW('Sanitation Data'!H165)))</f>
        <v/>
      </c>
      <c r="DH171" s="322" t="str">
        <f ca="true">+IF(OFFSET('Sanitation Data'!$H$31,0,10*ROW('Sanitation Data'!H165))="","",OFFSET('Sanitation Data'!$H$31,0,10*ROW('Sanitation Data'!H165)))</f>
        <v/>
      </c>
      <c r="DI171" s="322" t="str">
        <f ca="true">+IF(OFFSET('Sanitation Data'!$H$32,0,10*ROW('Sanitation Data'!H165))="","",OFFSET('Sanitation Data'!$H$32,0,10*ROW('Sanitation Data'!H165)))</f>
        <v/>
      </c>
      <c r="DJ171" s="322" t="str">
        <f ca="true">+IF(OFFSET('Sanitation Data'!$I$28,0,10*ROW('Sanitation Data'!I165))="","",OFFSET('Sanitation Data'!$I$28,0,10*ROW('Sanitation Data'!I165)))</f>
        <v/>
      </c>
      <c r="DK171" s="322" t="str">
        <f ca="true">+IF(OFFSET('Sanitation Data'!$I$29,0,10*ROW('Sanitation Data'!I165))="","",OFFSET('Sanitation Data'!$I$29,0,10*ROW('Sanitation Data'!I165)))</f>
        <v/>
      </c>
      <c r="DL171" s="322" t="str">
        <f ca="true">+IF(OFFSET('Sanitation Data'!$I$30,0,10*ROW('Sanitation Data'!I165))="","",OFFSET('Sanitation Data'!$I$30,0,10*ROW('Sanitation Data'!I165)))</f>
        <v/>
      </c>
      <c r="DM171" s="322" t="str">
        <f ca="true">+IF(OFFSET('Sanitation Data'!$I$31,0,10*ROW('Sanitation Data'!I165))="","",OFFSET('Sanitation Data'!$I$31,0,10*ROW('Sanitation Data'!I165)))</f>
        <v/>
      </c>
      <c r="DN171" s="322" t="str">
        <f ca="true">+IF(OFFSET('Sanitation Data'!$I$32,0,10*ROW('Sanitation Data'!I165))="","",OFFSET('Sanitation Data'!$I$32,0,10*ROW('Sanitation Data'!I165)))</f>
        <v/>
      </c>
      <c r="DO171" s="322" t="str">
        <f ca="true">+IF(OFFSET('Hygiene Data'!$D$11,0,10*ROW('Hygiene Data'!D165))="","",OFFSET('Hygiene Data'!$D$11,0,10*ROW('Hygiene Data'!D165)))</f>
        <v/>
      </c>
      <c r="DP171" s="322" t="str">
        <f ca="true">+IF(OFFSET('Hygiene Data'!$D$12,0,10*ROW('Hygiene Data'!D165))="","",OFFSET('Hygiene Data'!$D$12,0,10*ROW('Hygiene Data'!D165)))</f>
        <v/>
      </c>
      <c r="DQ171" s="322" t="str">
        <f ca="true">+IF(OFFSET('Hygiene Data'!$D$13,0,10*ROW('Hygiene Data'!D165))="","",OFFSET('Hygiene Data'!$D$13,0,10*ROW('Hygiene Data'!D165)))</f>
        <v/>
      </c>
      <c r="DR171" s="322" t="str">
        <f ca="true">+IF(OFFSET('Hygiene Data'!$E$11,0,10*ROW('Hygiene Data'!E165))="","",OFFSET('Hygiene Data'!$E$11,0,10*ROW('Hygiene Data'!E165)))</f>
        <v/>
      </c>
      <c r="DS171" s="322" t="str">
        <f ca="true">+IF(OFFSET('Hygiene Data'!$E$12,0,10*ROW('Hygiene Data'!E165))="","",OFFSET('Hygiene Data'!$E$12,0,10*ROW('Hygiene Data'!E165)))</f>
        <v/>
      </c>
      <c r="DT171" s="322" t="str">
        <f ca="true">+IF(OFFSET('Hygiene Data'!$E$13,0,10*ROW('Hygiene Data'!E165))="","",OFFSET('Hygiene Data'!$E$13,0,10*ROW('Hygiene Data'!E165)))</f>
        <v/>
      </c>
      <c r="DU171" s="322" t="str">
        <f ca="true">+IF(OFFSET('Hygiene Data'!$F$11,0,10*ROW('Hygiene Data'!F165))="","",OFFSET('Hygiene Data'!$F$11,0,10*ROW('Hygiene Data'!F165)))</f>
        <v/>
      </c>
      <c r="DV171" s="322" t="str">
        <f ca="true">+IF(OFFSET('Hygiene Data'!$F$12,0,10*ROW('Hygiene Data'!F165))="","",OFFSET('Hygiene Data'!$F$12,0,10*ROW('Hygiene Data'!F165)))</f>
        <v/>
      </c>
      <c r="DW171" s="322" t="str">
        <f ca="true">+IF(OFFSET('Hygiene Data'!$F$13,0,10*ROW('Hygiene Data'!F165))="","",OFFSET('Hygiene Data'!$F$13,0,10*ROW('Hygiene Data'!F165)))</f>
        <v/>
      </c>
      <c r="DX171" s="322" t="str">
        <f ca="true">+IF(OFFSET('Hygiene Data'!$G$11,0,10*ROW('Hygiene Data'!G165))="","",OFFSET('Hygiene Data'!$G$11,0,10*ROW('Hygiene Data'!G165)))</f>
        <v/>
      </c>
      <c r="DY171" s="322" t="str">
        <f ca="true">+IF(OFFSET('Hygiene Data'!$G$12,0,10*ROW('Hygiene Data'!G165))="","",OFFSET('Hygiene Data'!$G$12,0,10*ROW('Hygiene Data'!G165)))</f>
        <v/>
      </c>
      <c r="DZ171" s="322" t="str">
        <f ca="true">+IF(OFFSET('Hygiene Data'!$G$13,0,10*ROW('Hygiene Data'!G165))="","",OFFSET('Hygiene Data'!$G$13,0,10*ROW('Hygiene Data'!G165)))</f>
        <v/>
      </c>
      <c r="EA171" s="322" t="str">
        <f ca="true">+IF(OFFSET('Hygiene Data'!$H$11,0,10*ROW('Hygiene Data'!H165))="","",OFFSET('Hygiene Data'!$H$11,0,10*ROW('Hygiene Data'!H165)))</f>
        <v/>
      </c>
      <c r="EB171" s="322" t="str">
        <f ca="true">+IF(OFFSET('Hygiene Data'!$H$12,0,10*ROW('Hygiene Data'!H165))="","",OFFSET('Hygiene Data'!$H$12,0,10*ROW('Hygiene Data'!H165)))</f>
        <v/>
      </c>
      <c r="EC171" s="322" t="str">
        <f ca="true">+IF(OFFSET('Hygiene Data'!$H$13,0,10*ROW('Hygiene Data'!H165))="","",OFFSET('Hygiene Data'!$H$13,0,10*ROW('Hygiene Data'!H165)))</f>
        <v/>
      </c>
      <c r="ED171" s="322" t="str">
        <f ca="true">+IF(OFFSET('Hygiene Data'!$I$11,0,10*ROW('Hygiene Data'!I165))="","",OFFSET('Hygiene Data'!$I$11,0,10*ROW('Hygiene Data'!I165)))</f>
        <v/>
      </c>
      <c r="EE171" s="322" t="str">
        <f ca="true">+IF(OFFSET('Hygiene Data'!$I$12,0,10*ROW('Hygiene Data'!I165))="","",OFFSET('Hygiene Data'!$I$12,0,10*ROW('Hygiene Data'!I165)))</f>
        <v/>
      </c>
      <c r="EF171" s="322" t="str">
        <f ca="true">+IF(OFFSET('Hygiene Data'!$I$13,0,10*ROW('Hygiene Data'!I165))="","",OFFSET('Hygiene Data'!$I$13,0,10*ROW('Hygiene Data'!I165)))</f>
        <v/>
      </c>
    </row>
    <row xmlns:x14ac="http://schemas.microsoft.com/office/spreadsheetml/2009/9/ac" r="172" x14ac:dyDescent="0.2">
      <c r="A172" s="38" t="str">
        <f ca="true">+IF(OFFSET('Water Data'!$B$2,0,10*ROW('Water Data'!E166))="","",OFFSET('Water Data'!$B$2,0,10*ROW('Water Data'!E166)))</f>
        <v/>
      </c>
      <c r="B172" s="38" t="str">
        <f ca="true">+IF(OFFSET('Water Data'!$C$2,0,10*ROW('Water Data'!F166))="","",OFFSET('Water Data'!$C$2,0,10*ROW('Water Data'!F166)))</f>
        <v/>
      </c>
      <c r="C172" s="378" t="str">
        <f t="shared" ca="true" si="2"/>
        <v/>
      </c>
      <c r="D172" s="99"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9"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9"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9"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9"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9"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9"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9"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9"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9"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9"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9"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9"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9"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9"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9"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9"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9"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100"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100"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100"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100"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100"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100"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100"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100"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100"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100"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100"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100"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100"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100"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100"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100"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100"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100"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100"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100"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100"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100"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100"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100"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100"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100"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100"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100"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100"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100"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101"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101"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101"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101"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101"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101"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101"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101"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101"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101"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101"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101"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101"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101"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101"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101"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101"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101"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22"/>
      <c r="BS172" s="322" t="str">
        <f ca="true">+IF(OFFSET('Water Data'!$D$27,0,10*ROW('Water Data'!D166))="","",OFFSET('Water Data'!$D$27,0,10*ROW('Water Data'!D166)))</f>
        <v/>
      </c>
      <c r="BT172" s="322" t="str">
        <f ca="true">+IF(OFFSET('Water Data'!$D$28,0,10*ROW('Water Data'!D166))="","",OFFSET('Water Data'!$D$28,0,10*ROW('Water Data'!D166)))</f>
        <v/>
      </c>
      <c r="BU172" s="322" t="str">
        <f ca="true">+IF(OFFSET('Water Data'!$D$29,0,10*ROW('Water Data'!D166))="","",OFFSET('Water Data'!$D$29,0,10*ROW('Water Data'!D166)))</f>
        <v/>
      </c>
      <c r="BV172" s="322" t="str">
        <f ca="true">+IF(OFFSET('Water Data'!$E$27,0,10*ROW('Water Data'!E166))="","",OFFSET('Water Data'!$E$27,0,10*ROW('Water Data'!E166)))</f>
        <v/>
      </c>
      <c r="BW172" s="322" t="str">
        <f ca="true">+IF(OFFSET('Water Data'!$E$28,0,10*ROW('Water Data'!E166))="","",OFFSET('Water Data'!$E$28,0,10*ROW('Water Data'!E166)))</f>
        <v/>
      </c>
      <c r="BX172" s="322" t="str">
        <f ca="true">+IF(OFFSET('Water Data'!$E$29,0,10*ROW('Water Data'!E166))="","",OFFSET('Water Data'!$E$29,0,10*ROW('Water Data'!E166)))</f>
        <v/>
      </c>
      <c r="BY172" s="322" t="str">
        <f ca="true">+IF(OFFSET('Water Data'!$F$27,0,10*ROW('Water Data'!F166))="","",OFFSET('Water Data'!$F$27,0,10*ROW('Water Data'!F166)))</f>
        <v/>
      </c>
      <c r="BZ172" s="322" t="str">
        <f ca="true">+IF(OFFSET('Water Data'!$F$28,0,10*ROW('Water Data'!F166))="","",OFFSET('Water Data'!$F$28,0,10*ROW('Water Data'!F166)))</f>
        <v/>
      </c>
      <c r="CA172" s="322" t="str">
        <f ca="true">+IF(OFFSET('Water Data'!$F$29,0,10*ROW('Water Data'!F166))="","",OFFSET('Water Data'!$F$29,0,10*ROW('Water Data'!F166)))</f>
        <v/>
      </c>
      <c r="CB172" s="322" t="str">
        <f ca="true">+IF(OFFSET('Water Data'!$G$27,0,10*ROW('Water Data'!G166))="","",OFFSET('Water Data'!$G$27,0,10*ROW('Water Data'!G166)))</f>
        <v/>
      </c>
      <c r="CC172" s="322" t="str">
        <f ca="true">+IF(OFFSET('Water Data'!$G$28,0,10*ROW('Water Data'!G166))="","",OFFSET('Water Data'!$G$28,0,10*ROW('Water Data'!G166)))</f>
        <v/>
      </c>
      <c r="CD172" s="322" t="str">
        <f ca="true">+IF(OFFSET('Water Data'!$G$29,0,10*ROW('Water Data'!G166))="","",OFFSET('Water Data'!$G$29,0,10*ROW('Water Data'!G166)))</f>
        <v/>
      </c>
      <c r="CE172" s="322" t="str">
        <f ca="true">+IF(OFFSET('Water Data'!$H$27,0,10*ROW('Water Data'!H166))="","",OFFSET('Water Data'!$H$27,0,10*ROW('Water Data'!H166)))</f>
        <v/>
      </c>
      <c r="CF172" s="322" t="str">
        <f ca="true">+IF(OFFSET('Water Data'!$H$28,0,10*ROW('Water Data'!H166))="","",OFFSET('Water Data'!$H$28,0,10*ROW('Water Data'!H166)))</f>
        <v/>
      </c>
      <c r="CG172" s="322" t="str">
        <f ca="true">+IF(OFFSET('Water Data'!$H$29,0,10*ROW('Water Data'!H166))="","",OFFSET('Water Data'!$H$29,0,10*ROW('Water Data'!H166)))</f>
        <v/>
      </c>
      <c r="CH172" s="322" t="str">
        <f ca="true">+IF(OFFSET('Water Data'!$I$27,0,10*ROW('Water Data'!I166))="","",OFFSET('Water Data'!$I$27,0,10*ROW('Water Data'!I166)))</f>
        <v/>
      </c>
      <c r="CI172" s="322" t="str">
        <f ca="true">+IF(OFFSET('Water Data'!$I$28,0,10*ROW('Water Data'!I166))="","",OFFSET('Water Data'!$I$28,0,10*ROW('Water Data'!I166)))</f>
        <v/>
      </c>
      <c r="CJ172" s="322" t="str">
        <f ca="true">+IF(OFFSET('Water Data'!$I$29,0,10*ROW('Water Data'!I166))="","",OFFSET('Water Data'!$I$29,0,10*ROW('Water Data'!I166)))</f>
        <v/>
      </c>
      <c r="CK172" s="322" t="str">
        <f ca="true">+IF(OFFSET('Sanitation Data'!$D$28,0,10*ROW('Sanitation Data'!D166))="","",OFFSET('Sanitation Data'!$D$28,0,10*ROW('Sanitation Data'!D166)))</f>
        <v/>
      </c>
      <c r="CL172" s="322" t="str">
        <f ca="true">+IF(OFFSET('Sanitation Data'!$D$29,0,10*ROW('Sanitation Data'!D166))="","",OFFSET('Sanitation Data'!$D$29,0,10*ROW('Sanitation Data'!D166)))</f>
        <v/>
      </c>
      <c r="CM172" s="322" t="str">
        <f ca="true">+IF(OFFSET('Sanitation Data'!$D$30,0,10*ROW('Sanitation Data'!D166))="","",OFFSET('Sanitation Data'!$D$30,0,10*ROW('Sanitation Data'!D166)))</f>
        <v/>
      </c>
      <c r="CN172" s="322" t="str">
        <f ca="true">+IF(OFFSET('Sanitation Data'!$D$31,0,10*ROW('Sanitation Data'!D166))="","",OFFSET('Sanitation Data'!$D$31,0,10*ROW('Sanitation Data'!D166)))</f>
        <v/>
      </c>
      <c r="CO172" s="322" t="str">
        <f ca="true">+IF(OFFSET('Sanitation Data'!$D$32,0,10*ROW('Sanitation Data'!D166))="","",OFFSET('Sanitation Data'!$D$32,0,10*ROW('Sanitation Data'!D166)))</f>
        <v/>
      </c>
      <c r="CP172" s="322" t="str">
        <f ca="true">+IF(OFFSET('Sanitation Data'!$E$28,0,10*ROW('Sanitation Data'!E166))="","",OFFSET('Sanitation Data'!$E$28,0,10*ROW('Sanitation Data'!E166)))</f>
        <v/>
      </c>
      <c r="CQ172" s="322" t="str">
        <f ca="true">+IF(OFFSET('Sanitation Data'!$E$29,0,10*ROW('Sanitation Data'!E166))="","",OFFSET('Sanitation Data'!$E$29,0,10*ROW('Sanitation Data'!E166)))</f>
        <v/>
      </c>
      <c r="CR172" s="322" t="str">
        <f ca="true">+IF(OFFSET('Sanitation Data'!$E$30,0,10*ROW('Sanitation Data'!E166))="","",OFFSET('Sanitation Data'!$E$30,0,10*ROW('Sanitation Data'!E166)))</f>
        <v/>
      </c>
      <c r="CS172" s="322" t="str">
        <f ca="true">+IF(OFFSET('Sanitation Data'!$E$31,0,10*ROW('Sanitation Data'!E166))="","",OFFSET('Sanitation Data'!$E$31,0,10*ROW('Sanitation Data'!E166)))</f>
        <v/>
      </c>
      <c r="CT172" s="322" t="str">
        <f ca="true">+IF(OFFSET('Sanitation Data'!$E$32,0,10*ROW('Sanitation Data'!E166))="","",OFFSET('Sanitation Data'!$E$32,0,10*ROW('Sanitation Data'!E166)))</f>
        <v/>
      </c>
      <c r="CU172" s="322" t="str">
        <f ca="true">+IF(OFFSET('Sanitation Data'!$F$28,0,10*ROW('Sanitation Data'!F166))="","",OFFSET('Sanitation Data'!$F$28,0,10*ROW('Sanitation Data'!F166)))</f>
        <v/>
      </c>
      <c r="CV172" s="322" t="str">
        <f ca="true">+IF(OFFSET('Sanitation Data'!$F$29,0,10*ROW('Sanitation Data'!F166))="","",OFFSET('Sanitation Data'!$F$29,0,10*ROW('Sanitation Data'!F166)))</f>
        <v/>
      </c>
      <c r="CW172" s="322" t="str">
        <f ca="true">+IF(OFFSET('Sanitation Data'!$F$30,0,10*ROW('Sanitation Data'!F166))="","",OFFSET('Sanitation Data'!$F$30,0,10*ROW('Sanitation Data'!F166)))</f>
        <v/>
      </c>
      <c r="CX172" s="322" t="str">
        <f ca="true">+IF(OFFSET('Sanitation Data'!$F$31,0,10*ROW('Sanitation Data'!F166))="","",OFFSET('Sanitation Data'!$F$31,0,10*ROW('Sanitation Data'!F166)))</f>
        <v/>
      </c>
      <c r="CY172" s="322" t="str">
        <f ca="true">+IF(OFFSET('Sanitation Data'!$F$32,0,10*ROW('Sanitation Data'!F166))="","",OFFSET('Sanitation Data'!$F$32,0,10*ROW('Sanitation Data'!F166)))</f>
        <v/>
      </c>
      <c r="CZ172" s="322" t="str">
        <f ca="true">+IF(OFFSET('Sanitation Data'!$G$28,0,10*ROW('Sanitation Data'!G166))="","",OFFSET('Sanitation Data'!$G$28,0,10*ROW('Sanitation Data'!G166)))</f>
        <v/>
      </c>
      <c r="DA172" s="322" t="str">
        <f ca="true">+IF(OFFSET('Sanitation Data'!$G$29,0,10*ROW('Sanitation Data'!G166))="","",OFFSET('Sanitation Data'!$G$29,0,10*ROW('Sanitation Data'!G166)))</f>
        <v/>
      </c>
      <c r="DB172" s="322" t="str">
        <f ca="true">+IF(OFFSET('Sanitation Data'!$G$30,0,10*ROW('Sanitation Data'!G166))="","",OFFSET('Sanitation Data'!$G$30,0,10*ROW('Sanitation Data'!G166)))</f>
        <v/>
      </c>
      <c r="DC172" s="322" t="str">
        <f ca="true">+IF(OFFSET('Sanitation Data'!$G$31,0,10*ROW('Sanitation Data'!G166))="","",OFFSET('Sanitation Data'!$G$31,0,10*ROW('Sanitation Data'!G166)))</f>
        <v/>
      </c>
      <c r="DD172" s="322" t="str">
        <f ca="true">+IF(OFFSET('Sanitation Data'!$G$32,0,10*ROW('Sanitation Data'!G166))="","",OFFSET('Sanitation Data'!$G$32,0,10*ROW('Sanitation Data'!G166)))</f>
        <v/>
      </c>
      <c r="DE172" s="322" t="str">
        <f ca="true">+IF(OFFSET('Sanitation Data'!$H$28,0,10*ROW('Sanitation Data'!H166))="","",OFFSET('Sanitation Data'!$H$28,0,10*ROW('Sanitation Data'!H166)))</f>
        <v/>
      </c>
      <c r="DF172" s="322" t="str">
        <f ca="true">+IF(OFFSET('Sanitation Data'!$H$29,0,10*ROW('Sanitation Data'!H166))="","",OFFSET('Sanitation Data'!$H$29,0,10*ROW('Sanitation Data'!H166)))</f>
        <v/>
      </c>
      <c r="DG172" s="322" t="str">
        <f ca="true">+IF(OFFSET('Sanitation Data'!$H$30,0,10*ROW('Sanitation Data'!H166))="","",OFFSET('Sanitation Data'!$H$30,0,10*ROW('Sanitation Data'!H166)))</f>
        <v/>
      </c>
      <c r="DH172" s="322" t="str">
        <f ca="true">+IF(OFFSET('Sanitation Data'!$H$31,0,10*ROW('Sanitation Data'!H166))="","",OFFSET('Sanitation Data'!$H$31,0,10*ROW('Sanitation Data'!H166)))</f>
        <v/>
      </c>
      <c r="DI172" s="322" t="str">
        <f ca="true">+IF(OFFSET('Sanitation Data'!$H$32,0,10*ROW('Sanitation Data'!H166))="","",OFFSET('Sanitation Data'!$H$32,0,10*ROW('Sanitation Data'!H166)))</f>
        <v/>
      </c>
      <c r="DJ172" s="322" t="str">
        <f ca="true">+IF(OFFSET('Sanitation Data'!$I$28,0,10*ROW('Sanitation Data'!I166))="","",OFFSET('Sanitation Data'!$I$28,0,10*ROW('Sanitation Data'!I166)))</f>
        <v/>
      </c>
      <c r="DK172" s="322" t="str">
        <f ca="true">+IF(OFFSET('Sanitation Data'!$I$29,0,10*ROW('Sanitation Data'!I166))="","",OFFSET('Sanitation Data'!$I$29,0,10*ROW('Sanitation Data'!I166)))</f>
        <v/>
      </c>
      <c r="DL172" s="322" t="str">
        <f ca="true">+IF(OFFSET('Sanitation Data'!$I$30,0,10*ROW('Sanitation Data'!I166))="","",OFFSET('Sanitation Data'!$I$30,0,10*ROW('Sanitation Data'!I166)))</f>
        <v/>
      </c>
      <c r="DM172" s="322" t="str">
        <f ca="true">+IF(OFFSET('Sanitation Data'!$I$31,0,10*ROW('Sanitation Data'!I166))="","",OFFSET('Sanitation Data'!$I$31,0,10*ROW('Sanitation Data'!I166)))</f>
        <v/>
      </c>
      <c r="DN172" s="322" t="str">
        <f ca="true">+IF(OFFSET('Sanitation Data'!$I$32,0,10*ROW('Sanitation Data'!I166))="","",OFFSET('Sanitation Data'!$I$32,0,10*ROW('Sanitation Data'!I166)))</f>
        <v/>
      </c>
      <c r="DO172" s="322" t="str">
        <f ca="true">+IF(OFFSET('Hygiene Data'!$D$11,0,10*ROW('Hygiene Data'!D166))="","",OFFSET('Hygiene Data'!$D$11,0,10*ROW('Hygiene Data'!D166)))</f>
        <v/>
      </c>
      <c r="DP172" s="322" t="str">
        <f ca="true">+IF(OFFSET('Hygiene Data'!$D$12,0,10*ROW('Hygiene Data'!D166))="","",OFFSET('Hygiene Data'!$D$12,0,10*ROW('Hygiene Data'!D166)))</f>
        <v/>
      </c>
      <c r="DQ172" s="322" t="str">
        <f ca="true">+IF(OFFSET('Hygiene Data'!$D$13,0,10*ROW('Hygiene Data'!D166))="","",OFFSET('Hygiene Data'!$D$13,0,10*ROW('Hygiene Data'!D166)))</f>
        <v/>
      </c>
      <c r="DR172" s="322" t="str">
        <f ca="true">+IF(OFFSET('Hygiene Data'!$E$11,0,10*ROW('Hygiene Data'!E166))="","",OFFSET('Hygiene Data'!$E$11,0,10*ROW('Hygiene Data'!E166)))</f>
        <v/>
      </c>
      <c r="DS172" s="322" t="str">
        <f ca="true">+IF(OFFSET('Hygiene Data'!$E$12,0,10*ROW('Hygiene Data'!E166))="","",OFFSET('Hygiene Data'!$E$12,0,10*ROW('Hygiene Data'!E166)))</f>
        <v/>
      </c>
      <c r="DT172" s="322" t="str">
        <f ca="true">+IF(OFFSET('Hygiene Data'!$E$13,0,10*ROW('Hygiene Data'!E166))="","",OFFSET('Hygiene Data'!$E$13,0,10*ROW('Hygiene Data'!E166)))</f>
        <v/>
      </c>
      <c r="DU172" s="322" t="str">
        <f ca="true">+IF(OFFSET('Hygiene Data'!$F$11,0,10*ROW('Hygiene Data'!F166))="","",OFFSET('Hygiene Data'!$F$11,0,10*ROW('Hygiene Data'!F166)))</f>
        <v/>
      </c>
      <c r="DV172" s="322" t="str">
        <f ca="true">+IF(OFFSET('Hygiene Data'!$F$12,0,10*ROW('Hygiene Data'!F166))="","",OFFSET('Hygiene Data'!$F$12,0,10*ROW('Hygiene Data'!F166)))</f>
        <v/>
      </c>
      <c r="DW172" s="322" t="str">
        <f ca="true">+IF(OFFSET('Hygiene Data'!$F$13,0,10*ROW('Hygiene Data'!F166))="","",OFFSET('Hygiene Data'!$F$13,0,10*ROW('Hygiene Data'!F166)))</f>
        <v/>
      </c>
      <c r="DX172" s="322" t="str">
        <f ca="true">+IF(OFFSET('Hygiene Data'!$G$11,0,10*ROW('Hygiene Data'!G166))="","",OFFSET('Hygiene Data'!$G$11,0,10*ROW('Hygiene Data'!G166)))</f>
        <v/>
      </c>
      <c r="DY172" s="322" t="str">
        <f ca="true">+IF(OFFSET('Hygiene Data'!$G$12,0,10*ROW('Hygiene Data'!G166))="","",OFFSET('Hygiene Data'!$G$12,0,10*ROW('Hygiene Data'!G166)))</f>
        <v/>
      </c>
      <c r="DZ172" s="322" t="str">
        <f ca="true">+IF(OFFSET('Hygiene Data'!$G$13,0,10*ROW('Hygiene Data'!G166))="","",OFFSET('Hygiene Data'!$G$13,0,10*ROW('Hygiene Data'!G166)))</f>
        <v/>
      </c>
      <c r="EA172" s="322" t="str">
        <f ca="true">+IF(OFFSET('Hygiene Data'!$H$11,0,10*ROW('Hygiene Data'!H166))="","",OFFSET('Hygiene Data'!$H$11,0,10*ROW('Hygiene Data'!H166)))</f>
        <v/>
      </c>
      <c r="EB172" s="322" t="str">
        <f ca="true">+IF(OFFSET('Hygiene Data'!$H$12,0,10*ROW('Hygiene Data'!H166))="","",OFFSET('Hygiene Data'!$H$12,0,10*ROW('Hygiene Data'!H166)))</f>
        <v/>
      </c>
      <c r="EC172" s="322" t="str">
        <f ca="true">+IF(OFFSET('Hygiene Data'!$H$13,0,10*ROW('Hygiene Data'!H166))="","",OFFSET('Hygiene Data'!$H$13,0,10*ROW('Hygiene Data'!H166)))</f>
        <v/>
      </c>
      <c r="ED172" s="322" t="str">
        <f ca="true">+IF(OFFSET('Hygiene Data'!$I$11,0,10*ROW('Hygiene Data'!I166))="","",OFFSET('Hygiene Data'!$I$11,0,10*ROW('Hygiene Data'!I166)))</f>
        <v/>
      </c>
      <c r="EE172" s="322" t="str">
        <f ca="true">+IF(OFFSET('Hygiene Data'!$I$12,0,10*ROW('Hygiene Data'!I166))="","",OFFSET('Hygiene Data'!$I$12,0,10*ROW('Hygiene Data'!I166)))</f>
        <v/>
      </c>
      <c r="EF172" s="322" t="str">
        <f ca="true">+IF(OFFSET('Hygiene Data'!$I$13,0,10*ROW('Hygiene Data'!I166))="","",OFFSET('Hygiene Data'!$I$13,0,10*ROW('Hygiene Data'!I166)))</f>
        <v/>
      </c>
    </row>
    <row xmlns:x14ac="http://schemas.microsoft.com/office/spreadsheetml/2009/9/ac" r="173" x14ac:dyDescent="0.2">
      <c r="A173" s="38" t="str">
        <f ca="true">+IF(OFFSET('Water Data'!$B$2,0,10*ROW('Water Data'!E167))="","",OFFSET('Water Data'!$B$2,0,10*ROW('Water Data'!E167)))</f>
        <v/>
      </c>
      <c r="B173" s="38" t="str">
        <f ca="true">+IF(OFFSET('Water Data'!$C$2,0,10*ROW('Water Data'!F167))="","",OFFSET('Water Data'!$C$2,0,10*ROW('Water Data'!F167)))</f>
        <v/>
      </c>
      <c r="C173" s="378" t="str">
        <f t="shared" ca="true" si="2"/>
        <v/>
      </c>
      <c r="D173" s="99"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9"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9"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9"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9"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9"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9"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9"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9"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9"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9"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9"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9"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9"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9"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9"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9"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9"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100"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100"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100"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100"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100"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100"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100"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100"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100"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100"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100"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100"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100"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100"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100"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100"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100"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100"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100"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100"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100"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100"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100"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100"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100"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100"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100"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100"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100"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100"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101"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101"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101"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101"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101"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101"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101"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101"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101"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101"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101"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101"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101"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101"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101"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101"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101"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101"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22"/>
      <c r="BS173" s="322" t="str">
        <f ca="true">+IF(OFFSET('Water Data'!$D$27,0,10*ROW('Water Data'!D167))="","",OFFSET('Water Data'!$D$27,0,10*ROW('Water Data'!D167)))</f>
        <v/>
      </c>
      <c r="BT173" s="322" t="str">
        <f ca="true">+IF(OFFSET('Water Data'!$D$28,0,10*ROW('Water Data'!D167))="","",OFFSET('Water Data'!$D$28,0,10*ROW('Water Data'!D167)))</f>
        <v/>
      </c>
      <c r="BU173" s="322" t="str">
        <f ca="true">+IF(OFFSET('Water Data'!$D$29,0,10*ROW('Water Data'!D167))="","",OFFSET('Water Data'!$D$29,0,10*ROW('Water Data'!D167)))</f>
        <v/>
      </c>
      <c r="BV173" s="322" t="str">
        <f ca="true">+IF(OFFSET('Water Data'!$E$27,0,10*ROW('Water Data'!E167))="","",OFFSET('Water Data'!$E$27,0,10*ROW('Water Data'!E167)))</f>
        <v/>
      </c>
      <c r="BW173" s="322" t="str">
        <f ca="true">+IF(OFFSET('Water Data'!$E$28,0,10*ROW('Water Data'!E167))="","",OFFSET('Water Data'!$E$28,0,10*ROW('Water Data'!E167)))</f>
        <v/>
      </c>
      <c r="BX173" s="322" t="str">
        <f ca="true">+IF(OFFSET('Water Data'!$E$29,0,10*ROW('Water Data'!E167))="","",OFFSET('Water Data'!$E$29,0,10*ROW('Water Data'!E167)))</f>
        <v/>
      </c>
      <c r="BY173" s="322" t="str">
        <f ca="true">+IF(OFFSET('Water Data'!$F$27,0,10*ROW('Water Data'!F167))="","",OFFSET('Water Data'!$F$27,0,10*ROW('Water Data'!F167)))</f>
        <v/>
      </c>
      <c r="BZ173" s="322" t="str">
        <f ca="true">+IF(OFFSET('Water Data'!$F$28,0,10*ROW('Water Data'!F167))="","",OFFSET('Water Data'!$F$28,0,10*ROW('Water Data'!F167)))</f>
        <v/>
      </c>
      <c r="CA173" s="322" t="str">
        <f ca="true">+IF(OFFSET('Water Data'!$F$29,0,10*ROW('Water Data'!F167))="","",OFFSET('Water Data'!$F$29,0,10*ROW('Water Data'!F167)))</f>
        <v/>
      </c>
      <c r="CB173" s="322" t="str">
        <f ca="true">+IF(OFFSET('Water Data'!$G$27,0,10*ROW('Water Data'!G167))="","",OFFSET('Water Data'!$G$27,0,10*ROW('Water Data'!G167)))</f>
        <v/>
      </c>
      <c r="CC173" s="322" t="str">
        <f ca="true">+IF(OFFSET('Water Data'!$G$28,0,10*ROW('Water Data'!G167))="","",OFFSET('Water Data'!$G$28,0,10*ROW('Water Data'!G167)))</f>
        <v/>
      </c>
      <c r="CD173" s="322" t="str">
        <f ca="true">+IF(OFFSET('Water Data'!$G$29,0,10*ROW('Water Data'!G167))="","",OFFSET('Water Data'!$G$29,0,10*ROW('Water Data'!G167)))</f>
        <v/>
      </c>
      <c r="CE173" s="322" t="str">
        <f ca="true">+IF(OFFSET('Water Data'!$H$27,0,10*ROW('Water Data'!H167))="","",OFFSET('Water Data'!$H$27,0,10*ROW('Water Data'!H167)))</f>
        <v/>
      </c>
      <c r="CF173" s="322" t="str">
        <f ca="true">+IF(OFFSET('Water Data'!$H$28,0,10*ROW('Water Data'!H167))="","",OFFSET('Water Data'!$H$28,0,10*ROW('Water Data'!H167)))</f>
        <v/>
      </c>
      <c r="CG173" s="322" t="str">
        <f ca="true">+IF(OFFSET('Water Data'!$H$29,0,10*ROW('Water Data'!H167))="","",OFFSET('Water Data'!$H$29,0,10*ROW('Water Data'!H167)))</f>
        <v/>
      </c>
      <c r="CH173" s="322" t="str">
        <f ca="true">+IF(OFFSET('Water Data'!$I$27,0,10*ROW('Water Data'!I167))="","",OFFSET('Water Data'!$I$27,0,10*ROW('Water Data'!I167)))</f>
        <v/>
      </c>
      <c r="CI173" s="322" t="str">
        <f ca="true">+IF(OFFSET('Water Data'!$I$28,0,10*ROW('Water Data'!I167))="","",OFFSET('Water Data'!$I$28,0,10*ROW('Water Data'!I167)))</f>
        <v/>
      </c>
      <c r="CJ173" s="322" t="str">
        <f ca="true">+IF(OFFSET('Water Data'!$I$29,0,10*ROW('Water Data'!I167))="","",OFFSET('Water Data'!$I$29,0,10*ROW('Water Data'!I167)))</f>
        <v/>
      </c>
      <c r="CK173" s="322" t="str">
        <f ca="true">+IF(OFFSET('Sanitation Data'!$D$28,0,10*ROW('Sanitation Data'!D167))="","",OFFSET('Sanitation Data'!$D$28,0,10*ROW('Sanitation Data'!D167)))</f>
        <v/>
      </c>
      <c r="CL173" s="322" t="str">
        <f ca="true">+IF(OFFSET('Sanitation Data'!$D$29,0,10*ROW('Sanitation Data'!D167))="","",OFFSET('Sanitation Data'!$D$29,0,10*ROW('Sanitation Data'!D167)))</f>
        <v/>
      </c>
      <c r="CM173" s="322" t="str">
        <f ca="true">+IF(OFFSET('Sanitation Data'!$D$30,0,10*ROW('Sanitation Data'!D167))="","",OFFSET('Sanitation Data'!$D$30,0,10*ROW('Sanitation Data'!D167)))</f>
        <v/>
      </c>
      <c r="CN173" s="322" t="str">
        <f ca="true">+IF(OFFSET('Sanitation Data'!$D$31,0,10*ROW('Sanitation Data'!D167))="","",OFFSET('Sanitation Data'!$D$31,0,10*ROW('Sanitation Data'!D167)))</f>
        <v/>
      </c>
      <c r="CO173" s="322" t="str">
        <f ca="true">+IF(OFFSET('Sanitation Data'!$D$32,0,10*ROW('Sanitation Data'!D167))="","",OFFSET('Sanitation Data'!$D$32,0,10*ROW('Sanitation Data'!D167)))</f>
        <v/>
      </c>
      <c r="CP173" s="322" t="str">
        <f ca="true">+IF(OFFSET('Sanitation Data'!$E$28,0,10*ROW('Sanitation Data'!E167))="","",OFFSET('Sanitation Data'!$E$28,0,10*ROW('Sanitation Data'!E167)))</f>
        <v/>
      </c>
      <c r="CQ173" s="322" t="str">
        <f ca="true">+IF(OFFSET('Sanitation Data'!$E$29,0,10*ROW('Sanitation Data'!E167))="","",OFFSET('Sanitation Data'!$E$29,0,10*ROW('Sanitation Data'!E167)))</f>
        <v/>
      </c>
      <c r="CR173" s="322" t="str">
        <f ca="true">+IF(OFFSET('Sanitation Data'!$E$30,0,10*ROW('Sanitation Data'!E167))="","",OFFSET('Sanitation Data'!$E$30,0,10*ROW('Sanitation Data'!E167)))</f>
        <v/>
      </c>
      <c r="CS173" s="322" t="str">
        <f ca="true">+IF(OFFSET('Sanitation Data'!$E$31,0,10*ROW('Sanitation Data'!E167))="","",OFFSET('Sanitation Data'!$E$31,0,10*ROW('Sanitation Data'!E167)))</f>
        <v/>
      </c>
      <c r="CT173" s="322" t="str">
        <f ca="true">+IF(OFFSET('Sanitation Data'!$E$32,0,10*ROW('Sanitation Data'!E167))="","",OFFSET('Sanitation Data'!$E$32,0,10*ROW('Sanitation Data'!E167)))</f>
        <v/>
      </c>
      <c r="CU173" s="322" t="str">
        <f ca="true">+IF(OFFSET('Sanitation Data'!$F$28,0,10*ROW('Sanitation Data'!F167))="","",OFFSET('Sanitation Data'!$F$28,0,10*ROW('Sanitation Data'!F167)))</f>
        <v/>
      </c>
      <c r="CV173" s="322" t="str">
        <f ca="true">+IF(OFFSET('Sanitation Data'!$F$29,0,10*ROW('Sanitation Data'!F167))="","",OFFSET('Sanitation Data'!$F$29,0,10*ROW('Sanitation Data'!F167)))</f>
        <v/>
      </c>
      <c r="CW173" s="322" t="str">
        <f ca="true">+IF(OFFSET('Sanitation Data'!$F$30,0,10*ROW('Sanitation Data'!F167))="","",OFFSET('Sanitation Data'!$F$30,0,10*ROW('Sanitation Data'!F167)))</f>
        <v/>
      </c>
      <c r="CX173" s="322" t="str">
        <f ca="true">+IF(OFFSET('Sanitation Data'!$F$31,0,10*ROW('Sanitation Data'!F167))="","",OFFSET('Sanitation Data'!$F$31,0,10*ROW('Sanitation Data'!F167)))</f>
        <v/>
      </c>
      <c r="CY173" s="322" t="str">
        <f ca="true">+IF(OFFSET('Sanitation Data'!$F$32,0,10*ROW('Sanitation Data'!F167))="","",OFFSET('Sanitation Data'!$F$32,0,10*ROW('Sanitation Data'!F167)))</f>
        <v/>
      </c>
      <c r="CZ173" s="322" t="str">
        <f ca="true">+IF(OFFSET('Sanitation Data'!$G$28,0,10*ROW('Sanitation Data'!G167))="","",OFFSET('Sanitation Data'!$G$28,0,10*ROW('Sanitation Data'!G167)))</f>
        <v/>
      </c>
      <c r="DA173" s="322" t="str">
        <f ca="true">+IF(OFFSET('Sanitation Data'!$G$29,0,10*ROW('Sanitation Data'!G167))="","",OFFSET('Sanitation Data'!$G$29,0,10*ROW('Sanitation Data'!G167)))</f>
        <v/>
      </c>
      <c r="DB173" s="322" t="str">
        <f ca="true">+IF(OFFSET('Sanitation Data'!$G$30,0,10*ROW('Sanitation Data'!G167))="","",OFFSET('Sanitation Data'!$G$30,0,10*ROW('Sanitation Data'!G167)))</f>
        <v/>
      </c>
      <c r="DC173" s="322" t="str">
        <f ca="true">+IF(OFFSET('Sanitation Data'!$G$31,0,10*ROW('Sanitation Data'!G167))="","",OFFSET('Sanitation Data'!$G$31,0,10*ROW('Sanitation Data'!G167)))</f>
        <v/>
      </c>
      <c r="DD173" s="322" t="str">
        <f ca="true">+IF(OFFSET('Sanitation Data'!$G$32,0,10*ROW('Sanitation Data'!G167))="","",OFFSET('Sanitation Data'!$G$32,0,10*ROW('Sanitation Data'!G167)))</f>
        <v/>
      </c>
      <c r="DE173" s="322" t="str">
        <f ca="true">+IF(OFFSET('Sanitation Data'!$H$28,0,10*ROW('Sanitation Data'!H167))="","",OFFSET('Sanitation Data'!$H$28,0,10*ROW('Sanitation Data'!H167)))</f>
        <v/>
      </c>
      <c r="DF173" s="322" t="str">
        <f ca="true">+IF(OFFSET('Sanitation Data'!$H$29,0,10*ROW('Sanitation Data'!H167))="","",OFFSET('Sanitation Data'!$H$29,0,10*ROW('Sanitation Data'!H167)))</f>
        <v/>
      </c>
      <c r="DG173" s="322" t="str">
        <f ca="true">+IF(OFFSET('Sanitation Data'!$H$30,0,10*ROW('Sanitation Data'!H167))="","",OFFSET('Sanitation Data'!$H$30,0,10*ROW('Sanitation Data'!H167)))</f>
        <v/>
      </c>
      <c r="DH173" s="322" t="str">
        <f ca="true">+IF(OFFSET('Sanitation Data'!$H$31,0,10*ROW('Sanitation Data'!H167))="","",OFFSET('Sanitation Data'!$H$31,0,10*ROW('Sanitation Data'!H167)))</f>
        <v/>
      </c>
      <c r="DI173" s="322" t="str">
        <f ca="true">+IF(OFFSET('Sanitation Data'!$H$32,0,10*ROW('Sanitation Data'!H167))="","",OFFSET('Sanitation Data'!$H$32,0,10*ROW('Sanitation Data'!H167)))</f>
        <v/>
      </c>
      <c r="DJ173" s="322" t="str">
        <f ca="true">+IF(OFFSET('Sanitation Data'!$I$28,0,10*ROW('Sanitation Data'!I167))="","",OFFSET('Sanitation Data'!$I$28,0,10*ROW('Sanitation Data'!I167)))</f>
        <v/>
      </c>
      <c r="DK173" s="322" t="str">
        <f ca="true">+IF(OFFSET('Sanitation Data'!$I$29,0,10*ROW('Sanitation Data'!I167))="","",OFFSET('Sanitation Data'!$I$29,0,10*ROW('Sanitation Data'!I167)))</f>
        <v/>
      </c>
      <c r="DL173" s="322" t="str">
        <f ca="true">+IF(OFFSET('Sanitation Data'!$I$30,0,10*ROW('Sanitation Data'!I167))="","",OFFSET('Sanitation Data'!$I$30,0,10*ROW('Sanitation Data'!I167)))</f>
        <v/>
      </c>
      <c r="DM173" s="322" t="str">
        <f ca="true">+IF(OFFSET('Sanitation Data'!$I$31,0,10*ROW('Sanitation Data'!I167))="","",OFFSET('Sanitation Data'!$I$31,0,10*ROW('Sanitation Data'!I167)))</f>
        <v/>
      </c>
      <c r="DN173" s="322" t="str">
        <f ca="true">+IF(OFFSET('Sanitation Data'!$I$32,0,10*ROW('Sanitation Data'!I167))="","",OFFSET('Sanitation Data'!$I$32,0,10*ROW('Sanitation Data'!I167)))</f>
        <v/>
      </c>
      <c r="DO173" s="322" t="str">
        <f ca="true">+IF(OFFSET('Hygiene Data'!$D$11,0,10*ROW('Hygiene Data'!D167))="","",OFFSET('Hygiene Data'!$D$11,0,10*ROW('Hygiene Data'!D167)))</f>
        <v/>
      </c>
      <c r="DP173" s="322" t="str">
        <f ca="true">+IF(OFFSET('Hygiene Data'!$D$12,0,10*ROW('Hygiene Data'!D167))="","",OFFSET('Hygiene Data'!$D$12,0,10*ROW('Hygiene Data'!D167)))</f>
        <v/>
      </c>
      <c r="DQ173" s="322" t="str">
        <f ca="true">+IF(OFFSET('Hygiene Data'!$D$13,0,10*ROW('Hygiene Data'!D167))="","",OFFSET('Hygiene Data'!$D$13,0,10*ROW('Hygiene Data'!D167)))</f>
        <v/>
      </c>
      <c r="DR173" s="322" t="str">
        <f ca="true">+IF(OFFSET('Hygiene Data'!$E$11,0,10*ROW('Hygiene Data'!E167))="","",OFFSET('Hygiene Data'!$E$11,0,10*ROW('Hygiene Data'!E167)))</f>
        <v/>
      </c>
      <c r="DS173" s="322" t="str">
        <f ca="true">+IF(OFFSET('Hygiene Data'!$E$12,0,10*ROW('Hygiene Data'!E167))="","",OFFSET('Hygiene Data'!$E$12,0,10*ROW('Hygiene Data'!E167)))</f>
        <v/>
      </c>
      <c r="DT173" s="322" t="str">
        <f ca="true">+IF(OFFSET('Hygiene Data'!$E$13,0,10*ROW('Hygiene Data'!E167))="","",OFFSET('Hygiene Data'!$E$13,0,10*ROW('Hygiene Data'!E167)))</f>
        <v/>
      </c>
      <c r="DU173" s="322" t="str">
        <f ca="true">+IF(OFFSET('Hygiene Data'!$F$11,0,10*ROW('Hygiene Data'!F167))="","",OFFSET('Hygiene Data'!$F$11,0,10*ROW('Hygiene Data'!F167)))</f>
        <v/>
      </c>
      <c r="DV173" s="322" t="str">
        <f ca="true">+IF(OFFSET('Hygiene Data'!$F$12,0,10*ROW('Hygiene Data'!F167))="","",OFFSET('Hygiene Data'!$F$12,0,10*ROW('Hygiene Data'!F167)))</f>
        <v/>
      </c>
      <c r="DW173" s="322" t="str">
        <f ca="true">+IF(OFFSET('Hygiene Data'!$F$13,0,10*ROW('Hygiene Data'!F167))="","",OFFSET('Hygiene Data'!$F$13,0,10*ROW('Hygiene Data'!F167)))</f>
        <v/>
      </c>
      <c r="DX173" s="322" t="str">
        <f ca="true">+IF(OFFSET('Hygiene Data'!$G$11,0,10*ROW('Hygiene Data'!G167))="","",OFFSET('Hygiene Data'!$G$11,0,10*ROW('Hygiene Data'!G167)))</f>
        <v/>
      </c>
      <c r="DY173" s="322" t="str">
        <f ca="true">+IF(OFFSET('Hygiene Data'!$G$12,0,10*ROW('Hygiene Data'!G167))="","",OFFSET('Hygiene Data'!$G$12,0,10*ROW('Hygiene Data'!G167)))</f>
        <v/>
      </c>
      <c r="DZ173" s="322" t="str">
        <f ca="true">+IF(OFFSET('Hygiene Data'!$G$13,0,10*ROW('Hygiene Data'!G167))="","",OFFSET('Hygiene Data'!$G$13,0,10*ROW('Hygiene Data'!G167)))</f>
        <v/>
      </c>
      <c r="EA173" s="322" t="str">
        <f ca="true">+IF(OFFSET('Hygiene Data'!$H$11,0,10*ROW('Hygiene Data'!H167))="","",OFFSET('Hygiene Data'!$H$11,0,10*ROW('Hygiene Data'!H167)))</f>
        <v/>
      </c>
      <c r="EB173" s="322" t="str">
        <f ca="true">+IF(OFFSET('Hygiene Data'!$H$12,0,10*ROW('Hygiene Data'!H167))="","",OFFSET('Hygiene Data'!$H$12,0,10*ROW('Hygiene Data'!H167)))</f>
        <v/>
      </c>
      <c r="EC173" s="322" t="str">
        <f ca="true">+IF(OFFSET('Hygiene Data'!$H$13,0,10*ROW('Hygiene Data'!H167))="","",OFFSET('Hygiene Data'!$H$13,0,10*ROW('Hygiene Data'!H167)))</f>
        <v/>
      </c>
      <c r="ED173" s="322" t="str">
        <f ca="true">+IF(OFFSET('Hygiene Data'!$I$11,0,10*ROW('Hygiene Data'!I167))="","",OFFSET('Hygiene Data'!$I$11,0,10*ROW('Hygiene Data'!I167)))</f>
        <v/>
      </c>
      <c r="EE173" s="322" t="str">
        <f ca="true">+IF(OFFSET('Hygiene Data'!$I$12,0,10*ROW('Hygiene Data'!I167))="","",OFFSET('Hygiene Data'!$I$12,0,10*ROW('Hygiene Data'!I167)))</f>
        <v/>
      </c>
      <c r="EF173" s="322" t="str">
        <f ca="true">+IF(OFFSET('Hygiene Data'!$I$13,0,10*ROW('Hygiene Data'!I167))="","",OFFSET('Hygiene Data'!$I$13,0,10*ROW('Hygiene Data'!I167)))</f>
        <v/>
      </c>
    </row>
    <row xmlns:x14ac="http://schemas.microsoft.com/office/spreadsheetml/2009/9/ac" r="174" x14ac:dyDescent="0.2">
      <c r="A174" s="38" t="str">
        <f ca="true">+IF(OFFSET('Water Data'!$B$2,0,10*ROW('Water Data'!E168))="","",OFFSET('Water Data'!$B$2,0,10*ROW('Water Data'!E168)))</f>
        <v/>
      </c>
      <c r="B174" s="38" t="str">
        <f ca="true">+IF(OFFSET('Water Data'!$C$2,0,10*ROW('Water Data'!F168))="","",OFFSET('Water Data'!$C$2,0,10*ROW('Water Data'!F168)))</f>
        <v/>
      </c>
      <c r="C174" s="378" t="str">
        <f t="shared" ca="true" si="2"/>
        <v/>
      </c>
      <c r="D174" s="99"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9"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9"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9"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9"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9"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9"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9"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9"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9"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9"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9"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9"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9"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9"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9"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9"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9"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100"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100"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100"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100"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100"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100"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100"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100"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100"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100"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100"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100"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100"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100"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100"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100"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100"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100"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100"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100"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100"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100"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100"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100"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100"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100"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100"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100"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100"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100"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101"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101"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101"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101"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101"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101"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101"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101"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101"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101"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101"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101"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101"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101"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101"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101"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101"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101"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22"/>
      <c r="BS174" s="322" t="str">
        <f ca="true">+IF(OFFSET('Water Data'!$D$27,0,10*ROW('Water Data'!D168))="","",OFFSET('Water Data'!$D$27,0,10*ROW('Water Data'!D168)))</f>
        <v/>
      </c>
      <c r="BT174" s="322" t="str">
        <f ca="true">+IF(OFFSET('Water Data'!$D$28,0,10*ROW('Water Data'!D168))="","",OFFSET('Water Data'!$D$28,0,10*ROW('Water Data'!D168)))</f>
        <v/>
      </c>
      <c r="BU174" s="322" t="str">
        <f ca="true">+IF(OFFSET('Water Data'!$D$29,0,10*ROW('Water Data'!D168))="","",OFFSET('Water Data'!$D$29,0,10*ROW('Water Data'!D168)))</f>
        <v/>
      </c>
      <c r="BV174" s="322" t="str">
        <f ca="true">+IF(OFFSET('Water Data'!$E$27,0,10*ROW('Water Data'!E168))="","",OFFSET('Water Data'!$E$27,0,10*ROW('Water Data'!E168)))</f>
        <v/>
      </c>
      <c r="BW174" s="322" t="str">
        <f ca="true">+IF(OFFSET('Water Data'!$E$28,0,10*ROW('Water Data'!E168))="","",OFFSET('Water Data'!$E$28,0,10*ROW('Water Data'!E168)))</f>
        <v/>
      </c>
      <c r="BX174" s="322" t="str">
        <f ca="true">+IF(OFFSET('Water Data'!$E$29,0,10*ROW('Water Data'!E168))="","",OFFSET('Water Data'!$E$29,0,10*ROW('Water Data'!E168)))</f>
        <v/>
      </c>
      <c r="BY174" s="322" t="str">
        <f ca="true">+IF(OFFSET('Water Data'!$F$27,0,10*ROW('Water Data'!F168))="","",OFFSET('Water Data'!$F$27,0,10*ROW('Water Data'!F168)))</f>
        <v/>
      </c>
      <c r="BZ174" s="322" t="str">
        <f ca="true">+IF(OFFSET('Water Data'!$F$28,0,10*ROW('Water Data'!F168))="","",OFFSET('Water Data'!$F$28,0,10*ROW('Water Data'!F168)))</f>
        <v/>
      </c>
      <c r="CA174" s="322" t="str">
        <f ca="true">+IF(OFFSET('Water Data'!$F$29,0,10*ROW('Water Data'!F168))="","",OFFSET('Water Data'!$F$29,0,10*ROW('Water Data'!F168)))</f>
        <v/>
      </c>
      <c r="CB174" s="322" t="str">
        <f ca="true">+IF(OFFSET('Water Data'!$G$27,0,10*ROW('Water Data'!G168))="","",OFFSET('Water Data'!$G$27,0,10*ROW('Water Data'!G168)))</f>
        <v/>
      </c>
      <c r="CC174" s="322" t="str">
        <f ca="true">+IF(OFFSET('Water Data'!$G$28,0,10*ROW('Water Data'!G168))="","",OFFSET('Water Data'!$G$28,0,10*ROW('Water Data'!G168)))</f>
        <v/>
      </c>
      <c r="CD174" s="322" t="str">
        <f ca="true">+IF(OFFSET('Water Data'!$G$29,0,10*ROW('Water Data'!G168))="","",OFFSET('Water Data'!$G$29,0,10*ROW('Water Data'!G168)))</f>
        <v/>
      </c>
      <c r="CE174" s="322" t="str">
        <f ca="true">+IF(OFFSET('Water Data'!$H$27,0,10*ROW('Water Data'!H168))="","",OFFSET('Water Data'!$H$27,0,10*ROW('Water Data'!H168)))</f>
        <v/>
      </c>
      <c r="CF174" s="322" t="str">
        <f ca="true">+IF(OFFSET('Water Data'!$H$28,0,10*ROW('Water Data'!H168))="","",OFFSET('Water Data'!$H$28,0,10*ROW('Water Data'!H168)))</f>
        <v/>
      </c>
      <c r="CG174" s="322" t="str">
        <f ca="true">+IF(OFFSET('Water Data'!$H$29,0,10*ROW('Water Data'!H168))="","",OFFSET('Water Data'!$H$29,0,10*ROW('Water Data'!H168)))</f>
        <v/>
      </c>
      <c r="CH174" s="322" t="str">
        <f ca="true">+IF(OFFSET('Water Data'!$I$27,0,10*ROW('Water Data'!I168))="","",OFFSET('Water Data'!$I$27,0,10*ROW('Water Data'!I168)))</f>
        <v/>
      </c>
      <c r="CI174" s="322" t="str">
        <f ca="true">+IF(OFFSET('Water Data'!$I$28,0,10*ROW('Water Data'!I168))="","",OFFSET('Water Data'!$I$28,0,10*ROW('Water Data'!I168)))</f>
        <v/>
      </c>
      <c r="CJ174" s="322" t="str">
        <f ca="true">+IF(OFFSET('Water Data'!$I$29,0,10*ROW('Water Data'!I168))="","",OFFSET('Water Data'!$I$29,0,10*ROW('Water Data'!I168)))</f>
        <v/>
      </c>
      <c r="CK174" s="322" t="str">
        <f ca="true">+IF(OFFSET('Sanitation Data'!$D$28,0,10*ROW('Sanitation Data'!D168))="","",OFFSET('Sanitation Data'!$D$28,0,10*ROW('Sanitation Data'!D168)))</f>
        <v/>
      </c>
      <c r="CL174" s="322" t="str">
        <f ca="true">+IF(OFFSET('Sanitation Data'!$D$29,0,10*ROW('Sanitation Data'!D168))="","",OFFSET('Sanitation Data'!$D$29,0,10*ROW('Sanitation Data'!D168)))</f>
        <v/>
      </c>
      <c r="CM174" s="322" t="str">
        <f ca="true">+IF(OFFSET('Sanitation Data'!$D$30,0,10*ROW('Sanitation Data'!D168))="","",OFFSET('Sanitation Data'!$D$30,0,10*ROW('Sanitation Data'!D168)))</f>
        <v/>
      </c>
      <c r="CN174" s="322" t="str">
        <f ca="true">+IF(OFFSET('Sanitation Data'!$D$31,0,10*ROW('Sanitation Data'!D168))="","",OFFSET('Sanitation Data'!$D$31,0,10*ROW('Sanitation Data'!D168)))</f>
        <v/>
      </c>
      <c r="CO174" s="322" t="str">
        <f ca="true">+IF(OFFSET('Sanitation Data'!$D$32,0,10*ROW('Sanitation Data'!D168))="","",OFFSET('Sanitation Data'!$D$32,0,10*ROW('Sanitation Data'!D168)))</f>
        <v/>
      </c>
      <c r="CP174" s="322" t="str">
        <f ca="true">+IF(OFFSET('Sanitation Data'!$E$28,0,10*ROW('Sanitation Data'!E168))="","",OFFSET('Sanitation Data'!$E$28,0,10*ROW('Sanitation Data'!E168)))</f>
        <v/>
      </c>
      <c r="CQ174" s="322" t="str">
        <f ca="true">+IF(OFFSET('Sanitation Data'!$E$29,0,10*ROW('Sanitation Data'!E168))="","",OFFSET('Sanitation Data'!$E$29,0,10*ROW('Sanitation Data'!E168)))</f>
        <v/>
      </c>
      <c r="CR174" s="322" t="str">
        <f ca="true">+IF(OFFSET('Sanitation Data'!$E$30,0,10*ROW('Sanitation Data'!E168))="","",OFFSET('Sanitation Data'!$E$30,0,10*ROW('Sanitation Data'!E168)))</f>
        <v/>
      </c>
      <c r="CS174" s="322" t="str">
        <f ca="true">+IF(OFFSET('Sanitation Data'!$E$31,0,10*ROW('Sanitation Data'!E168))="","",OFFSET('Sanitation Data'!$E$31,0,10*ROW('Sanitation Data'!E168)))</f>
        <v/>
      </c>
      <c r="CT174" s="322" t="str">
        <f ca="true">+IF(OFFSET('Sanitation Data'!$E$32,0,10*ROW('Sanitation Data'!E168))="","",OFFSET('Sanitation Data'!$E$32,0,10*ROW('Sanitation Data'!E168)))</f>
        <v/>
      </c>
      <c r="CU174" s="322" t="str">
        <f ca="true">+IF(OFFSET('Sanitation Data'!$F$28,0,10*ROW('Sanitation Data'!F168))="","",OFFSET('Sanitation Data'!$F$28,0,10*ROW('Sanitation Data'!F168)))</f>
        <v/>
      </c>
      <c r="CV174" s="322" t="str">
        <f ca="true">+IF(OFFSET('Sanitation Data'!$F$29,0,10*ROW('Sanitation Data'!F168))="","",OFFSET('Sanitation Data'!$F$29,0,10*ROW('Sanitation Data'!F168)))</f>
        <v/>
      </c>
      <c r="CW174" s="322" t="str">
        <f ca="true">+IF(OFFSET('Sanitation Data'!$F$30,0,10*ROW('Sanitation Data'!F168))="","",OFFSET('Sanitation Data'!$F$30,0,10*ROW('Sanitation Data'!F168)))</f>
        <v/>
      </c>
      <c r="CX174" s="322" t="str">
        <f ca="true">+IF(OFFSET('Sanitation Data'!$F$31,0,10*ROW('Sanitation Data'!F168))="","",OFFSET('Sanitation Data'!$F$31,0,10*ROW('Sanitation Data'!F168)))</f>
        <v/>
      </c>
      <c r="CY174" s="322" t="str">
        <f ca="true">+IF(OFFSET('Sanitation Data'!$F$32,0,10*ROW('Sanitation Data'!F168))="","",OFFSET('Sanitation Data'!$F$32,0,10*ROW('Sanitation Data'!F168)))</f>
        <v/>
      </c>
      <c r="CZ174" s="322" t="str">
        <f ca="true">+IF(OFFSET('Sanitation Data'!$G$28,0,10*ROW('Sanitation Data'!G168))="","",OFFSET('Sanitation Data'!$G$28,0,10*ROW('Sanitation Data'!G168)))</f>
        <v/>
      </c>
      <c r="DA174" s="322" t="str">
        <f ca="true">+IF(OFFSET('Sanitation Data'!$G$29,0,10*ROW('Sanitation Data'!G168))="","",OFFSET('Sanitation Data'!$G$29,0,10*ROW('Sanitation Data'!G168)))</f>
        <v/>
      </c>
      <c r="DB174" s="322" t="str">
        <f ca="true">+IF(OFFSET('Sanitation Data'!$G$30,0,10*ROW('Sanitation Data'!G168))="","",OFFSET('Sanitation Data'!$G$30,0,10*ROW('Sanitation Data'!G168)))</f>
        <v/>
      </c>
      <c r="DC174" s="322" t="str">
        <f ca="true">+IF(OFFSET('Sanitation Data'!$G$31,0,10*ROW('Sanitation Data'!G168))="","",OFFSET('Sanitation Data'!$G$31,0,10*ROW('Sanitation Data'!G168)))</f>
        <v/>
      </c>
      <c r="DD174" s="322" t="str">
        <f ca="true">+IF(OFFSET('Sanitation Data'!$G$32,0,10*ROW('Sanitation Data'!G168))="","",OFFSET('Sanitation Data'!$G$32,0,10*ROW('Sanitation Data'!G168)))</f>
        <v/>
      </c>
      <c r="DE174" s="322" t="str">
        <f ca="true">+IF(OFFSET('Sanitation Data'!$H$28,0,10*ROW('Sanitation Data'!H168))="","",OFFSET('Sanitation Data'!$H$28,0,10*ROW('Sanitation Data'!H168)))</f>
        <v/>
      </c>
      <c r="DF174" s="322" t="str">
        <f ca="true">+IF(OFFSET('Sanitation Data'!$H$29,0,10*ROW('Sanitation Data'!H168))="","",OFFSET('Sanitation Data'!$H$29,0,10*ROW('Sanitation Data'!H168)))</f>
        <v/>
      </c>
      <c r="DG174" s="322" t="str">
        <f ca="true">+IF(OFFSET('Sanitation Data'!$H$30,0,10*ROW('Sanitation Data'!H168))="","",OFFSET('Sanitation Data'!$H$30,0,10*ROW('Sanitation Data'!H168)))</f>
        <v/>
      </c>
      <c r="DH174" s="322" t="str">
        <f ca="true">+IF(OFFSET('Sanitation Data'!$H$31,0,10*ROW('Sanitation Data'!H168))="","",OFFSET('Sanitation Data'!$H$31,0,10*ROW('Sanitation Data'!H168)))</f>
        <v/>
      </c>
      <c r="DI174" s="322" t="str">
        <f ca="true">+IF(OFFSET('Sanitation Data'!$H$32,0,10*ROW('Sanitation Data'!H168))="","",OFFSET('Sanitation Data'!$H$32,0,10*ROW('Sanitation Data'!H168)))</f>
        <v/>
      </c>
      <c r="DJ174" s="322" t="str">
        <f ca="true">+IF(OFFSET('Sanitation Data'!$I$28,0,10*ROW('Sanitation Data'!I168))="","",OFFSET('Sanitation Data'!$I$28,0,10*ROW('Sanitation Data'!I168)))</f>
        <v/>
      </c>
      <c r="DK174" s="322" t="str">
        <f ca="true">+IF(OFFSET('Sanitation Data'!$I$29,0,10*ROW('Sanitation Data'!I168))="","",OFFSET('Sanitation Data'!$I$29,0,10*ROW('Sanitation Data'!I168)))</f>
        <v/>
      </c>
      <c r="DL174" s="322" t="str">
        <f ca="true">+IF(OFFSET('Sanitation Data'!$I$30,0,10*ROW('Sanitation Data'!I168))="","",OFFSET('Sanitation Data'!$I$30,0,10*ROW('Sanitation Data'!I168)))</f>
        <v/>
      </c>
      <c r="DM174" s="322" t="str">
        <f ca="true">+IF(OFFSET('Sanitation Data'!$I$31,0,10*ROW('Sanitation Data'!I168))="","",OFFSET('Sanitation Data'!$I$31,0,10*ROW('Sanitation Data'!I168)))</f>
        <v/>
      </c>
      <c r="DN174" s="322" t="str">
        <f ca="true">+IF(OFFSET('Sanitation Data'!$I$32,0,10*ROW('Sanitation Data'!I168))="","",OFFSET('Sanitation Data'!$I$32,0,10*ROW('Sanitation Data'!I168)))</f>
        <v/>
      </c>
      <c r="DO174" s="322" t="str">
        <f ca="true">+IF(OFFSET('Hygiene Data'!$D$11,0,10*ROW('Hygiene Data'!D168))="","",OFFSET('Hygiene Data'!$D$11,0,10*ROW('Hygiene Data'!D168)))</f>
        <v/>
      </c>
      <c r="DP174" s="322" t="str">
        <f ca="true">+IF(OFFSET('Hygiene Data'!$D$12,0,10*ROW('Hygiene Data'!D168))="","",OFFSET('Hygiene Data'!$D$12,0,10*ROW('Hygiene Data'!D168)))</f>
        <v/>
      </c>
      <c r="DQ174" s="322" t="str">
        <f ca="true">+IF(OFFSET('Hygiene Data'!$D$13,0,10*ROW('Hygiene Data'!D168))="","",OFFSET('Hygiene Data'!$D$13,0,10*ROW('Hygiene Data'!D168)))</f>
        <v/>
      </c>
      <c r="DR174" s="322" t="str">
        <f ca="true">+IF(OFFSET('Hygiene Data'!$E$11,0,10*ROW('Hygiene Data'!E168))="","",OFFSET('Hygiene Data'!$E$11,0,10*ROW('Hygiene Data'!E168)))</f>
        <v/>
      </c>
      <c r="DS174" s="322" t="str">
        <f ca="true">+IF(OFFSET('Hygiene Data'!$E$12,0,10*ROW('Hygiene Data'!E168))="","",OFFSET('Hygiene Data'!$E$12,0,10*ROW('Hygiene Data'!E168)))</f>
        <v/>
      </c>
      <c r="DT174" s="322" t="str">
        <f ca="true">+IF(OFFSET('Hygiene Data'!$E$13,0,10*ROW('Hygiene Data'!E168))="","",OFFSET('Hygiene Data'!$E$13,0,10*ROW('Hygiene Data'!E168)))</f>
        <v/>
      </c>
      <c r="DU174" s="322" t="str">
        <f ca="true">+IF(OFFSET('Hygiene Data'!$F$11,0,10*ROW('Hygiene Data'!F168))="","",OFFSET('Hygiene Data'!$F$11,0,10*ROW('Hygiene Data'!F168)))</f>
        <v/>
      </c>
      <c r="DV174" s="322" t="str">
        <f ca="true">+IF(OFFSET('Hygiene Data'!$F$12,0,10*ROW('Hygiene Data'!F168))="","",OFFSET('Hygiene Data'!$F$12,0,10*ROW('Hygiene Data'!F168)))</f>
        <v/>
      </c>
      <c r="DW174" s="322" t="str">
        <f ca="true">+IF(OFFSET('Hygiene Data'!$F$13,0,10*ROW('Hygiene Data'!F168))="","",OFFSET('Hygiene Data'!$F$13,0,10*ROW('Hygiene Data'!F168)))</f>
        <v/>
      </c>
      <c r="DX174" s="322" t="str">
        <f ca="true">+IF(OFFSET('Hygiene Data'!$G$11,0,10*ROW('Hygiene Data'!G168))="","",OFFSET('Hygiene Data'!$G$11,0,10*ROW('Hygiene Data'!G168)))</f>
        <v/>
      </c>
      <c r="DY174" s="322" t="str">
        <f ca="true">+IF(OFFSET('Hygiene Data'!$G$12,0,10*ROW('Hygiene Data'!G168))="","",OFFSET('Hygiene Data'!$G$12,0,10*ROW('Hygiene Data'!G168)))</f>
        <v/>
      </c>
      <c r="DZ174" s="322" t="str">
        <f ca="true">+IF(OFFSET('Hygiene Data'!$G$13,0,10*ROW('Hygiene Data'!G168))="","",OFFSET('Hygiene Data'!$G$13,0,10*ROW('Hygiene Data'!G168)))</f>
        <v/>
      </c>
      <c r="EA174" s="322" t="str">
        <f ca="true">+IF(OFFSET('Hygiene Data'!$H$11,0,10*ROW('Hygiene Data'!H168))="","",OFFSET('Hygiene Data'!$H$11,0,10*ROW('Hygiene Data'!H168)))</f>
        <v/>
      </c>
      <c r="EB174" s="322" t="str">
        <f ca="true">+IF(OFFSET('Hygiene Data'!$H$12,0,10*ROW('Hygiene Data'!H168))="","",OFFSET('Hygiene Data'!$H$12,0,10*ROW('Hygiene Data'!H168)))</f>
        <v/>
      </c>
      <c r="EC174" s="322" t="str">
        <f ca="true">+IF(OFFSET('Hygiene Data'!$H$13,0,10*ROW('Hygiene Data'!H168))="","",OFFSET('Hygiene Data'!$H$13,0,10*ROW('Hygiene Data'!H168)))</f>
        <v/>
      </c>
      <c r="ED174" s="322" t="str">
        <f ca="true">+IF(OFFSET('Hygiene Data'!$I$11,0,10*ROW('Hygiene Data'!I168))="","",OFFSET('Hygiene Data'!$I$11,0,10*ROW('Hygiene Data'!I168)))</f>
        <v/>
      </c>
      <c r="EE174" s="322" t="str">
        <f ca="true">+IF(OFFSET('Hygiene Data'!$I$12,0,10*ROW('Hygiene Data'!I168))="","",OFFSET('Hygiene Data'!$I$12,0,10*ROW('Hygiene Data'!I168)))</f>
        <v/>
      </c>
      <c r="EF174" s="322" t="str">
        <f ca="true">+IF(OFFSET('Hygiene Data'!$I$13,0,10*ROW('Hygiene Data'!I168))="","",OFFSET('Hygiene Data'!$I$13,0,10*ROW('Hygiene Data'!I168)))</f>
        <v/>
      </c>
    </row>
    <row xmlns:x14ac="http://schemas.microsoft.com/office/spreadsheetml/2009/9/ac" r="175" x14ac:dyDescent="0.2">
      <c r="A175" s="38" t="str">
        <f ca="true">+IF(OFFSET('Water Data'!$B$2,0,10*ROW('Water Data'!E169))="","",OFFSET('Water Data'!$B$2,0,10*ROW('Water Data'!E169)))</f>
        <v/>
      </c>
      <c r="B175" s="38" t="str">
        <f ca="true">+IF(OFFSET('Water Data'!$C$2,0,10*ROW('Water Data'!F169))="","",OFFSET('Water Data'!$C$2,0,10*ROW('Water Data'!F169)))</f>
        <v/>
      </c>
      <c r="C175" s="378" t="str">
        <f t="shared" ca="true" si="2"/>
        <v/>
      </c>
      <c r="D175" s="99"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9"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9"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9"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9"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9"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9"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9"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9"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9"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9"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9"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9"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9"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9"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9"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9"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9"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100"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100"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100"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100"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100"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100"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100"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100"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100"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100"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100"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100"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100"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100"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100"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100"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100"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100"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100"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100"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100"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100"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100"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100"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100"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100"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100"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100"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100"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100"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101"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101"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101"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101"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101"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101"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101"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101"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101"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101"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101"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101"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101"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101"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101"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101"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101"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101"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22"/>
      <c r="BS175" s="322" t="str">
        <f ca="true">+IF(OFFSET('Water Data'!$D$27,0,10*ROW('Water Data'!D169))="","",OFFSET('Water Data'!$D$27,0,10*ROW('Water Data'!D169)))</f>
        <v/>
      </c>
      <c r="BT175" s="322" t="str">
        <f ca="true">+IF(OFFSET('Water Data'!$D$28,0,10*ROW('Water Data'!D169))="","",OFFSET('Water Data'!$D$28,0,10*ROW('Water Data'!D169)))</f>
        <v/>
      </c>
      <c r="BU175" s="322" t="str">
        <f ca="true">+IF(OFFSET('Water Data'!$D$29,0,10*ROW('Water Data'!D169))="","",OFFSET('Water Data'!$D$29,0,10*ROW('Water Data'!D169)))</f>
        <v/>
      </c>
      <c r="BV175" s="322" t="str">
        <f ca="true">+IF(OFFSET('Water Data'!$E$27,0,10*ROW('Water Data'!E169))="","",OFFSET('Water Data'!$E$27,0,10*ROW('Water Data'!E169)))</f>
        <v/>
      </c>
      <c r="BW175" s="322" t="str">
        <f ca="true">+IF(OFFSET('Water Data'!$E$28,0,10*ROW('Water Data'!E169))="","",OFFSET('Water Data'!$E$28,0,10*ROW('Water Data'!E169)))</f>
        <v/>
      </c>
      <c r="BX175" s="322" t="str">
        <f ca="true">+IF(OFFSET('Water Data'!$E$29,0,10*ROW('Water Data'!E169))="","",OFFSET('Water Data'!$E$29,0,10*ROW('Water Data'!E169)))</f>
        <v/>
      </c>
      <c r="BY175" s="322" t="str">
        <f ca="true">+IF(OFFSET('Water Data'!$F$27,0,10*ROW('Water Data'!F169))="","",OFFSET('Water Data'!$F$27,0,10*ROW('Water Data'!F169)))</f>
        <v/>
      </c>
      <c r="BZ175" s="322" t="str">
        <f ca="true">+IF(OFFSET('Water Data'!$F$28,0,10*ROW('Water Data'!F169))="","",OFFSET('Water Data'!$F$28,0,10*ROW('Water Data'!F169)))</f>
        <v/>
      </c>
      <c r="CA175" s="322" t="str">
        <f ca="true">+IF(OFFSET('Water Data'!$F$29,0,10*ROW('Water Data'!F169))="","",OFFSET('Water Data'!$F$29,0,10*ROW('Water Data'!F169)))</f>
        <v/>
      </c>
      <c r="CB175" s="322" t="str">
        <f ca="true">+IF(OFFSET('Water Data'!$G$27,0,10*ROW('Water Data'!G169))="","",OFFSET('Water Data'!$G$27,0,10*ROW('Water Data'!G169)))</f>
        <v/>
      </c>
      <c r="CC175" s="322" t="str">
        <f ca="true">+IF(OFFSET('Water Data'!$G$28,0,10*ROW('Water Data'!G169))="","",OFFSET('Water Data'!$G$28,0,10*ROW('Water Data'!G169)))</f>
        <v/>
      </c>
      <c r="CD175" s="322" t="str">
        <f ca="true">+IF(OFFSET('Water Data'!$G$29,0,10*ROW('Water Data'!G169))="","",OFFSET('Water Data'!$G$29,0,10*ROW('Water Data'!G169)))</f>
        <v/>
      </c>
      <c r="CE175" s="322" t="str">
        <f ca="true">+IF(OFFSET('Water Data'!$H$27,0,10*ROW('Water Data'!H169))="","",OFFSET('Water Data'!$H$27,0,10*ROW('Water Data'!H169)))</f>
        <v/>
      </c>
      <c r="CF175" s="322" t="str">
        <f ca="true">+IF(OFFSET('Water Data'!$H$28,0,10*ROW('Water Data'!H169))="","",OFFSET('Water Data'!$H$28,0,10*ROW('Water Data'!H169)))</f>
        <v/>
      </c>
      <c r="CG175" s="322" t="str">
        <f ca="true">+IF(OFFSET('Water Data'!$H$29,0,10*ROW('Water Data'!H169))="","",OFFSET('Water Data'!$H$29,0,10*ROW('Water Data'!H169)))</f>
        <v/>
      </c>
      <c r="CH175" s="322" t="str">
        <f ca="true">+IF(OFFSET('Water Data'!$I$27,0,10*ROW('Water Data'!I169))="","",OFFSET('Water Data'!$I$27,0,10*ROW('Water Data'!I169)))</f>
        <v/>
      </c>
      <c r="CI175" s="322" t="str">
        <f ca="true">+IF(OFFSET('Water Data'!$I$28,0,10*ROW('Water Data'!I169))="","",OFFSET('Water Data'!$I$28,0,10*ROW('Water Data'!I169)))</f>
        <v/>
      </c>
      <c r="CJ175" s="322" t="str">
        <f ca="true">+IF(OFFSET('Water Data'!$I$29,0,10*ROW('Water Data'!I169))="","",OFFSET('Water Data'!$I$29,0,10*ROW('Water Data'!I169)))</f>
        <v/>
      </c>
      <c r="CK175" s="322" t="str">
        <f ca="true">+IF(OFFSET('Sanitation Data'!$D$28,0,10*ROW('Sanitation Data'!D169))="","",OFFSET('Sanitation Data'!$D$28,0,10*ROW('Sanitation Data'!D169)))</f>
        <v/>
      </c>
      <c r="CL175" s="322" t="str">
        <f ca="true">+IF(OFFSET('Sanitation Data'!$D$29,0,10*ROW('Sanitation Data'!D169))="","",OFFSET('Sanitation Data'!$D$29,0,10*ROW('Sanitation Data'!D169)))</f>
        <v/>
      </c>
      <c r="CM175" s="322" t="str">
        <f ca="true">+IF(OFFSET('Sanitation Data'!$D$30,0,10*ROW('Sanitation Data'!D169))="","",OFFSET('Sanitation Data'!$D$30,0,10*ROW('Sanitation Data'!D169)))</f>
        <v/>
      </c>
      <c r="CN175" s="322" t="str">
        <f ca="true">+IF(OFFSET('Sanitation Data'!$D$31,0,10*ROW('Sanitation Data'!D169))="","",OFFSET('Sanitation Data'!$D$31,0,10*ROW('Sanitation Data'!D169)))</f>
        <v/>
      </c>
      <c r="CO175" s="322" t="str">
        <f ca="true">+IF(OFFSET('Sanitation Data'!$D$32,0,10*ROW('Sanitation Data'!D169))="","",OFFSET('Sanitation Data'!$D$32,0,10*ROW('Sanitation Data'!D169)))</f>
        <v/>
      </c>
      <c r="CP175" s="322" t="str">
        <f ca="true">+IF(OFFSET('Sanitation Data'!$E$28,0,10*ROW('Sanitation Data'!E169))="","",OFFSET('Sanitation Data'!$E$28,0,10*ROW('Sanitation Data'!E169)))</f>
        <v/>
      </c>
      <c r="CQ175" s="322" t="str">
        <f ca="true">+IF(OFFSET('Sanitation Data'!$E$29,0,10*ROW('Sanitation Data'!E169))="","",OFFSET('Sanitation Data'!$E$29,0,10*ROW('Sanitation Data'!E169)))</f>
        <v/>
      </c>
      <c r="CR175" s="322" t="str">
        <f ca="true">+IF(OFFSET('Sanitation Data'!$E$30,0,10*ROW('Sanitation Data'!E169))="","",OFFSET('Sanitation Data'!$E$30,0,10*ROW('Sanitation Data'!E169)))</f>
        <v/>
      </c>
      <c r="CS175" s="322" t="str">
        <f ca="true">+IF(OFFSET('Sanitation Data'!$E$31,0,10*ROW('Sanitation Data'!E169))="","",OFFSET('Sanitation Data'!$E$31,0,10*ROW('Sanitation Data'!E169)))</f>
        <v/>
      </c>
      <c r="CT175" s="322" t="str">
        <f ca="true">+IF(OFFSET('Sanitation Data'!$E$32,0,10*ROW('Sanitation Data'!E169))="","",OFFSET('Sanitation Data'!$E$32,0,10*ROW('Sanitation Data'!E169)))</f>
        <v/>
      </c>
      <c r="CU175" s="322" t="str">
        <f ca="true">+IF(OFFSET('Sanitation Data'!$F$28,0,10*ROW('Sanitation Data'!F169))="","",OFFSET('Sanitation Data'!$F$28,0,10*ROW('Sanitation Data'!F169)))</f>
        <v/>
      </c>
      <c r="CV175" s="322" t="str">
        <f ca="true">+IF(OFFSET('Sanitation Data'!$F$29,0,10*ROW('Sanitation Data'!F169))="","",OFFSET('Sanitation Data'!$F$29,0,10*ROW('Sanitation Data'!F169)))</f>
        <v/>
      </c>
      <c r="CW175" s="322" t="str">
        <f ca="true">+IF(OFFSET('Sanitation Data'!$F$30,0,10*ROW('Sanitation Data'!F169))="","",OFFSET('Sanitation Data'!$F$30,0,10*ROW('Sanitation Data'!F169)))</f>
        <v/>
      </c>
      <c r="CX175" s="322" t="str">
        <f ca="true">+IF(OFFSET('Sanitation Data'!$F$31,0,10*ROW('Sanitation Data'!F169))="","",OFFSET('Sanitation Data'!$F$31,0,10*ROW('Sanitation Data'!F169)))</f>
        <v/>
      </c>
      <c r="CY175" s="322" t="str">
        <f ca="true">+IF(OFFSET('Sanitation Data'!$F$32,0,10*ROW('Sanitation Data'!F169))="","",OFFSET('Sanitation Data'!$F$32,0,10*ROW('Sanitation Data'!F169)))</f>
        <v/>
      </c>
      <c r="CZ175" s="322" t="str">
        <f ca="true">+IF(OFFSET('Sanitation Data'!$G$28,0,10*ROW('Sanitation Data'!G169))="","",OFFSET('Sanitation Data'!$G$28,0,10*ROW('Sanitation Data'!G169)))</f>
        <v/>
      </c>
      <c r="DA175" s="322" t="str">
        <f ca="true">+IF(OFFSET('Sanitation Data'!$G$29,0,10*ROW('Sanitation Data'!G169))="","",OFFSET('Sanitation Data'!$G$29,0,10*ROW('Sanitation Data'!G169)))</f>
        <v/>
      </c>
      <c r="DB175" s="322" t="str">
        <f ca="true">+IF(OFFSET('Sanitation Data'!$G$30,0,10*ROW('Sanitation Data'!G169))="","",OFFSET('Sanitation Data'!$G$30,0,10*ROW('Sanitation Data'!G169)))</f>
        <v/>
      </c>
      <c r="DC175" s="322" t="str">
        <f ca="true">+IF(OFFSET('Sanitation Data'!$G$31,0,10*ROW('Sanitation Data'!G169))="","",OFFSET('Sanitation Data'!$G$31,0,10*ROW('Sanitation Data'!G169)))</f>
        <v/>
      </c>
      <c r="DD175" s="322" t="str">
        <f ca="true">+IF(OFFSET('Sanitation Data'!$G$32,0,10*ROW('Sanitation Data'!G169))="","",OFFSET('Sanitation Data'!$G$32,0,10*ROW('Sanitation Data'!G169)))</f>
        <v/>
      </c>
      <c r="DE175" s="322" t="str">
        <f ca="true">+IF(OFFSET('Sanitation Data'!$H$28,0,10*ROW('Sanitation Data'!H169))="","",OFFSET('Sanitation Data'!$H$28,0,10*ROW('Sanitation Data'!H169)))</f>
        <v/>
      </c>
      <c r="DF175" s="322" t="str">
        <f ca="true">+IF(OFFSET('Sanitation Data'!$H$29,0,10*ROW('Sanitation Data'!H169))="","",OFFSET('Sanitation Data'!$H$29,0,10*ROW('Sanitation Data'!H169)))</f>
        <v/>
      </c>
      <c r="DG175" s="322" t="str">
        <f ca="true">+IF(OFFSET('Sanitation Data'!$H$30,0,10*ROW('Sanitation Data'!H169))="","",OFFSET('Sanitation Data'!$H$30,0,10*ROW('Sanitation Data'!H169)))</f>
        <v/>
      </c>
      <c r="DH175" s="322" t="str">
        <f ca="true">+IF(OFFSET('Sanitation Data'!$H$31,0,10*ROW('Sanitation Data'!H169))="","",OFFSET('Sanitation Data'!$H$31,0,10*ROW('Sanitation Data'!H169)))</f>
        <v/>
      </c>
      <c r="DI175" s="322" t="str">
        <f ca="true">+IF(OFFSET('Sanitation Data'!$H$32,0,10*ROW('Sanitation Data'!H169))="","",OFFSET('Sanitation Data'!$H$32,0,10*ROW('Sanitation Data'!H169)))</f>
        <v/>
      </c>
      <c r="DJ175" s="322" t="str">
        <f ca="true">+IF(OFFSET('Sanitation Data'!$I$28,0,10*ROW('Sanitation Data'!I169))="","",OFFSET('Sanitation Data'!$I$28,0,10*ROW('Sanitation Data'!I169)))</f>
        <v/>
      </c>
      <c r="DK175" s="322" t="str">
        <f ca="true">+IF(OFFSET('Sanitation Data'!$I$29,0,10*ROW('Sanitation Data'!I169))="","",OFFSET('Sanitation Data'!$I$29,0,10*ROW('Sanitation Data'!I169)))</f>
        <v/>
      </c>
      <c r="DL175" s="322" t="str">
        <f ca="true">+IF(OFFSET('Sanitation Data'!$I$30,0,10*ROW('Sanitation Data'!I169))="","",OFFSET('Sanitation Data'!$I$30,0,10*ROW('Sanitation Data'!I169)))</f>
        <v/>
      </c>
      <c r="DM175" s="322" t="str">
        <f ca="true">+IF(OFFSET('Sanitation Data'!$I$31,0,10*ROW('Sanitation Data'!I169))="","",OFFSET('Sanitation Data'!$I$31,0,10*ROW('Sanitation Data'!I169)))</f>
        <v/>
      </c>
      <c r="DN175" s="322" t="str">
        <f ca="true">+IF(OFFSET('Sanitation Data'!$I$32,0,10*ROW('Sanitation Data'!I169))="","",OFFSET('Sanitation Data'!$I$32,0,10*ROW('Sanitation Data'!I169)))</f>
        <v/>
      </c>
      <c r="DO175" s="322" t="str">
        <f ca="true">+IF(OFFSET('Hygiene Data'!$D$11,0,10*ROW('Hygiene Data'!D169))="","",OFFSET('Hygiene Data'!$D$11,0,10*ROW('Hygiene Data'!D169)))</f>
        <v/>
      </c>
      <c r="DP175" s="322" t="str">
        <f ca="true">+IF(OFFSET('Hygiene Data'!$D$12,0,10*ROW('Hygiene Data'!D169))="","",OFFSET('Hygiene Data'!$D$12,0,10*ROW('Hygiene Data'!D169)))</f>
        <v/>
      </c>
      <c r="DQ175" s="322" t="str">
        <f ca="true">+IF(OFFSET('Hygiene Data'!$D$13,0,10*ROW('Hygiene Data'!D169))="","",OFFSET('Hygiene Data'!$D$13,0,10*ROW('Hygiene Data'!D169)))</f>
        <v/>
      </c>
      <c r="DR175" s="322" t="str">
        <f ca="true">+IF(OFFSET('Hygiene Data'!$E$11,0,10*ROW('Hygiene Data'!E169))="","",OFFSET('Hygiene Data'!$E$11,0,10*ROW('Hygiene Data'!E169)))</f>
        <v/>
      </c>
      <c r="DS175" s="322" t="str">
        <f ca="true">+IF(OFFSET('Hygiene Data'!$E$12,0,10*ROW('Hygiene Data'!E169))="","",OFFSET('Hygiene Data'!$E$12,0,10*ROW('Hygiene Data'!E169)))</f>
        <v/>
      </c>
      <c r="DT175" s="322" t="str">
        <f ca="true">+IF(OFFSET('Hygiene Data'!$E$13,0,10*ROW('Hygiene Data'!E169))="","",OFFSET('Hygiene Data'!$E$13,0,10*ROW('Hygiene Data'!E169)))</f>
        <v/>
      </c>
      <c r="DU175" s="322" t="str">
        <f ca="true">+IF(OFFSET('Hygiene Data'!$F$11,0,10*ROW('Hygiene Data'!F169))="","",OFFSET('Hygiene Data'!$F$11,0,10*ROW('Hygiene Data'!F169)))</f>
        <v/>
      </c>
      <c r="DV175" s="322" t="str">
        <f ca="true">+IF(OFFSET('Hygiene Data'!$F$12,0,10*ROW('Hygiene Data'!F169))="","",OFFSET('Hygiene Data'!$F$12,0,10*ROW('Hygiene Data'!F169)))</f>
        <v/>
      </c>
      <c r="DW175" s="322" t="str">
        <f ca="true">+IF(OFFSET('Hygiene Data'!$F$13,0,10*ROW('Hygiene Data'!F169))="","",OFFSET('Hygiene Data'!$F$13,0,10*ROW('Hygiene Data'!F169)))</f>
        <v/>
      </c>
      <c r="DX175" s="322" t="str">
        <f ca="true">+IF(OFFSET('Hygiene Data'!$G$11,0,10*ROW('Hygiene Data'!G169))="","",OFFSET('Hygiene Data'!$G$11,0,10*ROW('Hygiene Data'!G169)))</f>
        <v/>
      </c>
      <c r="DY175" s="322" t="str">
        <f ca="true">+IF(OFFSET('Hygiene Data'!$G$12,0,10*ROW('Hygiene Data'!G169))="","",OFFSET('Hygiene Data'!$G$12,0,10*ROW('Hygiene Data'!G169)))</f>
        <v/>
      </c>
      <c r="DZ175" s="322" t="str">
        <f ca="true">+IF(OFFSET('Hygiene Data'!$G$13,0,10*ROW('Hygiene Data'!G169))="","",OFFSET('Hygiene Data'!$G$13,0,10*ROW('Hygiene Data'!G169)))</f>
        <v/>
      </c>
      <c r="EA175" s="322" t="str">
        <f ca="true">+IF(OFFSET('Hygiene Data'!$H$11,0,10*ROW('Hygiene Data'!H169))="","",OFFSET('Hygiene Data'!$H$11,0,10*ROW('Hygiene Data'!H169)))</f>
        <v/>
      </c>
      <c r="EB175" s="322" t="str">
        <f ca="true">+IF(OFFSET('Hygiene Data'!$H$12,0,10*ROW('Hygiene Data'!H169))="","",OFFSET('Hygiene Data'!$H$12,0,10*ROW('Hygiene Data'!H169)))</f>
        <v/>
      </c>
      <c r="EC175" s="322" t="str">
        <f ca="true">+IF(OFFSET('Hygiene Data'!$H$13,0,10*ROW('Hygiene Data'!H169))="","",OFFSET('Hygiene Data'!$H$13,0,10*ROW('Hygiene Data'!H169)))</f>
        <v/>
      </c>
      <c r="ED175" s="322" t="str">
        <f ca="true">+IF(OFFSET('Hygiene Data'!$I$11,0,10*ROW('Hygiene Data'!I169))="","",OFFSET('Hygiene Data'!$I$11,0,10*ROW('Hygiene Data'!I169)))</f>
        <v/>
      </c>
      <c r="EE175" s="322" t="str">
        <f ca="true">+IF(OFFSET('Hygiene Data'!$I$12,0,10*ROW('Hygiene Data'!I169))="","",OFFSET('Hygiene Data'!$I$12,0,10*ROW('Hygiene Data'!I169)))</f>
        <v/>
      </c>
      <c r="EF175" s="322" t="str">
        <f ca="true">+IF(OFFSET('Hygiene Data'!$I$13,0,10*ROW('Hygiene Data'!I169))="","",OFFSET('Hygiene Data'!$I$13,0,10*ROW('Hygiene Data'!I169)))</f>
        <v/>
      </c>
    </row>
    <row xmlns:x14ac="http://schemas.microsoft.com/office/spreadsheetml/2009/9/ac" r="176" x14ac:dyDescent="0.2">
      <c r="A176" s="38" t="str">
        <f ca="true">+IF(OFFSET('Water Data'!$B$2,0,10*ROW('Water Data'!E170))="","",OFFSET('Water Data'!$B$2,0,10*ROW('Water Data'!E170)))</f>
        <v/>
      </c>
      <c r="B176" s="38" t="str">
        <f ca="true">+IF(OFFSET('Water Data'!$C$2,0,10*ROW('Water Data'!F170))="","",OFFSET('Water Data'!$C$2,0,10*ROW('Water Data'!F170)))</f>
        <v/>
      </c>
      <c r="C176" s="378" t="str">
        <f t="shared" ca="true" si="2"/>
        <v/>
      </c>
      <c r="D176" s="99"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9"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9"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9"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9"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9"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9"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9"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9"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9"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9"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9"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9"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9"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9"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9"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9"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9"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100"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100"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100"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100"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100"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100"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100"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100"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100"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100"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100"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100"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100"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100"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100"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100"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100"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100"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100"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100"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100"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100"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100"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100"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100"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100"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100"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100"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100"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100"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101"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101"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101"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101"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101"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101"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101"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101"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101"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101"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101"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101"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101"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101"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101"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101"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101"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101"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22"/>
      <c r="BS176" s="322" t="str">
        <f ca="true">+IF(OFFSET('Water Data'!$D$27,0,10*ROW('Water Data'!D170))="","",OFFSET('Water Data'!$D$27,0,10*ROW('Water Data'!D170)))</f>
        <v/>
      </c>
      <c r="BT176" s="322" t="str">
        <f ca="true">+IF(OFFSET('Water Data'!$D$28,0,10*ROW('Water Data'!D170))="","",OFFSET('Water Data'!$D$28,0,10*ROW('Water Data'!D170)))</f>
        <v/>
      </c>
      <c r="BU176" s="322" t="str">
        <f ca="true">+IF(OFFSET('Water Data'!$D$29,0,10*ROW('Water Data'!D170))="","",OFFSET('Water Data'!$D$29,0,10*ROW('Water Data'!D170)))</f>
        <v/>
      </c>
      <c r="BV176" s="322" t="str">
        <f ca="true">+IF(OFFSET('Water Data'!$E$27,0,10*ROW('Water Data'!E170))="","",OFFSET('Water Data'!$E$27,0,10*ROW('Water Data'!E170)))</f>
        <v/>
      </c>
      <c r="BW176" s="322" t="str">
        <f ca="true">+IF(OFFSET('Water Data'!$E$28,0,10*ROW('Water Data'!E170))="","",OFFSET('Water Data'!$E$28,0,10*ROW('Water Data'!E170)))</f>
        <v/>
      </c>
      <c r="BX176" s="322" t="str">
        <f ca="true">+IF(OFFSET('Water Data'!$E$29,0,10*ROW('Water Data'!E170))="","",OFFSET('Water Data'!$E$29,0,10*ROW('Water Data'!E170)))</f>
        <v/>
      </c>
      <c r="BY176" s="322" t="str">
        <f ca="true">+IF(OFFSET('Water Data'!$F$27,0,10*ROW('Water Data'!F170))="","",OFFSET('Water Data'!$F$27,0,10*ROW('Water Data'!F170)))</f>
        <v/>
      </c>
      <c r="BZ176" s="322" t="str">
        <f ca="true">+IF(OFFSET('Water Data'!$F$28,0,10*ROW('Water Data'!F170))="","",OFFSET('Water Data'!$F$28,0,10*ROW('Water Data'!F170)))</f>
        <v/>
      </c>
      <c r="CA176" s="322" t="str">
        <f ca="true">+IF(OFFSET('Water Data'!$F$29,0,10*ROW('Water Data'!F170))="","",OFFSET('Water Data'!$F$29,0,10*ROW('Water Data'!F170)))</f>
        <v/>
      </c>
      <c r="CB176" s="322" t="str">
        <f ca="true">+IF(OFFSET('Water Data'!$G$27,0,10*ROW('Water Data'!G170))="","",OFFSET('Water Data'!$G$27,0,10*ROW('Water Data'!G170)))</f>
        <v/>
      </c>
      <c r="CC176" s="322" t="str">
        <f ca="true">+IF(OFFSET('Water Data'!$G$28,0,10*ROW('Water Data'!G170))="","",OFFSET('Water Data'!$G$28,0,10*ROW('Water Data'!G170)))</f>
        <v/>
      </c>
      <c r="CD176" s="322" t="str">
        <f ca="true">+IF(OFFSET('Water Data'!$G$29,0,10*ROW('Water Data'!G170))="","",OFFSET('Water Data'!$G$29,0,10*ROW('Water Data'!G170)))</f>
        <v/>
      </c>
      <c r="CE176" s="322" t="str">
        <f ca="true">+IF(OFFSET('Water Data'!$H$27,0,10*ROW('Water Data'!H170))="","",OFFSET('Water Data'!$H$27,0,10*ROW('Water Data'!H170)))</f>
        <v/>
      </c>
      <c r="CF176" s="322" t="str">
        <f ca="true">+IF(OFFSET('Water Data'!$H$28,0,10*ROW('Water Data'!H170))="","",OFFSET('Water Data'!$H$28,0,10*ROW('Water Data'!H170)))</f>
        <v/>
      </c>
      <c r="CG176" s="322" t="str">
        <f ca="true">+IF(OFFSET('Water Data'!$H$29,0,10*ROW('Water Data'!H170))="","",OFFSET('Water Data'!$H$29,0,10*ROW('Water Data'!H170)))</f>
        <v/>
      </c>
      <c r="CH176" s="322" t="str">
        <f ca="true">+IF(OFFSET('Water Data'!$I$27,0,10*ROW('Water Data'!I170))="","",OFFSET('Water Data'!$I$27,0,10*ROW('Water Data'!I170)))</f>
        <v/>
      </c>
      <c r="CI176" s="322" t="str">
        <f ca="true">+IF(OFFSET('Water Data'!$I$28,0,10*ROW('Water Data'!I170))="","",OFFSET('Water Data'!$I$28,0,10*ROW('Water Data'!I170)))</f>
        <v/>
      </c>
      <c r="CJ176" s="322" t="str">
        <f ca="true">+IF(OFFSET('Water Data'!$I$29,0,10*ROW('Water Data'!I170))="","",OFFSET('Water Data'!$I$29,0,10*ROW('Water Data'!I170)))</f>
        <v/>
      </c>
      <c r="CK176" s="322" t="str">
        <f ca="true">+IF(OFFSET('Sanitation Data'!$D$28,0,10*ROW('Sanitation Data'!D170))="","",OFFSET('Sanitation Data'!$D$28,0,10*ROW('Sanitation Data'!D170)))</f>
        <v/>
      </c>
      <c r="CL176" s="322" t="str">
        <f ca="true">+IF(OFFSET('Sanitation Data'!$D$29,0,10*ROW('Sanitation Data'!D170))="","",OFFSET('Sanitation Data'!$D$29,0,10*ROW('Sanitation Data'!D170)))</f>
        <v/>
      </c>
      <c r="CM176" s="322" t="str">
        <f ca="true">+IF(OFFSET('Sanitation Data'!$D$30,0,10*ROW('Sanitation Data'!D170))="","",OFFSET('Sanitation Data'!$D$30,0,10*ROW('Sanitation Data'!D170)))</f>
        <v/>
      </c>
      <c r="CN176" s="322" t="str">
        <f ca="true">+IF(OFFSET('Sanitation Data'!$D$31,0,10*ROW('Sanitation Data'!D170))="","",OFFSET('Sanitation Data'!$D$31,0,10*ROW('Sanitation Data'!D170)))</f>
        <v/>
      </c>
      <c r="CO176" s="322" t="str">
        <f ca="true">+IF(OFFSET('Sanitation Data'!$D$32,0,10*ROW('Sanitation Data'!D170))="","",OFFSET('Sanitation Data'!$D$32,0,10*ROW('Sanitation Data'!D170)))</f>
        <v/>
      </c>
      <c r="CP176" s="322" t="str">
        <f ca="true">+IF(OFFSET('Sanitation Data'!$E$28,0,10*ROW('Sanitation Data'!E170))="","",OFFSET('Sanitation Data'!$E$28,0,10*ROW('Sanitation Data'!E170)))</f>
        <v/>
      </c>
      <c r="CQ176" s="322" t="str">
        <f ca="true">+IF(OFFSET('Sanitation Data'!$E$29,0,10*ROW('Sanitation Data'!E170))="","",OFFSET('Sanitation Data'!$E$29,0,10*ROW('Sanitation Data'!E170)))</f>
        <v/>
      </c>
      <c r="CR176" s="322" t="str">
        <f ca="true">+IF(OFFSET('Sanitation Data'!$E$30,0,10*ROW('Sanitation Data'!E170))="","",OFFSET('Sanitation Data'!$E$30,0,10*ROW('Sanitation Data'!E170)))</f>
        <v/>
      </c>
      <c r="CS176" s="322" t="str">
        <f ca="true">+IF(OFFSET('Sanitation Data'!$E$31,0,10*ROW('Sanitation Data'!E170))="","",OFFSET('Sanitation Data'!$E$31,0,10*ROW('Sanitation Data'!E170)))</f>
        <v/>
      </c>
      <c r="CT176" s="322" t="str">
        <f ca="true">+IF(OFFSET('Sanitation Data'!$E$32,0,10*ROW('Sanitation Data'!E170))="","",OFFSET('Sanitation Data'!$E$32,0,10*ROW('Sanitation Data'!E170)))</f>
        <v/>
      </c>
      <c r="CU176" s="322" t="str">
        <f ca="true">+IF(OFFSET('Sanitation Data'!$F$28,0,10*ROW('Sanitation Data'!F170))="","",OFFSET('Sanitation Data'!$F$28,0,10*ROW('Sanitation Data'!F170)))</f>
        <v/>
      </c>
      <c r="CV176" s="322" t="str">
        <f ca="true">+IF(OFFSET('Sanitation Data'!$F$29,0,10*ROW('Sanitation Data'!F170))="","",OFFSET('Sanitation Data'!$F$29,0,10*ROW('Sanitation Data'!F170)))</f>
        <v/>
      </c>
      <c r="CW176" s="322" t="str">
        <f ca="true">+IF(OFFSET('Sanitation Data'!$F$30,0,10*ROW('Sanitation Data'!F170))="","",OFFSET('Sanitation Data'!$F$30,0,10*ROW('Sanitation Data'!F170)))</f>
        <v/>
      </c>
      <c r="CX176" s="322" t="str">
        <f ca="true">+IF(OFFSET('Sanitation Data'!$F$31,0,10*ROW('Sanitation Data'!F170))="","",OFFSET('Sanitation Data'!$F$31,0,10*ROW('Sanitation Data'!F170)))</f>
        <v/>
      </c>
      <c r="CY176" s="322" t="str">
        <f ca="true">+IF(OFFSET('Sanitation Data'!$F$32,0,10*ROW('Sanitation Data'!F170))="","",OFFSET('Sanitation Data'!$F$32,0,10*ROW('Sanitation Data'!F170)))</f>
        <v/>
      </c>
      <c r="CZ176" s="322" t="str">
        <f ca="true">+IF(OFFSET('Sanitation Data'!$G$28,0,10*ROW('Sanitation Data'!G170))="","",OFFSET('Sanitation Data'!$G$28,0,10*ROW('Sanitation Data'!G170)))</f>
        <v/>
      </c>
      <c r="DA176" s="322" t="str">
        <f ca="true">+IF(OFFSET('Sanitation Data'!$G$29,0,10*ROW('Sanitation Data'!G170))="","",OFFSET('Sanitation Data'!$G$29,0,10*ROW('Sanitation Data'!G170)))</f>
        <v/>
      </c>
      <c r="DB176" s="322" t="str">
        <f ca="true">+IF(OFFSET('Sanitation Data'!$G$30,0,10*ROW('Sanitation Data'!G170))="","",OFFSET('Sanitation Data'!$G$30,0,10*ROW('Sanitation Data'!G170)))</f>
        <v/>
      </c>
      <c r="DC176" s="322" t="str">
        <f ca="true">+IF(OFFSET('Sanitation Data'!$G$31,0,10*ROW('Sanitation Data'!G170))="","",OFFSET('Sanitation Data'!$G$31,0,10*ROW('Sanitation Data'!G170)))</f>
        <v/>
      </c>
      <c r="DD176" s="322" t="str">
        <f ca="true">+IF(OFFSET('Sanitation Data'!$G$32,0,10*ROW('Sanitation Data'!G170))="","",OFFSET('Sanitation Data'!$G$32,0,10*ROW('Sanitation Data'!G170)))</f>
        <v/>
      </c>
      <c r="DE176" s="322" t="str">
        <f ca="true">+IF(OFFSET('Sanitation Data'!$H$28,0,10*ROW('Sanitation Data'!H170))="","",OFFSET('Sanitation Data'!$H$28,0,10*ROW('Sanitation Data'!H170)))</f>
        <v/>
      </c>
      <c r="DF176" s="322" t="str">
        <f ca="true">+IF(OFFSET('Sanitation Data'!$H$29,0,10*ROW('Sanitation Data'!H170))="","",OFFSET('Sanitation Data'!$H$29,0,10*ROW('Sanitation Data'!H170)))</f>
        <v/>
      </c>
      <c r="DG176" s="322" t="str">
        <f ca="true">+IF(OFFSET('Sanitation Data'!$H$30,0,10*ROW('Sanitation Data'!H170))="","",OFFSET('Sanitation Data'!$H$30,0,10*ROW('Sanitation Data'!H170)))</f>
        <v/>
      </c>
      <c r="DH176" s="322" t="str">
        <f ca="true">+IF(OFFSET('Sanitation Data'!$H$31,0,10*ROW('Sanitation Data'!H170))="","",OFFSET('Sanitation Data'!$H$31,0,10*ROW('Sanitation Data'!H170)))</f>
        <v/>
      </c>
      <c r="DI176" s="322" t="str">
        <f ca="true">+IF(OFFSET('Sanitation Data'!$H$32,0,10*ROW('Sanitation Data'!H170))="","",OFFSET('Sanitation Data'!$H$32,0,10*ROW('Sanitation Data'!H170)))</f>
        <v/>
      </c>
      <c r="DJ176" s="322" t="str">
        <f ca="true">+IF(OFFSET('Sanitation Data'!$I$28,0,10*ROW('Sanitation Data'!I170))="","",OFFSET('Sanitation Data'!$I$28,0,10*ROW('Sanitation Data'!I170)))</f>
        <v/>
      </c>
      <c r="DK176" s="322" t="str">
        <f ca="true">+IF(OFFSET('Sanitation Data'!$I$29,0,10*ROW('Sanitation Data'!I170))="","",OFFSET('Sanitation Data'!$I$29,0,10*ROW('Sanitation Data'!I170)))</f>
        <v/>
      </c>
      <c r="DL176" s="322" t="str">
        <f ca="true">+IF(OFFSET('Sanitation Data'!$I$30,0,10*ROW('Sanitation Data'!I170))="","",OFFSET('Sanitation Data'!$I$30,0,10*ROW('Sanitation Data'!I170)))</f>
        <v/>
      </c>
      <c r="DM176" s="322" t="str">
        <f ca="true">+IF(OFFSET('Sanitation Data'!$I$31,0,10*ROW('Sanitation Data'!I170))="","",OFFSET('Sanitation Data'!$I$31,0,10*ROW('Sanitation Data'!I170)))</f>
        <v/>
      </c>
      <c r="DN176" s="322" t="str">
        <f ca="true">+IF(OFFSET('Sanitation Data'!$I$32,0,10*ROW('Sanitation Data'!I170))="","",OFFSET('Sanitation Data'!$I$32,0,10*ROW('Sanitation Data'!I170)))</f>
        <v/>
      </c>
      <c r="DO176" s="322" t="str">
        <f ca="true">+IF(OFFSET('Hygiene Data'!$D$11,0,10*ROW('Hygiene Data'!D170))="","",OFFSET('Hygiene Data'!$D$11,0,10*ROW('Hygiene Data'!D170)))</f>
        <v/>
      </c>
      <c r="DP176" s="322" t="str">
        <f ca="true">+IF(OFFSET('Hygiene Data'!$D$12,0,10*ROW('Hygiene Data'!D170))="","",OFFSET('Hygiene Data'!$D$12,0,10*ROW('Hygiene Data'!D170)))</f>
        <v/>
      </c>
      <c r="DQ176" s="322" t="str">
        <f ca="true">+IF(OFFSET('Hygiene Data'!$D$13,0,10*ROW('Hygiene Data'!D170))="","",OFFSET('Hygiene Data'!$D$13,0,10*ROW('Hygiene Data'!D170)))</f>
        <v/>
      </c>
      <c r="DR176" s="322" t="str">
        <f ca="true">+IF(OFFSET('Hygiene Data'!$E$11,0,10*ROW('Hygiene Data'!E170))="","",OFFSET('Hygiene Data'!$E$11,0,10*ROW('Hygiene Data'!E170)))</f>
        <v/>
      </c>
      <c r="DS176" s="322" t="str">
        <f ca="true">+IF(OFFSET('Hygiene Data'!$E$12,0,10*ROW('Hygiene Data'!E170))="","",OFFSET('Hygiene Data'!$E$12,0,10*ROW('Hygiene Data'!E170)))</f>
        <v/>
      </c>
      <c r="DT176" s="322" t="str">
        <f ca="true">+IF(OFFSET('Hygiene Data'!$E$13,0,10*ROW('Hygiene Data'!E170))="","",OFFSET('Hygiene Data'!$E$13,0,10*ROW('Hygiene Data'!E170)))</f>
        <v/>
      </c>
      <c r="DU176" s="322" t="str">
        <f ca="true">+IF(OFFSET('Hygiene Data'!$F$11,0,10*ROW('Hygiene Data'!F170))="","",OFFSET('Hygiene Data'!$F$11,0,10*ROW('Hygiene Data'!F170)))</f>
        <v/>
      </c>
      <c r="DV176" s="322" t="str">
        <f ca="true">+IF(OFFSET('Hygiene Data'!$F$12,0,10*ROW('Hygiene Data'!F170))="","",OFFSET('Hygiene Data'!$F$12,0,10*ROW('Hygiene Data'!F170)))</f>
        <v/>
      </c>
      <c r="DW176" s="322" t="str">
        <f ca="true">+IF(OFFSET('Hygiene Data'!$F$13,0,10*ROW('Hygiene Data'!F170))="","",OFFSET('Hygiene Data'!$F$13,0,10*ROW('Hygiene Data'!F170)))</f>
        <v/>
      </c>
      <c r="DX176" s="322" t="str">
        <f ca="true">+IF(OFFSET('Hygiene Data'!$G$11,0,10*ROW('Hygiene Data'!G170))="","",OFFSET('Hygiene Data'!$G$11,0,10*ROW('Hygiene Data'!G170)))</f>
        <v/>
      </c>
      <c r="DY176" s="322" t="str">
        <f ca="true">+IF(OFFSET('Hygiene Data'!$G$12,0,10*ROW('Hygiene Data'!G170))="","",OFFSET('Hygiene Data'!$G$12,0,10*ROW('Hygiene Data'!G170)))</f>
        <v/>
      </c>
      <c r="DZ176" s="322" t="str">
        <f ca="true">+IF(OFFSET('Hygiene Data'!$G$13,0,10*ROW('Hygiene Data'!G170))="","",OFFSET('Hygiene Data'!$G$13,0,10*ROW('Hygiene Data'!G170)))</f>
        <v/>
      </c>
      <c r="EA176" s="322" t="str">
        <f ca="true">+IF(OFFSET('Hygiene Data'!$H$11,0,10*ROW('Hygiene Data'!H170))="","",OFFSET('Hygiene Data'!$H$11,0,10*ROW('Hygiene Data'!H170)))</f>
        <v/>
      </c>
      <c r="EB176" s="322" t="str">
        <f ca="true">+IF(OFFSET('Hygiene Data'!$H$12,0,10*ROW('Hygiene Data'!H170))="","",OFFSET('Hygiene Data'!$H$12,0,10*ROW('Hygiene Data'!H170)))</f>
        <v/>
      </c>
      <c r="EC176" s="322" t="str">
        <f ca="true">+IF(OFFSET('Hygiene Data'!$H$13,0,10*ROW('Hygiene Data'!H170))="","",OFFSET('Hygiene Data'!$H$13,0,10*ROW('Hygiene Data'!H170)))</f>
        <v/>
      </c>
      <c r="ED176" s="322" t="str">
        <f ca="true">+IF(OFFSET('Hygiene Data'!$I$11,0,10*ROW('Hygiene Data'!I170))="","",OFFSET('Hygiene Data'!$I$11,0,10*ROW('Hygiene Data'!I170)))</f>
        <v/>
      </c>
      <c r="EE176" s="322" t="str">
        <f ca="true">+IF(OFFSET('Hygiene Data'!$I$12,0,10*ROW('Hygiene Data'!I170))="","",OFFSET('Hygiene Data'!$I$12,0,10*ROW('Hygiene Data'!I170)))</f>
        <v/>
      </c>
      <c r="EF176" s="322" t="str">
        <f ca="true">+IF(OFFSET('Hygiene Data'!$I$13,0,10*ROW('Hygiene Data'!I170))="","",OFFSET('Hygiene Data'!$I$13,0,10*ROW('Hygiene Data'!I170)))</f>
        <v/>
      </c>
    </row>
    <row xmlns:x14ac="http://schemas.microsoft.com/office/spreadsheetml/2009/9/ac" r="177" x14ac:dyDescent="0.2">
      <c r="A177" s="38" t="str">
        <f ca="true">+IF(OFFSET('Water Data'!$B$2,0,10*ROW('Water Data'!E171))="","",OFFSET('Water Data'!$B$2,0,10*ROW('Water Data'!E171)))</f>
        <v/>
      </c>
      <c r="B177" s="38" t="str">
        <f ca="true">+IF(OFFSET('Water Data'!$C$2,0,10*ROW('Water Data'!F171))="","",OFFSET('Water Data'!$C$2,0,10*ROW('Water Data'!F171)))</f>
        <v/>
      </c>
      <c r="C177" s="378" t="str">
        <f t="shared" ca="true" si="2"/>
        <v/>
      </c>
      <c r="D177" s="99"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9"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9"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9"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9"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9"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9"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9"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9"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9"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9"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9"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9"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9"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9"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9"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9"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9"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100"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100"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100"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100"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100"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100"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100"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100"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100"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100"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100"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100"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100"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100"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100"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100"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100"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100"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100"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100"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100"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100"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100"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100"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100"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100"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100"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100"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100"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100"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101"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101"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101"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101"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101"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101"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101"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101"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101"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101"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101"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101"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101"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101"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101"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101"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101"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101"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22"/>
      <c r="BS177" s="322" t="str">
        <f ca="true">+IF(OFFSET('Water Data'!$D$27,0,10*ROW('Water Data'!D171))="","",OFFSET('Water Data'!$D$27,0,10*ROW('Water Data'!D171)))</f>
        <v/>
      </c>
      <c r="BT177" s="322" t="str">
        <f ca="true">+IF(OFFSET('Water Data'!$D$28,0,10*ROW('Water Data'!D171))="","",OFFSET('Water Data'!$D$28,0,10*ROW('Water Data'!D171)))</f>
        <v/>
      </c>
      <c r="BU177" s="322" t="str">
        <f ca="true">+IF(OFFSET('Water Data'!$D$29,0,10*ROW('Water Data'!D171))="","",OFFSET('Water Data'!$D$29,0,10*ROW('Water Data'!D171)))</f>
        <v/>
      </c>
      <c r="BV177" s="322" t="str">
        <f ca="true">+IF(OFFSET('Water Data'!$E$27,0,10*ROW('Water Data'!E171))="","",OFFSET('Water Data'!$E$27,0,10*ROW('Water Data'!E171)))</f>
        <v/>
      </c>
      <c r="BW177" s="322" t="str">
        <f ca="true">+IF(OFFSET('Water Data'!$E$28,0,10*ROW('Water Data'!E171))="","",OFFSET('Water Data'!$E$28,0,10*ROW('Water Data'!E171)))</f>
        <v/>
      </c>
      <c r="BX177" s="322" t="str">
        <f ca="true">+IF(OFFSET('Water Data'!$E$29,0,10*ROW('Water Data'!E171))="","",OFFSET('Water Data'!$E$29,0,10*ROW('Water Data'!E171)))</f>
        <v/>
      </c>
      <c r="BY177" s="322" t="str">
        <f ca="true">+IF(OFFSET('Water Data'!$F$27,0,10*ROW('Water Data'!F171))="","",OFFSET('Water Data'!$F$27,0,10*ROW('Water Data'!F171)))</f>
        <v/>
      </c>
      <c r="BZ177" s="322" t="str">
        <f ca="true">+IF(OFFSET('Water Data'!$F$28,0,10*ROW('Water Data'!F171))="","",OFFSET('Water Data'!$F$28,0,10*ROW('Water Data'!F171)))</f>
        <v/>
      </c>
      <c r="CA177" s="322" t="str">
        <f ca="true">+IF(OFFSET('Water Data'!$F$29,0,10*ROW('Water Data'!F171))="","",OFFSET('Water Data'!$F$29,0,10*ROW('Water Data'!F171)))</f>
        <v/>
      </c>
      <c r="CB177" s="322" t="str">
        <f ca="true">+IF(OFFSET('Water Data'!$G$27,0,10*ROW('Water Data'!G171))="","",OFFSET('Water Data'!$G$27,0,10*ROW('Water Data'!G171)))</f>
        <v/>
      </c>
      <c r="CC177" s="322" t="str">
        <f ca="true">+IF(OFFSET('Water Data'!$G$28,0,10*ROW('Water Data'!G171))="","",OFFSET('Water Data'!$G$28,0,10*ROW('Water Data'!G171)))</f>
        <v/>
      </c>
      <c r="CD177" s="322" t="str">
        <f ca="true">+IF(OFFSET('Water Data'!$G$29,0,10*ROW('Water Data'!G171))="","",OFFSET('Water Data'!$G$29,0,10*ROW('Water Data'!G171)))</f>
        <v/>
      </c>
      <c r="CE177" s="322" t="str">
        <f ca="true">+IF(OFFSET('Water Data'!$H$27,0,10*ROW('Water Data'!H171))="","",OFFSET('Water Data'!$H$27,0,10*ROW('Water Data'!H171)))</f>
        <v/>
      </c>
      <c r="CF177" s="322" t="str">
        <f ca="true">+IF(OFFSET('Water Data'!$H$28,0,10*ROW('Water Data'!H171))="","",OFFSET('Water Data'!$H$28,0,10*ROW('Water Data'!H171)))</f>
        <v/>
      </c>
      <c r="CG177" s="322" t="str">
        <f ca="true">+IF(OFFSET('Water Data'!$H$29,0,10*ROW('Water Data'!H171))="","",OFFSET('Water Data'!$H$29,0,10*ROW('Water Data'!H171)))</f>
        <v/>
      </c>
      <c r="CH177" s="322" t="str">
        <f ca="true">+IF(OFFSET('Water Data'!$I$27,0,10*ROW('Water Data'!I171))="","",OFFSET('Water Data'!$I$27,0,10*ROW('Water Data'!I171)))</f>
        <v/>
      </c>
      <c r="CI177" s="322" t="str">
        <f ca="true">+IF(OFFSET('Water Data'!$I$28,0,10*ROW('Water Data'!I171))="","",OFFSET('Water Data'!$I$28,0,10*ROW('Water Data'!I171)))</f>
        <v/>
      </c>
      <c r="CJ177" s="322" t="str">
        <f ca="true">+IF(OFFSET('Water Data'!$I$29,0,10*ROW('Water Data'!I171))="","",OFFSET('Water Data'!$I$29,0,10*ROW('Water Data'!I171)))</f>
        <v/>
      </c>
      <c r="CK177" s="322" t="str">
        <f ca="true">+IF(OFFSET('Sanitation Data'!$D$28,0,10*ROW('Sanitation Data'!D171))="","",OFFSET('Sanitation Data'!$D$28,0,10*ROW('Sanitation Data'!D171)))</f>
        <v/>
      </c>
      <c r="CL177" s="322" t="str">
        <f ca="true">+IF(OFFSET('Sanitation Data'!$D$29,0,10*ROW('Sanitation Data'!D171))="","",OFFSET('Sanitation Data'!$D$29,0,10*ROW('Sanitation Data'!D171)))</f>
        <v/>
      </c>
      <c r="CM177" s="322" t="str">
        <f ca="true">+IF(OFFSET('Sanitation Data'!$D$30,0,10*ROW('Sanitation Data'!D171))="","",OFFSET('Sanitation Data'!$D$30,0,10*ROW('Sanitation Data'!D171)))</f>
        <v/>
      </c>
      <c r="CN177" s="322" t="str">
        <f ca="true">+IF(OFFSET('Sanitation Data'!$D$31,0,10*ROW('Sanitation Data'!D171))="","",OFFSET('Sanitation Data'!$D$31,0,10*ROW('Sanitation Data'!D171)))</f>
        <v/>
      </c>
      <c r="CO177" s="322" t="str">
        <f ca="true">+IF(OFFSET('Sanitation Data'!$D$32,0,10*ROW('Sanitation Data'!D171))="","",OFFSET('Sanitation Data'!$D$32,0,10*ROW('Sanitation Data'!D171)))</f>
        <v/>
      </c>
      <c r="CP177" s="322" t="str">
        <f ca="true">+IF(OFFSET('Sanitation Data'!$E$28,0,10*ROW('Sanitation Data'!E171))="","",OFFSET('Sanitation Data'!$E$28,0,10*ROW('Sanitation Data'!E171)))</f>
        <v/>
      </c>
      <c r="CQ177" s="322" t="str">
        <f ca="true">+IF(OFFSET('Sanitation Data'!$E$29,0,10*ROW('Sanitation Data'!E171))="","",OFFSET('Sanitation Data'!$E$29,0,10*ROW('Sanitation Data'!E171)))</f>
        <v/>
      </c>
      <c r="CR177" s="322" t="str">
        <f ca="true">+IF(OFFSET('Sanitation Data'!$E$30,0,10*ROW('Sanitation Data'!E171))="","",OFFSET('Sanitation Data'!$E$30,0,10*ROW('Sanitation Data'!E171)))</f>
        <v/>
      </c>
      <c r="CS177" s="322" t="str">
        <f ca="true">+IF(OFFSET('Sanitation Data'!$E$31,0,10*ROW('Sanitation Data'!E171))="","",OFFSET('Sanitation Data'!$E$31,0,10*ROW('Sanitation Data'!E171)))</f>
        <v/>
      </c>
      <c r="CT177" s="322" t="str">
        <f ca="true">+IF(OFFSET('Sanitation Data'!$E$32,0,10*ROW('Sanitation Data'!E171))="","",OFFSET('Sanitation Data'!$E$32,0,10*ROW('Sanitation Data'!E171)))</f>
        <v/>
      </c>
      <c r="CU177" s="322" t="str">
        <f ca="true">+IF(OFFSET('Sanitation Data'!$F$28,0,10*ROW('Sanitation Data'!F171))="","",OFFSET('Sanitation Data'!$F$28,0,10*ROW('Sanitation Data'!F171)))</f>
        <v/>
      </c>
      <c r="CV177" s="322" t="str">
        <f ca="true">+IF(OFFSET('Sanitation Data'!$F$29,0,10*ROW('Sanitation Data'!F171))="","",OFFSET('Sanitation Data'!$F$29,0,10*ROW('Sanitation Data'!F171)))</f>
        <v/>
      </c>
      <c r="CW177" s="322" t="str">
        <f ca="true">+IF(OFFSET('Sanitation Data'!$F$30,0,10*ROW('Sanitation Data'!F171))="","",OFFSET('Sanitation Data'!$F$30,0,10*ROW('Sanitation Data'!F171)))</f>
        <v/>
      </c>
      <c r="CX177" s="322" t="str">
        <f ca="true">+IF(OFFSET('Sanitation Data'!$F$31,0,10*ROW('Sanitation Data'!F171))="","",OFFSET('Sanitation Data'!$F$31,0,10*ROW('Sanitation Data'!F171)))</f>
        <v/>
      </c>
      <c r="CY177" s="322" t="str">
        <f ca="true">+IF(OFFSET('Sanitation Data'!$F$32,0,10*ROW('Sanitation Data'!F171))="","",OFFSET('Sanitation Data'!$F$32,0,10*ROW('Sanitation Data'!F171)))</f>
        <v/>
      </c>
      <c r="CZ177" s="322" t="str">
        <f ca="true">+IF(OFFSET('Sanitation Data'!$G$28,0,10*ROW('Sanitation Data'!G171))="","",OFFSET('Sanitation Data'!$G$28,0,10*ROW('Sanitation Data'!G171)))</f>
        <v/>
      </c>
      <c r="DA177" s="322" t="str">
        <f ca="true">+IF(OFFSET('Sanitation Data'!$G$29,0,10*ROW('Sanitation Data'!G171))="","",OFFSET('Sanitation Data'!$G$29,0,10*ROW('Sanitation Data'!G171)))</f>
        <v/>
      </c>
      <c r="DB177" s="322" t="str">
        <f ca="true">+IF(OFFSET('Sanitation Data'!$G$30,0,10*ROW('Sanitation Data'!G171))="","",OFFSET('Sanitation Data'!$G$30,0,10*ROW('Sanitation Data'!G171)))</f>
        <v/>
      </c>
      <c r="DC177" s="322" t="str">
        <f ca="true">+IF(OFFSET('Sanitation Data'!$G$31,0,10*ROW('Sanitation Data'!G171))="","",OFFSET('Sanitation Data'!$G$31,0,10*ROW('Sanitation Data'!G171)))</f>
        <v/>
      </c>
      <c r="DD177" s="322" t="str">
        <f ca="true">+IF(OFFSET('Sanitation Data'!$G$32,0,10*ROW('Sanitation Data'!G171))="","",OFFSET('Sanitation Data'!$G$32,0,10*ROW('Sanitation Data'!G171)))</f>
        <v/>
      </c>
      <c r="DE177" s="322" t="str">
        <f ca="true">+IF(OFFSET('Sanitation Data'!$H$28,0,10*ROW('Sanitation Data'!H171))="","",OFFSET('Sanitation Data'!$H$28,0,10*ROW('Sanitation Data'!H171)))</f>
        <v/>
      </c>
      <c r="DF177" s="322" t="str">
        <f ca="true">+IF(OFFSET('Sanitation Data'!$H$29,0,10*ROW('Sanitation Data'!H171))="","",OFFSET('Sanitation Data'!$H$29,0,10*ROW('Sanitation Data'!H171)))</f>
        <v/>
      </c>
      <c r="DG177" s="322" t="str">
        <f ca="true">+IF(OFFSET('Sanitation Data'!$H$30,0,10*ROW('Sanitation Data'!H171))="","",OFFSET('Sanitation Data'!$H$30,0,10*ROW('Sanitation Data'!H171)))</f>
        <v/>
      </c>
      <c r="DH177" s="322" t="str">
        <f ca="true">+IF(OFFSET('Sanitation Data'!$H$31,0,10*ROW('Sanitation Data'!H171))="","",OFFSET('Sanitation Data'!$H$31,0,10*ROW('Sanitation Data'!H171)))</f>
        <v/>
      </c>
      <c r="DI177" s="322" t="str">
        <f ca="true">+IF(OFFSET('Sanitation Data'!$H$32,0,10*ROW('Sanitation Data'!H171))="","",OFFSET('Sanitation Data'!$H$32,0,10*ROW('Sanitation Data'!H171)))</f>
        <v/>
      </c>
      <c r="DJ177" s="322" t="str">
        <f ca="true">+IF(OFFSET('Sanitation Data'!$I$28,0,10*ROW('Sanitation Data'!I171))="","",OFFSET('Sanitation Data'!$I$28,0,10*ROW('Sanitation Data'!I171)))</f>
        <v/>
      </c>
      <c r="DK177" s="322" t="str">
        <f ca="true">+IF(OFFSET('Sanitation Data'!$I$29,0,10*ROW('Sanitation Data'!I171))="","",OFFSET('Sanitation Data'!$I$29,0,10*ROW('Sanitation Data'!I171)))</f>
        <v/>
      </c>
      <c r="DL177" s="322" t="str">
        <f ca="true">+IF(OFFSET('Sanitation Data'!$I$30,0,10*ROW('Sanitation Data'!I171))="","",OFFSET('Sanitation Data'!$I$30,0,10*ROW('Sanitation Data'!I171)))</f>
        <v/>
      </c>
      <c r="DM177" s="322" t="str">
        <f ca="true">+IF(OFFSET('Sanitation Data'!$I$31,0,10*ROW('Sanitation Data'!I171))="","",OFFSET('Sanitation Data'!$I$31,0,10*ROW('Sanitation Data'!I171)))</f>
        <v/>
      </c>
      <c r="DN177" s="322" t="str">
        <f ca="true">+IF(OFFSET('Sanitation Data'!$I$32,0,10*ROW('Sanitation Data'!I171))="","",OFFSET('Sanitation Data'!$I$32,0,10*ROW('Sanitation Data'!I171)))</f>
        <v/>
      </c>
      <c r="DO177" s="322" t="str">
        <f ca="true">+IF(OFFSET('Hygiene Data'!$D$11,0,10*ROW('Hygiene Data'!D171))="","",OFFSET('Hygiene Data'!$D$11,0,10*ROW('Hygiene Data'!D171)))</f>
        <v/>
      </c>
      <c r="DP177" s="322" t="str">
        <f ca="true">+IF(OFFSET('Hygiene Data'!$D$12,0,10*ROW('Hygiene Data'!D171))="","",OFFSET('Hygiene Data'!$D$12,0,10*ROW('Hygiene Data'!D171)))</f>
        <v/>
      </c>
      <c r="DQ177" s="322" t="str">
        <f ca="true">+IF(OFFSET('Hygiene Data'!$D$13,0,10*ROW('Hygiene Data'!D171))="","",OFFSET('Hygiene Data'!$D$13,0,10*ROW('Hygiene Data'!D171)))</f>
        <v/>
      </c>
      <c r="DR177" s="322" t="str">
        <f ca="true">+IF(OFFSET('Hygiene Data'!$E$11,0,10*ROW('Hygiene Data'!E171))="","",OFFSET('Hygiene Data'!$E$11,0,10*ROW('Hygiene Data'!E171)))</f>
        <v/>
      </c>
      <c r="DS177" s="322" t="str">
        <f ca="true">+IF(OFFSET('Hygiene Data'!$E$12,0,10*ROW('Hygiene Data'!E171))="","",OFFSET('Hygiene Data'!$E$12,0,10*ROW('Hygiene Data'!E171)))</f>
        <v/>
      </c>
      <c r="DT177" s="322" t="str">
        <f ca="true">+IF(OFFSET('Hygiene Data'!$E$13,0,10*ROW('Hygiene Data'!E171))="","",OFFSET('Hygiene Data'!$E$13,0,10*ROW('Hygiene Data'!E171)))</f>
        <v/>
      </c>
      <c r="DU177" s="322" t="str">
        <f ca="true">+IF(OFFSET('Hygiene Data'!$F$11,0,10*ROW('Hygiene Data'!F171))="","",OFFSET('Hygiene Data'!$F$11,0,10*ROW('Hygiene Data'!F171)))</f>
        <v/>
      </c>
      <c r="DV177" s="322" t="str">
        <f ca="true">+IF(OFFSET('Hygiene Data'!$F$12,0,10*ROW('Hygiene Data'!F171))="","",OFFSET('Hygiene Data'!$F$12,0,10*ROW('Hygiene Data'!F171)))</f>
        <v/>
      </c>
      <c r="DW177" s="322" t="str">
        <f ca="true">+IF(OFFSET('Hygiene Data'!$F$13,0,10*ROW('Hygiene Data'!F171))="","",OFFSET('Hygiene Data'!$F$13,0,10*ROW('Hygiene Data'!F171)))</f>
        <v/>
      </c>
      <c r="DX177" s="322" t="str">
        <f ca="true">+IF(OFFSET('Hygiene Data'!$G$11,0,10*ROW('Hygiene Data'!G171))="","",OFFSET('Hygiene Data'!$G$11,0,10*ROW('Hygiene Data'!G171)))</f>
        <v/>
      </c>
      <c r="DY177" s="322" t="str">
        <f ca="true">+IF(OFFSET('Hygiene Data'!$G$12,0,10*ROW('Hygiene Data'!G171))="","",OFFSET('Hygiene Data'!$G$12,0,10*ROW('Hygiene Data'!G171)))</f>
        <v/>
      </c>
      <c r="DZ177" s="322" t="str">
        <f ca="true">+IF(OFFSET('Hygiene Data'!$G$13,0,10*ROW('Hygiene Data'!G171))="","",OFFSET('Hygiene Data'!$G$13,0,10*ROW('Hygiene Data'!G171)))</f>
        <v/>
      </c>
      <c r="EA177" s="322" t="str">
        <f ca="true">+IF(OFFSET('Hygiene Data'!$H$11,0,10*ROW('Hygiene Data'!H171))="","",OFFSET('Hygiene Data'!$H$11,0,10*ROW('Hygiene Data'!H171)))</f>
        <v/>
      </c>
      <c r="EB177" s="322" t="str">
        <f ca="true">+IF(OFFSET('Hygiene Data'!$H$12,0,10*ROW('Hygiene Data'!H171))="","",OFFSET('Hygiene Data'!$H$12,0,10*ROW('Hygiene Data'!H171)))</f>
        <v/>
      </c>
      <c r="EC177" s="322" t="str">
        <f ca="true">+IF(OFFSET('Hygiene Data'!$H$13,0,10*ROW('Hygiene Data'!H171))="","",OFFSET('Hygiene Data'!$H$13,0,10*ROW('Hygiene Data'!H171)))</f>
        <v/>
      </c>
      <c r="ED177" s="322" t="str">
        <f ca="true">+IF(OFFSET('Hygiene Data'!$I$11,0,10*ROW('Hygiene Data'!I171))="","",OFFSET('Hygiene Data'!$I$11,0,10*ROW('Hygiene Data'!I171)))</f>
        <v/>
      </c>
      <c r="EE177" s="322" t="str">
        <f ca="true">+IF(OFFSET('Hygiene Data'!$I$12,0,10*ROW('Hygiene Data'!I171))="","",OFFSET('Hygiene Data'!$I$12,0,10*ROW('Hygiene Data'!I171)))</f>
        <v/>
      </c>
      <c r="EF177" s="322" t="str">
        <f ca="true">+IF(OFFSET('Hygiene Data'!$I$13,0,10*ROW('Hygiene Data'!I171))="","",OFFSET('Hygiene Data'!$I$13,0,10*ROW('Hygiene Data'!I171)))</f>
        <v/>
      </c>
    </row>
    <row xmlns:x14ac="http://schemas.microsoft.com/office/spreadsheetml/2009/9/ac" r="178" x14ac:dyDescent="0.2">
      <c r="A178" s="38" t="str">
        <f ca="true">+IF(OFFSET('Water Data'!$B$2,0,10*ROW('Water Data'!E172))="","",OFFSET('Water Data'!$B$2,0,10*ROW('Water Data'!E172)))</f>
        <v/>
      </c>
      <c r="B178" s="38" t="str">
        <f ca="true">+IF(OFFSET('Water Data'!$C$2,0,10*ROW('Water Data'!F172))="","",OFFSET('Water Data'!$C$2,0,10*ROW('Water Data'!F172)))</f>
        <v/>
      </c>
      <c r="C178" s="378" t="str">
        <f t="shared" ca="true" si="2"/>
        <v/>
      </c>
      <c r="D178" s="99"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9"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9"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9"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9"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9"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9"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9"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9"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9"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9"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9"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9"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9"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9"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9"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9"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9"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100"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100"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100"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100"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100"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100"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100"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100"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100"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100"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100"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100"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100"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100"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100"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100"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100"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100"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100"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100"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100"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100"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100"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100"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100"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100"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100"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100"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100"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100"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101"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101"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101"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101"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101"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101"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101"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101"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101"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101"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101"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101"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101"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101"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101"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101"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101"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101"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22"/>
      <c r="BS178" s="322" t="str">
        <f ca="true">+IF(OFFSET('Water Data'!$D$27,0,10*ROW('Water Data'!D172))="","",OFFSET('Water Data'!$D$27,0,10*ROW('Water Data'!D172)))</f>
        <v/>
      </c>
      <c r="BT178" s="322" t="str">
        <f ca="true">+IF(OFFSET('Water Data'!$D$28,0,10*ROW('Water Data'!D172))="","",OFFSET('Water Data'!$D$28,0,10*ROW('Water Data'!D172)))</f>
        <v/>
      </c>
      <c r="BU178" s="322" t="str">
        <f ca="true">+IF(OFFSET('Water Data'!$D$29,0,10*ROW('Water Data'!D172))="","",OFFSET('Water Data'!$D$29,0,10*ROW('Water Data'!D172)))</f>
        <v/>
      </c>
      <c r="BV178" s="322" t="str">
        <f ca="true">+IF(OFFSET('Water Data'!$E$27,0,10*ROW('Water Data'!E172))="","",OFFSET('Water Data'!$E$27,0,10*ROW('Water Data'!E172)))</f>
        <v/>
      </c>
      <c r="BW178" s="322" t="str">
        <f ca="true">+IF(OFFSET('Water Data'!$E$28,0,10*ROW('Water Data'!E172))="","",OFFSET('Water Data'!$E$28,0,10*ROW('Water Data'!E172)))</f>
        <v/>
      </c>
      <c r="BX178" s="322" t="str">
        <f ca="true">+IF(OFFSET('Water Data'!$E$29,0,10*ROW('Water Data'!E172))="","",OFFSET('Water Data'!$E$29,0,10*ROW('Water Data'!E172)))</f>
        <v/>
      </c>
      <c r="BY178" s="322" t="str">
        <f ca="true">+IF(OFFSET('Water Data'!$F$27,0,10*ROW('Water Data'!F172))="","",OFFSET('Water Data'!$F$27,0,10*ROW('Water Data'!F172)))</f>
        <v/>
      </c>
      <c r="BZ178" s="322" t="str">
        <f ca="true">+IF(OFFSET('Water Data'!$F$28,0,10*ROW('Water Data'!F172))="","",OFFSET('Water Data'!$F$28,0,10*ROW('Water Data'!F172)))</f>
        <v/>
      </c>
      <c r="CA178" s="322" t="str">
        <f ca="true">+IF(OFFSET('Water Data'!$F$29,0,10*ROW('Water Data'!F172))="","",OFFSET('Water Data'!$F$29,0,10*ROW('Water Data'!F172)))</f>
        <v/>
      </c>
      <c r="CB178" s="322" t="str">
        <f ca="true">+IF(OFFSET('Water Data'!$G$27,0,10*ROW('Water Data'!G172))="","",OFFSET('Water Data'!$G$27,0,10*ROW('Water Data'!G172)))</f>
        <v/>
      </c>
      <c r="CC178" s="322" t="str">
        <f ca="true">+IF(OFFSET('Water Data'!$G$28,0,10*ROW('Water Data'!G172))="","",OFFSET('Water Data'!$G$28,0,10*ROW('Water Data'!G172)))</f>
        <v/>
      </c>
      <c r="CD178" s="322" t="str">
        <f ca="true">+IF(OFFSET('Water Data'!$G$29,0,10*ROW('Water Data'!G172))="","",OFFSET('Water Data'!$G$29,0,10*ROW('Water Data'!G172)))</f>
        <v/>
      </c>
      <c r="CE178" s="322" t="str">
        <f ca="true">+IF(OFFSET('Water Data'!$H$27,0,10*ROW('Water Data'!H172))="","",OFFSET('Water Data'!$H$27,0,10*ROW('Water Data'!H172)))</f>
        <v/>
      </c>
      <c r="CF178" s="322" t="str">
        <f ca="true">+IF(OFFSET('Water Data'!$H$28,0,10*ROW('Water Data'!H172))="","",OFFSET('Water Data'!$H$28,0,10*ROW('Water Data'!H172)))</f>
        <v/>
      </c>
      <c r="CG178" s="322" t="str">
        <f ca="true">+IF(OFFSET('Water Data'!$H$29,0,10*ROW('Water Data'!H172))="","",OFFSET('Water Data'!$H$29,0,10*ROW('Water Data'!H172)))</f>
        <v/>
      </c>
      <c r="CH178" s="322" t="str">
        <f ca="true">+IF(OFFSET('Water Data'!$I$27,0,10*ROW('Water Data'!I172))="","",OFFSET('Water Data'!$I$27,0,10*ROW('Water Data'!I172)))</f>
        <v/>
      </c>
      <c r="CI178" s="322" t="str">
        <f ca="true">+IF(OFFSET('Water Data'!$I$28,0,10*ROW('Water Data'!I172))="","",OFFSET('Water Data'!$I$28,0,10*ROW('Water Data'!I172)))</f>
        <v/>
      </c>
      <c r="CJ178" s="322" t="str">
        <f ca="true">+IF(OFFSET('Water Data'!$I$29,0,10*ROW('Water Data'!I172))="","",OFFSET('Water Data'!$I$29,0,10*ROW('Water Data'!I172)))</f>
        <v/>
      </c>
      <c r="CK178" s="322" t="str">
        <f ca="true">+IF(OFFSET('Sanitation Data'!$D$28,0,10*ROW('Sanitation Data'!D172))="","",OFFSET('Sanitation Data'!$D$28,0,10*ROW('Sanitation Data'!D172)))</f>
        <v/>
      </c>
      <c r="CL178" s="322" t="str">
        <f ca="true">+IF(OFFSET('Sanitation Data'!$D$29,0,10*ROW('Sanitation Data'!D172))="","",OFFSET('Sanitation Data'!$D$29,0,10*ROW('Sanitation Data'!D172)))</f>
        <v/>
      </c>
      <c r="CM178" s="322" t="str">
        <f ca="true">+IF(OFFSET('Sanitation Data'!$D$30,0,10*ROW('Sanitation Data'!D172))="","",OFFSET('Sanitation Data'!$D$30,0,10*ROW('Sanitation Data'!D172)))</f>
        <v/>
      </c>
      <c r="CN178" s="322" t="str">
        <f ca="true">+IF(OFFSET('Sanitation Data'!$D$31,0,10*ROW('Sanitation Data'!D172))="","",OFFSET('Sanitation Data'!$D$31,0,10*ROW('Sanitation Data'!D172)))</f>
        <v/>
      </c>
      <c r="CO178" s="322" t="str">
        <f ca="true">+IF(OFFSET('Sanitation Data'!$D$32,0,10*ROW('Sanitation Data'!D172))="","",OFFSET('Sanitation Data'!$D$32,0,10*ROW('Sanitation Data'!D172)))</f>
        <v/>
      </c>
      <c r="CP178" s="322" t="str">
        <f ca="true">+IF(OFFSET('Sanitation Data'!$E$28,0,10*ROW('Sanitation Data'!E172))="","",OFFSET('Sanitation Data'!$E$28,0,10*ROW('Sanitation Data'!E172)))</f>
        <v/>
      </c>
      <c r="CQ178" s="322" t="str">
        <f ca="true">+IF(OFFSET('Sanitation Data'!$E$29,0,10*ROW('Sanitation Data'!E172))="","",OFFSET('Sanitation Data'!$E$29,0,10*ROW('Sanitation Data'!E172)))</f>
        <v/>
      </c>
      <c r="CR178" s="322" t="str">
        <f ca="true">+IF(OFFSET('Sanitation Data'!$E$30,0,10*ROW('Sanitation Data'!E172))="","",OFFSET('Sanitation Data'!$E$30,0,10*ROW('Sanitation Data'!E172)))</f>
        <v/>
      </c>
      <c r="CS178" s="322" t="str">
        <f ca="true">+IF(OFFSET('Sanitation Data'!$E$31,0,10*ROW('Sanitation Data'!E172))="","",OFFSET('Sanitation Data'!$E$31,0,10*ROW('Sanitation Data'!E172)))</f>
        <v/>
      </c>
      <c r="CT178" s="322" t="str">
        <f ca="true">+IF(OFFSET('Sanitation Data'!$E$32,0,10*ROW('Sanitation Data'!E172))="","",OFFSET('Sanitation Data'!$E$32,0,10*ROW('Sanitation Data'!E172)))</f>
        <v/>
      </c>
      <c r="CU178" s="322" t="str">
        <f ca="true">+IF(OFFSET('Sanitation Data'!$F$28,0,10*ROW('Sanitation Data'!F172))="","",OFFSET('Sanitation Data'!$F$28,0,10*ROW('Sanitation Data'!F172)))</f>
        <v/>
      </c>
      <c r="CV178" s="322" t="str">
        <f ca="true">+IF(OFFSET('Sanitation Data'!$F$29,0,10*ROW('Sanitation Data'!F172))="","",OFFSET('Sanitation Data'!$F$29,0,10*ROW('Sanitation Data'!F172)))</f>
        <v/>
      </c>
      <c r="CW178" s="322" t="str">
        <f ca="true">+IF(OFFSET('Sanitation Data'!$F$30,0,10*ROW('Sanitation Data'!F172))="","",OFFSET('Sanitation Data'!$F$30,0,10*ROW('Sanitation Data'!F172)))</f>
        <v/>
      </c>
      <c r="CX178" s="322" t="str">
        <f ca="true">+IF(OFFSET('Sanitation Data'!$F$31,0,10*ROW('Sanitation Data'!F172))="","",OFFSET('Sanitation Data'!$F$31,0,10*ROW('Sanitation Data'!F172)))</f>
        <v/>
      </c>
      <c r="CY178" s="322" t="str">
        <f ca="true">+IF(OFFSET('Sanitation Data'!$F$32,0,10*ROW('Sanitation Data'!F172))="","",OFFSET('Sanitation Data'!$F$32,0,10*ROW('Sanitation Data'!F172)))</f>
        <v/>
      </c>
      <c r="CZ178" s="322" t="str">
        <f ca="true">+IF(OFFSET('Sanitation Data'!$G$28,0,10*ROW('Sanitation Data'!G172))="","",OFFSET('Sanitation Data'!$G$28,0,10*ROW('Sanitation Data'!G172)))</f>
        <v/>
      </c>
      <c r="DA178" s="322" t="str">
        <f ca="true">+IF(OFFSET('Sanitation Data'!$G$29,0,10*ROW('Sanitation Data'!G172))="","",OFFSET('Sanitation Data'!$G$29,0,10*ROW('Sanitation Data'!G172)))</f>
        <v/>
      </c>
      <c r="DB178" s="322" t="str">
        <f ca="true">+IF(OFFSET('Sanitation Data'!$G$30,0,10*ROW('Sanitation Data'!G172))="","",OFFSET('Sanitation Data'!$G$30,0,10*ROW('Sanitation Data'!G172)))</f>
        <v/>
      </c>
      <c r="DC178" s="322" t="str">
        <f ca="true">+IF(OFFSET('Sanitation Data'!$G$31,0,10*ROW('Sanitation Data'!G172))="","",OFFSET('Sanitation Data'!$G$31,0,10*ROW('Sanitation Data'!G172)))</f>
        <v/>
      </c>
      <c r="DD178" s="322" t="str">
        <f ca="true">+IF(OFFSET('Sanitation Data'!$G$32,0,10*ROW('Sanitation Data'!G172))="","",OFFSET('Sanitation Data'!$G$32,0,10*ROW('Sanitation Data'!G172)))</f>
        <v/>
      </c>
      <c r="DE178" s="322" t="str">
        <f ca="true">+IF(OFFSET('Sanitation Data'!$H$28,0,10*ROW('Sanitation Data'!H172))="","",OFFSET('Sanitation Data'!$H$28,0,10*ROW('Sanitation Data'!H172)))</f>
        <v/>
      </c>
      <c r="DF178" s="322" t="str">
        <f ca="true">+IF(OFFSET('Sanitation Data'!$H$29,0,10*ROW('Sanitation Data'!H172))="","",OFFSET('Sanitation Data'!$H$29,0,10*ROW('Sanitation Data'!H172)))</f>
        <v/>
      </c>
      <c r="DG178" s="322" t="str">
        <f ca="true">+IF(OFFSET('Sanitation Data'!$H$30,0,10*ROW('Sanitation Data'!H172))="","",OFFSET('Sanitation Data'!$H$30,0,10*ROW('Sanitation Data'!H172)))</f>
        <v/>
      </c>
      <c r="DH178" s="322" t="str">
        <f ca="true">+IF(OFFSET('Sanitation Data'!$H$31,0,10*ROW('Sanitation Data'!H172))="","",OFFSET('Sanitation Data'!$H$31,0,10*ROW('Sanitation Data'!H172)))</f>
        <v/>
      </c>
      <c r="DI178" s="322" t="str">
        <f ca="true">+IF(OFFSET('Sanitation Data'!$H$32,0,10*ROW('Sanitation Data'!H172))="","",OFFSET('Sanitation Data'!$H$32,0,10*ROW('Sanitation Data'!H172)))</f>
        <v/>
      </c>
      <c r="DJ178" s="322" t="str">
        <f ca="true">+IF(OFFSET('Sanitation Data'!$I$28,0,10*ROW('Sanitation Data'!I172))="","",OFFSET('Sanitation Data'!$I$28,0,10*ROW('Sanitation Data'!I172)))</f>
        <v/>
      </c>
      <c r="DK178" s="322" t="str">
        <f ca="true">+IF(OFFSET('Sanitation Data'!$I$29,0,10*ROW('Sanitation Data'!I172))="","",OFFSET('Sanitation Data'!$I$29,0,10*ROW('Sanitation Data'!I172)))</f>
        <v/>
      </c>
      <c r="DL178" s="322" t="str">
        <f ca="true">+IF(OFFSET('Sanitation Data'!$I$30,0,10*ROW('Sanitation Data'!I172))="","",OFFSET('Sanitation Data'!$I$30,0,10*ROW('Sanitation Data'!I172)))</f>
        <v/>
      </c>
      <c r="DM178" s="322" t="str">
        <f ca="true">+IF(OFFSET('Sanitation Data'!$I$31,0,10*ROW('Sanitation Data'!I172))="","",OFFSET('Sanitation Data'!$I$31,0,10*ROW('Sanitation Data'!I172)))</f>
        <v/>
      </c>
      <c r="DN178" s="322" t="str">
        <f ca="true">+IF(OFFSET('Sanitation Data'!$I$32,0,10*ROW('Sanitation Data'!I172))="","",OFFSET('Sanitation Data'!$I$32,0,10*ROW('Sanitation Data'!I172)))</f>
        <v/>
      </c>
      <c r="DO178" s="322" t="str">
        <f ca="true">+IF(OFFSET('Hygiene Data'!$D$11,0,10*ROW('Hygiene Data'!D172))="","",OFFSET('Hygiene Data'!$D$11,0,10*ROW('Hygiene Data'!D172)))</f>
        <v/>
      </c>
      <c r="DP178" s="322" t="str">
        <f ca="true">+IF(OFFSET('Hygiene Data'!$D$12,0,10*ROW('Hygiene Data'!D172))="","",OFFSET('Hygiene Data'!$D$12,0,10*ROW('Hygiene Data'!D172)))</f>
        <v/>
      </c>
      <c r="DQ178" s="322" t="str">
        <f ca="true">+IF(OFFSET('Hygiene Data'!$D$13,0,10*ROW('Hygiene Data'!D172))="","",OFFSET('Hygiene Data'!$D$13,0,10*ROW('Hygiene Data'!D172)))</f>
        <v/>
      </c>
      <c r="DR178" s="322" t="str">
        <f ca="true">+IF(OFFSET('Hygiene Data'!$E$11,0,10*ROW('Hygiene Data'!E172))="","",OFFSET('Hygiene Data'!$E$11,0,10*ROW('Hygiene Data'!E172)))</f>
        <v/>
      </c>
      <c r="DS178" s="322" t="str">
        <f ca="true">+IF(OFFSET('Hygiene Data'!$E$12,0,10*ROW('Hygiene Data'!E172))="","",OFFSET('Hygiene Data'!$E$12,0,10*ROW('Hygiene Data'!E172)))</f>
        <v/>
      </c>
      <c r="DT178" s="322" t="str">
        <f ca="true">+IF(OFFSET('Hygiene Data'!$E$13,0,10*ROW('Hygiene Data'!E172))="","",OFFSET('Hygiene Data'!$E$13,0,10*ROW('Hygiene Data'!E172)))</f>
        <v/>
      </c>
      <c r="DU178" s="322" t="str">
        <f ca="true">+IF(OFFSET('Hygiene Data'!$F$11,0,10*ROW('Hygiene Data'!F172))="","",OFFSET('Hygiene Data'!$F$11,0,10*ROW('Hygiene Data'!F172)))</f>
        <v/>
      </c>
      <c r="DV178" s="322" t="str">
        <f ca="true">+IF(OFFSET('Hygiene Data'!$F$12,0,10*ROW('Hygiene Data'!F172))="","",OFFSET('Hygiene Data'!$F$12,0,10*ROW('Hygiene Data'!F172)))</f>
        <v/>
      </c>
      <c r="DW178" s="322" t="str">
        <f ca="true">+IF(OFFSET('Hygiene Data'!$F$13,0,10*ROW('Hygiene Data'!F172))="","",OFFSET('Hygiene Data'!$F$13,0,10*ROW('Hygiene Data'!F172)))</f>
        <v/>
      </c>
      <c r="DX178" s="322" t="str">
        <f ca="true">+IF(OFFSET('Hygiene Data'!$G$11,0,10*ROW('Hygiene Data'!G172))="","",OFFSET('Hygiene Data'!$G$11,0,10*ROW('Hygiene Data'!G172)))</f>
        <v/>
      </c>
      <c r="DY178" s="322" t="str">
        <f ca="true">+IF(OFFSET('Hygiene Data'!$G$12,0,10*ROW('Hygiene Data'!G172))="","",OFFSET('Hygiene Data'!$G$12,0,10*ROW('Hygiene Data'!G172)))</f>
        <v/>
      </c>
      <c r="DZ178" s="322" t="str">
        <f ca="true">+IF(OFFSET('Hygiene Data'!$G$13,0,10*ROW('Hygiene Data'!G172))="","",OFFSET('Hygiene Data'!$G$13,0,10*ROW('Hygiene Data'!G172)))</f>
        <v/>
      </c>
      <c r="EA178" s="322" t="str">
        <f ca="true">+IF(OFFSET('Hygiene Data'!$H$11,0,10*ROW('Hygiene Data'!H172))="","",OFFSET('Hygiene Data'!$H$11,0,10*ROW('Hygiene Data'!H172)))</f>
        <v/>
      </c>
      <c r="EB178" s="322" t="str">
        <f ca="true">+IF(OFFSET('Hygiene Data'!$H$12,0,10*ROW('Hygiene Data'!H172))="","",OFFSET('Hygiene Data'!$H$12,0,10*ROW('Hygiene Data'!H172)))</f>
        <v/>
      </c>
      <c r="EC178" s="322" t="str">
        <f ca="true">+IF(OFFSET('Hygiene Data'!$H$13,0,10*ROW('Hygiene Data'!H172))="","",OFFSET('Hygiene Data'!$H$13,0,10*ROW('Hygiene Data'!H172)))</f>
        <v/>
      </c>
      <c r="ED178" s="322" t="str">
        <f ca="true">+IF(OFFSET('Hygiene Data'!$I$11,0,10*ROW('Hygiene Data'!I172))="","",OFFSET('Hygiene Data'!$I$11,0,10*ROW('Hygiene Data'!I172)))</f>
        <v/>
      </c>
      <c r="EE178" s="322" t="str">
        <f ca="true">+IF(OFFSET('Hygiene Data'!$I$12,0,10*ROW('Hygiene Data'!I172))="","",OFFSET('Hygiene Data'!$I$12,0,10*ROW('Hygiene Data'!I172)))</f>
        <v/>
      </c>
      <c r="EF178" s="322" t="str">
        <f ca="true">+IF(OFFSET('Hygiene Data'!$I$13,0,10*ROW('Hygiene Data'!I172))="","",OFFSET('Hygiene Data'!$I$13,0,10*ROW('Hygiene Data'!I172)))</f>
        <v/>
      </c>
    </row>
    <row xmlns:x14ac="http://schemas.microsoft.com/office/spreadsheetml/2009/9/ac" r="179" x14ac:dyDescent="0.2">
      <c r="A179" s="38" t="str">
        <f ca="true">+IF(OFFSET('Water Data'!$B$2,0,10*ROW('Water Data'!E173))="","",OFFSET('Water Data'!$B$2,0,10*ROW('Water Data'!E173)))</f>
        <v/>
      </c>
      <c r="B179" s="38" t="str">
        <f ca="true">+IF(OFFSET('Water Data'!$C$2,0,10*ROW('Water Data'!F173))="","",OFFSET('Water Data'!$C$2,0,10*ROW('Water Data'!F173)))</f>
        <v/>
      </c>
      <c r="C179" s="378" t="str">
        <f t="shared" ca="true" si="2"/>
        <v/>
      </c>
      <c r="D179" s="99"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9"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9"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9"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9"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9"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9"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9"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9"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9"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9"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9"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9"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9"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9"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9"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9"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9"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100"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100"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100"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100"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100"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100"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100"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100"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100"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100"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100"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100"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100"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100"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100"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100"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100"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100"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100"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100"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100"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100"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100"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100"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100"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100"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100"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100"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100"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100"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101"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101"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101"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101"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101"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101"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101"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101"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101"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101"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101"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101"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101"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101"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101"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101"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101"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101"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22"/>
      <c r="BS179" s="322" t="str">
        <f ca="true">+IF(OFFSET('Water Data'!$D$27,0,10*ROW('Water Data'!D173))="","",OFFSET('Water Data'!$D$27,0,10*ROW('Water Data'!D173)))</f>
        <v/>
      </c>
      <c r="BT179" s="322" t="str">
        <f ca="true">+IF(OFFSET('Water Data'!$D$28,0,10*ROW('Water Data'!D173))="","",OFFSET('Water Data'!$D$28,0,10*ROW('Water Data'!D173)))</f>
        <v/>
      </c>
      <c r="BU179" s="322" t="str">
        <f ca="true">+IF(OFFSET('Water Data'!$D$29,0,10*ROW('Water Data'!D173))="","",OFFSET('Water Data'!$D$29,0,10*ROW('Water Data'!D173)))</f>
        <v/>
      </c>
      <c r="BV179" s="322" t="str">
        <f ca="true">+IF(OFFSET('Water Data'!$E$27,0,10*ROW('Water Data'!E173))="","",OFFSET('Water Data'!$E$27,0,10*ROW('Water Data'!E173)))</f>
        <v/>
      </c>
      <c r="BW179" s="322" t="str">
        <f ca="true">+IF(OFFSET('Water Data'!$E$28,0,10*ROW('Water Data'!E173))="","",OFFSET('Water Data'!$E$28,0,10*ROW('Water Data'!E173)))</f>
        <v/>
      </c>
      <c r="BX179" s="322" t="str">
        <f ca="true">+IF(OFFSET('Water Data'!$E$29,0,10*ROW('Water Data'!E173))="","",OFFSET('Water Data'!$E$29,0,10*ROW('Water Data'!E173)))</f>
        <v/>
      </c>
      <c r="BY179" s="322" t="str">
        <f ca="true">+IF(OFFSET('Water Data'!$F$27,0,10*ROW('Water Data'!F173))="","",OFFSET('Water Data'!$F$27,0,10*ROW('Water Data'!F173)))</f>
        <v/>
      </c>
      <c r="BZ179" s="322" t="str">
        <f ca="true">+IF(OFFSET('Water Data'!$F$28,0,10*ROW('Water Data'!F173))="","",OFFSET('Water Data'!$F$28,0,10*ROW('Water Data'!F173)))</f>
        <v/>
      </c>
      <c r="CA179" s="322" t="str">
        <f ca="true">+IF(OFFSET('Water Data'!$F$29,0,10*ROW('Water Data'!F173))="","",OFFSET('Water Data'!$F$29,0,10*ROW('Water Data'!F173)))</f>
        <v/>
      </c>
      <c r="CB179" s="322" t="str">
        <f ca="true">+IF(OFFSET('Water Data'!$G$27,0,10*ROW('Water Data'!G173))="","",OFFSET('Water Data'!$G$27,0,10*ROW('Water Data'!G173)))</f>
        <v/>
      </c>
      <c r="CC179" s="322" t="str">
        <f ca="true">+IF(OFFSET('Water Data'!$G$28,0,10*ROW('Water Data'!G173))="","",OFFSET('Water Data'!$G$28,0,10*ROW('Water Data'!G173)))</f>
        <v/>
      </c>
      <c r="CD179" s="322" t="str">
        <f ca="true">+IF(OFFSET('Water Data'!$G$29,0,10*ROW('Water Data'!G173))="","",OFFSET('Water Data'!$G$29,0,10*ROW('Water Data'!G173)))</f>
        <v/>
      </c>
      <c r="CE179" s="322" t="str">
        <f ca="true">+IF(OFFSET('Water Data'!$H$27,0,10*ROW('Water Data'!H173))="","",OFFSET('Water Data'!$H$27,0,10*ROW('Water Data'!H173)))</f>
        <v/>
      </c>
      <c r="CF179" s="322" t="str">
        <f ca="true">+IF(OFFSET('Water Data'!$H$28,0,10*ROW('Water Data'!H173))="","",OFFSET('Water Data'!$H$28,0,10*ROW('Water Data'!H173)))</f>
        <v/>
      </c>
      <c r="CG179" s="322" t="str">
        <f ca="true">+IF(OFFSET('Water Data'!$H$29,0,10*ROW('Water Data'!H173))="","",OFFSET('Water Data'!$H$29,0,10*ROW('Water Data'!H173)))</f>
        <v/>
      </c>
      <c r="CH179" s="322" t="str">
        <f ca="true">+IF(OFFSET('Water Data'!$I$27,0,10*ROW('Water Data'!I173))="","",OFFSET('Water Data'!$I$27,0,10*ROW('Water Data'!I173)))</f>
        <v/>
      </c>
      <c r="CI179" s="322" t="str">
        <f ca="true">+IF(OFFSET('Water Data'!$I$28,0,10*ROW('Water Data'!I173))="","",OFFSET('Water Data'!$I$28,0,10*ROW('Water Data'!I173)))</f>
        <v/>
      </c>
      <c r="CJ179" s="322" t="str">
        <f ca="true">+IF(OFFSET('Water Data'!$I$29,0,10*ROW('Water Data'!I173))="","",OFFSET('Water Data'!$I$29,0,10*ROW('Water Data'!I173)))</f>
        <v/>
      </c>
      <c r="CK179" s="322" t="str">
        <f ca="true">+IF(OFFSET('Sanitation Data'!$D$28,0,10*ROW('Sanitation Data'!D173))="","",OFFSET('Sanitation Data'!$D$28,0,10*ROW('Sanitation Data'!D173)))</f>
        <v/>
      </c>
      <c r="CL179" s="322" t="str">
        <f ca="true">+IF(OFFSET('Sanitation Data'!$D$29,0,10*ROW('Sanitation Data'!D173))="","",OFFSET('Sanitation Data'!$D$29,0,10*ROW('Sanitation Data'!D173)))</f>
        <v/>
      </c>
      <c r="CM179" s="322" t="str">
        <f ca="true">+IF(OFFSET('Sanitation Data'!$D$30,0,10*ROW('Sanitation Data'!D173))="","",OFFSET('Sanitation Data'!$D$30,0,10*ROW('Sanitation Data'!D173)))</f>
        <v/>
      </c>
      <c r="CN179" s="322" t="str">
        <f ca="true">+IF(OFFSET('Sanitation Data'!$D$31,0,10*ROW('Sanitation Data'!D173))="","",OFFSET('Sanitation Data'!$D$31,0,10*ROW('Sanitation Data'!D173)))</f>
        <v/>
      </c>
      <c r="CO179" s="322" t="str">
        <f ca="true">+IF(OFFSET('Sanitation Data'!$D$32,0,10*ROW('Sanitation Data'!D173))="","",OFFSET('Sanitation Data'!$D$32,0,10*ROW('Sanitation Data'!D173)))</f>
        <v/>
      </c>
      <c r="CP179" s="322" t="str">
        <f ca="true">+IF(OFFSET('Sanitation Data'!$E$28,0,10*ROW('Sanitation Data'!E173))="","",OFFSET('Sanitation Data'!$E$28,0,10*ROW('Sanitation Data'!E173)))</f>
        <v/>
      </c>
      <c r="CQ179" s="322" t="str">
        <f ca="true">+IF(OFFSET('Sanitation Data'!$E$29,0,10*ROW('Sanitation Data'!E173))="","",OFFSET('Sanitation Data'!$E$29,0,10*ROW('Sanitation Data'!E173)))</f>
        <v/>
      </c>
      <c r="CR179" s="322" t="str">
        <f ca="true">+IF(OFFSET('Sanitation Data'!$E$30,0,10*ROW('Sanitation Data'!E173))="","",OFFSET('Sanitation Data'!$E$30,0,10*ROW('Sanitation Data'!E173)))</f>
        <v/>
      </c>
      <c r="CS179" s="322" t="str">
        <f ca="true">+IF(OFFSET('Sanitation Data'!$E$31,0,10*ROW('Sanitation Data'!E173))="","",OFFSET('Sanitation Data'!$E$31,0,10*ROW('Sanitation Data'!E173)))</f>
        <v/>
      </c>
      <c r="CT179" s="322" t="str">
        <f ca="true">+IF(OFFSET('Sanitation Data'!$E$32,0,10*ROW('Sanitation Data'!E173))="","",OFFSET('Sanitation Data'!$E$32,0,10*ROW('Sanitation Data'!E173)))</f>
        <v/>
      </c>
      <c r="CU179" s="322" t="str">
        <f ca="true">+IF(OFFSET('Sanitation Data'!$F$28,0,10*ROW('Sanitation Data'!F173))="","",OFFSET('Sanitation Data'!$F$28,0,10*ROW('Sanitation Data'!F173)))</f>
        <v/>
      </c>
      <c r="CV179" s="322" t="str">
        <f ca="true">+IF(OFFSET('Sanitation Data'!$F$29,0,10*ROW('Sanitation Data'!F173))="","",OFFSET('Sanitation Data'!$F$29,0,10*ROW('Sanitation Data'!F173)))</f>
        <v/>
      </c>
      <c r="CW179" s="322" t="str">
        <f ca="true">+IF(OFFSET('Sanitation Data'!$F$30,0,10*ROW('Sanitation Data'!F173))="","",OFFSET('Sanitation Data'!$F$30,0,10*ROW('Sanitation Data'!F173)))</f>
        <v/>
      </c>
      <c r="CX179" s="322" t="str">
        <f ca="true">+IF(OFFSET('Sanitation Data'!$F$31,0,10*ROW('Sanitation Data'!F173))="","",OFFSET('Sanitation Data'!$F$31,0,10*ROW('Sanitation Data'!F173)))</f>
        <v/>
      </c>
      <c r="CY179" s="322" t="str">
        <f ca="true">+IF(OFFSET('Sanitation Data'!$F$32,0,10*ROW('Sanitation Data'!F173))="","",OFFSET('Sanitation Data'!$F$32,0,10*ROW('Sanitation Data'!F173)))</f>
        <v/>
      </c>
      <c r="CZ179" s="322" t="str">
        <f ca="true">+IF(OFFSET('Sanitation Data'!$G$28,0,10*ROW('Sanitation Data'!G173))="","",OFFSET('Sanitation Data'!$G$28,0,10*ROW('Sanitation Data'!G173)))</f>
        <v/>
      </c>
      <c r="DA179" s="322" t="str">
        <f ca="true">+IF(OFFSET('Sanitation Data'!$G$29,0,10*ROW('Sanitation Data'!G173))="","",OFFSET('Sanitation Data'!$G$29,0,10*ROW('Sanitation Data'!G173)))</f>
        <v/>
      </c>
      <c r="DB179" s="322" t="str">
        <f ca="true">+IF(OFFSET('Sanitation Data'!$G$30,0,10*ROW('Sanitation Data'!G173))="","",OFFSET('Sanitation Data'!$G$30,0,10*ROW('Sanitation Data'!G173)))</f>
        <v/>
      </c>
      <c r="DC179" s="322" t="str">
        <f ca="true">+IF(OFFSET('Sanitation Data'!$G$31,0,10*ROW('Sanitation Data'!G173))="","",OFFSET('Sanitation Data'!$G$31,0,10*ROW('Sanitation Data'!G173)))</f>
        <v/>
      </c>
      <c r="DD179" s="322" t="str">
        <f ca="true">+IF(OFFSET('Sanitation Data'!$G$32,0,10*ROW('Sanitation Data'!G173))="","",OFFSET('Sanitation Data'!$G$32,0,10*ROW('Sanitation Data'!G173)))</f>
        <v/>
      </c>
      <c r="DE179" s="322" t="str">
        <f ca="true">+IF(OFFSET('Sanitation Data'!$H$28,0,10*ROW('Sanitation Data'!H173))="","",OFFSET('Sanitation Data'!$H$28,0,10*ROW('Sanitation Data'!H173)))</f>
        <v/>
      </c>
      <c r="DF179" s="322" t="str">
        <f ca="true">+IF(OFFSET('Sanitation Data'!$H$29,0,10*ROW('Sanitation Data'!H173))="","",OFFSET('Sanitation Data'!$H$29,0,10*ROW('Sanitation Data'!H173)))</f>
        <v/>
      </c>
      <c r="DG179" s="322" t="str">
        <f ca="true">+IF(OFFSET('Sanitation Data'!$H$30,0,10*ROW('Sanitation Data'!H173))="","",OFFSET('Sanitation Data'!$H$30,0,10*ROW('Sanitation Data'!H173)))</f>
        <v/>
      </c>
      <c r="DH179" s="322" t="str">
        <f ca="true">+IF(OFFSET('Sanitation Data'!$H$31,0,10*ROW('Sanitation Data'!H173))="","",OFFSET('Sanitation Data'!$H$31,0,10*ROW('Sanitation Data'!H173)))</f>
        <v/>
      </c>
      <c r="DI179" s="322" t="str">
        <f ca="true">+IF(OFFSET('Sanitation Data'!$H$32,0,10*ROW('Sanitation Data'!H173))="","",OFFSET('Sanitation Data'!$H$32,0,10*ROW('Sanitation Data'!H173)))</f>
        <v/>
      </c>
      <c r="DJ179" s="322" t="str">
        <f ca="true">+IF(OFFSET('Sanitation Data'!$I$28,0,10*ROW('Sanitation Data'!I173))="","",OFFSET('Sanitation Data'!$I$28,0,10*ROW('Sanitation Data'!I173)))</f>
        <v/>
      </c>
      <c r="DK179" s="322" t="str">
        <f ca="true">+IF(OFFSET('Sanitation Data'!$I$29,0,10*ROW('Sanitation Data'!I173))="","",OFFSET('Sanitation Data'!$I$29,0,10*ROW('Sanitation Data'!I173)))</f>
        <v/>
      </c>
      <c r="DL179" s="322" t="str">
        <f ca="true">+IF(OFFSET('Sanitation Data'!$I$30,0,10*ROW('Sanitation Data'!I173))="","",OFFSET('Sanitation Data'!$I$30,0,10*ROW('Sanitation Data'!I173)))</f>
        <v/>
      </c>
      <c r="DM179" s="322" t="str">
        <f ca="true">+IF(OFFSET('Sanitation Data'!$I$31,0,10*ROW('Sanitation Data'!I173))="","",OFFSET('Sanitation Data'!$I$31,0,10*ROW('Sanitation Data'!I173)))</f>
        <v/>
      </c>
      <c r="DN179" s="322" t="str">
        <f ca="true">+IF(OFFSET('Sanitation Data'!$I$32,0,10*ROW('Sanitation Data'!I173))="","",OFFSET('Sanitation Data'!$I$32,0,10*ROW('Sanitation Data'!I173)))</f>
        <v/>
      </c>
      <c r="DO179" s="322" t="str">
        <f ca="true">+IF(OFFSET('Hygiene Data'!$D$11,0,10*ROW('Hygiene Data'!D173))="","",OFFSET('Hygiene Data'!$D$11,0,10*ROW('Hygiene Data'!D173)))</f>
        <v/>
      </c>
      <c r="DP179" s="322" t="str">
        <f ca="true">+IF(OFFSET('Hygiene Data'!$D$12,0,10*ROW('Hygiene Data'!D173))="","",OFFSET('Hygiene Data'!$D$12,0,10*ROW('Hygiene Data'!D173)))</f>
        <v/>
      </c>
      <c r="DQ179" s="322" t="str">
        <f ca="true">+IF(OFFSET('Hygiene Data'!$D$13,0,10*ROW('Hygiene Data'!D173))="","",OFFSET('Hygiene Data'!$D$13,0,10*ROW('Hygiene Data'!D173)))</f>
        <v/>
      </c>
      <c r="DR179" s="322" t="str">
        <f ca="true">+IF(OFFSET('Hygiene Data'!$E$11,0,10*ROW('Hygiene Data'!E173))="","",OFFSET('Hygiene Data'!$E$11,0,10*ROW('Hygiene Data'!E173)))</f>
        <v/>
      </c>
      <c r="DS179" s="322" t="str">
        <f ca="true">+IF(OFFSET('Hygiene Data'!$E$12,0,10*ROW('Hygiene Data'!E173))="","",OFFSET('Hygiene Data'!$E$12,0,10*ROW('Hygiene Data'!E173)))</f>
        <v/>
      </c>
      <c r="DT179" s="322" t="str">
        <f ca="true">+IF(OFFSET('Hygiene Data'!$E$13,0,10*ROW('Hygiene Data'!E173))="","",OFFSET('Hygiene Data'!$E$13,0,10*ROW('Hygiene Data'!E173)))</f>
        <v/>
      </c>
      <c r="DU179" s="322" t="str">
        <f ca="true">+IF(OFFSET('Hygiene Data'!$F$11,0,10*ROW('Hygiene Data'!F173))="","",OFFSET('Hygiene Data'!$F$11,0,10*ROW('Hygiene Data'!F173)))</f>
        <v/>
      </c>
      <c r="DV179" s="322" t="str">
        <f ca="true">+IF(OFFSET('Hygiene Data'!$F$12,0,10*ROW('Hygiene Data'!F173))="","",OFFSET('Hygiene Data'!$F$12,0,10*ROW('Hygiene Data'!F173)))</f>
        <v/>
      </c>
      <c r="DW179" s="322" t="str">
        <f ca="true">+IF(OFFSET('Hygiene Data'!$F$13,0,10*ROW('Hygiene Data'!F173))="","",OFFSET('Hygiene Data'!$F$13,0,10*ROW('Hygiene Data'!F173)))</f>
        <v/>
      </c>
      <c r="DX179" s="322" t="str">
        <f ca="true">+IF(OFFSET('Hygiene Data'!$G$11,0,10*ROW('Hygiene Data'!G173))="","",OFFSET('Hygiene Data'!$G$11,0,10*ROW('Hygiene Data'!G173)))</f>
        <v/>
      </c>
      <c r="DY179" s="322" t="str">
        <f ca="true">+IF(OFFSET('Hygiene Data'!$G$12,0,10*ROW('Hygiene Data'!G173))="","",OFFSET('Hygiene Data'!$G$12,0,10*ROW('Hygiene Data'!G173)))</f>
        <v/>
      </c>
      <c r="DZ179" s="322" t="str">
        <f ca="true">+IF(OFFSET('Hygiene Data'!$G$13,0,10*ROW('Hygiene Data'!G173))="","",OFFSET('Hygiene Data'!$G$13,0,10*ROW('Hygiene Data'!G173)))</f>
        <v/>
      </c>
      <c r="EA179" s="322" t="str">
        <f ca="true">+IF(OFFSET('Hygiene Data'!$H$11,0,10*ROW('Hygiene Data'!H173))="","",OFFSET('Hygiene Data'!$H$11,0,10*ROW('Hygiene Data'!H173)))</f>
        <v/>
      </c>
      <c r="EB179" s="322" t="str">
        <f ca="true">+IF(OFFSET('Hygiene Data'!$H$12,0,10*ROW('Hygiene Data'!H173))="","",OFFSET('Hygiene Data'!$H$12,0,10*ROW('Hygiene Data'!H173)))</f>
        <v/>
      </c>
      <c r="EC179" s="322" t="str">
        <f ca="true">+IF(OFFSET('Hygiene Data'!$H$13,0,10*ROW('Hygiene Data'!H173))="","",OFFSET('Hygiene Data'!$H$13,0,10*ROW('Hygiene Data'!H173)))</f>
        <v/>
      </c>
      <c r="ED179" s="322" t="str">
        <f ca="true">+IF(OFFSET('Hygiene Data'!$I$11,0,10*ROW('Hygiene Data'!I173))="","",OFFSET('Hygiene Data'!$I$11,0,10*ROW('Hygiene Data'!I173)))</f>
        <v/>
      </c>
      <c r="EE179" s="322" t="str">
        <f ca="true">+IF(OFFSET('Hygiene Data'!$I$12,0,10*ROW('Hygiene Data'!I173))="","",OFFSET('Hygiene Data'!$I$12,0,10*ROW('Hygiene Data'!I173)))</f>
        <v/>
      </c>
      <c r="EF179" s="322" t="str">
        <f ca="true">+IF(OFFSET('Hygiene Data'!$I$13,0,10*ROW('Hygiene Data'!I173))="","",OFFSET('Hygiene Data'!$I$13,0,10*ROW('Hygiene Data'!I173)))</f>
        <v/>
      </c>
    </row>
    <row xmlns:x14ac="http://schemas.microsoft.com/office/spreadsheetml/2009/9/ac" r="180" x14ac:dyDescent="0.2">
      <c r="A180" s="38" t="str">
        <f ca="true">+IF(OFFSET('Water Data'!$B$2,0,10*ROW('Water Data'!E174))="","",OFFSET('Water Data'!$B$2,0,10*ROW('Water Data'!E174)))</f>
        <v/>
      </c>
      <c r="B180" s="38" t="str">
        <f ca="true">+IF(OFFSET('Water Data'!$C$2,0,10*ROW('Water Data'!F174))="","",OFFSET('Water Data'!$C$2,0,10*ROW('Water Data'!F174)))</f>
        <v/>
      </c>
      <c r="C180" s="378" t="str">
        <f t="shared" ca="true" si="2"/>
        <v/>
      </c>
      <c r="D180" s="99"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9"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9"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9"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9"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9"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9"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9"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9"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9"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9"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9"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9"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9"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9"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9"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9"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9"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100"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100"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100"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100"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100"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100"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100"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100"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100"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100"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100"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100"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100"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100"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100"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100"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100"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100"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100"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100"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100"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100"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100"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100"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100"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100"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100"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100"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100"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100"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101"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101"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101"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101"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101"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101"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101"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101"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101"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101"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101"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101"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101"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101"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101"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101"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101"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101"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22"/>
      <c r="BS180" s="322" t="str">
        <f ca="true">+IF(OFFSET('Water Data'!$D$27,0,10*ROW('Water Data'!D174))="","",OFFSET('Water Data'!$D$27,0,10*ROW('Water Data'!D174)))</f>
        <v/>
      </c>
      <c r="BT180" s="322" t="str">
        <f ca="true">+IF(OFFSET('Water Data'!$D$28,0,10*ROW('Water Data'!D174))="","",OFFSET('Water Data'!$D$28,0,10*ROW('Water Data'!D174)))</f>
        <v/>
      </c>
      <c r="BU180" s="322" t="str">
        <f ca="true">+IF(OFFSET('Water Data'!$D$29,0,10*ROW('Water Data'!D174))="","",OFFSET('Water Data'!$D$29,0,10*ROW('Water Data'!D174)))</f>
        <v/>
      </c>
      <c r="BV180" s="322" t="str">
        <f ca="true">+IF(OFFSET('Water Data'!$E$27,0,10*ROW('Water Data'!E174))="","",OFFSET('Water Data'!$E$27,0,10*ROW('Water Data'!E174)))</f>
        <v/>
      </c>
      <c r="BW180" s="322" t="str">
        <f ca="true">+IF(OFFSET('Water Data'!$E$28,0,10*ROW('Water Data'!E174))="","",OFFSET('Water Data'!$E$28,0,10*ROW('Water Data'!E174)))</f>
        <v/>
      </c>
      <c r="BX180" s="322" t="str">
        <f ca="true">+IF(OFFSET('Water Data'!$E$29,0,10*ROW('Water Data'!E174))="","",OFFSET('Water Data'!$E$29,0,10*ROW('Water Data'!E174)))</f>
        <v/>
      </c>
      <c r="BY180" s="322" t="str">
        <f ca="true">+IF(OFFSET('Water Data'!$F$27,0,10*ROW('Water Data'!F174))="","",OFFSET('Water Data'!$F$27,0,10*ROW('Water Data'!F174)))</f>
        <v/>
      </c>
      <c r="BZ180" s="322" t="str">
        <f ca="true">+IF(OFFSET('Water Data'!$F$28,0,10*ROW('Water Data'!F174))="","",OFFSET('Water Data'!$F$28,0,10*ROW('Water Data'!F174)))</f>
        <v/>
      </c>
      <c r="CA180" s="322" t="str">
        <f ca="true">+IF(OFFSET('Water Data'!$F$29,0,10*ROW('Water Data'!F174))="","",OFFSET('Water Data'!$F$29,0,10*ROW('Water Data'!F174)))</f>
        <v/>
      </c>
      <c r="CB180" s="322" t="str">
        <f ca="true">+IF(OFFSET('Water Data'!$G$27,0,10*ROW('Water Data'!G174))="","",OFFSET('Water Data'!$G$27,0,10*ROW('Water Data'!G174)))</f>
        <v/>
      </c>
      <c r="CC180" s="322" t="str">
        <f ca="true">+IF(OFFSET('Water Data'!$G$28,0,10*ROW('Water Data'!G174))="","",OFFSET('Water Data'!$G$28,0,10*ROW('Water Data'!G174)))</f>
        <v/>
      </c>
      <c r="CD180" s="322" t="str">
        <f ca="true">+IF(OFFSET('Water Data'!$G$29,0,10*ROW('Water Data'!G174))="","",OFFSET('Water Data'!$G$29,0,10*ROW('Water Data'!G174)))</f>
        <v/>
      </c>
      <c r="CE180" s="322" t="str">
        <f ca="true">+IF(OFFSET('Water Data'!$H$27,0,10*ROW('Water Data'!H174))="","",OFFSET('Water Data'!$H$27,0,10*ROW('Water Data'!H174)))</f>
        <v/>
      </c>
      <c r="CF180" s="322" t="str">
        <f ca="true">+IF(OFFSET('Water Data'!$H$28,0,10*ROW('Water Data'!H174))="","",OFFSET('Water Data'!$H$28,0,10*ROW('Water Data'!H174)))</f>
        <v/>
      </c>
      <c r="CG180" s="322" t="str">
        <f ca="true">+IF(OFFSET('Water Data'!$H$29,0,10*ROW('Water Data'!H174))="","",OFFSET('Water Data'!$H$29,0,10*ROW('Water Data'!H174)))</f>
        <v/>
      </c>
      <c r="CH180" s="322" t="str">
        <f ca="true">+IF(OFFSET('Water Data'!$I$27,0,10*ROW('Water Data'!I174))="","",OFFSET('Water Data'!$I$27,0,10*ROW('Water Data'!I174)))</f>
        <v/>
      </c>
      <c r="CI180" s="322" t="str">
        <f ca="true">+IF(OFFSET('Water Data'!$I$28,0,10*ROW('Water Data'!I174))="","",OFFSET('Water Data'!$I$28,0,10*ROW('Water Data'!I174)))</f>
        <v/>
      </c>
      <c r="CJ180" s="322" t="str">
        <f ca="true">+IF(OFFSET('Water Data'!$I$29,0,10*ROW('Water Data'!I174))="","",OFFSET('Water Data'!$I$29,0,10*ROW('Water Data'!I174)))</f>
        <v/>
      </c>
      <c r="CK180" s="322" t="str">
        <f ca="true">+IF(OFFSET('Sanitation Data'!$D$28,0,10*ROW('Sanitation Data'!D174))="","",OFFSET('Sanitation Data'!$D$28,0,10*ROW('Sanitation Data'!D174)))</f>
        <v/>
      </c>
      <c r="CL180" s="322" t="str">
        <f ca="true">+IF(OFFSET('Sanitation Data'!$D$29,0,10*ROW('Sanitation Data'!D174))="","",OFFSET('Sanitation Data'!$D$29,0,10*ROW('Sanitation Data'!D174)))</f>
        <v/>
      </c>
      <c r="CM180" s="322" t="str">
        <f ca="true">+IF(OFFSET('Sanitation Data'!$D$30,0,10*ROW('Sanitation Data'!D174))="","",OFFSET('Sanitation Data'!$D$30,0,10*ROW('Sanitation Data'!D174)))</f>
        <v/>
      </c>
      <c r="CN180" s="322" t="str">
        <f ca="true">+IF(OFFSET('Sanitation Data'!$D$31,0,10*ROW('Sanitation Data'!D174))="","",OFFSET('Sanitation Data'!$D$31,0,10*ROW('Sanitation Data'!D174)))</f>
        <v/>
      </c>
      <c r="CO180" s="322" t="str">
        <f ca="true">+IF(OFFSET('Sanitation Data'!$D$32,0,10*ROW('Sanitation Data'!D174))="","",OFFSET('Sanitation Data'!$D$32,0,10*ROW('Sanitation Data'!D174)))</f>
        <v/>
      </c>
      <c r="CP180" s="322" t="str">
        <f ca="true">+IF(OFFSET('Sanitation Data'!$E$28,0,10*ROW('Sanitation Data'!E174))="","",OFFSET('Sanitation Data'!$E$28,0,10*ROW('Sanitation Data'!E174)))</f>
        <v/>
      </c>
      <c r="CQ180" s="322" t="str">
        <f ca="true">+IF(OFFSET('Sanitation Data'!$E$29,0,10*ROW('Sanitation Data'!E174))="","",OFFSET('Sanitation Data'!$E$29,0,10*ROW('Sanitation Data'!E174)))</f>
        <v/>
      </c>
      <c r="CR180" s="322" t="str">
        <f ca="true">+IF(OFFSET('Sanitation Data'!$E$30,0,10*ROW('Sanitation Data'!E174))="","",OFFSET('Sanitation Data'!$E$30,0,10*ROW('Sanitation Data'!E174)))</f>
        <v/>
      </c>
      <c r="CS180" s="322" t="str">
        <f ca="true">+IF(OFFSET('Sanitation Data'!$E$31,0,10*ROW('Sanitation Data'!E174))="","",OFFSET('Sanitation Data'!$E$31,0,10*ROW('Sanitation Data'!E174)))</f>
        <v/>
      </c>
      <c r="CT180" s="322" t="str">
        <f ca="true">+IF(OFFSET('Sanitation Data'!$E$32,0,10*ROW('Sanitation Data'!E174))="","",OFFSET('Sanitation Data'!$E$32,0,10*ROW('Sanitation Data'!E174)))</f>
        <v/>
      </c>
      <c r="CU180" s="322" t="str">
        <f ca="true">+IF(OFFSET('Sanitation Data'!$F$28,0,10*ROW('Sanitation Data'!F174))="","",OFFSET('Sanitation Data'!$F$28,0,10*ROW('Sanitation Data'!F174)))</f>
        <v/>
      </c>
      <c r="CV180" s="322" t="str">
        <f ca="true">+IF(OFFSET('Sanitation Data'!$F$29,0,10*ROW('Sanitation Data'!F174))="","",OFFSET('Sanitation Data'!$F$29,0,10*ROW('Sanitation Data'!F174)))</f>
        <v/>
      </c>
      <c r="CW180" s="322" t="str">
        <f ca="true">+IF(OFFSET('Sanitation Data'!$F$30,0,10*ROW('Sanitation Data'!F174))="","",OFFSET('Sanitation Data'!$F$30,0,10*ROW('Sanitation Data'!F174)))</f>
        <v/>
      </c>
      <c r="CX180" s="322" t="str">
        <f ca="true">+IF(OFFSET('Sanitation Data'!$F$31,0,10*ROW('Sanitation Data'!F174))="","",OFFSET('Sanitation Data'!$F$31,0,10*ROW('Sanitation Data'!F174)))</f>
        <v/>
      </c>
      <c r="CY180" s="322" t="str">
        <f ca="true">+IF(OFFSET('Sanitation Data'!$F$32,0,10*ROW('Sanitation Data'!F174))="","",OFFSET('Sanitation Data'!$F$32,0,10*ROW('Sanitation Data'!F174)))</f>
        <v/>
      </c>
      <c r="CZ180" s="322" t="str">
        <f ca="true">+IF(OFFSET('Sanitation Data'!$G$28,0,10*ROW('Sanitation Data'!G174))="","",OFFSET('Sanitation Data'!$G$28,0,10*ROW('Sanitation Data'!G174)))</f>
        <v/>
      </c>
      <c r="DA180" s="322" t="str">
        <f ca="true">+IF(OFFSET('Sanitation Data'!$G$29,0,10*ROW('Sanitation Data'!G174))="","",OFFSET('Sanitation Data'!$G$29,0,10*ROW('Sanitation Data'!G174)))</f>
        <v/>
      </c>
      <c r="DB180" s="322" t="str">
        <f ca="true">+IF(OFFSET('Sanitation Data'!$G$30,0,10*ROW('Sanitation Data'!G174))="","",OFFSET('Sanitation Data'!$G$30,0,10*ROW('Sanitation Data'!G174)))</f>
        <v/>
      </c>
      <c r="DC180" s="322" t="str">
        <f ca="true">+IF(OFFSET('Sanitation Data'!$G$31,0,10*ROW('Sanitation Data'!G174))="","",OFFSET('Sanitation Data'!$G$31,0,10*ROW('Sanitation Data'!G174)))</f>
        <v/>
      </c>
      <c r="DD180" s="322" t="str">
        <f ca="true">+IF(OFFSET('Sanitation Data'!$G$32,0,10*ROW('Sanitation Data'!G174))="","",OFFSET('Sanitation Data'!$G$32,0,10*ROW('Sanitation Data'!G174)))</f>
        <v/>
      </c>
      <c r="DE180" s="322" t="str">
        <f ca="true">+IF(OFFSET('Sanitation Data'!$H$28,0,10*ROW('Sanitation Data'!H174))="","",OFFSET('Sanitation Data'!$H$28,0,10*ROW('Sanitation Data'!H174)))</f>
        <v/>
      </c>
      <c r="DF180" s="322" t="str">
        <f ca="true">+IF(OFFSET('Sanitation Data'!$H$29,0,10*ROW('Sanitation Data'!H174))="","",OFFSET('Sanitation Data'!$H$29,0,10*ROW('Sanitation Data'!H174)))</f>
        <v/>
      </c>
      <c r="DG180" s="322" t="str">
        <f ca="true">+IF(OFFSET('Sanitation Data'!$H$30,0,10*ROW('Sanitation Data'!H174))="","",OFFSET('Sanitation Data'!$H$30,0,10*ROW('Sanitation Data'!H174)))</f>
        <v/>
      </c>
      <c r="DH180" s="322" t="str">
        <f ca="true">+IF(OFFSET('Sanitation Data'!$H$31,0,10*ROW('Sanitation Data'!H174))="","",OFFSET('Sanitation Data'!$H$31,0,10*ROW('Sanitation Data'!H174)))</f>
        <v/>
      </c>
      <c r="DI180" s="322" t="str">
        <f ca="true">+IF(OFFSET('Sanitation Data'!$H$32,0,10*ROW('Sanitation Data'!H174))="","",OFFSET('Sanitation Data'!$H$32,0,10*ROW('Sanitation Data'!H174)))</f>
        <v/>
      </c>
      <c r="DJ180" s="322" t="str">
        <f ca="true">+IF(OFFSET('Sanitation Data'!$I$28,0,10*ROW('Sanitation Data'!I174))="","",OFFSET('Sanitation Data'!$I$28,0,10*ROW('Sanitation Data'!I174)))</f>
        <v/>
      </c>
      <c r="DK180" s="322" t="str">
        <f ca="true">+IF(OFFSET('Sanitation Data'!$I$29,0,10*ROW('Sanitation Data'!I174))="","",OFFSET('Sanitation Data'!$I$29,0,10*ROW('Sanitation Data'!I174)))</f>
        <v/>
      </c>
      <c r="DL180" s="322" t="str">
        <f ca="true">+IF(OFFSET('Sanitation Data'!$I$30,0,10*ROW('Sanitation Data'!I174))="","",OFFSET('Sanitation Data'!$I$30,0,10*ROW('Sanitation Data'!I174)))</f>
        <v/>
      </c>
      <c r="DM180" s="322" t="str">
        <f ca="true">+IF(OFFSET('Sanitation Data'!$I$31,0,10*ROW('Sanitation Data'!I174))="","",OFFSET('Sanitation Data'!$I$31,0,10*ROW('Sanitation Data'!I174)))</f>
        <v/>
      </c>
      <c r="DN180" s="322" t="str">
        <f ca="true">+IF(OFFSET('Sanitation Data'!$I$32,0,10*ROW('Sanitation Data'!I174))="","",OFFSET('Sanitation Data'!$I$32,0,10*ROW('Sanitation Data'!I174)))</f>
        <v/>
      </c>
      <c r="DO180" s="322" t="str">
        <f ca="true">+IF(OFFSET('Hygiene Data'!$D$11,0,10*ROW('Hygiene Data'!D174))="","",OFFSET('Hygiene Data'!$D$11,0,10*ROW('Hygiene Data'!D174)))</f>
        <v/>
      </c>
      <c r="DP180" s="322" t="str">
        <f ca="true">+IF(OFFSET('Hygiene Data'!$D$12,0,10*ROW('Hygiene Data'!D174))="","",OFFSET('Hygiene Data'!$D$12,0,10*ROW('Hygiene Data'!D174)))</f>
        <v/>
      </c>
      <c r="DQ180" s="322" t="str">
        <f ca="true">+IF(OFFSET('Hygiene Data'!$D$13,0,10*ROW('Hygiene Data'!D174))="","",OFFSET('Hygiene Data'!$D$13,0,10*ROW('Hygiene Data'!D174)))</f>
        <v/>
      </c>
      <c r="DR180" s="322" t="str">
        <f ca="true">+IF(OFFSET('Hygiene Data'!$E$11,0,10*ROW('Hygiene Data'!E174))="","",OFFSET('Hygiene Data'!$E$11,0,10*ROW('Hygiene Data'!E174)))</f>
        <v/>
      </c>
      <c r="DS180" s="322" t="str">
        <f ca="true">+IF(OFFSET('Hygiene Data'!$E$12,0,10*ROW('Hygiene Data'!E174))="","",OFFSET('Hygiene Data'!$E$12,0,10*ROW('Hygiene Data'!E174)))</f>
        <v/>
      </c>
      <c r="DT180" s="322" t="str">
        <f ca="true">+IF(OFFSET('Hygiene Data'!$E$13,0,10*ROW('Hygiene Data'!E174))="","",OFFSET('Hygiene Data'!$E$13,0,10*ROW('Hygiene Data'!E174)))</f>
        <v/>
      </c>
      <c r="DU180" s="322" t="str">
        <f ca="true">+IF(OFFSET('Hygiene Data'!$F$11,0,10*ROW('Hygiene Data'!F174))="","",OFFSET('Hygiene Data'!$F$11,0,10*ROW('Hygiene Data'!F174)))</f>
        <v/>
      </c>
      <c r="DV180" s="322" t="str">
        <f ca="true">+IF(OFFSET('Hygiene Data'!$F$12,0,10*ROW('Hygiene Data'!F174))="","",OFFSET('Hygiene Data'!$F$12,0,10*ROW('Hygiene Data'!F174)))</f>
        <v/>
      </c>
      <c r="DW180" s="322" t="str">
        <f ca="true">+IF(OFFSET('Hygiene Data'!$F$13,0,10*ROW('Hygiene Data'!F174))="","",OFFSET('Hygiene Data'!$F$13,0,10*ROW('Hygiene Data'!F174)))</f>
        <v/>
      </c>
      <c r="DX180" s="322" t="str">
        <f ca="true">+IF(OFFSET('Hygiene Data'!$G$11,0,10*ROW('Hygiene Data'!G174))="","",OFFSET('Hygiene Data'!$G$11,0,10*ROW('Hygiene Data'!G174)))</f>
        <v/>
      </c>
      <c r="DY180" s="322" t="str">
        <f ca="true">+IF(OFFSET('Hygiene Data'!$G$12,0,10*ROW('Hygiene Data'!G174))="","",OFFSET('Hygiene Data'!$G$12,0,10*ROW('Hygiene Data'!G174)))</f>
        <v/>
      </c>
      <c r="DZ180" s="322" t="str">
        <f ca="true">+IF(OFFSET('Hygiene Data'!$G$13,0,10*ROW('Hygiene Data'!G174))="","",OFFSET('Hygiene Data'!$G$13,0,10*ROW('Hygiene Data'!G174)))</f>
        <v/>
      </c>
      <c r="EA180" s="322" t="str">
        <f ca="true">+IF(OFFSET('Hygiene Data'!$H$11,0,10*ROW('Hygiene Data'!H174))="","",OFFSET('Hygiene Data'!$H$11,0,10*ROW('Hygiene Data'!H174)))</f>
        <v/>
      </c>
      <c r="EB180" s="322" t="str">
        <f ca="true">+IF(OFFSET('Hygiene Data'!$H$12,0,10*ROW('Hygiene Data'!H174))="","",OFFSET('Hygiene Data'!$H$12,0,10*ROW('Hygiene Data'!H174)))</f>
        <v/>
      </c>
      <c r="EC180" s="322" t="str">
        <f ca="true">+IF(OFFSET('Hygiene Data'!$H$13,0,10*ROW('Hygiene Data'!H174))="","",OFFSET('Hygiene Data'!$H$13,0,10*ROW('Hygiene Data'!H174)))</f>
        <v/>
      </c>
      <c r="ED180" s="322" t="str">
        <f ca="true">+IF(OFFSET('Hygiene Data'!$I$11,0,10*ROW('Hygiene Data'!I174))="","",OFFSET('Hygiene Data'!$I$11,0,10*ROW('Hygiene Data'!I174)))</f>
        <v/>
      </c>
      <c r="EE180" s="322" t="str">
        <f ca="true">+IF(OFFSET('Hygiene Data'!$I$12,0,10*ROW('Hygiene Data'!I174))="","",OFFSET('Hygiene Data'!$I$12,0,10*ROW('Hygiene Data'!I174)))</f>
        <v/>
      </c>
      <c r="EF180" s="322" t="str">
        <f ca="true">+IF(OFFSET('Hygiene Data'!$I$13,0,10*ROW('Hygiene Data'!I174))="","",OFFSET('Hygiene Data'!$I$13,0,10*ROW('Hygiene Data'!I174)))</f>
        <v/>
      </c>
    </row>
    <row xmlns:x14ac="http://schemas.microsoft.com/office/spreadsheetml/2009/9/ac" r="181" x14ac:dyDescent="0.2">
      <c r="A181" s="38" t="str">
        <f ca="true">+IF(OFFSET('Water Data'!$B$2,0,10*ROW('Water Data'!E175))="","",OFFSET('Water Data'!$B$2,0,10*ROW('Water Data'!E175)))</f>
        <v/>
      </c>
      <c r="B181" s="38" t="str">
        <f ca="true">+IF(OFFSET('Water Data'!$C$2,0,10*ROW('Water Data'!F175))="","",OFFSET('Water Data'!$C$2,0,10*ROW('Water Data'!F175)))</f>
        <v/>
      </c>
      <c r="C181" s="378" t="str">
        <f t="shared" ca="true" si="2"/>
        <v/>
      </c>
      <c r="D181" s="99"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9"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9"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9"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9"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9"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9"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9"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9"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9"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9"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9"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9"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9"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9"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9"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9"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9"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100"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100"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100"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100"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100"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100"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100"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100"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100"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100"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100"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100"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100"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100"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100"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100"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100"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100"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100"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100"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100"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100"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100"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100"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100"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100"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100"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100"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100"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100"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101"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101"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101"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101"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101"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101"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101"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101"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101"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101"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101"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101"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101"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101"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101"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101"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101"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101"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22"/>
      <c r="BS181" s="322" t="str">
        <f ca="true">+IF(OFFSET('Water Data'!$D$27,0,10*ROW('Water Data'!D175))="","",OFFSET('Water Data'!$D$27,0,10*ROW('Water Data'!D175)))</f>
        <v/>
      </c>
      <c r="BT181" s="322" t="str">
        <f ca="true">+IF(OFFSET('Water Data'!$D$28,0,10*ROW('Water Data'!D175))="","",OFFSET('Water Data'!$D$28,0,10*ROW('Water Data'!D175)))</f>
        <v/>
      </c>
      <c r="BU181" s="322" t="str">
        <f ca="true">+IF(OFFSET('Water Data'!$D$29,0,10*ROW('Water Data'!D175))="","",OFFSET('Water Data'!$D$29,0,10*ROW('Water Data'!D175)))</f>
        <v/>
      </c>
      <c r="BV181" s="322" t="str">
        <f ca="true">+IF(OFFSET('Water Data'!$E$27,0,10*ROW('Water Data'!E175))="","",OFFSET('Water Data'!$E$27,0,10*ROW('Water Data'!E175)))</f>
        <v/>
      </c>
      <c r="BW181" s="322" t="str">
        <f ca="true">+IF(OFFSET('Water Data'!$E$28,0,10*ROW('Water Data'!E175))="","",OFFSET('Water Data'!$E$28,0,10*ROW('Water Data'!E175)))</f>
        <v/>
      </c>
      <c r="BX181" s="322" t="str">
        <f ca="true">+IF(OFFSET('Water Data'!$E$29,0,10*ROW('Water Data'!E175))="","",OFFSET('Water Data'!$E$29,0,10*ROW('Water Data'!E175)))</f>
        <v/>
      </c>
      <c r="BY181" s="322" t="str">
        <f ca="true">+IF(OFFSET('Water Data'!$F$27,0,10*ROW('Water Data'!F175))="","",OFFSET('Water Data'!$F$27,0,10*ROW('Water Data'!F175)))</f>
        <v/>
      </c>
      <c r="BZ181" s="322" t="str">
        <f ca="true">+IF(OFFSET('Water Data'!$F$28,0,10*ROW('Water Data'!F175))="","",OFFSET('Water Data'!$F$28,0,10*ROW('Water Data'!F175)))</f>
        <v/>
      </c>
      <c r="CA181" s="322" t="str">
        <f ca="true">+IF(OFFSET('Water Data'!$F$29,0,10*ROW('Water Data'!F175))="","",OFFSET('Water Data'!$F$29,0,10*ROW('Water Data'!F175)))</f>
        <v/>
      </c>
      <c r="CB181" s="322" t="str">
        <f ca="true">+IF(OFFSET('Water Data'!$G$27,0,10*ROW('Water Data'!G175))="","",OFFSET('Water Data'!$G$27,0,10*ROW('Water Data'!G175)))</f>
        <v/>
      </c>
      <c r="CC181" s="322" t="str">
        <f ca="true">+IF(OFFSET('Water Data'!$G$28,0,10*ROW('Water Data'!G175))="","",OFFSET('Water Data'!$G$28,0,10*ROW('Water Data'!G175)))</f>
        <v/>
      </c>
      <c r="CD181" s="322" t="str">
        <f ca="true">+IF(OFFSET('Water Data'!$G$29,0,10*ROW('Water Data'!G175))="","",OFFSET('Water Data'!$G$29,0,10*ROW('Water Data'!G175)))</f>
        <v/>
      </c>
      <c r="CE181" s="322" t="str">
        <f ca="true">+IF(OFFSET('Water Data'!$H$27,0,10*ROW('Water Data'!H175))="","",OFFSET('Water Data'!$H$27,0,10*ROW('Water Data'!H175)))</f>
        <v/>
      </c>
      <c r="CF181" s="322" t="str">
        <f ca="true">+IF(OFFSET('Water Data'!$H$28,0,10*ROW('Water Data'!H175))="","",OFFSET('Water Data'!$H$28,0,10*ROW('Water Data'!H175)))</f>
        <v/>
      </c>
      <c r="CG181" s="322" t="str">
        <f ca="true">+IF(OFFSET('Water Data'!$H$29,0,10*ROW('Water Data'!H175))="","",OFFSET('Water Data'!$H$29,0,10*ROW('Water Data'!H175)))</f>
        <v/>
      </c>
      <c r="CH181" s="322" t="str">
        <f ca="true">+IF(OFFSET('Water Data'!$I$27,0,10*ROW('Water Data'!I175))="","",OFFSET('Water Data'!$I$27,0,10*ROW('Water Data'!I175)))</f>
        <v/>
      </c>
      <c r="CI181" s="322" t="str">
        <f ca="true">+IF(OFFSET('Water Data'!$I$28,0,10*ROW('Water Data'!I175))="","",OFFSET('Water Data'!$I$28,0,10*ROW('Water Data'!I175)))</f>
        <v/>
      </c>
      <c r="CJ181" s="322" t="str">
        <f ca="true">+IF(OFFSET('Water Data'!$I$29,0,10*ROW('Water Data'!I175))="","",OFFSET('Water Data'!$I$29,0,10*ROW('Water Data'!I175)))</f>
        <v/>
      </c>
      <c r="CK181" s="322" t="str">
        <f ca="true">+IF(OFFSET('Sanitation Data'!$D$28,0,10*ROW('Sanitation Data'!D175))="","",OFFSET('Sanitation Data'!$D$28,0,10*ROW('Sanitation Data'!D175)))</f>
        <v/>
      </c>
      <c r="CL181" s="322" t="str">
        <f ca="true">+IF(OFFSET('Sanitation Data'!$D$29,0,10*ROW('Sanitation Data'!D175))="","",OFFSET('Sanitation Data'!$D$29,0,10*ROW('Sanitation Data'!D175)))</f>
        <v/>
      </c>
      <c r="CM181" s="322" t="str">
        <f ca="true">+IF(OFFSET('Sanitation Data'!$D$30,0,10*ROW('Sanitation Data'!D175))="","",OFFSET('Sanitation Data'!$D$30,0,10*ROW('Sanitation Data'!D175)))</f>
        <v/>
      </c>
      <c r="CN181" s="322" t="str">
        <f ca="true">+IF(OFFSET('Sanitation Data'!$D$31,0,10*ROW('Sanitation Data'!D175))="","",OFFSET('Sanitation Data'!$D$31,0,10*ROW('Sanitation Data'!D175)))</f>
        <v/>
      </c>
      <c r="CO181" s="322" t="str">
        <f ca="true">+IF(OFFSET('Sanitation Data'!$D$32,0,10*ROW('Sanitation Data'!D175))="","",OFFSET('Sanitation Data'!$D$32,0,10*ROW('Sanitation Data'!D175)))</f>
        <v/>
      </c>
      <c r="CP181" s="322" t="str">
        <f ca="true">+IF(OFFSET('Sanitation Data'!$E$28,0,10*ROW('Sanitation Data'!E175))="","",OFFSET('Sanitation Data'!$E$28,0,10*ROW('Sanitation Data'!E175)))</f>
        <v/>
      </c>
      <c r="CQ181" s="322" t="str">
        <f ca="true">+IF(OFFSET('Sanitation Data'!$E$29,0,10*ROW('Sanitation Data'!E175))="","",OFFSET('Sanitation Data'!$E$29,0,10*ROW('Sanitation Data'!E175)))</f>
        <v/>
      </c>
      <c r="CR181" s="322" t="str">
        <f ca="true">+IF(OFFSET('Sanitation Data'!$E$30,0,10*ROW('Sanitation Data'!E175))="","",OFFSET('Sanitation Data'!$E$30,0,10*ROW('Sanitation Data'!E175)))</f>
        <v/>
      </c>
      <c r="CS181" s="322" t="str">
        <f ca="true">+IF(OFFSET('Sanitation Data'!$E$31,0,10*ROW('Sanitation Data'!E175))="","",OFFSET('Sanitation Data'!$E$31,0,10*ROW('Sanitation Data'!E175)))</f>
        <v/>
      </c>
      <c r="CT181" s="322" t="str">
        <f ca="true">+IF(OFFSET('Sanitation Data'!$E$32,0,10*ROW('Sanitation Data'!E175))="","",OFFSET('Sanitation Data'!$E$32,0,10*ROW('Sanitation Data'!E175)))</f>
        <v/>
      </c>
      <c r="CU181" s="322" t="str">
        <f ca="true">+IF(OFFSET('Sanitation Data'!$F$28,0,10*ROW('Sanitation Data'!F175))="","",OFFSET('Sanitation Data'!$F$28,0,10*ROW('Sanitation Data'!F175)))</f>
        <v/>
      </c>
      <c r="CV181" s="322" t="str">
        <f ca="true">+IF(OFFSET('Sanitation Data'!$F$29,0,10*ROW('Sanitation Data'!F175))="","",OFFSET('Sanitation Data'!$F$29,0,10*ROW('Sanitation Data'!F175)))</f>
        <v/>
      </c>
      <c r="CW181" s="322" t="str">
        <f ca="true">+IF(OFFSET('Sanitation Data'!$F$30,0,10*ROW('Sanitation Data'!F175))="","",OFFSET('Sanitation Data'!$F$30,0,10*ROW('Sanitation Data'!F175)))</f>
        <v/>
      </c>
      <c r="CX181" s="322" t="str">
        <f ca="true">+IF(OFFSET('Sanitation Data'!$F$31,0,10*ROW('Sanitation Data'!F175))="","",OFFSET('Sanitation Data'!$F$31,0,10*ROW('Sanitation Data'!F175)))</f>
        <v/>
      </c>
      <c r="CY181" s="322" t="str">
        <f ca="true">+IF(OFFSET('Sanitation Data'!$F$32,0,10*ROW('Sanitation Data'!F175))="","",OFFSET('Sanitation Data'!$F$32,0,10*ROW('Sanitation Data'!F175)))</f>
        <v/>
      </c>
      <c r="CZ181" s="322" t="str">
        <f ca="true">+IF(OFFSET('Sanitation Data'!$G$28,0,10*ROW('Sanitation Data'!G175))="","",OFFSET('Sanitation Data'!$G$28,0,10*ROW('Sanitation Data'!G175)))</f>
        <v/>
      </c>
      <c r="DA181" s="322" t="str">
        <f ca="true">+IF(OFFSET('Sanitation Data'!$G$29,0,10*ROW('Sanitation Data'!G175))="","",OFFSET('Sanitation Data'!$G$29,0,10*ROW('Sanitation Data'!G175)))</f>
        <v/>
      </c>
      <c r="DB181" s="322" t="str">
        <f ca="true">+IF(OFFSET('Sanitation Data'!$G$30,0,10*ROW('Sanitation Data'!G175))="","",OFFSET('Sanitation Data'!$G$30,0,10*ROW('Sanitation Data'!G175)))</f>
        <v/>
      </c>
      <c r="DC181" s="322" t="str">
        <f ca="true">+IF(OFFSET('Sanitation Data'!$G$31,0,10*ROW('Sanitation Data'!G175))="","",OFFSET('Sanitation Data'!$G$31,0,10*ROW('Sanitation Data'!G175)))</f>
        <v/>
      </c>
      <c r="DD181" s="322" t="str">
        <f ca="true">+IF(OFFSET('Sanitation Data'!$G$32,0,10*ROW('Sanitation Data'!G175))="","",OFFSET('Sanitation Data'!$G$32,0,10*ROW('Sanitation Data'!G175)))</f>
        <v/>
      </c>
      <c r="DE181" s="322" t="str">
        <f ca="true">+IF(OFFSET('Sanitation Data'!$H$28,0,10*ROW('Sanitation Data'!H175))="","",OFFSET('Sanitation Data'!$H$28,0,10*ROW('Sanitation Data'!H175)))</f>
        <v/>
      </c>
      <c r="DF181" s="322" t="str">
        <f ca="true">+IF(OFFSET('Sanitation Data'!$H$29,0,10*ROW('Sanitation Data'!H175))="","",OFFSET('Sanitation Data'!$H$29,0,10*ROW('Sanitation Data'!H175)))</f>
        <v/>
      </c>
      <c r="DG181" s="322" t="str">
        <f ca="true">+IF(OFFSET('Sanitation Data'!$H$30,0,10*ROW('Sanitation Data'!H175))="","",OFFSET('Sanitation Data'!$H$30,0,10*ROW('Sanitation Data'!H175)))</f>
        <v/>
      </c>
      <c r="DH181" s="322" t="str">
        <f ca="true">+IF(OFFSET('Sanitation Data'!$H$31,0,10*ROW('Sanitation Data'!H175))="","",OFFSET('Sanitation Data'!$H$31,0,10*ROW('Sanitation Data'!H175)))</f>
        <v/>
      </c>
      <c r="DI181" s="322" t="str">
        <f ca="true">+IF(OFFSET('Sanitation Data'!$H$32,0,10*ROW('Sanitation Data'!H175))="","",OFFSET('Sanitation Data'!$H$32,0,10*ROW('Sanitation Data'!H175)))</f>
        <v/>
      </c>
      <c r="DJ181" s="322" t="str">
        <f ca="true">+IF(OFFSET('Sanitation Data'!$I$28,0,10*ROW('Sanitation Data'!I175))="","",OFFSET('Sanitation Data'!$I$28,0,10*ROW('Sanitation Data'!I175)))</f>
        <v/>
      </c>
      <c r="DK181" s="322" t="str">
        <f ca="true">+IF(OFFSET('Sanitation Data'!$I$29,0,10*ROW('Sanitation Data'!I175))="","",OFFSET('Sanitation Data'!$I$29,0,10*ROW('Sanitation Data'!I175)))</f>
        <v/>
      </c>
      <c r="DL181" s="322" t="str">
        <f ca="true">+IF(OFFSET('Sanitation Data'!$I$30,0,10*ROW('Sanitation Data'!I175))="","",OFFSET('Sanitation Data'!$I$30,0,10*ROW('Sanitation Data'!I175)))</f>
        <v/>
      </c>
      <c r="DM181" s="322" t="str">
        <f ca="true">+IF(OFFSET('Sanitation Data'!$I$31,0,10*ROW('Sanitation Data'!I175))="","",OFFSET('Sanitation Data'!$I$31,0,10*ROW('Sanitation Data'!I175)))</f>
        <v/>
      </c>
      <c r="DN181" s="322" t="str">
        <f ca="true">+IF(OFFSET('Sanitation Data'!$I$32,0,10*ROW('Sanitation Data'!I175))="","",OFFSET('Sanitation Data'!$I$32,0,10*ROW('Sanitation Data'!I175)))</f>
        <v/>
      </c>
      <c r="DO181" s="322" t="str">
        <f ca="true">+IF(OFFSET('Hygiene Data'!$D$11,0,10*ROW('Hygiene Data'!D175))="","",OFFSET('Hygiene Data'!$D$11,0,10*ROW('Hygiene Data'!D175)))</f>
        <v/>
      </c>
      <c r="DP181" s="322" t="str">
        <f ca="true">+IF(OFFSET('Hygiene Data'!$D$12,0,10*ROW('Hygiene Data'!D175))="","",OFFSET('Hygiene Data'!$D$12,0,10*ROW('Hygiene Data'!D175)))</f>
        <v/>
      </c>
      <c r="DQ181" s="322" t="str">
        <f ca="true">+IF(OFFSET('Hygiene Data'!$D$13,0,10*ROW('Hygiene Data'!D175))="","",OFFSET('Hygiene Data'!$D$13,0,10*ROW('Hygiene Data'!D175)))</f>
        <v/>
      </c>
      <c r="DR181" s="322" t="str">
        <f ca="true">+IF(OFFSET('Hygiene Data'!$E$11,0,10*ROW('Hygiene Data'!E175))="","",OFFSET('Hygiene Data'!$E$11,0,10*ROW('Hygiene Data'!E175)))</f>
        <v/>
      </c>
      <c r="DS181" s="322" t="str">
        <f ca="true">+IF(OFFSET('Hygiene Data'!$E$12,0,10*ROW('Hygiene Data'!E175))="","",OFFSET('Hygiene Data'!$E$12,0,10*ROW('Hygiene Data'!E175)))</f>
        <v/>
      </c>
      <c r="DT181" s="322" t="str">
        <f ca="true">+IF(OFFSET('Hygiene Data'!$E$13,0,10*ROW('Hygiene Data'!E175))="","",OFFSET('Hygiene Data'!$E$13,0,10*ROW('Hygiene Data'!E175)))</f>
        <v/>
      </c>
      <c r="DU181" s="322" t="str">
        <f ca="true">+IF(OFFSET('Hygiene Data'!$F$11,0,10*ROW('Hygiene Data'!F175))="","",OFFSET('Hygiene Data'!$F$11,0,10*ROW('Hygiene Data'!F175)))</f>
        <v/>
      </c>
      <c r="DV181" s="322" t="str">
        <f ca="true">+IF(OFFSET('Hygiene Data'!$F$12,0,10*ROW('Hygiene Data'!F175))="","",OFFSET('Hygiene Data'!$F$12,0,10*ROW('Hygiene Data'!F175)))</f>
        <v/>
      </c>
      <c r="DW181" s="322" t="str">
        <f ca="true">+IF(OFFSET('Hygiene Data'!$F$13,0,10*ROW('Hygiene Data'!F175))="","",OFFSET('Hygiene Data'!$F$13,0,10*ROW('Hygiene Data'!F175)))</f>
        <v/>
      </c>
      <c r="DX181" s="322" t="str">
        <f ca="true">+IF(OFFSET('Hygiene Data'!$G$11,0,10*ROW('Hygiene Data'!G175))="","",OFFSET('Hygiene Data'!$G$11,0,10*ROW('Hygiene Data'!G175)))</f>
        <v/>
      </c>
      <c r="DY181" s="322" t="str">
        <f ca="true">+IF(OFFSET('Hygiene Data'!$G$12,0,10*ROW('Hygiene Data'!G175))="","",OFFSET('Hygiene Data'!$G$12,0,10*ROW('Hygiene Data'!G175)))</f>
        <v/>
      </c>
      <c r="DZ181" s="322" t="str">
        <f ca="true">+IF(OFFSET('Hygiene Data'!$G$13,0,10*ROW('Hygiene Data'!G175))="","",OFFSET('Hygiene Data'!$G$13,0,10*ROW('Hygiene Data'!G175)))</f>
        <v/>
      </c>
      <c r="EA181" s="322" t="str">
        <f ca="true">+IF(OFFSET('Hygiene Data'!$H$11,0,10*ROW('Hygiene Data'!H175))="","",OFFSET('Hygiene Data'!$H$11,0,10*ROW('Hygiene Data'!H175)))</f>
        <v/>
      </c>
      <c r="EB181" s="322" t="str">
        <f ca="true">+IF(OFFSET('Hygiene Data'!$H$12,0,10*ROW('Hygiene Data'!H175))="","",OFFSET('Hygiene Data'!$H$12,0,10*ROW('Hygiene Data'!H175)))</f>
        <v/>
      </c>
      <c r="EC181" s="322" t="str">
        <f ca="true">+IF(OFFSET('Hygiene Data'!$H$13,0,10*ROW('Hygiene Data'!H175))="","",OFFSET('Hygiene Data'!$H$13,0,10*ROW('Hygiene Data'!H175)))</f>
        <v/>
      </c>
      <c r="ED181" s="322" t="str">
        <f ca="true">+IF(OFFSET('Hygiene Data'!$I$11,0,10*ROW('Hygiene Data'!I175))="","",OFFSET('Hygiene Data'!$I$11,0,10*ROW('Hygiene Data'!I175)))</f>
        <v/>
      </c>
      <c r="EE181" s="322" t="str">
        <f ca="true">+IF(OFFSET('Hygiene Data'!$I$12,0,10*ROW('Hygiene Data'!I175))="","",OFFSET('Hygiene Data'!$I$12,0,10*ROW('Hygiene Data'!I175)))</f>
        <v/>
      </c>
      <c r="EF181" s="322" t="str">
        <f ca="true">+IF(OFFSET('Hygiene Data'!$I$13,0,10*ROW('Hygiene Data'!I175))="","",OFFSET('Hygiene Data'!$I$13,0,10*ROW('Hygiene Data'!I175)))</f>
        <v/>
      </c>
    </row>
    <row xmlns:x14ac="http://schemas.microsoft.com/office/spreadsheetml/2009/9/ac" r="182" x14ac:dyDescent="0.2">
      <c r="A182" s="38" t="str">
        <f ca="true">+IF(OFFSET('Water Data'!$B$2,0,10*ROW('Water Data'!E176))="","",OFFSET('Water Data'!$B$2,0,10*ROW('Water Data'!E176)))</f>
        <v/>
      </c>
      <c r="B182" s="38" t="str">
        <f ca="true">+IF(OFFSET('Water Data'!$C$2,0,10*ROW('Water Data'!F176))="","",OFFSET('Water Data'!$C$2,0,10*ROW('Water Data'!F176)))</f>
        <v/>
      </c>
      <c r="C182" s="378" t="str">
        <f t="shared" ca="true" si="2"/>
        <v/>
      </c>
      <c r="D182" s="99"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9"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9"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9"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9"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9"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9"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9"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9"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9"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9"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9"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9"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9"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9"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9"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9"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9"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100"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100"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100"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100"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100"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100"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100"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100"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100"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100"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100"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100"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100"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100"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100"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100"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100"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100"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100"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100"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100"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100"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100"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100"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100"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100"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100"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100"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100"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100"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101"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101"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101"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101"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101"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101"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101"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101"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101"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101"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101"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101"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101"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101"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101"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101"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101"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101"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22"/>
      <c r="BS182" s="322" t="str">
        <f ca="true">+IF(OFFSET('Water Data'!$D$27,0,10*ROW('Water Data'!D176))="","",OFFSET('Water Data'!$D$27,0,10*ROW('Water Data'!D176)))</f>
        <v/>
      </c>
      <c r="BT182" s="322" t="str">
        <f ca="true">+IF(OFFSET('Water Data'!$D$28,0,10*ROW('Water Data'!D176))="","",OFFSET('Water Data'!$D$28,0,10*ROW('Water Data'!D176)))</f>
        <v/>
      </c>
      <c r="BU182" s="322" t="str">
        <f ca="true">+IF(OFFSET('Water Data'!$D$29,0,10*ROW('Water Data'!D176))="","",OFFSET('Water Data'!$D$29,0,10*ROW('Water Data'!D176)))</f>
        <v/>
      </c>
      <c r="BV182" s="322" t="str">
        <f ca="true">+IF(OFFSET('Water Data'!$E$27,0,10*ROW('Water Data'!E176))="","",OFFSET('Water Data'!$E$27,0,10*ROW('Water Data'!E176)))</f>
        <v/>
      </c>
      <c r="BW182" s="322" t="str">
        <f ca="true">+IF(OFFSET('Water Data'!$E$28,0,10*ROW('Water Data'!E176))="","",OFFSET('Water Data'!$E$28,0,10*ROW('Water Data'!E176)))</f>
        <v/>
      </c>
      <c r="BX182" s="322" t="str">
        <f ca="true">+IF(OFFSET('Water Data'!$E$29,0,10*ROW('Water Data'!E176))="","",OFFSET('Water Data'!$E$29,0,10*ROW('Water Data'!E176)))</f>
        <v/>
      </c>
      <c r="BY182" s="322" t="str">
        <f ca="true">+IF(OFFSET('Water Data'!$F$27,0,10*ROW('Water Data'!F176))="","",OFFSET('Water Data'!$F$27,0,10*ROW('Water Data'!F176)))</f>
        <v/>
      </c>
      <c r="BZ182" s="322" t="str">
        <f ca="true">+IF(OFFSET('Water Data'!$F$28,0,10*ROW('Water Data'!F176))="","",OFFSET('Water Data'!$F$28,0,10*ROW('Water Data'!F176)))</f>
        <v/>
      </c>
      <c r="CA182" s="322" t="str">
        <f ca="true">+IF(OFFSET('Water Data'!$F$29,0,10*ROW('Water Data'!F176))="","",OFFSET('Water Data'!$F$29,0,10*ROW('Water Data'!F176)))</f>
        <v/>
      </c>
      <c r="CB182" s="322" t="str">
        <f ca="true">+IF(OFFSET('Water Data'!$G$27,0,10*ROW('Water Data'!G176))="","",OFFSET('Water Data'!$G$27,0,10*ROW('Water Data'!G176)))</f>
        <v/>
      </c>
      <c r="CC182" s="322" t="str">
        <f ca="true">+IF(OFFSET('Water Data'!$G$28,0,10*ROW('Water Data'!G176))="","",OFFSET('Water Data'!$G$28,0,10*ROW('Water Data'!G176)))</f>
        <v/>
      </c>
      <c r="CD182" s="322" t="str">
        <f ca="true">+IF(OFFSET('Water Data'!$G$29,0,10*ROW('Water Data'!G176))="","",OFFSET('Water Data'!$G$29,0,10*ROW('Water Data'!G176)))</f>
        <v/>
      </c>
      <c r="CE182" s="322" t="str">
        <f ca="true">+IF(OFFSET('Water Data'!$H$27,0,10*ROW('Water Data'!H176))="","",OFFSET('Water Data'!$H$27,0,10*ROW('Water Data'!H176)))</f>
        <v/>
      </c>
      <c r="CF182" s="322" t="str">
        <f ca="true">+IF(OFFSET('Water Data'!$H$28,0,10*ROW('Water Data'!H176))="","",OFFSET('Water Data'!$H$28,0,10*ROW('Water Data'!H176)))</f>
        <v/>
      </c>
      <c r="CG182" s="322" t="str">
        <f ca="true">+IF(OFFSET('Water Data'!$H$29,0,10*ROW('Water Data'!H176))="","",OFFSET('Water Data'!$H$29,0,10*ROW('Water Data'!H176)))</f>
        <v/>
      </c>
      <c r="CH182" s="322" t="str">
        <f ca="true">+IF(OFFSET('Water Data'!$I$27,0,10*ROW('Water Data'!I176))="","",OFFSET('Water Data'!$I$27,0,10*ROW('Water Data'!I176)))</f>
        <v/>
      </c>
      <c r="CI182" s="322" t="str">
        <f ca="true">+IF(OFFSET('Water Data'!$I$28,0,10*ROW('Water Data'!I176))="","",OFFSET('Water Data'!$I$28,0,10*ROW('Water Data'!I176)))</f>
        <v/>
      </c>
      <c r="CJ182" s="322" t="str">
        <f ca="true">+IF(OFFSET('Water Data'!$I$29,0,10*ROW('Water Data'!I176))="","",OFFSET('Water Data'!$I$29,0,10*ROW('Water Data'!I176)))</f>
        <v/>
      </c>
      <c r="CK182" s="322" t="str">
        <f ca="true">+IF(OFFSET('Sanitation Data'!$D$28,0,10*ROW('Sanitation Data'!D176))="","",OFFSET('Sanitation Data'!$D$28,0,10*ROW('Sanitation Data'!D176)))</f>
        <v/>
      </c>
      <c r="CL182" s="322" t="str">
        <f ca="true">+IF(OFFSET('Sanitation Data'!$D$29,0,10*ROW('Sanitation Data'!D176))="","",OFFSET('Sanitation Data'!$D$29,0,10*ROW('Sanitation Data'!D176)))</f>
        <v/>
      </c>
      <c r="CM182" s="322" t="str">
        <f ca="true">+IF(OFFSET('Sanitation Data'!$D$30,0,10*ROW('Sanitation Data'!D176))="","",OFFSET('Sanitation Data'!$D$30,0,10*ROW('Sanitation Data'!D176)))</f>
        <v/>
      </c>
      <c r="CN182" s="322" t="str">
        <f ca="true">+IF(OFFSET('Sanitation Data'!$D$31,0,10*ROW('Sanitation Data'!D176))="","",OFFSET('Sanitation Data'!$D$31,0,10*ROW('Sanitation Data'!D176)))</f>
        <v/>
      </c>
      <c r="CO182" s="322" t="str">
        <f ca="true">+IF(OFFSET('Sanitation Data'!$D$32,0,10*ROW('Sanitation Data'!D176))="","",OFFSET('Sanitation Data'!$D$32,0,10*ROW('Sanitation Data'!D176)))</f>
        <v/>
      </c>
      <c r="CP182" s="322" t="str">
        <f ca="true">+IF(OFFSET('Sanitation Data'!$E$28,0,10*ROW('Sanitation Data'!E176))="","",OFFSET('Sanitation Data'!$E$28,0,10*ROW('Sanitation Data'!E176)))</f>
        <v/>
      </c>
      <c r="CQ182" s="322" t="str">
        <f ca="true">+IF(OFFSET('Sanitation Data'!$E$29,0,10*ROW('Sanitation Data'!E176))="","",OFFSET('Sanitation Data'!$E$29,0,10*ROW('Sanitation Data'!E176)))</f>
        <v/>
      </c>
      <c r="CR182" s="322" t="str">
        <f ca="true">+IF(OFFSET('Sanitation Data'!$E$30,0,10*ROW('Sanitation Data'!E176))="","",OFFSET('Sanitation Data'!$E$30,0,10*ROW('Sanitation Data'!E176)))</f>
        <v/>
      </c>
      <c r="CS182" s="322" t="str">
        <f ca="true">+IF(OFFSET('Sanitation Data'!$E$31,0,10*ROW('Sanitation Data'!E176))="","",OFFSET('Sanitation Data'!$E$31,0,10*ROW('Sanitation Data'!E176)))</f>
        <v/>
      </c>
      <c r="CT182" s="322" t="str">
        <f ca="true">+IF(OFFSET('Sanitation Data'!$E$32,0,10*ROW('Sanitation Data'!E176))="","",OFFSET('Sanitation Data'!$E$32,0,10*ROW('Sanitation Data'!E176)))</f>
        <v/>
      </c>
      <c r="CU182" s="322" t="str">
        <f ca="true">+IF(OFFSET('Sanitation Data'!$F$28,0,10*ROW('Sanitation Data'!F176))="","",OFFSET('Sanitation Data'!$F$28,0,10*ROW('Sanitation Data'!F176)))</f>
        <v/>
      </c>
      <c r="CV182" s="322" t="str">
        <f ca="true">+IF(OFFSET('Sanitation Data'!$F$29,0,10*ROW('Sanitation Data'!F176))="","",OFFSET('Sanitation Data'!$F$29,0,10*ROW('Sanitation Data'!F176)))</f>
        <v/>
      </c>
      <c r="CW182" s="322" t="str">
        <f ca="true">+IF(OFFSET('Sanitation Data'!$F$30,0,10*ROW('Sanitation Data'!F176))="","",OFFSET('Sanitation Data'!$F$30,0,10*ROW('Sanitation Data'!F176)))</f>
        <v/>
      </c>
      <c r="CX182" s="322" t="str">
        <f ca="true">+IF(OFFSET('Sanitation Data'!$F$31,0,10*ROW('Sanitation Data'!F176))="","",OFFSET('Sanitation Data'!$F$31,0,10*ROW('Sanitation Data'!F176)))</f>
        <v/>
      </c>
      <c r="CY182" s="322" t="str">
        <f ca="true">+IF(OFFSET('Sanitation Data'!$F$32,0,10*ROW('Sanitation Data'!F176))="","",OFFSET('Sanitation Data'!$F$32,0,10*ROW('Sanitation Data'!F176)))</f>
        <v/>
      </c>
      <c r="CZ182" s="322" t="str">
        <f ca="true">+IF(OFFSET('Sanitation Data'!$G$28,0,10*ROW('Sanitation Data'!G176))="","",OFFSET('Sanitation Data'!$G$28,0,10*ROW('Sanitation Data'!G176)))</f>
        <v/>
      </c>
      <c r="DA182" s="322" t="str">
        <f ca="true">+IF(OFFSET('Sanitation Data'!$G$29,0,10*ROW('Sanitation Data'!G176))="","",OFFSET('Sanitation Data'!$G$29,0,10*ROW('Sanitation Data'!G176)))</f>
        <v/>
      </c>
      <c r="DB182" s="322" t="str">
        <f ca="true">+IF(OFFSET('Sanitation Data'!$G$30,0,10*ROW('Sanitation Data'!G176))="","",OFFSET('Sanitation Data'!$G$30,0,10*ROW('Sanitation Data'!G176)))</f>
        <v/>
      </c>
      <c r="DC182" s="322" t="str">
        <f ca="true">+IF(OFFSET('Sanitation Data'!$G$31,0,10*ROW('Sanitation Data'!G176))="","",OFFSET('Sanitation Data'!$G$31,0,10*ROW('Sanitation Data'!G176)))</f>
        <v/>
      </c>
      <c r="DD182" s="322" t="str">
        <f ca="true">+IF(OFFSET('Sanitation Data'!$G$32,0,10*ROW('Sanitation Data'!G176))="","",OFFSET('Sanitation Data'!$G$32,0,10*ROW('Sanitation Data'!G176)))</f>
        <v/>
      </c>
      <c r="DE182" s="322" t="str">
        <f ca="true">+IF(OFFSET('Sanitation Data'!$H$28,0,10*ROW('Sanitation Data'!H176))="","",OFFSET('Sanitation Data'!$H$28,0,10*ROW('Sanitation Data'!H176)))</f>
        <v/>
      </c>
      <c r="DF182" s="322" t="str">
        <f ca="true">+IF(OFFSET('Sanitation Data'!$H$29,0,10*ROW('Sanitation Data'!H176))="","",OFFSET('Sanitation Data'!$H$29,0,10*ROW('Sanitation Data'!H176)))</f>
        <v/>
      </c>
      <c r="DG182" s="322" t="str">
        <f ca="true">+IF(OFFSET('Sanitation Data'!$H$30,0,10*ROW('Sanitation Data'!H176))="","",OFFSET('Sanitation Data'!$H$30,0,10*ROW('Sanitation Data'!H176)))</f>
        <v/>
      </c>
      <c r="DH182" s="322" t="str">
        <f ca="true">+IF(OFFSET('Sanitation Data'!$H$31,0,10*ROW('Sanitation Data'!H176))="","",OFFSET('Sanitation Data'!$H$31,0,10*ROW('Sanitation Data'!H176)))</f>
        <v/>
      </c>
      <c r="DI182" s="322" t="str">
        <f ca="true">+IF(OFFSET('Sanitation Data'!$H$32,0,10*ROW('Sanitation Data'!H176))="","",OFFSET('Sanitation Data'!$H$32,0,10*ROW('Sanitation Data'!H176)))</f>
        <v/>
      </c>
      <c r="DJ182" s="322" t="str">
        <f ca="true">+IF(OFFSET('Sanitation Data'!$I$28,0,10*ROW('Sanitation Data'!I176))="","",OFFSET('Sanitation Data'!$I$28,0,10*ROW('Sanitation Data'!I176)))</f>
        <v/>
      </c>
      <c r="DK182" s="322" t="str">
        <f ca="true">+IF(OFFSET('Sanitation Data'!$I$29,0,10*ROW('Sanitation Data'!I176))="","",OFFSET('Sanitation Data'!$I$29,0,10*ROW('Sanitation Data'!I176)))</f>
        <v/>
      </c>
      <c r="DL182" s="322" t="str">
        <f ca="true">+IF(OFFSET('Sanitation Data'!$I$30,0,10*ROW('Sanitation Data'!I176))="","",OFFSET('Sanitation Data'!$I$30,0,10*ROW('Sanitation Data'!I176)))</f>
        <v/>
      </c>
      <c r="DM182" s="322" t="str">
        <f ca="true">+IF(OFFSET('Sanitation Data'!$I$31,0,10*ROW('Sanitation Data'!I176))="","",OFFSET('Sanitation Data'!$I$31,0,10*ROW('Sanitation Data'!I176)))</f>
        <v/>
      </c>
      <c r="DN182" s="322" t="str">
        <f ca="true">+IF(OFFSET('Sanitation Data'!$I$32,0,10*ROW('Sanitation Data'!I176))="","",OFFSET('Sanitation Data'!$I$32,0,10*ROW('Sanitation Data'!I176)))</f>
        <v/>
      </c>
      <c r="DO182" s="322" t="str">
        <f ca="true">+IF(OFFSET('Hygiene Data'!$D$11,0,10*ROW('Hygiene Data'!D176))="","",OFFSET('Hygiene Data'!$D$11,0,10*ROW('Hygiene Data'!D176)))</f>
        <v/>
      </c>
      <c r="DP182" s="322" t="str">
        <f ca="true">+IF(OFFSET('Hygiene Data'!$D$12,0,10*ROW('Hygiene Data'!D176))="","",OFFSET('Hygiene Data'!$D$12,0,10*ROW('Hygiene Data'!D176)))</f>
        <v/>
      </c>
      <c r="DQ182" s="322" t="str">
        <f ca="true">+IF(OFFSET('Hygiene Data'!$D$13,0,10*ROW('Hygiene Data'!D176))="","",OFFSET('Hygiene Data'!$D$13,0,10*ROW('Hygiene Data'!D176)))</f>
        <v/>
      </c>
      <c r="DR182" s="322" t="str">
        <f ca="true">+IF(OFFSET('Hygiene Data'!$E$11,0,10*ROW('Hygiene Data'!E176))="","",OFFSET('Hygiene Data'!$E$11,0,10*ROW('Hygiene Data'!E176)))</f>
        <v/>
      </c>
      <c r="DS182" s="322" t="str">
        <f ca="true">+IF(OFFSET('Hygiene Data'!$E$12,0,10*ROW('Hygiene Data'!E176))="","",OFFSET('Hygiene Data'!$E$12,0,10*ROW('Hygiene Data'!E176)))</f>
        <v/>
      </c>
      <c r="DT182" s="322" t="str">
        <f ca="true">+IF(OFFSET('Hygiene Data'!$E$13,0,10*ROW('Hygiene Data'!E176))="","",OFFSET('Hygiene Data'!$E$13,0,10*ROW('Hygiene Data'!E176)))</f>
        <v/>
      </c>
      <c r="DU182" s="322" t="str">
        <f ca="true">+IF(OFFSET('Hygiene Data'!$F$11,0,10*ROW('Hygiene Data'!F176))="","",OFFSET('Hygiene Data'!$F$11,0,10*ROW('Hygiene Data'!F176)))</f>
        <v/>
      </c>
      <c r="DV182" s="322" t="str">
        <f ca="true">+IF(OFFSET('Hygiene Data'!$F$12,0,10*ROW('Hygiene Data'!F176))="","",OFFSET('Hygiene Data'!$F$12,0,10*ROW('Hygiene Data'!F176)))</f>
        <v/>
      </c>
      <c r="DW182" s="322" t="str">
        <f ca="true">+IF(OFFSET('Hygiene Data'!$F$13,0,10*ROW('Hygiene Data'!F176))="","",OFFSET('Hygiene Data'!$F$13,0,10*ROW('Hygiene Data'!F176)))</f>
        <v/>
      </c>
      <c r="DX182" s="322" t="str">
        <f ca="true">+IF(OFFSET('Hygiene Data'!$G$11,0,10*ROW('Hygiene Data'!G176))="","",OFFSET('Hygiene Data'!$G$11,0,10*ROW('Hygiene Data'!G176)))</f>
        <v/>
      </c>
      <c r="DY182" s="322" t="str">
        <f ca="true">+IF(OFFSET('Hygiene Data'!$G$12,0,10*ROW('Hygiene Data'!G176))="","",OFFSET('Hygiene Data'!$G$12,0,10*ROW('Hygiene Data'!G176)))</f>
        <v/>
      </c>
      <c r="DZ182" s="322" t="str">
        <f ca="true">+IF(OFFSET('Hygiene Data'!$G$13,0,10*ROW('Hygiene Data'!G176))="","",OFFSET('Hygiene Data'!$G$13,0,10*ROW('Hygiene Data'!G176)))</f>
        <v/>
      </c>
      <c r="EA182" s="322" t="str">
        <f ca="true">+IF(OFFSET('Hygiene Data'!$H$11,0,10*ROW('Hygiene Data'!H176))="","",OFFSET('Hygiene Data'!$H$11,0,10*ROW('Hygiene Data'!H176)))</f>
        <v/>
      </c>
      <c r="EB182" s="322" t="str">
        <f ca="true">+IF(OFFSET('Hygiene Data'!$H$12,0,10*ROW('Hygiene Data'!H176))="","",OFFSET('Hygiene Data'!$H$12,0,10*ROW('Hygiene Data'!H176)))</f>
        <v/>
      </c>
      <c r="EC182" s="322" t="str">
        <f ca="true">+IF(OFFSET('Hygiene Data'!$H$13,0,10*ROW('Hygiene Data'!H176))="","",OFFSET('Hygiene Data'!$H$13,0,10*ROW('Hygiene Data'!H176)))</f>
        <v/>
      </c>
      <c r="ED182" s="322" t="str">
        <f ca="true">+IF(OFFSET('Hygiene Data'!$I$11,0,10*ROW('Hygiene Data'!I176))="","",OFFSET('Hygiene Data'!$I$11,0,10*ROW('Hygiene Data'!I176)))</f>
        <v/>
      </c>
      <c r="EE182" s="322" t="str">
        <f ca="true">+IF(OFFSET('Hygiene Data'!$I$12,0,10*ROW('Hygiene Data'!I176))="","",OFFSET('Hygiene Data'!$I$12,0,10*ROW('Hygiene Data'!I176)))</f>
        <v/>
      </c>
      <c r="EF182" s="322" t="str">
        <f ca="true">+IF(OFFSET('Hygiene Data'!$I$13,0,10*ROW('Hygiene Data'!I176))="","",OFFSET('Hygiene Data'!$I$13,0,10*ROW('Hygiene Data'!I176)))</f>
        <v/>
      </c>
    </row>
    <row xmlns:x14ac="http://schemas.microsoft.com/office/spreadsheetml/2009/9/ac" r="183" x14ac:dyDescent="0.2">
      <c r="A183" s="38" t="str">
        <f ca="true">+IF(OFFSET('Water Data'!$B$2,0,10*ROW('Water Data'!E177))="","",OFFSET('Water Data'!$B$2,0,10*ROW('Water Data'!E177)))</f>
        <v/>
      </c>
      <c r="B183" s="38" t="str">
        <f ca="true">+IF(OFFSET('Water Data'!$C$2,0,10*ROW('Water Data'!F177))="","",OFFSET('Water Data'!$C$2,0,10*ROW('Water Data'!F177)))</f>
        <v/>
      </c>
      <c r="C183" s="378" t="str">
        <f t="shared" ca="true" si="2"/>
        <v/>
      </c>
      <c r="D183" s="99"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9"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9"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9"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9"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9"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9"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9"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9"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9"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9"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9"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9"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9"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9"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9"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9"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9"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100"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100"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100"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100"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100"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100"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100"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100"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100"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100"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100"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100"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100"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100"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100"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100"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100"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100"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100"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100"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100"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100"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100"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100"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100"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100"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100"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100"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100"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100"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101"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101"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101"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101"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101"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101"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101"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101"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101"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101"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101"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101"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101"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101"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101"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101"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101"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101"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22"/>
      <c r="BS183" s="322" t="str">
        <f ca="true">+IF(OFFSET('Water Data'!$D$27,0,10*ROW('Water Data'!D177))="","",OFFSET('Water Data'!$D$27,0,10*ROW('Water Data'!D177)))</f>
        <v/>
      </c>
      <c r="BT183" s="322" t="str">
        <f ca="true">+IF(OFFSET('Water Data'!$D$28,0,10*ROW('Water Data'!D177))="","",OFFSET('Water Data'!$D$28,0,10*ROW('Water Data'!D177)))</f>
        <v/>
      </c>
      <c r="BU183" s="322" t="str">
        <f ca="true">+IF(OFFSET('Water Data'!$D$29,0,10*ROW('Water Data'!D177))="","",OFFSET('Water Data'!$D$29,0,10*ROW('Water Data'!D177)))</f>
        <v/>
      </c>
      <c r="BV183" s="322" t="str">
        <f ca="true">+IF(OFFSET('Water Data'!$E$27,0,10*ROW('Water Data'!E177))="","",OFFSET('Water Data'!$E$27,0,10*ROW('Water Data'!E177)))</f>
        <v/>
      </c>
      <c r="BW183" s="322" t="str">
        <f ca="true">+IF(OFFSET('Water Data'!$E$28,0,10*ROW('Water Data'!E177))="","",OFFSET('Water Data'!$E$28,0,10*ROW('Water Data'!E177)))</f>
        <v/>
      </c>
      <c r="BX183" s="322" t="str">
        <f ca="true">+IF(OFFSET('Water Data'!$E$29,0,10*ROW('Water Data'!E177))="","",OFFSET('Water Data'!$E$29,0,10*ROW('Water Data'!E177)))</f>
        <v/>
      </c>
      <c r="BY183" s="322" t="str">
        <f ca="true">+IF(OFFSET('Water Data'!$F$27,0,10*ROW('Water Data'!F177))="","",OFFSET('Water Data'!$F$27,0,10*ROW('Water Data'!F177)))</f>
        <v/>
      </c>
      <c r="BZ183" s="322" t="str">
        <f ca="true">+IF(OFFSET('Water Data'!$F$28,0,10*ROW('Water Data'!F177))="","",OFFSET('Water Data'!$F$28,0,10*ROW('Water Data'!F177)))</f>
        <v/>
      </c>
      <c r="CA183" s="322" t="str">
        <f ca="true">+IF(OFFSET('Water Data'!$F$29,0,10*ROW('Water Data'!F177))="","",OFFSET('Water Data'!$F$29,0,10*ROW('Water Data'!F177)))</f>
        <v/>
      </c>
      <c r="CB183" s="322" t="str">
        <f ca="true">+IF(OFFSET('Water Data'!$G$27,0,10*ROW('Water Data'!G177))="","",OFFSET('Water Data'!$G$27,0,10*ROW('Water Data'!G177)))</f>
        <v/>
      </c>
      <c r="CC183" s="322" t="str">
        <f ca="true">+IF(OFFSET('Water Data'!$G$28,0,10*ROW('Water Data'!G177))="","",OFFSET('Water Data'!$G$28,0,10*ROW('Water Data'!G177)))</f>
        <v/>
      </c>
      <c r="CD183" s="322" t="str">
        <f ca="true">+IF(OFFSET('Water Data'!$G$29,0,10*ROW('Water Data'!G177))="","",OFFSET('Water Data'!$G$29,0,10*ROW('Water Data'!G177)))</f>
        <v/>
      </c>
      <c r="CE183" s="322" t="str">
        <f ca="true">+IF(OFFSET('Water Data'!$H$27,0,10*ROW('Water Data'!H177))="","",OFFSET('Water Data'!$H$27,0,10*ROW('Water Data'!H177)))</f>
        <v/>
      </c>
      <c r="CF183" s="322" t="str">
        <f ca="true">+IF(OFFSET('Water Data'!$H$28,0,10*ROW('Water Data'!H177))="","",OFFSET('Water Data'!$H$28,0,10*ROW('Water Data'!H177)))</f>
        <v/>
      </c>
      <c r="CG183" s="322" t="str">
        <f ca="true">+IF(OFFSET('Water Data'!$H$29,0,10*ROW('Water Data'!H177))="","",OFFSET('Water Data'!$H$29,0,10*ROW('Water Data'!H177)))</f>
        <v/>
      </c>
      <c r="CH183" s="322" t="str">
        <f ca="true">+IF(OFFSET('Water Data'!$I$27,0,10*ROW('Water Data'!I177))="","",OFFSET('Water Data'!$I$27,0,10*ROW('Water Data'!I177)))</f>
        <v/>
      </c>
      <c r="CI183" s="322" t="str">
        <f ca="true">+IF(OFFSET('Water Data'!$I$28,0,10*ROW('Water Data'!I177))="","",OFFSET('Water Data'!$I$28,0,10*ROW('Water Data'!I177)))</f>
        <v/>
      </c>
      <c r="CJ183" s="322" t="str">
        <f ca="true">+IF(OFFSET('Water Data'!$I$29,0,10*ROW('Water Data'!I177))="","",OFFSET('Water Data'!$I$29,0,10*ROW('Water Data'!I177)))</f>
        <v/>
      </c>
      <c r="CK183" s="322" t="str">
        <f ca="true">+IF(OFFSET('Sanitation Data'!$D$28,0,10*ROW('Sanitation Data'!D177))="","",OFFSET('Sanitation Data'!$D$28,0,10*ROW('Sanitation Data'!D177)))</f>
        <v/>
      </c>
      <c r="CL183" s="322" t="str">
        <f ca="true">+IF(OFFSET('Sanitation Data'!$D$29,0,10*ROW('Sanitation Data'!D177))="","",OFFSET('Sanitation Data'!$D$29,0,10*ROW('Sanitation Data'!D177)))</f>
        <v/>
      </c>
      <c r="CM183" s="322" t="str">
        <f ca="true">+IF(OFFSET('Sanitation Data'!$D$30,0,10*ROW('Sanitation Data'!D177))="","",OFFSET('Sanitation Data'!$D$30,0,10*ROW('Sanitation Data'!D177)))</f>
        <v/>
      </c>
      <c r="CN183" s="322" t="str">
        <f ca="true">+IF(OFFSET('Sanitation Data'!$D$31,0,10*ROW('Sanitation Data'!D177))="","",OFFSET('Sanitation Data'!$D$31,0,10*ROW('Sanitation Data'!D177)))</f>
        <v/>
      </c>
      <c r="CO183" s="322" t="str">
        <f ca="true">+IF(OFFSET('Sanitation Data'!$D$32,0,10*ROW('Sanitation Data'!D177))="","",OFFSET('Sanitation Data'!$D$32,0,10*ROW('Sanitation Data'!D177)))</f>
        <v/>
      </c>
      <c r="CP183" s="322" t="str">
        <f ca="true">+IF(OFFSET('Sanitation Data'!$E$28,0,10*ROW('Sanitation Data'!E177))="","",OFFSET('Sanitation Data'!$E$28,0,10*ROW('Sanitation Data'!E177)))</f>
        <v/>
      </c>
      <c r="CQ183" s="322" t="str">
        <f ca="true">+IF(OFFSET('Sanitation Data'!$E$29,0,10*ROW('Sanitation Data'!E177))="","",OFFSET('Sanitation Data'!$E$29,0,10*ROW('Sanitation Data'!E177)))</f>
        <v/>
      </c>
      <c r="CR183" s="322" t="str">
        <f ca="true">+IF(OFFSET('Sanitation Data'!$E$30,0,10*ROW('Sanitation Data'!E177))="","",OFFSET('Sanitation Data'!$E$30,0,10*ROW('Sanitation Data'!E177)))</f>
        <v/>
      </c>
      <c r="CS183" s="322" t="str">
        <f ca="true">+IF(OFFSET('Sanitation Data'!$E$31,0,10*ROW('Sanitation Data'!E177))="","",OFFSET('Sanitation Data'!$E$31,0,10*ROW('Sanitation Data'!E177)))</f>
        <v/>
      </c>
      <c r="CT183" s="322" t="str">
        <f ca="true">+IF(OFFSET('Sanitation Data'!$E$32,0,10*ROW('Sanitation Data'!E177))="","",OFFSET('Sanitation Data'!$E$32,0,10*ROW('Sanitation Data'!E177)))</f>
        <v/>
      </c>
      <c r="CU183" s="322" t="str">
        <f ca="true">+IF(OFFSET('Sanitation Data'!$F$28,0,10*ROW('Sanitation Data'!F177))="","",OFFSET('Sanitation Data'!$F$28,0,10*ROW('Sanitation Data'!F177)))</f>
        <v/>
      </c>
      <c r="CV183" s="322" t="str">
        <f ca="true">+IF(OFFSET('Sanitation Data'!$F$29,0,10*ROW('Sanitation Data'!F177))="","",OFFSET('Sanitation Data'!$F$29,0,10*ROW('Sanitation Data'!F177)))</f>
        <v/>
      </c>
      <c r="CW183" s="322" t="str">
        <f ca="true">+IF(OFFSET('Sanitation Data'!$F$30,0,10*ROW('Sanitation Data'!F177))="","",OFFSET('Sanitation Data'!$F$30,0,10*ROW('Sanitation Data'!F177)))</f>
        <v/>
      </c>
      <c r="CX183" s="322" t="str">
        <f ca="true">+IF(OFFSET('Sanitation Data'!$F$31,0,10*ROW('Sanitation Data'!F177))="","",OFFSET('Sanitation Data'!$F$31,0,10*ROW('Sanitation Data'!F177)))</f>
        <v/>
      </c>
      <c r="CY183" s="322" t="str">
        <f ca="true">+IF(OFFSET('Sanitation Data'!$F$32,0,10*ROW('Sanitation Data'!F177))="","",OFFSET('Sanitation Data'!$F$32,0,10*ROW('Sanitation Data'!F177)))</f>
        <v/>
      </c>
      <c r="CZ183" s="322" t="str">
        <f ca="true">+IF(OFFSET('Sanitation Data'!$G$28,0,10*ROW('Sanitation Data'!G177))="","",OFFSET('Sanitation Data'!$G$28,0,10*ROW('Sanitation Data'!G177)))</f>
        <v/>
      </c>
      <c r="DA183" s="322" t="str">
        <f ca="true">+IF(OFFSET('Sanitation Data'!$G$29,0,10*ROW('Sanitation Data'!G177))="","",OFFSET('Sanitation Data'!$G$29,0,10*ROW('Sanitation Data'!G177)))</f>
        <v/>
      </c>
      <c r="DB183" s="322" t="str">
        <f ca="true">+IF(OFFSET('Sanitation Data'!$G$30,0,10*ROW('Sanitation Data'!G177))="","",OFFSET('Sanitation Data'!$G$30,0,10*ROW('Sanitation Data'!G177)))</f>
        <v/>
      </c>
      <c r="DC183" s="322" t="str">
        <f ca="true">+IF(OFFSET('Sanitation Data'!$G$31,0,10*ROW('Sanitation Data'!G177))="","",OFFSET('Sanitation Data'!$G$31,0,10*ROW('Sanitation Data'!G177)))</f>
        <v/>
      </c>
      <c r="DD183" s="322" t="str">
        <f ca="true">+IF(OFFSET('Sanitation Data'!$G$32,0,10*ROW('Sanitation Data'!G177))="","",OFFSET('Sanitation Data'!$G$32,0,10*ROW('Sanitation Data'!G177)))</f>
        <v/>
      </c>
      <c r="DE183" s="322" t="str">
        <f ca="true">+IF(OFFSET('Sanitation Data'!$H$28,0,10*ROW('Sanitation Data'!H177))="","",OFFSET('Sanitation Data'!$H$28,0,10*ROW('Sanitation Data'!H177)))</f>
        <v/>
      </c>
      <c r="DF183" s="322" t="str">
        <f ca="true">+IF(OFFSET('Sanitation Data'!$H$29,0,10*ROW('Sanitation Data'!H177))="","",OFFSET('Sanitation Data'!$H$29,0,10*ROW('Sanitation Data'!H177)))</f>
        <v/>
      </c>
      <c r="DG183" s="322" t="str">
        <f ca="true">+IF(OFFSET('Sanitation Data'!$H$30,0,10*ROW('Sanitation Data'!H177))="","",OFFSET('Sanitation Data'!$H$30,0,10*ROW('Sanitation Data'!H177)))</f>
        <v/>
      </c>
      <c r="DH183" s="322" t="str">
        <f ca="true">+IF(OFFSET('Sanitation Data'!$H$31,0,10*ROW('Sanitation Data'!H177))="","",OFFSET('Sanitation Data'!$H$31,0,10*ROW('Sanitation Data'!H177)))</f>
        <v/>
      </c>
      <c r="DI183" s="322" t="str">
        <f ca="true">+IF(OFFSET('Sanitation Data'!$H$32,0,10*ROW('Sanitation Data'!H177))="","",OFFSET('Sanitation Data'!$H$32,0,10*ROW('Sanitation Data'!H177)))</f>
        <v/>
      </c>
      <c r="DJ183" s="322" t="str">
        <f ca="true">+IF(OFFSET('Sanitation Data'!$I$28,0,10*ROW('Sanitation Data'!I177))="","",OFFSET('Sanitation Data'!$I$28,0,10*ROW('Sanitation Data'!I177)))</f>
        <v/>
      </c>
      <c r="DK183" s="322" t="str">
        <f ca="true">+IF(OFFSET('Sanitation Data'!$I$29,0,10*ROW('Sanitation Data'!I177))="","",OFFSET('Sanitation Data'!$I$29,0,10*ROW('Sanitation Data'!I177)))</f>
        <v/>
      </c>
      <c r="DL183" s="322" t="str">
        <f ca="true">+IF(OFFSET('Sanitation Data'!$I$30,0,10*ROW('Sanitation Data'!I177))="","",OFFSET('Sanitation Data'!$I$30,0,10*ROW('Sanitation Data'!I177)))</f>
        <v/>
      </c>
      <c r="DM183" s="322" t="str">
        <f ca="true">+IF(OFFSET('Sanitation Data'!$I$31,0,10*ROW('Sanitation Data'!I177))="","",OFFSET('Sanitation Data'!$I$31,0,10*ROW('Sanitation Data'!I177)))</f>
        <v/>
      </c>
      <c r="DN183" s="322" t="str">
        <f ca="true">+IF(OFFSET('Sanitation Data'!$I$32,0,10*ROW('Sanitation Data'!I177))="","",OFFSET('Sanitation Data'!$I$32,0,10*ROW('Sanitation Data'!I177)))</f>
        <v/>
      </c>
      <c r="DO183" s="322" t="str">
        <f ca="true">+IF(OFFSET('Hygiene Data'!$D$11,0,10*ROW('Hygiene Data'!D177))="","",OFFSET('Hygiene Data'!$D$11,0,10*ROW('Hygiene Data'!D177)))</f>
        <v/>
      </c>
      <c r="DP183" s="322" t="str">
        <f ca="true">+IF(OFFSET('Hygiene Data'!$D$12,0,10*ROW('Hygiene Data'!D177))="","",OFFSET('Hygiene Data'!$D$12,0,10*ROW('Hygiene Data'!D177)))</f>
        <v/>
      </c>
      <c r="DQ183" s="322" t="str">
        <f ca="true">+IF(OFFSET('Hygiene Data'!$D$13,0,10*ROW('Hygiene Data'!D177))="","",OFFSET('Hygiene Data'!$D$13,0,10*ROW('Hygiene Data'!D177)))</f>
        <v/>
      </c>
      <c r="DR183" s="322" t="str">
        <f ca="true">+IF(OFFSET('Hygiene Data'!$E$11,0,10*ROW('Hygiene Data'!E177))="","",OFFSET('Hygiene Data'!$E$11,0,10*ROW('Hygiene Data'!E177)))</f>
        <v/>
      </c>
      <c r="DS183" s="322" t="str">
        <f ca="true">+IF(OFFSET('Hygiene Data'!$E$12,0,10*ROW('Hygiene Data'!E177))="","",OFFSET('Hygiene Data'!$E$12,0,10*ROW('Hygiene Data'!E177)))</f>
        <v/>
      </c>
      <c r="DT183" s="322" t="str">
        <f ca="true">+IF(OFFSET('Hygiene Data'!$E$13,0,10*ROW('Hygiene Data'!E177))="","",OFFSET('Hygiene Data'!$E$13,0,10*ROW('Hygiene Data'!E177)))</f>
        <v/>
      </c>
      <c r="DU183" s="322" t="str">
        <f ca="true">+IF(OFFSET('Hygiene Data'!$F$11,0,10*ROW('Hygiene Data'!F177))="","",OFFSET('Hygiene Data'!$F$11,0,10*ROW('Hygiene Data'!F177)))</f>
        <v/>
      </c>
      <c r="DV183" s="322" t="str">
        <f ca="true">+IF(OFFSET('Hygiene Data'!$F$12,0,10*ROW('Hygiene Data'!F177))="","",OFFSET('Hygiene Data'!$F$12,0,10*ROW('Hygiene Data'!F177)))</f>
        <v/>
      </c>
      <c r="DW183" s="322" t="str">
        <f ca="true">+IF(OFFSET('Hygiene Data'!$F$13,0,10*ROW('Hygiene Data'!F177))="","",OFFSET('Hygiene Data'!$F$13,0,10*ROW('Hygiene Data'!F177)))</f>
        <v/>
      </c>
      <c r="DX183" s="322" t="str">
        <f ca="true">+IF(OFFSET('Hygiene Data'!$G$11,0,10*ROW('Hygiene Data'!G177))="","",OFFSET('Hygiene Data'!$G$11,0,10*ROW('Hygiene Data'!G177)))</f>
        <v/>
      </c>
      <c r="DY183" s="322" t="str">
        <f ca="true">+IF(OFFSET('Hygiene Data'!$G$12,0,10*ROW('Hygiene Data'!G177))="","",OFFSET('Hygiene Data'!$G$12,0,10*ROW('Hygiene Data'!G177)))</f>
        <v/>
      </c>
      <c r="DZ183" s="322" t="str">
        <f ca="true">+IF(OFFSET('Hygiene Data'!$G$13,0,10*ROW('Hygiene Data'!G177))="","",OFFSET('Hygiene Data'!$G$13,0,10*ROW('Hygiene Data'!G177)))</f>
        <v/>
      </c>
      <c r="EA183" s="322" t="str">
        <f ca="true">+IF(OFFSET('Hygiene Data'!$H$11,0,10*ROW('Hygiene Data'!H177))="","",OFFSET('Hygiene Data'!$H$11,0,10*ROW('Hygiene Data'!H177)))</f>
        <v/>
      </c>
      <c r="EB183" s="322" t="str">
        <f ca="true">+IF(OFFSET('Hygiene Data'!$H$12,0,10*ROW('Hygiene Data'!H177))="","",OFFSET('Hygiene Data'!$H$12,0,10*ROW('Hygiene Data'!H177)))</f>
        <v/>
      </c>
      <c r="EC183" s="322" t="str">
        <f ca="true">+IF(OFFSET('Hygiene Data'!$H$13,0,10*ROW('Hygiene Data'!H177))="","",OFFSET('Hygiene Data'!$H$13,0,10*ROW('Hygiene Data'!H177)))</f>
        <v/>
      </c>
      <c r="ED183" s="322" t="str">
        <f ca="true">+IF(OFFSET('Hygiene Data'!$I$11,0,10*ROW('Hygiene Data'!I177))="","",OFFSET('Hygiene Data'!$I$11,0,10*ROW('Hygiene Data'!I177)))</f>
        <v/>
      </c>
      <c r="EE183" s="322" t="str">
        <f ca="true">+IF(OFFSET('Hygiene Data'!$I$12,0,10*ROW('Hygiene Data'!I177))="","",OFFSET('Hygiene Data'!$I$12,0,10*ROW('Hygiene Data'!I177)))</f>
        <v/>
      </c>
      <c r="EF183" s="322" t="str">
        <f ca="true">+IF(OFFSET('Hygiene Data'!$I$13,0,10*ROW('Hygiene Data'!I177))="","",OFFSET('Hygiene Data'!$I$13,0,10*ROW('Hygiene Data'!I177)))</f>
        <v/>
      </c>
    </row>
    <row xmlns:x14ac="http://schemas.microsoft.com/office/spreadsheetml/2009/9/ac" r="184" x14ac:dyDescent="0.2">
      <c r="A184" s="38" t="str">
        <f ca="true">+IF(OFFSET('Water Data'!$B$2,0,10*ROW('Water Data'!E178))="","",OFFSET('Water Data'!$B$2,0,10*ROW('Water Data'!E178)))</f>
        <v/>
      </c>
      <c r="B184" s="38" t="str">
        <f ca="true">+IF(OFFSET('Water Data'!$C$2,0,10*ROW('Water Data'!F178))="","",OFFSET('Water Data'!$C$2,0,10*ROW('Water Data'!F178)))</f>
        <v/>
      </c>
      <c r="C184" s="378" t="str">
        <f t="shared" ca="true" si="2"/>
        <v/>
      </c>
      <c r="D184" s="99"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9"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9"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9"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9"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9"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9"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9"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9"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9"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9"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9"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9"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9"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9"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9"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9"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9"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100"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100"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100"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100"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100"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100"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100"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100"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100"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100"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100"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100"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100"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100"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100"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100"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100"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100"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100"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100"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100"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100"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100"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100"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100"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100"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100"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100"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100"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100"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101"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101"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101"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101"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101"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101"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101"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101"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101"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101"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101"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101"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101"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101"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101"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101"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101"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101"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22"/>
      <c r="BS184" s="322" t="str">
        <f ca="true">+IF(OFFSET('Water Data'!$D$27,0,10*ROW('Water Data'!D178))="","",OFFSET('Water Data'!$D$27,0,10*ROW('Water Data'!D178)))</f>
        <v/>
      </c>
      <c r="BT184" s="322" t="str">
        <f ca="true">+IF(OFFSET('Water Data'!$D$28,0,10*ROW('Water Data'!D178))="","",OFFSET('Water Data'!$D$28,0,10*ROW('Water Data'!D178)))</f>
        <v/>
      </c>
      <c r="BU184" s="322" t="str">
        <f ca="true">+IF(OFFSET('Water Data'!$D$29,0,10*ROW('Water Data'!D178))="","",OFFSET('Water Data'!$D$29,0,10*ROW('Water Data'!D178)))</f>
        <v/>
      </c>
      <c r="BV184" s="322" t="str">
        <f ca="true">+IF(OFFSET('Water Data'!$E$27,0,10*ROW('Water Data'!E178))="","",OFFSET('Water Data'!$E$27,0,10*ROW('Water Data'!E178)))</f>
        <v/>
      </c>
      <c r="BW184" s="322" t="str">
        <f ca="true">+IF(OFFSET('Water Data'!$E$28,0,10*ROW('Water Data'!E178))="","",OFFSET('Water Data'!$E$28,0,10*ROW('Water Data'!E178)))</f>
        <v/>
      </c>
      <c r="BX184" s="322" t="str">
        <f ca="true">+IF(OFFSET('Water Data'!$E$29,0,10*ROW('Water Data'!E178))="","",OFFSET('Water Data'!$E$29,0,10*ROW('Water Data'!E178)))</f>
        <v/>
      </c>
      <c r="BY184" s="322" t="str">
        <f ca="true">+IF(OFFSET('Water Data'!$F$27,0,10*ROW('Water Data'!F178))="","",OFFSET('Water Data'!$F$27,0,10*ROW('Water Data'!F178)))</f>
        <v/>
      </c>
      <c r="BZ184" s="322" t="str">
        <f ca="true">+IF(OFFSET('Water Data'!$F$28,0,10*ROW('Water Data'!F178))="","",OFFSET('Water Data'!$F$28,0,10*ROW('Water Data'!F178)))</f>
        <v/>
      </c>
      <c r="CA184" s="322" t="str">
        <f ca="true">+IF(OFFSET('Water Data'!$F$29,0,10*ROW('Water Data'!F178))="","",OFFSET('Water Data'!$F$29,0,10*ROW('Water Data'!F178)))</f>
        <v/>
      </c>
      <c r="CB184" s="322" t="str">
        <f ca="true">+IF(OFFSET('Water Data'!$G$27,0,10*ROW('Water Data'!G178))="","",OFFSET('Water Data'!$G$27,0,10*ROW('Water Data'!G178)))</f>
        <v/>
      </c>
      <c r="CC184" s="322" t="str">
        <f ca="true">+IF(OFFSET('Water Data'!$G$28,0,10*ROW('Water Data'!G178))="","",OFFSET('Water Data'!$G$28,0,10*ROW('Water Data'!G178)))</f>
        <v/>
      </c>
      <c r="CD184" s="322" t="str">
        <f ca="true">+IF(OFFSET('Water Data'!$G$29,0,10*ROW('Water Data'!G178))="","",OFFSET('Water Data'!$G$29,0,10*ROW('Water Data'!G178)))</f>
        <v/>
      </c>
      <c r="CE184" s="322" t="str">
        <f ca="true">+IF(OFFSET('Water Data'!$H$27,0,10*ROW('Water Data'!H178))="","",OFFSET('Water Data'!$H$27,0,10*ROW('Water Data'!H178)))</f>
        <v/>
      </c>
      <c r="CF184" s="322" t="str">
        <f ca="true">+IF(OFFSET('Water Data'!$H$28,0,10*ROW('Water Data'!H178))="","",OFFSET('Water Data'!$H$28,0,10*ROW('Water Data'!H178)))</f>
        <v/>
      </c>
      <c r="CG184" s="322" t="str">
        <f ca="true">+IF(OFFSET('Water Data'!$H$29,0,10*ROW('Water Data'!H178))="","",OFFSET('Water Data'!$H$29,0,10*ROW('Water Data'!H178)))</f>
        <v/>
      </c>
      <c r="CH184" s="322" t="str">
        <f ca="true">+IF(OFFSET('Water Data'!$I$27,0,10*ROW('Water Data'!I178))="","",OFFSET('Water Data'!$I$27,0,10*ROW('Water Data'!I178)))</f>
        <v/>
      </c>
      <c r="CI184" s="322" t="str">
        <f ca="true">+IF(OFFSET('Water Data'!$I$28,0,10*ROW('Water Data'!I178))="","",OFFSET('Water Data'!$I$28,0,10*ROW('Water Data'!I178)))</f>
        <v/>
      </c>
      <c r="CJ184" s="322" t="str">
        <f ca="true">+IF(OFFSET('Water Data'!$I$29,0,10*ROW('Water Data'!I178))="","",OFFSET('Water Data'!$I$29,0,10*ROW('Water Data'!I178)))</f>
        <v/>
      </c>
      <c r="CK184" s="322" t="str">
        <f ca="true">+IF(OFFSET('Sanitation Data'!$D$28,0,10*ROW('Sanitation Data'!D178))="","",OFFSET('Sanitation Data'!$D$28,0,10*ROW('Sanitation Data'!D178)))</f>
        <v/>
      </c>
      <c r="CL184" s="322" t="str">
        <f ca="true">+IF(OFFSET('Sanitation Data'!$D$29,0,10*ROW('Sanitation Data'!D178))="","",OFFSET('Sanitation Data'!$D$29,0,10*ROW('Sanitation Data'!D178)))</f>
        <v/>
      </c>
      <c r="CM184" s="322" t="str">
        <f ca="true">+IF(OFFSET('Sanitation Data'!$D$30,0,10*ROW('Sanitation Data'!D178))="","",OFFSET('Sanitation Data'!$D$30,0,10*ROW('Sanitation Data'!D178)))</f>
        <v/>
      </c>
      <c r="CN184" s="322" t="str">
        <f ca="true">+IF(OFFSET('Sanitation Data'!$D$31,0,10*ROW('Sanitation Data'!D178))="","",OFFSET('Sanitation Data'!$D$31,0,10*ROW('Sanitation Data'!D178)))</f>
        <v/>
      </c>
      <c r="CO184" s="322" t="str">
        <f ca="true">+IF(OFFSET('Sanitation Data'!$D$32,0,10*ROW('Sanitation Data'!D178))="","",OFFSET('Sanitation Data'!$D$32,0,10*ROW('Sanitation Data'!D178)))</f>
        <v/>
      </c>
      <c r="CP184" s="322" t="str">
        <f ca="true">+IF(OFFSET('Sanitation Data'!$E$28,0,10*ROW('Sanitation Data'!E178))="","",OFFSET('Sanitation Data'!$E$28,0,10*ROW('Sanitation Data'!E178)))</f>
        <v/>
      </c>
      <c r="CQ184" s="322" t="str">
        <f ca="true">+IF(OFFSET('Sanitation Data'!$E$29,0,10*ROW('Sanitation Data'!E178))="","",OFFSET('Sanitation Data'!$E$29,0,10*ROW('Sanitation Data'!E178)))</f>
        <v/>
      </c>
      <c r="CR184" s="322" t="str">
        <f ca="true">+IF(OFFSET('Sanitation Data'!$E$30,0,10*ROW('Sanitation Data'!E178))="","",OFFSET('Sanitation Data'!$E$30,0,10*ROW('Sanitation Data'!E178)))</f>
        <v/>
      </c>
      <c r="CS184" s="322" t="str">
        <f ca="true">+IF(OFFSET('Sanitation Data'!$E$31,0,10*ROW('Sanitation Data'!E178))="","",OFFSET('Sanitation Data'!$E$31,0,10*ROW('Sanitation Data'!E178)))</f>
        <v/>
      </c>
      <c r="CT184" s="322" t="str">
        <f ca="true">+IF(OFFSET('Sanitation Data'!$E$32,0,10*ROW('Sanitation Data'!E178))="","",OFFSET('Sanitation Data'!$E$32,0,10*ROW('Sanitation Data'!E178)))</f>
        <v/>
      </c>
      <c r="CU184" s="322" t="str">
        <f ca="true">+IF(OFFSET('Sanitation Data'!$F$28,0,10*ROW('Sanitation Data'!F178))="","",OFFSET('Sanitation Data'!$F$28,0,10*ROW('Sanitation Data'!F178)))</f>
        <v/>
      </c>
      <c r="CV184" s="322" t="str">
        <f ca="true">+IF(OFFSET('Sanitation Data'!$F$29,0,10*ROW('Sanitation Data'!F178))="","",OFFSET('Sanitation Data'!$F$29,0,10*ROW('Sanitation Data'!F178)))</f>
        <v/>
      </c>
      <c r="CW184" s="322" t="str">
        <f ca="true">+IF(OFFSET('Sanitation Data'!$F$30,0,10*ROW('Sanitation Data'!F178))="","",OFFSET('Sanitation Data'!$F$30,0,10*ROW('Sanitation Data'!F178)))</f>
        <v/>
      </c>
      <c r="CX184" s="322" t="str">
        <f ca="true">+IF(OFFSET('Sanitation Data'!$F$31,0,10*ROW('Sanitation Data'!F178))="","",OFFSET('Sanitation Data'!$F$31,0,10*ROW('Sanitation Data'!F178)))</f>
        <v/>
      </c>
      <c r="CY184" s="322" t="str">
        <f ca="true">+IF(OFFSET('Sanitation Data'!$F$32,0,10*ROW('Sanitation Data'!F178))="","",OFFSET('Sanitation Data'!$F$32,0,10*ROW('Sanitation Data'!F178)))</f>
        <v/>
      </c>
      <c r="CZ184" s="322" t="str">
        <f ca="true">+IF(OFFSET('Sanitation Data'!$G$28,0,10*ROW('Sanitation Data'!G178))="","",OFFSET('Sanitation Data'!$G$28,0,10*ROW('Sanitation Data'!G178)))</f>
        <v/>
      </c>
      <c r="DA184" s="322" t="str">
        <f ca="true">+IF(OFFSET('Sanitation Data'!$G$29,0,10*ROW('Sanitation Data'!G178))="","",OFFSET('Sanitation Data'!$G$29,0,10*ROW('Sanitation Data'!G178)))</f>
        <v/>
      </c>
      <c r="DB184" s="322" t="str">
        <f ca="true">+IF(OFFSET('Sanitation Data'!$G$30,0,10*ROW('Sanitation Data'!G178))="","",OFFSET('Sanitation Data'!$G$30,0,10*ROW('Sanitation Data'!G178)))</f>
        <v/>
      </c>
      <c r="DC184" s="322" t="str">
        <f ca="true">+IF(OFFSET('Sanitation Data'!$G$31,0,10*ROW('Sanitation Data'!G178))="","",OFFSET('Sanitation Data'!$G$31,0,10*ROW('Sanitation Data'!G178)))</f>
        <v/>
      </c>
      <c r="DD184" s="322" t="str">
        <f ca="true">+IF(OFFSET('Sanitation Data'!$G$32,0,10*ROW('Sanitation Data'!G178))="","",OFFSET('Sanitation Data'!$G$32,0,10*ROW('Sanitation Data'!G178)))</f>
        <v/>
      </c>
      <c r="DE184" s="322" t="str">
        <f ca="true">+IF(OFFSET('Sanitation Data'!$H$28,0,10*ROW('Sanitation Data'!H178))="","",OFFSET('Sanitation Data'!$H$28,0,10*ROW('Sanitation Data'!H178)))</f>
        <v/>
      </c>
      <c r="DF184" s="322" t="str">
        <f ca="true">+IF(OFFSET('Sanitation Data'!$H$29,0,10*ROW('Sanitation Data'!H178))="","",OFFSET('Sanitation Data'!$H$29,0,10*ROW('Sanitation Data'!H178)))</f>
        <v/>
      </c>
      <c r="DG184" s="322" t="str">
        <f ca="true">+IF(OFFSET('Sanitation Data'!$H$30,0,10*ROW('Sanitation Data'!H178))="","",OFFSET('Sanitation Data'!$H$30,0,10*ROW('Sanitation Data'!H178)))</f>
        <v/>
      </c>
      <c r="DH184" s="322" t="str">
        <f ca="true">+IF(OFFSET('Sanitation Data'!$H$31,0,10*ROW('Sanitation Data'!H178))="","",OFFSET('Sanitation Data'!$H$31,0,10*ROW('Sanitation Data'!H178)))</f>
        <v/>
      </c>
      <c r="DI184" s="322" t="str">
        <f ca="true">+IF(OFFSET('Sanitation Data'!$H$32,0,10*ROW('Sanitation Data'!H178))="","",OFFSET('Sanitation Data'!$H$32,0,10*ROW('Sanitation Data'!H178)))</f>
        <v/>
      </c>
      <c r="DJ184" s="322" t="str">
        <f ca="true">+IF(OFFSET('Sanitation Data'!$I$28,0,10*ROW('Sanitation Data'!I178))="","",OFFSET('Sanitation Data'!$I$28,0,10*ROW('Sanitation Data'!I178)))</f>
        <v/>
      </c>
      <c r="DK184" s="322" t="str">
        <f ca="true">+IF(OFFSET('Sanitation Data'!$I$29,0,10*ROW('Sanitation Data'!I178))="","",OFFSET('Sanitation Data'!$I$29,0,10*ROW('Sanitation Data'!I178)))</f>
        <v/>
      </c>
      <c r="DL184" s="322" t="str">
        <f ca="true">+IF(OFFSET('Sanitation Data'!$I$30,0,10*ROW('Sanitation Data'!I178))="","",OFFSET('Sanitation Data'!$I$30,0,10*ROW('Sanitation Data'!I178)))</f>
        <v/>
      </c>
      <c r="DM184" s="322" t="str">
        <f ca="true">+IF(OFFSET('Sanitation Data'!$I$31,0,10*ROW('Sanitation Data'!I178))="","",OFFSET('Sanitation Data'!$I$31,0,10*ROW('Sanitation Data'!I178)))</f>
        <v/>
      </c>
      <c r="DN184" s="322" t="str">
        <f ca="true">+IF(OFFSET('Sanitation Data'!$I$32,0,10*ROW('Sanitation Data'!I178))="","",OFFSET('Sanitation Data'!$I$32,0,10*ROW('Sanitation Data'!I178)))</f>
        <v/>
      </c>
      <c r="DO184" s="322" t="str">
        <f ca="true">+IF(OFFSET('Hygiene Data'!$D$11,0,10*ROW('Hygiene Data'!D178))="","",OFFSET('Hygiene Data'!$D$11,0,10*ROW('Hygiene Data'!D178)))</f>
        <v/>
      </c>
      <c r="DP184" s="322" t="str">
        <f ca="true">+IF(OFFSET('Hygiene Data'!$D$12,0,10*ROW('Hygiene Data'!D178))="","",OFFSET('Hygiene Data'!$D$12,0,10*ROW('Hygiene Data'!D178)))</f>
        <v/>
      </c>
      <c r="DQ184" s="322" t="str">
        <f ca="true">+IF(OFFSET('Hygiene Data'!$D$13,0,10*ROW('Hygiene Data'!D178))="","",OFFSET('Hygiene Data'!$D$13,0,10*ROW('Hygiene Data'!D178)))</f>
        <v/>
      </c>
      <c r="DR184" s="322" t="str">
        <f ca="true">+IF(OFFSET('Hygiene Data'!$E$11,0,10*ROW('Hygiene Data'!E178))="","",OFFSET('Hygiene Data'!$E$11,0,10*ROW('Hygiene Data'!E178)))</f>
        <v/>
      </c>
      <c r="DS184" s="322" t="str">
        <f ca="true">+IF(OFFSET('Hygiene Data'!$E$12,0,10*ROW('Hygiene Data'!E178))="","",OFFSET('Hygiene Data'!$E$12,0,10*ROW('Hygiene Data'!E178)))</f>
        <v/>
      </c>
      <c r="DT184" s="322" t="str">
        <f ca="true">+IF(OFFSET('Hygiene Data'!$E$13,0,10*ROW('Hygiene Data'!E178))="","",OFFSET('Hygiene Data'!$E$13,0,10*ROW('Hygiene Data'!E178)))</f>
        <v/>
      </c>
      <c r="DU184" s="322" t="str">
        <f ca="true">+IF(OFFSET('Hygiene Data'!$F$11,0,10*ROW('Hygiene Data'!F178))="","",OFFSET('Hygiene Data'!$F$11,0,10*ROW('Hygiene Data'!F178)))</f>
        <v/>
      </c>
      <c r="DV184" s="322" t="str">
        <f ca="true">+IF(OFFSET('Hygiene Data'!$F$12,0,10*ROW('Hygiene Data'!F178))="","",OFFSET('Hygiene Data'!$F$12,0,10*ROW('Hygiene Data'!F178)))</f>
        <v/>
      </c>
      <c r="DW184" s="322" t="str">
        <f ca="true">+IF(OFFSET('Hygiene Data'!$F$13,0,10*ROW('Hygiene Data'!F178))="","",OFFSET('Hygiene Data'!$F$13,0,10*ROW('Hygiene Data'!F178)))</f>
        <v/>
      </c>
      <c r="DX184" s="322" t="str">
        <f ca="true">+IF(OFFSET('Hygiene Data'!$G$11,0,10*ROW('Hygiene Data'!G178))="","",OFFSET('Hygiene Data'!$G$11,0,10*ROW('Hygiene Data'!G178)))</f>
        <v/>
      </c>
      <c r="DY184" s="322" t="str">
        <f ca="true">+IF(OFFSET('Hygiene Data'!$G$12,0,10*ROW('Hygiene Data'!G178))="","",OFFSET('Hygiene Data'!$G$12,0,10*ROW('Hygiene Data'!G178)))</f>
        <v/>
      </c>
      <c r="DZ184" s="322" t="str">
        <f ca="true">+IF(OFFSET('Hygiene Data'!$G$13,0,10*ROW('Hygiene Data'!G178))="","",OFFSET('Hygiene Data'!$G$13,0,10*ROW('Hygiene Data'!G178)))</f>
        <v/>
      </c>
      <c r="EA184" s="322" t="str">
        <f ca="true">+IF(OFFSET('Hygiene Data'!$H$11,0,10*ROW('Hygiene Data'!H178))="","",OFFSET('Hygiene Data'!$H$11,0,10*ROW('Hygiene Data'!H178)))</f>
        <v/>
      </c>
      <c r="EB184" s="322" t="str">
        <f ca="true">+IF(OFFSET('Hygiene Data'!$H$12,0,10*ROW('Hygiene Data'!H178))="","",OFFSET('Hygiene Data'!$H$12,0,10*ROW('Hygiene Data'!H178)))</f>
        <v/>
      </c>
      <c r="EC184" s="322" t="str">
        <f ca="true">+IF(OFFSET('Hygiene Data'!$H$13,0,10*ROW('Hygiene Data'!H178))="","",OFFSET('Hygiene Data'!$H$13,0,10*ROW('Hygiene Data'!H178)))</f>
        <v/>
      </c>
      <c r="ED184" s="322" t="str">
        <f ca="true">+IF(OFFSET('Hygiene Data'!$I$11,0,10*ROW('Hygiene Data'!I178))="","",OFFSET('Hygiene Data'!$I$11,0,10*ROW('Hygiene Data'!I178)))</f>
        <v/>
      </c>
      <c r="EE184" s="322" t="str">
        <f ca="true">+IF(OFFSET('Hygiene Data'!$I$12,0,10*ROW('Hygiene Data'!I178))="","",OFFSET('Hygiene Data'!$I$12,0,10*ROW('Hygiene Data'!I178)))</f>
        <v/>
      </c>
      <c r="EF184" s="322" t="str">
        <f ca="true">+IF(OFFSET('Hygiene Data'!$I$13,0,10*ROW('Hygiene Data'!I178))="","",OFFSET('Hygiene Data'!$I$13,0,10*ROW('Hygiene Data'!I178)))</f>
        <v/>
      </c>
    </row>
    <row xmlns:x14ac="http://schemas.microsoft.com/office/spreadsheetml/2009/9/ac" r="185" x14ac:dyDescent="0.2">
      <c r="A185" s="38" t="str">
        <f ca="true">+IF(OFFSET('Water Data'!$B$2,0,10*ROW('Water Data'!E179))="","",OFFSET('Water Data'!$B$2,0,10*ROW('Water Data'!E179)))</f>
        <v/>
      </c>
      <c r="B185" s="38" t="str">
        <f ca="true">+IF(OFFSET('Water Data'!$C$2,0,10*ROW('Water Data'!F179))="","",OFFSET('Water Data'!$C$2,0,10*ROW('Water Data'!F179)))</f>
        <v/>
      </c>
      <c r="C185" s="378" t="str">
        <f t="shared" ca="true" si="2"/>
        <v/>
      </c>
      <c r="D185" s="99"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9"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9"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9"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9"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9"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9"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9"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9"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9"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9"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9"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9"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9"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9"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9"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9"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9"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100"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100"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100"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100"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100"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100"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100"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100"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100"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100"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100"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100"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100"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100"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100"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100"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100"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100"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100"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100"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100"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100"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100"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100"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100"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100"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100"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100"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100"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100"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101"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101"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101"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101"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101"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101"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101"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101"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101"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101"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101"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101"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101"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101"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101"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101"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101"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101"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22"/>
      <c r="BS185" s="322" t="str">
        <f ca="true">+IF(OFFSET('Water Data'!$D$27,0,10*ROW('Water Data'!D179))="","",OFFSET('Water Data'!$D$27,0,10*ROW('Water Data'!D179)))</f>
        <v/>
      </c>
      <c r="BT185" s="322" t="str">
        <f ca="true">+IF(OFFSET('Water Data'!$D$28,0,10*ROW('Water Data'!D179))="","",OFFSET('Water Data'!$D$28,0,10*ROW('Water Data'!D179)))</f>
        <v/>
      </c>
      <c r="BU185" s="322" t="str">
        <f ca="true">+IF(OFFSET('Water Data'!$D$29,0,10*ROW('Water Data'!D179))="","",OFFSET('Water Data'!$D$29,0,10*ROW('Water Data'!D179)))</f>
        <v/>
      </c>
      <c r="BV185" s="322" t="str">
        <f ca="true">+IF(OFFSET('Water Data'!$E$27,0,10*ROW('Water Data'!E179))="","",OFFSET('Water Data'!$E$27,0,10*ROW('Water Data'!E179)))</f>
        <v/>
      </c>
      <c r="BW185" s="322" t="str">
        <f ca="true">+IF(OFFSET('Water Data'!$E$28,0,10*ROW('Water Data'!E179))="","",OFFSET('Water Data'!$E$28,0,10*ROW('Water Data'!E179)))</f>
        <v/>
      </c>
      <c r="BX185" s="322" t="str">
        <f ca="true">+IF(OFFSET('Water Data'!$E$29,0,10*ROW('Water Data'!E179))="","",OFFSET('Water Data'!$E$29,0,10*ROW('Water Data'!E179)))</f>
        <v/>
      </c>
      <c r="BY185" s="322" t="str">
        <f ca="true">+IF(OFFSET('Water Data'!$F$27,0,10*ROW('Water Data'!F179))="","",OFFSET('Water Data'!$F$27,0,10*ROW('Water Data'!F179)))</f>
        <v/>
      </c>
      <c r="BZ185" s="322" t="str">
        <f ca="true">+IF(OFFSET('Water Data'!$F$28,0,10*ROW('Water Data'!F179))="","",OFFSET('Water Data'!$F$28,0,10*ROW('Water Data'!F179)))</f>
        <v/>
      </c>
      <c r="CA185" s="322" t="str">
        <f ca="true">+IF(OFFSET('Water Data'!$F$29,0,10*ROW('Water Data'!F179))="","",OFFSET('Water Data'!$F$29,0,10*ROW('Water Data'!F179)))</f>
        <v/>
      </c>
      <c r="CB185" s="322" t="str">
        <f ca="true">+IF(OFFSET('Water Data'!$G$27,0,10*ROW('Water Data'!G179))="","",OFFSET('Water Data'!$G$27,0,10*ROW('Water Data'!G179)))</f>
        <v/>
      </c>
      <c r="CC185" s="322" t="str">
        <f ca="true">+IF(OFFSET('Water Data'!$G$28,0,10*ROW('Water Data'!G179))="","",OFFSET('Water Data'!$G$28,0,10*ROW('Water Data'!G179)))</f>
        <v/>
      </c>
      <c r="CD185" s="322" t="str">
        <f ca="true">+IF(OFFSET('Water Data'!$G$29,0,10*ROW('Water Data'!G179))="","",OFFSET('Water Data'!$G$29,0,10*ROW('Water Data'!G179)))</f>
        <v/>
      </c>
      <c r="CE185" s="322" t="str">
        <f ca="true">+IF(OFFSET('Water Data'!$H$27,0,10*ROW('Water Data'!H179))="","",OFFSET('Water Data'!$H$27,0,10*ROW('Water Data'!H179)))</f>
        <v/>
      </c>
      <c r="CF185" s="322" t="str">
        <f ca="true">+IF(OFFSET('Water Data'!$H$28,0,10*ROW('Water Data'!H179))="","",OFFSET('Water Data'!$H$28,0,10*ROW('Water Data'!H179)))</f>
        <v/>
      </c>
      <c r="CG185" s="322" t="str">
        <f ca="true">+IF(OFFSET('Water Data'!$H$29,0,10*ROW('Water Data'!H179))="","",OFFSET('Water Data'!$H$29,0,10*ROW('Water Data'!H179)))</f>
        <v/>
      </c>
      <c r="CH185" s="322" t="str">
        <f ca="true">+IF(OFFSET('Water Data'!$I$27,0,10*ROW('Water Data'!I179))="","",OFFSET('Water Data'!$I$27,0,10*ROW('Water Data'!I179)))</f>
        <v/>
      </c>
      <c r="CI185" s="322" t="str">
        <f ca="true">+IF(OFFSET('Water Data'!$I$28,0,10*ROW('Water Data'!I179))="","",OFFSET('Water Data'!$I$28,0,10*ROW('Water Data'!I179)))</f>
        <v/>
      </c>
      <c r="CJ185" s="322" t="str">
        <f ca="true">+IF(OFFSET('Water Data'!$I$29,0,10*ROW('Water Data'!I179))="","",OFFSET('Water Data'!$I$29,0,10*ROW('Water Data'!I179)))</f>
        <v/>
      </c>
      <c r="CK185" s="322" t="str">
        <f ca="true">+IF(OFFSET('Sanitation Data'!$D$28,0,10*ROW('Sanitation Data'!D179))="","",OFFSET('Sanitation Data'!$D$28,0,10*ROW('Sanitation Data'!D179)))</f>
        <v/>
      </c>
      <c r="CL185" s="322" t="str">
        <f ca="true">+IF(OFFSET('Sanitation Data'!$D$29,0,10*ROW('Sanitation Data'!D179))="","",OFFSET('Sanitation Data'!$D$29,0,10*ROW('Sanitation Data'!D179)))</f>
        <v/>
      </c>
      <c r="CM185" s="322" t="str">
        <f ca="true">+IF(OFFSET('Sanitation Data'!$D$30,0,10*ROW('Sanitation Data'!D179))="","",OFFSET('Sanitation Data'!$D$30,0,10*ROW('Sanitation Data'!D179)))</f>
        <v/>
      </c>
      <c r="CN185" s="322" t="str">
        <f ca="true">+IF(OFFSET('Sanitation Data'!$D$31,0,10*ROW('Sanitation Data'!D179))="","",OFFSET('Sanitation Data'!$D$31,0,10*ROW('Sanitation Data'!D179)))</f>
        <v/>
      </c>
      <c r="CO185" s="322" t="str">
        <f ca="true">+IF(OFFSET('Sanitation Data'!$D$32,0,10*ROW('Sanitation Data'!D179))="","",OFFSET('Sanitation Data'!$D$32,0,10*ROW('Sanitation Data'!D179)))</f>
        <v/>
      </c>
      <c r="CP185" s="322" t="str">
        <f ca="true">+IF(OFFSET('Sanitation Data'!$E$28,0,10*ROW('Sanitation Data'!E179))="","",OFFSET('Sanitation Data'!$E$28,0,10*ROW('Sanitation Data'!E179)))</f>
        <v/>
      </c>
      <c r="CQ185" s="322" t="str">
        <f ca="true">+IF(OFFSET('Sanitation Data'!$E$29,0,10*ROW('Sanitation Data'!E179))="","",OFFSET('Sanitation Data'!$E$29,0,10*ROW('Sanitation Data'!E179)))</f>
        <v/>
      </c>
      <c r="CR185" s="322" t="str">
        <f ca="true">+IF(OFFSET('Sanitation Data'!$E$30,0,10*ROW('Sanitation Data'!E179))="","",OFFSET('Sanitation Data'!$E$30,0,10*ROW('Sanitation Data'!E179)))</f>
        <v/>
      </c>
      <c r="CS185" s="322" t="str">
        <f ca="true">+IF(OFFSET('Sanitation Data'!$E$31,0,10*ROW('Sanitation Data'!E179))="","",OFFSET('Sanitation Data'!$E$31,0,10*ROW('Sanitation Data'!E179)))</f>
        <v/>
      </c>
      <c r="CT185" s="322" t="str">
        <f ca="true">+IF(OFFSET('Sanitation Data'!$E$32,0,10*ROW('Sanitation Data'!E179))="","",OFFSET('Sanitation Data'!$E$32,0,10*ROW('Sanitation Data'!E179)))</f>
        <v/>
      </c>
      <c r="CU185" s="322" t="str">
        <f ca="true">+IF(OFFSET('Sanitation Data'!$F$28,0,10*ROW('Sanitation Data'!F179))="","",OFFSET('Sanitation Data'!$F$28,0,10*ROW('Sanitation Data'!F179)))</f>
        <v/>
      </c>
      <c r="CV185" s="322" t="str">
        <f ca="true">+IF(OFFSET('Sanitation Data'!$F$29,0,10*ROW('Sanitation Data'!F179))="","",OFFSET('Sanitation Data'!$F$29,0,10*ROW('Sanitation Data'!F179)))</f>
        <v/>
      </c>
      <c r="CW185" s="322" t="str">
        <f ca="true">+IF(OFFSET('Sanitation Data'!$F$30,0,10*ROW('Sanitation Data'!F179))="","",OFFSET('Sanitation Data'!$F$30,0,10*ROW('Sanitation Data'!F179)))</f>
        <v/>
      </c>
      <c r="CX185" s="322" t="str">
        <f ca="true">+IF(OFFSET('Sanitation Data'!$F$31,0,10*ROW('Sanitation Data'!F179))="","",OFFSET('Sanitation Data'!$F$31,0,10*ROW('Sanitation Data'!F179)))</f>
        <v/>
      </c>
      <c r="CY185" s="322" t="str">
        <f ca="true">+IF(OFFSET('Sanitation Data'!$F$32,0,10*ROW('Sanitation Data'!F179))="","",OFFSET('Sanitation Data'!$F$32,0,10*ROW('Sanitation Data'!F179)))</f>
        <v/>
      </c>
      <c r="CZ185" s="322" t="str">
        <f ca="true">+IF(OFFSET('Sanitation Data'!$G$28,0,10*ROW('Sanitation Data'!G179))="","",OFFSET('Sanitation Data'!$G$28,0,10*ROW('Sanitation Data'!G179)))</f>
        <v/>
      </c>
      <c r="DA185" s="322" t="str">
        <f ca="true">+IF(OFFSET('Sanitation Data'!$G$29,0,10*ROW('Sanitation Data'!G179))="","",OFFSET('Sanitation Data'!$G$29,0,10*ROW('Sanitation Data'!G179)))</f>
        <v/>
      </c>
      <c r="DB185" s="322" t="str">
        <f ca="true">+IF(OFFSET('Sanitation Data'!$G$30,0,10*ROW('Sanitation Data'!G179))="","",OFFSET('Sanitation Data'!$G$30,0,10*ROW('Sanitation Data'!G179)))</f>
        <v/>
      </c>
      <c r="DC185" s="322" t="str">
        <f ca="true">+IF(OFFSET('Sanitation Data'!$G$31,0,10*ROW('Sanitation Data'!G179))="","",OFFSET('Sanitation Data'!$G$31,0,10*ROW('Sanitation Data'!G179)))</f>
        <v/>
      </c>
      <c r="DD185" s="322" t="str">
        <f ca="true">+IF(OFFSET('Sanitation Data'!$G$32,0,10*ROW('Sanitation Data'!G179))="","",OFFSET('Sanitation Data'!$G$32,0,10*ROW('Sanitation Data'!G179)))</f>
        <v/>
      </c>
      <c r="DE185" s="322" t="str">
        <f ca="true">+IF(OFFSET('Sanitation Data'!$H$28,0,10*ROW('Sanitation Data'!H179))="","",OFFSET('Sanitation Data'!$H$28,0,10*ROW('Sanitation Data'!H179)))</f>
        <v/>
      </c>
      <c r="DF185" s="322" t="str">
        <f ca="true">+IF(OFFSET('Sanitation Data'!$H$29,0,10*ROW('Sanitation Data'!H179))="","",OFFSET('Sanitation Data'!$H$29,0,10*ROW('Sanitation Data'!H179)))</f>
        <v/>
      </c>
      <c r="DG185" s="322" t="str">
        <f ca="true">+IF(OFFSET('Sanitation Data'!$H$30,0,10*ROW('Sanitation Data'!H179))="","",OFFSET('Sanitation Data'!$H$30,0,10*ROW('Sanitation Data'!H179)))</f>
        <v/>
      </c>
      <c r="DH185" s="322" t="str">
        <f ca="true">+IF(OFFSET('Sanitation Data'!$H$31,0,10*ROW('Sanitation Data'!H179))="","",OFFSET('Sanitation Data'!$H$31,0,10*ROW('Sanitation Data'!H179)))</f>
        <v/>
      </c>
      <c r="DI185" s="322" t="str">
        <f ca="true">+IF(OFFSET('Sanitation Data'!$H$32,0,10*ROW('Sanitation Data'!H179))="","",OFFSET('Sanitation Data'!$H$32,0,10*ROW('Sanitation Data'!H179)))</f>
        <v/>
      </c>
      <c r="DJ185" s="322" t="str">
        <f ca="true">+IF(OFFSET('Sanitation Data'!$I$28,0,10*ROW('Sanitation Data'!I179))="","",OFFSET('Sanitation Data'!$I$28,0,10*ROW('Sanitation Data'!I179)))</f>
        <v/>
      </c>
      <c r="DK185" s="322" t="str">
        <f ca="true">+IF(OFFSET('Sanitation Data'!$I$29,0,10*ROW('Sanitation Data'!I179))="","",OFFSET('Sanitation Data'!$I$29,0,10*ROW('Sanitation Data'!I179)))</f>
        <v/>
      </c>
      <c r="DL185" s="322" t="str">
        <f ca="true">+IF(OFFSET('Sanitation Data'!$I$30,0,10*ROW('Sanitation Data'!I179))="","",OFFSET('Sanitation Data'!$I$30,0,10*ROW('Sanitation Data'!I179)))</f>
        <v/>
      </c>
      <c r="DM185" s="322" t="str">
        <f ca="true">+IF(OFFSET('Sanitation Data'!$I$31,0,10*ROW('Sanitation Data'!I179))="","",OFFSET('Sanitation Data'!$I$31,0,10*ROW('Sanitation Data'!I179)))</f>
        <v/>
      </c>
      <c r="DN185" s="322" t="str">
        <f ca="true">+IF(OFFSET('Sanitation Data'!$I$32,0,10*ROW('Sanitation Data'!I179))="","",OFFSET('Sanitation Data'!$I$32,0,10*ROW('Sanitation Data'!I179)))</f>
        <v/>
      </c>
      <c r="DO185" s="322" t="str">
        <f ca="true">+IF(OFFSET('Hygiene Data'!$D$11,0,10*ROW('Hygiene Data'!D179))="","",OFFSET('Hygiene Data'!$D$11,0,10*ROW('Hygiene Data'!D179)))</f>
        <v/>
      </c>
      <c r="DP185" s="322" t="str">
        <f ca="true">+IF(OFFSET('Hygiene Data'!$D$12,0,10*ROW('Hygiene Data'!D179))="","",OFFSET('Hygiene Data'!$D$12,0,10*ROW('Hygiene Data'!D179)))</f>
        <v/>
      </c>
      <c r="DQ185" s="322" t="str">
        <f ca="true">+IF(OFFSET('Hygiene Data'!$D$13,0,10*ROW('Hygiene Data'!D179))="","",OFFSET('Hygiene Data'!$D$13,0,10*ROW('Hygiene Data'!D179)))</f>
        <v/>
      </c>
      <c r="DR185" s="322" t="str">
        <f ca="true">+IF(OFFSET('Hygiene Data'!$E$11,0,10*ROW('Hygiene Data'!E179))="","",OFFSET('Hygiene Data'!$E$11,0,10*ROW('Hygiene Data'!E179)))</f>
        <v/>
      </c>
      <c r="DS185" s="322" t="str">
        <f ca="true">+IF(OFFSET('Hygiene Data'!$E$12,0,10*ROW('Hygiene Data'!E179))="","",OFFSET('Hygiene Data'!$E$12,0,10*ROW('Hygiene Data'!E179)))</f>
        <v/>
      </c>
      <c r="DT185" s="322" t="str">
        <f ca="true">+IF(OFFSET('Hygiene Data'!$E$13,0,10*ROW('Hygiene Data'!E179))="","",OFFSET('Hygiene Data'!$E$13,0,10*ROW('Hygiene Data'!E179)))</f>
        <v/>
      </c>
      <c r="DU185" s="322" t="str">
        <f ca="true">+IF(OFFSET('Hygiene Data'!$F$11,0,10*ROW('Hygiene Data'!F179))="","",OFFSET('Hygiene Data'!$F$11,0,10*ROW('Hygiene Data'!F179)))</f>
        <v/>
      </c>
      <c r="DV185" s="322" t="str">
        <f ca="true">+IF(OFFSET('Hygiene Data'!$F$12,0,10*ROW('Hygiene Data'!F179))="","",OFFSET('Hygiene Data'!$F$12,0,10*ROW('Hygiene Data'!F179)))</f>
        <v/>
      </c>
      <c r="DW185" s="322" t="str">
        <f ca="true">+IF(OFFSET('Hygiene Data'!$F$13,0,10*ROW('Hygiene Data'!F179))="","",OFFSET('Hygiene Data'!$F$13,0,10*ROW('Hygiene Data'!F179)))</f>
        <v/>
      </c>
      <c r="DX185" s="322" t="str">
        <f ca="true">+IF(OFFSET('Hygiene Data'!$G$11,0,10*ROW('Hygiene Data'!G179))="","",OFFSET('Hygiene Data'!$G$11,0,10*ROW('Hygiene Data'!G179)))</f>
        <v/>
      </c>
      <c r="DY185" s="322" t="str">
        <f ca="true">+IF(OFFSET('Hygiene Data'!$G$12,0,10*ROW('Hygiene Data'!G179))="","",OFFSET('Hygiene Data'!$G$12,0,10*ROW('Hygiene Data'!G179)))</f>
        <v/>
      </c>
      <c r="DZ185" s="322" t="str">
        <f ca="true">+IF(OFFSET('Hygiene Data'!$G$13,0,10*ROW('Hygiene Data'!G179))="","",OFFSET('Hygiene Data'!$G$13,0,10*ROW('Hygiene Data'!G179)))</f>
        <v/>
      </c>
      <c r="EA185" s="322" t="str">
        <f ca="true">+IF(OFFSET('Hygiene Data'!$H$11,0,10*ROW('Hygiene Data'!H179))="","",OFFSET('Hygiene Data'!$H$11,0,10*ROW('Hygiene Data'!H179)))</f>
        <v/>
      </c>
      <c r="EB185" s="322" t="str">
        <f ca="true">+IF(OFFSET('Hygiene Data'!$H$12,0,10*ROW('Hygiene Data'!H179))="","",OFFSET('Hygiene Data'!$H$12,0,10*ROW('Hygiene Data'!H179)))</f>
        <v/>
      </c>
      <c r="EC185" s="322" t="str">
        <f ca="true">+IF(OFFSET('Hygiene Data'!$H$13,0,10*ROW('Hygiene Data'!H179))="","",OFFSET('Hygiene Data'!$H$13,0,10*ROW('Hygiene Data'!H179)))</f>
        <v/>
      </c>
      <c r="ED185" s="322" t="str">
        <f ca="true">+IF(OFFSET('Hygiene Data'!$I$11,0,10*ROW('Hygiene Data'!I179))="","",OFFSET('Hygiene Data'!$I$11,0,10*ROW('Hygiene Data'!I179)))</f>
        <v/>
      </c>
      <c r="EE185" s="322" t="str">
        <f ca="true">+IF(OFFSET('Hygiene Data'!$I$12,0,10*ROW('Hygiene Data'!I179))="","",OFFSET('Hygiene Data'!$I$12,0,10*ROW('Hygiene Data'!I179)))</f>
        <v/>
      </c>
      <c r="EF185" s="322" t="str">
        <f ca="true">+IF(OFFSET('Hygiene Data'!$I$13,0,10*ROW('Hygiene Data'!I179))="","",OFFSET('Hygiene Data'!$I$13,0,10*ROW('Hygiene Data'!I179)))</f>
        <v/>
      </c>
    </row>
    <row xmlns:x14ac="http://schemas.microsoft.com/office/spreadsheetml/2009/9/ac" r="186" x14ac:dyDescent="0.2">
      <c r="A186" s="38" t="str">
        <f ca="true">+IF(OFFSET('Water Data'!$B$2,0,10*ROW('Water Data'!E180))="","",OFFSET('Water Data'!$B$2,0,10*ROW('Water Data'!E180)))</f>
        <v/>
      </c>
      <c r="B186" s="38" t="str">
        <f ca="true">+IF(OFFSET('Water Data'!$C$2,0,10*ROW('Water Data'!F180))="","",OFFSET('Water Data'!$C$2,0,10*ROW('Water Data'!F180)))</f>
        <v/>
      </c>
      <c r="C186" s="378" t="str">
        <f t="shared" ca="true" si="2"/>
        <v/>
      </c>
      <c r="D186" s="99"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9"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9"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9"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9"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9"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9"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9"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9"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9"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9"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9"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9"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9"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9"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9"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9"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9"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100"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100"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100"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100"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100"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100"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100"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100"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100"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100"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100"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100"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100"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100"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100"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100"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100"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100"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100"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100"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100"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100"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100"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100"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100"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100"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100"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100"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100"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100"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101"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101"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101"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101"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101"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101"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101"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101"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101"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101"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101"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101"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101"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101"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101"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101"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101"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101"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22"/>
      <c r="BS186" s="322" t="str">
        <f ca="true">+IF(OFFSET('Water Data'!$D$27,0,10*ROW('Water Data'!D180))="","",OFFSET('Water Data'!$D$27,0,10*ROW('Water Data'!D180)))</f>
        <v/>
      </c>
      <c r="BT186" s="322" t="str">
        <f ca="true">+IF(OFFSET('Water Data'!$D$28,0,10*ROW('Water Data'!D180))="","",OFFSET('Water Data'!$D$28,0,10*ROW('Water Data'!D180)))</f>
        <v/>
      </c>
      <c r="BU186" s="322" t="str">
        <f ca="true">+IF(OFFSET('Water Data'!$D$29,0,10*ROW('Water Data'!D180))="","",OFFSET('Water Data'!$D$29,0,10*ROW('Water Data'!D180)))</f>
        <v/>
      </c>
      <c r="BV186" s="322" t="str">
        <f ca="true">+IF(OFFSET('Water Data'!$E$27,0,10*ROW('Water Data'!E180))="","",OFFSET('Water Data'!$E$27,0,10*ROW('Water Data'!E180)))</f>
        <v/>
      </c>
      <c r="BW186" s="322" t="str">
        <f ca="true">+IF(OFFSET('Water Data'!$E$28,0,10*ROW('Water Data'!E180))="","",OFFSET('Water Data'!$E$28,0,10*ROW('Water Data'!E180)))</f>
        <v/>
      </c>
      <c r="BX186" s="322" t="str">
        <f ca="true">+IF(OFFSET('Water Data'!$E$29,0,10*ROW('Water Data'!E180))="","",OFFSET('Water Data'!$E$29,0,10*ROW('Water Data'!E180)))</f>
        <v/>
      </c>
      <c r="BY186" s="322" t="str">
        <f ca="true">+IF(OFFSET('Water Data'!$F$27,0,10*ROW('Water Data'!F180))="","",OFFSET('Water Data'!$F$27,0,10*ROW('Water Data'!F180)))</f>
        <v/>
      </c>
      <c r="BZ186" s="322" t="str">
        <f ca="true">+IF(OFFSET('Water Data'!$F$28,0,10*ROW('Water Data'!F180))="","",OFFSET('Water Data'!$F$28,0,10*ROW('Water Data'!F180)))</f>
        <v/>
      </c>
      <c r="CA186" s="322" t="str">
        <f ca="true">+IF(OFFSET('Water Data'!$F$29,0,10*ROW('Water Data'!F180))="","",OFFSET('Water Data'!$F$29,0,10*ROW('Water Data'!F180)))</f>
        <v/>
      </c>
      <c r="CB186" s="322" t="str">
        <f ca="true">+IF(OFFSET('Water Data'!$G$27,0,10*ROW('Water Data'!G180))="","",OFFSET('Water Data'!$G$27,0,10*ROW('Water Data'!G180)))</f>
        <v/>
      </c>
      <c r="CC186" s="322" t="str">
        <f ca="true">+IF(OFFSET('Water Data'!$G$28,0,10*ROW('Water Data'!G180))="","",OFFSET('Water Data'!$G$28,0,10*ROW('Water Data'!G180)))</f>
        <v/>
      </c>
      <c r="CD186" s="322" t="str">
        <f ca="true">+IF(OFFSET('Water Data'!$G$29,0,10*ROW('Water Data'!G180))="","",OFFSET('Water Data'!$G$29,0,10*ROW('Water Data'!G180)))</f>
        <v/>
      </c>
      <c r="CE186" s="322" t="str">
        <f ca="true">+IF(OFFSET('Water Data'!$H$27,0,10*ROW('Water Data'!H180))="","",OFFSET('Water Data'!$H$27,0,10*ROW('Water Data'!H180)))</f>
        <v/>
      </c>
      <c r="CF186" s="322" t="str">
        <f ca="true">+IF(OFFSET('Water Data'!$H$28,0,10*ROW('Water Data'!H180))="","",OFFSET('Water Data'!$H$28,0,10*ROW('Water Data'!H180)))</f>
        <v/>
      </c>
      <c r="CG186" s="322" t="str">
        <f ca="true">+IF(OFFSET('Water Data'!$H$29,0,10*ROW('Water Data'!H180))="","",OFFSET('Water Data'!$H$29,0,10*ROW('Water Data'!H180)))</f>
        <v/>
      </c>
      <c r="CH186" s="322" t="str">
        <f ca="true">+IF(OFFSET('Water Data'!$I$27,0,10*ROW('Water Data'!I180))="","",OFFSET('Water Data'!$I$27,0,10*ROW('Water Data'!I180)))</f>
        <v/>
      </c>
      <c r="CI186" s="322" t="str">
        <f ca="true">+IF(OFFSET('Water Data'!$I$28,0,10*ROW('Water Data'!I180))="","",OFFSET('Water Data'!$I$28,0,10*ROW('Water Data'!I180)))</f>
        <v/>
      </c>
      <c r="CJ186" s="322" t="str">
        <f ca="true">+IF(OFFSET('Water Data'!$I$29,0,10*ROW('Water Data'!I180))="","",OFFSET('Water Data'!$I$29,0,10*ROW('Water Data'!I180)))</f>
        <v/>
      </c>
      <c r="CK186" s="322" t="str">
        <f ca="true">+IF(OFFSET('Sanitation Data'!$D$28,0,10*ROW('Sanitation Data'!D180))="","",OFFSET('Sanitation Data'!$D$28,0,10*ROW('Sanitation Data'!D180)))</f>
        <v/>
      </c>
      <c r="CL186" s="322" t="str">
        <f ca="true">+IF(OFFSET('Sanitation Data'!$D$29,0,10*ROW('Sanitation Data'!D180))="","",OFFSET('Sanitation Data'!$D$29,0,10*ROW('Sanitation Data'!D180)))</f>
        <v/>
      </c>
      <c r="CM186" s="322" t="str">
        <f ca="true">+IF(OFFSET('Sanitation Data'!$D$30,0,10*ROW('Sanitation Data'!D180))="","",OFFSET('Sanitation Data'!$D$30,0,10*ROW('Sanitation Data'!D180)))</f>
        <v/>
      </c>
      <c r="CN186" s="322" t="str">
        <f ca="true">+IF(OFFSET('Sanitation Data'!$D$31,0,10*ROW('Sanitation Data'!D180))="","",OFFSET('Sanitation Data'!$D$31,0,10*ROW('Sanitation Data'!D180)))</f>
        <v/>
      </c>
      <c r="CO186" s="322" t="str">
        <f ca="true">+IF(OFFSET('Sanitation Data'!$D$32,0,10*ROW('Sanitation Data'!D180))="","",OFFSET('Sanitation Data'!$D$32,0,10*ROW('Sanitation Data'!D180)))</f>
        <v/>
      </c>
      <c r="CP186" s="322" t="str">
        <f ca="true">+IF(OFFSET('Sanitation Data'!$E$28,0,10*ROW('Sanitation Data'!E180))="","",OFFSET('Sanitation Data'!$E$28,0,10*ROW('Sanitation Data'!E180)))</f>
        <v/>
      </c>
      <c r="CQ186" s="322" t="str">
        <f ca="true">+IF(OFFSET('Sanitation Data'!$E$29,0,10*ROW('Sanitation Data'!E180))="","",OFFSET('Sanitation Data'!$E$29,0,10*ROW('Sanitation Data'!E180)))</f>
        <v/>
      </c>
      <c r="CR186" s="322" t="str">
        <f ca="true">+IF(OFFSET('Sanitation Data'!$E$30,0,10*ROW('Sanitation Data'!E180))="","",OFFSET('Sanitation Data'!$E$30,0,10*ROW('Sanitation Data'!E180)))</f>
        <v/>
      </c>
      <c r="CS186" s="322" t="str">
        <f ca="true">+IF(OFFSET('Sanitation Data'!$E$31,0,10*ROW('Sanitation Data'!E180))="","",OFFSET('Sanitation Data'!$E$31,0,10*ROW('Sanitation Data'!E180)))</f>
        <v/>
      </c>
      <c r="CT186" s="322" t="str">
        <f ca="true">+IF(OFFSET('Sanitation Data'!$E$32,0,10*ROW('Sanitation Data'!E180))="","",OFFSET('Sanitation Data'!$E$32,0,10*ROW('Sanitation Data'!E180)))</f>
        <v/>
      </c>
      <c r="CU186" s="322" t="str">
        <f ca="true">+IF(OFFSET('Sanitation Data'!$F$28,0,10*ROW('Sanitation Data'!F180))="","",OFFSET('Sanitation Data'!$F$28,0,10*ROW('Sanitation Data'!F180)))</f>
        <v/>
      </c>
      <c r="CV186" s="322" t="str">
        <f ca="true">+IF(OFFSET('Sanitation Data'!$F$29,0,10*ROW('Sanitation Data'!F180))="","",OFFSET('Sanitation Data'!$F$29,0,10*ROW('Sanitation Data'!F180)))</f>
        <v/>
      </c>
      <c r="CW186" s="322" t="str">
        <f ca="true">+IF(OFFSET('Sanitation Data'!$F$30,0,10*ROW('Sanitation Data'!F180))="","",OFFSET('Sanitation Data'!$F$30,0,10*ROW('Sanitation Data'!F180)))</f>
        <v/>
      </c>
      <c r="CX186" s="322" t="str">
        <f ca="true">+IF(OFFSET('Sanitation Data'!$F$31,0,10*ROW('Sanitation Data'!F180))="","",OFFSET('Sanitation Data'!$F$31,0,10*ROW('Sanitation Data'!F180)))</f>
        <v/>
      </c>
      <c r="CY186" s="322" t="str">
        <f ca="true">+IF(OFFSET('Sanitation Data'!$F$32,0,10*ROW('Sanitation Data'!F180))="","",OFFSET('Sanitation Data'!$F$32,0,10*ROW('Sanitation Data'!F180)))</f>
        <v/>
      </c>
      <c r="CZ186" s="322" t="str">
        <f ca="true">+IF(OFFSET('Sanitation Data'!$G$28,0,10*ROW('Sanitation Data'!G180))="","",OFFSET('Sanitation Data'!$G$28,0,10*ROW('Sanitation Data'!G180)))</f>
        <v/>
      </c>
      <c r="DA186" s="322" t="str">
        <f ca="true">+IF(OFFSET('Sanitation Data'!$G$29,0,10*ROW('Sanitation Data'!G180))="","",OFFSET('Sanitation Data'!$G$29,0,10*ROW('Sanitation Data'!G180)))</f>
        <v/>
      </c>
      <c r="DB186" s="322" t="str">
        <f ca="true">+IF(OFFSET('Sanitation Data'!$G$30,0,10*ROW('Sanitation Data'!G180))="","",OFFSET('Sanitation Data'!$G$30,0,10*ROW('Sanitation Data'!G180)))</f>
        <v/>
      </c>
      <c r="DC186" s="322" t="str">
        <f ca="true">+IF(OFFSET('Sanitation Data'!$G$31,0,10*ROW('Sanitation Data'!G180))="","",OFFSET('Sanitation Data'!$G$31,0,10*ROW('Sanitation Data'!G180)))</f>
        <v/>
      </c>
      <c r="DD186" s="322" t="str">
        <f ca="true">+IF(OFFSET('Sanitation Data'!$G$32,0,10*ROW('Sanitation Data'!G180))="","",OFFSET('Sanitation Data'!$G$32,0,10*ROW('Sanitation Data'!G180)))</f>
        <v/>
      </c>
      <c r="DE186" s="322" t="str">
        <f ca="true">+IF(OFFSET('Sanitation Data'!$H$28,0,10*ROW('Sanitation Data'!H180))="","",OFFSET('Sanitation Data'!$H$28,0,10*ROW('Sanitation Data'!H180)))</f>
        <v/>
      </c>
      <c r="DF186" s="322" t="str">
        <f ca="true">+IF(OFFSET('Sanitation Data'!$H$29,0,10*ROW('Sanitation Data'!H180))="","",OFFSET('Sanitation Data'!$H$29,0,10*ROW('Sanitation Data'!H180)))</f>
        <v/>
      </c>
      <c r="DG186" s="322" t="str">
        <f ca="true">+IF(OFFSET('Sanitation Data'!$H$30,0,10*ROW('Sanitation Data'!H180))="","",OFFSET('Sanitation Data'!$H$30,0,10*ROW('Sanitation Data'!H180)))</f>
        <v/>
      </c>
      <c r="DH186" s="322" t="str">
        <f ca="true">+IF(OFFSET('Sanitation Data'!$H$31,0,10*ROW('Sanitation Data'!H180))="","",OFFSET('Sanitation Data'!$H$31,0,10*ROW('Sanitation Data'!H180)))</f>
        <v/>
      </c>
      <c r="DI186" s="322" t="str">
        <f ca="true">+IF(OFFSET('Sanitation Data'!$H$32,0,10*ROW('Sanitation Data'!H180))="","",OFFSET('Sanitation Data'!$H$32,0,10*ROW('Sanitation Data'!H180)))</f>
        <v/>
      </c>
      <c r="DJ186" s="322" t="str">
        <f ca="true">+IF(OFFSET('Sanitation Data'!$I$28,0,10*ROW('Sanitation Data'!I180))="","",OFFSET('Sanitation Data'!$I$28,0,10*ROW('Sanitation Data'!I180)))</f>
        <v/>
      </c>
      <c r="DK186" s="322" t="str">
        <f ca="true">+IF(OFFSET('Sanitation Data'!$I$29,0,10*ROW('Sanitation Data'!I180))="","",OFFSET('Sanitation Data'!$I$29,0,10*ROW('Sanitation Data'!I180)))</f>
        <v/>
      </c>
      <c r="DL186" s="322" t="str">
        <f ca="true">+IF(OFFSET('Sanitation Data'!$I$30,0,10*ROW('Sanitation Data'!I180))="","",OFFSET('Sanitation Data'!$I$30,0,10*ROW('Sanitation Data'!I180)))</f>
        <v/>
      </c>
      <c r="DM186" s="322" t="str">
        <f ca="true">+IF(OFFSET('Sanitation Data'!$I$31,0,10*ROW('Sanitation Data'!I180))="","",OFFSET('Sanitation Data'!$I$31,0,10*ROW('Sanitation Data'!I180)))</f>
        <v/>
      </c>
      <c r="DN186" s="322" t="str">
        <f ca="true">+IF(OFFSET('Sanitation Data'!$I$32,0,10*ROW('Sanitation Data'!I180))="","",OFFSET('Sanitation Data'!$I$32,0,10*ROW('Sanitation Data'!I180)))</f>
        <v/>
      </c>
      <c r="DO186" s="322" t="str">
        <f ca="true">+IF(OFFSET('Hygiene Data'!$D$11,0,10*ROW('Hygiene Data'!D180))="","",OFFSET('Hygiene Data'!$D$11,0,10*ROW('Hygiene Data'!D180)))</f>
        <v/>
      </c>
      <c r="DP186" s="322" t="str">
        <f ca="true">+IF(OFFSET('Hygiene Data'!$D$12,0,10*ROW('Hygiene Data'!D180))="","",OFFSET('Hygiene Data'!$D$12,0,10*ROW('Hygiene Data'!D180)))</f>
        <v/>
      </c>
      <c r="DQ186" s="322" t="str">
        <f ca="true">+IF(OFFSET('Hygiene Data'!$D$13,0,10*ROW('Hygiene Data'!D180))="","",OFFSET('Hygiene Data'!$D$13,0,10*ROW('Hygiene Data'!D180)))</f>
        <v/>
      </c>
      <c r="DR186" s="322" t="str">
        <f ca="true">+IF(OFFSET('Hygiene Data'!$E$11,0,10*ROW('Hygiene Data'!E180))="","",OFFSET('Hygiene Data'!$E$11,0,10*ROW('Hygiene Data'!E180)))</f>
        <v/>
      </c>
      <c r="DS186" s="322" t="str">
        <f ca="true">+IF(OFFSET('Hygiene Data'!$E$12,0,10*ROW('Hygiene Data'!E180))="","",OFFSET('Hygiene Data'!$E$12,0,10*ROW('Hygiene Data'!E180)))</f>
        <v/>
      </c>
      <c r="DT186" s="322" t="str">
        <f ca="true">+IF(OFFSET('Hygiene Data'!$E$13,0,10*ROW('Hygiene Data'!E180))="","",OFFSET('Hygiene Data'!$E$13,0,10*ROW('Hygiene Data'!E180)))</f>
        <v/>
      </c>
      <c r="DU186" s="322" t="str">
        <f ca="true">+IF(OFFSET('Hygiene Data'!$F$11,0,10*ROW('Hygiene Data'!F180))="","",OFFSET('Hygiene Data'!$F$11,0,10*ROW('Hygiene Data'!F180)))</f>
        <v/>
      </c>
      <c r="DV186" s="322" t="str">
        <f ca="true">+IF(OFFSET('Hygiene Data'!$F$12,0,10*ROW('Hygiene Data'!F180))="","",OFFSET('Hygiene Data'!$F$12,0,10*ROW('Hygiene Data'!F180)))</f>
        <v/>
      </c>
      <c r="DW186" s="322" t="str">
        <f ca="true">+IF(OFFSET('Hygiene Data'!$F$13,0,10*ROW('Hygiene Data'!F180))="","",OFFSET('Hygiene Data'!$F$13,0,10*ROW('Hygiene Data'!F180)))</f>
        <v/>
      </c>
      <c r="DX186" s="322" t="str">
        <f ca="true">+IF(OFFSET('Hygiene Data'!$G$11,0,10*ROW('Hygiene Data'!G180))="","",OFFSET('Hygiene Data'!$G$11,0,10*ROW('Hygiene Data'!G180)))</f>
        <v/>
      </c>
      <c r="DY186" s="322" t="str">
        <f ca="true">+IF(OFFSET('Hygiene Data'!$G$12,0,10*ROW('Hygiene Data'!G180))="","",OFFSET('Hygiene Data'!$G$12,0,10*ROW('Hygiene Data'!G180)))</f>
        <v/>
      </c>
      <c r="DZ186" s="322" t="str">
        <f ca="true">+IF(OFFSET('Hygiene Data'!$G$13,0,10*ROW('Hygiene Data'!G180))="","",OFFSET('Hygiene Data'!$G$13,0,10*ROW('Hygiene Data'!G180)))</f>
        <v/>
      </c>
      <c r="EA186" s="322" t="str">
        <f ca="true">+IF(OFFSET('Hygiene Data'!$H$11,0,10*ROW('Hygiene Data'!H180))="","",OFFSET('Hygiene Data'!$H$11,0,10*ROW('Hygiene Data'!H180)))</f>
        <v/>
      </c>
      <c r="EB186" s="322" t="str">
        <f ca="true">+IF(OFFSET('Hygiene Data'!$H$12,0,10*ROW('Hygiene Data'!H180))="","",OFFSET('Hygiene Data'!$H$12,0,10*ROW('Hygiene Data'!H180)))</f>
        <v/>
      </c>
      <c r="EC186" s="322" t="str">
        <f ca="true">+IF(OFFSET('Hygiene Data'!$H$13,0,10*ROW('Hygiene Data'!H180))="","",OFFSET('Hygiene Data'!$H$13,0,10*ROW('Hygiene Data'!H180)))</f>
        <v/>
      </c>
      <c r="ED186" s="322" t="str">
        <f ca="true">+IF(OFFSET('Hygiene Data'!$I$11,0,10*ROW('Hygiene Data'!I180))="","",OFFSET('Hygiene Data'!$I$11,0,10*ROW('Hygiene Data'!I180)))</f>
        <v/>
      </c>
      <c r="EE186" s="322" t="str">
        <f ca="true">+IF(OFFSET('Hygiene Data'!$I$12,0,10*ROW('Hygiene Data'!I180))="","",OFFSET('Hygiene Data'!$I$12,0,10*ROW('Hygiene Data'!I180)))</f>
        <v/>
      </c>
      <c r="EF186" s="322" t="str">
        <f ca="true">+IF(OFFSET('Hygiene Data'!$I$13,0,10*ROW('Hygiene Data'!I180))="","",OFFSET('Hygiene Data'!$I$13,0,10*ROW('Hygiene Data'!I180)))</f>
        <v/>
      </c>
    </row>
    <row xmlns:x14ac="http://schemas.microsoft.com/office/spreadsheetml/2009/9/ac" r="187" x14ac:dyDescent="0.2">
      <c r="A187" s="38" t="str">
        <f ca="true">+IF(OFFSET('Water Data'!$B$2,0,10*ROW('Water Data'!E181))="","",OFFSET('Water Data'!$B$2,0,10*ROW('Water Data'!E181)))</f>
        <v/>
      </c>
      <c r="B187" s="38" t="str">
        <f ca="true">+IF(OFFSET('Water Data'!$C$2,0,10*ROW('Water Data'!F181))="","",OFFSET('Water Data'!$C$2,0,10*ROW('Water Data'!F181)))</f>
        <v/>
      </c>
      <c r="C187" s="378" t="str">
        <f t="shared" ca="true" si="2"/>
        <v/>
      </c>
      <c r="D187" s="99"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9"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9"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9"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9"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9"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9"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9"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9"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9"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9"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9"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9"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9"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9"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9"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9"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9"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100"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100"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100"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100"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100"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100"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100"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100"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100"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100"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100"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100"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100"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100"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100"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100"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100"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100"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100"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100"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100"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100"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100"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100"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100"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100"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100"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100"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100"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100"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101"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101"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101"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101"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101"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101"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101"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101"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101"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101"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101"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101"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101"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101"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101"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101"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101"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101"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22"/>
      <c r="BS187" s="322" t="str">
        <f ca="true">+IF(OFFSET('Water Data'!$D$27,0,10*ROW('Water Data'!D181))="","",OFFSET('Water Data'!$D$27,0,10*ROW('Water Data'!D181)))</f>
        <v/>
      </c>
      <c r="BT187" s="322" t="str">
        <f ca="true">+IF(OFFSET('Water Data'!$D$28,0,10*ROW('Water Data'!D181))="","",OFFSET('Water Data'!$D$28,0,10*ROW('Water Data'!D181)))</f>
        <v/>
      </c>
      <c r="BU187" s="322" t="str">
        <f ca="true">+IF(OFFSET('Water Data'!$D$29,0,10*ROW('Water Data'!D181))="","",OFFSET('Water Data'!$D$29,0,10*ROW('Water Data'!D181)))</f>
        <v/>
      </c>
      <c r="BV187" s="322" t="str">
        <f ca="true">+IF(OFFSET('Water Data'!$E$27,0,10*ROW('Water Data'!E181))="","",OFFSET('Water Data'!$E$27,0,10*ROW('Water Data'!E181)))</f>
        <v/>
      </c>
      <c r="BW187" s="322" t="str">
        <f ca="true">+IF(OFFSET('Water Data'!$E$28,0,10*ROW('Water Data'!E181))="","",OFFSET('Water Data'!$E$28,0,10*ROW('Water Data'!E181)))</f>
        <v/>
      </c>
      <c r="BX187" s="322" t="str">
        <f ca="true">+IF(OFFSET('Water Data'!$E$29,0,10*ROW('Water Data'!E181))="","",OFFSET('Water Data'!$E$29,0,10*ROW('Water Data'!E181)))</f>
        <v/>
      </c>
      <c r="BY187" s="322" t="str">
        <f ca="true">+IF(OFFSET('Water Data'!$F$27,0,10*ROW('Water Data'!F181))="","",OFFSET('Water Data'!$F$27,0,10*ROW('Water Data'!F181)))</f>
        <v/>
      </c>
      <c r="BZ187" s="322" t="str">
        <f ca="true">+IF(OFFSET('Water Data'!$F$28,0,10*ROW('Water Data'!F181))="","",OFFSET('Water Data'!$F$28,0,10*ROW('Water Data'!F181)))</f>
        <v/>
      </c>
      <c r="CA187" s="322" t="str">
        <f ca="true">+IF(OFFSET('Water Data'!$F$29,0,10*ROW('Water Data'!F181))="","",OFFSET('Water Data'!$F$29,0,10*ROW('Water Data'!F181)))</f>
        <v/>
      </c>
      <c r="CB187" s="322" t="str">
        <f ca="true">+IF(OFFSET('Water Data'!$G$27,0,10*ROW('Water Data'!G181))="","",OFFSET('Water Data'!$G$27,0,10*ROW('Water Data'!G181)))</f>
        <v/>
      </c>
      <c r="CC187" s="322" t="str">
        <f ca="true">+IF(OFFSET('Water Data'!$G$28,0,10*ROW('Water Data'!G181))="","",OFFSET('Water Data'!$G$28,0,10*ROW('Water Data'!G181)))</f>
        <v/>
      </c>
      <c r="CD187" s="322" t="str">
        <f ca="true">+IF(OFFSET('Water Data'!$G$29,0,10*ROW('Water Data'!G181))="","",OFFSET('Water Data'!$G$29,0,10*ROW('Water Data'!G181)))</f>
        <v/>
      </c>
      <c r="CE187" s="322" t="str">
        <f ca="true">+IF(OFFSET('Water Data'!$H$27,0,10*ROW('Water Data'!H181))="","",OFFSET('Water Data'!$H$27,0,10*ROW('Water Data'!H181)))</f>
        <v/>
      </c>
      <c r="CF187" s="322" t="str">
        <f ca="true">+IF(OFFSET('Water Data'!$H$28,0,10*ROW('Water Data'!H181))="","",OFFSET('Water Data'!$H$28,0,10*ROW('Water Data'!H181)))</f>
        <v/>
      </c>
      <c r="CG187" s="322" t="str">
        <f ca="true">+IF(OFFSET('Water Data'!$H$29,0,10*ROW('Water Data'!H181))="","",OFFSET('Water Data'!$H$29,0,10*ROW('Water Data'!H181)))</f>
        <v/>
      </c>
      <c r="CH187" s="322" t="str">
        <f ca="true">+IF(OFFSET('Water Data'!$I$27,0,10*ROW('Water Data'!I181))="","",OFFSET('Water Data'!$I$27,0,10*ROW('Water Data'!I181)))</f>
        <v/>
      </c>
      <c r="CI187" s="322" t="str">
        <f ca="true">+IF(OFFSET('Water Data'!$I$28,0,10*ROW('Water Data'!I181))="","",OFFSET('Water Data'!$I$28,0,10*ROW('Water Data'!I181)))</f>
        <v/>
      </c>
      <c r="CJ187" s="322" t="str">
        <f ca="true">+IF(OFFSET('Water Data'!$I$29,0,10*ROW('Water Data'!I181))="","",OFFSET('Water Data'!$I$29,0,10*ROW('Water Data'!I181)))</f>
        <v/>
      </c>
      <c r="CK187" s="322" t="str">
        <f ca="true">+IF(OFFSET('Sanitation Data'!$D$28,0,10*ROW('Sanitation Data'!D181))="","",OFFSET('Sanitation Data'!$D$28,0,10*ROW('Sanitation Data'!D181)))</f>
        <v/>
      </c>
      <c r="CL187" s="322" t="str">
        <f ca="true">+IF(OFFSET('Sanitation Data'!$D$29,0,10*ROW('Sanitation Data'!D181))="","",OFFSET('Sanitation Data'!$D$29,0,10*ROW('Sanitation Data'!D181)))</f>
        <v/>
      </c>
      <c r="CM187" s="322" t="str">
        <f ca="true">+IF(OFFSET('Sanitation Data'!$D$30,0,10*ROW('Sanitation Data'!D181))="","",OFFSET('Sanitation Data'!$D$30,0,10*ROW('Sanitation Data'!D181)))</f>
        <v/>
      </c>
      <c r="CN187" s="322" t="str">
        <f ca="true">+IF(OFFSET('Sanitation Data'!$D$31,0,10*ROW('Sanitation Data'!D181))="","",OFFSET('Sanitation Data'!$D$31,0,10*ROW('Sanitation Data'!D181)))</f>
        <v/>
      </c>
      <c r="CO187" s="322" t="str">
        <f ca="true">+IF(OFFSET('Sanitation Data'!$D$32,0,10*ROW('Sanitation Data'!D181))="","",OFFSET('Sanitation Data'!$D$32,0,10*ROW('Sanitation Data'!D181)))</f>
        <v/>
      </c>
      <c r="CP187" s="322" t="str">
        <f ca="true">+IF(OFFSET('Sanitation Data'!$E$28,0,10*ROW('Sanitation Data'!E181))="","",OFFSET('Sanitation Data'!$E$28,0,10*ROW('Sanitation Data'!E181)))</f>
        <v/>
      </c>
      <c r="CQ187" s="322" t="str">
        <f ca="true">+IF(OFFSET('Sanitation Data'!$E$29,0,10*ROW('Sanitation Data'!E181))="","",OFFSET('Sanitation Data'!$E$29,0,10*ROW('Sanitation Data'!E181)))</f>
        <v/>
      </c>
      <c r="CR187" s="322" t="str">
        <f ca="true">+IF(OFFSET('Sanitation Data'!$E$30,0,10*ROW('Sanitation Data'!E181))="","",OFFSET('Sanitation Data'!$E$30,0,10*ROW('Sanitation Data'!E181)))</f>
        <v/>
      </c>
      <c r="CS187" s="322" t="str">
        <f ca="true">+IF(OFFSET('Sanitation Data'!$E$31,0,10*ROW('Sanitation Data'!E181))="","",OFFSET('Sanitation Data'!$E$31,0,10*ROW('Sanitation Data'!E181)))</f>
        <v/>
      </c>
      <c r="CT187" s="322" t="str">
        <f ca="true">+IF(OFFSET('Sanitation Data'!$E$32,0,10*ROW('Sanitation Data'!E181))="","",OFFSET('Sanitation Data'!$E$32,0,10*ROW('Sanitation Data'!E181)))</f>
        <v/>
      </c>
      <c r="CU187" s="322" t="str">
        <f ca="true">+IF(OFFSET('Sanitation Data'!$F$28,0,10*ROW('Sanitation Data'!F181))="","",OFFSET('Sanitation Data'!$F$28,0,10*ROW('Sanitation Data'!F181)))</f>
        <v/>
      </c>
      <c r="CV187" s="322" t="str">
        <f ca="true">+IF(OFFSET('Sanitation Data'!$F$29,0,10*ROW('Sanitation Data'!F181))="","",OFFSET('Sanitation Data'!$F$29,0,10*ROW('Sanitation Data'!F181)))</f>
        <v/>
      </c>
      <c r="CW187" s="322" t="str">
        <f ca="true">+IF(OFFSET('Sanitation Data'!$F$30,0,10*ROW('Sanitation Data'!F181))="","",OFFSET('Sanitation Data'!$F$30,0,10*ROW('Sanitation Data'!F181)))</f>
        <v/>
      </c>
      <c r="CX187" s="322" t="str">
        <f ca="true">+IF(OFFSET('Sanitation Data'!$F$31,0,10*ROW('Sanitation Data'!F181))="","",OFFSET('Sanitation Data'!$F$31,0,10*ROW('Sanitation Data'!F181)))</f>
        <v/>
      </c>
      <c r="CY187" s="322" t="str">
        <f ca="true">+IF(OFFSET('Sanitation Data'!$F$32,0,10*ROW('Sanitation Data'!F181))="","",OFFSET('Sanitation Data'!$F$32,0,10*ROW('Sanitation Data'!F181)))</f>
        <v/>
      </c>
      <c r="CZ187" s="322" t="str">
        <f ca="true">+IF(OFFSET('Sanitation Data'!$G$28,0,10*ROW('Sanitation Data'!G181))="","",OFFSET('Sanitation Data'!$G$28,0,10*ROW('Sanitation Data'!G181)))</f>
        <v/>
      </c>
      <c r="DA187" s="322" t="str">
        <f ca="true">+IF(OFFSET('Sanitation Data'!$G$29,0,10*ROW('Sanitation Data'!G181))="","",OFFSET('Sanitation Data'!$G$29,0,10*ROW('Sanitation Data'!G181)))</f>
        <v/>
      </c>
      <c r="DB187" s="322" t="str">
        <f ca="true">+IF(OFFSET('Sanitation Data'!$G$30,0,10*ROW('Sanitation Data'!G181))="","",OFFSET('Sanitation Data'!$G$30,0,10*ROW('Sanitation Data'!G181)))</f>
        <v/>
      </c>
      <c r="DC187" s="322" t="str">
        <f ca="true">+IF(OFFSET('Sanitation Data'!$G$31,0,10*ROW('Sanitation Data'!G181))="","",OFFSET('Sanitation Data'!$G$31,0,10*ROW('Sanitation Data'!G181)))</f>
        <v/>
      </c>
      <c r="DD187" s="322" t="str">
        <f ca="true">+IF(OFFSET('Sanitation Data'!$G$32,0,10*ROW('Sanitation Data'!G181))="","",OFFSET('Sanitation Data'!$G$32,0,10*ROW('Sanitation Data'!G181)))</f>
        <v/>
      </c>
      <c r="DE187" s="322" t="str">
        <f ca="true">+IF(OFFSET('Sanitation Data'!$H$28,0,10*ROW('Sanitation Data'!H181))="","",OFFSET('Sanitation Data'!$H$28,0,10*ROW('Sanitation Data'!H181)))</f>
        <v/>
      </c>
      <c r="DF187" s="322" t="str">
        <f ca="true">+IF(OFFSET('Sanitation Data'!$H$29,0,10*ROW('Sanitation Data'!H181))="","",OFFSET('Sanitation Data'!$H$29,0,10*ROW('Sanitation Data'!H181)))</f>
        <v/>
      </c>
      <c r="DG187" s="322" t="str">
        <f ca="true">+IF(OFFSET('Sanitation Data'!$H$30,0,10*ROW('Sanitation Data'!H181))="","",OFFSET('Sanitation Data'!$H$30,0,10*ROW('Sanitation Data'!H181)))</f>
        <v/>
      </c>
      <c r="DH187" s="322" t="str">
        <f ca="true">+IF(OFFSET('Sanitation Data'!$H$31,0,10*ROW('Sanitation Data'!H181))="","",OFFSET('Sanitation Data'!$H$31,0,10*ROW('Sanitation Data'!H181)))</f>
        <v/>
      </c>
      <c r="DI187" s="322" t="str">
        <f ca="true">+IF(OFFSET('Sanitation Data'!$H$32,0,10*ROW('Sanitation Data'!H181))="","",OFFSET('Sanitation Data'!$H$32,0,10*ROW('Sanitation Data'!H181)))</f>
        <v/>
      </c>
      <c r="DJ187" s="322" t="str">
        <f ca="true">+IF(OFFSET('Sanitation Data'!$I$28,0,10*ROW('Sanitation Data'!I181))="","",OFFSET('Sanitation Data'!$I$28,0,10*ROW('Sanitation Data'!I181)))</f>
        <v/>
      </c>
      <c r="DK187" s="322" t="str">
        <f ca="true">+IF(OFFSET('Sanitation Data'!$I$29,0,10*ROW('Sanitation Data'!I181))="","",OFFSET('Sanitation Data'!$I$29,0,10*ROW('Sanitation Data'!I181)))</f>
        <v/>
      </c>
      <c r="DL187" s="322" t="str">
        <f ca="true">+IF(OFFSET('Sanitation Data'!$I$30,0,10*ROW('Sanitation Data'!I181))="","",OFFSET('Sanitation Data'!$I$30,0,10*ROW('Sanitation Data'!I181)))</f>
        <v/>
      </c>
      <c r="DM187" s="322" t="str">
        <f ca="true">+IF(OFFSET('Sanitation Data'!$I$31,0,10*ROW('Sanitation Data'!I181))="","",OFFSET('Sanitation Data'!$I$31,0,10*ROW('Sanitation Data'!I181)))</f>
        <v/>
      </c>
      <c r="DN187" s="322" t="str">
        <f ca="true">+IF(OFFSET('Sanitation Data'!$I$32,0,10*ROW('Sanitation Data'!I181))="","",OFFSET('Sanitation Data'!$I$32,0,10*ROW('Sanitation Data'!I181)))</f>
        <v/>
      </c>
      <c r="DO187" s="322" t="str">
        <f ca="true">+IF(OFFSET('Hygiene Data'!$D$11,0,10*ROW('Hygiene Data'!D181))="","",OFFSET('Hygiene Data'!$D$11,0,10*ROW('Hygiene Data'!D181)))</f>
        <v/>
      </c>
      <c r="DP187" s="322" t="str">
        <f ca="true">+IF(OFFSET('Hygiene Data'!$D$12,0,10*ROW('Hygiene Data'!D181))="","",OFFSET('Hygiene Data'!$D$12,0,10*ROW('Hygiene Data'!D181)))</f>
        <v/>
      </c>
      <c r="DQ187" s="322" t="str">
        <f ca="true">+IF(OFFSET('Hygiene Data'!$D$13,0,10*ROW('Hygiene Data'!D181))="","",OFFSET('Hygiene Data'!$D$13,0,10*ROW('Hygiene Data'!D181)))</f>
        <v/>
      </c>
      <c r="DR187" s="322" t="str">
        <f ca="true">+IF(OFFSET('Hygiene Data'!$E$11,0,10*ROW('Hygiene Data'!E181))="","",OFFSET('Hygiene Data'!$E$11,0,10*ROW('Hygiene Data'!E181)))</f>
        <v/>
      </c>
      <c r="DS187" s="322" t="str">
        <f ca="true">+IF(OFFSET('Hygiene Data'!$E$12,0,10*ROW('Hygiene Data'!E181))="","",OFFSET('Hygiene Data'!$E$12,0,10*ROW('Hygiene Data'!E181)))</f>
        <v/>
      </c>
      <c r="DT187" s="322" t="str">
        <f ca="true">+IF(OFFSET('Hygiene Data'!$E$13,0,10*ROW('Hygiene Data'!E181))="","",OFFSET('Hygiene Data'!$E$13,0,10*ROW('Hygiene Data'!E181)))</f>
        <v/>
      </c>
      <c r="DU187" s="322" t="str">
        <f ca="true">+IF(OFFSET('Hygiene Data'!$F$11,0,10*ROW('Hygiene Data'!F181))="","",OFFSET('Hygiene Data'!$F$11,0,10*ROW('Hygiene Data'!F181)))</f>
        <v/>
      </c>
      <c r="DV187" s="322" t="str">
        <f ca="true">+IF(OFFSET('Hygiene Data'!$F$12,0,10*ROW('Hygiene Data'!F181))="","",OFFSET('Hygiene Data'!$F$12,0,10*ROW('Hygiene Data'!F181)))</f>
        <v/>
      </c>
      <c r="DW187" s="322" t="str">
        <f ca="true">+IF(OFFSET('Hygiene Data'!$F$13,0,10*ROW('Hygiene Data'!F181))="","",OFFSET('Hygiene Data'!$F$13,0,10*ROW('Hygiene Data'!F181)))</f>
        <v/>
      </c>
      <c r="DX187" s="322" t="str">
        <f ca="true">+IF(OFFSET('Hygiene Data'!$G$11,0,10*ROW('Hygiene Data'!G181))="","",OFFSET('Hygiene Data'!$G$11,0,10*ROW('Hygiene Data'!G181)))</f>
        <v/>
      </c>
      <c r="DY187" s="322" t="str">
        <f ca="true">+IF(OFFSET('Hygiene Data'!$G$12,0,10*ROW('Hygiene Data'!G181))="","",OFFSET('Hygiene Data'!$G$12,0,10*ROW('Hygiene Data'!G181)))</f>
        <v/>
      </c>
      <c r="DZ187" s="322" t="str">
        <f ca="true">+IF(OFFSET('Hygiene Data'!$G$13,0,10*ROW('Hygiene Data'!G181))="","",OFFSET('Hygiene Data'!$G$13,0,10*ROW('Hygiene Data'!G181)))</f>
        <v/>
      </c>
      <c r="EA187" s="322" t="str">
        <f ca="true">+IF(OFFSET('Hygiene Data'!$H$11,0,10*ROW('Hygiene Data'!H181))="","",OFFSET('Hygiene Data'!$H$11,0,10*ROW('Hygiene Data'!H181)))</f>
        <v/>
      </c>
      <c r="EB187" s="322" t="str">
        <f ca="true">+IF(OFFSET('Hygiene Data'!$H$12,0,10*ROW('Hygiene Data'!H181))="","",OFFSET('Hygiene Data'!$H$12,0,10*ROW('Hygiene Data'!H181)))</f>
        <v/>
      </c>
      <c r="EC187" s="322" t="str">
        <f ca="true">+IF(OFFSET('Hygiene Data'!$H$13,0,10*ROW('Hygiene Data'!H181))="","",OFFSET('Hygiene Data'!$H$13,0,10*ROW('Hygiene Data'!H181)))</f>
        <v/>
      </c>
      <c r="ED187" s="322" t="str">
        <f ca="true">+IF(OFFSET('Hygiene Data'!$I$11,0,10*ROW('Hygiene Data'!I181))="","",OFFSET('Hygiene Data'!$I$11,0,10*ROW('Hygiene Data'!I181)))</f>
        <v/>
      </c>
      <c r="EE187" s="322" t="str">
        <f ca="true">+IF(OFFSET('Hygiene Data'!$I$12,0,10*ROW('Hygiene Data'!I181))="","",OFFSET('Hygiene Data'!$I$12,0,10*ROW('Hygiene Data'!I181)))</f>
        <v/>
      </c>
      <c r="EF187" s="322" t="str">
        <f ca="true">+IF(OFFSET('Hygiene Data'!$I$13,0,10*ROW('Hygiene Data'!I181))="","",OFFSET('Hygiene Data'!$I$13,0,10*ROW('Hygiene Data'!I181)))</f>
        <v/>
      </c>
    </row>
    <row xmlns:x14ac="http://schemas.microsoft.com/office/spreadsheetml/2009/9/ac" r="188" x14ac:dyDescent="0.2">
      <c r="A188" s="38" t="str">
        <f ca="true">+IF(OFFSET('Water Data'!$B$2,0,10*ROW('Water Data'!E182))="","",OFFSET('Water Data'!$B$2,0,10*ROW('Water Data'!E182)))</f>
        <v/>
      </c>
      <c r="B188" s="38" t="str">
        <f ca="true">+IF(OFFSET('Water Data'!$C$2,0,10*ROW('Water Data'!F182))="","",OFFSET('Water Data'!$C$2,0,10*ROW('Water Data'!F182)))</f>
        <v/>
      </c>
      <c r="C188" s="378" t="str">
        <f t="shared" ca="true" si="2"/>
        <v/>
      </c>
      <c r="D188" s="99"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9"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9"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9"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9"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9"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9"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9"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9"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9"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9"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9"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9"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9"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9"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9"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9"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9"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100"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100"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100"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100"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100"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100"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100"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100"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100"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100"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100"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100"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100"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100"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100"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100"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100"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100"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100"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100"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100"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100"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100"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100"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100"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100"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100"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100"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100"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100"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101"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101"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101"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101"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101"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101"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101"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101"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101"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101"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101"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101"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101"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101"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101"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101"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101"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101"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22"/>
      <c r="BS188" s="322" t="str">
        <f ca="true">+IF(OFFSET('Water Data'!$D$27,0,10*ROW('Water Data'!D182))="","",OFFSET('Water Data'!$D$27,0,10*ROW('Water Data'!D182)))</f>
        <v/>
      </c>
      <c r="BT188" s="322" t="str">
        <f ca="true">+IF(OFFSET('Water Data'!$D$28,0,10*ROW('Water Data'!D182))="","",OFFSET('Water Data'!$D$28,0,10*ROW('Water Data'!D182)))</f>
        <v/>
      </c>
      <c r="BU188" s="322" t="str">
        <f ca="true">+IF(OFFSET('Water Data'!$D$29,0,10*ROW('Water Data'!D182))="","",OFFSET('Water Data'!$D$29,0,10*ROW('Water Data'!D182)))</f>
        <v/>
      </c>
      <c r="BV188" s="322" t="str">
        <f ca="true">+IF(OFFSET('Water Data'!$E$27,0,10*ROW('Water Data'!E182))="","",OFFSET('Water Data'!$E$27,0,10*ROW('Water Data'!E182)))</f>
        <v/>
      </c>
      <c r="BW188" s="322" t="str">
        <f ca="true">+IF(OFFSET('Water Data'!$E$28,0,10*ROW('Water Data'!E182))="","",OFFSET('Water Data'!$E$28,0,10*ROW('Water Data'!E182)))</f>
        <v/>
      </c>
      <c r="BX188" s="322" t="str">
        <f ca="true">+IF(OFFSET('Water Data'!$E$29,0,10*ROW('Water Data'!E182))="","",OFFSET('Water Data'!$E$29,0,10*ROW('Water Data'!E182)))</f>
        <v/>
      </c>
      <c r="BY188" s="322" t="str">
        <f ca="true">+IF(OFFSET('Water Data'!$F$27,0,10*ROW('Water Data'!F182))="","",OFFSET('Water Data'!$F$27,0,10*ROW('Water Data'!F182)))</f>
        <v/>
      </c>
      <c r="BZ188" s="322" t="str">
        <f ca="true">+IF(OFFSET('Water Data'!$F$28,0,10*ROW('Water Data'!F182))="","",OFFSET('Water Data'!$F$28,0,10*ROW('Water Data'!F182)))</f>
        <v/>
      </c>
      <c r="CA188" s="322" t="str">
        <f ca="true">+IF(OFFSET('Water Data'!$F$29,0,10*ROW('Water Data'!F182))="","",OFFSET('Water Data'!$F$29,0,10*ROW('Water Data'!F182)))</f>
        <v/>
      </c>
      <c r="CB188" s="322" t="str">
        <f ca="true">+IF(OFFSET('Water Data'!$G$27,0,10*ROW('Water Data'!G182))="","",OFFSET('Water Data'!$G$27,0,10*ROW('Water Data'!G182)))</f>
        <v/>
      </c>
      <c r="CC188" s="322" t="str">
        <f ca="true">+IF(OFFSET('Water Data'!$G$28,0,10*ROW('Water Data'!G182))="","",OFFSET('Water Data'!$G$28,0,10*ROW('Water Data'!G182)))</f>
        <v/>
      </c>
      <c r="CD188" s="322" t="str">
        <f ca="true">+IF(OFFSET('Water Data'!$G$29,0,10*ROW('Water Data'!G182))="","",OFFSET('Water Data'!$G$29,0,10*ROW('Water Data'!G182)))</f>
        <v/>
      </c>
      <c r="CE188" s="322" t="str">
        <f ca="true">+IF(OFFSET('Water Data'!$H$27,0,10*ROW('Water Data'!H182))="","",OFFSET('Water Data'!$H$27,0,10*ROW('Water Data'!H182)))</f>
        <v/>
      </c>
      <c r="CF188" s="322" t="str">
        <f ca="true">+IF(OFFSET('Water Data'!$H$28,0,10*ROW('Water Data'!H182))="","",OFFSET('Water Data'!$H$28,0,10*ROW('Water Data'!H182)))</f>
        <v/>
      </c>
      <c r="CG188" s="322" t="str">
        <f ca="true">+IF(OFFSET('Water Data'!$H$29,0,10*ROW('Water Data'!H182))="","",OFFSET('Water Data'!$H$29,0,10*ROW('Water Data'!H182)))</f>
        <v/>
      </c>
      <c r="CH188" s="322" t="str">
        <f ca="true">+IF(OFFSET('Water Data'!$I$27,0,10*ROW('Water Data'!I182))="","",OFFSET('Water Data'!$I$27,0,10*ROW('Water Data'!I182)))</f>
        <v/>
      </c>
      <c r="CI188" s="322" t="str">
        <f ca="true">+IF(OFFSET('Water Data'!$I$28,0,10*ROW('Water Data'!I182))="","",OFFSET('Water Data'!$I$28,0,10*ROW('Water Data'!I182)))</f>
        <v/>
      </c>
      <c r="CJ188" s="322" t="str">
        <f ca="true">+IF(OFFSET('Water Data'!$I$29,0,10*ROW('Water Data'!I182))="","",OFFSET('Water Data'!$I$29,0,10*ROW('Water Data'!I182)))</f>
        <v/>
      </c>
      <c r="CK188" s="322" t="str">
        <f ca="true">+IF(OFFSET('Sanitation Data'!$D$28,0,10*ROW('Sanitation Data'!D182))="","",OFFSET('Sanitation Data'!$D$28,0,10*ROW('Sanitation Data'!D182)))</f>
        <v/>
      </c>
      <c r="CL188" s="322" t="str">
        <f ca="true">+IF(OFFSET('Sanitation Data'!$D$29,0,10*ROW('Sanitation Data'!D182))="","",OFFSET('Sanitation Data'!$D$29,0,10*ROW('Sanitation Data'!D182)))</f>
        <v/>
      </c>
      <c r="CM188" s="322" t="str">
        <f ca="true">+IF(OFFSET('Sanitation Data'!$D$30,0,10*ROW('Sanitation Data'!D182))="","",OFFSET('Sanitation Data'!$D$30,0,10*ROW('Sanitation Data'!D182)))</f>
        <v/>
      </c>
      <c r="CN188" s="322" t="str">
        <f ca="true">+IF(OFFSET('Sanitation Data'!$D$31,0,10*ROW('Sanitation Data'!D182))="","",OFFSET('Sanitation Data'!$D$31,0,10*ROW('Sanitation Data'!D182)))</f>
        <v/>
      </c>
      <c r="CO188" s="322" t="str">
        <f ca="true">+IF(OFFSET('Sanitation Data'!$D$32,0,10*ROW('Sanitation Data'!D182))="","",OFFSET('Sanitation Data'!$D$32,0,10*ROW('Sanitation Data'!D182)))</f>
        <v/>
      </c>
      <c r="CP188" s="322" t="str">
        <f ca="true">+IF(OFFSET('Sanitation Data'!$E$28,0,10*ROW('Sanitation Data'!E182))="","",OFFSET('Sanitation Data'!$E$28,0,10*ROW('Sanitation Data'!E182)))</f>
        <v/>
      </c>
      <c r="CQ188" s="322" t="str">
        <f ca="true">+IF(OFFSET('Sanitation Data'!$E$29,0,10*ROW('Sanitation Data'!E182))="","",OFFSET('Sanitation Data'!$E$29,0,10*ROW('Sanitation Data'!E182)))</f>
        <v/>
      </c>
      <c r="CR188" s="322" t="str">
        <f ca="true">+IF(OFFSET('Sanitation Data'!$E$30,0,10*ROW('Sanitation Data'!E182))="","",OFFSET('Sanitation Data'!$E$30,0,10*ROW('Sanitation Data'!E182)))</f>
        <v/>
      </c>
      <c r="CS188" s="322" t="str">
        <f ca="true">+IF(OFFSET('Sanitation Data'!$E$31,0,10*ROW('Sanitation Data'!E182))="","",OFFSET('Sanitation Data'!$E$31,0,10*ROW('Sanitation Data'!E182)))</f>
        <v/>
      </c>
      <c r="CT188" s="322" t="str">
        <f ca="true">+IF(OFFSET('Sanitation Data'!$E$32,0,10*ROW('Sanitation Data'!E182))="","",OFFSET('Sanitation Data'!$E$32,0,10*ROW('Sanitation Data'!E182)))</f>
        <v/>
      </c>
      <c r="CU188" s="322" t="str">
        <f ca="true">+IF(OFFSET('Sanitation Data'!$F$28,0,10*ROW('Sanitation Data'!F182))="","",OFFSET('Sanitation Data'!$F$28,0,10*ROW('Sanitation Data'!F182)))</f>
        <v/>
      </c>
      <c r="CV188" s="322" t="str">
        <f ca="true">+IF(OFFSET('Sanitation Data'!$F$29,0,10*ROW('Sanitation Data'!F182))="","",OFFSET('Sanitation Data'!$F$29,0,10*ROW('Sanitation Data'!F182)))</f>
        <v/>
      </c>
      <c r="CW188" s="322" t="str">
        <f ca="true">+IF(OFFSET('Sanitation Data'!$F$30,0,10*ROW('Sanitation Data'!F182))="","",OFFSET('Sanitation Data'!$F$30,0,10*ROW('Sanitation Data'!F182)))</f>
        <v/>
      </c>
      <c r="CX188" s="322" t="str">
        <f ca="true">+IF(OFFSET('Sanitation Data'!$F$31,0,10*ROW('Sanitation Data'!F182))="","",OFFSET('Sanitation Data'!$F$31,0,10*ROW('Sanitation Data'!F182)))</f>
        <v/>
      </c>
      <c r="CY188" s="322" t="str">
        <f ca="true">+IF(OFFSET('Sanitation Data'!$F$32,0,10*ROW('Sanitation Data'!F182))="","",OFFSET('Sanitation Data'!$F$32,0,10*ROW('Sanitation Data'!F182)))</f>
        <v/>
      </c>
      <c r="CZ188" s="322" t="str">
        <f ca="true">+IF(OFFSET('Sanitation Data'!$G$28,0,10*ROW('Sanitation Data'!G182))="","",OFFSET('Sanitation Data'!$G$28,0,10*ROW('Sanitation Data'!G182)))</f>
        <v/>
      </c>
      <c r="DA188" s="322" t="str">
        <f ca="true">+IF(OFFSET('Sanitation Data'!$G$29,0,10*ROW('Sanitation Data'!G182))="","",OFFSET('Sanitation Data'!$G$29,0,10*ROW('Sanitation Data'!G182)))</f>
        <v/>
      </c>
      <c r="DB188" s="322" t="str">
        <f ca="true">+IF(OFFSET('Sanitation Data'!$G$30,0,10*ROW('Sanitation Data'!G182))="","",OFFSET('Sanitation Data'!$G$30,0,10*ROW('Sanitation Data'!G182)))</f>
        <v/>
      </c>
      <c r="DC188" s="322" t="str">
        <f ca="true">+IF(OFFSET('Sanitation Data'!$G$31,0,10*ROW('Sanitation Data'!G182))="","",OFFSET('Sanitation Data'!$G$31,0,10*ROW('Sanitation Data'!G182)))</f>
        <v/>
      </c>
      <c r="DD188" s="322" t="str">
        <f ca="true">+IF(OFFSET('Sanitation Data'!$G$32,0,10*ROW('Sanitation Data'!G182))="","",OFFSET('Sanitation Data'!$G$32,0,10*ROW('Sanitation Data'!G182)))</f>
        <v/>
      </c>
      <c r="DE188" s="322" t="str">
        <f ca="true">+IF(OFFSET('Sanitation Data'!$H$28,0,10*ROW('Sanitation Data'!H182))="","",OFFSET('Sanitation Data'!$H$28,0,10*ROW('Sanitation Data'!H182)))</f>
        <v/>
      </c>
      <c r="DF188" s="322" t="str">
        <f ca="true">+IF(OFFSET('Sanitation Data'!$H$29,0,10*ROW('Sanitation Data'!H182))="","",OFFSET('Sanitation Data'!$H$29,0,10*ROW('Sanitation Data'!H182)))</f>
        <v/>
      </c>
      <c r="DG188" s="322" t="str">
        <f ca="true">+IF(OFFSET('Sanitation Data'!$H$30,0,10*ROW('Sanitation Data'!H182))="","",OFFSET('Sanitation Data'!$H$30,0,10*ROW('Sanitation Data'!H182)))</f>
        <v/>
      </c>
      <c r="DH188" s="322" t="str">
        <f ca="true">+IF(OFFSET('Sanitation Data'!$H$31,0,10*ROW('Sanitation Data'!H182))="","",OFFSET('Sanitation Data'!$H$31,0,10*ROW('Sanitation Data'!H182)))</f>
        <v/>
      </c>
      <c r="DI188" s="322" t="str">
        <f ca="true">+IF(OFFSET('Sanitation Data'!$H$32,0,10*ROW('Sanitation Data'!H182))="","",OFFSET('Sanitation Data'!$H$32,0,10*ROW('Sanitation Data'!H182)))</f>
        <v/>
      </c>
      <c r="DJ188" s="322" t="str">
        <f ca="true">+IF(OFFSET('Sanitation Data'!$I$28,0,10*ROW('Sanitation Data'!I182))="","",OFFSET('Sanitation Data'!$I$28,0,10*ROW('Sanitation Data'!I182)))</f>
        <v/>
      </c>
      <c r="DK188" s="322" t="str">
        <f ca="true">+IF(OFFSET('Sanitation Data'!$I$29,0,10*ROW('Sanitation Data'!I182))="","",OFFSET('Sanitation Data'!$I$29,0,10*ROW('Sanitation Data'!I182)))</f>
        <v/>
      </c>
      <c r="DL188" s="322" t="str">
        <f ca="true">+IF(OFFSET('Sanitation Data'!$I$30,0,10*ROW('Sanitation Data'!I182))="","",OFFSET('Sanitation Data'!$I$30,0,10*ROW('Sanitation Data'!I182)))</f>
        <v/>
      </c>
      <c r="DM188" s="322" t="str">
        <f ca="true">+IF(OFFSET('Sanitation Data'!$I$31,0,10*ROW('Sanitation Data'!I182))="","",OFFSET('Sanitation Data'!$I$31,0,10*ROW('Sanitation Data'!I182)))</f>
        <v/>
      </c>
      <c r="DN188" s="322" t="str">
        <f ca="true">+IF(OFFSET('Sanitation Data'!$I$32,0,10*ROW('Sanitation Data'!I182))="","",OFFSET('Sanitation Data'!$I$32,0,10*ROW('Sanitation Data'!I182)))</f>
        <v/>
      </c>
      <c r="DO188" s="322" t="str">
        <f ca="true">+IF(OFFSET('Hygiene Data'!$D$11,0,10*ROW('Hygiene Data'!D182))="","",OFFSET('Hygiene Data'!$D$11,0,10*ROW('Hygiene Data'!D182)))</f>
        <v/>
      </c>
      <c r="DP188" s="322" t="str">
        <f ca="true">+IF(OFFSET('Hygiene Data'!$D$12,0,10*ROW('Hygiene Data'!D182))="","",OFFSET('Hygiene Data'!$D$12,0,10*ROW('Hygiene Data'!D182)))</f>
        <v/>
      </c>
      <c r="DQ188" s="322" t="str">
        <f ca="true">+IF(OFFSET('Hygiene Data'!$D$13,0,10*ROW('Hygiene Data'!D182))="","",OFFSET('Hygiene Data'!$D$13,0,10*ROW('Hygiene Data'!D182)))</f>
        <v/>
      </c>
      <c r="DR188" s="322" t="str">
        <f ca="true">+IF(OFFSET('Hygiene Data'!$E$11,0,10*ROW('Hygiene Data'!E182))="","",OFFSET('Hygiene Data'!$E$11,0,10*ROW('Hygiene Data'!E182)))</f>
        <v/>
      </c>
      <c r="DS188" s="322" t="str">
        <f ca="true">+IF(OFFSET('Hygiene Data'!$E$12,0,10*ROW('Hygiene Data'!E182))="","",OFFSET('Hygiene Data'!$E$12,0,10*ROW('Hygiene Data'!E182)))</f>
        <v/>
      </c>
      <c r="DT188" s="322" t="str">
        <f ca="true">+IF(OFFSET('Hygiene Data'!$E$13,0,10*ROW('Hygiene Data'!E182))="","",OFFSET('Hygiene Data'!$E$13,0,10*ROW('Hygiene Data'!E182)))</f>
        <v/>
      </c>
      <c r="DU188" s="322" t="str">
        <f ca="true">+IF(OFFSET('Hygiene Data'!$F$11,0,10*ROW('Hygiene Data'!F182))="","",OFFSET('Hygiene Data'!$F$11,0,10*ROW('Hygiene Data'!F182)))</f>
        <v/>
      </c>
      <c r="DV188" s="322" t="str">
        <f ca="true">+IF(OFFSET('Hygiene Data'!$F$12,0,10*ROW('Hygiene Data'!F182))="","",OFFSET('Hygiene Data'!$F$12,0,10*ROW('Hygiene Data'!F182)))</f>
        <v/>
      </c>
      <c r="DW188" s="322" t="str">
        <f ca="true">+IF(OFFSET('Hygiene Data'!$F$13,0,10*ROW('Hygiene Data'!F182))="","",OFFSET('Hygiene Data'!$F$13,0,10*ROW('Hygiene Data'!F182)))</f>
        <v/>
      </c>
      <c r="DX188" s="322" t="str">
        <f ca="true">+IF(OFFSET('Hygiene Data'!$G$11,0,10*ROW('Hygiene Data'!G182))="","",OFFSET('Hygiene Data'!$G$11,0,10*ROW('Hygiene Data'!G182)))</f>
        <v/>
      </c>
      <c r="DY188" s="322" t="str">
        <f ca="true">+IF(OFFSET('Hygiene Data'!$G$12,0,10*ROW('Hygiene Data'!G182))="","",OFFSET('Hygiene Data'!$G$12,0,10*ROW('Hygiene Data'!G182)))</f>
        <v/>
      </c>
      <c r="DZ188" s="322" t="str">
        <f ca="true">+IF(OFFSET('Hygiene Data'!$G$13,0,10*ROW('Hygiene Data'!G182))="","",OFFSET('Hygiene Data'!$G$13,0,10*ROW('Hygiene Data'!G182)))</f>
        <v/>
      </c>
      <c r="EA188" s="322" t="str">
        <f ca="true">+IF(OFFSET('Hygiene Data'!$H$11,0,10*ROW('Hygiene Data'!H182))="","",OFFSET('Hygiene Data'!$H$11,0,10*ROW('Hygiene Data'!H182)))</f>
        <v/>
      </c>
      <c r="EB188" s="322" t="str">
        <f ca="true">+IF(OFFSET('Hygiene Data'!$H$12,0,10*ROW('Hygiene Data'!H182))="","",OFFSET('Hygiene Data'!$H$12,0,10*ROW('Hygiene Data'!H182)))</f>
        <v/>
      </c>
      <c r="EC188" s="322" t="str">
        <f ca="true">+IF(OFFSET('Hygiene Data'!$H$13,0,10*ROW('Hygiene Data'!H182))="","",OFFSET('Hygiene Data'!$H$13,0,10*ROW('Hygiene Data'!H182)))</f>
        <v/>
      </c>
      <c r="ED188" s="322" t="str">
        <f ca="true">+IF(OFFSET('Hygiene Data'!$I$11,0,10*ROW('Hygiene Data'!I182))="","",OFFSET('Hygiene Data'!$I$11,0,10*ROW('Hygiene Data'!I182)))</f>
        <v/>
      </c>
      <c r="EE188" s="322" t="str">
        <f ca="true">+IF(OFFSET('Hygiene Data'!$I$12,0,10*ROW('Hygiene Data'!I182))="","",OFFSET('Hygiene Data'!$I$12,0,10*ROW('Hygiene Data'!I182)))</f>
        <v/>
      </c>
      <c r="EF188" s="322" t="str">
        <f ca="true">+IF(OFFSET('Hygiene Data'!$I$13,0,10*ROW('Hygiene Data'!I182))="","",OFFSET('Hygiene Data'!$I$13,0,10*ROW('Hygiene Data'!I182)))</f>
        <v/>
      </c>
    </row>
    <row xmlns:x14ac="http://schemas.microsoft.com/office/spreadsheetml/2009/9/ac" r="189" x14ac:dyDescent="0.2">
      <c r="A189" s="38" t="str">
        <f ca="true">+IF(OFFSET('Water Data'!$B$2,0,10*ROW('Water Data'!E183))="","",OFFSET('Water Data'!$B$2,0,10*ROW('Water Data'!E183)))</f>
        <v/>
      </c>
      <c r="B189" s="38" t="str">
        <f ca="true">+IF(OFFSET('Water Data'!$C$2,0,10*ROW('Water Data'!F183))="","",OFFSET('Water Data'!$C$2,0,10*ROW('Water Data'!F183)))</f>
        <v/>
      </c>
      <c r="C189" s="378" t="str">
        <f t="shared" ca="true" si="2"/>
        <v/>
      </c>
      <c r="D189" s="99"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9"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9"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9"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9"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9"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9"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9"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9"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9"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9"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9"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9"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9"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9"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9"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9"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9"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100"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100"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100"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100"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100"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100"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100"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100"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100"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100"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100"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100"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100"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100"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100"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100"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100"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100"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100"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100"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100"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100"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100"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100"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100"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100"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100"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100"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100"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100"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101"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101"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101"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101"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101"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101"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101"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101"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101"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101"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101"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101"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101"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101"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101"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101"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101"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101"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22"/>
      <c r="BS189" s="322" t="str">
        <f ca="true">+IF(OFFSET('Water Data'!$D$27,0,10*ROW('Water Data'!D183))="","",OFFSET('Water Data'!$D$27,0,10*ROW('Water Data'!D183)))</f>
        <v/>
      </c>
      <c r="BT189" s="322" t="str">
        <f ca="true">+IF(OFFSET('Water Data'!$D$28,0,10*ROW('Water Data'!D183))="","",OFFSET('Water Data'!$D$28,0,10*ROW('Water Data'!D183)))</f>
        <v/>
      </c>
      <c r="BU189" s="322" t="str">
        <f ca="true">+IF(OFFSET('Water Data'!$D$29,0,10*ROW('Water Data'!D183))="","",OFFSET('Water Data'!$D$29,0,10*ROW('Water Data'!D183)))</f>
        <v/>
      </c>
      <c r="BV189" s="322" t="str">
        <f ca="true">+IF(OFFSET('Water Data'!$E$27,0,10*ROW('Water Data'!E183))="","",OFFSET('Water Data'!$E$27,0,10*ROW('Water Data'!E183)))</f>
        <v/>
      </c>
      <c r="BW189" s="322" t="str">
        <f ca="true">+IF(OFFSET('Water Data'!$E$28,0,10*ROW('Water Data'!E183))="","",OFFSET('Water Data'!$E$28,0,10*ROW('Water Data'!E183)))</f>
        <v/>
      </c>
      <c r="BX189" s="322" t="str">
        <f ca="true">+IF(OFFSET('Water Data'!$E$29,0,10*ROW('Water Data'!E183))="","",OFFSET('Water Data'!$E$29,0,10*ROW('Water Data'!E183)))</f>
        <v/>
      </c>
      <c r="BY189" s="322" t="str">
        <f ca="true">+IF(OFFSET('Water Data'!$F$27,0,10*ROW('Water Data'!F183))="","",OFFSET('Water Data'!$F$27,0,10*ROW('Water Data'!F183)))</f>
        <v/>
      </c>
      <c r="BZ189" s="322" t="str">
        <f ca="true">+IF(OFFSET('Water Data'!$F$28,0,10*ROW('Water Data'!F183))="","",OFFSET('Water Data'!$F$28,0,10*ROW('Water Data'!F183)))</f>
        <v/>
      </c>
      <c r="CA189" s="322" t="str">
        <f ca="true">+IF(OFFSET('Water Data'!$F$29,0,10*ROW('Water Data'!F183))="","",OFFSET('Water Data'!$F$29,0,10*ROW('Water Data'!F183)))</f>
        <v/>
      </c>
      <c r="CB189" s="322" t="str">
        <f ca="true">+IF(OFFSET('Water Data'!$G$27,0,10*ROW('Water Data'!G183))="","",OFFSET('Water Data'!$G$27,0,10*ROW('Water Data'!G183)))</f>
        <v/>
      </c>
      <c r="CC189" s="322" t="str">
        <f ca="true">+IF(OFFSET('Water Data'!$G$28,0,10*ROW('Water Data'!G183))="","",OFFSET('Water Data'!$G$28,0,10*ROW('Water Data'!G183)))</f>
        <v/>
      </c>
      <c r="CD189" s="322" t="str">
        <f ca="true">+IF(OFFSET('Water Data'!$G$29,0,10*ROW('Water Data'!G183))="","",OFFSET('Water Data'!$G$29,0,10*ROW('Water Data'!G183)))</f>
        <v/>
      </c>
      <c r="CE189" s="322" t="str">
        <f ca="true">+IF(OFFSET('Water Data'!$H$27,0,10*ROW('Water Data'!H183))="","",OFFSET('Water Data'!$H$27,0,10*ROW('Water Data'!H183)))</f>
        <v/>
      </c>
      <c r="CF189" s="322" t="str">
        <f ca="true">+IF(OFFSET('Water Data'!$H$28,0,10*ROW('Water Data'!H183))="","",OFFSET('Water Data'!$H$28,0,10*ROW('Water Data'!H183)))</f>
        <v/>
      </c>
      <c r="CG189" s="322" t="str">
        <f ca="true">+IF(OFFSET('Water Data'!$H$29,0,10*ROW('Water Data'!H183))="","",OFFSET('Water Data'!$H$29,0,10*ROW('Water Data'!H183)))</f>
        <v/>
      </c>
      <c r="CH189" s="322" t="str">
        <f ca="true">+IF(OFFSET('Water Data'!$I$27,0,10*ROW('Water Data'!I183))="","",OFFSET('Water Data'!$I$27,0,10*ROW('Water Data'!I183)))</f>
        <v/>
      </c>
      <c r="CI189" s="322" t="str">
        <f ca="true">+IF(OFFSET('Water Data'!$I$28,0,10*ROW('Water Data'!I183))="","",OFFSET('Water Data'!$I$28,0,10*ROW('Water Data'!I183)))</f>
        <v/>
      </c>
      <c r="CJ189" s="322" t="str">
        <f ca="true">+IF(OFFSET('Water Data'!$I$29,0,10*ROW('Water Data'!I183))="","",OFFSET('Water Data'!$I$29,0,10*ROW('Water Data'!I183)))</f>
        <v/>
      </c>
      <c r="CK189" s="322" t="str">
        <f ca="true">+IF(OFFSET('Sanitation Data'!$D$28,0,10*ROW('Sanitation Data'!D183))="","",OFFSET('Sanitation Data'!$D$28,0,10*ROW('Sanitation Data'!D183)))</f>
        <v/>
      </c>
      <c r="CL189" s="322" t="str">
        <f ca="true">+IF(OFFSET('Sanitation Data'!$D$29,0,10*ROW('Sanitation Data'!D183))="","",OFFSET('Sanitation Data'!$D$29,0,10*ROW('Sanitation Data'!D183)))</f>
        <v/>
      </c>
      <c r="CM189" s="322" t="str">
        <f ca="true">+IF(OFFSET('Sanitation Data'!$D$30,0,10*ROW('Sanitation Data'!D183))="","",OFFSET('Sanitation Data'!$D$30,0,10*ROW('Sanitation Data'!D183)))</f>
        <v/>
      </c>
      <c r="CN189" s="322" t="str">
        <f ca="true">+IF(OFFSET('Sanitation Data'!$D$31,0,10*ROW('Sanitation Data'!D183))="","",OFFSET('Sanitation Data'!$D$31,0,10*ROW('Sanitation Data'!D183)))</f>
        <v/>
      </c>
      <c r="CO189" s="322" t="str">
        <f ca="true">+IF(OFFSET('Sanitation Data'!$D$32,0,10*ROW('Sanitation Data'!D183))="","",OFFSET('Sanitation Data'!$D$32,0,10*ROW('Sanitation Data'!D183)))</f>
        <v/>
      </c>
      <c r="CP189" s="322" t="str">
        <f ca="true">+IF(OFFSET('Sanitation Data'!$E$28,0,10*ROW('Sanitation Data'!E183))="","",OFFSET('Sanitation Data'!$E$28,0,10*ROW('Sanitation Data'!E183)))</f>
        <v/>
      </c>
      <c r="CQ189" s="322" t="str">
        <f ca="true">+IF(OFFSET('Sanitation Data'!$E$29,0,10*ROW('Sanitation Data'!E183))="","",OFFSET('Sanitation Data'!$E$29,0,10*ROW('Sanitation Data'!E183)))</f>
        <v/>
      </c>
      <c r="CR189" s="322" t="str">
        <f ca="true">+IF(OFFSET('Sanitation Data'!$E$30,0,10*ROW('Sanitation Data'!E183))="","",OFFSET('Sanitation Data'!$E$30,0,10*ROW('Sanitation Data'!E183)))</f>
        <v/>
      </c>
      <c r="CS189" s="322" t="str">
        <f ca="true">+IF(OFFSET('Sanitation Data'!$E$31,0,10*ROW('Sanitation Data'!E183))="","",OFFSET('Sanitation Data'!$E$31,0,10*ROW('Sanitation Data'!E183)))</f>
        <v/>
      </c>
      <c r="CT189" s="322" t="str">
        <f ca="true">+IF(OFFSET('Sanitation Data'!$E$32,0,10*ROW('Sanitation Data'!E183))="","",OFFSET('Sanitation Data'!$E$32,0,10*ROW('Sanitation Data'!E183)))</f>
        <v/>
      </c>
      <c r="CU189" s="322" t="str">
        <f ca="true">+IF(OFFSET('Sanitation Data'!$F$28,0,10*ROW('Sanitation Data'!F183))="","",OFFSET('Sanitation Data'!$F$28,0,10*ROW('Sanitation Data'!F183)))</f>
        <v/>
      </c>
      <c r="CV189" s="322" t="str">
        <f ca="true">+IF(OFFSET('Sanitation Data'!$F$29,0,10*ROW('Sanitation Data'!F183))="","",OFFSET('Sanitation Data'!$F$29,0,10*ROW('Sanitation Data'!F183)))</f>
        <v/>
      </c>
      <c r="CW189" s="322" t="str">
        <f ca="true">+IF(OFFSET('Sanitation Data'!$F$30,0,10*ROW('Sanitation Data'!F183))="","",OFFSET('Sanitation Data'!$F$30,0,10*ROW('Sanitation Data'!F183)))</f>
        <v/>
      </c>
      <c r="CX189" s="322" t="str">
        <f ca="true">+IF(OFFSET('Sanitation Data'!$F$31,0,10*ROW('Sanitation Data'!F183))="","",OFFSET('Sanitation Data'!$F$31,0,10*ROW('Sanitation Data'!F183)))</f>
        <v/>
      </c>
      <c r="CY189" s="322" t="str">
        <f ca="true">+IF(OFFSET('Sanitation Data'!$F$32,0,10*ROW('Sanitation Data'!F183))="","",OFFSET('Sanitation Data'!$F$32,0,10*ROW('Sanitation Data'!F183)))</f>
        <v/>
      </c>
      <c r="CZ189" s="322" t="str">
        <f ca="true">+IF(OFFSET('Sanitation Data'!$G$28,0,10*ROW('Sanitation Data'!G183))="","",OFFSET('Sanitation Data'!$G$28,0,10*ROW('Sanitation Data'!G183)))</f>
        <v/>
      </c>
      <c r="DA189" s="322" t="str">
        <f ca="true">+IF(OFFSET('Sanitation Data'!$G$29,0,10*ROW('Sanitation Data'!G183))="","",OFFSET('Sanitation Data'!$G$29,0,10*ROW('Sanitation Data'!G183)))</f>
        <v/>
      </c>
      <c r="DB189" s="322" t="str">
        <f ca="true">+IF(OFFSET('Sanitation Data'!$G$30,0,10*ROW('Sanitation Data'!G183))="","",OFFSET('Sanitation Data'!$G$30,0,10*ROW('Sanitation Data'!G183)))</f>
        <v/>
      </c>
      <c r="DC189" s="322" t="str">
        <f ca="true">+IF(OFFSET('Sanitation Data'!$G$31,0,10*ROW('Sanitation Data'!G183))="","",OFFSET('Sanitation Data'!$G$31,0,10*ROW('Sanitation Data'!G183)))</f>
        <v/>
      </c>
      <c r="DD189" s="322" t="str">
        <f ca="true">+IF(OFFSET('Sanitation Data'!$G$32,0,10*ROW('Sanitation Data'!G183))="","",OFFSET('Sanitation Data'!$G$32,0,10*ROW('Sanitation Data'!G183)))</f>
        <v/>
      </c>
      <c r="DE189" s="322" t="str">
        <f ca="true">+IF(OFFSET('Sanitation Data'!$H$28,0,10*ROW('Sanitation Data'!H183))="","",OFFSET('Sanitation Data'!$H$28,0,10*ROW('Sanitation Data'!H183)))</f>
        <v/>
      </c>
      <c r="DF189" s="322" t="str">
        <f ca="true">+IF(OFFSET('Sanitation Data'!$H$29,0,10*ROW('Sanitation Data'!H183))="","",OFFSET('Sanitation Data'!$H$29,0,10*ROW('Sanitation Data'!H183)))</f>
        <v/>
      </c>
      <c r="DG189" s="322" t="str">
        <f ca="true">+IF(OFFSET('Sanitation Data'!$H$30,0,10*ROW('Sanitation Data'!H183))="","",OFFSET('Sanitation Data'!$H$30,0,10*ROW('Sanitation Data'!H183)))</f>
        <v/>
      </c>
      <c r="DH189" s="322" t="str">
        <f ca="true">+IF(OFFSET('Sanitation Data'!$H$31,0,10*ROW('Sanitation Data'!H183))="","",OFFSET('Sanitation Data'!$H$31,0,10*ROW('Sanitation Data'!H183)))</f>
        <v/>
      </c>
      <c r="DI189" s="322" t="str">
        <f ca="true">+IF(OFFSET('Sanitation Data'!$H$32,0,10*ROW('Sanitation Data'!H183))="","",OFFSET('Sanitation Data'!$H$32,0,10*ROW('Sanitation Data'!H183)))</f>
        <v/>
      </c>
      <c r="DJ189" s="322" t="str">
        <f ca="true">+IF(OFFSET('Sanitation Data'!$I$28,0,10*ROW('Sanitation Data'!I183))="","",OFFSET('Sanitation Data'!$I$28,0,10*ROW('Sanitation Data'!I183)))</f>
        <v/>
      </c>
      <c r="DK189" s="322" t="str">
        <f ca="true">+IF(OFFSET('Sanitation Data'!$I$29,0,10*ROW('Sanitation Data'!I183))="","",OFFSET('Sanitation Data'!$I$29,0,10*ROW('Sanitation Data'!I183)))</f>
        <v/>
      </c>
      <c r="DL189" s="322" t="str">
        <f ca="true">+IF(OFFSET('Sanitation Data'!$I$30,0,10*ROW('Sanitation Data'!I183))="","",OFFSET('Sanitation Data'!$I$30,0,10*ROW('Sanitation Data'!I183)))</f>
        <v/>
      </c>
      <c r="DM189" s="322" t="str">
        <f ca="true">+IF(OFFSET('Sanitation Data'!$I$31,0,10*ROW('Sanitation Data'!I183))="","",OFFSET('Sanitation Data'!$I$31,0,10*ROW('Sanitation Data'!I183)))</f>
        <v/>
      </c>
      <c r="DN189" s="322" t="str">
        <f ca="true">+IF(OFFSET('Sanitation Data'!$I$32,0,10*ROW('Sanitation Data'!I183))="","",OFFSET('Sanitation Data'!$I$32,0,10*ROW('Sanitation Data'!I183)))</f>
        <v/>
      </c>
      <c r="DO189" s="322" t="str">
        <f ca="true">+IF(OFFSET('Hygiene Data'!$D$11,0,10*ROW('Hygiene Data'!D183))="","",OFFSET('Hygiene Data'!$D$11,0,10*ROW('Hygiene Data'!D183)))</f>
        <v/>
      </c>
      <c r="DP189" s="322" t="str">
        <f ca="true">+IF(OFFSET('Hygiene Data'!$D$12,0,10*ROW('Hygiene Data'!D183))="","",OFFSET('Hygiene Data'!$D$12,0,10*ROW('Hygiene Data'!D183)))</f>
        <v/>
      </c>
      <c r="DQ189" s="322" t="str">
        <f ca="true">+IF(OFFSET('Hygiene Data'!$D$13,0,10*ROW('Hygiene Data'!D183))="","",OFFSET('Hygiene Data'!$D$13,0,10*ROW('Hygiene Data'!D183)))</f>
        <v/>
      </c>
      <c r="DR189" s="322" t="str">
        <f ca="true">+IF(OFFSET('Hygiene Data'!$E$11,0,10*ROW('Hygiene Data'!E183))="","",OFFSET('Hygiene Data'!$E$11,0,10*ROW('Hygiene Data'!E183)))</f>
        <v/>
      </c>
      <c r="DS189" s="322" t="str">
        <f ca="true">+IF(OFFSET('Hygiene Data'!$E$12,0,10*ROW('Hygiene Data'!E183))="","",OFFSET('Hygiene Data'!$E$12,0,10*ROW('Hygiene Data'!E183)))</f>
        <v/>
      </c>
      <c r="DT189" s="322" t="str">
        <f ca="true">+IF(OFFSET('Hygiene Data'!$E$13,0,10*ROW('Hygiene Data'!E183))="","",OFFSET('Hygiene Data'!$E$13,0,10*ROW('Hygiene Data'!E183)))</f>
        <v/>
      </c>
      <c r="DU189" s="322" t="str">
        <f ca="true">+IF(OFFSET('Hygiene Data'!$F$11,0,10*ROW('Hygiene Data'!F183))="","",OFFSET('Hygiene Data'!$F$11,0,10*ROW('Hygiene Data'!F183)))</f>
        <v/>
      </c>
      <c r="DV189" s="322" t="str">
        <f ca="true">+IF(OFFSET('Hygiene Data'!$F$12,0,10*ROW('Hygiene Data'!F183))="","",OFFSET('Hygiene Data'!$F$12,0,10*ROW('Hygiene Data'!F183)))</f>
        <v/>
      </c>
      <c r="DW189" s="322" t="str">
        <f ca="true">+IF(OFFSET('Hygiene Data'!$F$13,0,10*ROW('Hygiene Data'!F183))="","",OFFSET('Hygiene Data'!$F$13,0,10*ROW('Hygiene Data'!F183)))</f>
        <v/>
      </c>
      <c r="DX189" s="322" t="str">
        <f ca="true">+IF(OFFSET('Hygiene Data'!$G$11,0,10*ROW('Hygiene Data'!G183))="","",OFFSET('Hygiene Data'!$G$11,0,10*ROW('Hygiene Data'!G183)))</f>
        <v/>
      </c>
      <c r="DY189" s="322" t="str">
        <f ca="true">+IF(OFFSET('Hygiene Data'!$G$12,0,10*ROW('Hygiene Data'!G183))="","",OFFSET('Hygiene Data'!$G$12,0,10*ROW('Hygiene Data'!G183)))</f>
        <v/>
      </c>
      <c r="DZ189" s="322" t="str">
        <f ca="true">+IF(OFFSET('Hygiene Data'!$G$13,0,10*ROW('Hygiene Data'!G183))="","",OFFSET('Hygiene Data'!$G$13,0,10*ROW('Hygiene Data'!G183)))</f>
        <v/>
      </c>
      <c r="EA189" s="322" t="str">
        <f ca="true">+IF(OFFSET('Hygiene Data'!$H$11,0,10*ROW('Hygiene Data'!H183))="","",OFFSET('Hygiene Data'!$H$11,0,10*ROW('Hygiene Data'!H183)))</f>
        <v/>
      </c>
      <c r="EB189" s="322" t="str">
        <f ca="true">+IF(OFFSET('Hygiene Data'!$H$12,0,10*ROW('Hygiene Data'!H183))="","",OFFSET('Hygiene Data'!$H$12,0,10*ROW('Hygiene Data'!H183)))</f>
        <v/>
      </c>
      <c r="EC189" s="322" t="str">
        <f ca="true">+IF(OFFSET('Hygiene Data'!$H$13,0,10*ROW('Hygiene Data'!H183))="","",OFFSET('Hygiene Data'!$H$13,0,10*ROW('Hygiene Data'!H183)))</f>
        <v/>
      </c>
      <c r="ED189" s="322" t="str">
        <f ca="true">+IF(OFFSET('Hygiene Data'!$I$11,0,10*ROW('Hygiene Data'!I183))="","",OFFSET('Hygiene Data'!$I$11,0,10*ROW('Hygiene Data'!I183)))</f>
        <v/>
      </c>
      <c r="EE189" s="322" t="str">
        <f ca="true">+IF(OFFSET('Hygiene Data'!$I$12,0,10*ROW('Hygiene Data'!I183))="","",OFFSET('Hygiene Data'!$I$12,0,10*ROW('Hygiene Data'!I183)))</f>
        <v/>
      </c>
      <c r="EF189" s="322" t="str">
        <f ca="true">+IF(OFFSET('Hygiene Data'!$I$13,0,10*ROW('Hygiene Data'!I183))="","",OFFSET('Hygiene Data'!$I$13,0,10*ROW('Hygiene Data'!I183)))</f>
        <v/>
      </c>
    </row>
    <row xmlns:x14ac="http://schemas.microsoft.com/office/spreadsheetml/2009/9/ac" r="190" x14ac:dyDescent="0.2">
      <c r="A190" s="38" t="str">
        <f ca="true">+IF(OFFSET('Water Data'!$B$2,0,10*ROW('Water Data'!E184))="","",OFFSET('Water Data'!$B$2,0,10*ROW('Water Data'!E184)))</f>
        <v/>
      </c>
      <c r="B190" s="38" t="str">
        <f ca="true">+IF(OFFSET('Water Data'!$C$2,0,10*ROW('Water Data'!F184))="","",OFFSET('Water Data'!$C$2,0,10*ROW('Water Data'!F184)))</f>
        <v/>
      </c>
      <c r="C190" s="378" t="str">
        <f t="shared" ca="true" si="2"/>
        <v/>
      </c>
      <c r="D190" s="99"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9"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9"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9"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9"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9"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9"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9"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9"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9"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9"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9"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9"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9"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9"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9"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9"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9"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100"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100"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100"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100"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100"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100"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100"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100"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100"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100"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100"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100"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100"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100"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100"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100"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100"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100"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100"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100"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100"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100"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100"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100"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100"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100"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100"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100"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100"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100"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101"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101"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101"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101"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101"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101"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101"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101"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101"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101"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101"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101"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101"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101"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101"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101"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101"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101"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22"/>
      <c r="BS190" s="322" t="str">
        <f ca="true">+IF(OFFSET('Water Data'!$D$27,0,10*ROW('Water Data'!D184))="","",OFFSET('Water Data'!$D$27,0,10*ROW('Water Data'!D184)))</f>
        <v/>
      </c>
      <c r="BT190" s="322" t="str">
        <f ca="true">+IF(OFFSET('Water Data'!$D$28,0,10*ROW('Water Data'!D184))="","",OFFSET('Water Data'!$D$28,0,10*ROW('Water Data'!D184)))</f>
        <v/>
      </c>
      <c r="BU190" s="322" t="str">
        <f ca="true">+IF(OFFSET('Water Data'!$D$29,0,10*ROW('Water Data'!D184))="","",OFFSET('Water Data'!$D$29,0,10*ROW('Water Data'!D184)))</f>
        <v/>
      </c>
      <c r="BV190" s="322" t="str">
        <f ca="true">+IF(OFFSET('Water Data'!$E$27,0,10*ROW('Water Data'!E184))="","",OFFSET('Water Data'!$E$27,0,10*ROW('Water Data'!E184)))</f>
        <v/>
      </c>
      <c r="BW190" s="322" t="str">
        <f ca="true">+IF(OFFSET('Water Data'!$E$28,0,10*ROW('Water Data'!E184))="","",OFFSET('Water Data'!$E$28,0,10*ROW('Water Data'!E184)))</f>
        <v/>
      </c>
      <c r="BX190" s="322" t="str">
        <f ca="true">+IF(OFFSET('Water Data'!$E$29,0,10*ROW('Water Data'!E184))="","",OFFSET('Water Data'!$E$29,0,10*ROW('Water Data'!E184)))</f>
        <v/>
      </c>
      <c r="BY190" s="322" t="str">
        <f ca="true">+IF(OFFSET('Water Data'!$F$27,0,10*ROW('Water Data'!F184))="","",OFFSET('Water Data'!$F$27,0,10*ROW('Water Data'!F184)))</f>
        <v/>
      </c>
      <c r="BZ190" s="322" t="str">
        <f ca="true">+IF(OFFSET('Water Data'!$F$28,0,10*ROW('Water Data'!F184))="","",OFFSET('Water Data'!$F$28,0,10*ROW('Water Data'!F184)))</f>
        <v/>
      </c>
      <c r="CA190" s="322" t="str">
        <f ca="true">+IF(OFFSET('Water Data'!$F$29,0,10*ROW('Water Data'!F184))="","",OFFSET('Water Data'!$F$29,0,10*ROW('Water Data'!F184)))</f>
        <v/>
      </c>
      <c r="CB190" s="322" t="str">
        <f ca="true">+IF(OFFSET('Water Data'!$G$27,0,10*ROW('Water Data'!G184))="","",OFFSET('Water Data'!$G$27,0,10*ROW('Water Data'!G184)))</f>
        <v/>
      </c>
      <c r="CC190" s="322" t="str">
        <f ca="true">+IF(OFFSET('Water Data'!$G$28,0,10*ROW('Water Data'!G184))="","",OFFSET('Water Data'!$G$28,0,10*ROW('Water Data'!G184)))</f>
        <v/>
      </c>
      <c r="CD190" s="322" t="str">
        <f ca="true">+IF(OFFSET('Water Data'!$G$29,0,10*ROW('Water Data'!G184))="","",OFFSET('Water Data'!$G$29,0,10*ROW('Water Data'!G184)))</f>
        <v/>
      </c>
      <c r="CE190" s="322" t="str">
        <f ca="true">+IF(OFFSET('Water Data'!$H$27,0,10*ROW('Water Data'!H184))="","",OFFSET('Water Data'!$H$27,0,10*ROW('Water Data'!H184)))</f>
        <v/>
      </c>
      <c r="CF190" s="322" t="str">
        <f ca="true">+IF(OFFSET('Water Data'!$H$28,0,10*ROW('Water Data'!H184))="","",OFFSET('Water Data'!$H$28,0,10*ROW('Water Data'!H184)))</f>
        <v/>
      </c>
      <c r="CG190" s="322" t="str">
        <f ca="true">+IF(OFFSET('Water Data'!$H$29,0,10*ROW('Water Data'!H184))="","",OFFSET('Water Data'!$H$29,0,10*ROW('Water Data'!H184)))</f>
        <v/>
      </c>
      <c r="CH190" s="322" t="str">
        <f ca="true">+IF(OFFSET('Water Data'!$I$27,0,10*ROW('Water Data'!I184))="","",OFFSET('Water Data'!$I$27,0,10*ROW('Water Data'!I184)))</f>
        <v/>
      </c>
      <c r="CI190" s="322" t="str">
        <f ca="true">+IF(OFFSET('Water Data'!$I$28,0,10*ROW('Water Data'!I184))="","",OFFSET('Water Data'!$I$28,0,10*ROW('Water Data'!I184)))</f>
        <v/>
      </c>
      <c r="CJ190" s="322" t="str">
        <f ca="true">+IF(OFFSET('Water Data'!$I$29,0,10*ROW('Water Data'!I184))="","",OFFSET('Water Data'!$I$29,0,10*ROW('Water Data'!I184)))</f>
        <v/>
      </c>
      <c r="CK190" s="322" t="str">
        <f ca="true">+IF(OFFSET('Sanitation Data'!$D$28,0,10*ROW('Sanitation Data'!D184))="","",OFFSET('Sanitation Data'!$D$28,0,10*ROW('Sanitation Data'!D184)))</f>
        <v/>
      </c>
      <c r="CL190" s="322" t="str">
        <f ca="true">+IF(OFFSET('Sanitation Data'!$D$29,0,10*ROW('Sanitation Data'!D184))="","",OFFSET('Sanitation Data'!$D$29,0,10*ROW('Sanitation Data'!D184)))</f>
        <v/>
      </c>
      <c r="CM190" s="322" t="str">
        <f ca="true">+IF(OFFSET('Sanitation Data'!$D$30,0,10*ROW('Sanitation Data'!D184))="","",OFFSET('Sanitation Data'!$D$30,0,10*ROW('Sanitation Data'!D184)))</f>
        <v/>
      </c>
      <c r="CN190" s="322" t="str">
        <f ca="true">+IF(OFFSET('Sanitation Data'!$D$31,0,10*ROW('Sanitation Data'!D184))="","",OFFSET('Sanitation Data'!$D$31,0,10*ROW('Sanitation Data'!D184)))</f>
        <v/>
      </c>
      <c r="CO190" s="322" t="str">
        <f ca="true">+IF(OFFSET('Sanitation Data'!$D$32,0,10*ROW('Sanitation Data'!D184))="","",OFFSET('Sanitation Data'!$D$32,0,10*ROW('Sanitation Data'!D184)))</f>
        <v/>
      </c>
      <c r="CP190" s="322" t="str">
        <f ca="true">+IF(OFFSET('Sanitation Data'!$E$28,0,10*ROW('Sanitation Data'!E184))="","",OFFSET('Sanitation Data'!$E$28,0,10*ROW('Sanitation Data'!E184)))</f>
        <v/>
      </c>
      <c r="CQ190" s="322" t="str">
        <f ca="true">+IF(OFFSET('Sanitation Data'!$E$29,0,10*ROW('Sanitation Data'!E184))="","",OFFSET('Sanitation Data'!$E$29,0,10*ROW('Sanitation Data'!E184)))</f>
        <v/>
      </c>
      <c r="CR190" s="322" t="str">
        <f ca="true">+IF(OFFSET('Sanitation Data'!$E$30,0,10*ROW('Sanitation Data'!E184))="","",OFFSET('Sanitation Data'!$E$30,0,10*ROW('Sanitation Data'!E184)))</f>
        <v/>
      </c>
      <c r="CS190" s="322" t="str">
        <f ca="true">+IF(OFFSET('Sanitation Data'!$E$31,0,10*ROW('Sanitation Data'!E184))="","",OFFSET('Sanitation Data'!$E$31,0,10*ROW('Sanitation Data'!E184)))</f>
        <v/>
      </c>
      <c r="CT190" s="322" t="str">
        <f ca="true">+IF(OFFSET('Sanitation Data'!$E$32,0,10*ROW('Sanitation Data'!E184))="","",OFFSET('Sanitation Data'!$E$32,0,10*ROW('Sanitation Data'!E184)))</f>
        <v/>
      </c>
      <c r="CU190" s="322" t="str">
        <f ca="true">+IF(OFFSET('Sanitation Data'!$F$28,0,10*ROW('Sanitation Data'!F184))="","",OFFSET('Sanitation Data'!$F$28,0,10*ROW('Sanitation Data'!F184)))</f>
        <v/>
      </c>
      <c r="CV190" s="322" t="str">
        <f ca="true">+IF(OFFSET('Sanitation Data'!$F$29,0,10*ROW('Sanitation Data'!F184))="","",OFFSET('Sanitation Data'!$F$29,0,10*ROW('Sanitation Data'!F184)))</f>
        <v/>
      </c>
      <c r="CW190" s="322" t="str">
        <f ca="true">+IF(OFFSET('Sanitation Data'!$F$30,0,10*ROW('Sanitation Data'!F184))="","",OFFSET('Sanitation Data'!$F$30,0,10*ROW('Sanitation Data'!F184)))</f>
        <v/>
      </c>
      <c r="CX190" s="322" t="str">
        <f ca="true">+IF(OFFSET('Sanitation Data'!$F$31,0,10*ROW('Sanitation Data'!F184))="","",OFFSET('Sanitation Data'!$F$31,0,10*ROW('Sanitation Data'!F184)))</f>
        <v/>
      </c>
      <c r="CY190" s="322" t="str">
        <f ca="true">+IF(OFFSET('Sanitation Data'!$F$32,0,10*ROW('Sanitation Data'!F184))="","",OFFSET('Sanitation Data'!$F$32,0,10*ROW('Sanitation Data'!F184)))</f>
        <v/>
      </c>
      <c r="CZ190" s="322" t="str">
        <f ca="true">+IF(OFFSET('Sanitation Data'!$G$28,0,10*ROW('Sanitation Data'!G184))="","",OFFSET('Sanitation Data'!$G$28,0,10*ROW('Sanitation Data'!G184)))</f>
        <v/>
      </c>
      <c r="DA190" s="322" t="str">
        <f ca="true">+IF(OFFSET('Sanitation Data'!$G$29,0,10*ROW('Sanitation Data'!G184))="","",OFFSET('Sanitation Data'!$G$29,0,10*ROW('Sanitation Data'!G184)))</f>
        <v/>
      </c>
      <c r="DB190" s="322" t="str">
        <f ca="true">+IF(OFFSET('Sanitation Data'!$G$30,0,10*ROW('Sanitation Data'!G184))="","",OFFSET('Sanitation Data'!$G$30,0,10*ROW('Sanitation Data'!G184)))</f>
        <v/>
      </c>
      <c r="DC190" s="322" t="str">
        <f ca="true">+IF(OFFSET('Sanitation Data'!$G$31,0,10*ROW('Sanitation Data'!G184))="","",OFFSET('Sanitation Data'!$G$31,0,10*ROW('Sanitation Data'!G184)))</f>
        <v/>
      </c>
      <c r="DD190" s="322" t="str">
        <f ca="true">+IF(OFFSET('Sanitation Data'!$G$32,0,10*ROW('Sanitation Data'!G184))="","",OFFSET('Sanitation Data'!$G$32,0,10*ROW('Sanitation Data'!G184)))</f>
        <v/>
      </c>
      <c r="DE190" s="322" t="str">
        <f ca="true">+IF(OFFSET('Sanitation Data'!$H$28,0,10*ROW('Sanitation Data'!H184))="","",OFFSET('Sanitation Data'!$H$28,0,10*ROW('Sanitation Data'!H184)))</f>
        <v/>
      </c>
      <c r="DF190" s="322" t="str">
        <f ca="true">+IF(OFFSET('Sanitation Data'!$H$29,0,10*ROW('Sanitation Data'!H184))="","",OFFSET('Sanitation Data'!$H$29,0,10*ROW('Sanitation Data'!H184)))</f>
        <v/>
      </c>
      <c r="DG190" s="322" t="str">
        <f ca="true">+IF(OFFSET('Sanitation Data'!$H$30,0,10*ROW('Sanitation Data'!H184))="","",OFFSET('Sanitation Data'!$H$30,0,10*ROW('Sanitation Data'!H184)))</f>
        <v/>
      </c>
      <c r="DH190" s="322" t="str">
        <f ca="true">+IF(OFFSET('Sanitation Data'!$H$31,0,10*ROW('Sanitation Data'!H184))="","",OFFSET('Sanitation Data'!$H$31,0,10*ROW('Sanitation Data'!H184)))</f>
        <v/>
      </c>
      <c r="DI190" s="322" t="str">
        <f ca="true">+IF(OFFSET('Sanitation Data'!$H$32,0,10*ROW('Sanitation Data'!H184))="","",OFFSET('Sanitation Data'!$H$32,0,10*ROW('Sanitation Data'!H184)))</f>
        <v/>
      </c>
      <c r="DJ190" s="322" t="str">
        <f ca="true">+IF(OFFSET('Sanitation Data'!$I$28,0,10*ROW('Sanitation Data'!I184))="","",OFFSET('Sanitation Data'!$I$28,0,10*ROW('Sanitation Data'!I184)))</f>
        <v/>
      </c>
      <c r="DK190" s="322" t="str">
        <f ca="true">+IF(OFFSET('Sanitation Data'!$I$29,0,10*ROW('Sanitation Data'!I184))="","",OFFSET('Sanitation Data'!$I$29,0,10*ROW('Sanitation Data'!I184)))</f>
        <v/>
      </c>
      <c r="DL190" s="322" t="str">
        <f ca="true">+IF(OFFSET('Sanitation Data'!$I$30,0,10*ROW('Sanitation Data'!I184))="","",OFFSET('Sanitation Data'!$I$30,0,10*ROW('Sanitation Data'!I184)))</f>
        <v/>
      </c>
      <c r="DM190" s="322" t="str">
        <f ca="true">+IF(OFFSET('Sanitation Data'!$I$31,0,10*ROW('Sanitation Data'!I184))="","",OFFSET('Sanitation Data'!$I$31,0,10*ROW('Sanitation Data'!I184)))</f>
        <v/>
      </c>
      <c r="DN190" s="322" t="str">
        <f ca="true">+IF(OFFSET('Sanitation Data'!$I$32,0,10*ROW('Sanitation Data'!I184))="","",OFFSET('Sanitation Data'!$I$32,0,10*ROW('Sanitation Data'!I184)))</f>
        <v/>
      </c>
      <c r="DO190" s="322" t="str">
        <f ca="true">+IF(OFFSET('Hygiene Data'!$D$11,0,10*ROW('Hygiene Data'!D184))="","",OFFSET('Hygiene Data'!$D$11,0,10*ROW('Hygiene Data'!D184)))</f>
        <v/>
      </c>
      <c r="DP190" s="322" t="str">
        <f ca="true">+IF(OFFSET('Hygiene Data'!$D$12,0,10*ROW('Hygiene Data'!D184))="","",OFFSET('Hygiene Data'!$D$12,0,10*ROW('Hygiene Data'!D184)))</f>
        <v/>
      </c>
      <c r="DQ190" s="322" t="str">
        <f ca="true">+IF(OFFSET('Hygiene Data'!$D$13,0,10*ROW('Hygiene Data'!D184))="","",OFFSET('Hygiene Data'!$D$13,0,10*ROW('Hygiene Data'!D184)))</f>
        <v/>
      </c>
      <c r="DR190" s="322" t="str">
        <f ca="true">+IF(OFFSET('Hygiene Data'!$E$11,0,10*ROW('Hygiene Data'!E184))="","",OFFSET('Hygiene Data'!$E$11,0,10*ROW('Hygiene Data'!E184)))</f>
        <v/>
      </c>
      <c r="DS190" s="322" t="str">
        <f ca="true">+IF(OFFSET('Hygiene Data'!$E$12,0,10*ROW('Hygiene Data'!E184))="","",OFFSET('Hygiene Data'!$E$12,0,10*ROW('Hygiene Data'!E184)))</f>
        <v/>
      </c>
      <c r="DT190" s="322" t="str">
        <f ca="true">+IF(OFFSET('Hygiene Data'!$E$13,0,10*ROW('Hygiene Data'!E184))="","",OFFSET('Hygiene Data'!$E$13,0,10*ROW('Hygiene Data'!E184)))</f>
        <v/>
      </c>
      <c r="DU190" s="322" t="str">
        <f ca="true">+IF(OFFSET('Hygiene Data'!$F$11,0,10*ROW('Hygiene Data'!F184))="","",OFFSET('Hygiene Data'!$F$11,0,10*ROW('Hygiene Data'!F184)))</f>
        <v/>
      </c>
      <c r="DV190" s="322" t="str">
        <f ca="true">+IF(OFFSET('Hygiene Data'!$F$12,0,10*ROW('Hygiene Data'!F184))="","",OFFSET('Hygiene Data'!$F$12,0,10*ROW('Hygiene Data'!F184)))</f>
        <v/>
      </c>
      <c r="DW190" s="322" t="str">
        <f ca="true">+IF(OFFSET('Hygiene Data'!$F$13,0,10*ROW('Hygiene Data'!F184))="","",OFFSET('Hygiene Data'!$F$13,0,10*ROW('Hygiene Data'!F184)))</f>
        <v/>
      </c>
      <c r="DX190" s="322" t="str">
        <f ca="true">+IF(OFFSET('Hygiene Data'!$G$11,0,10*ROW('Hygiene Data'!G184))="","",OFFSET('Hygiene Data'!$G$11,0,10*ROW('Hygiene Data'!G184)))</f>
        <v/>
      </c>
      <c r="DY190" s="322" t="str">
        <f ca="true">+IF(OFFSET('Hygiene Data'!$G$12,0,10*ROW('Hygiene Data'!G184))="","",OFFSET('Hygiene Data'!$G$12,0,10*ROW('Hygiene Data'!G184)))</f>
        <v/>
      </c>
      <c r="DZ190" s="322" t="str">
        <f ca="true">+IF(OFFSET('Hygiene Data'!$G$13,0,10*ROW('Hygiene Data'!G184))="","",OFFSET('Hygiene Data'!$G$13,0,10*ROW('Hygiene Data'!G184)))</f>
        <v/>
      </c>
      <c r="EA190" s="322" t="str">
        <f ca="true">+IF(OFFSET('Hygiene Data'!$H$11,0,10*ROW('Hygiene Data'!H184))="","",OFFSET('Hygiene Data'!$H$11,0,10*ROW('Hygiene Data'!H184)))</f>
        <v/>
      </c>
      <c r="EB190" s="322" t="str">
        <f ca="true">+IF(OFFSET('Hygiene Data'!$H$12,0,10*ROW('Hygiene Data'!H184))="","",OFFSET('Hygiene Data'!$H$12,0,10*ROW('Hygiene Data'!H184)))</f>
        <v/>
      </c>
      <c r="EC190" s="322" t="str">
        <f ca="true">+IF(OFFSET('Hygiene Data'!$H$13,0,10*ROW('Hygiene Data'!H184))="","",OFFSET('Hygiene Data'!$H$13,0,10*ROW('Hygiene Data'!H184)))</f>
        <v/>
      </c>
      <c r="ED190" s="322" t="str">
        <f ca="true">+IF(OFFSET('Hygiene Data'!$I$11,0,10*ROW('Hygiene Data'!I184))="","",OFFSET('Hygiene Data'!$I$11,0,10*ROW('Hygiene Data'!I184)))</f>
        <v/>
      </c>
      <c r="EE190" s="322" t="str">
        <f ca="true">+IF(OFFSET('Hygiene Data'!$I$12,0,10*ROW('Hygiene Data'!I184))="","",OFFSET('Hygiene Data'!$I$12,0,10*ROW('Hygiene Data'!I184)))</f>
        <v/>
      </c>
      <c r="EF190" s="322" t="str">
        <f ca="true">+IF(OFFSET('Hygiene Data'!$I$13,0,10*ROW('Hygiene Data'!I184))="","",OFFSET('Hygiene Data'!$I$13,0,10*ROW('Hygiene Data'!I184)))</f>
        <v/>
      </c>
    </row>
    <row xmlns:x14ac="http://schemas.microsoft.com/office/spreadsheetml/2009/9/ac" r="191" x14ac:dyDescent="0.2">
      <c r="A191" s="38" t="str">
        <f ca="true">+IF(OFFSET('Water Data'!$B$2,0,10*ROW('Water Data'!E185))="","",OFFSET('Water Data'!$B$2,0,10*ROW('Water Data'!E185)))</f>
        <v/>
      </c>
      <c r="B191" s="38" t="str">
        <f ca="true">+IF(OFFSET('Water Data'!$C$2,0,10*ROW('Water Data'!F185))="","",OFFSET('Water Data'!$C$2,0,10*ROW('Water Data'!F185)))</f>
        <v/>
      </c>
      <c r="C191" s="378" t="str">
        <f t="shared" ca="true" si="2"/>
        <v/>
      </c>
      <c r="D191" s="99"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9"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9"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9"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9"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9"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9"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9"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9"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9"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9"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9"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9"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9"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9"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9"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9"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9"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100"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100"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100"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100"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100"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100"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100"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100"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100"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100"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100"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100"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100"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100"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100"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100"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100"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100"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100"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100"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100"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100"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100"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100"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100"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100"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100"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100"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100"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100"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101"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101"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101"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101"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101"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101"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101"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101"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101"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101"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101"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101"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101"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101"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101"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101"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101"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101"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22"/>
      <c r="BS191" s="322" t="str">
        <f ca="true">+IF(OFFSET('Water Data'!$D$27,0,10*ROW('Water Data'!D185))="","",OFFSET('Water Data'!$D$27,0,10*ROW('Water Data'!D185)))</f>
        <v/>
      </c>
      <c r="BT191" s="322" t="str">
        <f ca="true">+IF(OFFSET('Water Data'!$D$28,0,10*ROW('Water Data'!D185))="","",OFFSET('Water Data'!$D$28,0,10*ROW('Water Data'!D185)))</f>
        <v/>
      </c>
      <c r="BU191" s="322" t="str">
        <f ca="true">+IF(OFFSET('Water Data'!$D$29,0,10*ROW('Water Data'!D185))="","",OFFSET('Water Data'!$D$29,0,10*ROW('Water Data'!D185)))</f>
        <v/>
      </c>
      <c r="BV191" s="322" t="str">
        <f ca="true">+IF(OFFSET('Water Data'!$E$27,0,10*ROW('Water Data'!E185))="","",OFFSET('Water Data'!$E$27,0,10*ROW('Water Data'!E185)))</f>
        <v/>
      </c>
      <c r="BW191" s="322" t="str">
        <f ca="true">+IF(OFFSET('Water Data'!$E$28,0,10*ROW('Water Data'!E185))="","",OFFSET('Water Data'!$E$28,0,10*ROW('Water Data'!E185)))</f>
        <v/>
      </c>
      <c r="BX191" s="322" t="str">
        <f ca="true">+IF(OFFSET('Water Data'!$E$29,0,10*ROW('Water Data'!E185))="","",OFFSET('Water Data'!$E$29,0,10*ROW('Water Data'!E185)))</f>
        <v/>
      </c>
      <c r="BY191" s="322" t="str">
        <f ca="true">+IF(OFFSET('Water Data'!$F$27,0,10*ROW('Water Data'!F185))="","",OFFSET('Water Data'!$F$27,0,10*ROW('Water Data'!F185)))</f>
        <v/>
      </c>
      <c r="BZ191" s="322" t="str">
        <f ca="true">+IF(OFFSET('Water Data'!$F$28,0,10*ROW('Water Data'!F185))="","",OFFSET('Water Data'!$F$28,0,10*ROW('Water Data'!F185)))</f>
        <v/>
      </c>
      <c r="CA191" s="322" t="str">
        <f ca="true">+IF(OFFSET('Water Data'!$F$29,0,10*ROW('Water Data'!F185))="","",OFFSET('Water Data'!$F$29,0,10*ROW('Water Data'!F185)))</f>
        <v/>
      </c>
      <c r="CB191" s="322" t="str">
        <f ca="true">+IF(OFFSET('Water Data'!$G$27,0,10*ROW('Water Data'!G185))="","",OFFSET('Water Data'!$G$27,0,10*ROW('Water Data'!G185)))</f>
        <v/>
      </c>
      <c r="CC191" s="322" t="str">
        <f ca="true">+IF(OFFSET('Water Data'!$G$28,0,10*ROW('Water Data'!G185))="","",OFFSET('Water Data'!$G$28,0,10*ROW('Water Data'!G185)))</f>
        <v/>
      </c>
      <c r="CD191" s="322" t="str">
        <f ca="true">+IF(OFFSET('Water Data'!$G$29,0,10*ROW('Water Data'!G185))="","",OFFSET('Water Data'!$G$29,0,10*ROW('Water Data'!G185)))</f>
        <v/>
      </c>
      <c r="CE191" s="322" t="str">
        <f ca="true">+IF(OFFSET('Water Data'!$H$27,0,10*ROW('Water Data'!H185))="","",OFFSET('Water Data'!$H$27,0,10*ROW('Water Data'!H185)))</f>
        <v/>
      </c>
      <c r="CF191" s="322" t="str">
        <f ca="true">+IF(OFFSET('Water Data'!$H$28,0,10*ROW('Water Data'!H185))="","",OFFSET('Water Data'!$H$28,0,10*ROW('Water Data'!H185)))</f>
        <v/>
      </c>
      <c r="CG191" s="322" t="str">
        <f ca="true">+IF(OFFSET('Water Data'!$H$29,0,10*ROW('Water Data'!H185))="","",OFFSET('Water Data'!$H$29,0,10*ROW('Water Data'!H185)))</f>
        <v/>
      </c>
      <c r="CH191" s="322" t="str">
        <f ca="true">+IF(OFFSET('Water Data'!$I$27,0,10*ROW('Water Data'!I185))="","",OFFSET('Water Data'!$I$27,0,10*ROW('Water Data'!I185)))</f>
        <v/>
      </c>
      <c r="CI191" s="322" t="str">
        <f ca="true">+IF(OFFSET('Water Data'!$I$28,0,10*ROW('Water Data'!I185))="","",OFFSET('Water Data'!$I$28,0,10*ROW('Water Data'!I185)))</f>
        <v/>
      </c>
      <c r="CJ191" s="322" t="str">
        <f ca="true">+IF(OFFSET('Water Data'!$I$29,0,10*ROW('Water Data'!I185))="","",OFFSET('Water Data'!$I$29,0,10*ROW('Water Data'!I185)))</f>
        <v/>
      </c>
      <c r="CK191" s="322" t="str">
        <f ca="true">+IF(OFFSET('Sanitation Data'!$D$28,0,10*ROW('Sanitation Data'!D185))="","",OFFSET('Sanitation Data'!$D$28,0,10*ROW('Sanitation Data'!D185)))</f>
        <v/>
      </c>
      <c r="CL191" s="322" t="str">
        <f ca="true">+IF(OFFSET('Sanitation Data'!$D$29,0,10*ROW('Sanitation Data'!D185))="","",OFFSET('Sanitation Data'!$D$29,0,10*ROW('Sanitation Data'!D185)))</f>
        <v/>
      </c>
      <c r="CM191" s="322" t="str">
        <f ca="true">+IF(OFFSET('Sanitation Data'!$D$30,0,10*ROW('Sanitation Data'!D185))="","",OFFSET('Sanitation Data'!$D$30,0,10*ROW('Sanitation Data'!D185)))</f>
        <v/>
      </c>
      <c r="CN191" s="322" t="str">
        <f ca="true">+IF(OFFSET('Sanitation Data'!$D$31,0,10*ROW('Sanitation Data'!D185))="","",OFFSET('Sanitation Data'!$D$31,0,10*ROW('Sanitation Data'!D185)))</f>
        <v/>
      </c>
      <c r="CO191" s="322" t="str">
        <f ca="true">+IF(OFFSET('Sanitation Data'!$D$32,0,10*ROW('Sanitation Data'!D185))="","",OFFSET('Sanitation Data'!$D$32,0,10*ROW('Sanitation Data'!D185)))</f>
        <v/>
      </c>
      <c r="CP191" s="322" t="str">
        <f ca="true">+IF(OFFSET('Sanitation Data'!$E$28,0,10*ROW('Sanitation Data'!E185))="","",OFFSET('Sanitation Data'!$E$28,0,10*ROW('Sanitation Data'!E185)))</f>
        <v/>
      </c>
      <c r="CQ191" s="322" t="str">
        <f ca="true">+IF(OFFSET('Sanitation Data'!$E$29,0,10*ROW('Sanitation Data'!E185))="","",OFFSET('Sanitation Data'!$E$29,0,10*ROW('Sanitation Data'!E185)))</f>
        <v/>
      </c>
      <c r="CR191" s="322" t="str">
        <f ca="true">+IF(OFFSET('Sanitation Data'!$E$30,0,10*ROW('Sanitation Data'!E185))="","",OFFSET('Sanitation Data'!$E$30,0,10*ROW('Sanitation Data'!E185)))</f>
        <v/>
      </c>
      <c r="CS191" s="322" t="str">
        <f ca="true">+IF(OFFSET('Sanitation Data'!$E$31,0,10*ROW('Sanitation Data'!E185))="","",OFFSET('Sanitation Data'!$E$31,0,10*ROW('Sanitation Data'!E185)))</f>
        <v/>
      </c>
      <c r="CT191" s="322" t="str">
        <f ca="true">+IF(OFFSET('Sanitation Data'!$E$32,0,10*ROW('Sanitation Data'!E185))="","",OFFSET('Sanitation Data'!$E$32,0,10*ROW('Sanitation Data'!E185)))</f>
        <v/>
      </c>
      <c r="CU191" s="322" t="str">
        <f ca="true">+IF(OFFSET('Sanitation Data'!$F$28,0,10*ROW('Sanitation Data'!F185))="","",OFFSET('Sanitation Data'!$F$28,0,10*ROW('Sanitation Data'!F185)))</f>
        <v/>
      </c>
      <c r="CV191" s="322" t="str">
        <f ca="true">+IF(OFFSET('Sanitation Data'!$F$29,0,10*ROW('Sanitation Data'!F185))="","",OFFSET('Sanitation Data'!$F$29,0,10*ROW('Sanitation Data'!F185)))</f>
        <v/>
      </c>
      <c r="CW191" s="322" t="str">
        <f ca="true">+IF(OFFSET('Sanitation Data'!$F$30,0,10*ROW('Sanitation Data'!F185))="","",OFFSET('Sanitation Data'!$F$30,0,10*ROW('Sanitation Data'!F185)))</f>
        <v/>
      </c>
      <c r="CX191" s="322" t="str">
        <f ca="true">+IF(OFFSET('Sanitation Data'!$F$31,0,10*ROW('Sanitation Data'!F185))="","",OFFSET('Sanitation Data'!$F$31,0,10*ROW('Sanitation Data'!F185)))</f>
        <v/>
      </c>
      <c r="CY191" s="322" t="str">
        <f ca="true">+IF(OFFSET('Sanitation Data'!$F$32,0,10*ROW('Sanitation Data'!F185))="","",OFFSET('Sanitation Data'!$F$32,0,10*ROW('Sanitation Data'!F185)))</f>
        <v/>
      </c>
      <c r="CZ191" s="322" t="str">
        <f ca="true">+IF(OFFSET('Sanitation Data'!$G$28,0,10*ROW('Sanitation Data'!G185))="","",OFFSET('Sanitation Data'!$G$28,0,10*ROW('Sanitation Data'!G185)))</f>
        <v/>
      </c>
      <c r="DA191" s="322" t="str">
        <f ca="true">+IF(OFFSET('Sanitation Data'!$G$29,0,10*ROW('Sanitation Data'!G185))="","",OFFSET('Sanitation Data'!$G$29,0,10*ROW('Sanitation Data'!G185)))</f>
        <v/>
      </c>
      <c r="DB191" s="322" t="str">
        <f ca="true">+IF(OFFSET('Sanitation Data'!$G$30,0,10*ROW('Sanitation Data'!G185))="","",OFFSET('Sanitation Data'!$G$30,0,10*ROW('Sanitation Data'!G185)))</f>
        <v/>
      </c>
      <c r="DC191" s="322" t="str">
        <f ca="true">+IF(OFFSET('Sanitation Data'!$G$31,0,10*ROW('Sanitation Data'!G185))="","",OFFSET('Sanitation Data'!$G$31,0,10*ROW('Sanitation Data'!G185)))</f>
        <v/>
      </c>
      <c r="DD191" s="322" t="str">
        <f ca="true">+IF(OFFSET('Sanitation Data'!$G$32,0,10*ROW('Sanitation Data'!G185))="","",OFFSET('Sanitation Data'!$G$32,0,10*ROW('Sanitation Data'!G185)))</f>
        <v/>
      </c>
      <c r="DE191" s="322" t="str">
        <f ca="true">+IF(OFFSET('Sanitation Data'!$H$28,0,10*ROW('Sanitation Data'!H185))="","",OFFSET('Sanitation Data'!$H$28,0,10*ROW('Sanitation Data'!H185)))</f>
        <v/>
      </c>
      <c r="DF191" s="322" t="str">
        <f ca="true">+IF(OFFSET('Sanitation Data'!$H$29,0,10*ROW('Sanitation Data'!H185))="","",OFFSET('Sanitation Data'!$H$29,0,10*ROW('Sanitation Data'!H185)))</f>
        <v/>
      </c>
      <c r="DG191" s="322" t="str">
        <f ca="true">+IF(OFFSET('Sanitation Data'!$H$30,0,10*ROW('Sanitation Data'!H185))="","",OFFSET('Sanitation Data'!$H$30,0,10*ROW('Sanitation Data'!H185)))</f>
        <v/>
      </c>
      <c r="DH191" s="322" t="str">
        <f ca="true">+IF(OFFSET('Sanitation Data'!$H$31,0,10*ROW('Sanitation Data'!H185))="","",OFFSET('Sanitation Data'!$H$31,0,10*ROW('Sanitation Data'!H185)))</f>
        <v/>
      </c>
      <c r="DI191" s="322" t="str">
        <f ca="true">+IF(OFFSET('Sanitation Data'!$H$32,0,10*ROW('Sanitation Data'!H185))="","",OFFSET('Sanitation Data'!$H$32,0,10*ROW('Sanitation Data'!H185)))</f>
        <v/>
      </c>
      <c r="DJ191" s="322" t="str">
        <f ca="true">+IF(OFFSET('Sanitation Data'!$I$28,0,10*ROW('Sanitation Data'!I185))="","",OFFSET('Sanitation Data'!$I$28,0,10*ROW('Sanitation Data'!I185)))</f>
        <v/>
      </c>
      <c r="DK191" s="322" t="str">
        <f ca="true">+IF(OFFSET('Sanitation Data'!$I$29,0,10*ROW('Sanitation Data'!I185))="","",OFFSET('Sanitation Data'!$I$29,0,10*ROW('Sanitation Data'!I185)))</f>
        <v/>
      </c>
      <c r="DL191" s="322" t="str">
        <f ca="true">+IF(OFFSET('Sanitation Data'!$I$30,0,10*ROW('Sanitation Data'!I185))="","",OFFSET('Sanitation Data'!$I$30,0,10*ROW('Sanitation Data'!I185)))</f>
        <v/>
      </c>
      <c r="DM191" s="322" t="str">
        <f ca="true">+IF(OFFSET('Sanitation Data'!$I$31,0,10*ROW('Sanitation Data'!I185))="","",OFFSET('Sanitation Data'!$I$31,0,10*ROW('Sanitation Data'!I185)))</f>
        <v/>
      </c>
      <c r="DN191" s="322" t="str">
        <f ca="true">+IF(OFFSET('Sanitation Data'!$I$32,0,10*ROW('Sanitation Data'!I185))="","",OFFSET('Sanitation Data'!$I$32,0,10*ROW('Sanitation Data'!I185)))</f>
        <v/>
      </c>
      <c r="DO191" s="322" t="str">
        <f ca="true">+IF(OFFSET('Hygiene Data'!$D$11,0,10*ROW('Hygiene Data'!D185))="","",OFFSET('Hygiene Data'!$D$11,0,10*ROW('Hygiene Data'!D185)))</f>
        <v/>
      </c>
      <c r="DP191" s="322" t="str">
        <f ca="true">+IF(OFFSET('Hygiene Data'!$D$12,0,10*ROW('Hygiene Data'!D185))="","",OFFSET('Hygiene Data'!$D$12,0,10*ROW('Hygiene Data'!D185)))</f>
        <v/>
      </c>
      <c r="DQ191" s="322" t="str">
        <f ca="true">+IF(OFFSET('Hygiene Data'!$D$13,0,10*ROW('Hygiene Data'!D185))="","",OFFSET('Hygiene Data'!$D$13,0,10*ROW('Hygiene Data'!D185)))</f>
        <v/>
      </c>
      <c r="DR191" s="322" t="str">
        <f ca="true">+IF(OFFSET('Hygiene Data'!$E$11,0,10*ROW('Hygiene Data'!E185))="","",OFFSET('Hygiene Data'!$E$11,0,10*ROW('Hygiene Data'!E185)))</f>
        <v/>
      </c>
      <c r="DS191" s="322" t="str">
        <f ca="true">+IF(OFFSET('Hygiene Data'!$E$12,0,10*ROW('Hygiene Data'!E185))="","",OFFSET('Hygiene Data'!$E$12,0,10*ROW('Hygiene Data'!E185)))</f>
        <v/>
      </c>
      <c r="DT191" s="322" t="str">
        <f ca="true">+IF(OFFSET('Hygiene Data'!$E$13,0,10*ROW('Hygiene Data'!E185))="","",OFFSET('Hygiene Data'!$E$13,0,10*ROW('Hygiene Data'!E185)))</f>
        <v/>
      </c>
      <c r="DU191" s="322" t="str">
        <f ca="true">+IF(OFFSET('Hygiene Data'!$F$11,0,10*ROW('Hygiene Data'!F185))="","",OFFSET('Hygiene Data'!$F$11,0,10*ROW('Hygiene Data'!F185)))</f>
        <v/>
      </c>
      <c r="DV191" s="322" t="str">
        <f ca="true">+IF(OFFSET('Hygiene Data'!$F$12,0,10*ROW('Hygiene Data'!F185))="","",OFFSET('Hygiene Data'!$F$12,0,10*ROW('Hygiene Data'!F185)))</f>
        <v/>
      </c>
      <c r="DW191" s="322" t="str">
        <f ca="true">+IF(OFFSET('Hygiene Data'!$F$13,0,10*ROW('Hygiene Data'!F185))="","",OFFSET('Hygiene Data'!$F$13,0,10*ROW('Hygiene Data'!F185)))</f>
        <v/>
      </c>
      <c r="DX191" s="322" t="str">
        <f ca="true">+IF(OFFSET('Hygiene Data'!$G$11,0,10*ROW('Hygiene Data'!G185))="","",OFFSET('Hygiene Data'!$G$11,0,10*ROW('Hygiene Data'!G185)))</f>
        <v/>
      </c>
      <c r="DY191" s="322" t="str">
        <f ca="true">+IF(OFFSET('Hygiene Data'!$G$12,0,10*ROW('Hygiene Data'!G185))="","",OFFSET('Hygiene Data'!$G$12,0,10*ROW('Hygiene Data'!G185)))</f>
        <v/>
      </c>
      <c r="DZ191" s="322" t="str">
        <f ca="true">+IF(OFFSET('Hygiene Data'!$G$13,0,10*ROW('Hygiene Data'!G185))="","",OFFSET('Hygiene Data'!$G$13,0,10*ROW('Hygiene Data'!G185)))</f>
        <v/>
      </c>
      <c r="EA191" s="322" t="str">
        <f ca="true">+IF(OFFSET('Hygiene Data'!$H$11,0,10*ROW('Hygiene Data'!H185))="","",OFFSET('Hygiene Data'!$H$11,0,10*ROW('Hygiene Data'!H185)))</f>
        <v/>
      </c>
      <c r="EB191" s="322" t="str">
        <f ca="true">+IF(OFFSET('Hygiene Data'!$H$12,0,10*ROW('Hygiene Data'!H185))="","",OFFSET('Hygiene Data'!$H$12,0,10*ROW('Hygiene Data'!H185)))</f>
        <v/>
      </c>
      <c r="EC191" s="322" t="str">
        <f ca="true">+IF(OFFSET('Hygiene Data'!$H$13,0,10*ROW('Hygiene Data'!H185))="","",OFFSET('Hygiene Data'!$H$13,0,10*ROW('Hygiene Data'!H185)))</f>
        <v/>
      </c>
      <c r="ED191" s="322" t="str">
        <f ca="true">+IF(OFFSET('Hygiene Data'!$I$11,0,10*ROW('Hygiene Data'!I185))="","",OFFSET('Hygiene Data'!$I$11,0,10*ROW('Hygiene Data'!I185)))</f>
        <v/>
      </c>
      <c r="EE191" s="322" t="str">
        <f ca="true">+IF(OFFSET('Hygiene Data'!$I$12,0,10*ROW('Hygiene Data'!I185))="","",OFFSET('Hygiene Data'!$I$12,0,10*ROW('Hygiene Data'!I185)))</f>
        <v/>
      </c>
      <c r="EF191" s="322" t="str">
        <f ca="true">+IF(OFFSET('Hygiene Data'!$I$13,0,10*ROW('Hygiene Data'!I185))="","",OFFSET('Hygiene Data'!$I$13,0,10*ROW('Hygiene Data'!I185)))</f>
        <v/>
      </c>
    </row>
    <row xmlns:x14ac="http://schemas.microsoft.com/office/spreadsheetml/2009/9/ac" r="192" x14ac:dyDescent="0.2">
      <c r="A192" s="38" t="str">
        <f ca="true">+IF(OFFSET('Water Data'!$B$2,0,10*ROW('Water Data'!E186))="","",OFFSET('Water Data'!$B$2,0,10*ROW('Water Data'!E186)))</f>
        <v/>
      </c>
      <c r="B192" s="38" t="str">
        <f ca="true">+IF(OFFSET('Water Data'!$C$2,0,10*ROW('Water Data'!F186))="","",OFFSET('Water Data'!$C$2,0,10*ROW('Water Data'!F186)))</f>
        <v/>
      </c>
      <c r="C192" s="378" t="str">
        <f t="shared" ca="true" si="2"/>
        <v/>
      </c>
      <c r="D192" s="99"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9"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9"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9"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9"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9"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9"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9"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9"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9"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9"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9"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9"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9"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9"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9"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9"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9"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100"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100"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100"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100"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100"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100"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100"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100"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100"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100"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100"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100"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100"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100"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100"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100"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100"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100"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100"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100"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100"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100"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100"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100"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100"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100"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100"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100"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100"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100"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101"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101"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101"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101"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101"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101"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101"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101"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101"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101"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101"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101"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101"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101"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101"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101"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101"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101"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22"/>
      <c r="BS192" s="322" t="str">
        <f ca="true">+IF(OFFSET('Water Data'!$D$27,0,10*ROW('Water Data'!D186))="","",OFFSET('Water Data'!$D$27,0,10*ROW('Water Data'!D186)))</f>
        <v/>
      </c>
      <c r="BT192" s="322" t="str">
        <f ca="true">+IF(OFFSET('Water Data'!$D$28,0,10*ROW('Water Data'!D186))="","",OFFSET('Water Data'!$D$28,0,10*ROW('Water Data'!D186)))</f>
        <v/>
      </c>
      <c r="BU192" s="322" t="str">
        <f ca="true">+IF(OFFSET('Water Data'!$D$29,0,10*ROW('Water Data'!D186))="","",OFFSET('Water Data'!$D$29,0,10*ROW('Water Data'!D186)))</f>
        <v/>
      </c>
      <c r="BV192" s="322" t="str">
        <f ca="true">+IF(OFFSET('Water Data'!$E$27,0,10*ROW('Water Data'!E186))="","",OFFSET('Water Data'!$E$27,0,10*ROW('Water Data'!E186)))</f>
        <v/>
      </c>
      <c r="BW192" s="322" t="str">
        <f ca="true">+IF(OFFSET('Water Data'!$E$28,0,10*ROW('Water Data'!E186))="","",OFFSET('Water Data'!$E$28,0,10*ROW('Water Data'!E186)))</f>
        <v/>
      </c>
      <c r="BX192" s="322" t="str">
        <f ca="true">+IF(OFFSET('Water Data'!$E$29,0,10*ROW('Water Data'!E186))="","",OFFSET('Water Data'!$E$29,0,10*ROW('Water Data'!E186)))</f>
        <v/>
      </c>
      <c r="BY192" s="322" t="str">
        <f ca="true">+IF(OFFSET('Water Data'!$F$27,0,10*ROW('Water Data'!F186))="","",OFFSET('Water Data'!$F$27,0,10*ROW('Water Data'!F186)))</f>
        <v/>
      </c>
      <c r="BZ192" s="322" t="str">
        <f ca="true">+IF(OFFSET('Water Data'!$F$28,0,10*ROW('Water Data'!F186))="","",OFFSET('Water Data'!$F$28,0,10*ROW('Water Data'!F186)))</f>
        <v/>
      </c>
      <c r="CA192" s="322" t="str">
        <f ca="true">+IF(OFFSET('Water Data'!$F$29,0,10*ROW('Water Data'!F186))="","",OFFSET('Water Data'!$F$29,0,10*ROW('Water Data'!F186)))</f>
        <v/>
      </c>
      <c r="CB192" s="322" t="str">
        <f ca="true">+IF(OFFSET('Water Data'!$G$27,0,10*ROW('Water Data'!G186))="","",OFFSET('Water Data'!$G$27,0,10*ROW('Water Data'!G186)))</f>
        <v/>
      </c>
      <c r="CC192" s="322" t="str">
        <f ca="true">+IF(OFFSET('Water Data'!$G$28,0,10*ROW('Water Data'!G186))="","",OFFSET('Water Data'!$G$28,0,10*ROW('Water Data'!G186)))</f>
        <v/>
      </c>
      <c r="CD192" s="322" t="str">
        <f ca="true">+IF(OFFSET('Water Data'!$G$29,0,10*ROW('Water Data'!G186))="","",OFFSET('Water Data'!$G$29,0,10*ROW('Water Data'!G186)))</f>
        <v/>
      </c>
      <c r="CE192" s="322" t="str">
        <f ca="true">+IF(OFFSET('Water Data'!$H$27,0,10*ROW('Water Data'!H186))="","",OFFSET('Water Data'!$H$27,0,10*ROW('Water Data'!H186)))</f>
        <v/>
      </c>
      <c r="CF192" s="322" t="str">
        <f ca="true">+IF(OFFSET('Water Data'!$H$28,0,10*ROW('Water Data'!H186))="","",OFFSET('Water Data'!$H$28,0,10*ROW('Water Data'!H186)))</f>
        <v/>
      </c>
      <c r="CG192" s="322" t="str">
        <f ca="true">+IF(OFFSET('Water Data'!$H$29,0,10*ROW('Water Data'!H186))="","",OFFSET('Water Data'!$H$29,0,10*ROW('Water Data'!H186)))</f>
        <v/>
      </c>
      <c r="CH192" s="322" t="str">
        <f ca="true">+IF(OFFSET('Water Data'!$I$27,0,10*ROW('Water Data'!I186))="","",OFFSET('Water Data'!$I$27,0,10*ROW('Water Data'!I186)))</f>
        <v/>
      </c>
      <c r="CI192" s="322" t="str">
        <f ca="true">+IF(OFFSET('Water Data'!$I$28,0,10*ROW('Water Data'!I186))="","",OFFSET('Water Data'!$I$28,0,10*ROW('Water Data'!I186)))</f>
        <v/>
      </c>
      <c r="CJ192" s="322" t="str">
        <f ca="true">+IF(OFFSET('Water Data'!$I$29,0,10*ROW('Water Data'!I186))="","",OFFSET('Water Data'!$I$29,0,10*ROW('Water Data'!I186)))</f>
        <v/>
      </c>
      <c r="CK192" s="322" t="str">
        <f ca="true">+IF(OFFSET('Sanitation Data'!$D$28,0,10*ROW('Sanitation Data'!D186))="","",OFFSET('Sanitation Data'!$D$28,0,10*ROW('Sanitation Data'!D186)))</f>
        <v/>
      </c>
      <c r="CL192" s="322" t="str">
        <f ca="true">+IF(OFFSET('Sanitation Data'!$D$29,0,10*ROW('Sanitation Data'!D186))="","",OFFSET('Sanitation Data'!$D$29,0,10*ROW('Sanitation Data'!D186)))</f>
        <v/>
      </c>
      <c r="CM192" s="322" t="str">
        <f ca="true">+IF(OFFSET('Sanitation Data'!$D$30,0,10*ROW('Sanitation Data'!D186))="","",OFFSET('Sanitation Data'!$D$30,0,10*ROW('Sanitation Data'!D186)))</f>
        <v/>
      </c>
      <c r="CN192" s="322" t="str">
        <f ca="true">+IF(OFFSET('Sanitation Data'!$D$31,0,10*ROW('Sanitation Data'!D186))="","",OFFSET('Sanitation Data'!$D$31,0,10*ROW('Sanitation Data'!D186)))</f>
        <v/>
      </c>
      <c r="CO192" s="322" t="str">
        <f ca="true">+IF(OFFSET('Sanitation Data'!$D$32,0,10*ROW('Sanitation Data'!D186))="","",OFFSET('Sanitation Data'!$D$32,0,10*ROW('Sanitation Data'!D186)))</f>
        <v/>
      </c>
      <c r="CP192" s="322" t="str">
        <f ca="true">+IF(OFFSET('Sanitation Data'!$E$28,0,10*ROW('Sanitation Data'!E186))="","",OFFSET('Sanitation Data'!$E$28,0,10*ROW('Sanitation Data'!E186)))</f>
        <v/>
      </c>
      <c r="CQ192" s="322" t="str">
        <f ca="true">+IF(OFFSET('Sanitation Data'!$E$29,0,10*ROW('Sanitation Data'!E186))="","",OFFSET('Sanitation Data'!$E$29,0,10*ROW('Sanitation Data'!E186)))</f>
        <v/>
      </c>
      <c r="CR192" s="322" t="str">
        <f ca="true">+IF(OFFSET('Sanitation Data'!$E$30,0,10*ROW('Sanitation Data'!E186))="","",OFFSET('Sanitation Data'!$E$30,0,10*ROW('Sanitation Data'!E186)))</f>
        <v/>
      </c>
      <c r="CS192" s="322" t="str">
        <f ca="true">+IF(OFFSET('Sanitation Data'!$E$31,0,10*ROW('Sanitation Data'!E186))="","",OFFSET('Sanitation Data'!$E$31,0,10*ROW('Sanitation Data'!E186)))</f>
        <v/>
      </c>
      <c r="CT192" s="322" t="str">
        <f ca="true">+IF(OFFSET('Sanitation Data'!$E$32,0,10*ROW('Sanitation Data'!E186))="","",OFFSET('Sanitation Data'!$E$32,0,10*ROW('Sanitation Data'!E186)))</f>
        <v/>
      </c>
      <c r="CU192" s="322" t="str">
        <f ca="true">+IF(OFFSET('Sanitation Data'!$F$28,0,10*ROW('Sanitation Data'!F186))="","",OFFSET('Sanitation Data'!$F$28,0,10*ROW('Sanitation Data'!F186)))</f>
        <v/>
      </c>
      <c r="CV192" s="322" t="str">
        <f ca="true">+IF(OFFSET('Sanitation Data'!$F$29,0,10*ROW('Sanitation Data'!F186))="","",OFFSET('Sanitation Data'!$F$29,0,10*ROW('Sanitation Data'!F186)))</f>
        <v/>
      </c>
      <c r="CW192" s="322" t="str">
        <f ca="true">+IF(OFFSET('Sanitation Data'!$F$30,0,10*ROW('Sanitation Data'!F186))="","",OFFSET('Sanitation Data'!$F$30,0,10*ROW('Sanitation Data'!F186)))</f>
        <v/>
      </c>
      <c r="CX192" s="322" t="str">
        <f ca="true">+IF(OFFSET('Sanitation Data'!$F$31,0,10*ROW('Sanitation Data'!F186))="","",OFFSET('Sanitation Data'!$F$31,0,10*ROW('Sanitation Data'!F186)))</f>
        <v/>
      </c>
      <c r="CY192" s="322" t="str">
        <f ca="true">+IF(OFFSET('Sanitation Data'!$F$32,0,10*ROW('Sanitation Data'!F186))="","",OFFSET('Sanitation Data'!$F$32,0,10*ROW('Sanitation Data'!F186)))</f>
        <v/>
      </c>
      <c r="CZ192" s="322" t="str">
        <f ca="true">+IF(OFFSET('Sanitation Data'!$G$28,0,10*ROW('Sanitation Data'!G186))="","",OFFSET('Sanitation Data'!$G$28,0,10*ROW('Sanitation Data'!G186)))</f>
        <v/>
      </c>
      <c r="DA192" s="322" t="str">
        <f ca="true">+IF(OFFSET('Sanitation Data'!$G$29,0,10*ROW('Sanitation Data'!G186))="","",OFFSET('Sanitation Data'!$G$29,0,10*ROW('Sanitation Data'!G186)))</f>
        <v/>
      </c>
      <c r="DB192" s="322" t="str">
        <f ca="true">+IF(OFFSET('Sanitation Data'!$G$30,0,10*ROW('Sanitation Data'!G186))="","",OFFSET('Sanitation Data'!$G$30,0,10*ROW('Sanitation Data'!G186)))</f>
        <v/>
      </c>
      <c r="DC192" s="322" t="str">
        <f ca="true">+IF(OFFSET('Sanitation Data'!$G$31,0,10*ROW('Sanitation Data'!G186))="","",OFFSET('Sanitation Data'!$G$31,0,10*ROW('Sanitation Data'!G186)))</f>
        <v/>
      </c>
      <c r="DD192" s="322" t="str">
        <f ca="true">+IF(OFFSET('Sanitation Data'!$G$32,0,10*ROW('Sanitation Data'!G186))="","",OFFSET('Sanitation Data'!$G$32,0,10*ROW('Sanitation Data'!G186)))</f>
        <v/>
      </c>
      <c r="DE192" s="322" t="str">
        <f ca="true">+IF(OFFSET('Sanitation Data'!$H$28,0,10*ROW('Sanitation Data'!H186))="","",OFFSET('Sanitation Data'!$H$28,0,10*ROW('Sanitation Data'!H186)))</f>
        <v/>
      </c>
      <c r="DF192" s="322" t="str">
        <f ca="true">+IF(OFFSET('Sanitation Data'!$H$29,0,10*ROW('Sanitation Data'!H186))="","",OFFSET('Sanitation Data'!$H$29,0,10*ROW('Sanitation Data'!H186)))</f>
        <v/>
      </c>
      <c r="DG192" s="322" t="str">
        <f ca="true">+IF(OFFSET('Sanitation Data'!$H$30,0,10*ROW('Sanitation Data'!H186))="","",OFFSET('Sanitation Data'!$H$30,0,10*ROW('Sanitation Data'!H186)))</f>
        <v/>
      </c>
      <c r="DH192" s="322" t="str">
        <f ca="true">+IF(OFFSET('Sanitation Data'!$H$31,0,10*ROW('Sanitation Data'!H186))="","",OFFSET('Sanitation Data'!$H$31,0,10*ROW('Sanitation Data'!H186)))</f>
        <v/>
      </c>
      <c r="DI192" s="322" t="str">
        <f ca="true">+IF(OFFSET('Sanitation Data'!$H$32,0,10*ROW('Sanitation Data'!H186))="","",OFFSET('Sanitation Data'!$H$32,0,10*ROW('Sanitation Data'!H186)))</f>
        <v/>
      </c>
      <c r="DJ192" s="322" t="str">
        <f ca="true">+IF(OFFSET('Sanitation Data'!$I$28,0,10*ROW('Sanitation Data'!I186))="","",OFFSET('Sanitation Data'!$I$28,0,10*ROW('Sanitation Data'!I186)))</f>
        <v/>
      </c>
      <c r="DK192" s="322" t="str">
        <f ca="true">+IF(OFFSET('Sanitation Data'!$I$29,0,10*ROW('Sanitation Data'!I186))="","",OFFSET('Sanitation Data'!$I$29,0,10*ROW('Sanitation Data'!I186)))</f>
        <v/>
      </c>
      <c r="DL192" s="322" t="str">
        <f ca="true">+IF(OFFSET('Sanitation Data'!$I$30,0,10*ROW('Sanitation Data'!I186))="","",OFFSET('Sanitation Data'!$I$30,0,10*ROW('Sanitation Data'!I186)))</f>
        <v/>
      </c>
      <c r="DM192" s="322" t="str">
        <f ca="true">+IF(OFFSET('Sanitation Data'!$I$31,0,10*ROW('Sanitation Data'!I186))="","",OFFSET('Sanitation Data'!$I$31,0,10*ROW('Sanitation Data'!I186)))</f>
        <v/>
      </c>
      <c r="DN192" s="322" t="str">
        <f ca="true">+IF(OFFSET('Sanitation Data'!$I$32,0,10*ROW('Sanitation Data'!I186))="","",OFFSET('Sanitation Data'!$I$32,0,10*ROW('Sanitation Data'!I186)))</f>
        <v/>
      </c>
      <c r="DO192" s="322" t="str">
        <f ca="true">+IF(OFFSET('Hygiene Data'!$D$11,0,10*ROW('Hygiene Data'!D186))="","",OFFSET('Hygiene Data'!$D$11,0,10*ROW('Hygiene Data'!D186)))</f>
        <v/>
      </c>
      <c r="DP192" s="322" t="str">
        <f ca="true">+IF(OFFSET('Hygiene Data'!$D$12,0,10*ROW('Hygiene Data'!D186))="","",OFFSET('Hygiene Data'!$D$12,0,10*ROW('Hygiene Data'!D186)))</f>
        <v/>
      </c>
      <c r="DQ192" s="322" t="str">
        <f ca="true">+IF(OFFSET('Hygiene Data'!$D$13,0,10*ROW('Hygiene Data'!D186))="","",OFFSET('Hygiene Data'!$D$13,0,10*ROW('Hygiene Data'!D186)))</f>
        <v/>
      </c>
      <c r="DR192" s="322" t="str">
        <f ca="true">+IF(OFFSET('Hygiene Data'!$E$11,0,10*ROW('Hygiene Data'!E186))="","",OFFSET('Hygiene Data'!$E$11,0,10*ROW('Hygiene Data'!E186)))</f>
        <v/>
      </c>
      <c r="DS192" s="322" t="str">
        <f ca="true">+IF(OFFSET('Hygiene Data'!$E$12,0,10*ROW('Hygiene Data'!E186))="","",OFFSET('Hygiene Data'!$E$12,0,10*ROW('Hygiene Data'!E186)))</f>
        <v/>
      </c>
      <c r="DT192" s="322" t="str">
        <f ca="true">+IF(OFFSET('Hygiene Data'!$E$13,0,10*ROW('Hygiene Data'!E186))="","",OFFSET('Hygiene Data'!$E$13,0,10*ROW('Hygiene Data'!E186)))</f>
        <v/>
      </c>
      <c r="DU192" s="322" t="str">
        <f ca="true">+IF(OFFSET('Hygiene Data'!$F$11,0,10*ROW('Hygiene Data'!F186))="","",OFFSET('Hygiene Data'!$F$11,0,10*ROW('Hygiene Data'!F186)))</f>
        <v/>
      </c>
      <c r="DV192" s="322" t="str">
        <f ca="true">+IF(OFFSET('Hygiene Data'!$F$12,0,10*ROW('Hygiene Data'!F186))="","",OFFSET('Hygiene Data'!$F$12,0,10*ROW('Hygiene Data'!F186)))</f>
        <v/>
      </c>
      <c r="DW192" s="322" t="str">
        <f ca="true">+IF(OFFSET('Hygiene Data'!$F$13,0,10*ROW('Hygiene Data'!F186))="","",OFFSET('Hygiene Data'!$F$13,0,10*ROW('Hygiene Data'!F186)))</f>
        <v/>
      </c>
      <c r="DX192" s="322" t="str">
        <f ca="true">+IF(OFFSET('Hygiene Data'!$G$11,0,10*ROW('Hygiene Data'!G186))="","",OFFSET('Hygiene Data'!$G$11,0,10*ROW('Hygiene Data'!G186)))</f>
        <v/>
      </c>
      <c r="DY192" s="322" t="str">
        <f ca="true">+IF(OFFSET('Hygiene Data'!$G$12,0,10*ROW('Hygiene Data'!G186))="","",OFFSET('Hygiene Data'!$G$12,0,10*ROW('Hygiene Data'!G186)))</f>
        <v/>
      </c>
      <c r="DZ192" s="322" t="str">
        <f ca="true">+IF(OFFSET('Hygiene Data'!$G$13,0,10*ROW('Hygiene Data'!G186))="","",OFFSET('Hygiene Data'!$G$13,0,10*ROW('Hygiene Data'!G186)))</f>
        <v/>
      </c>
      <c r="EA192" s="322" t="str">
        <f ca="true">+IF(OFFSET('Hygiene Data'!$H$11,0,10*ROW('Hygiene Data'!H186))="","",OFFSET('Hygiene Data'!$H$11,0,10*ROW('Hygiene Data'!H186)))</f>
        <v/>
      </c>
      <c r="EB192" s="322" t="str">
        <f ca="true">+IF(OFFSET('Hygiene Data'!$H$12,0,10*ROW('Hygiene Data'!H186))="","",OFFSET('Hygiene Data'!$H$12,0,10*ROW('Hygiene Data'!H186)))</f>
        <v/>
      </c>
      <c r="EC192" s="322" t="str">
        <f ca="true">+IF(OFFSET('Hygiene Data'!$H$13,0,10*ROW('Hygiene Data'!H186))="","",OFFSET('Hygiene Data'!$H$13,0,10*ROW('Hygiene Data'!H186)))</f>
        <v/>
      </c>
      <c r="ED192" s="322" t="str">
        <f ca="true">+IF(OFFSET('Hygiene Data'!$I$11,0,10*ROW('Hygiene Data'!I186))="","",OFFSET('Hygiene Data'!$I$11,0,10*ROW('Hygiene Data'!I186)))</f>
        <v/>
      </c>
      <c r="EE192" s="322" t="str">
        <f ca="true">+IF(OFFSET('Hygiene Data'!$I$12,0,10*ROW('Hygiene Data'!I186))="","",OFFSET('Hygiene Data'!$I$12,0,10*ROW('Hygiene Data'!I186)))</f>
        <v/>
      </c>
      <c r="EF192" s="322" t="str">
        <f ca="true">+IF(OFFSET('Hygiene Data'!$I$13,0,10*ROW('Hygiene Data'!I186))="","",OFFSET('Hygiene Data'!$I$13,0,10*ROW('Hygiene Data'!I186)))</f>
        <v/>
      </c>
    </row>
    <row xmlns:x14ac="http://schemas.microsoft.com/office/spreadsheetml/2009/9/ac" r="193" x14ac:dyDescent="0.2">
      <c r="A193" s="38" t="str">
        <f ca="true">+IF(OFFSET('Water Data'!$B$2,0,10*ROW('Water Data'!E187))="","",OFFSET('Water Data'!$B$2,0,10*ROW('Water Data'!E187)))</f>
        <v/>
      </c>
      <c r="B193" s="38" t="str">
        <f ca="true">+IF(OFFSET('Water Data'!$C$2,0,10*ROW('Water Data'!F187))="","",OFFSET('Water Data'!$C$2,0,10*ROW('Water Data'!F187)))</f>
        <v/>
      </c>
      <c r="C193" s="378" t="str">
        <f t="shared" ca="true" si="2"/>
        <v/>
      </c>
      <c r="D193" s="99"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9"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9"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9"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9"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9"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9"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9"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9"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9"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9"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9"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9"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9"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9"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9"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9"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9"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100"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100"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100"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100"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100"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100"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100"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100"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100"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100"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100"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100"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100"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100"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100"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100"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100"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100"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100"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100"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100"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100"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100"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100"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100"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100"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100"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100"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100"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100"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101"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101"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101"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101"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101"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101"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101"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101"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101"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101"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101"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101"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101"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101"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101"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101"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101"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101"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22"/>
      <c r="BS193" s="322" t="str">
        <f ca="true">+IF(OFFSET('Water Data'!$D$27,0,10*ROW('Water Data'!D187))="","",OFFSET('Water Data'!$D$27,0,10*ROW('Water Data'!D187)))</f>
        <v/>
      </c>
      <c r="BT193" s="322" t="str">
        <f ca="true">+IF(OFFSET('Water Data'!$D$28,0,10*ROW('Water Data'!D187))="","",OFFSET('Water Data'!$D$28,0,10*ROW('Water Data'!D187)))</f>
        <v/>
      </c>
      <c r="BU193" s="322" t="str">
        <f ca="true">+IF(OFFSET('Water Data'!$D$29,0,10*ROW('Water Data'!D187))="","",OFFSET('Water Data'!$D$29,0,10*ROW('Water Data'!D187)))</f>
        <v/>
      </c>
      <c r="BV193" s="322" t="str">
        <f ca="true">+IF(OFFSET('Water Data'!$E$27,0,10*ROW('Water Data'!E187))="","",OFFSET('Water Data'!$E$27,0,10*ROW('Water Data'!E187)))</f>
        <v/>
      </c>
      <c r="BW193" s="322" t="str">
        <f ca="true">+IF(OFFSET('Water Data'!$E$28,0,10*ROW('Water Data'!E187))="","",OFFSET('Water Data'!$E$28,0,10*ROW('Water Data'!E187)))</f>
        <v/>
      </c>
      <c r="BX193" s="322" t="str">
        <f ca="true">+IF(OFFSET('Water Data'!$E$29,0,10*ROW('Water Data'!E187))="","",OFFSET('Water Data'!$E$29,0,10*ROW('Water Data'!E187)))</f>
        <v/>
      </c>
      <c r="BY193" s="322" t="str">
        <f ca="true">+IF(OFFSET('Water Data'!$F$27,0,10*ROW('Water Data'!F187))="","",OFFSET('Water Data'!$F$27,0,10*ROW('Water Data'!F187)))</f>
        <v/>
      </c>
      <c r="BZ193" s="322" t="str">
        <f ca="true">+IF(OFFSET('Water Data'!$F$28,0,10*ROW('Water Data'!F187))="","",OFFSET('Water Data'!$F$28,0,10*ROW('Water Data'!F187)))</f>
        <v/>
      </c>
      <c r="CA193" s="322" t="str">
        <f ca="true">+IF(OFFSET('Water Data'!$F$29,0,10*ROW('Water Data'!F187))="","",OFFSET('Water Data'!$F$29,0,10*ROW('Water Data'!F187)))</f>
        <v/>
      </c>
      <c r="CB193" s="322" t="str">
        <f ca="true">+IF(OFFSET('Water Data'!$G$27,0,10*ROW('Water Data'!G187))="","",OFFSET('Water Data'!$G$27,0,10*ROW('Water Data'!G187)))</f>
        <v/>
      </c>
      <c r="CC193" s="322" t="str">
        <f ca="true">+IF(OFFSET('Water Data'!$G$28,0,10*ROW('Water Data'!G187))="","",OFFSET('Water Data'!$G$28,0,10*ROW('Water Data'!G187)))</f>
        <v/>
      </c>
      <c r="CD193" s="322" t="str">
        <f ca="true">+IF(OFFSET('Water Data'!$G$29,0,10*ROW('Water Data'!G187))="","",OFFSET('Water Data'!$G$29,0,10*ROW('Water Data'!G187)))</f>
        <v/>
      </c>
      <c r="CE193" s="322" t="str">
        <f ca="true">+IF(OFFSET('Water Data'!$H$27,0,10*ROW('Water Data'!H187))="","",OFFSET('Water Data'!$H$27,0,10*ROW('Water Data'!H187)))</f>
        <v/>
      </c>
      <c r="CF193" s="322" t="str">
        <f ca="true">+IF(OFFSET('Water Data'!$H$28,0,10*ROW('Water Data'!H187))="","",OFFSET('Water Data'!$H$28,0,10*ROW('Water Data'!H187)))</f>
        <v/>
      </c>
      <c r="CG193" s="322" t="str">
        <f ca="true">+IF(OFFSET('Water Data'!$H$29,0,10*ROW('Water Data'!H187))="","",OFFSET('Water Data'!$H$29,0,10*ROW('Water Data'!H187)))</f>
        <v/>
      </c>
      <c r="CH193" s="322" t="str">
        <f ca="true">+IF(OFFSET('Water Data'!$I$27,0,10*ROW('Water Data'!I187))="","",OFFSET('Water Data'!$I$27,0,10*ROW('Water Data'!I187)))</f>
        <v/>
      </c>
      <c r="CI193" s="322" t="str">
        <f ca="true">+IF(OFFSET('Water Data'!$I$28,0,10*ROW('Water Data'!I187))="","",OFFSET('Water Data'!$I$28,0,10*ROW('Water Data'!I187)))</f>
        <v/>
      </c>
      <c r="CJ193" s="322" t="str">
        <f ca="true">+IF(OFFSET('Water Data'!$I$29,0,10*ROW('Water Data'!I187))="","",OFFSET('Water Data'!$I$29,0,10*ROW('Water Data'!I187)))</f>
        <v/>
      </c>
      <c r="CK193" s="322" t="str">
        <f ca="true">+IF(OFFSET('Sanitation Data'!$D$28,0,10*ROW('Sanitation Data'!D187))="","",OFFSET('Sanitation Data'!$D$28,0,10*ROW('Sanitation Data'!D187)))</f>
        <v/>
      </c>
      <c r="CL193" s="322" t="str">
        <f ca="true">+IF(OFFSET('Sanitation Data'!$D$29,0,10*ROW('Sanitation Data'!D187))="","",OFFSET('Sanitation Data'!$D$29,0,10*ROW('Sanitation Data'!D187)))</f>
        <v/>
      </c>
      <c r="CM193" s="322" t="str">
        <f ca="true">+IF(OFFSET('Sanitation Data'!$D$30,0,10*ROW('Sanitation Data'!D187))="","",OFFSET('Sanitation Data'!$D$30,0,10*ROW('Sanitation Data'!D187)))</f>
        <v/>
      </c>
      <c r="CN193" s="322" t="str">
        <f ca="true">+IF(OFFSET('Sanitation Data'!$D$31,0,10*ROW('Sanitation Data'!D187))="","",OFFSET('Sanitation Data'!$D$31,0,10*ROW('Sanitation Data'!D187)))</f>
        <v/>
      </c>
      <c r="CO193" s="322" t="str">
        <f ca="true">+IF(OFFSET('Sanitation Data'!$D$32,0,10*ROW('Sanitation Data'!D187))="","",OFFSET('Sanitation Data'!$D$32,0,10*ROW('Sanitation Data'!D187)))</f>
        <v/>
      </c>
      <c r="CP193" s="322" t="str">
        <f ca="true">+IF(OFFSET('Sanitation Data'!$E$28,0,10*ROW('Sanitation Data'!E187))="","",OFFSET('Sanitation Data'!$E$28,0,10*ROW('Sanitation Data'!E187)))</f>
        <v/>
      </c>
      <c r="CQ193" s="322" t="str">
        <f ca="true">+IF(OFFSET('Sanitation Data'!$E$29,0,10*ROW('Sanitation Data'!E187))="","",OFFSET('Sanitation Data'!$E$29,0,10*ROW('Sanitation Data'!E187)))</f>
        <v/>
      </c>
      <c r="CR193" s="322" t="str">
        <f ca="true">+IF(OFFSET('Sanitation Data'!$E$30,0,10*ROW('Sanitation Data'!E187))="","",OFFSET('Sanitation Data'!$E$30,0,10*ROW('Sanitation Data'!E187)))</f>
        <v/>
      </c>
      <c r="CS193" s="322" t="str">
        <f ca="true">+IF(OFFSET('Sanitation Data'!$E$31,0,10*ROW('Sanitation Data'!E187))="","",OFFSET('Sanitation Data'!$E$31,0,10*ROW('Sanitation Data'!E187)))</f>
        <v/>
      </c>
      <c r="CT193" s="322" t="str">
        <f ca="true">+IF(OFFSET('Sanitation Data'!$E$32,0,10*ROW('Sanitation Data'!E187))="","",OFFSET('Sanitation Data'!$E$32,0,10*ROW('Sanitation Data'!E187)))</f>
        <v/>
      </c>
      <c r="CU193" s="322" t="str">
        <f ca="true">+IF(OFFSET('Sanitation Data'!$F$28,0,10*ROW('Sanitation Data'!F187))="","",OFFSET('Sanitation Data'!$F$28,0,10*ROW('Sanitation Data'!F187)))</f>
        <v/>
      </c>
      <c r="CV193" s="322" t="str">
        <f ca="true">+IF(OFFSET('Sanitation Data'!$F$29,0,10*ROW('Sanitation Data'!F187))="","",OFFSET('Sanitation Data'!$F$29,0,10*ROW('Sanitation Data'!F187)))</f>
        <v/>
      </c>
      <c r="CW193" s="322" t="str">
        <f ca="true">+IF(OFFSET('Sanitation Data'!$F$30,0,10*ROW('Sanitation Data'!F187))="","",OFFSET('Sanitation Data'!$F$30,0,10*ROW('Sanitation Data'!F187)))</f>
        <v/>
      </c>
      <c r="CX193" s="322" t="str">
        <f ca="true">+IF(OFFSET('Sanitation Data'!$F$31,0,10*ROW('Sanitation Data'!F187))="","",OFFSET('Sanitation Data'!$F$31,0,10*ROW('Sanitation Data'!F187)))</f>
        <v/>
      </c>
      <c r="CY193" s="322" t="str">
        <f ca="true">+IF(OFFSET('Sanitation Data'!$F$32,0,10*ROW('Sanitation Data'!F187))="","",OFFSET('Sanitation Data'!$F$32,0,10*ROW('Sanitation Data'!F187)))</f>
        <v/>
      </c>
      <c r="CZ193" s="322" t="str">
        <f ca="true">+IF(OFFSET('Sanitation Data'!$G$28,0,10*ROW('Sanitation Data'!G187))="","",OFFSET('Sanitation Data'!$G$28,0,10*ROW('Sanitation Data'!G187)))</f>
        <v/>
      </c>
      <c r="DA193" s="322" t="str">
        <f ca="true">+IF(OFFSET('Sanitation Data'!$G$29,0,10*ROW('Sanitation Data'!G187))="","",OFFSET('Sanitation Data'!$G$29,0,10*ROW('Sanitation Data'!G187)))</f>
        <v/>
      </c>
      <c r="DB193" s="322" t="str">
        <f ca="true">+IF(OFFSET('Sanitation Data'!$G$30,0,10*ROW('Sanitation Data'!G187))="","",OFFSET('Sanitation Data'!$G$30,0,10*ROW('Sanitation Data'!G187)))</f>
        <v/>
      </c>
      <c r="DC193" s="322" t="str">
        <f ca="true">+IF(OFFSET('Sanitation Data'!$G$31,0,10*ROW('Sanitation Data'!G187))="","",OFFSET('Sanitation Data'!$G$31,0,10*ROW('Sanitation Data'!G187)))</f>
        <v/>
      </c>
      <c r="DD193" s="322" t="str">
        <f ca="true">+IF(OFFSET('Sanitation Data'!$G$32,0,10*ROW('Sanitation Data'!G187))="","",OFFSET('Sanitation Data'!$G$32,0,10*ROW('Sanitation Data'!G187)))</f>
        <v/>
      </c>
      <c r="DE193" s="322" t="str">
        <f ca="true">+IF(OFFSET('Sanitation Data'!$H$28,0,10*ROW('Sanitation Data'!H187))="","",OFFSET('Sanitation Data'!$H$28,0,10*ROW('Sanitation Data'!H187)))</f>
        <v/>
      </c>
      <c r="DF193" s="322" t="str">
        <f ca="true">+IF(OFFSET('Sanitation Data'!$H$29,0,10*ROW('Sanitation Data'!H187))="","",OFFSET('Sanitation Data'!$H$29,0,10*ROW('Sanitation Data'!H187)))</f>
        <v/>
      </c>
      <c r="DG193" s="322" t="str">
        <f ca="true">+IF(OFFSET('Sanitation Data'!$H$30,0,10*ROW('Sanitation Data'!H187))="","",OFFSET('Sanitation Data'!$H$30,0,10*ROW('Sanitation Data'!H187)))</f>
        <v/>
      </c>
      <c r="DH193" s="322" t="str">
        <f ca="true">+IF(OFFSET('Sanitation Data'!$H$31,0,10*ROW('Sanitation Data'!H187))="","",OFFSET('Sanitation Data'!$H$31,0,10*ROW('Sanitation Data'!H187)))</f>
        <v/>
      </c>
      <c r="DI193" s="322" t="str">
        <f ca="true">+IF(OFFSET('Sanitation Data'!$H$32,0,10*ROW('Sanitation Data'!H187))="","",OFFSET('Sanitation Data'!$H$32,0,10*ROW('Sanitation Data'!H187)))</f>
        <v/>
      </c>
      <c r="DJ193" s="322" t="str">
        <f ca="true">+IF(OFFSET('Sanitation Data'!$I$28,0,10*ROW('Sanitation Data'!I187))="","",OFFSET('Sanitation Data'!$I$28,0,10*ROW('Sanitation Data'!I187)))</f>
        <v/>
      </c>
      <c r="DK193" s="322" t="str">
        <f ca="true">+IF(OFFSET('Sanitation Data'!$I$29,0,10*ROW('Sanitation Data'!I187))="","",OFFSET('Sanitation Data'!$I$29,0,10*ROW('Sanitation Data'!I187)))</f>
        <v/>
      </c>
      <c r="DL193" s="322" t="str">
        <f ca="true">+IF(OFFSET('Sanitation Data'!$I$30,0,10*ROW('Sanitation Data'!I187))="","",OFFSET('Sanitation Data'!$I$30,0,10*ROW('Sanitation Data'!I187)))</f>
        <v/>
      </c>
      <c r="DM193" s="322" t="str">
        <f ca="true">+IF(OFFSET('Sanitation Data'!$I$31,0,10*ROW('Sanitation Data'!I187))="","",OFFSET('Sanitation Data'!$I$31,0,10*ROW('Sanitation Data'!I187)))</f>
        <v/>
      </c>
      <c r="DN193" s="322" t="str">
        <f ca="true">+IF(OFFSET('Sanitation Data'!$I$32,0,10*ROW('Sanitation Data'!I187))="","",OFFSET('Sanitation Data'!$I$32,0,10*ROW('Sanitation Data'!I187)))</f>
        <v/>
      </c>
      <c r="DO193" s="322" t="str">
        <f ca="true">+IF(OFFSET('Hygiene Data'!$D$11,0,10*ROW('Hygiene Data'!D187))="","",OFFSET('Hygiene Data'!$D$11,0,10*ROW('Hygiene Data'!D187)))</f>
        <v/>
      </c>
      <c r="DP193" s="322" t="str">
        <f ca="true">+IF(OFFSET('Hygiene Data'!$D$12,0,10*ROW('Hygiene Data'!D187))="","",OFFSET('Hygiene Data'!$D$12,0,10*ROW('Hygiene Data'!D187)))</f>
        <v/>
      </c>
      <c r="DQ193" s="322" t="str">
        <f ca="true">+IF(OFFSET('Hygiene Data'!$D$13,0,10*ROW('Hygiene Data'!D187))="","",OFFSET('Hygiene Data'!$D$13,0,10*ROW('Hygiene Data'!D187)))</f>
        <v/>
      </c>
      <c r="DR193" s="322" t="str">
        <f ca="true">+IF(OFFSET('Hygiene Data'!$E$11,0,10*ROW('Hygiene Data'!E187))="","",OFFSET('Hygiene Data'!$E$11,0,10*ROW('Hygiene Data'!E187)))</f>
        <v/>
      </c>
      <c r="DS193" s="322" t="str">
        <f ca="true">+IF(OFFSET('Hygiene Data'!$E$12,0,10*ROW('Hygiene Data'!E187))="","",OFFSET('Hygiene Data'!$E$12,0,10*ROW('Hygiene Data'!E187)))</f>
        <v/>
      </c>
      <c r="DT193" s="322" t="str">
        <f ca="true">+IF(OFFSET('Hygiene Data'!$E$13,0,10*ROW('Hygiene Data'!E187))="","",OFFSET('Hygiene Data'!$E$13,0,10*ROW('Hygiene Data'!E187)))</f>
        <v/>
      </c>
      <c r="DU193" s="322" t="str">
        <f ca="true">+IF(OFFSET('Hygiene Data'!$F$11,0,10*ROW('Hygiene Data'!F187))="","",OFFSET('Hygiene Data'!$F$11,0,10*ROW('Hygiene Data'!F187)))</f>
        <v/>
      </c>
      <c r="DV193" s="322" t="str">
        <f ca="true">+IF(OFFSET('Hygiene Data'!$F$12,0,10*ROW('Hygiene Data'!F187))="","",OFFSET('Hygiene Data'!$F$12,0,10*ROW('Hygiene Data'!F187)))</f>
        <v/>
      </c>
      <c r="DW193" s="322" t="str">
        <f ca="true">+IF(OFFSET('Hygiene Data'!$F$13,0,10*ROW('Hygiene Data'!F187))="","",OFFSET('Hygiene Data'!$F$13,0,10*ROW('Hygiene Data'!F187)))</f>
        <v/>
      </c>
      <c r="DX193" s="322" t="str">
        <f ca="true">+IF(OFFSET('Hygiene Data'!$G$11,0,10*ROW('Hygiene Data'!G187))="","",OFFSET('Hygiene Data'!$G$11,0,10*ROW('Hygiene Data'!G187)))</f>
        <v/>
      </c>
      <c r="DY193" s="322" t="str">
        <f ca="true">+IF(OFFSET('Hygiene Data'!$G$12,0,10*ROW('Hygiene Data'!G187))="","",OFFSET('Hygiene Data'!$G$12,0,10*ROW('Hygiene Data'!G187)))</f>
        <v/>
      </c>
      <c r="DZ193" s="322" t="str">
        <f ca="true">+IF(OFFSET('Hygiene Data'!$G$13,0,10*ROW('Hygiene Data'!G187))="","",OFFSET('Hygiene Data'!$G$13,0,10*ROW('Hygiene Data'!G187)))</f>
        <v/>
      </c>
      <c r="EA193" s="322" t="str">
        <f ca="true">+IF(OFFSET('Hygiene Data'!$H$11,0,10*ROW('Hygiene Data'!H187))="","",OFFSET('Hygiene Data'!$H$11,0,10*ROW('Hygiene Data'!H187)))</f>
        <v/>
      </c>
      <c r="EB193" s="322" t="str">
        <f ca="true">+IF(OFFSET('Hygiene Data'!$H$12,0,10*ROW('Hygiene Data'!H187))="","",OFFSET('Hygiene Data'!$H$12,0,10*ROW('Hygiene Data'!H187)))</f>
        <v/>
      </c>
      <c r="EC193" s="322" t="str">
        <f ca="true">+IF(OFFSET('Hygiene Data'!$H$13,0,10*ROW('Hygiene Data'!H187))="","",OFFSET('Hygiene Data'!$H$13,0,10*ROW('Hygiene Data'!H187)))</f>
        <v/>
      </c>
      <c r="ED193" s="322" t="str">
        <f ca="true">+IF(OFFSET('Hygiene Data'!$I$11,0,10*ROW('Hygiene Data'!I187))="","",OFFSET('Hygiene Data'!$I$11,0,10*ROW('Hygiene Data'!I187)))</f>
        <v/>
      </c>
      <c r="EE193" s="322" t="str">
        <f ca="true">+IF(OFFSET('Hygiene Data'!$I$12,0,10*ROW('Hygiene Data'!I187))="","",OFFSET('Hygiene Data'!$I$12,0,10*ROW('Hygiene Data'!I187)))</f>
        <v/>
      </c>
      <c r="EF193" s="322" t="str">
        <f ca="true">+IF(OFFSET('Hygiene Data'!$I$13,0,10*ROW('Hygiene Data'!I187))="","",OFFSET('Hygiene Data'!$I$13,0,10*ROW('Hygiene Data'!I187)))</f>
        <v/>
      </c>
    </row>
    <row xmlns:x14ac="http://schemas.microsoft.com/office/spreadsheetml/2009/9/ac" r="194" x14ac:dyDescent="0.2">
      <c r="A194" s="38" t="str">
        <f ca="true">+IF(OFFSET('Water Data'!$B$2,0,10*ROW('Water Data'!E188))="","",OFFSET('Water Data'!$B$2,0,10*ROW('Water Data'!E188)))</f>
        <v/>
      </c>
      <c r="B194" s="38" t="str">
        <f ca="true">+IF(OFFSET('Water Data'!$C$2,0,10*ROW('Water Data'!F188))="","",OFFSET('Water Data'!$C$2,0,10*ROW('Water Data'!F188)))</f>
        <v/>
      </c>
      <c r="C194" s="378" t="str">
        <f t="shared" ca="true" si="2"/>
        <v/>
      </c>
      <c r="D194" s="99"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9"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9"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9"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9"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9"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9"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9"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9"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9"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9"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9"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9"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9"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9"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9"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9"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9"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100"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100"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100"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100"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100"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100"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100"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100"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100"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100"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100"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100"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100"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100"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100"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100"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100"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100"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100"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100"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100"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100"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100"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100"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100"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100"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100"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100"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100"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100"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101"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101"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101"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101"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101"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101"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101"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101"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101"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101"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101"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101"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101"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101"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101"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101"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101"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101"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22"/>
      <c r="BS194" s="322" t="str">
        <f ca="true">+IF(OFFSET('Water Data'!$D$27,0,10*ROW('Water Data'!D188))="","",OFFSET('Water Data'!$D$27,0,10*ROW('Water Data'!D188)))</f>
        <v/>
      </c>
      <c r="BT194" s="322" t="str">
        <f ca="true">+IF(OFFSET('Water Data'!$D$28,0,10*ROW('Water Data'!D188))="","",OFFSET('Water Data'!$D$28,0,10*ROW('Water Data'!D188)))</f>
        <v/>
      </c>
      <c r="BU194" s="322" t="str">
        <f ca="true">+IF(OFFSET('Water Data'!$D$29,0,10*ROW('Water Data'!D188))="","",OFFSET('Water Data'!$D$29,0,10*ROW('Water Data'!D188)))</f>
        <v/>
      </c>
      <c r="BV194" s="322" t="str">
        <f ca="true">+IF(OFFSET('Water Data'!$E$27,0,10*ROW('Water Data'!E188))="","",OFFSET('Water Data'!$E$27,0,10*ROW('Water Data'!E188)))</f>
        <v/>
      </c>
      <c r="BW194" s="322" t="str">
        <f ca="true">+IF(OFFSET('Water Data'!$E$28,0,10*ROW('Water Data'!E188))="","",OFFSET('Water Data'!$E$28,0,10*ROW('Water Data'!E188)))</f>
        <v/>
      </c>
      <c r="BX194" s="322" t="str">
        <f ca="true">+IF(OFFSET('Water Data'!$E$29,0,10*ROW('Water Data'!E188))="","",OFFSET('Water Data'!$E$29,0,10*ROW('Water Data'!E188)))</f>
        <v/>
      </c>
      <c r="BY194" s="322" t="str">
        <f ca="true">+IF(OFFSET('Water Data'!$F$27,0,10*ROW('Water Data'!F188))="","",OFFSET('Water Data'!$F$27,0,10*ROW('Water Data'!F188)))</f>
        <v/>
      </c>
      <c r="BZ194" s="322" t="str">
        <f ca="true">+IF(OFFSET('Water Data'!$F$28,0,10*ROW('Water Data'!F188))="","",OFFSET('Water Data'!$F$28,0,10*ROW('Water Data'!F188)))</f>
        <v/>
      </c>
      <c r="CA194" s="322" t="str">
        <f ca="true">+IF(OFFSET('Water Data'!$F$29,0,10*ROW('Water Data'!F188))="","",OFFSET('Water Data'!$F$29,0,10*ROW('Water Data'!F188)))</f>
        <v/>
      </c>
      <c r="CB194" s="322" t="str">
        <f ca="true">+IF(OFFSET('Water Data'!$G$27,0,10*ROW('Water Data'!G188))="","",OFFSET('Water Data'!$G$27,0,10*ROW('Water Data'!G188)))</f>
        <v/>
      </c>
      <c r="CC194" s="322" t="str">
        <f ca="true">+IF(OFFSET('Water Data'!$G$28,0,10*ROW('Water Data'!G188))="","",OFFSET('Water Data'!$G$28,0,10*ROW('Water Data'!G188)))</f>
        <v/>
      </c>
      <c r="CD194" s="322" t="str">
        <f ca="true">+IF(OFFSET('Water Data'!$G$29,0,10*ROW('Water Data'!G188))="","",OFFSET('Water Data'!$G$29,0,10*ROW('Water Data'!G188)))</f>
        <v/>
      </c>
      <c r="CE194" s="322" t="str">
        <f ca="true">+IF(OFFSET('Water Data'!$H$27,0,10*ROW('Water Data'!H188))="","",OFFSET('Water Data'!$H$27,0,10*ROW('Water Data'!H188)))</f>
        <v/>
      </c>
      <c r="CF194" s="322" t="str">
        <f ca="true">+IF(OFFSET('Water Data'!$H$28,0,10*ROW('Water Data'!H188))="","",OFFSET('Water Data'!$H$28,0,10*ROW('Water Data'!H188)))</f>
        <v/>
      </c>
      <c r="CG194" s="322" t="str">
        <f ca="true">+IF(OFFSET('Water Data'!$H$29,0,10*ROW('Water Data'!H188))="","",OFFSET('Water Data'!$H$29,0,10*ROW('Water Data'!H188)))</f>
        <v/>
      </c>
      <c r="CH194" s="322" t="str">
        <f ca="true">+IF(OFFSET('Water Data'!$I$27,0,10*ROW('Water Data'!I188))="","",OFFSET('Water Data'!$I$27,0,10*ROW('Water Data'!I188)))</f>
        <v/>
      </c>
      <c r="CI194" s="322" t="str">
        <f ca="true">+IF(OFFSET('Water Data'!$I$28,0,10*ROW('Water Data'!I188))="","",OFFSET('Water Data'!$I$28,0,10*ROW('Water Data'!I188)))</f>
        <v/>
      </c>
      <c r="CJ194" s="322" t="str">
        <f ca="true">+IF(OFFSET('Water Data'!$I$29,0,10*ROW('Water Data'!I188))="","",OFFSET('Water Data'!$I$29,0,10*ROW('Water Data'!I188)))</f>
        <v/>
      </c>
      <c r="CK194" s="322" t="str">
        <f ca="true">+IF(OFFSET('Sanitation Data'!$D$28,0,10*ROW('Sanitation Data'!D188))="","",OFFSET('Sanitation Data'!$D$28,0,10*ROW('Sanitation Data'!D188)))</f>
        <v/>
      </c>
      <c r="CL194" s="322" t="str">
        <f ca="true">+IF(OFFSET('Sanitation Data'!$D$29,0,10*ROW('Sanitation Data'!D188))="","",OFFSET('Sanitation Data'!$D$29,0,10*ROW('Sanitation Data'!D188)))</f>
        <v/>
      </c>
      <c r="CM194" s="322" t="str">
        <f ca="true">+IF(OFFSET('Sanitation Data'!$D$30,0,10*ROW('Sanitation Data'!D188))="","",OFFSET('Sanitation Data'!$D$30,0,10*ROW('Sanitation Data'!D188)))</f>
        <v/>
      </c>
      <c r="CN194" s="322" t="str">
        <f ca="true">+IF(OFFSET('Sanitation Data'!$D$31,0,10*ROW('Sanitation Data'!D188))="","",OFFSET('Sanitation Data'!$D$31,0,10*ROW('Sanitation Data'!D188)))</f>
        <v/>
      </c>
      <c r="CO194" s="322" t="str">
        <f ca="true">+IF(OFFSET('Sanitation Data'!$D$32,0,10*ROW('Sanitation Data'!D188))="","",OFFSET('Sanitation Data'!$D$32,0,10*ROW('Sanitation Data'!D188)))</f>
        <v/>
      </c>
      <c r="CP194" s="322" t="str">
        <f ca="true">+IF(OFFSET('Sanitation Data'!$E$28,0,10*ROW('Sanitation Data'!E188))="","",OFFSET('Sanitation Data'!$E$28,0,10*ROW('Sanitation Data'!E188)))</f>
        <v/>
      </c>
      <c r="CQ194" s="322" t="str">
        <f ca="true">+IF(OFFSET('Sanitation Data'!$E$29,0,10*ROW('Sanitation Data'!E188))="","",OFFSET('Sanitation Data'!$E$29,0,10*ROW('Sanitation Data'!E188)))</f>
        <v/>
      </c>
      <c r="CR194" s="322" t="str">
        <f ca="true">+IF(OFFSET('Sanitation Data'!$E$30,0,10*ROW('Sanitation Data'!E188))="","",OFFSET('Sanitation Data'!$E$30,0,10*ROW('Sanitation Data'!E188)))</f>
        <v/>
      </c>
      <c r="CS194" s="322" t="str">
        <f ca="true">+IF(OFFSET('Sanitation Data'!$E$31,0,10*ROW('Sanitation Data'!E188))="","",OFFSET('Sanitation Data'!$E$31,0,10*ROW('Sanitation Data'!E188)))</f>
        <v/>
      </c>
      <c r="CT194" s="322" t="str">
        <f ca="true">+IF(OFFSET('Sanitation Data'!$E$32,0,10*ROW('Sanitation Data'!E188))="","",OFFSET('Sanitation Data'!$E$32,0,10*ROW('Sanitation Data'!E188)))</f>
        <v/>
      </c>
      <c r="CU194" s="322" t="str">
        <f ca="true">+IF(OFFSET('Sanitation Data'!$F$28,0,10*ROW('Sanitation Data'!F188))="","",OFFSET('Sanitation Data'!$F$28,0,10*ROW('Sanitation Data'!F188)))</f>
        <v/>
      </c>
      <c r="CV194" s="322" t="str">
        <f ca="true">+IF(OFFSET('Sanitation Data'!$F$29,0,10*ROW('Sanitation Data'!F188))="","",OFFSET('Sanitation Data'!$F$29,0,10*ROW('Sanitation Data'!F188)))</f>
        <v/>
      </c>
      <c r="CW194" s="322" t="str">
        <f ca="true">+IF(OFFSET('Sanitation Data'!$F$30,0,10*ROW('Sanitation Data'!F188))="","",OFFSET('Sanitation Data'!$F$30,0,10*ROW('Sanitation Data'!F188)))</f>
        <v/>
      </c>
      <c r="CX194" s="322" t="str">
        <f ca="true">+IF(OFFSET('Sanitation Data'!$F$31,0,10*ROW('Sanitation Data'!F188))="","",OFFSET('Sanitation Data'!$F$31,0,10*ROW('Sanitation Data'!F188)))</f>
        <v/>
      </c>
      <c r="CY194" s="322" t="str">
        <f ca="true">+IF(OFFSET('Sanitation Data'!$F$32,0,10*ROW('Sanitation Data'!F188))="","",OFFSET('Sanitation Data'!$F$32,0,10*ROW('Sanitation Data'!F188)))</f>
        <v/>
      </c>
      <c r="CZ194" s="322" t="str">
        <f ca="true">+IF(OFFSET('Sanitation Data'!$G$28,0,10*ROW('Sanitation Data'!G188))="","",OFFSET('Sanitation Data'!$G$28,0,10*ROW('Sanitation Data'!G188)))</f>
        <v/>
      </c>
      <c r="DA194" s="322" t="str">
        <f ca="true">+IF(OFFSET('Sanitation Data'!$G$29,0,10*ROW('Sanitation Data'!G188))="","",OFFSET('Sanitation Data'!$G$29,0,10*ROW('Sanitation Data'!G188)))</f>
        <v/>
      </c>
      <c r="DB194" s="322" t="str">
        <f ca="true">+IF(OFFSET('Sanitation Data'!$G$30,0,10*ROW('Sanitation Data'!G188))="","",OFFSET('Sanitation Data'!$G$30,0,10*ROW('Sanitation Data'!G188)))</f>
        <v/>
      </c>
      <c r="DC194" s="322" t="str">
        <f ca="true">+IF(OFFSET('Sanitation Data'!$G$31,0,10*ROW('Sanitation Data'!G188))="","",OFFSET('Sanitation Data'!$G$31,0,10*ROW('Sanitation Data'!G188)))</f>
        <v/>
      </c>
      <c r="DD194" s="322" t="str">
        <f ca="true">+IF(OFFSET('Sanitation Data'!$G$32,0,10*ROW('Sanitation Data'!G188))="","",OFFSET('Sanitation Data'!$G$32,0,10*ROW('Sanitation Data'!G188)))</f>
        <v/>
      </c>
      <c r="DE194" s="322" t="str">
        <f ca="true">+IF(OFFSET('Sanitation Data'!$H$28,0,10*ROW('Sanitation Data'!H188))="","",OFFSET('Sanitation Data'!$H$28,0,10*ROW('Sanitation Data'!H188)))</f>
        <v/>
      </c>
      <c r="DF194" s="322" t="str">
        <f ca="true">+IF(OFFSET('Sanitation Data'!$H$29,0,10*ROW('Sanitation Data'!H188))="","",OFFSET('Sanitation Data'!$H$29,0,10*ROW('Sanitation Data'!H188)))</f>
        <v/>
      </c>
      <c r="DG194" s="322" t="str">
        <f ca="true">+IF(OFFSET('Sanitation Data'!$H$30,0,10*ROW('Sanitation Data'!H188))="","",OFFSET('Sanitation Data'!$H$30,0,10*ROW('Sanitation Data'!H188)))</f>
        <v/>
      </c>
      <c r="DH194" s="322" t="str">
        <f ca="true">+IF(OFFSET('Sanitation Data'!$H$31,0,10*ROW('Sanitation Data'!H188))="","",OFFSET('Sanitation Data'!$H$31,0,10*ROW('Sanitation Data'!H188)))</f>
        <v/>
      </c>
      <c r="DI194" s="322" t="str">
        <f ca="true">+IF(OFFSET('Sanitation Data'!$H$32,0,10*ROW('Sanitation Data'!H188))="","",OFFSET('Sanitation Data'!$H$32,0,10*ROW('Sanitation Data'!H188)))</f>
        <v/>
      </c>
      <c r="DJ194" s="322" t="str">
        <f ca="true">+IF(OFFSET('Sanitation Data'!$I$28,0,10*ROW('Sanitation Data'!I188))="","",OFFSET('Sanitation Data'!$I$28,0,10*ROW('Sanitation Data'!I188)))</f>
        <v/>
      </c>
      <c r="DK194" s="322" t="str">
        <f ca="true">+IF(OFFSET('Sanitation Data'!$I$29,0,10*ROW('Sanitation Data'!I188))="","",OFFSET('Sanitation Data'!$I$29,0,10*ROW('Sanitation Data'!I188)))</f>
        <v/>
      </c>
      <c r="DL194" s="322" t="str">
        <f ca="true">+IF(OFFSET('Sanitation Data'!$I$30,0,10*ROW('Sanitation Data'!I188))="","",OFFSET('Sanitation Data'!$I$30,0,10*ROW('Sanitation Data'!I188)))</f>
        <v/>
      </c>
      <c r="DM194" s="322" t="str">
        <f ca="true">+IF(OFFSET('Sanitation Data'!$I$31,0,10*ROW('Sanitation Data'!I188))="","",OFFSET('Sanitation Data'!$I$31,0,10*ROW('Sanitation Data'!I188)))</f>
        <v/>
      </c>
      <c r="DN194" s="322" t="str">
        <f ca="true">+IF(OFFSET('Sanitation Data'!$I$32,0,10*ROW('Sanitation Data'!I188))="","",OFFSET('Sanitation Data'!$I$32,0,10*ROW('Sanitation Data'!I188)))</f>
        <v/>
      </c>
      <c r="DO194" s="322" t="str">
        <f ca="true">+IF(OFFSET('Hygiene Data'!$D$11,0,10*ROW('Hygiene Data'!D188))="","",OFFSET('Hygiene Data'!$D$11,0,10*ROW('Hygiene Data'!D188)))</f>
        <v/>
      </c>
      <c r="DP194" s="322" t="str">
        <f ca="true">+IF(OFFSET('Hygiene Data'!$D$12,0,10*ROW('Hygiene Data'!D188))="","",OFFSET('Hygiene Data'!$D$12,0,10*ROW('Hygiene Data'!D188)))</f>
        <v/>
      </c>
      <c r="DQ194" s="322" t="str">
        <f ca="true">+IF(OFFSET('Hygiene Data'!$D$13,0,10*ROW('Hygiene Data'!D188))="","",OFFSET('Hygiene Data'!$D$13,0,10*ROW('Hygiene Data'!D188)))</f>
        <v/>
      </c>
      <c r="DR194" s="322" t="str">
        <f ca="true">+IF(OFFSET('Hygiene Data'!$E$11,0,10*ROW('Hygiene Data'!E188))="","",OFFSET('Hygiene Data'!$E$11,0,10*ROW('Hygiene Data'!E188)))</f>
        <v/>
      </c>
      <c r="DS194" s="322" t="str">
        <f ca="true">+IF(OFFSET('Hygiene Data'!$E$12,0,10*ROW('Hygiene Data'!E188))="","",OFFSET('Hygiene Data'!$E$12,0,10*ROW('Hygiene Data'!E188)))</f>
        <v/>
      </c>
      <c r="DT194" s="322" t="str">
        <f ca="true">+IF(OFFSET('Hygiene Data'!$E$13,0,10*ROW('Hygiene Data'!E188))="","",OFFSET('Hygiene Data'!$E$13,0,10*ROW('Hygiene Data'!E188)))</f>
        <v/>
      </c>
      <c r="DU194" s="322" t="str">
        <f ca="true">+IF(OFFSET('Hygiene Data'!$F$11,0,10*ROW('Hygiene Data'!F188))="","",OFFSET('Hygiene Data'!$F$11,0,10*ROW('Hygiene Data'!F188)))</f>
        <v/>
      </c>
      <c r="DV194" s="322" t="str">
        <f ca="true">+IF(OFFSET('Hygiene Data'!$F$12,0,10*ROW('Hygiene Data'!F188))="","",OFFSET('Hygiene Data'!$F$12,0,10*ROW('Hygiene Data'!F188)))</f>
        <v/>
      </c>
      <c r="DW194" s="322" t="str">
        <f ca="true">+IF(OFFSET('Hygiene Data'!$F$13,0,10*ROW('Hygiene Data'!F188))="","",OFFSET('Hygiene Data'!$F$13,0,10*ROW('Hygiene Data'!F188)))</f>
        <v/>
      </c>
      <c r="DX194" s="322" t="str">
        <f ca="true">+IF(OFFSET('Hygiene Data'!$G$11,0,10*ROW('Hygiene Data'!G188))="","",OFFSET('Hygiene Data'!$G$11,0,10*ROW('Hygiene Data'!G188)))</f>
        <v/>
      </c>
      <c r="DY194" s="322" t="str">
        <f ca="true">+IF(OFFSET('Hygiene Data'!$G$12,0,10*ROW('Hygiene Data'!G188))="","",OFFSET('Hygiene Data'!$G$12,0,10*ROW('Hygiene Data'!G188)))</f>
        <v/>
      </c>
      <c r="DZ194" s="322" t="str">
        <f ca="true">+IF(OFFSET('Hygiene Data'!$G$13,0,10*ROW('Hygiene Data'!G188))="","",OFFSET('Hygiene Data'!$G$13,0,10*ROW('Hygiene Data'!G188)))</f>
        <v/>
      </c>
      <c r="EA194" s="322" t="str">
        <f ca="true">+IF(OFFSET('Hygiene Data'!$H$11,0,10*ROW('Hygiene Data'!H188))="","",OFFSET('Hygiene Data'!$H$11,0,10*ROW('Hygiene Data'!H188)))</f>
        <v/>
      </c>
      <c r="EB194" s="322" t="str">
        <f ca="true">+IF(OFFSET('Hygiene Data'!$H$12,0,10*ROW('Hygiene Data'!H188))="","",OFFSET('Hygiene Data'!$H$12,0,10*ROW('Hygiene Data'!H188)))</f>
        <v/>
      </c>
      <c r="EC194" s="322" t="str">
        <f ca="true">+IF(OFFSET('Hygiene Data'!$H$13,0,10*ROW('Hygiene Data'!H188))="","",OFFSET('Hygiene Data'!$H$13,0,10*ROW('Hygiene Data'!H188)))</f>
        <v/>
      </c>
      <c r="ED194" s="322" t="str">
        <f ca="true">+IF(OFFSET('Hygiene Data'!$I$11,0,10*ROW('Hygiene Data'!I188))="","",OFFSET('Hygiene Data'!$I$11,0,10*ROW('Hygiene Data'!I188)))</f>
        <v/>
      </c>
      <c r="EE194" s="322" t="str">
        <f ca="true">+IF(OFFSET('Hygiene Data'!$I$12,0,10*ROW('Hygiene Data'!I188))="","",OFFSET('Hygiene Data'!$I$12,0,10*ROW('Hygiene Data'!I188)))</f>
        <v/>
      </c>
      <c r="EF194" s="322" t="str">
        <f ca="true">+IF(OFFSET('Hygiene Data'!$I$13,0,10*ROW('Hygiene Data'!I188))="","",OFFSET('Hygiene Data'!$I$13,0,10*ROW('Hygiene Data'!I188)))</f>
        <v/>
      </c>
    </row>
    <row xmlns:x14ac="http://schemas.microsoft.com/office/spreadsheetml/2009/9/ac" r="195" x14ac:dyDescent="0.2">
      <c r="A195" s="38" t="str">
        <f ca="true">+IF(OFFSET('Water Data'!$B$2,0,10*ROW('Water Data'!E189))="","",OFFSET('Water Data'!$B$2,0,10*ROW('Water Data'!E189)))</f>
        <v/>
      </c>
      <c r="B195" s="38" t="str">
        <f ca="true">+IF(OFFSET('Water Data'!$C$2,0,10*ROW('Water Data'!F189))="","",OFFSET('Water Data'!$C$2,0,10*ROW('Water Data'!F189)))</f>
        <v/>
      </c>
      <c r="C195" s="378" t="str">
        <f t="shared" ca="true" si="2"/>
        <v/>
      </c>
      <c r="D195" s="99"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9"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9"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9"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9"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9"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9"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9"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9"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9"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9"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9"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9"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9"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9"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9"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9"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9"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100"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100"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100"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100"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100"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100"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100"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100"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100"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100"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100"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100"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100"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100"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100"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100"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100"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100"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100"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100"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100"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100"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100"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100"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100"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100"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100"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100"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100"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100"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101"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101"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101"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101"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101"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101"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101"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101"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101"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101"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101"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101"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101"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101"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101"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101"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101"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101"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22"/>
      <c r="BS195" s="322" t="str">
        <f ca="true">+IF(OFFSET('Water Data'!$D$27,0,10*ROW('Water Data'!D189))="","",OFFSET('Water Data'!$D$27,0,10*ROW('Water Data'!D189)))</f>
        <v/>
      </c>
      <c r="BT195" s="322" t="str">
        <f ca="true">+IF(OFFSET('Water Data'!$D$28,0,10*ROW('Water Data'!D189))="","",OFFSET('Water Data'!$D$28,0,10*ROW('Water Data'!D189)))</f>
        <v/>
      </c>
      <c r="BU195" s="322" t="str">
        <f ca="true">+IF(OFFSET('Water Data'!$D$29,0,10*ROW('Water Data'!D189))="","",OFFSET('Water Data'!$D$29,0,10*ROW('Water Data'!D189)))</f>
        <v/>
      </c>
      <c r="BV195" s="322" t="str">
        <f ca="true">+IF(OFFSET('Water Data'!$E$27,0,10*ROW('Water Data'!E189))="","",OFFSET('Water Data'!$E$27,0,10*ROW('Water Data'!E189)))</f>
        <v/>
      </c>
      <c r="BW195" s="322" t="str">
        <f ca="true">+IF(OFFSET('Water Data'!$E$28,0,10*ROW('Water Data'!E189))="","",OFFSET('Water Data'!$E$28,0,10*ROW('Water Data'!E189)))</f>
        <v/>
      </c>
      <c r="BX195" s="322" t="str">
        <f ca="true">+IF(OFFSET('Water Data'!$E$29,0,10*ROW('Water Data'!E189))="","",OFFSET('Water Data'!$E$29,0,10*ROW('Water Data'!E189)))</f>
        <v/>
      </c>
      <c r="BY195" s="322" t="str">
        <f ca="true">+IF(OFFSET('Water Data'!$F$27,0,10*ROW('Water Data'!F189))="","",OFFSET('Water Data'!$F$27,0,10*ROW('Water Data'!F189)))</f>
        <v/>
      </c>
      <c r="BZ195" s="322" t="str">
        <f ca="true">+IF(OFFSET('Water Data'!$F$28,0,10*ROW('Water Data'!F189))="","",OFFSET('Water Data'!$F$28,0,10*ROW('Water Data'!F189)))</f>
        <v/>
      </c>
      <c r="CA195" s="322" t="str">
        <f ca="true">+IF(OFFSET('Water Data'!$F$29,0,10*ROW('Water Data'!F189))="","",OFFSET('Water Data'!$F$29,0,10*ROW('Water Data'!F189)))</f>
        <v/>
      </c>
      <c r="CB195" s="322" t="str">
        <f ca="true">+IF(OFFSET('Water Data'!$G$27,0,10*ROW('Water Data'!G189))="","",OFFSET('Water Data'!$G$27,0,10*ROW('Water Data'!G189)))</f>
        <v/>
      </c>
      <c r="CC195" s="322" t="str">
        <f ca="true">+IF(OFFSET('Water Data'!$G$28,0,10*ROW('Water Data'!G189))="","",OFFSET('Water Data'!$G$28,0,10*ROW('Water Data'!G189)))</f>
        <v/>
      </c>
      <c r="CD195" s="322" t="str">
        <f ca="true">+IF(OFFSET('Water Data'!$G$29,0,10*ROW('Water Data'!G189))="","",OFFSET('Water Data'!$G$29,0,10*ROW('Water Data'!G189)))</f>
        <v/>
      </c>
      <c r="CE195" s="322" t="str">
        <f ca="true">+IF(OFFSET('Water Data'!$H$27,0,10*ROW('Water Data'!H189))="","",OFFSET('Water Data'!$H$27,0,10*ROW('Water Data'!H189)))</f>
        <v/>
      </c>
      <c r="CF195" s="322" t="str">
        <f ca="true">+IF(OFFSET('Water Data'!$H$28,0,10*ROW('Water Data'!H189))="","",OFFSET('Water Data'!$H$28,0,10*ROW('Water Data'!H189)))</f>
        <v/>
      </c>
      <c r="CG195" s="322" t="str">
        <f ca="true">+IF(OFFSET('Water Data'!$H$29,0,10*ROW('Water Data'!H189))="","",OFFSET('Water Data'!$H$29,0,10*ROW('Water Data'!H189)))</f>
        <v/>
      </c>
      <c r="CH195" s="322" t="str">
        <f ca="true">+IF(OFFSET('Water Data'!$I$27,0,10*ROW('Water Data'!I189))="","",OFFSET('Water Data'!$I$27,0,10*ROW('Water Data'!I189)))</f>
        <v/>
      </c>
      <c r="CI195" s="322" t="str">
        <f ca="true">+IF(OFFSET('Water Data'!$I$28,0,10*ROW('Water Data'!I189))="","",OFFSET('Water Data'!$I$28,0,10*ROW('Water Data'!I189)))</f>
        <v/>
      </c>
      <c r="CJ195" s="322" t="str">
        <f ca="true">+IF(OFFSET('Water Data'!$I$29,0,10*ROW('Water Data'!I189))="","",OFFSET('Water Data'!$I$29,0,10*ROW('Water Data'!I189)))</f>
        <v/>
      </c>
      <c r="CK195" s="322" t="str">
        <f ca="true">+IF(OFFSET('Sanitation Data'!$D$28,0,10*ROW('Sanitation Data'!D189))="","",OFFSET('Sanitation Data'!$D$28,0,10*ROW('Sanitation Data'!D189)))</f>
        <v/>
      </c>
      <c r="CL195" s="322" t="str">
        <f ca="true">+IF(OFFSET('Sanitation Data'!$D$29,0,10*ROW('Sanitation Data'!D189))="","",OFFSET('Sanitation Data'!$D$29,0,10*ROW('Sanitation Data'!D189)))</f>
        <v/>
      </c>
      <c r="CM195" s="322" t="str">
        <f ca="true">+IF(OFFSET('Sanitation Data'!$D$30,0,10*ROW('Sanitation Data'!D189))="","",OFFSET('Sanitation Data'!$D$30,0,10*ROW('Sanitation Data'!D189)))</f>
        <v/>
      </c>
      <c r="CN195" s="322" t="str">
        <f ca="true">+IF(OFFSET('Sanitation Data'!$D$31,0,10*ROW('Sanitation Data'!D189))="","",OFFSET('Sanitation Data'!$D$31,0,10*ROW('Sanitation Data'!D189)))</f>
        <v/>
      </c>
      <c r="CO195" s="322" t="str">
        <f ca="true">+IF(OFFSET('Sanitation Data'!$D$32,0,10*ROW('Sanitation Data'!D189))="","",OFFSET('Sanitation Data'!$D$32,0,10*ROW('Sanitation Data'!D189)))</f>
        <v/>
      </c>
      <c r="CP195" s="322" t="str">
        <f ca="true">+IF(OFFSET('Sanitation Data'!$E$28,0,10*ROW('Sanitation Data'!E189))="","",OFFSET('Sanitation Data'!$E$28,0,10*ROW('Sanitation Data'!E189)))</f>
        <v/>
      </c>
      <c r="CQ195" s="322" t="str">
        <f ca="true">+IF(OFFSET('Sanitation Data'!$E$29,0,10*ROW('Sanitation Data'!E189))="","",OFFSET('Sanitation Data'!$E$29,0,10*ROW('Sanitation Data'!E189)))</f>
        <v/>
      </c>
      <c r="CR195" s="322" t="str">
        <f ca="true">+IF(OFFSET('Sanitation Data'!$E$30,0,10*ROW('Sanitation Data'!E189))="","",OFFSET('Sanitation Data'!$E$30,0,10*ROW('Sanitation Data'!E189)))</f>
        <v/>
      </c>
      <c r="CS195" s="322" t="str">
        <f ca="true">+IF(OFFSET('Sanitation Data'!$E$31,0,10*ROW('Sanitation Data'!E189))="","",OFFSET('Sanitation Data'!$E$31,0,10*ROW('Sanitation Data'!E189)))</f>
        <v/>
      </c>
      <c r="CT195" s="322" t="str">
        <f ca="true">+IF(OFFSET('Sanitation Data'!$E$32,0,10*ROW('Sanitation Data'!E189))="","",OFFSET('Sanitation Data'!$E$32,0,10*ROW('Sanitation Data'!E189)))</f>
        <v/>
      </c>
      <c r="CU195" s="322" t="str">
        <f ca="true">+IF(OFFSET('Sanitation Data'!$F$28,0,10*ROW('Sanitation Data'!F189))="","",OFFSET('Sanitation Data'!$F$28,0,10*ROW('Sanitation Data'!F189)))</f>
        <v/>
      </c>
      <c r="CV195" s="322" t="str">
        <f ca="true">+IF(OFFSET('Sanitation Data'!$F$29,0,10*ROW('Sanitation Data'!F189))="","",OFFSET('Sanitation Data'!$F$29,0,10*ROW('Sanitation Data'!F189)))</f>
        <v/>
      </c>
      <c r="CW195" s="322" t="str">
        <f ca="true">+IF(OFFSET('Sanitation Data'!$F$30,0,10*ROW('Sanitation Data'!F189))="","",OFFSET('Sanitation Data'!$F$30,0,10*ROW('Sanitation Data'!F189)))</f>
        <v/>
      </c>
      <c r="CX195" s="322" t="str">
        <f ca="true">+IF(OFFSET('Sanitation Data'!$F$31,0,10*ROW('Sanitation Data'!F189))="","",OFFSET('Sanitation Data'!$F$31,0,10*ROW('Sanitation Data'!F189)))</f>
        <v/>
      </c>
      <c r="CY195" s="322" t="str">
        <f ca="true">+IF(OFFSET('Sanitation Data'!$F$32,0,10*ROW('Sanitation Data'!F189))="","",OFFSET('Sanitation Data'!$F$32,0,10*ROW('Sanitation Data'!F189)))</f>
        <v/>
      </c>
      <c r="CZ195" s="322" t="str">
        <f ca="true">+IF(OFFSET('Sanitation Data'!$G$28,0,10*ROW('Sanitation Data'!G189))="","",OFFSET('Sanitation Data'!$G$28,0,10*ROW('Sanitation Data'!G189)))</f>
        <v/>
      </c>
      <c r="DA195" s="322" t="str">
        <f ca="true">+IF(OFFSET('Sanitation Data'!$G$29,0,10*ROW('Sanitation Data'!G189))="","",OFFSET('Sanitation Data'!$G$29,0,10*ROW('Sanitation Data'!G189)))</f>
        <v/>
      </c>
      <c r="DB195" s="322" t="str">
        <f ca="true">+IF(OFFSET('Sanitation Data'!$G$30,0,10*ROW('Sanitation Data'!G189))="","",OFFSET('Sanitation Data'!$G$30,0,10*ROW('Sanitation Data'!G189)))</f>
        <v/>
      </c>
      <c r="DC195" s="322" t="str">
        <f ca="true">+IF(OFFSET('Sanitation Data'!$G$31,0,10*ROW('Sanitation Data'!G189))="","",OFFSET('Sanitation Data'!$G$31,0,10*ROW('Sanitation Data'!G189)))</f>
        <v/>
      </c>
      <c r="DD195" s="322" t="str">
        <f ca="true">+IF(OFFSET('Sanitation Data'!$G$32,0,10*ROW('Sanitation Data'!G189))="","",OFFSET('Sanitation Data'!$G$32,0,10*ROW('Sanitation Data'!G189)))</f>
        <v/>
      </c>
      <c r="DE195" s="322" t="str">
        <f ca="true">+IF(OFFSET('Sanitation Data'!$H$28,0,10*ROW('Sanitation Data'!H189))="","",OFFSET('Sanitation Data'!$H$28,0,10*ROW('Sanitation Data'!H189)))</f>
        <v/>
      </c>
      <c r="DF195" s="322" t="str">
        <f ca="true">+IF(OFFSET('Sanitation Data'!$H$29,0,10*ROW('Sanitation Data'!H189))="","",OFFSET('Sanitation Data'!$H$29,0,10*ROW('Sanitation Data'!H189)))</f>
        <v/>
      </c>
      <c r="DG195" s="322" t="str">
        <f ca="true">+IF(OFFSET('Sanitation Data'!$H$30,0,10*ROW('Sanitation Data'!H189))="","",OFFSET('Sanitation Data'!$H$30,0,10*ROW('Sanitation Data'!H189)))</f>
        <v/>
      </c>
      <c r="DH195" s="322" t="str">
        <f ca="true">+IF(OFFSET('Sanitation Data'!$H$31,0,10*ROW('Sanitation Data'!H189))="","",OFFSET('Sanitation Data'!$H$31,0,10*ROW('Sanitation Data'!H189)))</f>
        <v/>
      </c>
      <c r="DI195" s="322" t="str">
        <f ca="true">+IF(OFFSET('Sanitation Data'!$H$32,0,10*ROW('Sanitation Data'!H189))="","",OFFSET('Sanitation Data'!$H$32,0,10*ROW('Sanitation Data'!H189)))</f>
        <v/>
      </c>
      <c r="DJ195" s="322" t="str">
        <f ca="true">+IF(OFFSET('Sanitation Data'!$I$28,0,10*ROW('Sanitation Data'!I189))="","",OFFSET('Sanitation Data'!$I$28,0,10*ROW('Sanitation Data'!I189)))</f>
        <v/>
      </c>
      <c r="DK195" s="322" t="str">
        <f ca="true">+IF(OFFSET('Sanitation Data'!$I$29,0,10*ROW('Sanitation Data'!I189))="","",OFFSET('Sanitation Data'!$I$29,0,10*ROW('Sanitation Data'!I189)))</f>
        <v/>
      </c>
      <c r="DL195" s="322" t="str">
        <f ca="true">+IF(OFFSET('Sanitation Data'!$I$30,0,10*ROW('Sanitation Data'!I189))="","",OFFSET('Sanitation Data'!$I$30,0,10*ROW('Sanitation Data'!I189)))</f>
        <v/>
      </c>
      <c r="DM195" s="322" t="str">
        <f ca="true">+IF(OFFSET('Sanitation Data'!$I$31,0,10*ROW('Sanitation Data'!I189))="","",OFFSET('Sanitation Data'!$I$31,0,10*ROW('Sanitation Data'!I189)))</f>
        <v/>
      </c>
      <c r="DN195" s="322" t="str">
        <f ca="true">+IF(OFFSET('Sanitation Data'!$I$32,0,10*ROW('Sanitation Data'!I189))="","",OFFSET('Sanitation Data'!$I$32,0,10*ROW('Sanitation Data'!I189)))</f>
        <v/>
      </c>
      <c r="DO195" s="322" t="str">
        <f ca="true">+IF(OFFSET('Hygiene Data'!$D$11,0,10*ROW('Hygiene Data'!D189))="","",OFFSET('Hygiene Data'!$D$11,0,10*ROW('Hygiene Data'!D189)))</f>
        <v/>
      </c>
      <c r="DP195" s="322" t="str">
        <f ca="true">+IF(OFFSET('Hygiene Data'!$D$12,0,10*ROW('Hygiene Data'!D189))="","",OFFSET('Hygiene Data'!$D$12,0,10*ROW('Hygiene Data'!D189)))</f>
        <v/>
      </c>
      <c r="DQ195" s="322" t="str">
        <f ca="true">+IF(OFFSET('Hygiene Data'!$D$13,0,10*ROW('Hygiene Data'!D189))="","",OFFSET('Hygiene Data'!$D$13,0,10*ROW('Hygiene Data'!D189)))</f>
        <v/>
      </c>
      <c r="DR195" s="322" t="str">
        <f ca="true">+IF(OFFSET('Hygiene Data'!$E$11,0,10*ROW('Hygiene Data'!E189))="","",OFFSET('Hygiene Data'!$E$11,0,10*ROW('Hygiene Data'!E189)))</f>
        <v/>
      </c>
      <c r="DS195" s="322" t="str">
        <f ca="true">+IF(OFFSET('Hygiene Data'!$E$12,0,10*ROW('Hygiene Data'!E189))="","",OFFSET('Hygiene Data'!$E$12,0,10*ROW('Hygiene Data'!E189)))</f>
        <v/>
      </c>
      <c r="DT195" s="322" t="str">
        <f ca="true">+IF(OFFSET('Hygiene Data'!$E$13,0,10*ROW('Hygiene Data'!E189))="","",OFFSET('Hygiene Data'!$E$13,0,10*ROW('Hygiene Data'!E189)))</f>
        <v/>
      </c>
      <c r="DU195" s="322" t="str">
        <f ca="true">+IF(OFFSET('Hygiene Data'!$F$11,0,10*ROW('Hygiene Data'!F189))="","",OFFSET('Hygiene Data'!$F$11,0,10*ROW('Hygiene Data'!F189)))</f>
        <v/>
      </c>
      <c r="DV195" s="322" t="str">
        <f ca="true">+IF(OFFSET('Hygiene Data'!$F$12,0,10*ROW('Hygiene Data'!F189))="","",OFFSET('Hygiene Data'!$F$12,0,10*ROW('Hygiene Data'!F189)))</f>
        <v/>
      </c>
      <c r="DW195" s="322" t="str">
        <f ca="true">+IF(OFFSET('Hygiene Data'!$F$13,0,10*ROW('Hygiene Data'!F189))="","",OFFSET('Hygiene Data'!$F$13,0,10*ROW('Hygiene Data'!F189)))</f>
        <v/>
      </c>
      <c r="DX195" s="322" t="str">
        <f ca="true">+IF(OFFSET('Hygiene Data'!$G$11,0,10*ROW('Hygiene Data'!G189))="","",OFFSET('Hygiene Data'!$G$11,0,10*ROW('Hygiene Data'!G189)))</f>
        <v/>
      </c>
      <c r="DY195" s="322" t="str">
        <f ca="true">+IF(OFFSET('Hygiene Data'!$G$12,0,10*ROW('Hygiene Data'!G189))="","",OFFSET('Hygiene Data'!$G$12,0,10*ROW('Hygiene Data'!G189)))</f>
        <v/>
      </c>
      <c r="DZ195" s="322" t="str">
        <f ca="true">+IF(OFFSET('Hygiene Data'!$G$13,0,10*ROW('Hygiene Data'!G189))="","",OFFSET('Hygiene Data'!$G$13,0,10*ROW('Hygiene Data'!G189)))</f>
        <v/>
      </c>
      <c r="EA195" s="322" t="str">
        <f ca="true">+IF(OFFSET('Hygiene Data'!$H$11,0,10*ROW('Hygiene Data'!H189))="","",OFFSET('Hygiene Data'!$H$11,0,10*ROW('Hygiene Data'!H189)))</f>
        <v/>
      </c>
      <c r="EB195" s="322" t="str">
        <f ca="true">+IF(OFFSET('Hygiene Data'!$H$12,0,10*ROW('Hygiene Data'!H189))="","",OFFSET('Hygiene Data'!$H$12,0,10*ROW('Hygiene Data'!H189)))</f>
        <v/>
      </c>
      <c r="EC195" s="322" t="str">
        <f ca="true">+IF(OFFSET('Hygiene Data'!$H$13,0,10*ROW('Hygiene Data'!H189))="","",OFFSET('Hygiene Data'!$H$13,0,10*ROW('Hygiene Data'!H189)))</f>
        <v/>
      </c>
      <c r="ED195" s="322" t="str">
        <f ca="true">+IF(OFFSET('Hygiene Data'!$I$11,0,10*ROW('Hygiene Data'!I189))="","",OFFSET('Hygiene Data'!$I$11,0,10*ROW('Hygiene Data'!I189)))</f>
        <v/>
      </c>
      <c r="EE195" s="322" t="str">
        <f ca="true">+IF(OFFSET('Hygiene Data'!$I$12,0,10*ROW('Hygiene Data'!I189))="","",OFFSET('Hygiene Data'!$I$12,0,10*ROW('Hygiene Data'!I189)))</f>
        <v/>
      </c>
      <c r="EF195" s="322" t="str">
        <f ca="true">+IF(OFFSET('Hygiene Data'!$I$13,0,10*ROW('Hygiene Data'!I189))="","",OFFSET('Hygiene Data'!$I$13,0,10*ROW('Hygiene Data'!I189)))</f>
        <v/>
      </c>
    </row>
    <row xmlns:x14ac="http://schemas.microsoft.com/office/spreadsheetml/2009/9/ac" r="196" x14ac:dyDescent="0.2">
      <c r="A196" s="38" t="str">
        <f ca="true">+IF(OFFSET('Water Data'!$B$2,0,10*ROW('Water Data'!E190))="","",OFFSET('Water Data'!$B$2,0,10*ROW('Water Data'!E190)))</f>
        <v/>
      </c>
      <c r="B196" s="38" t="str">
        <f ca="true">+IF(OFFSET('Water Data'!$C$2,0,10*ROW('Water Data'!F190))="","",OFFSET('Water Data'!$C$2,0,10*ROW('Water Data'!F190)))</f>
        <v/>
      </c>
      <c r="C196" s="378" t="str">
        <f t="shared" ca="true" si="2"/>
        <v/>
      </c>
      <c r="D196" s="99"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9"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9"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9"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9"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9"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9"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9"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9"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9"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9"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9"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9"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9"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9"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9"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9"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9"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100"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100"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100"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100"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100"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100"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100"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100"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100"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100"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100"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100"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100"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100"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100"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100"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100"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100"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100"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100"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100"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100"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100"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100"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100"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100"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100"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100"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100"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100"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101"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101"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101"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101"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101"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101"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101"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101"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101"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101"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101"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101"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101"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101"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101"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101"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101"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101"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22"/>
      <c r="BS196" s="322" t="str">
        <f ca="true">+IF(OFFSET('Water Data'!$D$27,0,10*ROW('Water Data'!D190))="","",OFFSET('Water Data'!$D$27,0,10*ROW('Water Data'!D190)))</f>
        <v/>
      </c>
      <c r="BT196" s="322" t="str">
        <f ca="true">+IF(OFFSET('Water Data'!$D$28,0,10*ROW('Water Data'!D190))="","",OFFSET('Water Data'!$D$28,0,10*ROW('Water Data'!D190)))</f>
        <v/>
      </c>
      <c r="BU196" s="322" t="str">
        <f ca="true">+IF(OFFSET('Water Data'!$D$29,0,10*ROW('Water Data'!D190))="","",OFFSET('Water Data'!$D$29,0,10*ROW('Water Data'!D190)))</f>
        <v/>
      </c>
      <c r="BV196" s="322" t="str">
        <f ca="true">+IF(OFFSET('Water Data'!$E$27,0,10*ROW('Water Data'!E190))="","",OFFSET('Water Data'!$E$27,0,10*ROW('Water Data'!E190)))</f>
        <v/>
      </c>
      <c r="BW196" s="322" t="str">
        <f ca="true">+IF(OFFSET('Water Data'!$E$28,0,10*ROW('Water Data'!E190))="","",OFFSET('Water Data'!$E$28,0,10*ROW('Water Data'!E190)))</f>
        <v/>
      </c>
      <c r="BX196" s="322" t="str">
        <f ca="true">+IF(OFFSET('Water Data'!$E$29,0,10*ROW('Water Data'!E190))="","",OFFSET('Water Data'!$E$29,0,10*ROW('Water Data'!E190)))</f>
        <v/>
      </c>
      <c r="BY196" s="322" t="str">
        <f ca="true">+IF(OFFSET('Water Data'!$F$27,0,10*ROW('Water Data'!F190))="","",OFFSET('Water Data'!$F$27,0,10*ROW('Water Data'!F190)))</f>
        <v/>
      </c>
      <c r="BZ196" s="322" t="str">
        <f ca="true">+IF(OFFSET('Water Data'!$F$28,0,10*ROW('Water Data'!F190))="","",OFFSET('Water Data'!$F$28,0,10*ROW('Water Data'!F190)))</f>
        <v/>
      </c>
      <c r="CA196" s="322" t="str">
        <f ca="true">+IF(OFFSET('Water Data'!$F$29,0,10*ROW('Water Data'!F190))="","",OFFSET('Water Data'!$F$29,0,10*ROW('Water Data'!F190)))</f>
        <v/>
      </c>
      <c r="CB196" s="322" t="str">
        <f ca="true">+IF(OFFSET('Water Data'!$G$27,0,10*ROW('Water Data'!G190))="","",OFFSET('Water Data'!$G$27,0,10*ROW('Water Data'!G190)))</f>
        <v/>
      </c>
      <c r="CC196" s="322" t="str">
        <f ca="true">+IF(OFFSET('Water Data'!$G$28,0,10*ROW('Water Data'!G190))="","",OFFSET('Water Data'!$G$28,0,10*ROW('Water Data'!G190)))</f>
        <v/>
      </c>
      <c r="CD196" s="322" t="str">
        <f ca="true">+IF(OFFSET('Water Data'!$G$29,0,10*ROW('Water Data'!G190))="","",OFFSET('Water Data'!$G$29,0,10*ROW('Water Data'!G190)))</f>
        <v/>
      </c>
      <c r="CE196" s="322" t="str">
        <f ca="true">+IF(OFFSET('Water Data'!$H$27,0,10*ROW('Water Data'!H190))="","",OFFSET('Water Data'!$H$27,0,10*ROW('Water Data'!H190)))</f>
        <v/>
      </c>
      <c r="CF196" s="322" t="str">
        <f ca="true">+IF(OFFSET('Water Data'!$H$28,0,10*ROW('Water Data'!H190))="","",OFFSET('Water Data'!$H$28,0,10*ROW('Water Data'!H190)))</f>
        <v/>
      </c>
      <c r="CG196" s="322" t="str">
        <f ca="true">+IF(OFFSET('Water Data'!$H$29,0,10*ROW('Water Data'!H190))="","",OFFSET('Water Data'!$H$29,0,10*ROW('Water Data'!H190)))</f>
        <v/>
      </c>
      <c r="CH196" s="322" t="str">
        <f ca="true">+IF(OFFSET('Water Data'!$I$27,0,10*ROW('Water Data'!I190))="","",OFFSET('Water Data'!$I$27,0,10*ROW('Water Data'!I190)))</f>
        <v/>
      </c>
      <c r="CI196" s="322" t="str">
        <f ca="true">+IF(OFFSET('Water Data'!$I$28,0,10*ROW('Water Data'!I190))="","",OFFSET('Water Data'!$I$28,0,10*ROW('Water Data'!I190)))</f>
        <v/>
      </c>
      <c r="CJ196" s="322" t="str">
        <f ca="true">+IF(OFFSET('Water Data'!$I$29,0,10*ROW('Water Data'!I190))="","",OFFSET('Water Data'!$I$29,0,10*ROW('Water Data'!I190)))</f>
        <v/>
      </c>
      <c r="CK196" s="322" t="str">
        <f ca="true">+IF(OFFSET('Sanitation Data'!$D$28,0,10*ROW('Sanitation Data'!D190))="","",OFFSET('Sanitation Data'!$D$28,0,10*ROW('Sanitation Data'!D190)))</f>
        <v/>
      </c>
      <c r="CL196" s="322" t="str">
        <f ca="true">+IF(OFFSET('Sanitation Data'!$D$29,0,10*ROW('Sanitation Data'!D190))="","",OFFSET('Sanitation Data'!$D$29,0,10*ROW('Sanitation Data'!D190)))</f>
        <v/>
      </c>
      <c r="CM196" s="322" t="str">
        <f ca="true">+IF(OFFSET('Sanitation Data'!$D$30,0,10*ROW('Sanitation Data'!D190))="","",OFFSET('Sanitation Data'!$D$30,0,10*ROW('Sanitation Data'!D190)))</f>
        <v/>
      </c>
      <c r="CN196" s="322" t="str">
        <f ca="true">+IF(OFFSET('Sanitation Data'!$D$31,0,10*ROW('Sanitation Data'!D190))="","",OFFSET('Sanitation Data'!$D$31,0,10*ROW('Sanitation Data'!D190)))</f>
        <v/>
      </c>
      <c r="CO196" s="322" t="str">
        <f ca="true">+IF(OFFSET('Sanitation Data'!$D$32,0,10*ROW('Sanitation Data'!D190))="","",OFFSET('Sanitation Data'!$D$32,0,10*ROW('Sanitation Data'!D190)))</f>
        <v/>
      </c>
      <c r="CP196" s="322" t="str">
        <f ca="true">+IF(OFFSET('Sanitation Data'!$E$28,0,10*ROW('Sanitation Data'!E190))="","",OFFSET('Sanitation Data'!$E$28,0,10*ROW('Sanitation Data'!E190)))</f>
        <v/>
      </c>
      <c r="CQ196" s="322" t="str">
        <f ca="true">+IF(OFFSET('Sanitation Data'!$E$29,0,10*ROW('Sanitation Data'!E190))="","",OFFSET('Sanitation Data'!$E$29,0,10*ROW('Sanitation Data'!E190)))</f>
        <v/>
      </c>
      <c r="CR196" s="322" t="str">
        <f ca="true">+IF(OFFSET('Sanitation Data'!$E$30,0,10*ROW('Sanitation Data'!E190))="","",OFFSET('Sanitation Data'!$E$30,0,10*ROW('Sanitation Data'!E190)))</f>
        <v/>
      </c>
      <c r="CS196" s="322" t="str">
        <f ca="true">+IF(OFFSET('Sanitation Data'!$E$31,0,10*ROW('Sanitation Data'!E190))="","",OFFSET('Sanitation Data'!$E$31,0,10*ROW('Sanitation Data'!E190)))</f>
        <v/>
      </c>
      <c r="CT196" s="322" t="str">
        <f ca="true">+IF(OFFSET('Sanitation Data'!$E$32,0,10*ROW('Sanitation Data'!E190))="","",OFFSET('Sanitation Data'!$E$32,0,10*ROW('Sanitation Data'!E190)))</f>
        <v/>
      </c>
      <c r="CU196" s="322" t="str">
        <f ca="true">+IF(OFFSET('Sanitation Data'!$F$28,0,10*ROW('Sanitation Data'!F190))="","",OFFSET('Sanitation Data'!$F$28,0,10*ROW('Sanitation Data'!F190)))</f>
        <v/>
      </c>
      <c r="CV196" s="322" t="str">
        <f ca="true">+IF(OFFSET('Sanitation Data'!$F$29,0,10*ROW('Sanitation Data'!F190))="","",OFFSET('Sanitation Data'!$F$29,0,10*ROW('Sanitation Data'!F190)))</f>
        <v/>
      </c>
      <c r="CW196" s="322" t="str">
        <f ca="true">+IF(OFFSET('Sanitation Data'!$F$30,0,10*ROW('Sanitation Data'!F190))="","",OFFSET('Sanitation Data'!$F$30,0,10*ROW('Sanitation Data'!F190)))</f>
        <v/>
      </c>
      <c r="CX196" s="322" t="str">
        <f ca="true">+IF(OFFSET('Sanitation Data'!$F$31,0,10*ROW('Sanitation Data'!F190))="","",OFFSET('Sanitation Data'!$F$31,0,10*ROW('Sanitation Data'!F190)))</f>
        <v/>
      </c>
      <c r="CY196" s="322" t="str">
        <f ca="true">+IF(OFFSET('Sanitation Data'!$F$32,0,10*ROW('Sanitation Data'!F190))="","",OFFSET('Sanitation Data'!$F$32,0,10*ROW('Sanitation Data'!F190)))</f>
        <v/>
      </c>
      <c r="CZ196" s="322" t="str">
        <f ca="true">+IF(OFFSET('Sanitation Data'!$G$28,0,10*ROW('Sanitation Data'!G190))="","",OFFSET('Sanitation Data'!$G$28,0,10*ROW('Sanitation Data'!G190)))</f>
        <v/>
      </c>
      <c r="DA196" s="322" t="str">
        <f ca="true">+IF(OFFSET('Sanitation Data'!$G$29,0,10*ROW('Sanitation Data'!G190))="","",OFFSET('Sanitation Data'!$G$29,0,10*ROW('Sanitation Data'!G190)))</f>
        <v/>
      </c>
      <c r="DB196" s="322" t="str">
        <f ca="true">+IF(OFFSET('Sanitation Data'!$G$30,0,10*ROW('Sanitation Data'!G190))="","",OFFSET('Sanitation Data'!$G$30,0,10*ROW('Sanitation Data'!G190)))</f>
        <v/>
      </c>
      <c r="DC196" s="322" t="str">
        <f ca="true">+IF(OFFSET('Sanitation Data'!$G$31,0,10*ROW('Sanitation Data'!G190))="","",OFFSET('Sanitation Data'!$G$31,0,10*ROW('Sanitation Data'!G190)))</f>
        <v/>
      </c>
      <c r="DD196" s="322" t="str">
        <f ca="true">+IF(OFFSET('Sanitation Data'!$G$32,0,10*ROW('Sanitation Data'!G190))="","",OFFSET('Sanitation Data'!$G$32,0,10*ROW('Sanitation Data'!G190)))</f>
        <v/>
      </c>
      <c r="DE196" s="322" t="str">
        <f ca="true">+IF(OFFSET('Sanitation Data'!$H$28,0,10*ROW('Sanitation Data'!H190))="","",OFFSET('Sanitation Data'!$H$28,0,10*ROW('Sanitation Data'!H190)))</f>
        <v/>
      </c>
      <c r="DF196" s="322" t="str">
        <f ca="true">+IF(OFFSET('Sanitation Data'!$H$29,0,10*ROW('Sanitation Data'!H190))="","",OFFSET('Sanitation Data'!$H$29,0,10*ROW('Sanitation Data'!H190)))</f>
        <v/>
      </c>
      <c r="DG196" s="322" t="str">
        <f ca="true">+IF(OFFSET('Sanitation Data'!$H$30,0,10*ROW('Sanitation Data'!H190))="","",OFFSET('Sanitation Data'!$H$30,0,10*ROW('Sanitation Data'!H190)))</f>
        <v/>
      </c>
      <c r="DH196" s="322" t="str">
        <f ca="true">+IF(OFFSET('Sanitation Data'!$H$31,0,10*ROW('Sanitation Data'!H190))="","",OFFSET('Sanitation Data'!$H$31,0,10*ROW('Sanitation Data'!H190)))</f>
        <v/>
      </c>
      <c r="DI196" s="322" t="str">
        <f ca="true">+IF(OFFSET('Sanitation Data'!$H$32,0,10*ROW('Sanitation Data'!H190))="","",OFFSET('Sanitation Data'!$H$32,0,10*ROW('Sanitation Data'!H190)))</f>
        <v/>
      </c>
      <c r="DJ196" s="322" t="str">
        <f ca="true">+IF(OFFSET('Sanitation Data'!$I$28,0,10*ROW('Sanitation Data'!I190))="","",OFFSET('Sanitation Data'!$I$28,0,10*ROW('Sanitation Data'!I190)))</f>
        <v/>
      </c>
      <c r="DK196" s="322" t="str">
        <f ca="true">+IF(OFFSET('Sanitation Data'!$I$29,0,10*ROW('Sanitation Data'!I190))="","",OFFSET('Sanitation Data'!$I$29,0,10*ROW('Sanitation Data'!I190)))</f>
        <v/>
      </c>
      <c r="DL196" s="322" t="str">
        <f ca="true">+IF(OFFSET('Sanitation Data'!$I$30,0,10*ROW('Sanitation Data'!I190))="","",OFFSET('Sanitation Data'!$I$30,0,10*ROW('Sanitation Data'!I190)))</f>
        <v/>
      </c>
      <c r="DM196" s="322" t="str">
        <f ca="true">+IF(OFFSET('Sanitation Data'!$I$31,0,10*ROW('Sanitation Data'!I190))="","",OFFSET('Sanitation Data'!$I$31,0,10*ROW('Sanitation Data'!I190)))</f>
        <v/>
      </c>
      <c r="DN196" s="322" t="str">
        <f ca="true">+IF(OFFSET('Sanitation Data'!$I$32,0,10*ROW('Sanitation Data'!I190))="","",OFFSET('Sanitation Data'!$I$32,0,10*ROW('Sanitation Data'!I190)))</f>
        <v/>
      </c>
      <c r="DO196" s="322" t="str">
        <f ca="true">+IF(OFFSET('Hygiene Data'!$D$11,0,10*ROW('Hygiene Data'!D190))="","",OFFSET('Hygiene Data'!$D$11,0,10*ROW('Hygiene Data'!D190)))</f>
        <v/>
      </c>
      <c r="DP196" s="322" t="str">
        <f ca="true">+IF(OFFSET('Hygiene Data'!$D$12,0,10*ROW('Hygiene Data'!D190))="","",OFFSET('Hygiene Data'!$D$12,0,10*ROW('Hygiene Data'!D190)))</f>
        <v/>
      </c>
      <c r="DQ196" s="322" t="str">
        <f ca="true">+IF(OFFSET('Hygiene Data'!$D$13,0,10*ROW('Hygiene Data'!D190))="","",OFFSET('Hygiene Data'!$D$13,0,10*ROW('Hygiene Data'!D190)))</f>
        <v/>
      </c>
      <c r="DR196" s="322" t="str">
        <f ca="true">+IF(OFFSET('Hygiene Data'!$E$11,0,10*ROW('Hygiene Data'!E190))="","",OFFSET('Hygiene Data'!$E$11,0,10*ROW('Hygiene Data'!E190)))</f>
        <v/>
      </c>
      <c r="DS196" s="322" t="str">
        <f ca="true">+IF(OFFSET('Hygiene Data'!$E$12,0,10*ROW('Hygiene Data'!E190))="","",OFFSET('Hygiene Data'!$E$12,0,10*ROW('Hygiene Data'!E190)))</f>
        <v/>
      </c>
      <c r="DT196" s="322" t="str">
        <f ca="true">+IF(OFFSET('Hygiene Data'!$E$13,0,10*ROW('Hygiene Data'!E190))="","",OFFSET('Hygiene Data'!$E$13,0,10*ROW('Hygiene Data'!E190)))</f>
        <v/>
      </c>
      <c r="DU196" s="322" t="str">
        <f ca="true">+IF(OFFSET('Hygiene Data'!$F$11,0,10*ROW('Hygiene Data'!F190))="","",OFFSET('Hygiene Data'!$F$11,0,10*ROW('Hygiene Data'!F190)))</f>
        <v/>
      </c>
      <c r="DV196" s="322" t="str">
        <f ca="true">+IF(OFFSET('Hygiene Data'!$F$12,0,10*ROW('Hygiene Data'!F190))="","",OFFSET('Hygiene Data'!$F$12,0,10*ROW('Hygiene Data'!F190)))</f>
        <v/>
      </c>
      <c r="DW196" s="322" t="str">
        <f ca="true">+IF(OFFSET('Hygiene Data'!$F$13,0,10*ROW('Hygiene Data'!F190))="","",OFFSET('Hygiene Data'!$F$13,0,10*ROW('Hygiene Data'!F190)))</f>
        <v/>
      </c>
      <c r="DX196" s="322" t="str">
        <f ca="true">+IF(OFFSET('Hygiene Data'!$G$11,0,10*ROW('Hygiene Data'!G190))="","",OFFSET('Hygiene Data'!$G$11,0,10*ROW('Hygiene Data'!G190)))</f>
        <v/>
      </c>
      <c r="DY196" s="322" t="str">
        <f ca="true">+IF(OFFSET('Hygiene Data'!$G$12,0,10*ROW('Hygiene Data'!G190))="","",OFFSET('Hygiene Data'!$G$12,0,10*ROW('Hygiene Data'!G190)))</f>
        <v/>
      </c>
      <c r="DZ196" s="322" t="str">
        <f ca="true">+IF(OFFSET('Hygiene Data'!$G$13,0,10*ROW('Hygiene Data'!G190))="","",OFFSET('Hygiene Data'!$G$13,0,10*ROW('Hygiene Data'!G190)))</f>
        <v/>
      </c>
      <c r="EA196" s="322" t="str">
        <f ca="true">+IF(OFFSET('Hygiene Data'!$H$11,0,10*ROW('Hygiene Data'!H190))="","",OFFSET('Hygiene Data'!$H$11,0,10*ROW('Hygiene Data'!H190)))</f>
        <v/>
      </c>
      <c r="EB196" s="322" t="str">
        <f ca="true">+IF(OFFSET('Hygiene Data'!$H$12,0,10*ROW('Hygiene Data'!H190))="","",OFFSET('Hygiene Data'!$H$12,0,10*ROW('Hygiene Data'!H190)))</f>
        <v/>
      </c>
      <c r="EC196" s="322" t="str">
        <f ca="true">+IF(OFFSET('Hygiene Data'!$H$13,0,10*ROW('Hygiene Data'!H190))="","",OFFSET('Hygiene Data'!$H$13,0,10*ROW('Hygiene Data'!H190)))</f>
        <v/>
      </c>
      <c r="ED196" s="322" t="str">
        <f ca="true">+IF(OFFSET('Hygiene Data'!$I$11,0,10*ROW('Hygiene Data'!I190))="","",OFFSET('Hygiene Data'!$I$11,0,10*ROW('Hygiene Data'!I190)))</f>
        <v/>
      </c>
      <c r="EE196" s="322" t="str">
        <f ca="true">+IF(OFFSET('Hygiene Data'!$I$12,0,10*ROW('Hygiene Data'!I190))="","",OFFSET('Hygiene Data'!$I$12,0,10*ROW('Hygiene Data'!I190)))</f>
        <v/>
      </c>
      <c r="EF196" s="322" t="str">
        <f ca="true">+IF(OFFSET('Hygiene Data'!$I$13,0,10*ROW('Hygiene Data'!I190))="","",OFFSET('Hygiene Data'!$I$13,0,10*ROW('Hygiene Data'!I190)))</f>
        <v/>
      </c>
    </row>
    <row xmlns:x14ac="http://schemas.microsoft.com/office/spreadsheetml/2009/9/ac" r="197" x14ac:dyDescent="0.2">
      <c r="A197" s="38" t="str">
        <f ca="true">+IF(OFFSET('Water Data'!$B$2,0,10*ROW('Water Data'!E191))="","",OFFSET('Water Data'!$B$2,0,10*ROW('Water Data'!E191)))</f>
        <v/>
      </c>
      <c r="B197" s="38" t="str">
        <f ca="true">+IF(OFFSET('Water Data'!$C$2,0,10*ROW('Water Data'!F191))="","",OFFSET('Water Data'!$C$2,0,10*ROW('Water Data'!F191)))</f>
        <v/>
      </c>
      <c r="C197" s="378" t="str">
        <f t="shared" ca="true" si="2"/>
        <v/>
      </c>
      <c r="D197" s="99"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9"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9"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9"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9"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9"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9"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9"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9"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9"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9"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9"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9"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9"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9"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9"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9"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9"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100"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100"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100"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100"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100"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100"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100"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100"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100"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100"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100"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100"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100"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100"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100"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100"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100"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100"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100"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100"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100"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100"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100"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100"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100"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100"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100"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100"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100"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100"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101"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101"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101"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101"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101"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101"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101"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101"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101"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101"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101"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101"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101"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101"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101"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101"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101"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101"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22"/>
      <c r="BS197" s="322" t="str">
        <f ca="true">+IF(OFFSET('Water Data'!$D$27,0,10*ROW('Water Data'!D191))="","",OFFSET('Water Data'!$D$27,0,10*ROW('Water Data'!D191)))</f>
        <v/>
      </c>
      <c r="BT197" s="322" t="str">
        <f ca="true">+IF(OFFSET('Water Data'!$D$28,0,10*ROW('Water Data'!D191))="","",OFFSET('Water Data'!$D$28,0,10*ROW('Water Data'!D191)))</f>
        <v/>
      </c>
      <c r="BU197" s="322" t="str">
        <f ca="true">+IF(OFFSET('Water Data'!$D$29,0,10*ROW('Water Data'!D191))="","",OFFSET('Water Data'!$D$29,0,10*ROW('Water Data'!D191)))</f>
        <v/>
      </c>
      <c r="BV197" s="322" t="str">
        <f ca="true">+IF(OFFSET('Water Data'!$E$27,0,10*ROW('Water Data'!E191))="","",OFFSET('Water Data'!$E$27,0,10*ROW('Water Data'!E191)))</f>
        <v/>
      </c>
      <c r="BW197" s="322" t="str">
        <f ca="true">+IF(OFFSET('Water Data'!$E$28,0,10*ROW('Water Data'!E191))="","",OFFSET('Water Data'!$E$28,0,10*ROW('Water Data'!E191)))</f>
        <v/>
      </c>
      <c r="BX197" s="322" t="str">
        <f ca="true">+IF(OFFSET('Water Data'!$E$29,0,10*ROW('Water Data'!E191))="","",OFFSET('Water Data'!$E$29,0,10*ROW('Water Data'!E191)))</f>
        <v/>
      </c>
      <c r="BY197" s="322" t="str">
        <f ca="true">+IF(OFFSET('Water Data'!$F$27,0,10*ROW('Water Data'!F191))="","",OFFSET('Water Data'!$F$27,0,10*ROW('Water Data'!F191)))</f>
        <v/>
      </c>
      <c r="BZ197" s="322" t="str">
        <f ca="true">+IF(OFFSET('Water Data'!$F$28,0,10*ROW('Water Data'!F191))="","",OFFSET('Water Data'!$F$28,0,10*ROW('Water Data'!F191)))</f>
        <v/>
      </c>
      <c r="CA197" s="322" t="str">
        <f ca="true">+IF(OFFSET('Water Data'!$F$29,0,10*ROW('Water Data'!F191))="","",OFFSET('Water Data'!$F$29,0,10*ROW('Water Data'!F191)))</f>
        <v/>
      </c>
      <c r="CB197" s="322" t="str">
        <f ca="true">+IF(OFFSET('Water Data'!$G$27,0,10*ROW('Water Data'!G191))="","",OFFSET('Water Data'!$G$27,0,10*ROW('Water Data'!G191)))</f>
        <v/>
      </c>
      <c r="CC197" s="322" t="str">
        <f ca="true">+IF(OFFSET('Water Data'!$G$28,0,10*ROW('Water Data'!G191))="","",OFFSET('Water Data'!$G$28,0,10*ROW('Water Data'!G191)))</f>
        <v/>
      </c>
      <c r="CD197" s="322" t="str">
        <f ca="true">+IF(OFFSET('Water Data'!$G$29,0,10*ROW('Water Data'!G191))="","",OFFSET('Water Data'!$G$29,0,10*ROW('Water Data'!G191)))</f>
        <v/>
      </c>
      <c r="CE197" s="322" t="str">
        <f ca="true">+IF(OFFSET('Water Data'!$H$27,0,10*ROW('Water Data'!H191))="","",OFFSET('Water Data'!$H$27,0,10*ROW('Water Data'!H191)))</f>
        <v/>
      </c>
      <c r="CF197" s="322" t="str">
        <f ca="true">+IF(OFFSET('Water Data'!$H$28,0,10*ROW('Water Data'!H191))="","",OFFSET('Water Data'!$H$28,0,10*ROW('Water Data'!H191)))</f>
        <v/>
      </c>
      <c r="CG197" s="322" t="str">
        <f ca="true">+IF(OFFSET('Water Data'!$H$29,0,10*ROW('Water Data'!H191))="","",OFFSET('Water Data'!$H$29,0,10*ROW('Water Data'!H191)))</f>
        <v/>
      </c>
      <c r="CH197" s="322" t="str">
        <f ca="true">+IF(OFFSET('Water Data'!$I$27,0,10*ROW('Water Data'!I191))="","",OFFSET('Water Data'!$I$27,0,10*ROW('Water Data'!I191)))</f>
        <v/>
      </c>
      <c r="CI197" s="322" t="str">
        <f ca="true">+IF(OFFSET('Water Data'!$I$28,0,10*ROW('Water Data'!I191))="","",OFFSET('Water Data'!$I$28,0,10*ROW('Water Data'!I191)))</f>
        <v/>
      </c>
      <c r="CJ197" s="322" t="str">
        <f ca="true">+IF(OFFSET('Water Data'!$I$29,0,10*ROW('Water Data'!I191))="","",OFFSET('Water Data'!$I$29,0,10*ROW('Water Data'!I191)))</f>
        <v/>
      </c>
      <c r="CK197" s="322" t="str">
        <f ca="true">+IF(OFFSET('Sanitation Data'!$D$28,0,10*ROW('Sanitation Data'!D191))="","",OFFSET('Sanitation Data'!$D$28,0,10*ROW('Sanitation Data'!D191)))</f>
        <v/>
      </c>
      <c r="CL197" s="322" t="str">
        <f ca="true">+IF(OFFSET('Sanitation Data'!$D$29,0,10*ROW('Sanitation Data'!D191))="","",OFFSET('Sanitation Data'!$D$29,0,10*ROW('Sanitation Data'!D191)))</f>
        <v/>
      </c>
      <c r="CM197" s="322" t="str">
        <f ca="true">+IF(OFFSET('Sanitation Data'!$D$30,0,10*ROW('Sanitation Data'!D191))="","",OFFSET('Sanitation Data'!$D$30,0,10*ROW('Sanitation Data'!D191)))</f>
        <v/>
      </c>
      <c r="CN197" s="322" t="str">
        <f ca="true">+IF(OFFSET('Sanitation Data'!$D$31,0,10*ROW('Sanitation Data'!D191))="","",OFFSET('Sanitation Data'!$D$31,0,10*ROW('Sanitation Data'!D191)))</f>
        <v/>
      </c>
      <c r="CO197" s="322" t="str">
        <f ca="true">+IF(OFFSET('Sanitation Data'!$D$32,0,10*ROW('Sanitation Data'!D191))="","",OFFSET('Sanitation Data'!$D$32,0,10*ROW('Sanitation Data'!D191)))</f>
        <v/>
      </c>
      <c r="CP197" s="322" t="str">
        <f ca="true">+IF(OFFSET('Sanitation Data'!$E$28,0,10*ROW('Sanitation Data'!E191))="","",OFFSET('Sanitation Data'!$E$28,0,10*ROW('Sanitation Data'!E191)))</f>
        <v/>
      </c>
      <c r="CQ197" s="322" t="str">
        <f ca="true">+IF(OFFSET('Sanitation Data'!$E$29,0,10*ROW('Sanitation Data'!E191))="","",OFFSET('Sanitation Data'!$E$29,0,10*ROW('Sanitation Data'!E191)))</f>
        <v/>
      </c>
      <c r="CR197" s="322" t="str">
        <f ca="true">+IF(OFFSET('Sanitation Data'!$E$30,0,10*ROW('Sanitation Data'!E191))="","",OFFSET('Sanitation Data'!$E$30,0,10*ROW('Sanitation Data'!E191)))</f>
        <v/>
      </c>
      <c r="CS197" s="322" t="str">
        <f ca="true">+IF(OFFSET('Sanitation Data'!$E$31,0,10*ROW('Sanitation Data'!E191))="","",OFFSET('Sanitation Data'!$E$31,0,10*ROW('Sanitation Data'!E191)))</f>
        <v/>
      </c>
      <c r="CT197" s="322" t="str">
        <f ca="true">+IF(OFFSET('Sanitation Data'!$E$32,0,10*ROW('Sanitation Data'!E191))="","",OFFSET('Sanitation Data'!$E$32,0,10*ROW('Sanitation Data'!E191)))</f>
        <v/>
      </c>
      <c r="CU197" s="322" t="str">
        <f ca="true">+IF(OFFSET('Sanitation Data'!$F$28,0,10*ROW('Sanitation Data'!F191))="","",OFFSET('Sanitation Data'!$F$28,0,10*ROW('Sanitation Data'!F191)))</f>
        <v/>
      </c>
      <c r="CV197" s="322" t="str">
        <f ca="true">+IF(OFFSET('Sanitation Data'!$F$29,0,10*ROW('Sanitation Data'!F191))="","",OFFSET('Sanitation Data'!$F$29,0,10*ROW('Sanitation Data'!F191)))</f>
        <v/>
      </c>
      <c r="CW197" s="322" t="str">
        <f ca="true">+IF(OFFSET('Sanitation Data'!$F$30,0,10*ROW('Sanitation Data'!F191))="","",OFFSET('Sanitation Data'!$F$30,0,10*ROW('Sanitation Data'!F191)))</f>
        <v/>
      </c>
      <c r="CX197" s="322" t="str">
        <f ca="true">+IF(OFFSET('Sanitation Data'!$F$31,0,10*ROW('Sanitation Data'!F191))="","",OFFSET('Sanitation Data'!$F$31,0,10*ROW('Sanitation Data'!F191)))</f>
        <v/>
      </c>
      <c r="CY197" s="322" t="str">
        <f ca="true">+IF(OFFSET('Sanitation Data'!$F$32,0,10*ROW('Sanitation Data'!F191))="","",OFFSET('Sanitation Data'!$F$32,0,10*ROW('Sanitation Data'!F191)))</f>
        <v/>
      </c>
      <c r="CZ197" s="322" t="str">
        <f ca="true">+IF(OFFSET('Sanitation Data'!$G$28,0,10*ROW('Sanitation Data'!G191))="","",OFFSET('Sanitation Data'!$G$28,0,10*ROW('Sanitation Data'!G191)))</f>
        <v/>
      </c>
      <c r="DA197" s="322" t="str">
        <f ca="true">+IF(OFFSET('Sanitation Data'!$G$29,0,10*ROW('Sanitation Data'!G191))="","",OFFSET('Sanitation Data'!$G$29,0,10*ROW('Sanitation Data'!G191)))</f>
        <v/>
      </c>
      <c r="DB197" s="322" t="str">
        <f ca="true">+IF(OFFSET('Sanitation Data'!$G$30,0,10*ROW('Sanitation Data'!G191))="","",OFFSET('Sanitation Data'!$G$30,0,10*ROW('Sanitation Data'!G191)))</f>
        <v/>
      </c>
      <c r="DC197" s="322" t="str">
        <f ca="true">+IF(OFFSET('Sanitation Data'!$G$31,0,10*ROW('Sanitation Data'!G191))="","",OFFSET('Sanitation Data'!$G$31,0,10*ROW('Sanitation Data'!G191)))</f>
        <v/>
      </c>
      <c r="DD197" s="322" t="str">
        <f ca="true">+IF(OFFSET('Sanitation Data'!$G$32,0,10*ROW('Sanitation Data'!G191))="","",OFFSET('Sanitation Data'!$G$32,0,10*ROW('Sanitation Data'!G191)))</f>
        <v/>
      </c>
      <c r="DE197" s="322" t="str">
        <f ca="true">+IF(OFFSET('Sanitation Data'!$H$28,0,10*ROW('Sanitation Data'!H191))="","",OFFSET('Sanitation Data'!$H$28,0,10*ROW('Sanitation Data'!H191)))</f>
        <v/>
      </c>
      <c r="DF197" s="322" t="str">
        <f ca="true">+IF(OFFSET('Sanitation Data'!$H$29,0,10*ROW('Sanitation Data'!H191))="","",OFFSET('Sanitation Data'!$H$29,0,10*ROW('Sanitation Data'!H191)))</f>
        <v/>
      </c>
      <c r="DG197" s="322" t="str">
        <f ca="true">+IF(OFFSET('Sanitation Data'!$H$30,0,10*ROW('Sanitation Data'!H191))="","",OFFSET('Sanitation Data'!$H$30,0,10*ROW('Sanitation Data'!H191)))</f>
        <v/>
      </c>
      <c r="DH197" s="322" t="str">
        <f ca="true">+IF(OFFSET('Sanitation Data'!$H$31,0,10*ROW('Sanitation Data'!H191))="","",OFFSET('Sanitation Data'!$H$31,0,10*ROW('Sanitation Data'!H191)))</f>
        <v/>
      </c>
      <c r="DI197" s="322" t="str">
        <f ca="true">+IF(OFFSET('Sanitation Data'!$H$32,0,10*ROW('Sanitation Data'!H191))="","",OFFSET('Sanitation Data'!$H$32,0,10*ROW('Sanitation Data'!H191)))</f>
        <v/>
      </c>
      <c r="DJ197" s="322" t="str">
        <f ca="true">+IF(OFFSET('Sanitation Data'!$I$28,0,10*ROW('Sanitation Data'!I191))="","",OFFSET('Sanitation Data'!$I$28,0,10*ROW('Sanitation Data'!I191)))</f>
        <v/>
      </c>
      <c r="DK197" s="322" t="str">
        <f ca="true">+IF(OFFSET('Sanitation Data'!$I$29,0,10*ROW('Sanitation Data'!I191))="","",OFFSET('Sanitation Data'!$I$29,0,10*ROW('Sanitation Data'!I191)))</f>
        <v/>
      </c>
      <c r="DL197" s="322" t="str">
        <f ca="true">+IF(OFFSET('Sanitation Data'!$I$30,0,10*ROW('Sanitation Data'!I191))="","",OFFSET('Sanitation Data'!$I$30,0,10*ROW('Sanitation Data'!I191)))</f>
        <v/>
      </c>
      <c r="DM197" s="322" t="str">
        <f ca="true">+IF(OFFSET('Sanitation Data'!$I$31,0,10*ROW('Sanitation Data'!I191))="","",OFFSET('Sanitation Data'!$I$31,0,10*ROW('Sanitation Data'!I191)))</f>
        <v/>
      </c>
      <c r="DN197" s="322" t="str">
        <f ca="true">+IF(OFFSET('Sanitation Data'!$I$32,0,10*ROW('Sanitation Data'!I191))="","",OFFSET('Sanitation Data'!$I$32,0,10*ROW('Sanitation Data'!I191)))</f>
        <v/>
      </c>
      <c r="DO197" s="322" t="str">
        <f ca="true">+IF(OFFSET('Hygiene Data'!$D$11,0,10*ROW('Hygiene Data'!D191))="","",OFFSET('Hygiene Data'!$D$11,0,10*ROW('Hygiene Data'!D191)))</f>
        <v/>
      </c>
      <c r="DP197" s="322" t="str">
        <f ca="true">+IF(OFFSET('Hygiene Data'!$D$12,0,10*ROW('Hygiene Data'!D191))="","",OFFSET('Hygiene Data'!$D$12,0,10*ROW('Hygiene Data'!D191)))</f>
        <v/>
      </c>
      <c r="DQ197" s="322" t="str">
        <f ca="true">+IF(OFFSET('Hygiene Data'!$D$13,0,10*ROW('Hygiene Data'!D191))="","",OFFSET('Hygiene Data'!$D$13,0,10*ROW('Hygiene Data'!D191)))</f>
        <v/>
      </c>
      <c r="DR197" s="322" t="str">
        <f ca="true">+IF(OFFSET('Hygiene Data'!$E$11,0,10*ROW('Hygiene Data'!E191))="","",OFFSET('Hygiene Data'!$E$11,0,10*ROW('Hygiene Data'!E191)))</f>
        <v/>
      </c>
      <c r="DS197" s="322" t="str">
        <f ca="true">+IF(OFFSET('Hygiene Data'!$E$12,0,10*ROW('Hygiene Data'!E191))="","",OFFSET('Hygiene Data'!$E$12,0,10*ROW('Hygiene Data'!E191)))</f>
        <v/>
      </c>
      <c r="DT197" s="322" t="str">
        <f ca="true">+IF(OFFSET('Hygiene Data'!$E$13,0,10*ROW('Hygiene Data'!E191))="","",OFFSET('Hygiene Data'!$E$13,0,10*ROW('Hygiene Data'!E191)))</f>
        <v/>
      </c>
      <c r="DU197" s="322" t="str">
        <f ca="true">+IF(OFFSET('Hygiene Data'!$F$11,0,10*ROW('Hygiene Data'!F191))="","",OFFSET('Hygiene Data'!$F$11,0,10*ROW('Hygiene Data'!F191)))</f>
        <v/>
      </c>
      <c r="DV197" s="322" t="str">
        <f ca="true">+IF(OFFSET('Hygiene Data'!$F$12,0,10*ROW('Hygiene Data'!F191))="","",OFFSET('Hygiene Data'!$F$12,0,10*ROW('Hygiene Data'!F191)))</f>
        <v/>
      </c>
      <c r="DW197" s="322" t="str">
        <f ca="true">+IF(OFFSET('Hygiene Data'!$F$13,0,10*ROW('Hygiene Data'!F191))="","",OFFSET('Hygiene Data'!$F$13,0,10*ROW('Hygiene Data'!F191)))</f>
        <v/>
      </c>
      <c r="DX197" s="322" t="str">
        <f ca="true">+IF(OFFSET('Hygiene Data'!$G$11,0,10*ROW('Hygiene Data'!G191))="","",OFFSET('Hygiene Data'!$G$11,0,10*ROW('Hygiene Data'!G191)))</f>
        <v/>
      </c>
      <c r="DY197" s="322" t="str">
        <f ca="true">+IF(OFFSET('Hygiene Data'!$G$12,0,10*ROW('Hygiene Data'!G191))="","",OFFSET('Hygiene Data'!$G$12,0,10*ROW('Hygiene Data'!G191)))</f>
        <v/>
      </c>
      <c r="DZ197" s="322" t="str">
        <f ca="true">+IF(OFFSET('Hygiene Data'!$G$13,0,10*ROW('Hygiene Data'!G191))="","",OFFSET('Hygiene Data'!$G$13,0,10*ROW('Hygiene Data'!G191)))</f>
        <v/>
      </c>
      <c r="EA197" s="322" t="str">
        <f ca="true">+IF(OFFSET('Hygiene Data'!$H$11,0,10*ROW('Hygiene Data'!H191))="","",OFFSET('Hygiene Data'!$H$11,0,10*ROW('Hygiene Data'!H191)))</f>
        <v/>
      </c>
      <c r="EB197" s="322" t="str">
        <f ca="true">+IF(OFFSET('Hygiene Data'!$H$12,0,10*ROW('Hygiene Data'!H191))="","",OFFSET('Hygiene Data'!$H$12,0,10*ROW('Hygiene Data'!H191)))</f>
        <v/>
      </c>
      <c r="EC197" s="322" t="str">
        <f ca="true">+IF(OFFSET('Hygiene Data'!$H$13,0,10*ROW('Hygiene Data'!H191))="","",OFFSET('Hygiene Data'!$H$13,0,10*ROW('Hygiene Data'!H191)))</f>
        <v/>
      </c>
      <c r="ED197" s="322" t="str">
        <f ca="true">+IF(OFFSET('Hygiene Data'!$I$11,0,10*ROW('Hygiene Data'!I191))="","",OFFSET('Hygiene Data'!$I$11,0,10*ROW('Hygiene Data'!I191)))</f>
        <v/>
      </c>
      <c r="EE197" s="322" t="str">
        <f ca="true">+IF(OFFSET('Hygiene Data'!$I$12,0,10*ROW('Hygiene Data'!I191))="","",OFFSET('Hygiene Data'!$I$12,0,10*ROW('Hygiene Data'!I191)))</f>
        <v/>
      </c>
      <c r="EF197" s="322" t="str">
        <f ca="true">+IF(OFFSET('Hygiene Data'!$I$13,0,10*ROW('Hygiene Data'!I191))="","",OFFSET('Hygiene Data'!$I$13,0,10*ROW('Hygiene Data'!I191)))</f>
        <v/>
      </c>
    </row>
    <row xmlns:x14ac="http://schemas.microsoft.com/office/spreadsheetml/2009/9/ac" r="198" x14ac:dyDescent="0.2">
      <c r="A198" s="38" t="str">
        <f ca="true">+IF(OFFSET('Water Data'!$B$2,0,10*ROW('Water Data'!E192))="","",OFFSET('Water Data'!$B$2,0,10*ROW('Water Data'!E192)))</f>
        <v/>
      </c>
      <c r="B198" s="38" t="str">
        <f ca="true">+IF(OFFSET('Water Data'!$C$2,0,10*ROW('Water Data'!F192))="","",OFFSET('Water Data'!$C$2,0,10*ROW('Water Data'!F192)))</f>
        <v/>
      </c>
      <c r="C198" s="378" t="str">
        <f t="shared" ca="true" si="2"/>
        <v/>
      </c>
      <c r="D198" s="99"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9"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9"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9"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9"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9"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9"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9"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9"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9"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9"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9"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9"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9"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9"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9"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9"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9"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100"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100"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100"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100"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100"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100"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100"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100"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100"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100"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100"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100"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100"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100"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100"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100"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100"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100"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100"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100"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100"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100"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100"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100"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100"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100"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100"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100"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100"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100"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101"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101"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101"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101"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101"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101"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101"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101"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101"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101"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101"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101"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101"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101"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101"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101"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101"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101"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22"/>
      <c r="BS198" s="322" t="str">
        <f ca="true">+IF(OFFSET('Water Data'!$D$27,0,10*ROW('Water Data'!D192))="","",OFFSET('Water Data'!$D$27,0,10*ROW('Water Data'!D192)))</f>
        <v/>
      </c>
      <c r="BT198" s="322" t="str">
        <f ca="true">+IF(OFFSET('Water Data'!$D$28,0,10*ROW('Water Data'!D192))="","",OFFSET('Water Data'!$D$28,0,10*ROW('Water Data'!D192)))</f>
        <v/>
      </c>
      <c r="BU198" s="322" t="str">
        <f ca="true">+IF(OFFSET('Water Data'!$D$29,0,10*ROW('Water Data'!D192))="","",OFFSET('Water Data'!$D$29,0,10*ROW('Water Data'!D192)))</f>
        <v/>
      </c>
      <c r="BV198" s="322" t="str">
        <f ca="true">+IF(OFFSET('Water Data'!$E$27,0,10*ROW('Water Data'!E192))="","",OFFSET('Water Data'!$E$27,0,10*ROW('Water Data'!E192)))</f>
        <v/>
      </c>
      <c r="BW198" s="322" t="str">
        <f ca="true">+IF(OFFSET('Water Data'!$E$28,0,10*ROW('Water Data'!E192))="","",OFFSET('Water Data'!$E$28,0,10*ROW('Water Data'!E192)))</f>
        <v/>
      </c>
      <c r="BX198" s="322" t="str">
        <f ca="true">+IF(OFFSET('Water Data'!$E$29,0,10*ROW('Water Data'!E192))="","",OFFSET('Water Data'!$E$29,0,10*ROW('Water Data'!E192)))</f>
        <v/>
      </c>
      <c r="BY198" s="322" t="str">
        <f ca="true">+IF(OFFSET('Water Data'!$F$27,0,10*ROW('Water Data'!F192))="","",OFFSET('Water Data'!$F$27,0,10*ROW('Water Data'!F192)))</f>
        <v/>
      </c>
      <c r="BZ198" s="322" t="str">
        <f ca="true">+IF(OFFSET('Water Data'!$F$28,0,10*ROW('Water Data'!F192))="","",OFFSET('Water Data'!$F$28,0,10*ROW('Water Data'!F192)))</f>
        <v/>
      </c>
      <c r="CA198" s="322" t="str">
        <f ca="true">+IF(OFFSET('Water Data'!$F$29,0,10*ROW('Water Data'!F192))="","",OFFSET('Water Data'!$F$29,0,10*ROW('Water Data'!F192)))</f>
        <v/>
      </c>
      <c r="CB198" s="322" t="str">
        <f ca="true">+IF(OFFSET('Water Data'!$G$27,0,10*ROW('Water Data'!G192))="","",OFFSET('Water Data'!$G$27,0,10*ROW('Water Data'!G192)))</f>
        <v/>
      </c>
      <c r="CC198" s="322" t="str">
        <f ca="true">+IF(OFFSET('Water Data'!$G$28,0,10*ROW('Water Data'!G192))="","",OFFSET('Water Data'!$G$28,0,10*ROW('Water Data'!G192)))</f>
        <v/>
      </c>
      <c r="CD198" s="322" t="str">
        <f ca="true">+IF(OFFSET('Water Data'!$G$29,0,10*ROW('Water Data'!G192))="","",OFFSET('Water Data'!$G$29,0,10*ROW('Water Data'!G192)))</f>
        <v/>
      </c>
      <c r="CE198" s="322" t="str">
        <f ca="true">+IF(OFFSET('Water Data'!$H$27,0,10*ROW('Water Data'!H192))="","",OFFSET('Water Data'!$H$27,0,10*ROW('Water Data'!H192)))</f>
        <v/>
      </c>
      <c r="CF198" s="322" t="str">
        <f ca="true">+IF(OFFSET('Water Data'!$H$28,0,10*ROW('Water Data'!H192))="","",OFFSET('Water Data'!$H$28,0,10*ROW('Water Data'!H192)))</f>
        <v/>
      </c>
      <c r="CG198" s="322" t="str">
        <f ca="true">+IF(OFFSET('Water Data'!$H$29,0,10*ROW('Water Data'!H192))="","",OFFSET('Water Data'!$H$29,0,10*ROW('Water Data'!H192)))</f>
        <v/>
      </c>
      <c r="CH198" s="322" t="str">
        <f ca="true">+IF(OFFSET('Water Data'!$I$27,0,10*ROW('Water Data'!I192))="","",OFFSET('Water Data'!$I$27,0,10*ROW('Water Data'!I192)))</f>
        <v/>
      </c>
      <c r="CI198" s="322" t="str">
        <f ca="true">+IF(OFFSET('Water Data'!$I$28,0,10*ROW('Water Data'!I192))="","",OFFSET('Water Data'!$I$28,0,10*ROW('Water Data'!I192)))</f>
        <v/>
      </c>
      <c r="CJ198" s="322" t="str">
        <f ca="true">+IF(OFFSET('Water Data'!$I$29,0,10*ROW('Water Data'!I192))="","",OFFSET('Water Data'!$I$29,0,10*ROW('Water Data'!I192)))</f>
        <v/>
      </c>
      <c r="CK198" s="322" t="str">
        <f ca="true">+IF(OFFSET('Sanitation Data'!$D$28,0,10*ROW('Sanitation Data'!D192))="","",OFFSET('Sanitation Data'!$D$28,0,10*ROW('Sanitation Data'!D192)))</f>
        <v/>
      </c>
      <c r="CL198" s="322" t="str">
        <f ca="true">+IF(OFFSET('Sanitation Data'!$D$29,0,10*ROW('Sanitation Data'!D192))="","",OFFSET('Sanitation Data'!$D$29,0,10*ROW('Sanitation Data'!D192)))</f>
        <v/>
      </c>
      <c r="CM198" s="322" t="str">
        <f ca="true">+IF(OFFSET('Sanitation Data'!$D$30,0,10*ROW('Sanitation Data'!D192))="","",OFFSET('Sanitation Data'!$D$30,0,10*ROW('Sanitation Data'!D192)))</f>
        <v/>
      </c>
      <c r="CN198" s="322" t="str">
        <f ca="true">+IF(OFFSET('Sanitation Data'!$D$31,0,10*ROW('Sanitation Data'!D192))="","",OFFSET('Sanitation Data'!$D$31,0,10*ROW('Sanitation Data'!D192)))</f>
        <v/>
      </c>
      <c r="CO198" s="322" t="str">
        <f ca="true">+IF(OFFSET('Sanitation Data'!$D$32,0,10*ROW('Sanitation Data'!D192))="","",OFFSET('Sanitation Data'!$D$32,0,10*ROW('Sanitation Data'!D192)))</f>
        <v/>
      </c>
      <c r="CP198" s="322" t="str">
        <f ca="true">+IF(OFFSET('Sanitation Data'!$E$28,0,10*ROW('Sanitation Data'!E192))="","",OFFSET('Sanitation Data'!$E$28,0,10*ROW('Sanitation Data'!E192)))</f>
        <v/>
      </c>
      <c r="CQ198" s="322" t="str">
        <f ca="true">+IF(OFFSET('Sanitation Data'!$E$29,0,10*ROW('Sanitation Data'!E192))="","",OFFSET('Sanitation Data'!$E$29,0,10*ROW('Sanitation Data'!E192)))</f>
        <v/>
      </c>
      <c r="CR198" s="322" t="str">
        <f ca="true">+IF(OFFSET('Sanitation Data'!$E$30,0,10*ROW('Sanitation Data'!E192))="","",OFFSET('Sanitation Data'!$E$30,0,10*ROW('Sanitation Data'!E192)))</f>
        <v/>
      </c>
      <c r="CS198" s="322" t="str">
        <f ca="true">+IF(OFFSET('Sanitation Data'!$E$31,0,10*ROW('Sanitation Data'!E192))="","",OFFSET('Sanitation Data'!$E$31,0,10*ROW('Sanitation Data'!E192)))</f>
        <v/>
      </c>
      <c r="CT198" s="322" t="str">
        <f ca="true">+IF(OFFSET('Sanitation Data'!$E$32,0,10*ROW('Sanitation Data'!E192))="","",OFFSET('Sanitation Data'!$E$32,0,10*ROW('Sanitation Data'!E192)))</f>
        <v/>
      </c>
      <c r="CU198" s="322" t="str">
        <f ca="true">+IF(OFFSET('Sanitation Data'!$F$28,0,10*ROW('Sanitation Data'!F192))="","",OFFSET('Sanitation Data'!$F$28,0,10*ROW('Sanitation Data'!F192)))</f>
        <v/>
      </c>
      <c r="CV198" s="322" t="str">
        <f ca="true">+IF(OFFSET('Sanitation Data'!$F$29,0,10*ROW('Sanitation Data'!F192))="","",OFFSET('Sanitation Data'!$F$29,0,10*ROW('Sanitation Data'!F192)))</f>
        <v/>
      </c>
      <c r="CW198" s="322" t="str">
        <f ca="true">+IF(OFFSET('Sanitation Data'!$F$30,0,10*ROW('Sanitation Data'!F192))="","",OFFSET('Sanitation Data'!$F$30,0,10*ROW('Sanitation Data'!F192)))</f>
        <v/>
      </c>
      <c r="CX198" s="322" t="str">
        <f ca="true">+IF(OFFSET('Sanitation Data'!$F$31,0,10*ROW('Sanitation Data'!F192))="","",OFFSET('Sanitation Data'!$F$31,0,10*ROW('Sanitation Data'!F192)))</f>
        <v/>
      </c>
      <c r="CY198" s="322" t="str">
        <f ca="true">+IF(OFFSET('Sanitation Data'!$F$32,0,10*ROW('Sanitation Data'!F192))="","",OFFSET('Sanitation Data'!$F$32,0,10*ROW('Sanitation Data'!F192)))</f>
        <v/>
      </c>
      <c r="CZ198" s="322" t="str">
        <f ca="true">+IF(OFFSET('Sanitation Data'!$G$28,0,10*ROW('Sanitation Data'!G192))="","",OFFSET('Sanitation Data'!$G$28,0,10*ROW('Sanitation Data'!G192)))</f>
        <v/>
      </c>
      <c r="DA198" s="322" t="str">
        <f ca="true">+IF(OFFSET('Sanitation Data'!$G$29,0,10*ROW('Sanitation Data'!G192))="","",OFFSET('Sanitation Data'!$G$29,0,10*ROW('Sanitation Data'!G192)))</f>
        <v/>
      </c>
      <c r="DB198" s="322" t="str">
        <f ca="true">+IF(OFFSET('Sanitation Data'!$G$30,0,10*ROW('Sanitation Data'!G192))="","",OFFSET('Sanitation Data'!$G$30,0,10*ROW('Sanitation Data'!G192)))</f>
        <v/>
      </c>
      <c r="DC198" s="322" t="str">
        <f ca="true">+IF(OFFSET('Sanitation Data'!$G$31,0,10*ROW('Sanitation Data'!G192))="","",OFFSET('Sanitation Data'!$G$31,0,10*ROW('Sanitation Data'!G192)))</f>
        <v/>
      </c>
      <c r="DD198" s="322" t="str">
        <f ca="true">+IF(OFFSET('Sanitation Data'!$G$32,0,10*ROW('Sanitation Data'!G192))="","",OFFSET('Sanitation Data'!$G$32,0,10*ROW('Sanitation Data'!G192)))</f>
        <v/>
      </c>
      <c r="DE198" s="322" t="str">
        <f ca="true">+IF(OFFSET('Sanitation Data'!$H$28,0,10*ROW('Sanitation Data'!H192))="","",OFFSET('Sanitation Data'!$H$28,0,10*ROW('Sanitation Data'!H192)))</f>
        <v/>
      </c>
      <c r="DF198" s="322" t="str">
        <f ca="true">+IF(OFFSET('Sanitation Data'!$H$29,0,10*ROW('Sanitation Data'!H192))="","",OFFSET('Sanitation Data'!$H$29,0,10*ROW('Sanitation Data'!H192)))</f>
        <v/>
      </c>
      <c r="DG198" s="322" t="str">
        <f ca="true">+IF(OFFSET('Sanitation Data'!$H$30,0,10*ROW('Sanitation Data'!H192))="","",OFFSET('Sanitation Data'!$H$30,0,10*ROW('Sanitation Data'!H192)))</f>
        <v/>
      </c>
      <c r="DH198" s="322" t="str">
        <f ca="true">+IF(OFFSET('Sanitation Data'!$H$31,0,10*ROW('Sanitation Data'!H192))="","",OFFSET('Sanitation Data'!$H$31,0,10*ROW('Sanitation Data'!H192)))</f>
        <v/>
      </c>
      <c r="DI198" s="322" t="str">
        <f ca="true">+IF(OFFSET('Sanitation Data'!$H$32,0,10*ROW('Sanitation Data'!H192))="","",OFFSET('Sanitation Data'!$H$32,0,10*ROW('Sanitation Data'!H192)))</f>
        <v/>
      </c>
      <c r="DJ198" s="322" t="str">
        <f ca="true">+IF(OFFSET('Sanitation Data'!$I$28,0,10*ROW('Sanitation Data'!I192))="","",OFFSET('Sanitation Data'!$I$28,0,10*ROW('Sanitation Data'!I192)))</f>
        <v/>
      </c>
      <c r="DK198" s="322" t="str">
        <f ca="true">+IF(OFFSET('Sanitation Data'!$I$29,0,10*ROW('Sanitation Data'!I192))="","",OFFSET('Sanitation Data'!$I$29,0,10*ROW('Sanitation Data'!I192)))</f>
        <v/>
      </c>
      <c r="DL198" s="322" t="str">
        <f ca="true">+IF(OFFSET('Sanitation Data'!$I$30,0,10*ROW('Sanitation Data'!I192))="","",OFFSET('Sanitation Data'!$I$30,0,10*ROW('Sanitation Data'!I192)))</f>
        <v/>
      </c>
      <c r="DM198" s="322" t="str">
        <f ca="true">+IF(OFFSET('Sanitation Data'!$I$31,0,10*ROW('Sanitation Data'!I192))="","",OFFSET('Sanitation Data'!$I$31,0,10*ROW('Sanitation Data'!I192)))</f>
        <v/>
      </c>
      <c r="DN198" s="322" t="str">
        <f ca="true">+IF(OFFSET('Sanitation Data'!$I$32,0,10*ROW('Sanitation Data'!I192))="","",OFFSET('Sanitation Data'!$I$32,0,10*ROW('Sanitation Data'!I192)))</f>
        <v/>
      </c>
      <c r="DO198" s="322" t="str">
        <f ca="true">+IF(OFFSET('Hygiene Data'!$D$11,0,10*ROW('Hygiene Data'!D192))="","",OFFSET('Hygiene Data'!$D$11,0,10*ROW('Hygiene Data'!D192)))</f>
        <v/>
      </c>
      <c r="DP198" s="322" t="str">
        <f ca="true">+IF(OFFSET('Hygiene Data'!$D$12,0,10*ROW('Hygiene Data'!D192))="","",OFFSET('Hygiene Data'!$D$12,0,10*ROW('Hygiene Data'!D192)))</f>
        <v/>
      </c>
      <c r="DQ198" s="322" t="str">
        <f ca="true">+IF(OFFSET('Hygiene Data'!$D$13,0,10*ROW('Hygiene Data'!D192))="","",OFFSET('Hygiene Data'!$D$13,0,10*ROW('Hygiene Data'!D192)))</f>
        <v/>
      </c>
      <c r="DR198" s="322" t="str">
        <f ca="true">+IF(OFFSET('Hygiene Data'!$E$11,0,10*ROW('Hygiene Data'!E192))="","",OFFSET('Hygiene Data'!$E$11,0,10*ROW('Hygiene Data'!E192)))</f>
        <v/>
      </c>
      <c r="DS198" s="322" t="str">
        <f ca="true">+IF(OFFSET('Hygiene Data'!$E$12,0,10*ROW('Hygiene Data'!E192))="","",OFFSET('Hygiene Data'!$E$12,0,10*ROW('Hygiene Data'!E192)))</f>
        <v/>
      </c>
      <c r="DT198" s="322" t="str">
        <f ca="true">+IF(OFFSET('Hygiene Data'!$E$13,0,10*ROW('Hygiene Data'!E192))="","",OFFSET('Hygiene Data'!$E$13,0,10*ROW('Hygiene Data'!E192)))</f>
        <v/>
      </c>
      <c r="DU198" s="322" t="str">
        <f ca="true">+IF(OFFSET('Hygiene Data'!$F$11,0,10*ROW('Hygiene Data'!F192))="","",OFFSET('Hygiene Data'!$F$11,0,10*ROW('Hygiene Data'!F192)))</f>
        <v/>
      </c>
      <c r="DV198" s="322" t="str">
        <f ca="true">+IF(OFFSET('Hygiene Data'!$F$12,0,10*ROW('Hygiene Data'!F192))="","",OFFSET('Hygiene Data'!$F$12,0,10*ROW('Hygiene Data'!F192)))</f>
        <v/>
      </c>
      <c r="DW198" s="322" t="str">
        <f ca="true">+IF(OFFSET('Hygiene Data'!$F$13,0,10*ROW('Hygiene Data'!F192))="","",OFFSET('Hygiene Data'!$F$13,0,10*ROW('Hygiene Data'!F192)))</f>
        <v/>
      </c>
      <c r="DX198" s="322" t="str">
        <f ca="true">+IF(OFFSET('Hygiene Data'!$G$11,0,10*ROW('Hygiene Data'!G192))="","",OFFSET('Hygiene Data'!$G$11,0,10*ROW('Hygiene Data'!G192)))</f>
        <v/>
      </c>
      <c r="DY198" s="322" t="str">
        <f ca="true">+IF(OFFSET('Hygiene Data'!$G$12,0,10*ROW('Hygiene Data'!G192))="","",OFFSET('Hygiene Data'!$G$12,0,10*ROW('Hygiene Data'!G192)))</f>
        <v/>
      </c>
      <c r="DZ198" s="322" t="str">
        <f ca="true">+IF(OFFSET('Hygiene Data'!$G$13,0,10*ROW('Hygiene Data'!G192))="","",OFFSET('Hygiene Data'!$G$13,0,10*ROW('Hygiene Data'!G192)))</f>
        <v/>
      </c>
      <c r="EA198" s="322" t="str">
        <f ca="true">+IF(OFFSET('Hygiene Data'!$H$11,0,10*ROW('Hygiene Data'!H192))="","",OFFSET('Hygiene Data'!$H$11,0,10*ROW('Hygiene Data'!H192)))</f>
        <v/>
      </c>
      <c r="EB198" s="322" t="str">
        <f ca="true">+IF(OFFSET('Hygiene Data'!$H$12,0,10*ROW('Hygiene Data'!H192))="","",OFFSET('Hygiene Data'!$H$12,0,10*ROW('Hygiene Data'!H192)))</f>
        <v/>
      </c>
      <c r="EC198" s="322" t="str">
        <f ca="true">+IF(OFFSET('Hygiene Data'!$H$13,0,10*ROW('Hygiene Data'!H192))="","",OFFSET('Hygiene Data'!$H$13,0,10*ROW('Hygiene Data'!H192)))</f>
        <v/>
      </c>
      <c r="ED198" s="322" t="str">
        <f ca="true">+IF(OFFSET('Hygiene Data'!$I$11,0,10*ROW('Hygiene Data'!I192))="","",OFFSET('Hygiene Data'!$I$11,0,10*ROW('Hygiene Data'!I192)))</f>
        <v/>
      </c>
      <c r="EE198" s="322" t="str">
        <f ca="true">+IF(OFFSET('Hygiene Data'!$I$12,0,10*ROW('Hygiene Data'!I192))="","",OFFSET('Hygiene Data'!$I$12,0,10*ROW('Hygiene Data'!I192)))</f>
        <v/>
      </c>
      <c r="EF198" s="322" t="str">
        <f ca="true">+IF(OFFSET('Hygiene Data'!$I$13,0,10*ROW('Hygiene Data'!I192))="","",OFFSET('Hygiene Data'!$I$13,0,10*ROW('Hygiene Data'!I192)))</f>
        <v/>
      </c>
    </row>
    <row xmlns:x14ac="http://schemas.microsoft.com/office/spreadsheetml/2009/9/ac" r="199" x14ac:dyDescent="0.2">
      <c r="A199" s="38" t="str">
        <f ca="true">+IF(OFFSET('Water Data'!$B$2,0,10*ROW('Water Data'!E193))="","",OFFSET('Water Data'!$B$2,0,10*ROW('Water Data'!E193)))</f>
        <v/>
      </c>
      <c r="B199" s="38" t="str">
        <f ca="true">+IF(OFFSET('Water Data'!$C$2,0,10*ROW('Water Data'!F193))="","",OFFSET('Water Data'!$C$2,0,10*ROW('Water Data'!F193)))</f>
        <v/>
      </c>
      <c r="C199" s="378" t="str">
        <f t="shared" ref="C199:C207" ca="true" si="3">+IF(ISNUMBER(VALUE(MID(A199,5,4))), VALUE(MID(A199, 5,4)),"")</f>
        <v/>
      </c>
      <c r="D199" s="99"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9"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9"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9"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9"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9"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9"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9"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9"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9"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9"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9"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9"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9"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9"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9"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9"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9"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100"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100"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100"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100"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100"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100"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100"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100"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100"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100"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100"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100"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100"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100"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100"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100"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100"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100"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100"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100"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100"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100"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100"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100"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100"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100"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100"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100"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100"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100"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101"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101"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101"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101"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101"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101"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101"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101"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101"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101"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101"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101"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101"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101"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101"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101"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101"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101"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22"/>
      <c r="BS199" s="322" t="str">
        <f ca="true">+IF(OFFSET('Water Data'!$D$27,0,10*ROW('Water Data'!D193))="","",OFFSET('Water Data'!$D$27,0,10*ROW('Water Data'!D193)))</f>
        <v/>
      </c>
      <c r="BT199" s="322" t="str">
        <f ca="true">+IF(OFFSET('Water Data'!$D$28,0,10*ROW('Water Data'!D193))="","",OFFSET('Water Data'!$D$28,0,10*ROW('Water Data'!D193)))</f>
        <v/>
      </c>
      <c r="BU199" s="322" t="str">
        <f ca="true">+IF(OFFSET('Water Data'!$D$29,0,10*ROW('Water Data'!D193))="","",OFFSET('Water Data'!$D$29,0,10*ROW('Water Data'!D193)))</f>
        <v/>
      </c>
      <c r="BV199" s="322" t="str">
        <f ca="true">+IF(OFFSET('Water Data'!$E$27,0,10*ROW('Water Data'!E193))="","",OFFSET('Water Data'!$E$27,0,10*ROW('Water Data'!E193)))</f>
        <v/>
      </c>
      <c r="BW199" s="322" t="str">
        <f ca="true">+IF(OFFSET('Water Data'!$E$28,0,10*ROW('Water Data'!E193))="","",OFFSET('Water Data'!$E$28,0,10*ROW('Water Data'!E193)))</f>
        <v/>
      </c>
      <c r="BX199" s="322" t="str">
        <f ca="true">+IF(OFFSET('Water Data'!$E$29,0,10*ROW('Water Data'!E193))="","",OFFSET('Water Data'!$E$29,0,10*ROW('Water Data'!E193)))</f>
        <v/>
      </c>
      <c r="BY199" s="322" t="str">
        <f ca="true">+IF(OFFSET('Water Data'!$F$27,0,10*ROW('Water Data'!F193))="","",OFFSET('Water Data'!$F$27,0,10*ROW('Water Data'!F193)))</f>
        <v/>
      </c>
      <c r="BZ199" s="322" t="str">
        <f ca="true">+IF(OFFSET('Water Data'!$F$28,0,10*ROW('Water Data'!F193))="","",OFFSET('Water Data'!$F$28,0,10*ROW('Water Data'!F193)))</f>
        <v/>
      </c>
      <c r="CA199" s="322" t="str">
        <f ca="true">+IF(OFFSET('Water Data'!$F$29,0,10*ROW('Water Data'!F193))="","",OFFSET('Water Data'!$F$29,0,10*ROW('Water Data'!F193)))</f>
        <v/>
      </c>
      <c r="CB199" s="322" t="str">
        <f ca="true">+IF(OFFSET('Water Data'!$G$27,0,10*ROW('Water Data'!G193))="","",OFFSET('Water Data'!$G$27,0,10*ROW('Water Data'!G193)))</f>
        <v/>
      </c>
      <c r="CC199" s="322" t="str">
        <f ca="true">+IF(OFFSET('Water Data'!$G$28,0,10*ROW('Water Data'!G193))="","",OFFSET('Water Data'!$G$28,0,10*ROW('Water Data'!G193)))</f>
        <v/>
      </c>
      <c r="CD199" s="322" t="str">
        <f ca="true">+IF(OFFSET('Water Data'!$G$29,0,10*ROW('Water Data'!G193))="","",OFFSET('Water Data'!$G$29,0,10*ROW('Water Data'!G193)))</f>
        <v/>
      </c>
      <c r="CE199" s="322" t="str">
        <f ca="true">+IF(OFFSET('Water Data'!$H$27,0,10*ROW('Water Data'!H193))="","",OFFSET('Water Data'!$H$27,0,10*ROW('Water Data'!H193)))</f>
        <v/>
      </c>
      <c r="CF199" s="322" t="str">
        <f ca="true">+IF(OFFSET('Water Data'!$H$28,0,10*ROW('Water Data'!H193))="","",OFFSET('Water Data'!$H$28,0,10*ROW('Water Data'!H193)))</f>
        <v/>
      </c>
      <c r="CG199" s="322" t="str">
        <f ca="true">+IF(OFFSET('Water Data'!$H$29,0,10*ROW('Water Data'!H193))="","",OFFSET('Water Data'!$H$29,0,10*ROW('Water Data'!H193)))</f>
        <v/>
      </c>
      <c r="CH199" s="322" t="str">
        <f ca="true">+IF(OFFSET('Water Data'!$I$27,0,10*ROW('Water Data'!I193))="","",OFFSET('Water Data'!$I$27,0,10*ROW('Water Data'!I193)))</f>
        <v/>
      </c>
      <c r="CI199" s="322" t="str">
        <f ca="true">+IF(OFFSET('Water Data'!$I$28,0,10*ROW('Water Data'!I193))="","",OFFSET('Water Data'!$I$28,0,10*ROW('Water Data'!I193)))</f>
        <v/>
      </c>
      <c r="CJ199" s="322" t="str">
        <f ca="true">+IF(OFFSET('Water Data'!$I$29,0,10*ROW('Water Data'!I193))="","",OFFSET('Water Data'!$I$29,0,10*ROW('Water Data'!I193)))</f>
        <v/>
      </c>
      <c r="CK199" s="322" t="str">
        <f ca="true">+IF(OFFSET('Sanitation Data'!$D$28,0,10*ROW('Sanitation Data'!D193))="","",OFFSET('Sanitation Data'!$D$28,0,10*ROW('Sanitation Data'!D193)))</f>
        <v/>
      </c>
      <c r="CL199" s="322" t="str">
        <f ca="true">+IF(OFFSET('Sanitation Data'!$D$29,0,10*ROW('Sanitation Data'!D193))="","",OFFSET('Sanitation Data'!$D$29,0,10*ROW('Sanitation Data'!D193)))</f>
        <v/>
      </c>
      <c r="CM199" s="322" t="str">
        <f ca="true">+IF(OFFSET('Sanitation Data'!$D$30,0,10*ROW('Sanitation Data'!D193))="","",OFFSET('Sanitation Data'!$D$30,0,10*ROW('Sanitation Data'!D193)))</f>
        <v/>
      </c>
      <c r="CN199" s="322" t="str">
        <f ca="true">+IF(OFFSET('Sanitation Data'!$D$31,0,10*ROW('Sanitation Data'!D193))="","",OFFSET('Sanitation Data'!$D$31,0,10*ROW('Sanitation Data'!D193)))</f>
        <v/>
      </c>
      <c r="CO199" s="322" t="str">
        <f ca="true">+IF(OFFSET('Sanitation Data'!$D$32,0,10*ROW('Sanitation Data'!D193))="","",OFFSET('Sanitation Data'!$D$32,0,10*ROW('Sanitation Data'!D193)))</f>
        <v/>
      </c>
      <c r="CP199" s="322" t="str">
        <f ca="true">+IF(OFFSET('Sanitation Data'!$E$28,0,10*ROW('Sanitation Data'!E193))="","",OFFSET('Sanitation Data'!$E$28,0,10*ROW('Sanitation Data'!E193)))</f>
        <v/>
      </c>
      <c r="CQ199" s="322" t="str">
        <f ca="true">+IF(OFFSET('Sanitation Data'!$E$29,0,10*ROW('Sanitation Data'!E193))="","",OFFSET('Sanitation Data'!$E$29,0,10*ROW('Sanitation Data'!E193)))</f>
        <v/>
      </c>
      <c r="CR199" s="322" t="str">
        <f ca="true">+IF(OFFSET('Sanitation Data'!$E$30,0,10*ROW('Sanitation Data'!E193))="","",OFFSET('Sanitation Data'!$E$30,0,10*ROW('Sanitation Data'!E193)))</f>
        <v/>
      </c>
      <c r="CS199" s="322" t="str">
        <f ca="true">+IF(OFFSET('Sanitation Data'!$E$31,0,10*ROW('Sanitation Data'!E193))="","",OFFSET('Sanitation Data'!$E$31,0,10*ROW('Sanitation Data'!E193)))</f>
        <v/>
      </c>
      <c r="CT199" s="322" t="str">
        <f ca="true">+IF(OFFSET('Sanitation Data'!$E$32,0,10*ROW('Sanitation Data'!E193))="","",OFFSET('Sanitation Data'!$E$32,0,10*ROW('Sanitation Data'!E193)))</f>
        <v/>
      </c>
      <c r="CU199" s="322" t="str">
        <f ca="true">+IF(OFFSET('Sanitation Data'!$F$28,0,10*ROW('Sanitation Data'!F193))="","",OFFSET('Sanitation Data'!$F$28,0,10*ROW('Sanitation Data'!F193)))</f>
        <v/>
      </c>
      <c r="CV199" s="322" t="str">
        <f ca="true">+IF(OFFSET('Sanitation Data'!$F$29,0,10*ROW('Sanitation Data'!F193))="","",OFFSET('Sanitation Data'!$F$29,0,10*ROW('Sanitation Data'!F193)))</f>
        <v/>
      </c>
      <c r="CW199" s="322" t="str">
        <f ca="true">+IF(OFFSET('Sanitation Data'!$F$30,0,10*ROW('Sanitation Data'!F193))="","",OFFSET('Sanitation Data'!$F$30,0,10*ROW('Sanitation Data'!F193)))</f>
        <v/>
      </c>
      <c r="CX199" s="322" t="str">
        <f ca="true">+IF(OFFSET('Sanitation Data'!$F$31,0,10*ROW('Sanitation Data'!F193))="","",OFFSET('Sanitation Data'!$F$31,0,10*ROW('Sanitation Data'!F193)))</f>
        <v/>
      </c>
      <c r="CY199" s="322" t="str">
        <f ca="true">+IF(OFFSET('Sanitation Data'!$F$32,0,10*ROW('Sanitation Data'!F193))="","",OFFSET('Sanitation Data'!$F$32,0,10*ROW('Sanitation Data'!F193)))</f>
        <v/>
      </c>
      <c r="CZ199" s="322" t="str">
        <f ca="true">+IF(OFFSET('Sanitation Data'!$G$28,0,10*ROW('Sanitation Data'!G193))="","",OFFSET('Sanitation Data'!$G$28,0,10*ROW('Sanitation Data'!G193)))</f>
        <v/>
      </c>
      <c r="DA199" s="322" t="str">
        <f ca="true">+IF(OFFSET('Sanitation Data'!$G$29,0,10*ROW('Sanitation Data'!G193))="","",OFFSET('Sanitation Data'!$G$29,0,10*ROW('Sanitation Data'!G193)))</f>
        <v/>
      </c>
      <c r="DB199" s="322" t="str">
        <f ca="true">+IF(OFFSET('Sanitation Data'!$G$30,0,10*ROW('Sanitation Data'!G193))="","",OFFSET('Sanitation Data'!$G$30,0,10*ROW('Sanitation Data'!G193)))</f>
        <v/>
      </c>
      <c r="DC199" s="322" t="str">
        <f ca="true">+IF(OFFSET('Sanitation Data'!$G$31,0,10*ROW('Sanitation Data'!G193))="","",OFFSET('Sanitation Data'!$G$31,0,10*ROW('Sanitation Data'!G193)))</f>
        <v/>
      </c>
      <c r="DD199" s="322" t="str">
        <f ca="true">+IF(OFFSET('Sanitation Data'!$G$32,0,10*ROW('Sanitation Data'!G193))="","",OFFSET('Sanitation Data'!$G$32,0,10*ROW('Sanitation Data'!G193)))</f>
        <v/>
      </c>
      <c r="DE199" s="322" t="str">
        <f ca="true">+IF(OFFSET('Sanitation Data'!$H$28,0,10*ROW('Sanitation Data'!H193))="","",OFFSET('Sanitation Data'!$H$28,0,10*ROW('Sanitation Data'!H193)))</f>
        <v/>
      </c>
      <c r="DF199" s="322" t="str">
        <f ca="true">+IF(OFFSET('Sanitation Data'!$H$29,0,10*ROW('Sanitation Data'!H193))="","",OFFSET('Sanitation Data'!$H$29,0,10*ROW('Sanitation Data'!H193)))</f>
        <v/>
      </c>
      <c r="DG199" s="322" t="str">
        <f ca="true">+IF(OFFSET('Sanitation Data'!$H$30,0,10*ROW('Sanitation Data'!H193))="","",OFFSET('Sanitation Data'!$H$30,0,10*ROW('Sanitation Data'!H193)))</f>
        <v/>
      </c>
      <c r="DH199" s="322" t="str">
        <f ca="true">+IF(OFFSET('Sanitation Data'!$H$31,0,10*ROW('Sanitation Data'!H193))="","",OFFSET('Sanitation Data'!$H$31,0,10*ROW('Sanitation Data'!H193)))</f>
        <v/>
      </c>
      <c r="DI199" s="322" t="str">
        <f ca="true">+IF(OFFSET('Sanitation Data'!$H$32,0,10*ROW('Sanitation Data'!H193))="","",OFFSET('Sanitation Data'!$H$32,0,10*ROW('Sanitation Data'!H193)))</f>
        <v/>
      </c>
      <c r="DJ199" s="322" t="str">
        <f ca="true">+IF(OFFSET('Sanitation Data'!$I$28,0,10*ROW('Sanitation Data'!I193))="","",OFFSET('Sanitation Data'!$I$28,0,10*ROW('Sanitation Data'!I193)))</f>
        <v/>
      </c>
      <c r="DK199" s="322" t="str">
        <f ca="true">+IF(OFFSET('Sanitation Data'!$I$29,0,10*ROW('Sanitation Data'!I193))="","",OFFSET('Sanitation Data'!$I$29,0,10*ROW('Sanitation Data'!I193)))</f>
        <v/>
      </c>
      <c r="DL199" s="322" t="str">
        <f ca="true">+IF(OFFSET('Sanitation Data'!$I$30,0,10*ROW('Sanitation Data'!I193))="","",OFFSET('Sanitation Data'!$I$30,0,10*ROW('Sanitation Data'!I193)))</f>
        <v/>
      </c>
      <c r="DM199" s="322" t="str">
        <f ca="true">+IF(OFFSET('Sanitation Data'!$I$31,0,10*ROW('Sanitation Data'!I193))="","",OFFSET('Sanitation Data'!$I$31,0,10*ROW('Sanitation Data'!I193)))</f>
        <v/>
      </c>
      <c r="DN199" s="322" t="str">
        <f ca="true">+IF(OFFSET('Sanitation Data'!$I$32,0,10*ROW('Sanitation Data'!I193))="","",OFFSET('Sanitation Data'!$I$32,0,10*ROW('Sanitation Data'!I193)))</f>
        <v/>
      </c>
      <c r="DO199" s="322" t="str">
        <f ca="true">+IF(OFFSET('Hygiene Data'!$D$11,0,10*ROW('Hygiene Data'!D193))="","",OFFSET('Hygiene Data'!$D$11,0,10*ROW('Hygiene Data'!D193)))</f>
        <v/>
      </c>
      <c r="DP199" s="322" t="str">
        <f ca="true">+IF(OFFSET('Hygiene Data'!$D$12,0,10*ROW('Hygiene Data'!D193))="","",OFFSET('Hygiene Data'!$D$12,0,10*ROW('Hygiene Data'!D193)))</f>
        <v/>
      </c>
      <c r="DQ199" s="322" t="str">
        <f ca="true">+IF(OFFSET('Hygiene Data'!$D$13,0,10*ROW('Hygiene Data'!D193))="","",OFFSET('Hygiene Data'!$D$13,0,10*ROW('Hygiene Data'!D193)))</f>
        <v/>
      </c>
      <c r="DR199" s="322" t="str">
        <f ca="true">+IF(OFFSET('Hygiene Data'!$E$11,0,10*ROW('Hygiene Data'!E193))="","",OFFSET('Hygiene Data'!$E$11,0,10*ROW('Hygiene Data'!E193)))</f>
        <v/>
      </c>
      <c r="DS199" s="322" t="str">
        <f ca="true">+IF(OFFSET('Hygiene Data'!$E$12,0,10*ROW('Hygiene Data'!E193))="","",OFFSET('Hygiene Data'!$E$12,0,10*ROW('Hygiene Data'!E193)))</f>
        <v/>
      </c>
      <c r="DT199" s="322" t="str">
        <f ca="true">+IF(OFFSET('Hygiene Data'!$E$13,0,10*ROW('Hygiene Data'!E193))="","",OFFSET('Hygiene Data'!$E$13,0,10*ROW('Hygiene Data'!E193)))</f>
        <v/>
      </c>
      <c r="DU199" s="322" t="str">
        <f ca="true">+IF(OFFSET('Hygiene Data'!$F$11,0,10*ROW('Hygiene Data'!F193))="","",OFFSET('Hygiene Data'!$F$11,0,10*ROW('Hygiene Data'!F193)))</f>
        <v/>
      </c>
      <c r="DV199" s="322" t="str">
        <f ca="true">+IF(OFFSET('Hygiene Data'!$F$12,0,10*ROW('Hygiene Data'!F193))="","",OFFSET('Hygiene Data'!$F$12,0,10*ROW('Hygiene Data'!F193)))</f>
        <v/>
      </c>
      <c r="DW199" s="322" t="str">
        <f ca="true">+IF(OFFSET('Hygiene Data'!$F$13,0,10*ROW('Hygiene Data'!F193))="","",OFFSET('Hygiene Data'!$F$13,0,10*ROW('Hygiene Data'!F193)))</f>
        <v/>
      </c>
      <c r="DX199" s="322" t="str">
        <f ca="true">+IF(OFFSET('Hygiene Data'!$G$11,0,10*ROW('Hygiene Data'!G193))="","",OFFSET('Hygiene Data'!$G$11,0,10*ROW('Hygiene Data'!G193)))</f>
        <v/>
      </c>
      <c r="DY199" s="322" t="str">
        <f ca="true">+IF(OFFSET('Hygiene Data'!$G$12,0,10*ROW('Hygiene Data'!G193))="","",OFFSET('Hygiene Data'!$G$12,0,10*ROW('Hygiene Data'!G193)))</f>
        <v/>
      </c>
      <c r="DZ199" s="322" t="str">
        <f ca="true">+IF(OFFSET('Hygiene Data'!$G$13,0,10*ROW('Hygiene Data'!G193))="","",OFFSET('Hygiene Data'!$G$13,0,10*ROW('Hygiene Data'!G193)))</f>
        <v/>
      </c>
      <c r="EA199" s="322" t="str">
        <f ca="true">+IF(OFFSET('Hygiene Data'!$H$11,0,10*ROW('Hygiene Data'!H193))="","",OFFSET('Hygiene Data'!$H$11,0,10*ROW('Hygiene Data'!H193)))</f>
        <v/>
      </c>
      <c r="EB199" s="322" t="str">
        <f ca="true">+IF(OFFSET('Hygiene Data'!$H$12,0,10*ROW('Hygiene Data'!H193))="","",OFFSET('Hygiene Data'!$H$12,0,10*ROW('Hygiene Data'!H193)))</f>
        <v/>
      </c>
      <c r="EC199" s="322" t="str">
        <f ca="true">+IF(OFFSET('Hygiene Data'!$H$13,0,10*ROW('Hygiene Data'!H193))="","",OFFSET('Hygiene Data'!$H$13,0,10*ROW('Hygiene Data'!H193)))</f>
        <v/>
      </c>
      <c r="ED199" s="322" t="str">
        <f ca="true">+IF(OFFSET('Hygiene Data'!$I$11,0,10*ROW('Hygiene Data'!I193))="","",OFFSET('Hygiene Data'!$I$11,0,10*ROW('Hygiene Data'!I193)))</f>
        <v/>
      </c>
      <c r="EE199" s="322" t="str">
        <f ca="true">+IF(OFFSET('Hygiene Data'!$I$12,0,10*ROW('Hygiene Data'!I193))="","",OFFSET('Hygiene Data'!$I$12,0,10*ROW('Hygiene Data'!I193)))</f>
        <v/>
      </c>
      <c r="EF199" s="322" t="str">
        <f ca="true">+IF(OFFSET('Hygiene Data'!$I$13,0,10*ROW('Hygiene Data'!I193))="","",OFFSET('Hygiene Data'!$I$13,0,10*ROW('Hygiene Data'!I193)))</f>
        <v/>
      </c>
    </row>
    <row xmlns:x14ac="http://schemas.microsoft.com/office/spreadsheetml/2009/9/ac" r="200" x14ac:dyDescent="0.2">
      <c r="A200" s="38" t="str">
        <f ca="true">+IF(OFFSET('Water Data'!$B$2,0,10*ROW('Water Data'!E194))="","",OFFSET('Water Data'!$B$2,0,10*ROW('Water Data'!E194)))</f>
        <v/>
      </c>
      <c r="B200" s="38" t="str">
        <f ca="true">+IF(OFFSET('Water Data'!$C$2,0,10*ROW('Water Data'!F194))="","",OFFSET('Water Data'!$C$2,0,10*ROW('Water Data'!F194)))</f>
        <v/>
      </c>
      <c r="C200" s="378" t="str">
        <f t="shared" ca="true" si="3"/>
        <v/>
      </c>
      <c r="D200" s="99"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9"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9"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9"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9"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9"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9"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9"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9"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9"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9"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9"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9"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9"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9"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9"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9"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9"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100"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100"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100"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100"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100"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100"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100"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100"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100"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100"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100"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100"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100"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100"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100"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100"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100"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100"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100"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100"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100"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100"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100"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100"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100"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100"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100"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100"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100"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100"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101"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101"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101"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101"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101"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101"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101"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101"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101"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101"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101"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101"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101"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101"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101"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101"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101"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101"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22"/>
      <c r="BS200" s="322" t="str">
        <f ca="true">+IF(OFFSET('Water Data'!$D$27,0,10*ROW('Water Data'!D194))="","",OFFSET('Water Data'!$D$27,0,10*ROW('Water Data'!D194)))</f>
        <v/>
      </c>
      <c r="BT200" s="322" t="str">
        <f ca="true">+IF(OFFSET('Water Data'!$D$28,0,10*ROW('Water Data'!D194))="","",OFFSET('Water Data'!$D$28,0,10*ROW('Water Data'!D194)))</f>
        <v/>
      </c>
      <c r="BU200" s="322" t="str">
        <f ca="true">+IF(OFFSET('Water Data'!$D$29,0,10*ROW('Water Data'!D194))="","",OFFSET('Water Data'!$D$29,0,10*ROW('Water Data'!D194)))</f>
        <v/>
      </c>
      <c r="BV200" s="322" t="str">
        <f ca="true">+IF(OFFSET('Water Data'!$E$27,0,10*ROW('Water Data'!E194))="","",OFFSET('Water Data'!$E$27,0,10*ROW('Water Data'!E194)))</f>
        <v/>
      </c>
      <c r="BW200" s="322" t="str">
        <f ca="true">+IF(OFFSET('Water Data'!$E$28,0,10*ROW('Water Data'!E194))="","",OFFSET('Water Data'!$E$28,0,10*ROW('Water Data'!E194)))</f>
        <v/>
      </c>
      <c r="BX200" s="322" t="str">
        <f ca="true">+IF(OFFSET('Water Data'!$E$29,0,10*ROW('Water Data'!E194))="","",OFFSET('Water Data'!$E$29,0,10*ROW('Water Data'!E194)))</f>
        <v/>
      </c>
      <c r="BY200" s="322" t="str">
        <f ca="true">+IF(OFFSET('Water Data'!$F$27,0,10*ROW('Water Data'!F194))="","",OFFSET('Water Data'!$F$27,0,10*ROW('Water Data'!F194)))</f>
        <v/>
      </c>
      <c r="BZ200" s="322" t="str">
        <f ca="true">+IF(OFFSET('Water Data'!$F$28,0,10*ROW('Water Data'!F194))="","",OFFSET('Water Data'!$F$28,0,10*ROW('Water Data'!F194)))</f>
        <v/>
      </c>
      <c r="CA200" s="322" t="str">
        <f ca="true">+IF(OFFSET('Water Data'!$F$29,0,10*ROW('Water Data'!F194))="","",OFFSET('Water Data'!$F$29,0,10*ROW('Water Data'!F194)))</f>
        <v/>
      </c>
      <c r="CB200" s="322" t="str">
        <f ca="true">+IF(OFFSET('Water Data'!$G$27,0,10*ROW('Water Data'!G194))="","",OFFSET('Water Data'!$G$27,0,10*ROW('Water Data'!G194)))</f>
        <v/>
      </c>
      <c r="CC200" s="322" t="str">
        <f ca="true">+IF(OFFSET('Water Data'!$G$28,0,10*ROW('Water Data'!G194))="","",OFFSET('Water Data'!$G$28,0,10*ROW('Water Data'!G194)))</f>
        <v/>
      </c>
      <c r="CD200" s="322" t="str">
        <f ca="true">+IF(OFFSET('Water Data'!$G$29,0,10*ROW('Water Data'!G194))="","",OFFSET('Water Data'!$G$29,0,10*ROW('Water Data'!G194)))</f>
        <v/>
      </c>
      <c r="CE200" s="322" t="str">
        <f ca="true">+IF(OFFSET('Water Data'!$H$27,0,10*ROW('Water Data'!H194))="","",OFFSET('Water Data'!$H$27,0,10*ROW('Water Data'!H194)))</f>
        <v/>
      </c>
      <c r="CF200" s="322" t="str">
        <f ca="true">+IF(OFFSET('Water Data'!$H$28,0,10*ROW('Water Data'!H194))="","",OFFSET('Water Data'!$H$28,0,10*ROW('Water Data'!H194)))</f>
        <v/>
      </c>
      <c r="CG200" s="322" t="str">
        <f ca="true">+IF(OFFSET('Water Data'!$H$29,0,10*ROW('Water Data'!H194))="","",OFFSET('Water Data'!$H$29,0,10*ROW('Water Data'!H194)))</f>
        <v/>
      </c>
      <c r="CH200" s="322" t="str">
        <f ca="true">+IF(OFFSET('Water Data'!$I$27,0,10*ROW('Water Data'!I194))="","",OFFSET('Water Data'!$I$27,0,10*ROW('Water Data'!I194)))</f>
        <v/>
      </c>
      <c r="CI200" s="322" t="str">
        <f ca="true">+IF(OFFSET('Water Data'!$I$28,0,10*ROW('Water Data'!I194))="","",OFFSET('Water Data'!$I$28,0,10*ROW('Water Data'!I194)))</f>
        <v/>
      </c>
      <c r="CJ200" s="322" t="str">
        <f ca="true">+IF(OFFSET('Water Data'!$I$29,0,10*ROW('Water Data'!I194))="","",OFFSET('Water Data'!$I$29,0,10*ROW('Water Data'!I194)))</f>
        <v/>
      </c>
      <c r="CK200" s="322" t="str">
        <f ca="true">+IF(OFFSET('Sanitation Data'!$D$28,0,10*ROW('Sanitation Data'!D194))="","",OFFSET('Sanitation Data'!$D$28,0,10*ROW('Sanitation Data'!D194)))</f>
        <v/>
      </c>
      <c r="CL200" s="322" t="str">
        <f ca="true">+IF(OFFSET('Sanitation Data'!$D$29,0,10*ROW('Sanitation Data'!D194))="","",OFFSET('Sanitation Data'!$D$29,0,10*ROW('Sanitation Data'!D194)))</f>
        <v/>
      </c>
      <c r="CM200" s="322" t="str">
        <f ca="true">+IF(OFFSET('Sanitation Data'!$D$30,0,10*ROW('Sanitation Data'!D194))="","",OFFSET('Sanitation Data'!$D$30,0,10*ROW('Sanitation Data'!D194)))</f>
        <v/>
      </c>
      <c r="CN200" s="322" t="str">
        <f ca="true">+IF(OFFSET('Sanitation Data'!$D$31,0,10*ROW('Sanitation Data'!D194))="","",OFFSET('Sanitation Data'!$D$31,0,10*ROW('Sanitation Data'!D194)))</f>
        <v/>
      </c>
      <c r="CO200" s="322" t="str">
        <f ca="true">+IF(OFFSET('Sanitation Data'!$D$32,0,10*ROW('Sanitation Data'!D194))="","",OFFSET('Sanitation Data'!$D$32,0,10*ROW('Sanitation Data'!D194)))</f>
        <v/>
      </c>
      <c r="CP200" s="322" t="str">
        <f ca="true">+IF(OFFSET('Sanitation Data'!$E$28,0,10*ROW('Sanitation Data'!E194))="","",OFFSET('Sanitation Data'!$E$28,0,10*ROW('Sanitation Data'!E194)))</f>
        <v/>
      </c>
      <c r="CQ200" s="322" t="str">
        <f ca="true">+IF(OFFSET('Sanitation Data'!$E$29,0,10*ROW('Sanitation Data'!E194))="","",OFFSET('Sanitation Data'!$E$29,0,10*ROW('Sanitation Data'!E194)))</f>
        <v/>
      </c>
      <c r="CR200" s="322" t="str">
        <f ca="true">+IF(OFFSET('Sanitation Data'!$E$30,0,10*ROW('Sanitation Data'!E194))="","",OFFSET('Sanitation Data'!$E$30,0,10*ROW('Sanitation Data'!E194)))</f>
        <v/>
      </c>
      <c r="CS200" s="322" t="str">
        <f ca="true">+IF(OFFSET('Sanitation Data'!$E$31,0,10*ROW('Sanitation Data'!E194))="","",OFFSET('Sanitation Data'!$E$31,0,10*ROW('Sanitation Data'!E194)))</f>
        <v/>
      </c>
      <c r="CT200" s="322" t="str">
        <f ca="true">+IF(OFFSET('Sanitation Data'!$E$32,0,10*ROW('Sanitation Data'!E194))="","",OFFSET('Sanitation Data'!$E$32,0,10*ROW('Sanitation Data'!E194)))</f>
        <v/>
      </c>
      <c r="CU200" s="322" t="str">
        <f ca="true">+IF(OFFSET('Sanitation Data'!$F$28,0,10*ROW('Sanitation Data'!F194))="","",OFFSET('Sanitation Data'!$F$28,0,10*ROW('Sanitation Data'!F194)))</f>
        <v/>
      </c>
      <c r="CV200" s="322" t="str">
        <f ca="true">+IF(OFFSET('Sanitation Data'!$F$29,0,10*ROW('Sanitation Data'!F194))="","",OFFSET('Sanitation Data'!$F$29,0,10*ROW('Sanitation Data'!F194)))</f>
        <v/>
      </c>
      <c r="CW200" s="322" t="str">
        <f ca="true">+IF(OFFSET('Sanitation Data'!$F$30,0,10*ROW('Sanitation Data'!F194))="","",OFFSET('Sanitation Data'!$F$30,0,10*ROW('Sanitation Data'!F194)))</f>
        <v/>
      </c>
      <c r="CX200" s="322" t="str">
        <f ca="true">+IF(OFFSET('Sanitation Data'!$F$31,0,10*ROW('Sanitation Data'!F194))="","",OFFSET('Sanitation Data'!$F$31,0,10*ROW('Sanitation Data'!F194)))</f>
        <v/>
      </c>
      <c r="CY200" s="322" t="str">
        <f ca="true">+IF(OFFSET('Sanitation Data'!$F$32,0,10*ROW('Sanitation Data'!F194))="","",OFFSET('Sanitation Data'!$F$32,0,10*ROW('Sanitation Data'!F194)))</f>
        <v/>
      </c>
      <c r="CZ200" s="322" t="str">
        <f ca="true">+IF(OFFSET('Sanitation Data'!$G$28,0,10*ROW('Sanitation Data'!G194))="","",OFFSET('Sanitation Data'!$G$28,0,10*ROW('Sanitation Data'!G194)))</f>
        <v/>
      </c>
      <c r="DA200" s="322" t="str">
        <f ca="true">+IF(OFFSET('Sanitation Data'!$G$29,0,10*ROW('Sanitation Data'!G194))="","",OFFSET('Sanitation Data'!$G$29,0,10*ROW('Sanitation Data'!G194)))</f>
        <v/>
      </c>
      <c r="DB200" s="322" t="str">
        <f ca="true">+IF(OFFSET('Sanitation Data'!$G$30,0,10*ROW('Sanitation Data'!G194))="","",OFFSET('Sanitation Data'!$G$30,0,10*ROW('Sanitation Data'!G194)))</f>
        <v/>
      </c>
      <c r="DC200" s="322" t="str">
        <f ca="true">+IF(OFFSET('Sanitation Data'!$G$31,0,10*ROW('Sanitation Data'!G194))="","",OFFSET('Sanitation Data'!$G$31,0,10*ROW('Sanitation Data'!G194)))</f>
        <v/>
      </c>
      <c r="DD200" s="322" t="str">
        <f ca="true">+IF(OFFSET('Sanitation Data'!$G$32,0,10*ROW('Sanitation Data'!G194))="","",OFFSET('Sanitation Data'!$G$32,0,10*ROW('Sanitation Data'!G194)))</f>
        <v/>
      </c>
      <c r="DE200" s="322" t="str">
        <f ca="true">+IF(OFFSET('Sanitation Data'!$H$28,0,10*ROW('Sanitation Data'!H194))="","",OFFSET('Sanitation Data'!$H$28,0,10*ROW('Sanitation Data'!H194)))</f>
        <v/>
      </c>
      <c r="DF200" s="322" t="str">
        <f ca="true">+IF(OFFSET('Sanitation Data'!$H$29,0,10*ROW('Sanitation Data'!H194))="","",OFFSET('Sanitation Data'!$H$29,0,10*ROW('Sanitation Data'!H194)))</f>
        <v/>
      </c>
      <c r="DG200" s="322" t="str">
        <f ca="true">+IF(OFFSET('Sanitation Data'!$H$30,0,10*ROW('Sanitation Data'!H194))="","",OFFSET('Sanitation Data'!$H$30,0,10*ROW('Sanitation Data'!H194)))</f>
        <v/>
      </c>
      <c r="DH200" s="322" t="str">
        <f ca="true">+IF(OFFSET('Sanitation Data'!$H$31,0,10*ROW('Sanitation Data'!H194))="","",OFFSET('Sanitation Data'!$H$31,0,10*ROW('Sanitation Data'!H194)))</f>
        <v/>
      </c>
      <c r="DI200" s="322" t="str">
        <f ca="true">+IF(OFFSET('Sanitation Data'!$H$32,0,10*ROW('Sanitation Data'!H194))="","",OFFSET('Sanitation Data'!$H$32,0,10*ROW('Sanitation Data'!H194)))</f>
        <v/>
      </c>
      <c r="DJ200" s="322" t="str">
        <f ca="true">+IF(OFFSET('Sanitation Data'!$I$28,0,10*ROW('Sanitation Data'!I194))="","",OFFSET('Sanitation Data'!$I$28,0,10*ROW('Sanitation Data'!I194)))</f>
        <v/>
      </c>
      <c r="DK200" s="322" t="str">
        <f ca="true">+IF(OFFSET('Sanitation Data'!$I$29,0,10*ROW('Sanitation Data'!I194))="","",OFFSET('Sanitation Data'!$I$29,0,10*ROW('Sanitation Data'!I194)))</f>
        <v/>
      </c>
      <c r="DL200" s="322" t="str">
        <f ca="true">+IF(OFFSET('Sanitation Data'!$I$30,0,10*ROW('Sanitation Data'!I194))="","",OFFSET('Sanitation Data'!$I$30,0,10*ROW('Sanitation Data'!I194)))</f>
        <v/>
      </c>
      <c r="DM200" s="322" t="str">
        <f ca="true">+IF(OFFSET('Sanitation Data'!$I$31,0,10*ROW('Sanitation Data'!I194))="","",OFFSET('Sanitation Data'!$I$31,0,10*ROW('Sanitation Data'!I194)))</f>
        <v/>
      </c>
      <c r="DN200" s="322" t="str">
        <f ca="true">+IF(OFFSET('Sanitation Data'!$I$32,0,10*ROW('Sanitation Data'!I194))="","",OFFSET('Sanitation Data'!$I$32,0,10*ROW('Sanitation Data'!I194)))</f>
        <v/>
      </c>
      <c r="DO200" s="322" t="str">
        <f ca="true">+IF(OFFSET('Hygiene Data'!$D$11,0,10*ROW('Hygiene Data'!D194))="","",OFFSET('Hygiene Data'!$D$11,0,10*ROW('Hygiene Data'!D194)))</f>
        <v/>
      </c>
      <c r="DP200" s="322" t="str">
        <f ca="true">+IF(OFFSET('Hygiene Data'!$D$12,0,10*ROW('Hygiene Data'!D194))="","",OFFSET('Hygiene Data'!$D$12,0,10*ROW('Hygiene Data'!D194)))</f>
        <v/>
      </c>
      <c r="DQ200" s="322" t="str">
        <f ca="true">+IF(OFFSET('Hygiene Data'!$D$13,0,10*ROW('Hygiene Data'!D194))="","",OFFSET('Hygiene Data'!$D$13,0,10*ROW('Hygiene Data'!D194)))</f>
        <v/>
      </c>
      <c r="DR200" s="322" t="str">
        <f ca="true">+IF(OFFSET('Hygiene Data'!$E$11,0,10*ROW('Hygiene Data'!E194))="","",OFFSET('Hygiene Data'!$E$11,0,10*ROW('Hygiene Data'!E194)))</f>
        <v/>
      </c>
      <c r="DS200" s="322" t="str">
        <f ca="true">+IF(OFFSET('Hygiene Data'!$E$12,0,10*ROW('Hygiene Data'!E194))="","",OFFSET('Hygiene Data'!$E$12,0,10*ROW('Hygiene Data'!E194)))</f>
        <v/>
      </c>
      <c r="DT200" s="322" t="str">
        <f ca="true">+IF(OFFSET('Hygiene Data'!$E$13,0,10*ROW('Hygiene Data'!E194))="","",OFFSET('Hygiene Data'!$E$13,0,10*ROW('Hygiene Data'!E194)))</f>
        <v/>
      </c>
      <c r="DU200" s="322" t="str">
        <f ca="true">+IF(OFFSET('Hygiene Data'!$F$11,0,10*ROW('Hygiene Data'!F194))="","",OFFSET('Hygiene Data'!$F$11,0,10*ROW('Hygiene Data'!F194)))</f>
        <v/>
      </c>
      <c r="DV200" s="322" t="str">
        <f ca="true">+IF(OFFSET('Hygiene Data'!$F$12,0,10*ROW('Hygiene Data'!F194))="","",OFFSET('Hygiene Data'!$F$12,0,10*ROW('Hygiene Data'!F194)))</f>
        <v/>
      </c>
      <c r="DW200" s="322" t="str">
        <f ca="true">+IF(OFFSET('Hygiene Data'!$F$13,0,10*ROW('Hygiene Data'!F194))="","",OFFSET('Hygiene Data'!$F$13,0,10*ROW('Hygiene Data'!F194)))</f>
        <v/>
      </c>
      <c r="DX200" s="322" t="str">
        <f ca="true">+IF(OFFSET('Hygiene Data'!$G$11,0,10*ROW('Hygiene Data'!G194))="","",OFFSET('Hygiene Data'!$G$11,0,10*ROW('Hygiene Data'!G194)))</f>
        <v/>
      </c>
      <c r="DY200" s="322" t="str">
        <f ca="true">+IF(OFFSET('Hygiene Data'!$G$12,0,10*ROW('Hygiene Data'!G194))="","",OFFSET('Hygiene Data'!$G$12,0,10*ROW('Hygiene Data'!G194)))</f>
        <v/>
      </c>
      <c r="DZ200" s="322" t="str">
        <f ca="true">+IF(OFFSET('Hygiene Data'!$G$13,0,10*ROW('Hygiene Data'!G194))="","",OFFSET('Hygiene Data'!$G$13,0,10*ROW('Hygiene Data'!G194)))</f>
        <v/>
      </c>
      <c r="EA200" s="322" t="str">
        <f ca="true">+IF(OFFSET('Hygiene Data'!$H$11,0,10*ROW('Hygiene Data'!H194))="","",OFFSET('Hygiene Data'!$H$11,0,10*ROW('Hygiene Data'!H194)))</f>
        <v/>
      </c>
      <c r="EB200" s="322" t="str">
        <f ca="true">+IF(OFFSET('Hygiene Data'!$H$12,0,10*ROW('Hygiene Data'!H194))="","",OFFSET('Hygiene Data'!$H$12,0,10*ROW('Hygiene Data'!H194)))</f>
        <v/>
      </c>
      <c r="EC200" s="322" t="str">
        <f ca="true">+IF(OFFSET('Hygiene Data'!$H$13,0,10*ROW('Hygiene Data'!H194))="","",OFFSET('Hygiene Data'!$H$13,0,10*ROW('Hygiene Data'!H194)))</f>
        <v/>
      </c>
      <c r="ED200" s="322" t="str">
        <f ca="true">+IF(OFFSET('Hygiene Data'!$I$11,0,10*ROW('Hygiene Data'!I194))="","",OFFSET('Hygiene Data'!$I$11,0,10*ROW('Hygiene Data'!I194)))</f>
        <v/>
      </c>
      <c r="EE200" s="322" t="str">
        <f ca="true">+IF(OFFSET('Hygiene Data'!$I$12,0,10*ROW('Hygiene Data'!I194))="","",OFFSET('Hygiene Data'!$I$12,0,10*ROW('Hygiene Data'!I194)))</f>
        <v/>
      </c>
      <c r="EF200" s="322" t="str">
        <f ca="true">+IF(OFFSET('Hygiene Data'!$I$13,0,10*ROW('Hygiene Data'!I194))="","",OFFSET('Hygiene Data'!$I$13,0,10*ROW('Hygiene Data'!I194)))</f>
        <v/>
      </c>
    </row>
    <row xmlns:x14ac="http://schemas.microsoft.com/office/spreadsheetml/2009/9/ac" r="201" x14ac:dyDescent="0.2">
      <c r="A201" s="38" t="str">
        <f ca="true">+IF(OFFSET('Water Data'!$B$2,0,10*ROW('Water Data'!E195))="","",OFFSET('Water Data'!$B$2,0,10*ROW('Water Data'!E195)))</f>
        <v/>
      </c>
      <c r="B201" s="38" t="str">
        <f ca="true">+IF(OFFSET('Water Data'!$C$2,0,10*ROW('Water Data'!F195))="","",OFFSET('Water Data'!$C$2,0,10*ROW('Water Data'!F195)))</f>
        <v/>
      </c>
      <c r="C201" s="378" t="str">
        <f t="shared" ca="true" si="3"/>
        <v/>
      </c>
      <c r="D201" s="99"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9"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9"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9"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9"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9"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9"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9"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9"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9"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9"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9"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9"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9"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9"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9"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9"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9"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100"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100"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100"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100"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100"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100"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100"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100"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100"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100"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100"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100"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100"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100"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100"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100"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100"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100"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100"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100"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100"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100"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100"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100"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100"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100"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100"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100"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100"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100"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101"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101"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101"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101"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101"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101"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101"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101"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101"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101"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101"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101"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101"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101"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101"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101"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101"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101"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22"/>
      <c r="BS201" s="322" t="str">
        <f ca="true">+IF(OFFSET('Water Data'!$D$27,0,10*ROW('Water Data'!D195))="","",OFFSET('Water Data'!$D$27,0,10*ROW('Water Data'!D195)))</f>
        <v/>
      </c>
      <c r="BT201" s="322" t="str">
        <f ca="true">+IF(OFFSET('Water Data'!$D$28,0,10*ROW('Water Data'!D195))="","",OFFSET('Water Data'!$D$28,0,10*ROW('Water Data'!D195)))</f>
        <v/>
      </c>
      <c r="BU201" s="322" t="str">
        <f ca="true">+IF(OFFSET('Water Data'!$D$29,0,10*ROW('Water Data'!D195))="","",OFFSET('Water Data'!$D$29,0,10*ROW('Water Data'!D195)))</f>
        <v/>
      </c>
      <c r="BV201" s="322" t="str">
        <f ca="true">+IF(OFFSET('Water Data'!$E$27,0,10*ROW('Water Data'!E195))="","",OFFSET('Water Data'!$E$27,0,10*ROW('Water Data'!E195)))</f>
        <v/>
      </c>
      <c r="BW201" s="322" t="str">
        <f ca="true">+IF(OFFSET('Water Data'!$E$28,0,10*ROW('Water Data'!E195))="","",OFFSET('Water Data'!$E$28,0,10*ROW('Water Data'!E195)))</f>
        <v/>
      </c>
      <c r="BX201" s="322" t="str">
        <f ca="true">+IF(OFFSET('Water Data'!$E$29,0,10*ROW('Water Data'!E195))="","",OFFSET('Water Data'!$E$29,0,10*ROW('Water Data'!E195)))</f>
        <v/>
      </c>
      <c r="BY201" s="322" t="str">
        <f ca="true">+IF(OFFSET('Water Data'!$F$27,0,10*ROW('Water Data'!F195))="","",OFFSET('Water Data'!$F$27,0,10*ROW('Water Data'!F195)))</f>
        <v/>
      </c>
      <c r="BZ201" s="322" t="str">
        <f ca="true">+IF(OFFSET('Water Data'!$F$28,0,10*ROW('Water Data'!F195))="","",OFFSET('Water Data'!$F$28,0,10*ROW('Water Data'!F195)))</f>
        <v/>
      </c>
      <c r="CA201" s="322" t="str">
        <f ca="true">+IF(OFFSET('Water Data'!$F$29,0,10*ROW('Water Data'!F195))="","",OFFSET('Water Data'!$F$29,0,10*ROW('Water Data'!F195)))</f>
        <v/>
      </c>
      <c r="CB201" s="322" t="str">
        <f ca="true">+IF(OFFSET('Water Data'!$G$27,0,10*ROW('Water Data'!G195))="","",OFFSET('Water Data'!$G$27,0,10*ROW('Water Data'!G195)))</f>
        <v/>
      </c>
      <c r="CC201" s="322" t="str">
        <f ca="true">+IF(OFFSET('Water Data'!$G$28,0,10*ROW('Water Data'!G195))="","",OFFSET('Water Data'!$G$28,0,10*ROW('Water Data'!G195)))</f>
        <v/>
      </c>
      <c r="CD201" s="322" t="str">
        <f ca="true">+IF(OFFSET('Water Data'!$G$29,0,10*ROW('Water Data'!G195))="","",OFFSET('Water Data'!$G$29,0,10*ROW('Water Data'!G195)))</f>
        <v/>
      </c>
      <c r="CE201" s="322" t="str">
        <f ca="true">+IF(OFFSET('Water Data'!$H$27,0,10*ROW('Water Data'!H195))="","",OFFSET('Water Data'!$H$27,0,10*ROW('Water Data'!H195)))</f>
        <v/>
      </c>
      <c r="CF201" s="322" t="str">
        <f ca="true">+IF(OFFSET('Water Data'!$H$28,0,10*ROW('Water Data'!H195))="","",OFFSET('Water Data'!$H$28,0,10*ROW('Water Data'!H195)))</f>
        <v/>
      </c>
      <c r="CG201" s="322" t="str">
        <f ca="true">+IF(OFFSET('Water Data'!$H$29,0,10*ROW('Water Data'!H195))="","",OFFSET('Water Data'!$H$29,0,10*ROW('Water Data'!H195)))</f>
        <v/>
      </c>
      <c r="CH201" s="322" t="str">
        <f ca="true">+IF(OFFSET('Water Data'!$I$27,0,10*ROW('Water Data'!I195))="","",OFFSET('Water Data'!$I$27,0,10*ROW('Water Data'!I195)))</f>
        <v/>
      </c>
      <c r="CI201" s="322" t="str">
        <f ca="true">+IF(OFFSET('Water Data'!$I$28,0,10*ROW('Water Data'!I195))="","",OFFSET('Water Data'!$I$28,0,10*ROW('Water Data'!I195)))</f>
        <v/>
      </c>
      <c r="CJ201" s="322" t="str">
        <f ca="true">+IF(OFFSET('Water Data'!$I$29,0,10*ROW('Water Data'!I195))="","",OFFSET('Water Data'!$I$29,0,10*ROW('Water Data'!I195)))</f>
        <v/>
      </c>
      <c r="CK201" s="322" t="str">
        <f ca="true">+IF(OFFSET('Sanitation Data'!$D$28,0,10*ROW('Sanitation Data'!D195))="","",OFFSET('Sanitation Data'!$D$28,0,10*ROW('Sanitation Data'!D195)))</f>
        <v/>
      </c>
      <c r="CL201" s="322" t="str">
        <f ca="true">+IF(OFFSET('Sanitation Data'!$D$29,0,10*ROW('Sanitation Data'!D195))="","",OFFSET('Sanitation Data'!$D$29,0,10*ROW('Sanitation Data'!D195)))</f>
        <v/>
      </c>
      <c r="CM201" s="322" t="str">
        <f ca="true">+IF(OFFSET('Sanitation Data'!$D$30,0,10*ROW('Sanitation Data'!D195))="","",OFFSET('Sanitation Data'!$D$30,0,10*ROW('Sanitation Data'!D195)))</f>
        <v/>
      </c>
      <c r="CN201" s="322" t="str">
        <f ca="true">+IF(OFFSET('Sanitation Data'!$D$31,0,10*ROW('Sanitation Data'!D195))="","",OFFSET('Sanitation Data'!$D$31,0,10*ROW('Sanitation Data'!D195)))</f>
        <v/>
      </c>
      <c r="CO201" s="322" t="str">
        <f ca="true">+IF(OFFSET('Sanitation Data'!$D$32,0,10*ROW('Sanitation Data'!D195))="","",OFFSET('Sanitation Data'!$D$32,0,10*ROW('Sanitation Data'!D195)))</f>
        <v/>
      </c>
      <c r="CP201" s="322" t="str">
        <f ca="true">+IF(OFFSET('Sanitation Data'!$E$28,0,10*ROW('Sanitation Data'!E195))="","",OFFSET('Sanitation Data'!$E$28,0,10*ROW('Sanitation Data'!E195)))</f>
        <v/>
      </c>
      <c r="CQ201" s="322" t="str">
        <f ca="true">+IF(OFFSET('Sanitation Data'!$E$29,0,10*ROW('Sanitation Data'!E195))="","",OFFSET('Sanitation Data'!$E$29,0,10*ROW('Sanitation Data'!E195)))</f>
        <v/>
      </c>
      <c r="CR201" s="322" t="str">
        <f ca="true">+IF(OFFSET('Sanitation Data'!$E$30,0,10*ROW('Sanitation Data'!E195))="","",OFFSET('Sanitation Data'!$E$30,0,10*ROW('Sanitation Data'!E195)))</f>
        <v/>
      </c>
      <c r="CS201" s="322" t="str">
        <f ca="true">+IF(OFFSET('Sanitation Data'!$E$31,0,10*ROW('Sanitation Data'!E195))="","",OFFSET('Sanitation Data'!$E$31,0,10*ROW('Sanitation Data'!E195)))</f>
        <v/>
      </c>
      <c r="CT201" s="322" t="str">
        <f ca="true">+IF(OFFSET('Sanitation Data'!$E$32,0,10*ROW('Sanitation Data'!E195))="","",OFFSET('Sanitation Data'!$E$32,0,10*ROW('Sanitation Data'!E195)))</f>
        <v/>
      </c>
      <c r="CU201" s="322" t="str">
        <f ca="true">+IF(OFFSET('Sanitation Data'!$F$28,0,10*ROW('Sanitation Data'!F195))="","",OFFSET('Sanitation Data'!$F$28,0,10*ROW('Sanitation Data'!F195)))</f>
        <v/>
      </c>
      <c r="CV201" s="322" t="str">
        <f ca="true">+IF(OFFSET('Sanitation Data'!$F$29,0,10*ROW('Sanitation Data'!F195))="","",OFFSET('Sanitation Data'!$F$29,0,10*ROW('Sanitation Data'!F195)))</f>
        <v/>
      </c>
      <c r="CW201" s="322" t="str">
        <f ca="true">+IF(OFFSET('Sanitation Data'!$F$30,0,10*ROW('Sanitation Data'!F195))="","",OFFSET('Sanitation Data'!$F$30,0,10*ROW('Sanitation Data'!F195)))</f>
        <v/>
      </c>
      <c r="CX201" s="322" t="str">
        <f ca="true">+IF(OFFSET('Sanitation Data'!$F$31,0,10*ROW('Sanitation Data'!F195))="","",OFFSET('Sanitation Data'!$F$31,0,10*ROW('Sanitation Data'!F195)))</f>
        <v/>
      </c>
      <c r="CY201" s="322" t="str">
        <f ca="true">+IF(OFFSET('Sanitation Data'!$F$32,0,10*ROW('Sanitation Data'!F195))="","",OFFSET('Sanitation Data'!$F$32,0,10*ROW('Sanitation Data'!F195)))</f>
        <v/>
      </c>
      <c r="CZ201" s="322" t="str">
        <f ca="true">+IF(OFFSET('Sanitation Data'!$G$28,0,10*ROW('Sanitation Data'!G195))="","",OFFSET('Sanitation Data'!$G$28,0,10*ROW('Sanitation Data'!G195)))</f>
        <v/>
      </c>
      <c r="DA201" s="322" t="str">
        <f ca="true">+IF(OFFSET('Sanitation Data'!$G$29,0,10*ROW('Sanitation Data'!G195))="","",OFFSET('Sanitation Data'!$G$29,0,10*ROW('Sanitation Data'!G195)))</f>
        <v/>
      </c>
      <c r="DB201" s="322" t="str">
        <f ca="true">+IF(OFFSET('Sanitation Data'!$G$30,0,10*ROW('Sanitation Data'!G195))="","",OFFSET('Sanitation Data'!$G$30,0,10*ROW('Sanitation Data'!G195)))</f>
        <v/>
      </c>
      <c r="DC201" s="322" t="str">
        <f ca="true">+IF(OFFSET('Sanitation Data'!$G$31,0,10*ROW('Sanitation Data'!G195))="","",OFFSET('Sanitation Data'!$G$31,0,10*ROW('Sanitation Data'!G195)))</f>
        <v/>
      </c>
      <c r="DD201" s="322" t="str">
        <f ca="true">+IF(OFFSET('Sanitation Data'!$G$32,0,10*ROW('Sanitation Data'!G195))="","",OFFSET('Sanitation Data'!$G$32,0,10*ROW('Sanitation Data'!G195)))</f>
        <v/>
      </c>
      <c r="DE201" s="322" t="str">
        <f ca="true">+IF(OFFSET('Sanitation Data'!$H$28,0,10*ROW('Sanitation Data'!H195))="","",OFFSET('Sanitation Data'!$H$28,0,10*ROW('Sanitation Data'!H195)))</f>
        <v/>
      </c>
      <c r="DF201" s="322" t="str">
        <f ca="true">+IF(OFFSET('Sanitation Data'!$H$29,0,10*ROW('Sanitation Data'!H195))="","",OFFSET('Sanitation Data'!$H$29,0,10*ROW('Sanitation Data'!H195)))</f>
        <v/>
      </c>
      <c r="DG201" s="322" t="str">
        <f ca="true">+IF(OFFSET('Sanitation Data'!$H$30,0,10*ROW('Sanitation Data'!H195))="","",OFFSET('Sanitation Data'!$H$30,0,10*ROW('Sanitation Data'!H195)))</f>
        <v/>
      </c>
      <c r="DH201" s="322" t="str">
        <f ca="true">+IF(OFFSET('Sanitation Data'!$H$31,0,10*ROW('Sanitation Data'!H195))="","",OFFSET('Sanitation Data'!$H$31,0,10*ROW('Sanitation Data'!H195)))</f>
        <v/>
      </c>
      <c r="DI201" s="322" t="str">
        <f ca="true">+IF(OFFSET('Sanitation Data'!$H$32,0,10*ROW('Sanitation Data'!H195))="","",OFFSET('Sanitation Data'!$H$32,0,10*ROW('Sanitation Data'!H195)))</f>
        <v/>
      </c>
      <c r="DJ201" s="322" t="str">
        <f ca="true">+IF(OFFSET('Sanitation Data'!$I$28,0,10*ROW('Sanitation Data'!I195))="","",OFFSET('Sanitation Data'!$I$28,0,10*ROW('Sanitation Data'!I195)))</f>
        <v/>
      </c>
      <c r="DK201" s="322" t="str">
        <f ca="true">+IF(OFFSET('Sanitation Data'!$I$29,0,10*ROW('Sanitation Data'!I195))="","",OFFSET('Sanitation Data'!$I$29,0,10*ROW('Sanitation Data'!I195)))</f>
        <v/>
      </c>
      <c r="DL201" s="322" t="str">
        <f ca="true">+IF(OFFSET('Sanitation Data'!$I$30,0,10*ROW('Sanitation Data'!I195))="","",OFFSET('Sanitation Data'!$I$30,0,10*ROW('Sanitation Data'!I195)))</f>
        <v/>
      </c>
      <c r="DM201" s="322" t="str">
        <f ca="true">+IF(OFFSET('Sanitation Data'!$I$31,0,10*ROW('Sanitation Data'!I195))="","",OFFSET('Sanitation Data'!$I$31,0,10*ROW('Sanitation Data'!I195)))</f>
        <v/>
      </c>
      <c r="DN201" s="322" t="str">
        <f ca="true">+IF(OFFSET('Sanitation Data'!$I$32,0,10*ROW('Sanitation Data'!I195))="","",OFFSET('Sanitation Data'!$I$32,0,10*ROW('Sanitation Data'!I195)))</f>
        <v/>
      </c>
      <c r="DO201" s="322" t="str">
        <f ca="true">+IF(OFFSET('Hygiene Data'!$D$11,0,10*ROW('Hygiene Data'!D195))="","",OFFSET('Hygiene Data'!$D$11,0,10*ROW('Hygiene Data'!D195)))</f>
        <v/>
      </c>
      <c r="DP201" s="322" t="str">
        <f ca="true">+IF(OFFSET('Hygiene Data'!$D$12,0,10*ROW('Hygiene Data'!D195))="","",OFFSET('Hygiene Data'!$D$12,0,10*ROW('Hygiene Data'!D195)))</f>
        <v/>
      </c>
      <c r="DQ201" s="322" t="str">
        <f ca="true">+IF(OFFSET('Hygiene Data'!$D$13,0,10*ROW('Hygiene Data'!D195))="","",OFFSET('Hygiene Data'!$D$13,0,10*ROW('Hygiene Data'!D195)))</f>
        <v/>
      </c>
      <c r="DR201" s="322" t="str">
        <f ca="true">+IF(OFFSET('Hygiene Data'!$E$11,0,10*ROW('Hygiene Data'!E195))="","",OFFSET('Hygiene Data'!$E$11,0,10*ROW('Hygiene Data'!E195)))</f>
        <v/>
      </c>
      <c r="DS201" s="322" t="str">
        <f ca="true">+IF(OFFSET('Hygiene Data'!$E$12,0,10*ROW('Hygiene Data'!E195))="","",OFFSET('Hygiene Data'!$E$12,0,10*ROW('Hygiene Data'!E195)))</f>
        <v/>
      </c>
      <c r="DT201" s="322" t="str">
        <f ca="true">+IF(OFFSET('Hygiene Data'!$E$13,0,10*ROW('Hygiene Data'!E195))="","",OFFSET('Hygiene Data'!$E$13,0,10*ROW('Hygiene Data'!E195)))</f>
        <v/>
      </c>
      <c r="DU201" s="322" t="str">
        <f ca="true">+IF(OFFSET('Hygiene Data'!$F$11,0,10*ROW('Hygiene Data'!F195))="","",OFFSET('Hygiene Data'!$F$11,0,10*ROW('Hygiene Data'!F195)))</f>
        <v/>
      </c>
      <c r="DV201" s="322" t="str">
        <f ca="true">+IF(OFFSET('Hygiene Data'!$F$12,0,10*ROW('Hygiene Data'!F195))="","",OFFSET('Hygiene Data'!$F$12,0,10*ROW('Hygiene Data'!F195)))</f>
        <v/>
      </c>
      <c r="DW201" s="322" t="str">
        <f ca="true">+IF(OFFSET('Hygiene Data'!$F$13,0,10*ROW('Hygiene Data'!F195))="","",OFFSET('Hygiene Data'!$F$13,0,10*ROW('Hygiene Data'!F195)))</f>
        <v/>
      </c>
      <c r="DX201" s="322" t="str">
        <f ca="true">+IF(OFFSET('Hygiene Data'!$G$11,0,10*ROW('Hygiene Data'!G195))="","",OFFSET('Hygiene Data'!$G$11,0,10*ROW('Hygiene Data'!G195)))</f>
        <v/>
      </c>
      <c r="DY201" s="322" t="str">
        <f ca="true">+IF(OFFSET('Hygiene Data'!$G$12,0,10*ROW('Hygiene Data'!G195))="","",OFFSET('Hygiene Data'!$G$12,0,10*ROW('Hygiene Data'!G195)))</f>
        <v/>
      </c>
      <c r="DZ201" s="322" t="str">
        <f ca="true">+IF(OFFSET('Hygiene Data'!$G$13,0,10*ROW('Hygiene Data'!G195))="","",OFFSET('Hygiene Data'!$G$13,0,10*ROW('Hygiene Data'!G195)))</f>
        <v/>
      </c>
      <c r="EA201" s="322" t="str">
        <f ca="true">+IF(OFFSET('Hygiene Data'!$H$11,0,10*ROW('Hygiene Data'!H195))="","",OFFSET('Hygiene Data'!$H$11,0,10*ROW('Hygiene Data'!H195)))</f>
        <v/>
      </c>
      <c r="EB201" s="322" t="str">
        <f ca="true">+IF(OFFSET('Hygiene Data'!$H$12,0,10*ROW('Hygiene Data'!H195))="","",OFFSET('Hygiene Data'!$H$12,0,10*ROW('Hygiene Data'!H195)))</f>
        <v/>
      </c>
      <c r="EC201" s="322" t="str">
        <f ca="true">+IF(OFFSET('Hygiene Data'!$H$13,0,10*ROW('Hygiene Data'!H195))="","",OFFSET('Hygiene Data'!$H$13,0,10*ROW('Hygiene Data'!H195)))</f>
        <v/>
      </c>
      <c r="ED201" s="322" t="str">
        <f ca="true">+IF(OFFSET('Hygiene Data'!$I$11,0,10*ROW('Hygiene Data'!I195))="","",OFFSET('Hygiene Data'!$I$11,0,10*ROW('Hygiene Data'!I195)))</f>
        <v/>
      </c>
      <c r="EE201" s="322" t="str">
        <f ca="true">+IF(OFFSET('Hygiene Data'!$I$12,0,10*ROW('Hygiene Data'!I195))="","",OFFSET('Hygiene Data'!$I$12,0,10*ROW('Hygiene Data'!I195)))</f>
        <v/>
      </c>
      <c r="EF201" s="322" t="str">
        <f ca="true">+IF(OFFSET('Hygiene Data'!$I$13,0,10*ROW('Hygiene Data'!I195))="","",OFFSET('Hygiene Data'!$I$13,0,10*ROW('Hygiene Data'!I195)))</f>
        <v/>
      </c>
    </row>
    <row xmlns:x14ac="http://schemas.microsoft.com/office/spreadsheetml/2009/9/ac" r="202" x14ac:dyDescent="0.2">
      <c r="A202" s="38" t="str">
        <f ca="true">+IF(OFFSET('Water Data'!$B$2,0,10*ROW('Water Data'!E196))="","",OFFSET('Water Data'!$B$2,0,10*ROW('Water Data'!E196)))</f>
        <v/>
      </c>
      <c r="B202" s="38" t="str">
        <f ca="true">+IF(OFFSET('Water Data'!$C$2,0,10*ROW('Water Data'!F196))="","",OFFSET('Water Data'!$C$2,0,10*ROW('Water Data'!F196)))</f>
        <v/>
      </c>
      <c r="C202" s="378" t="str">
        <f t="shared" ca="true" si="3"/>
        <v/>
      </c>
      <c r="D202" s="99"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9"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9"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9"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9"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9"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9"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9"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9"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9"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9"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9"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9"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9"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9"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9"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9"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9"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100"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100"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100"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100"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100"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100"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100"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100"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100"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100"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100"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100"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100"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100"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100"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100"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100"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100"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100"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100"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100"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100"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100"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100"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100"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100"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100"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100"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100"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100"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101"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101"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101"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101"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101"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101"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101"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101"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101"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101"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101"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101"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101"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101"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101"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101"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101"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101"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22"/>
      <c r="BS202" s="322" t="str">
        <f ca="true">+IF(OFFSET('Water Data'!$D$27,0,10*ROW('Water Data'!D196))="","",OFFSET('Water Data'!$D$27,0,10*ROW('Water Data'!D196)))</f>
        <v/>
      </c>
      <c r="BT202" s="322" t="str">
        <f ca="true">+IF(OFFSET('Water Data'!$D$28,0,10*ROW('Water Data'!D196))="","",OFFSET('Water Data'!$D$28,0,10*ROW('Water Data'!D196)))</f>
        <v/>
      </c>
      <c r="BU202" s="322" t="str">
        <f ca="true">+IF(OFFSET('Water Data'!$D$29,0,10*ROW('Water Data'!D196))="","",OFFSET('Water Data'!$D$29,0,10*ROW('Water Data'!D196)))</f>
        <v/>
      </c>
      <c r="BV202" s="322" t="str">
        <f ca="true">+IF(OFFSET('Water Data'!$E$27,0,10*ROW('Water Data'!E196))="","",OFFSET('Water Data'!$E$27,0,10*ROW('Water Data'!E196)))</f>
        <v/>
      </c>
      <c r="BW202" s="322" t="str">
        <f ca="true">+IF(OFFSET('Water Data'!$E$28,0,10*ROW('Water Data'!E196))="","",OFFSET('Water Data'!$E$28,0,10*ROW('Water Data'!E196)))</f>
        <v/>
      </c>
      <c r="BX202" s="322" t="str">
        <f ca="true">+IF(OFFSET('Water Data'!$E$29,0,10*ROW('Water Data'!E196))="","",OFFSET('Water Data'!$E$29,0,10*ROW('Water Data'!E196)))</f>
        <v/>
      </c>
      <c r="BY202" s="322" t="str">
        <f ca="true">+IF(OFFSET('Water Data'!$F$27,0,10*ROW('Water Data'!F196))="","",OFFSET('Water Data'!$F$27,0,10*ROW('Water Data'!F196)))</f>
        <v/>
      </c>
      <c r="BZ202" s="322" t="str">
        <f ca="true">+IF(OFFSET('Water Data'!$F$28,0,10*ROW('Water Data'!F196))="","",OFFSET('Water Data'!$F$28,0,10*ROW('Water Data'!F196)))</f>
        <v/>
      </c>
      <c r="CA202" s="322" t="str">
        <f ca="true">+IF(OFFSET('Water Data'!$F$29,0,10*ROW('Water Data'!F196))="","",OFFSET('Water Data'!$F$29,0,10*ROW('Water Data'!F196)))</f>
        <v/>
      </c>
      <c r="CB202" s="322" t="str">
        <f ca="true">+IF(OFFSET('Water Data'!$G$27,0,10*ROW('Water Data'!G196))="","",OFFSET('Water Data'!$G$27,0,10*ROW('Water Data'!G196)))</f>
        <v/>
      </c>
      <c r="CC202" s="322" t="str">
        <f ca="true">+IF(OFFSET('Water Data'!$G$28,0,10*ROW('Water Data'!G196))="","",OFFSET('Water Data'!$G$28,0,10*ROW('Water Data'!G196)))</f>
        <v/>
      </c>
      <c r="CD202" s="322" t="str">
        <f ca="true">+IF(OFFSET('Water Data'!$G$29,0,10*ROW('Water Data'!G196))="","",OFFSET('Water Data'!$G$29,0,10*ROW('Water Data'!G196)))</f>
        <v/>
      </c>
      <c r="CE202" s="322" t="str">
        <f ca="true">+IF(OFFSET('Water Data'!$H$27,0,10*ROW('Water Data'!H196))="","",OFFSET('Water Data'!$H$27,0,10*ROW('Water Data'!H196)))</f>
        <v/>
      </c>
      <c r="CF202" s="322" t="str">
        <f ca="true">+IF(OFFSET('Water Data'!$H$28,0,10*ROW('Water Data'!H196))="","",OFFSET('Water Data'!$H$28,0,10*ROW('Water Data'!H196)))</f>
        <v/>
      </c>
      <c r="CG202" s="322" t="str">
        <f ca="true">+IF(OFFSET('Water Data'!$H$29,0,10*ROW('Water Data'!H196))="","",OFFSET('Water Data'!$H$29,0,10*ROW('Water Data'!H196)))</f>
        <v/>
      </c>
      <c r="CH202" s="322" t="str">
        <f ca="true">+IF(OFFSET('Water Data'!$I$27,0,10*ROW('Water Data'!I196))="","",OFFSET('Water Data'!$I$27,0,10*ROW('Water Data'!I196)))</f>
        <v/>
      </c>
      <c r="CI202" s="322" t="str">
        <f ca="true">+IF(OFFSET('Water Data'!$I$28,0,10*ROW('Water Data'!I196))="","",OFFSET('Water Data'!$I$28,0,10*ROW('Water Data'!I196)))</f>
        <v/>
      </c>
      <c r="CJ202" s="322" t="str">
        <f ca="true">+IF(OFFSET('Water Data'!$I$29,0,10*ROW('Water Data'!I196))="","",OFFSET('Water Data'!$I$29,0,10*ROW('Water Data'!I196)))</f>
        <v/>
      </c>
      <c r="CK202" s="322" t="str">
        <f ca="true">+IF(OFFSET('Sanitation Data'!$D$28,0,10*ROW('Sanitation Data'!D196))="","",OFFSET('Sanitation Data'!$D$28,0,10*ROW('Sanitation Data'!D196)))</f>
        <v/>
      </c>
      <c r="CL202" s="322" t="str">
        <f ca="true">+IF(OFFSET('Sanitation Data'!$D$29,0,10*ROW('Sanitation Data'!D196))="","",OFFSET('Sanitation Data'!$D$29,0,10*ROW('Sanitation Data'!D196)))</f>
        <v/>
      </c>
      <c r="CM202" s="322" t="str">
        <f ca="true">+IF(OFFSET('Sanitation Data'!$D$30,0,10*ROW('Sanitation Data'!D196))="","",OFFSET('Sanitation Data'!$D$30,0,10*ROW('Sanitation Data'!D196)))</f>
        <v/>
      </c>
      <c r="CN202" s="322" t="str">
        <f ca="true">+IF(OFFSET('Sanitation Data'!$D$31,0,10*ROW('Sanitation Data'!D196))="","",OFFSET('Sanitation Data'!$D$31,0,10*ROW('Sanitation Data'!D196)))</f>
        <v/>
      </c>
      <c r="CO202" s="322" t="str">
        <f ca="true">+IF(OFFSET('Sanitation Data'!$D$32,0,10*ROW('Sanitation Data'!D196))="","",OFFSET('Sanitation Data'!$D$32,0,10*ROW('Sanitation Data'!D196)))</f>
        <v/>
      </c>
      <c r="CP202" s="322" t="str">
        <f ca="true">+IF(OFFSET('Sanitation Data'!$E$28,0,10*ROW('Sanitation Data'!E196))="","",OFFSET('Sanitation Data'!$E$28,0,10*ROW('Sanitation Data'!E196)))</f>
        <v/>
      </c>
      <c r="CQ202" s="322" t="str">
        <f ca="true">+IF(OFFSET('Sanitation Data'!$E$29,0,10*ROW('Sanitation Data'!E196))="","",OFFSET('Sanitation Data'!$E$29,0,10*ROW('Sanitation Data'!E196)))</f>
        <v/>
      </c>
      <c r="CR202" s="322" t="str">
        <f ca="true">+IF(OFFSET('Sanitation Data'!$E$30,0,10*ROW('Sanitation Data'!E196))="","",OFFSET('Sanitation Data'!$E$30,0,10*ROW('Sanitation Data'!E196)))</f>
        <v/>
      </c>
      <c r="CS202" s="322" t="str">
        <f ca="true">+IF(OFFSET('Sanitation Data'!$E$31,0,10*ROW('Sanitation Data'!E196))="","",OFFSET('Sanitation Data'!$E$31,0,10*ROW('Sanitation Data'!E196)))</f>
        <v/>
      </c>
      <c r="CT202" s="322" t="str">
        <f ca="true">+IF(OFFSET('Sanitation Data'!$E$32,0,10*ROW('Sanitation Data'!E196))="","",OFFSET('Sanitation Data'!$E$32,0,10*ROW('Sanitation Data'!E196)))</f>
        <v/>
      </c>
      <c r="CU202" s="322" t="str">
        <f ca="true">+IF(OFFSET('Sanitation Data'!$F$28,0,10*ROW('Sanitation Data'!F196))="","",OFFSET('Sanitation Data'!$F$28,0,10*ROW('Sanitation Data'!F196)))</f>
        <v/>
      </c>
      <c r="CV202" s="322" t="str">
        <f ca="true">+IF(OFFSET('Sanitation Data'!$F$29,0,10*ROW('Sanitation Data'!F196))="","",OFFSET('Sanitation Data'!$F$29,0,10*ROW('Sanitation Data'!F196)))</f>
        <v/>
      </c>
      <c r="CW202" s="322" t="str">
        <f ca="true">+IF(OFFSET('Sanitation Data'!$F$30,0,10*ROW('Sanitation Data'!F196))="","",OFFSET('Sanitation Data'!$F$30,0,10*ROW('Sanitation Data'!F196)))</f>
        <v/>
      </c>
      <c r="CX202" s="322" t="str">
        <f ca="true">+IF(OFFSET('Sanitation Data'!$F$31,0,10*ROW('Sanitation Data'!F196))="","",OFFSET('Sanitation Data'!$F$31,0,10*ROW('Sanitation Data'!F196)))</f>
        <v/>
      </c>
      <c r="CY202" s="322" t="str">
        <f ca="true">+IF(OFFSET('Sanitation Data'!$F$32,0,10*ROW('Sanitation Data'!F196))="","",OFFSET('Sanitation Data'!$F$32,0,10*ROW('Sanitation Data'!F196)))</f>
        <v/>
      </c>
      <c r="CZ202" s="322" t="str">
        <f ca="true">+IF(OFFSET('Sanitation Data'!$G$28,0,10*ROW('Sanitation Data'!G196))="","",OFFSET('Sanitation Data'!$G$28,0,10*ROW('Sanitation Data'!G196)))</f>
        <v/>
      </c>
      <c r="DA202" s="322" t="str">
        <f ca="true">+IF(OFFSET('Sanitation Data'!$G$29,0,10*ROW('Sanitation Data'!G196))="","",OFFSET('Sanitation Data'!$G$29,0,10*ROW('Sanitation Data'!G196)))</f>
        <v/>
      </c>
      <c r="DB202" s="322" t="str">
        <f ca="true">+IF(OFFSET('Sanitation Data'!$G$30,0,10*ROW('Sanitation Data'!G196))="","",OFFSET('Sanitation Data'!$G$30,0,10*ROW('Sanitation Data'!G196)))</f>
        <v/>
      </c>
      <c r="DC202" s="322" t="str">
        <f ca="true">+IF(OFFSET('Sanitation Data'!$G$31,0,10*ROW('Sanitation Data'!G196))="","",OFFSET('Sanitation Data'!$G$31,0,10*ROW('Sanitation Data'!G196)))</f>
        <v/>
      </c>
      <c r="DD202" s="322" t="str">
        <f ca="true">+IF(OFFSET('Sanitation Data'!$G$32,0,10*ROW('Sanitation Data'!G196))="","",OFFSET('Sanitation Data'!$G$32,0,10*ROW('Sanitation Data'!G196)))</f>
        <v/>
      </c>
      <c r="DE202" s="322" t="str">
        <f ca="true">+IF(OFFSET('Sanitation Data'!$H$28,0,10*ROW('Sanitation Data'!H196))="","",OFFSET('Sanitation Data'!$H$28,0,10*ROW('Sanitation Data'!H196)))</f>
        <v/>
      </c>
      <c r="DF202" s="322" t="str">
        <f ca="true">+IF(OFFSET('Sanitation Data'!$H$29,0,10*ROW('Sanitation Data'!H196))="","",OFFSET('Sanitation Data'!$H$29,0,10*ROW('Sanitation Data'!H196)))</f>
        <v/>
      </c>
      <c r="DG202" s="322" t="str">
        <f ca="true">+IF(OFFSET('Sanitation Data'!$H$30,0,10*ROW('Sanitation Data'!H196))="","",OFFSET('Sanitation Data'!$H$30,0,10*ROW('Sanitation Data'!H196)))</f>
        <v/>
      </c>
      <c r="DH202" s="322" t="str">
        <f ca="true">+IF(OFFSET('Sanitation Data'!$H$31,0,10*ROW('Sanitation Data'!H196))="","",OFFSET('Sanitation Data'!$H$31,0,10*ROW('Sanitation Data'!H196)))</f>
        <v/>
      </c>
      <c r="DI202" s="322" t="str">
        <f ca="true">+IF(OFFSET('Sanitation Data'!$H$32,0,10*ROW('Sanitation Data'!H196))="","",OFFSET('Sanitation Data'!$H$32,0,10*ROW('Sanitation Data'!H196)))</f>
        <v/>
      </c>
      <c r="DJ202" s="322" t="str">
        <f ca="true">+IF(OFFSET('Sanitation Data'!$I$28,0,10*ROW('Sanitation Data'!I196))="","",OFFSET('Sanitation Data'!$I$28,0,10*ROW('Sanitation Data'!I196)))</f>
        <v/>
      </c>
      <c r="DK202" s="322" t="str">
        <f ca="true">+IF(OFFSET('Sanitation Data'!$I$29,0,10*ROW('Sanitation Data'!I196))="","",OFFSET('Sanitation Data'!$I$29,0,10*ROW('Sanitation Data'!I196)))</f>
        <v/>
      </c>
      <c r="DL202" s="322" t="str">
        <f ca="true">+IF(OFFSET('Sanitation Data'!$I$30,0,10*ROW('Sanitation Data'!I196))="","",OFFSET('Sanitation Data'!$I$30,0,10*ROW('Sanitation Data'!I196)))</f>
        <v/>
      </c>
      <c r="DM202" s="322" t="str">
        <f ca="true">+IF(OFFSET('Sanitation Data'!$I$31,0,10*ROW('Sanitation Data'!I196))="","",OFFSET('Sanitation Data'!$I$31,0,10*ROW('Sanitation Data'!I196)))</f>
        <v/>
      </c>
      <c r="DN202" s="322" t="str">
        <f ca="true">+IF(OFFSET('Sanitation Data'!$I$32,0,10*ROW('Sanitation Data'!I196))="","",OFFSET('Sanitation Data'!$I$32,0,10*ROW('Sanitation Data'!I196)))</f>
        <v/>
      </c>
      <c r="DO202" s="322" t="str">
        <f ca="true">+IF(OFFSET('Hygiene Data'!$D$11,0,10*ROW('Hygiene Data'!D196))="","",OFFSET('Hygiene Data'!$D$11,0,10*ROW('Hygiene Data'!D196)))</f>
        <v/>
      </c>
      <c r="DP202" s="322" t="str">
        <f ca="true">+IF(OFFSET('Hygiene Data'!$D$12,0,10*ROW('Hygiene Data'!D196))="","",OFFSET('Hygiene Data'!$D$12,0,10*ROW('Hygiene Data'!D196)))</f>
        <v/>
      </c>
      <c r="DQ202" s="322" t="str">
        <f ca="true">+IF(OFFSET('Hygiene Data'!$D$13,0,10*ROW('Hygiene Data'!D196))="","",OFFSET('Hygiene Data'!$D$13,0,10*ROW('Hygiene Data'!D196)))</f>
        <v/>
      </c>
      <c r="DR202" s="322" t="str">
        <f ca="true">+IF(OFFSET('Hygiene Data'!$E$11,0,10*ROW('Hygiene Data'!E196))="","",OFFSET('Hygiene Data'!$E$11,0,10*ROW('Hygiene Data'!E196)))</f>
        <v/>
      </c>
      <c r="DS202" s="322" t="str">
        <f ca="true">+IF(OFFSET('Hygiene Data'!$E$12,0,10*ROW('Hygiene Data'!E196))="","",OFFSET('Hygiene Data'!$E$12,0,10*ROW('Hygiene Data'!E196)))</f>
        <v/>
      </c>
      <c r="DT202" s="322" t="str">
        <f ca="true">+IF(OFFSET('Hygiene Data'!$E$13,0,10*ROW('Hygiene Data'!E196))="","",OFFSET('Hygiene Data'!$E$13,0,10*ROW('Hygiene Data'!E196)))</f>
        <v/>
      </c>
      <c r="DU202" s="322" t="str">
        <f ca="true">+IF(OFFSET('Hygiene Data'!$F$11,0,10*ROW('Hygiene Data'!F196))="","",OFFSET('Hygiene Data'!$F$11,0,10*ROW('Hygiene Data'!F196)))</f>
        <v/>
      </c>
      <c r="DV202" s="322" t="str">
        <f ca="true">+IF(OFFSET('Hygiene Data'!$F$12,0,10*ROW('Hygiene Data'!F196))="","",OFFSET('Hygiene Data'!$F$12,0,10*ROW('Hygiene Data'!F196)))</f>
        <v/>
      </c>
      <c r="DW202" s="322" t="str">
        <f ca="true">+IF(OFFSET('Hygiene Data'!$F$13,0,10*ROW('Hygiene Data'!F196))="","",OFFSET('Hygiene Data'!$F$13,0,10*ROW('Hygiene Data'!F196)))</f>
        <v/>
      </c>
      <c r="DX202" s="322" t="str">
        <f ca="true">+IF(OFFSET('Hygiene Data'!$G$11,0,10*ROW('Hygiene Data'!G196))="","",OFFSET('Hygiene Data'!$G$11,0,10*ROW('Hygiene Data'!G196)))</f>
        <v/>
      </c>
      <c r="DY202" s="322" t="str">
        <f ca="true">+IF(OFFSET('Hygiene Data'!$G$12,0,10*ROW('Hygiene Data'!G196))="","",OFFSET('Hygiene Data'!$G$12,0,10*ROW('Hygiene Data'!G196)))</f>
        <v/>
      </c>
      <c r="DZ202" s="322" t="str">
        <f ca="true">+IF(OFFSET('Hygiene Data'!$G$13,0,10*ROW('Hygiene Data'!G196))="","",OFFSET('Hygiene Data'!$G$13,0,10*ROW('Hygiene Data'!G196)))</f>
        <v/>
      </c>
      <c r="EA202" s="322" t="str">
        <f ca="true">+IF(OFFSET('Hygiene Data'!$H$11,0,10*ROW('Hygiene Data'!H196))="","",OFFSET('Hygiene Data'!$H$11,0,10*ROW('Hygiene Data'!H196)))</f>
        <v/>
      </c>
      <c r="EB202" s="322" t="str">
        <f ca="true">+IF(OFFSET('Hygiene Data'!$H$12,0,10*ROW('Hygiene Data'!H196))="","",OFFSET('Hygiene Data'!$H$12,0,10*ROW('Hygiene Data'!H196)))</f>
        <v/>
      </c>
      <c r="EC202" s="322" t="str">
        <f ca="true">+IF(OFFSET('Hygiene Data'!$H$13,0,10*ROW('Hygiene Data'!H196))="","",OFFSET('Hygiene Data'!$H$13,0,10*ROW('Hygiene Data'!H196)))</f>
        <v/>
      </c>
      <c r="ED202" s="322" t="str">
        <f ca="true">+IF(OFFSET('Hygiene Data'!$I$11,0,10*ROW('Hygiene Data'!I196))="","",OFFSET('Hygiene Data'!$I$11,0,10*ROW('Hygiene Data'!I196)))</f>
        <v/>
      </c>
      <c r="EE202" s="322" t="str">
        <f ca="true">+IF(OFFSET('Hygiene Data'!$I$12,0,10*ROW('Hygiene Data'!I196))="","",OFFSET('Hygiene Data'!$I$12,0,10*ROW('Hygiene Data'!I196)))</f>
        <v/>
      </c>
      <c r="EF202" s="322" t="str">
        <f ca="true">+IF(OFFSET('Hygiene Data'!$I$13,0,10*ROW('Hygiene Data'!I196))="","",OFFSET('Hygiene Data'!$I$13,0,10*ROW('Hygiene Data'!I196)))</f>
        <v/>
      </c>
    </row>
    <row xmlns:x14ac="http://schemas.microsoft.com/office/spreadsheetml/2009/9/ac" r="203" x14ac:dyDescent="0.2">
      <c r="A203" s="38" t="str">
        <f ca="true">+IF(OFFSET('Water Data'!$B$2,0,10*ROW('Water Data'!E197))="","",OFFSET('Water Data'!$B$2,0,10*ROW('Water Data'!E197)))</f>
        <v/>
      </c>
      <c r="B203" s="38" t="str">
        <f ca="true">+IF(OFFSET('Water Data'!$C$2,0,10*ROW('Water Data'!F197))="","",OFFSET('Water Data'!$C$2,0,10*ROW('Water Data'!F197)))</f>
        <v/>
      </c>
      <c r="C203" s="378" t="str">
        <f t="shared" ca="true" si="3"/>
        <v/>
      </c>
      <c r="D203" s="99"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9"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9"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9"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9"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9"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9"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9"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9"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9"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9"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9"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9"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9"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9"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9"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9"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9"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100"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100"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100"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100"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100"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100"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100"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100"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100"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100"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100"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100"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100"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100"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100"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100"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100"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100"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100"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100"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100"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100"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100"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100"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100"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100"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100"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100"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100"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100"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101"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101"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101"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101"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101"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101"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101"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101"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101"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101"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101"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101"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101"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101"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101"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101"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101"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101"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22"/>
      <c r="BS203" s="322" t="str">
        <f ca="true">+IF(OFFSET('Water Data'!$D$27,0,10*ROW('Water Data'!D197))="","",OFFSET('Water Data'!$D$27,0,10*ROW('Water Data'!D197)))</f>
        <v/>
      </c>
      <c r="BT203" s="322" t="str">
        <f ca="true">+IF(OFFSET('Water Data'!$D$28,0,10*ROW('Water Data'!D197))="","",OFFSET('Water Data'!$D$28,0,10*ROW('Water Data'!D197)))</f>
        <v/>
      </c>
      <c r="BU203" s="322" t="str">
        <f ca="true">+IF(OFFSET('Water Data'!$D$29,0,10*ROW('Water Data'!D197))="","",OFFSET('Water Data'!$D$29,0,10*ROW('Water Data'!D197)))</f>
        <v/>
      </c>
      <c r="BV203" s="322" t="str">
        <f ca="true">+IF(OFFSET('Water Data'!$E$27,0,10*ROW('Water Data'!E197))="","",OFFSET('Water Data'!$E$27,0,10*ROW('Water Data'!E197)))</f>
        <v/>
      </c>
      <c r="BW203" s="322" t="str">
        <f ca="true">+IF(OFFSET('Water Data'!$E$28,0,10*ROW('Water Data'!E197))="","",OFFSET('Water Data'!$E$28,0,10*ROW('Water Data'!E197)))</f>
        <v/>
      </c>
      <c r="BX203" s="322" t="str">
        <f ca="true">+IF(OFFSET('Water Data'!$E$29,0,10*ROW('Water Data'!E197))="","",OFFSET('Water Data'!$E$29,0,10*ROW('Water Data'!E197)))</f>
        <v/>
      </c>
      <c r="BY203" s="322" t="str">
        <f ca="true">+IF(OFFSET('Water Data'!$F$27,0,10*ROW('Water Data'!F197))="","",OFFSET('Water Data'!$F$27,0,10*ROW('Water Data'!F197)))</f>
        <v/>
      </c>
      <c r="BZ203" s="322" t="str">
        <f ca="true">+IF(OFFSET('Water Data'!$F$28,0,10*ROW('Water Data'!F197))="","",OFFSET('Water Data'!$F$28,0,10*ROW('Water Data'!F197)))</f>
        <v/>
      </c>
      <c r="CA203" s="322" t="str">
        <f ca="true">+IF(OFFSET('Water Data'!$F$29,0,10*ROW('Water Data'!F197))="","",OFFSET('Water Data'!$F$29,0,10*ROW('Water Data'!F197)))</f>
        <v/>
      </c>
      <c r="CB203" s="322" t="str">
        <f ca="true">+IF(OFFSET('Water Data'!$G$27,0,10*ROW('Water Data'!G197))="","",OFFSET('Water Data'!$G$27,0,10*ROW('Water Data'!G197)))</f>
        <v/>
      </c>
      <c r="CC203" s="322" t="str">
        <f ca="true">+IF(OFFSET('Water Data'!$G$28,0,10*ROW('Water Data'!G197))="","",OFFSET('Water Data'!$G$28,0,10*ROW('Water Data'!G197)))</f>
        <v/>
      </c>
      <c r="CD203" s="322" t="str">
        <f ca="true">+IF(OFFSET('Water Data'!$G$29,0,10*ROW('Water Data'!G197))="","",OFFSET('Water Data'!$G$29,0,10*ROW('Water Data'!G197)))</f>
        <v/>
      </c>
      <c r="CE203" s="322" t="str">
        <f ca="true">+IF(OFFSET('Water Data'!$H$27,0,10*ROW('Water Data'!H197))="","",OFFSET('Water Data'!$H$27,0,10*ROW('Water Data'!H197)))</f>
        <v/>
      </c>
      <c r="CF203" s="322" t="str">
        <f ca="true">+IF(OFFSET('Water Data'!$H$28,0,10*ROW('Water Data'!H197))="","",OFFSET('Water Data'!$H$28,0,10*ROW('Water Data'!H197)))</f>
        <v/>
      </c>
      <c r="CG203" s="322" t="str">
        <f ca="true">+IF(OFFSET('Water Data'!$H$29,0,10*ROW('Water Data'!H197))="","",OFFSET('Water Data'!$H$29,0,10*ROW('Water Data'!H197)))</f>
        <v/>
      </c>
      <c r="CH203" s="322" t="str">
        <f ca="true">+IF(OFFSET('Water Data'!$I$27,0,10*ROW('Water Data'!I197))="","",OFFSET('Water Data'!$I$27,0,10*ROW('Water Data'!I197)))</f>
        <v/>
      </c>
      <c r="CI203" s="322" t="str">
        <f ca="true">+IF(OFFSET('Water Data'!$I$28,0,10*ROW('Water Data'!I197))="","",OFFSET('Water Data'!$I$28,0,10*ROW('Water Data'!I197)))</f>
        <v/>
      </c>
      <c r="CJ203" s="322" t="str">
        <f ca="true">+IF(OFFSET('Water Data'!$I$29,0,10*ROW('Water Data'!I197))="","",OFFSET('Water Data'!$I$29,0,10*ROW('Water Data'!I197)))</f>
        <v/>
      </c>
      <c r="CK203" s="322" t="str">
        <f ca="true">+IF(OFFSET('Sanitation Data'!$D$28,0,10*ROW('Sanitation Data'!D197))="","",OFFSET('Sanitation Data'!$D$28,0,10*ROW('Sanitation Data'!D197)))</f>
        <v/>
      </c>
      <c r="CL203" s="322" t="str">
        <f ca="true">+IF(OFFSET('Sanitation Data'!$D$29,0,10*ROW('Sanitation Data'!D197))="","",OFFSET('Sanitation Data'!$D$29,0,10*ROW('Sanitation Data'!D197)))</f>
        <v/>
      </c>
      <c r="CM203" s="322" t="str">
        <f ca="true">+IF(OFFSET('Sanitation Data'!$D$30,0,10*ROW('Sanitation Data'!D197))="","",OFFSET('Sanitation Data'!$D$30,0,10*ROW('Sanitation Data'!D197)))</f>
        <v/>
      </c>
      <c r="CN203" s="322" t="str">
        <f ca="true">+IF(OFFSET('Sanitation Data'!$D$31,0,10*ROW('Sanitation Data'!D197))="","",OFFSET('Sanitation Data'!$D$31,0,10*ROW('Sanitation Data'!D197)))</f>
        <v/>
      </c>
      <c r="CO203" s="322" t="str">
        <f ca="true">+IF(OFFSET('Sanitation Data'!$D$32,0,10*ROW('Sanitation Data'!D197))="","",OFFSET('Sanitation Data'!$D$32,0,10*ROW('Sanitation Data'!D197)))</f>
        <v/>
      </c>
      <c r="CP203" s="322" t="str">
        <f ca="true">+IF(OFFSET('Sanitation Data'!$E$28,0,10*ROW('Sanitation Data'!E197))="","",OFFSET('Sanitation Data'!$E$28,0,10*ROW('Sanitation Data'!E197)))</f>
        <v/>
      </c>
      <c r="CQ203" s="322" t="str">
        <f ca="true">+IF(OFFSET('Sanitation Data'!$E$29,0,10*ROW('Sanitation Data'!E197))="","",OFFSET('Sanitation Data'!$E$29,0,10*ROW('Sanitation Data'!E197)))</f>
        <v/>
      </c>
      <c r="CR203" s="322" t="str">
        <f ca="true">+IF(OFFSET('Sanitation Data'!$E$30,0,10*ROW('Sanitation Data'!E197))="","",OFFSET('Sanitation Data'!$E$30,0,10*ROW('Sanitation Data'!E197)))</f>
        <v/>
      </c>
      <c r="CS203" s="322" t="str">
        <f ca="true">+IF(OFFSET('Sanitation Data'!$E$31,0,10*ROW('Sanitation Data'!E197))="","",OFFSET('Sanitation Data'!$E$31,0,10*ROW('Sanitation Data'!E197)))</f>
        <v/>
      </c>
      <c r="CT203" s="322" t="str">
        <f ca="true">+IF(OFFSET('Sanitation Data'!$E$32,0,10*ROW('Sanitation Data'!E197))="","",OFFSET('Sanitation Data'!$E$32,0,10*ROW('Sanitation Data'!E197)))</f>
        <v/>
      </c>
      <c r="CU203" s="322" t="str">
        <f ca="true">+IF(OFFSET('Sanitation Data'!$F$28,0,10*ROW('Sanitation Data'!F197))="","",OFFSET('Sanitation Data'!$F$28,0,10*ROW('Sanitation Data'!F197)))</f>
        <v/>
      </c>
      <c r="CV203" s="322" t="str">
        <f ca="true">+IF(OFFSET('Sanitation Data'!$F$29,0,10*ROW('Sanitation Data'!F197))="","",OFFSET('Sanitation Data'!$F$29,0,10*ROW('Sanitation Data'!F197)))</f>
        <v/>
      </c>
      <c r="CW203" s="322" t="str">
        <f ca="true">+IF(OFFSET('Sanitation Data'!$F$30,0,10*ROW('Sanitation Data'!F197))="","",OFFSET('Sanitation Data'!$F$30,0,10*ROW('Sanitation Data'!F197)))</f>
        <v/>
      </c>
      <c r="CX203" s="322" t="str">
        <f ca="true">+IF(OFFSET('Sanitation Data'!$F$31,0,10*ROW('Sanitation Data'!F197))="","",OFFSET('Sanitation Data'!$F$31,0,10*ROW('Sanitation Data'!F197)))</f>
        <v/>
      </c>
      <c r="CY203" s="322" t="str">
        <f ca="true">+IF(OFFSET('Sanitation Data'!$F$32,0,10*ROW('Sanitation Data'!F197))="","",OFFSET('Sanitation Data'!$F$32,0,10*ROW('Sanitation Data'!F197)))</f>
        <v/>
      </c>
      <c r="CZ203" s="322" t="str">
        <f ca="true">+IF(OFFSET('Sanitation Data'!$G$28,0,10*ROW('Sanitation Data'!G197))="","",OFFSET('Sanitation Data'!$G$28,0,10*ROW('Sanitation Data'!G197)))</f>
        <v/>
      </c>
      <c r="DA203" s="322" t="str">
        <f ca="true">+IF(OFFSET('Sanitation Data'!$G$29,0,10*ROW('Sanitation Data'!G197))="","",OFFSET('Sanitation Data'!$G$29,0,10*ROW('Sanitation Data'!G197)))</f>
        <v/>
      </c>
      <c r="DB203" s="322" t="str">
        <f ca="true">+IF(OFFSET('Sanitation Data'!$G$30,0,10*ROW('Sanitation Data'!G197))="","",OFFSET('Sanitation Data'!$G$30,0,10*ROW('Sanitation Data'!G197)))</f>
        <v/>
      </c>
      <c r="DC203" s="322" t="str">
        <f ca="true">+IF(OFFSET('Sanitation Data'!$G$31,0,10*ROW('Sanitation Data'!G197))="","",OFFSET('Sanitation Data'!$G$31,0,10*ROW('Sanitation Data'!G197)))</f>
        <v/>
      </c>
      <c r="DD203" s="322" t="str">
        <f ca="true">+IF(OFFSET('Sanitation Data'!$G$32,0,10*ROW('Sanitation Data'!G197))="","",OFFSET('Sanitation Data'!$G$32,0,10*ROW('Sanitation Data'!G197)))</f>
        <v/>
      </c>
      <c r="DE203" s="322" t="str">
        <f ca="true">+IF(OFFSET('Sanitation Data'!$H$28,0,10*ROW('Sanitation Data'!H197))="","",OFFSET('Sanitation Data'!$H$28,0,10*ROW('Sanitation Data'!H197)))</f>
        <v/>
      </c>
      <c r="DF203" s="322" t="str">
        <f ca="true">+IF(OFFSET('Sanitation Data'!$H$29,0,10*ROW('Sanitation Data'!H197))="","",OFFSET('Sanitation Data'!$H$29,0,10*ROW('Sanitation Data'!H197)))</f>
        <v/>
      </c>
      <c r="DG203" s="322" t="str">
        <f ca="true">+IF(OFFSET('Sanitation Data'!$H$30,0,10*ROW('Sanitation Data'!H197))="","",OFFSET('Sanitation Data'!$H$30,0,10*ROW('Sanitation Data'!H197)))</f>
        <v/>
      </c>
      <c r="DH203" s="322" t="str">
        <f ca="true">+IF(OFFSET('Sanitation Data'!$H$31,0,10*ROW('Sanitation Data'!H197))="","",OFFSET('Sanitation Data'!$H$31,0,10*ROW('Sanitation Data'!H197)))</f>
        <v/>
      </c>
      <c r="DI203" s="322" t="str">
        <f ca="true">+IF(OFFSET('Sanitation Data'!$H$32,0,10*ROW('Sanitation Data'!H197))="","",OFFSET('Sanitation Data'!$H$32,0,10*ROW('Sanitation Data'!H197)))</f>
        <v/>
      </c>
      <c r="DJ203" s="322" t="str">
        <f ca="true">+IF(OFFSET('Sanitation Data'!$I$28,0,10*ROW('Sanitation Data'!I197))="","",OFFSET('Sanitation Data'!$I$28,0,10*ROW('Sanitation Data'!I197)))</f>
        <v/>
      </c>
      <c r="DK203" s="322" t="str">
        <f ca="true">+IF(OFFSET('Sanitation Data'!$I$29,0,10*ROW('Sanitation Data'!I197))="","",OFFSET('Sanitation Data'!$I$29,0,10*ROW('Sanitation Data'!I197)))</f>
        <v/>
      </c>
      <c r="DL203" s="322" t="str">
        <f ca="true">+IF(OFFSET('Sanitation Data'!$I$30,0,10*ROW('Sanitation Data'!I197))="","",OFFSET('Sanitation Data'!$I$30,0,10*ROW('Sanitation Data'!I197)))</f>
        <v/>
      </c>
      <c r="DM203" s="322" t="str">
        <f ca="true">+IF(OFFSET('Sanitation Data'!$I$31,0,10*ROW('Sanitation Data'!I197))="","",OFFSET('Sanitation Data'!$I$31,0,10*ROW('Sanitation Data'!I197)))</f>
        <v/>
      </c>
      <c r="DN203" s="322" t="str">
        <f ca="true">+IF(OFFSET('Sanitation Data'!$I$32,0,10*ROW('Sanitation Data'!I197))="","",OFFSET('Sanitation Data'!$I$32,0,10*ROW('Sanitation Data'!I197)))</f>
        <v/>
      </c>
      <c r="DO203" s="322" t="str">
        <f ca="true">+IF(OFFSET('Hygiene Data'!$D$11,0,10*ROW('Hygiene Data'!D197))="","",OFFSET('Hygiene Data'!$D$11,0,10*ROW('Hygiene Data'!D197)))</f>
        <v/>
      </c>
      <c r="DP203" s="322" t="str">
        <f ca="true">+IF(OFFSET('Hygiene Data'!$D$12,0,10*ROW('Hygiene Data'!D197))="","",OFFSET('Hygiene Data'!$D$12,0,10*ROW('Hygiene Data'!D197)))</f>
        <v/>
      </c>
      <c r="DQ203" s="322" t="str">
        <f ca="true">+IF(OFFSET('Hygiene Data'!$D$13,0,10*ROW('Hygiene Data'!D197))="","",OFFSET('Hygiene Data'!$D$13,0,10*ROW('Hygiene Data'!D197)))</f>
        <v/>
      </c>
      <c r="DR203" s="322" t="str">
        <f ca="true">+IF(OFFSET('Hygiene Data'!$E$11,0,10*ROW('Hygiene Data'!E197))="","",OFFSET('Hygiene Data'!$E$11,0,10*ROW('Hygiene Data'!E197)))</f>
        <v/>
      </c>
      <c r="DS203" s="322" t="str">
        <f ca="true">+IF(OFFSET('Hygiene Data'!$E$12,0,10*ROW('Hygiene Data'!E197))="","",OFFSET('Hygiene Data'!$E$12,0,10*ROW('Hygiene Data'!E197)))</f>
        <v/>
      </c>
      <c r="DT203" s="322" t="str">
        <f ca="true">+IF(OFFSET('Hygiene Data'!$E$13,0,10*ROW('Hygiene Data'!E197))="","",OFFSET('Hygiene Data'!$E$13,0,10*ROW('Hygiene Data'!E197)))</f>
        <v/>
      </c>
      <c r="DU203" s="322" t="str">
        <f ca="true">+IF(OFFSET('Hygiene Data'!$F$11,0,10*ROW('Hygiene Data'!F197))="","",OFFSET('Hygiene Data'!$F$11,0,10*ROW('Hygiene Data'!F197)))</f>
        <v/>
      </c>
      <c r="DV203" s="322" t="str">
        <f ca="true">+IF(OFFSET('Hygiene Data'!$F$12,0,10*ROW('Hygiene Data'!F197))="","",OFFSET('Hygiene Data'!$F$12,0,10*ROW('Hygiene Data'!F197)))</f>
        <v/>
      </c>
      <c r="DW203" s="322" t="str">
        <f ca="true">+IF(OFFSET('Hygiene Data'!$F$13,0,10*ROW('Hygiene Data'!F197))="","",OFFSET('Hygiene Data'!$F$13,0,10*ROW('Hygiene Data'!F197)))</f>
        <v/>
      </c>
      <c r="DX203" s="322" t="str">
        <f ca="true">+IF(OFFSET('Hygiene Data'!$G$11,0,10*ROW('Hygiene Data'!G197))="","",OFFSET('Hygiene Data'!$G$11,0,10*ROW('Hygiene Data'!G197)))</f>
        <v/>
      </c>
      <c r="DY203" s="322" t="str">
        <f ca="true">+IF(OFFSET('Hygiene Data'!$G$12,0,10*ROW('Hygiene Data'!G197))="","",OFFSET('Hygiene Data'!$G$12,0,10*ROW('Hygiene Data'!G197)))</f>
        <v/>
      </c>
      <c r="DZ203" s="322" t="str">
        <f ca="true">+IF(OFFSET('Hygiene Data'!$G$13,0,10*ROW('Hygiene Data'!G197))="","",OFFSET('Hygiene Data'!$G$13,0,10*ROW('Hygiene Data'!G197)))</f>
        <v/>
      </c>
      <c r="EA203" s="322" t="str">
        <f ca="true">+IF(OFFSET('Hygiene Data'!$H$11,0,10*ROW('Hygiene Data'!H197))="","",OFFSET('Hygiene Data'!$H$11,0,10*ROW('Hygiene Data'!H197)))</f>
        <v/>
      </c>
      <c r="EB203" s="322" t="str">
        <f ca="true">+IF(OFFSET('Hygiene Data'!$H$12,0,10*ROW('Hygiene Data'!H197))="","",OFFSET('Hygiene Data'!$H$12,0,10*ROW('Hygiene Data'!H197)))</f>
        <v/>
      </c>
      <c r="EC203" s="322" t="str">
        <f ca="true">+IF(OFFSET('Hygiene Data'!$H$13,0,10*ROW('Hygiene Data'!H197))="","",OFFSET('Hygiene Data'!$H$13,0,10*ROW('Hygiene Data'!H197)))</f>
        <v/>
      </c>
      <c r="ED203" s="322" t="str">
        <f ca="true">+IF(OFFSET('Hygiene Data'!$I$11,0,10*ROW('Hygiene Data'!I197))="","",OFFSET('Hygiene Data'!$I$11,0,10*ROW('Hygiene Data'!I197)))</f>
        <v/>
      </c>
      <c r="EE203" s="322" t="str">
        <f ca="true">+IF(OFFSET('Hygiene Data'!$I$12,0,10*ROW('Hygiene Data'!I197))="","",OFFSET('Hygiene Data'!$I$12,0,10*ROW('Hygiene Data'!I197)))</f>
        <v/>
      </c>
      <c r="EF203" s="322" t="str">
        <f ca="true">+IF(OFFSET('Hygiene Data'!$I$13,0,10*ROW('Hygiene Data'!I197))="","",OFFSET('Hygiene Data'!$I$13,0,10*ROW('Hygiene Data'!I197)))</f>
        <v/>
      </c>
    </row>
    <row xmlns:x14ac="http://schemas.microsoft.com/office/spreadsheetml/2009/9/ac" r="204" x14ac:dyDescent="0.2">
      <c r="A204" s="38" t="str">
        <f ca="true">+IF(OFFSET('Water Data'!$B$2,0,10*ROW('Water Data'!E198))="","",OFFSET('Water Data'!$B$2,0,10*ROW('Water Data'!E198)))</f>
        <v/>
      </c>
      <c r="B204" s="38" t="str">
        <f ca="true">+IF(OFFSET('Water Data'!$C$2,0,10*ROW('Water Data'!F198))="","",OFFSET('Water Data'!$C$2,0,10*ROW('Water Data'!F198)))</f>
        <v/>
      </c>
      <c r="C204" s="378" t="str">
        <f t="shared" ca="true" si="3"/>
        <v/>
      </c>
      <c r="D204" s="99"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9"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9"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9"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9"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9"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9"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9"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9"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9"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9"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9"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9"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9"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9"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9"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9"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9"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100"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100"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100"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100"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100"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100"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100"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100"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100"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100"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100"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100"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100"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100"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100"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100"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100"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100"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100"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100"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100"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100"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100"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100"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100"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100"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100"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100"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100"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100"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101"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101"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101"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101"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101"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101"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101"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101"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101"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101"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101"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101"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101"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101"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101"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101"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101"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101"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22"/>
      <c r="BS204" s="322" t="str">
        <f ca="true">+IF(OFFSET('Water Data'!$D$27,0,10*ROW('Water Data'!D198))="","",OFFSET('Water Data'!$D$27,0,10*ROW('Water Data'!D198)))</f>
        <v/>
      </c>
      <c r="BT204" s="322" t="str">
        <f ca="true">+IF(OFFSET('Water Data'!$D$28,0,10*ROW('Water Data'!D198))="","",OFFSET('Water Data'!$D$28,0,10*ROW('Water Data'!D198)))</f>
        <v/>
      </c>
      <c r="BU204" s="322" t="str">
        <f ca="true">+IF(OFFSET('Water Data'!$D$29,0,10*ROW('Water Data'!D198))="","",OFFSET('Water Data'!$D$29,0,10*ROW('Water Data'!D198)))</f>
        <v/>
      </c>
      <c r="BV204" s="322" t="str">
        <f ca="true">+IF(OFFSET('Water Data'!$E$27,0,10*ROW('Water Data'!E198))="","",OFFSET('Water Data'!$E$27,0,10*ROW('Water Data'!E198)))</f>
        <v/>
      </c>
      <c r="BW204" s="322" t="str">
        <f ca="true">+IF(OFFSET('Water Data'!$E$28,0,10*ROW('Water Data'!E198))="","",OFFSET('Water Data'!$E$28,0,10*ROW('Water Data'!E198)))</f>
        <v/>
      </c>
      <c r="BX204" s="322" t="str">
        <f ca="true">+IF(OFFSET('Water Data'!$E$29,0,10*ROW('Water Data'!E198))="","",OFFSET('Water Data'!$E$29,0,10*ROW('Water Data'!E198)))</f>
        <v/>
      </c>
      <c r="BY204" s="322" t="str">
        <f ca="true">+IF(OFFSET('Water Data'!$F$27,0,10*ROW('Water Data'!F198))="","",OFFSET('Water Data'!$F$27,0,10*ROW('Water Data'!F198)))</f>
        <v/>
      </c>
      <c r="BZ204" s="322" t="str">
        <f ca="true">+IF(OFFSET('Water Data'!$F$28,0,10*ROW('Water Data'!F198))="","",OFFSET('Water Data'!$F$28,0,10*ROW('Water Data'!F198)))</f>
        <v/>
      </c>
      <c r="CA204" s="322" t="str">
        <f ca="true">+IF(OFFSET('Water Data'!$F$29,0,10*ROW('Water Data'!F198))="","",OFFSET('Water Data'!$F$29,0,10*ROW('Water Data'!F198)))</f>
        <v/>
      </c>
      <c r="CB204" s="322" t="str">
        <f ca="true">+IF(OFFSET('Water Data'!$G$27,0,10*ROW('Water Data'!G198))="","",OFFSET('Water Data'!$G$27,0,10*ROW('Water Data'!G198)))</f>
        <v/>
      </c>
      <c r="CC204" s="322" t="str">
        <f ca="true">+IF(OFFSET('Water Data'!$G$28,0,10*ROW('Water Data'!G198))="","",OFFSET('Water Data'!$G$28,0,10*ROW('Water Data'!G198)))</f>
        <v/>
      </c>
      <c r="CD204" s="322" t="str">
        <f ca="true">+IF(OFFSET('Water Data'!$G$29,0,10*ROW('Water Data'!G198))="","",OFFSET('Water Data'!$G$29,0,10*ROW('Water Data'!G198)))</f>
        <v/>
      </c>
      <c r="CE204" s="322" t="str">
        <f ca="true">+IF(OFFSET('Water Data'!$H$27,0,10*ROW('Water Data'!H198))="","",OFFSET('Water Data'!$H$27,0,10*ROW('Water Data'!H198)))</f>
        <v/>
      </c>
      <c r="CF204" s="322" t="str">
        <f ca="true">+IF(OFFSET('Water Data'!$H$28,0,10*ROW('Water Data'!H198))="","",OFFSET('Water Data'!$H$28,0,10*ROW('Water Data'!H198)))</f>
        <v/>
      </c>
      <c r="CG204" s="322" t="str">
        <f ca="true">+IF(OFFSET('Water Data'!$H$29,0,10*ROW('Water Data'!H198))="","",OFFSET('Water Data'!$H$29,0,10*ROW('Water Data'!H198)))</f>
        <v/>
      </c>
      <c r="CH204" s="322" t="str">
        <f ca="true">+IF(OFFSET('Water Data'!$I$27,0,10*ROW('Water Data'!I198))="","",OFFSET('Water Data'!$I$27,0,10*ROW('Water Data'!I198)))</f>
        <v/>
      </c>
      <c r="CI204" s="322" t="str">
        <f ca="true">+IF(OFFSET('Water Data'!$I$28,0,10*ROW('Water Data'!I198))="","",OFFSET('Water Data'!$I$28,0,10*ROW('Water Data'!I198)))</f>
        <v/>
      </c>
      <c r="CJ204" s="322" t="str">
        <f ca="true">+IF(OFFSET('Water Data'!$I$29,0,10*ROW('Water Data'!I198))="","",OFFSET('Water Data'!$I$29,0,10*ROW('Water Data'!I198)))</f>
        <v/>
      </c>
      <c r="CK204" s="322" t="str">
        <f ca="true">+IF(OFFSET('Sanitation Data'!$D$28,0,10*ROW('Sanitation Data'!D198))="","",OFFSET('Sanitation Data'!$D$28,0,10*ROW('Sanitation Data'!D198)))</f>
        <v/>
      </c>
      <c r="CL204" s="322" t="str">
        <f ca="true">+IF(OFFSET('Sanitation Data'!$D$29,0,10*ROW('Sanitation Data'!D198))="","",OFFSET('Sanitation Data'!$D$29,0,10*ROW('Sanitation Data'!D198)))</f>
        <v/>
      </c>
      <c r="CM204" s="322" t="str">
        <f ca="true">+IF(OFFSET('Sanitation Data'!$D$30,0,10*ROW('Sanitation Data'!D198))="","",OFFSET('Sanitation Data'!$D$30,0,10*ROW('Sanitation Data'!D198)))</f>
        <v/>
      </c>
      <c r="CN204" s="322" t="str">
        <f ca="true">+IF(OFFSET('Sanitation Data'!$D$31,0,10*ROW('Sanitation Data'!D198))="","",OFFSET('Sanitation Data'!$D$31,0,10*ROW('Sanitation Data'!D198)))</f>
        <v/>
      </c>
      <c r="CO204" s="322" t="str">
        <f ca="true">+IF(OFFSET('Sanitation Data'!$D$32,0,10*ROW('Sanitation Data'!D198))="","",OFFSET('Sanitation Data'!$D$32,0,10*ROW('Sanitation Data'!D198)))</f>
        <v/>
      </c>
      <c r="CP204" s="322" t="str">
        <f ca="true">+IF(OFFSET('Sanitation Data'!$E$28,0,10*ROW('Sanitation Data'!E198))="","",OFFSET('Sanitation Data'!$E$28,0,10*ROW('Sanitation Data'!E198)))</f>
        <v/>
      </c>
      <c r="CQ204" s="322" t="str">
        <f ca="true">+IF(OFFSET('Sanitation Data'!$E$29,0,10*ROW('Sanitation Data'!E198))="","",OFFSET('Sanitation Data'!$E$29,0,10*ROW('Sanitation Data'!E198)))</f>
        <v/>
      </c>
      <c r="CR204" s="322" t="str">
        <f ca="true">+IF(OFFSET('Sanitation Data'!$E$30,0,10*ROW('Sanitation Data'!E198))="","",OFFSET('Sanitation Data'!$E$30,0,10*ROW('Sanitation Data'!E198)))</f>
        <v/>
      </c>
      <c r="CS204" s="322" t="str">
        <f ca="true">+IF(OFFSET('Sanitation Data'!$E$31,0,10*ROW('Sanitation Data'!E198))="","",OFFSET('Sanitation Data'!$E$31,0,10*ROW('Sanitation Data'!E198)))</f>
        <v/>
      </c>
      <c r="CT204" s="322" t="str">
        <f ca="true">+IF(OFFSET('Sanitation Data'!$E$32,0,10*ROW('Sanitation Data'!E198))="","",OFFSET('Sanitation Data'!$E$32,0,10*ROW('Sanitation Data'!E198)))</f>
        <v/>
      </c>
      <c r="CU204" s="322" t="str">
        <f ca="true">+IF(OFFSET('Sanitation Data'!$F$28,0,10*ROW('Sanitation Data'!F198))="","",OFFSET('Sanitation Data'!$F$28,0,10*ROW('Sanitation Data'!F198)))</f>
        <v/>
      </c>
      <c r="CV204" s="322" t="str">
        <f ca="true">+IF(OFFSET('Sanitation Data'!$F$29,0,10*ROW('Sanitation Data'!F198))="","",OFFSET('Sanitation Data'!$F$29,0,10*ROW('Sanitation Data'!F198)))</f>
        <v/>
      </c>
      <c r="CW204" s="322" t="str">
        <f ca="true">+IF(OFFSET('Sanitation Data'!$F$30,0,10*ROW('Sanitation Data'!F198))="","",OFFSET('Sanitation Data'!$F$30,0,10*ROW('Sanitation Data'!F198)))</f>
        <v/>
      </c>
      <c r="CX204" s="322" t="str">
        <f ca="true">+IF(OFFSET('Sanitation Data'!$F$31,0,10*ROW('Sanitation Data'!F198))="","",OFFSET('Sanitation Data'!$F$31,0,10*ROW('Sanitation Data'!F198)))</f>
        <v/>
      </c>
      <c r="CY204" s="322" t="str">
        <f ca="true">+IF(OFFSET('Sanitation Data'!$F$32,0,10*ROW('Sanitation Data'!F198))="","",OFFSET('Sanitation Data'!$F$32,0,10*ROW('Sanitation Data'!F198)))</f>
        <v/>
      </c>
      <c r="CZ204" s="322" t="str">
        <f ca="true">+IF(OFFSET('Sanitation Data'!$G$28,0,10*ROW('Sanitation Data'!G198))="","",OFFSET('Sanitation Data'!$G$28,0,10*ROW('Sanitation Data'!G198)))</f>
        <v/>
      </c>
      <c r="DA204" s="322" t="str">
        <f ca="true">+IF(OFFSET('Sanitation Data'!$G$29,0,10*ROW('Sanitation Data'!G198))="","",OFFSET('Sanitation Data'!$G$29,0,10*ROW('Sanitation Data'!G198)))</f>
        <v/>
      </c>
      <c r="DB204" s="322" t="str">
        <f ca="true">+IF(OFFSET('Sanitation Data'!$G$30,0,10*ROW('Sanitation Data'!G198))="","",OFFSET('Sanitation Data'!$G$30,0,10*ROW('Sanitation Data'!G198)))</f>
        <v/>
      </c>
      <c r="DC204" s="322" t="str">
        <f ca="true">+IF(OFFSET('Sanitation Data'!$G$31,0,10*ROW('Sanitation Data'!G198))="","",OFFSET('Sanitation Data'!$G$31,0,10*ROW('Sanitation Data'!G198)))</f>
        <v/>
      </c>
      <c r="DD204" s="322" t="str">
        <f ca="true">+IF(OFFSET('Sanitation Data'!$G$32,0,10*ROW('Sanitation Data'!G198))="","",OFFSET('Sanitation Data'!$G$32,0,10*ROW('Sanitation Data'!G198)))</f>
        <v/>
      </c>
      <c r="DE204" s="322" t="str">
        <f ca="true">+IF(OFFSET('Sanitation Data'!$H$28,0,10*ROW('Sanitation Data'!H198))="","",OFFSET('Sanitation Data'!$H$28,0,10*ROW('Sanitation Data'!H198)))</f>
        <v/>
      </c>
      <c r="DF204" s="322" t="str">
        <f ca="true">+IF(OFFSET('Sanitation Data'!$H$29,0,10*ROW('Sanitation Data'!H198))="","",OFFSET('Sanitation Data'!$H$29,0,10*ROW('Sanitation Data'!H198)))</f>
        <v/>
      </c>
      <c r="DG204" s="322" t="str">
        <f ca="true">+IF(OFFSET('Sanitation Data'!$H$30,0,10*ROW('Sanitation Data'!H198))="","",OFFSET('Sanitation Data'!$H$30,0,10*ROW('Sanitation Data'!H198)))</f>
        <v/>
      </c>
      <c r="DH204" s="322" t="str">
        <f ca="true">+IF(OFFSET('Sanitation Data'!$H$31,0,10*ROW('Sanitation Data'!H198))="","",OFFSET('Sanitation Data'!$H$31,0,10*ROW('Sanitation Data'!H198)))</f>
        <v/>
      </c>
      <c r="DI204" s="322" t="str">
        <f ca="true">+IF(OFFSET('Sanitation Data'!$H$32,0,10*ROW('Sanitation Data'!H198))="","",OFFSET('Sanitation Data'!$H$32,0,10*ROW('Sanitation Data'!H198)))</f>
        <v/>
      </c>
      <c r="DJ204" s="322" t="str">
        <f ca="true">+IF(OFFSET('Sanitation Data'!$I$28,0,10*ROW('Sanitation Data'!I198))="","",OFFSET('Sanitation Data'!$I$28,0,10*ROW('Sanitation Data'!I198)))</f>
        <v/>
      </c>
      <c r="DK204" s="322" t="str">
        <f ca="true">+IF(OFFSET('Sanitation Data'!$I$29,0,10*ROW('Sanitation Data'!I198))="","",OFFSET('Sanitation Data'!$I$29,0,10*ROW('Sanitation Data'!I198)))</f>
        <v/>
      </c>
      <c r="DL204" s="322" t="str">
        <f ca="true">+IF(OFFSET('Sanitation Data'!$I$30,0,10*ROW('Sanitation Data'!I198))="","",OFFSET('Sanitation Data'!$I$30,0,10*ROW('Sanitation Data'!I198)))</f>
        <v/>
      </c>
      <c r="DM204" s="322" t="str">
        <f ca="true">+IF(OFFSET('Sanitation Data'!$I$31,0,10*ROW('Sanitation Data'!I198))="","",OFFSET('Sanitation Data'!$I$31,0,10*ROW('Sanitation Data'!I198)))</f>
        <v/>
      </c>
      <c r="DN204" s="322" t="str">
        <f ca="true">+IF(OFFSET('Sanitation Data'!$I$32,0,10*ROW('Sanitation Data'!I198))="","",OFFSET('Sanitation Data'!$I$32,0,10*ROW('Sanitation Data'!I198)))</f>
        <v/>
      </c>
      <c r="DO204" s="322" t="str">
        <f ca="true">+IF(OFFSET('Hygiene Data'!$D$11,0,10*ROW('Hygiene Data'!D198))="","",OFFSET('Hygiene Data'!$D$11,0,10*ROW('Hygiene Data'!D198)))</f>
        <v/>
      </c>
      <c r="DP204" s="322" t="str">
        <f ca="true">+IF(OFFSET('Hygiene Data'!$D$12,0,10*ROW('Hygiene Data'!D198))="","",OFFSET('Hygiene Data'!$D$12,0,10*ROW('Hygiene Data'!D198)))</f>
        <v/>
      </c>
      <c r="DQ204" s="322" t="str">
        <f ca="true">+IF(OFFSET('Hygiene Data'!$D$13,0,10*ROW('Hygiene Data'!D198))="","",OFFSET('Hygiene Data'!$D$13,0,10*ROW('Hygiene Data'!D198)))</f>
        <v/>
      </c>
      <c r="DR204" s="322" t="str">
        <f ca="true">+IF(OFFSET('Hygiene Data'!$E$11,0,10*ROW('Hygiene Data'!E198))="","",OFFSET('Hygiene Data'!$E$11,0,10*ROW('Hygiene Data'!E198)))</f>
        <v/>
      </c>
      <c r="DS204" s="322" t="str">
        <f ca="true">+IF(OFFSET('Hygiene Data'!$E$12,0,10*ROW('Hygiene Data'!E198))="","",OFFSET('Hygiene Data'!$E$12,0,10*ROW('Hygiene Data'!E198)))</f>
        <v/>
      </c>
      <c r="DT204" s="322" t="str">
        <f ca="true">+IF(OFFSET('Hygiene Data'!$E$13,0,10*ROW('Hygiene Data'!E198))="","",OFFSET('Hygiene Data'!$E$13,0,10*ROW('Hygiene Data'!E198)))</f>
        <v/>
      </c>
      <c r="DU204" s="322" t="str">
        <f ca="true">+IF(OFFSET('Hygiene Data'!$F$11,0,10*ROW('Hygiene Data'!F198))="","",OFFSET('Hygiene Data'!$F$11,0,10*ROW('Hygiene Data'!F198)))</f>
        <v/>
      </c>
      <c r="DV204" s="322" t="str">
        <f ca="true">+IF(OFFSET('Hygiene Data'!$F$12,0,10*ROW('Hygiene Data'!F198))="","",OFFSET('Hygiene Data'!$F$12,0,10*ROW('Hygiene Data'!F198)))</f>
        <v/>
      </c>
      <c r="DW204" s="322" t="str">
        <f ca="true">+IF(OFFSET('Hygiene Data'!$F$13,0,10*ROW('Hygiene Data'!F198))="","",OFFSET('Hygiene Data'!$F$13,0,10*ROW('Hygiene Data'!F198)))</f>
        <v/>
      </c>
      <c r="DX204" s="322" t="str">
        <f ca="true">+IF(OFFSET('Hygiene Data'!$G$11,0,10*ROW('Hygiene Data'!G198))="","",OFFSET('Hygiene Data'!$G$11,0,10*ROW('Hygiene Data'!G198)))</f>
        <v/>
      </c>
      <c r="DY204" s="322" t="str">
        <f ca="true">+IF(OFFSET('Hygiene Data'!$G$12,0,10*ROW('Hygiene Data'!G198))="","",OFFSET('Hygiene Data'!$G$12,0,10*ROW('Hygiene Data'!G198)))</f>
        <v/>
      </c>
      <c r="DZ204" s="322" t="str">
        <f ca="true">+IF(OFFSET('Hygiene Data'!$G$13,0,10*ROW('Hygiene Data'!G198))="","",OFFSET('Hygiene Data'!$G$13,0,10*ROW('Hygiene Data'!G198)))</f>
        <v/>
      </c>
      <c r="EA204" s="322" t="str">
        <f ca="true">+IF(OFFSET('Hygiene Data'!$H$11,0,10*ROW('Hygiene Data'!H198))="","",OFFSET('Hygiene Data'!$H$11,0,10*ROW('Hygiene Data'!H198)))</f>
        <v/>
      </c>
      <c r="EB204" s="322" t="str">
        <f ca="true">+IF(OFFSET('Hygiene Data'!$H$12,0,10*ROW('Hygiene Data'!H198))="","",OFFSET('Hygiene Data'!$H$12,0,10*ROW('Hygiene Data'!H198)))</f>
        <v/>
      </c>
      <c r="EC204" s="322" t="str">
        <f ca="true">+IF(OFFSET('Hygiene Data'!$H$13,0,10*ROW('Hygiene Data'!H198))="","",OFFSET('Hygiene Data'!$H$13,0,10*ROW('Hygiene Data'!H198)))</f>
        <v/>
      </c>
      <c r="ED204" s="322" t="str">
        <f ca="true">+IF(OFFSET('Hygiene Data'!$I$11,0,10*ROW('Hygiene Data'!I198))="","",OFFSET('Hygiene Data'!$I$11,0,10*ROW('Hygiene Data'!I198)))</f>
        <v/>
      </c>
      <c r="EE204" s="322" t="str">
        <f ca="true">+IF(OFFSET('Hygiene Data'!$I$12,0,10*ROW('Hygiene Data'!I198))="","",OFFSET('Hygiene Data'!$I$12,0,10*ROW('Hygiene Data'!I198)))</f>
        <v/>
      </c>
      <c r="EF204" s="322" t="str">
        <f ca="true">+IF(OFFSET('Hygiene Data'!$I$13,0,10*ROW('Hygiene Data'!I198))="","",OFFSET('Hygiene Data'!$I$13,0,10*ROW('Hygiene Data'!I198)))</f>
        <v/>
      </c>
    </row>
    <row xmlns:x14ac="http://schemas.microsoft.com/office/spreadsheetml/2009/9/ac" r="205" x14ac:dyDescent="0.2">
      <c r="A205" s="38" t="str">
        <f ca="true">+IF(OFFSET('Water Data'!$B$2,0,10*ROW('Water Data'!E199))="","",OFFSET('Water Data'!$B$2,0,10*ROW('Water Data'!E199)))</f>
        <v/>
      </c>
      <c r="B205" s="38" t="str">
        <f ca="true">+IF(OFFSET('Water Data'!$C$2,0,10*ROW('Water Data'!F199))="","",OFFSET('Water Data'!$C$2,0,10*ROW('Water Data'!F199)))</f>
        <v/>
      </c>
      <c r="C205" s="378" t="str">
        <f t="shared" ca="true" si="3"/>
        <v/>
      </c>
      <c r="D205" s="99"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9"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9"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9"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9"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9"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9"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9"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9"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9"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9"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9"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9"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9"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9"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9"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9"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9"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100"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100"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100"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100"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100"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100"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100"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100"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100"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100"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100"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100"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100"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100"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100"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100"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100"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100"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100"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100"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100"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100"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100"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100"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100"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100"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100"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100"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100"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100"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101"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101"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101"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101"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101"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101"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101"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101"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101"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101"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101"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101"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101"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101"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101"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101"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101"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101"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22"/>
      <c r="BS205" s="322" t="str">
        <f ca="true">+IF(OFFSET('Water Data'!$D$27,0,10*ROW('Water Data'!D199))="","",OFFSET('Water Data'!$D$27,0,10*ROW('Water Data'!D199)))</f>
        <v/>
      </c>
      <c r="BT205" s="322" t="str">
        <f ca="true">+IF(OFFSET('Water Data'!$D$28,0,10*ROW('Water Data'!D199))="","",OFFSET('Water Data'!$D$28,0,10*ROW('Water Data'!D199)))</f>
        <v/>
      </c>
      <c r="BU205" s="322" t="str">
        <f ca="true">+IF(OFFSET('Water Data'!$D$29,0,10*ROW('Water Data'!D199))="","",OFFSET('Water Data'!$D$29,0,10*ROW('Water Data'!D199)))</f>
        <v/>
      </c>
      <c r="BV205" s="322" t="str">
        <f ca="true">+IF(OFFSET('Water Data'!$E$27,0,10*ROW('Water Data'!E199))="","",OFFSET('Water Data'!$E$27,0,10*ROW('Water Data'!E199)))</f>
        <v/>
      </c>
      <c r="BW205" s="322" t="str">
        <f ca="true">+IF(OFFSET('Water Data'!$E$28,0,10*ROW('Water Data'!E199))="","",OFFSET('Water Data'!$E$28,0,10*ROW('Water Data'!E199)))</f>
        <v/>
      </c>
      <c r="BX205" s="322" t="str">
        <f ca="true">+IF(OFFSET('Water Data'!$E$29,0,10*ROW('Water Data'!E199))="","",OFFSET('Water Data'!$E$29,0,10*ROW('Water Data'!E199)))</f>
        <v/>
      </c>
      <c r="BY205" s="322" t="str">
        <f ca="true">+IF(OFFSET('Water Data'!$F$27,0,10*ROW('Water Data'!F199))="","",OFFSET('Water Data'!$F$27,0,10*ROW('Water Data'!F199)))</f>
        <v/>
      </c>
      <c r="BZ205" s="322" t="str">
        <f ca="true">+IF(OFFSET('Water Data'!$F$28,0,10*ROW('Water Data'!F199))="","",OFFSET('Water Data'!$F$28,0,10*ROW('Water Data'!F199)))</f>
        <v/>
      </c>
      <c r="CA205" s="322" t="str">
        <f ca="true">+IF(OFFSET('Water Data'!$F$29,0,10*ROW('Water Data'!F199))="","",OFFSET('Water Data'!$F$29,0,10*ROW('Water Data'!F199)))</f>
        <v/>
      </c>
      <c r="CB205" s="322" t="str">
        <f ca="true">+IF(OFFSET('Water Data'!$G$27,0,10*ROW('Water Data'!G199))="","",OFFSET('Water Data'!$G$27,0,10*ROW('Water Data'!G199)))</f>
        <v/>
      </c>
      <c r="CC205" s="322" t="str">
        <f ca="true">+IF(OFFSET('Water Data'!$G$28,0,10*ROW('Water Data'!G199))="","",OFFSET('Water Data'!$G$28,0,10*ROW('Water Data'!G199)))</f>
        <v/>
      </c>
      <c r="CD205" s="322" t="str">
        <f ca="true">+IF(OFFSET('Water Data'!$G$29,0,10*ROW('Water Data'!G199))="","",OFFSET('Water Data'!$G$29,0,10*ROW('Water Data'!G199)))</f>
        <v/>
      </c>
      <c r="CE205" s="322" t="str">
        <f ca="true">+IF(OFFSET('Water Data'!$H$27,0,10*ROW('Water Data'!H199))="","",OFFSET('Water Data'!$H$27,0,10*ROW('Water Data'!H199)))</f>
        <v/>
      </c>
      <c r="CF205" s="322" t="str">
        <f ca="true">+IF(OFFSET('Water Data'!$H$28,0,10*ROW('Water Data'!H199))="","",OFFSET('Water Data'!$H$28,0,10*ROW('Water Data'!H199)))</f>
        <v/>
      </c>
      <c r="CG205" s="322" t="str">
        <f ca="true">+IF(OFFSET('Water Data'!$H$29,0,10*ROW('Water Data'!H199))="","",OFFSET('Water Data'!$H$29,0,10*ROW('Water Data'!H199)))</f>
        <v/>
      </c>
      <c r="CH205" s="322" t="str">
        <f ca="true">+IF(OFFSET('Water Data'!$I$27,0,10*ROW('Water Data'!I199))="","",OFFSET('Water Data'!$I$27,0,10*ROW('Water Data'!I199)))</f>
        <v/>
      </c>
      <c r="CI205" s="322" t="str">
        <f ca="true">+IF(OFFSET('Water Data'!$I$28,0,10*ROW('Water Data'!I199))="","",OFFSET('Water Data'!$I$28,0,10*ROW('Water Data'!I199)))</f>
        <v/>
      </c>
      <c r="CJ205" s="322" t="str">
        <f ca="true">+IF(OFFSET('Water Data'!$I$29,0,10*ROW('Water Data'!I199))="","",OFFSET('Water Data'!$I$29,0,10*ROW('Water Data'!I199)))</f>
        <v/>
      </c>
      <c r="CK205" s="322" t="str">
        <f ca="true">+IF(OFFSET('Sanitation Data'!$D$28,0,10*ROW('Sanitation Data'!D199))="","",OFFSET('Sanitation Data'!$D$28,0,10*ROW('Sanitation Data'!D199)))</f>
        <v/>
      </c>
      <c r="CL205" s="322" t="str">
        <f ca="true">+IF(OFFSET('Sanitation Data'!$D$29,0,10*ROW('Sanitation Data'!D199))="","",OFFSET('Sanitation Data'!$D$29,0,10*ROW('Sanitation Data'!D199)))</f>
        <v/>
      </c>
      <c r="CM205" s="322" t="str">
        <f ca="true">+IF(OFFSET('Sanitation Data'!$D$30,0,10*ROW('Sanitation Data'!D199))="","",OFFSET('Sanitation Data'!$D$30,0,10*ROW('Sanitation Data'!D199)))</f>
        <v/>
      </c>
      <c r="CN205" s="322" t="str">
        <f ca="true">+IF(OFFSET('Sanitation Data'!$D$31,0,10*ROW('Sanitation Data'!D199))="","",OFFSET('Sanitation Data'!$D$31,0,10*ROW('Sanitation Data'!D199)))</f>
        <v/>
      </c>
      <c r="CO205" s="322" t="str">
        <f ca="true">+IF(OFFSET('Sanitation Data'!$D$32,0,10*ROW('Sanitation Data'!D199))="","",OFFSET('Sanitation Data'!$D$32,0,10*ROW('Sanitation Data'!D199)))</f>
        <v/>
      </c>
      <c r="CP205" s="322" t="str">
        <f ca="true">+IF(OFFSET('Sanitation Data'!$E$28,0,10*ROW('Sanitation Data'!E199))="","",OFFSET('Sanitation Data'!$E$28,0,10*ROW('Sanitation Data'!E199)))</f>
        <v/>
      </c>
      <c r="CQ205" s="322" t="str">
        <f ca="true">+IF(OFFSET('Sanitation Data'!$E$29,0,10*ROW('Sanitation Data'!E199))="","",OFFSET('Sanitation Data'!$E$29,0,10*ROW('Sanitation Data'!E199)))</f>
        <v/>
      </c>
      <c r="CR205" s="322" t="str">
        <f ca="true">+IF(OFFSET('Sanitation Data'!$E$30,0,10*ROW('Sanitation Data'!E199))="","",OFFSET('Sanitation Data'!$E$30,0,10*ROW('Sanitation Data'!E199)))</f>
        <v/>
      </c>
      <c r="CS205" s="322" t="str">
        <f ca="true">+IF(OFFSET('Sanitation Data'!$E$31,0,10*ROW('Sanitation Data'!E199))="","",OFFSET('Sanitation Data'!$E$31,0,10*ROW('Sanitation Data'!E199)))</f>
        <v/>
      </c>
      <c r="CT205" s="322" t="str">
        <f ca="true">+IF(OFFSET('Sanitation Data'!$E$32,0,10*ROW('Sanitation Data'!E199))="","",OFFSET('Sanitation Data'!$E$32,0,10*ROW('Sanitation Data'!E199)))</f>
        <v/>
      </c>
      <c r="CU205" s="322" t="str">
        <f ca="true">+IF(OFFSET('Sanitation Data'!$F$28,0,10*ROW('Sanitation Data'!F199))="","",OFFSET('Sanitation Data'!$F$28,0,10*ROW('Sanitation Data'!F199)))</f>
        <v/>
      </c>
      <c r="CV205" s="322" t="str">
        <f ca="true">+IF(OFFSET('Sanitation Data'!$F$29,0,10*ROW('Sanitation Data'!F199))="","",OFFSET('Sanitation Data'!$F$29,0,10*ROW('Sanitation Data'!F199)))</f>
        <v/>
      </c>
      <c r="CW205" s="322" t="str">
        <f ca="true">+IF(OFFSET('Sanitation Data'!$F$30,0,10*ROW('Sanitation Data'!F199))="","",OFFSET('Sanitation Data'!$F$30,0,10*ROW('Sanitation Data'!F199)))</f>
        <v/>
      </c>
      <c r="CX205" s="322" t="str">
        <f ca="true">+IF(OFFSET('Sanitation Data'!$F$31,0,10*ROW('Sanitation Data'!F199))="","",OFFSET('Sanitation Data'!$F$31,0,10*ROW('Sanitation Data'!F199)))</f>
        <v/>
      </c>
      <c r="CY205" s="322" t="str">
        <f ca="true">+IF(OFFSET('Sanitation Data'!$F$32,0,10*ROW('Sanitation Data'!F199))="","",OFFSET('Sanitation Data'!$F$32,0,10*ROW('Sanitation Data'!F199)))</f>
        <v/>
      </c>
      <c r="CZ205" s="322" t="str">
        <f ca="true">+IF(OFFSET('Sanitation Data'!$G$28,0,10*ROW('Sanitation Data'!G199))="","",OFFSET('Sanitation Data'!$G$28,0,10*ROW('Sanitation Data'!G199)))</f>
        <v/>
      </c>
      <c r="DA205" s="322" t="str">
        <f ca="true">+IF(OFFSET('Sanitation Data'!$G$29,0,10*ROW('Sanitation Data'!G199))="","",OFFSET('Sanitation Data'!$G$29,0,10*ROW('Sanitation Data'!G199)))</f>
        <v/>
      </c>
      <c r="DB205" s="322" t="str">
        <f ca="true">+IF(OFFSET('Sanitation Data'!$G$30,0,10*ROW('Sanitation Data'!G199))="","",OFFSET('Sanitation Data'!$G$30,0,10*ROW('Sanitation Data'!G199)))</f>
        <v/>
      </c>
      <c r="DC205" s="322" t="str">
        <f ca="true">+IF(OFFSET('Sanitation Data'!$G$31,0,10*ROW('Sanitation Data'!G199))="","",OFFSET('Sanitation Data'!$G$31,0,10*ROW('Sanitation Data'!G199)))</f>
        <v/>
      </c>
      <c r="DD205" s="322" t="str">
        <f ca="true">+IF(OFFSET('Sanitation Data'!$G$32,0,10*ROW('Sanitation Data'!G199))="","",OFFSET('Sanitation Data'!$G$32,0,10*ROW('Sanitation Data'!G199)))</f>
        <v/>
      </c>
      <c r="DE205" s="322" t="str">
        <f ca="true">+IF(OFFSET('Sanitation Data'!$H$28,0,10*ROW('Sanitation Data'!H199))="","",OFFSET('Sanitation Data'!$H$28,0,10*ROW('Sanitation Data'!H199)))</f>
        <v/>
      </c>
      <c r="DF205" s="322" t="str">
        <f ca="true">+IF(OFFSET('Sanitation Data'!$H$29,0,10*ROW('Sanitation Data'!H199))="","",OFFSET('Sanitation Data'!$H$29,0,10*ROW('Sanitation Data'!H199)))</f>
        <v/>
      </c>
      <c r="DG205" s="322" t="str">
        <f ca="true">+IF(OFFSET('Sanitation Data'!$H$30,0,10*ROW('Sanitation Data'!H199))="","",OFFSET('Sanitation Data'!$H$30,0,10*ROW('Sanitation Data'!H199)))</f>
        <v/>
      </c>
      <c r="DH205" s="322" t="str">
        <f ca="true">+IF(OFFSET('Sanitation Data'!$H$31,0,10*ROW('Sanitation Data'!H199))="","",OFFSET('Sanitation Data'!$H$31,0,10*ROW('Sanitation Data'!H199)))</f>
        <v/>
      </c>
      <c r="DI205" s="322" t="str">
        <f ca="true">+IF(OFFSET('Sanitation Data'!$H$32,0,10*ROW('Sanitation Data'!H199))="","",OFFSET('Sanitation Data'!$H$32,0,10*ROW('Sanitation Data'!H199)))</f>
        <v/>
      </c>
      <c r="DJ205" s="322" t="str">
        <f ca="true">+IF(OFFSET('Sanitation Data'!$I$28,0,10*ROW('Sanitation Data'!I199))="","",OFFSET('Sanitation Data'!$I$28,0,10*ROW('Sanitation Data'!I199)))</f>
        <v/>
      </c>
      <c r="DK205" s="322" t="str">
        <f ca="true">+IF(OFFSET('Sanitation Data'!$I$29,0,10*ROW('Sanitation Data'!I199))="","",OFFSET('Sanitation Data'!$I$29,0,10*ROW('Sanitation Data'!I199)))</f>
        <v/>
      </c>
      <c r="DL205" s="322" t="str">
        <f ca="true">+IF(OFFSET('Sanitation Data'!$I$30,0,10*ROW('Sanitation Data'!I199))="","",OFFSET('Sanitation Data'!$I$30,0,10*ROW('Sanitation Data'!I199)))</f>
        <v/>
      </c>
      <c r="DM205" s="322" t="str">
        <f ca="true">+IF(OFFSET('Sanitation Data'!$I$31,0,10*ROW('Sanitation Data'!I199))="","",OFFSET('Sanitation Data'!$I$31,0,10*ROW('Sanitation Data'!I199)))</f>
        <v/>
      </c>
      <c r="DN205" s="322" t="str">
        <f ca="true">+IF(OFFSET('Sanitation Data'!$I$32,0,10*ROW('Sanitation Data'!I199))="","",OFFSET('Sanitation Data'!$I$32,0,10*ROW('Sanitation Data'!I199)))</f>
        <v/>
      </c>
      <c r="DO205" s="322" t="str">
        <f ca="true">+IF(OFFSET('Hygiene Data'!$D$11,0,10*ROW('Hygiene Data'!D199))="","",OFFSET('Hygiene Data'!$D$11,0,10*ROW('Hygiene Data'!D199)))</f>
        <v/>
      </c>
      <c r="DP205" s="322" t="str">
        <f ca="true">+IF(OFFSET('Hygiene Data'!$D$12,0,10*ROW('Hygiene Data'!D199))="","",OFFSET('Hygiene Data'!$D$12,0,10*ROW('Hygiene Data'!D199)))</f>
        <v/>
      </c>
      <c r="DQ205" s="322" t="str">
        <f ca="true">+IF(OFFSET('Hygiene Data'!$D$13,0,10*ROW('Hygiene Data'!D199))="","",OFFSET('Hygiene Data'!$D$13,0,10*ROW('Hygiene Data'!D199)))</f>
        <v/>
      </c>
      <c r="DR205" s="322" t="str">
        <f ca="true">+IF(OFFSET('Hygiene Data'!$E$11,0,10*ROW('Hygiene Data'!E199))="","",OFFSET('Hygiene Data'!$E$11,0,10*ROW('Hygiene Data'!E199)))</f>
        <v/>
      </c>
      <c r="DS205" s="322" t="str">
        <f ca="true">+IF(OFFSET('Hygiene Data'!$E$12,0,10*ROW('Hygiene Data'!E199))="","",OFFSET('Hygiene Data'!$E$12,0,10*ROW('Hygiene Data'!E199)))</f>
        <v/>
      </c>
      <c r="DT205" s="322" t="str">
        <f ca="true">+IF(OFFSET('Hygiene Data'!$E$13,0,10*ROW('Hygiene Data'!E199))="","",OFFSET('Hygiene Data'!$E$13,0,10*ROW('Hygiene Data'!E199)))</f>
        <v/>
      </c>
      <c r="DU205" s="322" t="str">
        <f ca="true">+IF(OFFSET('Hygiene Data'!$F$11,0,10*ROW('Hygiene Data'!F199))="","",OFFSET('Hygiene Data'!$F$11,0,10*ROW('Hygiene Data'!F199)))</f>
        <v/>
      </c>
      <c r="DV205" s="322" t="str">
        <f ca="true">+IF(OFFSET('Hygiene Data'!$F$12,0,10*ROW('Hygiene Data'!F199))="","",OFFSET('Hygiene Data'!$F$12,0,10*ROW('Hygiene Data'!F199)))</f>
        <v/>
      </c>
      <c r="DW205" s="322" t="str">
        <f ca="true">+IF(OFFSET('Hygiene Data'!$F$13,0,10*ROW('Hygiene Data'!F199))="","",OFFSET('Hygiene Data'!$F$13,0,10*ROW('Hygiene Data'!F199)))</f>
        <v/>
      </c>
      <c r="DX205" s="322" t="str">
        <f ca="true">+IF(OFFSET('Hygiene Data'!$G$11,0,10*ROW('Hygiene Data'!G199))="","",OFFSET('Hygiene Data'!$G$11,0,10*ROW('Hygiene Data'!G199)))</f>
        <v/>
      </c>
      <c r="DY205" s="322" t="str">
        <f ca="true">+IF(OFFSET('Hygiene Data'!$G$12,0,10*ROW('Hygiene Data'!G199))="","",OFFSET('Hygiene Data'!$G$12,0,10*ROW('Hygiene Data'!G199)))</f>
        <v/>
      </c>
      <c r="DZ205" s="322" t="str">
        <f ca="true">+IF(OFFSET('Hygiene Data'!$G$13,0,10*ROW('Hygiene Data'!G199))="","",OFFSET('Hygiene Data'!$G$13,0,10*ROW('Hygiene Data'!G199)))</f>
        <v/>
      </c>
      <c r="EA205" s="322" t="str">
        <f ca="true">+IF(OFFSET('Hygiene Data'!$H$11,0,10*ROW('Hygiene Data'!H199))="","",OFFSET('Hygiene Data'!$H$11,0,10*ROW('Hygiene Data'!H199)))</f>
        <v/>
      </c>
      <c r="EB205" s="322" t="str">
        <f ca="true">+IF(OFFSET('Hygiene Data'!$H$12,0,10*ROW('Hygiene Data'!H199))="","",OFFSET('Hygiene Data'!$H$12,0,10*ROW('Hygiene Data'!H199)))</f>
        <v/>
      </c>
      <c r="EC205" s="322" t="str">
        <f ca="true">+IF(OFFSET('Hygiene Data'!$H$13,0,10*ROW('Hygiene Data'!H199))="","",OFFSET('Hygiene Data'!$H$13,0,10*ROW('Hygiene Data'!H199)))</f>
        <v/>
      </c>
      <c r="ED205" s="322" t="str">
        <f ca="true">+IF(OFFSET('Hygiene Data'!$I$11,0,10*ROW('Hygiene Data'!I199))="","",OFFSET('Hygiene Data'!$I$11,0,10*ROW('Hygiene Data'!I199)))</f>
        <v/>
      </c>
      <c r="EE205" s="322" t="str">
        <f ca="true">+IF(OFFSET('Hygiene Data'!$I$12,0,10*ROW('Hygiene Data'!I199))="","",OFFSET('Hygiene Data'!$I$12,0,10*ROW('Hygiene Data'!I199)))</f>
        <v/>
      </c>
      <c r="EF205" s="322" t="str">
        <f ca="true">+IF(OFFSET('Hygiene Data'!$I$13,0,10*ROW('Hygiene Data'!I199))="","",OFFSET('Hygiene Data'!$I$13,0,10*ROW('Hygiene Data'!I199)))</f>
        <v/>
      </c>
    </row>
    <row xmlns:x14ac="http://schemas.microsoft.com/office/spreadsheetml/2009/9/ac" r="206" x14ac:dyDescent="0.2">
      <c r="A206" s="38" t="str">
        <f ca="true">+IF(OFFSET('Water Data'!$B$2,0,10*ROW('Water Data'!E200))="","",OFFSET('Water Data'!$B$2,0,10*ROW('Water Data'!E200)))</f>
        <v/>
      </c>
      <c r="B206" s="38" t="str">
        <f ca="true">+IF(OFFSET('Water Data'!$C$2,0,10*ROW('Water Data'!F200))="","",OFFSET('Water Data'!$C$2,0,10*ROW('Water Data'!F200)))</f>
        <v/>
      </c>
      <c r="C206" s="378" t="str">
        <f t="shared" ca="true" si="3"/>
        <v/>
      </c>
      <c r="D206" s="99"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9"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9"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9"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9"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9"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9"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9"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9"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9"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9"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9"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9"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9"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9"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9"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9"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9"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100"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100"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100"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100"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100"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100"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100"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100"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100"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100"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100"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100"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100"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100"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100"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100"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100"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100"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100"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100"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100"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100"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100"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100"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100"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100"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100"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100"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100"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100"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101"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101"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101"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101"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101"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101"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101"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101"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101"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101"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101"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101"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101"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101"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101"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101"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101"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101"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22"/>
      <c r="BS206" s="322" t="str">
        <f ca="true">+IF(OFFSET('Water Data'!$D$27,0,10*ROW('Water Data'!D200))="","",OFFSET('Water Data'!$D$27,0,10*ROW('Water Data'!D200)))</f>
        <v/>
      </c>
      <c r="BT206" s="322" t="str">
        <f ca="true">+IF(OFFSET('Water Data'!$D$28,0,10*ROW('Water Data'!D200))="","",OFFSET('Water Data'!$D$28,0,10*ROW('Water Data'!D200)))</f>
        <v/>
      </c>
      <c r="BU206" s="322" t="str">
        <f ca="true">+IF(OFFSET('Water Data'!$D$29,0,10*ROW('Water Data'!D200))="","",OFFSET('Water Data'!$D$29,0,10*ROW('Water Data'!D200)))</f>
        <v/>
      </c>
      <c r="BV206" s="322" t="str">
        <f ca="true">+IF(OFFSET('Water Data'!$E$27,0,10*ROW('Water Data'!E200))="","",OFFSET('Water Data'!$E$27,0,10*ROW('Water Data'!E200)))</f>
        <v/>
      </c>
      <c r="BW206" s="322" t="str">
        <f ca="true">+IF(OFFSET('Water Data'!$E$28,0,10*ROW('Water Data'!E200))="","",OFFSET('Water Data'!$E$28,0,10*ROW('Water Data'!E200)))</f>
        <v/>
      </c>
      <c r="BX206" s="322" t="str">
        <f ca="true">+IF(OFFSET('Water Data'!$E$29,0,10*ROW('Water Data'!E200))="","",OFFSET('Water Data'!$E$29,0,10*ROW('Water Data'!E200)))</f>
        <v/>
      </c>
      <c r="BY206" s="322" t="str">
        <f ca="true">+IF(OFFSET('Water Data'!$F$27,0,10*ROW('Water Data'!F200))="","",OFFSET('Water Data'!$F$27,0,10*ROW('Water Data'!F200)))</f>
        <v/>
      </c>
      <c r="BZ206" s="322" t="str">
        <f ca="true">+IF(OFFSET('Water Data'!$F$28,0,10*ROW('Water Data'!F200))="","",OFFSET('Water Data'!$F$28,0,10*ROW('Water Data'!F200)))</f>
        <v/>
      </c>
      <c r="CA206" s="322" t="str">
        <f ca="true">+IF(OFFSET('Water Data'!$F$29,0,10*ROW('Water Data'!F200))="","",OFFSET('Water Data'!$F$29,0,10*ROW('Water Data'!F200)))</f>
        <v/>
      </c>
      <c r="CB206" s="322" t="str">
        <f ca="true">+IF(OFFSET('Water Data'!$G$27,0,10*ROW('Water Data'!G200))="","",OFFSET('Water Data'!$G$27,0,10*ROW('Water Data'!G200)))</f>
        <v/>
      </c>
      <c r="CC206" s="322" t="str">
        <f ca="true">+IF(OFFSET('Water Data'!$G$28,0,10*ROW('Water Data'!G200))="","",OFFSET('Water Data'!$G$28,0,10*ROW('Water Data'!G200)))</f>
        <v/>
      </c>
      <c r="CD206" s="322" t="str">
        <f ca="true">+IF(OFFSET('Water Data'!$G$29,0,10*ROW('Water Data'!G200))="","",OFFSET('Water Data'!$G$29,0,10*ROW('Water Data'!G200)))</f>
        <v/>
      </c>
      <c r="CE206" s="322" t="str">
        <f ca="true">+IF(OFFSET('Water Data'!$H$27,0,10*ROW('Water Data'!H200))="","",OFFSET('Water Data'!$H$27,0,10*ROW('Water Data'!H200)))</f>
        <v/>
      </c>
      <c r="CF206" s="322" t="str">
        <f ca="true">+IF(OFFSET('Water Data'!$H$28,0,10*ROW('Water Data'!H200))="","",OFFSET('Water Data'!$H$28,0,10*ROW('Water Data'!H200)))</f>
        <v/>
      </c>
      <c r="CG206" s="322" t="str">
        <f ca="true">+IF(OFFSET('Water Data'!$H$29,0,10*ROW('Water Data'!H200))="","",OFFSET('Water Data'!$H$29,0,10*ROW('Water Data'!H200)))</f>
        <v/>
      </c>
      <c r="CH206" s="322" t="str">
        <f ca="true">+IF(OFFSET('Water Data'!$I$27,0,10*ROW('Water Data'!I200))="","",OFFSET('Water Data'!$I$27,0,10*ROW('Water Data'!I200)))</f>
        <v/>
      </c>
      <c r="CI206" s="322" t="str">
        <f ca="true">+IF(OFFSET('Water Data'!$I$28,0,10*ROW('Water Data'!I200))="","",OFFSET('Water Data'!$I$28,0,10*ROW('Water Data'!I200)))</f>
        <v/>
      </c>
      <c r="CJ206" s="322" t="str">
        <f ca="true">+IF(OFFSET('Water Data'!$I$29,0,10*ROW('Water Data'!I200))="","",OFFSET('Water Data'!$I$29,0,10*ROW('Water Data'!I200)))</f>
        <v/>
      </c>
      <c r="CK206" s="322" t="str">
        <f ca="true">+IF(OFFSET('Sanitation Data'!$D$28,0,10*ROW('Sanitation Data'!D200))="","",OFFSET('Sanitation Data'!$D$28,0,10*ROW('Sanitation Data'!D200)))</f>
        <v/>
      </c>
      <c r="CL206" s="322" t="str">
        <f ca="true">+IF(OFFSET('Sanitation Data'!$D$29,0,10*ROW('Sanitation Data'!D200))="","",OFFSET('Sanitation Data'!$D$29,0,10*ROW('Sanitation Data'!D200)))</f>
        <v/>
      </c>
      <c r="CM206" s="322" t="str">
        <f ca="true">+IF(OFFSET('Sanitation Data'!$D$30,0,10*ROW('Sanitation Data'!D200))="","",OFFSET('Sanitation Data'!$D$30,0,10*ROW('Sanitation Data'!D200)))</f>
        <v/>
      </c>
      <c r="CN206" s="322" t="str">
        <f ca="true">+IF(OFFSET('Sanitation Data'!$D$31,0,10*ROW('Sanitation Data'!D200))="","",OFFSET('Sanitation Data'!$D$31,0,10*ROW('Sanitation Data'!D200)))</f>
        <v/>
      </c>
      <c r="CO206" s="322" t="str">
        <f ca="true">+IF(OFFSET('Sanitation Data'!$D$32,0,10*ROW('Sanitation Data'!D200))="","",OFFSET('Sanitation Data'!$D$32,0,10*ROW('Sanitation Data'!D200)))</f>
        <v/>
      </c>
      <c r="CP206" s="322" t="str">
        <f ca="true">+IF(OFFSET('Sanitation Data'!$E$28,0,10*ROW('Sanitation Data'!E200))="","",OFFSET('Sanitation Data'!$E$28,0,10*ROW('Sanitation Data'!E200)))</f>
        <v/>
      </c>
      <c r="CQ206" s="322" t="str">
        <f ca="true">+IF(OFFSET('Sanitation Data'!$E$29,0,10*ROW('Sanitation Data'!E200))="","",OFFSET('Sanitation Data'!$E$29,0,10*ROW('Sanitation Data'!E200)))</f>
        <v/>
      </c>
      <c r="CR206" s="322" t="str">
        <f ca="true">+IF(OFFSET('Sanitation Data'!$E$30,0,10*ROW('Sanitation Data'!E200))="","",OFFSET('Sanitation Data'!$E$30,0,10*ROW('Sanitation Data'!E200)))</f>
        <v/>
      </c>
      <c r="CS206" s="322" t="str">
        <f ca="true">+IF(OFFSET('Sanitation Data'!$E$31,0,10*ROW('Sanitation Data'!E200))="","",OFFSET('Sanitation Data'!$E$31,0,10*ROW('Sanitation Data'!E200)))</f>
        <v/>
      </c>
      <c r="CT206" s="322" t="str">
        <f ca="true">+IF(OFFSET('Sanitation Data'!$E$32,0,10*ROW('Sanitation Data'!E200))="","",OFFSET('Sanitation Data'!$E$32,0,10*ROW('Sanitation Data'!E200)))</f>
        <v/>
      </c>
      <c r="CU206" s="322" t="str">
        <f ca="true">+IF(OFFSET('Sanitation Data'!$F$28,0,10*ROW('Sanitation Data'!F200))="","",OFFSET('Sanitation Data'!$F$28,0,10*ROW('Sanitation Data'!F200)))</f>
        <v/>
      </c>
      <c r="CV206" s="322" t="str">
        <f ca="true">+IF(OFFSET('Sanitation Data'!$F$29,0,10*ROW('Sanitation Data'!F200))="","",OFFSET('Sanitation Data'!$F$29,0,10*ROW('Sanitation Data'!F200)))</f>
        <v/>
      </c>
      <c r="CW206" s="322" t="str">
        <f ca="true">+IF(OFFSET('Sanitation Data'!$F$30,0,10*ROW('Sanitation Data'!F200))="","",OFFSET('Sanitation Data'!$F$30,0,10*ROW('Sanitation Data'!F200)))</f>
        <v/>
      </c>
      <c r="CX206" s="322" t="str">
        <f ca="true">+IF(OFFSET('Sanitation Data'!$F$31,0,10*ROW('Sanitation Data'!F200))="","",OFFSET('Sanitation Data'!$F$31,0,10*ROW('Sanitation Data'!F200)))</f>
        <v/>
      </c>
      <c r="CY206" s="322" t="str">
        <f ca="true">+IF(OFFSET('Sanitation Data'!$F$32,0,10*ROW('Sanitation Data'!F200))="","",OFFSET('Sanitation Data'!$F$32,0,10*ROW('Sanitation Data'!F200)))</f>
        <v/>
      </c>
      <c r="CZ206" s="322" t="str">
        <f ca="true">+IF(OFFSET('Sanitation Data'!$G$28,0,10*ROW('Sanitation Data'!G200))="","",OFFSET('Sanitation Data'!$G$28,0,10*ROW('Sanitation Data'!G200)))</f>
        <v/>
      </c>
      <c r="DA206" s="322" t="str">
        <f ca="true">+IF(OFFSET('Sanitation Data'!$G$29,0,10*ROW('Sanitation Data'!G200))="","",OFFSET('Sanitation Data'!$G$29,0,10*ROW('Sanitation Data'!G200)))</f>
        <v/>
      </c>
      <c r="DB206" s="322" t="str">
        <f ca="true">+IF(OFFSET('Sanitation Data'!$G$30,0,10*ROW('Sanitation Data'!G200))="","",OFFSET('Sanitation Data'!$G$30,0,10*ROW('Sanitation Data'!G200)))</f>
        <v/>
      </c>
      <c r="DC206" s="322" t="str">
        <f ca="true">+IF(OFFSET('Sanitation Data'!$G$31,0,10*ROW('Sanitation Data'!G200))="","",OFFSET('Sanitation Data'!$G$31,0,10*ROW('Sanitation Data'!G200)))</f>
        <v/>
      </c>
      <c r="DD206" s="322" t="str">
        <f ca="true">+IF(OFFSET('Sanitation Data'!$G$32,0,10*ROW('Sanitation Data'!G200))="","",OFFSET('Sanitation Data'!$G$32,0,10*ROW('Sanitation Data'!G200)))</f>
        <v/>
      </c>
      <c r="DE206" s="322" t="str">
        <f ca="true">+IF(OFFSET('Sanitation Data'!$H$28,0,10*ROW('Sanitation Data'!H200))="","",OFFSET('Sanitation Data'!$H$28,0,10*ROW('Sanitation Data'!H200)))</f>
        <v/>
      </c>
      <c r="DF206" s="322" t="str">
        <f ca="true">+IF(OFFSET('Sanitation Data'!$H$29,0,10*ROW('Sanitation Data'!H200))="","",OFFSET('Sanitation Data'!$H$29,0,10*ROW('Sanitation Data'!H200)))</f>
        <v/>
      </c>
      <c r="DG206" s="322" t="str">
        <f ca="true">+IF(OFFSET('Sanitation Data'!$H$30,0,10*ROW('Sanitation Data'!H200))="","",OFFSET('Sanitation Data'!$H$30,0,10*ROW('Sanitation Data'!H200)))</f>
        <v/>
      </c>
      <c r="DH206" s="322" t="str">
        <f ca="true">+IF(OFFSET('Sanitation Data'!$H$31,0,10*ROW('Sanitation Data'!H200))="","",OFFSET('Sanitation Data'!$H$31,0,10*ROW('Sanitation Data'!H200)))</f>
        <v/>
      </c>
      <c r="DI206" s="322" t="str">
        <f ca="true">+IF(OFFSET('Sanitation Data'!$H$32,0,10*ROW('Sanitation Data'!H200))="","",OFFSET('Sanitation Data'!$H$32,0,10*ROW('Sanitation Data'!H200)))</f>
        <v/>
      </c>
      <c r="DJ206" s="322" t="str">
        <f ca="true">+IF(OFFSET('Sanitation Data'!$I$28,0,10*ROW('Sanitation Data'!I200))="","",OFFSET('Sanitation Data'!$I$28,0,10*ROW('Sanitation Data'!I200)))</f>
        <v/>
      </c>
      <c r="DK206" s="322" t="str">
        <f ca="true">+IF(OFFSET('Sanitation Data'!$I$29,0,10*ROW('Sanitation Data'!I200))="","",OFFSET('Sanitation Data'!$I$29,0,10*ROW('Sanitation Data'!I200)))</f>
        <v/>
      </c>
      <c r="DL206" s="322" t="str">
        <f ca="true">+IF(OFFSET('Sanitation Data'!$I$30,0,10*ROW('Sanitation Data'!I200))="","",OFFSET('Sanitation Data'!$I$30,0,10*ROW('Sanitation Data'!I200)))</f>
        <v/>
      </c>
      <c r="DM206" s="322" t="str">
        <f ca="true">+IF(OFFSET('Sanitation Data'!$I$31,0,10*ROW('Sanitation Data'!I200))="","",OFFSET('Sanitation Data'!$I$31,0,10*ROW('Sanitation Data'!I200)))</f>
        <v/>
      </c>
      <c r="DN206" s="322" t="str">
        <f ca="true">+IF(OFFSET('Sanitation Data'!$I$32,0,10*ROW('Sanitation Data'!I200))="","",OFFSET('Sanitation Data'!$I$32,0,10*ROW('Sanitation Data'!I200)))</f>
        <v/>
      </c>
      <c r="DO206" s="322" t="str">
        <f ca="true">+IF(OFFSET('Hygiene Data'!$D$11,0,10*ROW('Hygiene Data'!D200))="","",OFFSET('Hygiene Data'!$D$11,0,10*ROW('Hygiene Data'!D200)))</f>
        <v/>
      </c>
      <c r="DP206" s="322" t="str">
        <f ca="true">+IF(OFFSET('Hygiene Data'!$D$12,0,10*ROW('Hygiene Data'!D200))="","",OFFSET('Hygiene Data'!$D$12,0,10*ROW('Hygiene Data'!D200)))</f>
        <v/>
      </c>
      <c r="DQ206" s="322" t="str">
        <f ca="true">+IF(OFFSET('Hygiene Data'!$D$13,0,10*ROW('Hygiene Data'!D200))="","",OFFSET('Hygiene Data'!$D$13,0,10*ROW('Hygiene Data'!D200)))</f>
        <v/>
      </c>
      <c r="DR206" s="322" t="str">
        <f ca="true">+IF(OFFSET('Hygiene Data'!$E$11,0,10*ROW('Hygiene Data'!E200))="","",OFFSET('Hygiene Data'!$E$11,0,10*ROW('Hygiene Data'!E200)))</f>
        <v/>
      </c>
      <c r="DS206" s="322" t="str">
        <f ca="true">+IF(OFFSET('Hygiene Data'!$E$12,0,10*ROW('Hygiene Data'!E200))="","",OFFSET('Hygiene Data'!$E$12,0,10*ROW('Hygiene Data'!E200)))</f>
        <v/>
      </c>
      <c r="DT206" s="322" t="str">
        <f ca="true">+IF(OFFSET('Hygiene Data'!$E$13,0,10*ROW('Hygiene Data'!E200))="","",OFFSET('Hygiene Data'!$E$13,0,10*ROW('Hygiene Data'!E200)))</f>
        <v/>
      </c>
      <c r="DU206" s="322" t="str">
        <f ca="true">+IF(OFFSET('Hygiene Data'!$F$11,0,10*ROW('Hygiene Data'!F200))="","",OFFSET('Hygiene Data'!$F$11,0,10*ROW('Hygiene Data'!F200)))</f>
        <v/>
      </c>
      <c r="DV206" s="322" t="str">
        <f ca="true">+IF(OFFSET('Hygiene Data'!$F$12,0,10*ROW('Hygiene Data'!F200))="","",OFFSET('Hygiene Data'!$F$12,0,10*ROW('Hygiene Data'!F200)))</f>
        <v/>
      </c>
      <c r="DW206" s="322" t="str">
        <f ca="true">+IF(OFFSET('Hygiene Data'!$F$13,0,10*ROW('Hygiene Data'!F200))="","",OFFSET('Hygiene Data'!$F$13,0,10*ROW('Hygiene Data'!F200)))</f>
        <v/>
      </c>
      <c r="DX206" s="322" t="str">
        <f ca="true">+IF(OFFSET('Hygiene Data'!$G$11,0,10*ROW('Hygiene Data'!G200))="","",OFFSET('Hygiene Data'!$G$11,0,10*ROW('Hygiene Data'!G200)))</f>
        <v/>
      </c>
      <c r="DY206" s="322" t="str">
        <f ca="true">+IF(OFFSET('Hygiene Data'!$G$12,0,10*ROW('Hygiene Data'!G200))="","",OFFSET('Hygiene Data'!$G$12,0,10*ROW('Hygiene Data'!G200)))</f>
        <v/>
      </c>
      <c r="DZ206" s="322" t="str">
        <f ca="true">+IF(OFFSET('Hygiene Data'!$G$13,0,10*ROW('Hygiene Data'!G200))="","",OFFSET('Hygiene Data'!$G$13,0,10*ROW('Hygiene Data'!G200)))</f>
        <v/>
      </c>
      <c r="EA206" s="322" t="str">
        <f ca="true">+IF(OFFSET('Hygiene Data'!$H$11,0,10*ROW('Hygiene Data'!H200))="","",OFFSET('Hygiene Data'!$H$11,0,10*ROW('Hygiene Data'!H200)))</f>
        <v/>
      </c>
      <c r="EB206" s="322" t="str">
        <f ca="true">+IF(OFFSET('Hygiene Data'!$H$12,0,10*ROW('Hygiene Data'!H200))="","",OFFSET('Hygiene Data'!$H$12,0,10*ROW('Hygiene Data'!H200)))</f>
        <v/>
      </c>
      <c r="EC206" s="322" t="str">
        <f ca="true">+IF(OFFSET('Hygiene Data'!$H$13,0,10*ROW('Hygiene Data'!H200))="","",OFFSET('Hygiene Data'!$H$13,0,10*ROW('Hygiene Data'!H200)))</f>
        <v/>
      </c>
      <c r="ED206" s="322" t="str">
        <f ca="true">+IF(OFFSET('Hygiene Data'!$I$11,0,10*ROW('Hygiene Data'!I200))="","",OFFSET('Hygiene Data'!$I$11,0,10*ROW('Hygiene Data'!I200)))</f>
        <v/>
      </c>
      <c r="EE206" s="322" t="str">
        <f ca="true">+IF(OFFSET('Hygiene Data'!$I$12,0,10*ROW('Hygiene Data'!I200))="","",OFFSET('Hygiene Data'!$I$12,0,10*ROW('Hygiene Data'!I200)))</f>
        <v/>
      </c>
      <c r="EF206" s="322" t="str">
        <f ca="true">+IF(OFFSET('Hygiene Data'!$I$13,0,10*ROW('Hygiene Data'!I200))="","",OFFSET('Hygiene Data'!$I$13,0,10*ROW('Hygiene Data'!I200)))</f>
        <v/>
      </c>
    </row>
    <row xmlns:x14ac="http://schemas.microsoft.com/office/spreadsheetml/2009/9/ac" r="207" x14ac:dyDescent="0.2">
      <c r="A207" s="38" t="str">
        <f ca="true">+IF(OFFSET('Water Data'!$B$2,0,10*ROW('Water Data'!E201))="","",OFFSET('Water Data'!$B$2,0,10*ROW('Water Data'!E201)))</f>
        <v/>
      </c>
      <c r="B207" s="38" t="str">
        <f ca="true">+IF(OFFSET('Water Data'!$C$2,0,10*ROW('Water Data'!F201))="","",OFFSET('Water Data'!$C$2,0,10*ROW('Water Data'!F201)))</f>
        <v/>
      </c>
      <c r="C207" s="378" t="str">
        <f t="shared" ca="true" si="3"/>
        <v/>
      </c>
      <c r="D207" s="99"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9"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9"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9"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9"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9"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9"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9"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9"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9"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9"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9"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9"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9"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9"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9"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9"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9"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100"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100"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100"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100"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100"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100"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100"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100"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100"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100"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100"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100"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100"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100"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100"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100"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100"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100"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100"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100"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100"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100"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100"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100"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100"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100"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100"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100"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100"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100"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101"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101"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101"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101"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101"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101"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101"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101"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101"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101"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101"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101"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101"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101"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101"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101"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101"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101"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22"/>
      <c r="BS207" s="322" t="str">
        <f ca="true">+IF(OFFSET('Water Data'!$D$27,0,10*ROW('Water Data'!D201))="","",OFFSET('Water Data'!$D$27,0,10*ROW('Water Data'!D201)))</f>
        <v/>
      </c>
      <c r="BT207" s="322" t="str">
        <f ca="true">+IF(OFFSET('Water Data'!$D$28,0,10*ROW('Water Data'!D201))="","",OFFSET('Water Data'!$D$28,0,10*ROW('Water Data'!D201)))</f>
        <v/>
      </c>
      <c r="BU207" s="322" t="str">
        <f ca="true">+IF(OFFSET('Water Data'!$D$29,0,10*ROW('Water Data'!D201))="","",OFFSET('Water Data'!$D$29,0,10*ROW('Water Data'!D201)))</f>
        <v/>
      </c>
      <c r="BV207" s="322" t="str">
        <f ca="true">+IF(OFFSET('Water Data'!$E$27,0,10*ROW('Water Data'!E201))="","",OFFSET('Water Data'!$E$27,0,10*ROW('Water Data'!E201)))</f>
        <v/>
      </c>
      <c r="BW207" s="322" t="str">
        <f ca="true">+IF(OFFSET('Water Data'!$E$28,0,10*ROW('Water Data'!E201))="","",OFFSET('Water Data'!$E$28,0,10*ROW('Water Data'!E201)))</f>
        <v/>
      </c>
      <c r="BX207" s="322" t="str">
        <f ca="true">+IF(OFFSET('Water Data'!$E$29,0,10*ROW('Water Data'!E201))="","",OFFSET('Water Data'!$E$29,0,10*ROW('Water Data'!E201)))</f>
        <v/>
      </c>
      <c r="BY207" s="322" t="str">
        <f ca="true">+IF(OFFSET('Water Data'!$F$27,0,10*ROW('Water Data'!F201))="","",OFFSET('Water Data'!$F$27,0,10*ROW('Water Data'!F201)))</f>
        <v/>
      </c>
      <c r="BZ207" s="322" t="str">
        <f ca="true">+IF(OFFSET('Water Data'!$F$28,0,10*ROW('Water Data'!F201))="","",OFFSET('Water Data'!$F$28,0,10*ROW('Water Data'!F201)))</f>
        <v/>
      </c>
      <c r="CA207" s="322" t="str">
        <f ca="true">+IF(OFFSET('Water Data'!$F$29,0,10*ROW('Water Data'!F201))="","",OFFSET('Water Data'!$F$29,0,10*ROW('Water Data'!F201)))</f>
        <v/>
      </c>
      <c r="CB207" s="322" t="str">
        <f ca="true">+IF(OFFSET('Water Data'!$G$27,0,10*ROW('Water Data'!G201))="","",OFFSET('Water Data'!$G$27,0,10*ROW('Water Data'!G201)))</f>
        <v/>
      </c>
      <c r="CC207" s="322" t="str">
        <f ca="true">+IF(OFFSET('Water Data'!$G$28,0,10*ROW('Water Data'!G201))="","",OFFSET('Water Data'!$G$28,0,10*ROW('Water Data'!G201)))</f>
        <v/>
      </c>
      <c r="CD207" s="322" t="str">
        <f ca="true">+IF(OFFSET('Water Data'!$G$29,0,10*ROW('Water Data'!G201))="","",OFFSET('Water Data'!$G$29,0,10*ROW('Water Data'!G201)))</f>
        <v/>
      </c>
      <c r="CE207" s="322" t="str">
        <f ca="true">+IF(OFFSET('Water Data'!$H$27,0,10*ROW('Water Data'!H201))="","",OFFSET('Water Data'!$H$27,0,10*ROW('Water Data'!H201)))</f>
        <v/>
      </c>
      <c r="CF207" s="322" t="str">
        <f ca="true">+IF(OFFSET('Water Data'!$H$28,0,10*ROW('Water Data'!H201))="","",OFFSET('Water Data'!$H$28,0,10*ROW('Water Data'!H201)))</f>
        <v/>
      </c>
      <c r="CG207" s="322" t="str">
        <f ca="true">+IF(OFFSET('Water Data'!$H$29,0,10*ROW('Water Data'!H201))="","",OFFSET('Water Data'!$H$29,0,10*ROW('Water Data'!H201)))</f>
        <v/>
      </c>
      <c r="CH207" s="322" t="str">
        <f ca="true">+IF(OFFSET('Water Data'!$I$27,0,10*ROW('Water Data'!I201))="","",OFFSET('Water Data'!$I$27,0,10*ROW('Water Data'!I201)))</f>
        <v/>
      </c>
      <c r="CI207" s="322" t="str">
        <f ca="true">+IF(OFFSET('Water Data'!$I$28,0,10*ROW('Water Data'!I201))="","",OFFSET('Water Data'!$I$28,0,10*ROW('Water Data'!I201)))</f>
        <v/>
      </c>
      <c r="CJ207" s="322" t="str">
        <f ca="true">+IF(OFFSET('Water Data'!$I$29,0,10*ROW('Water Data'!I201))="","",OFFSET('Water Data'!$I$29,0,10*ROW('Water Data'!I201)))</f>
        <v/>
      </c>
      <c r="CK207" s="322" t="str">
        <f ca="true">+IF(OFFSET('Sanitation Data'!$D$28,0,10*ROW('Sanitation Data'!D201))="","",OFFSET('Sanitation Data'!$D$28,0,10*ROW('Sanitation Data'!D201)))</f>
        <v/>
      </c>
      <c r="CL207" s="322" t="str">
        <f ca="true">+IF(OFFSET('Sanitation Data'!$D$29,0,10*ROW('Sanitation Data'!D201))="","",OFFSET('Sanitation Data'!$D$29,0,10*ROW('Sanitation Data'!D201)))</f>
        <v/>
      </c>
      <c r="CM207" s="322" t="str">
        <f ca="true">+IF(OFFSET('Sanitation Data'!$D$30,0,10*ROW('Sanitation Data'!D201))="","",OFFSET('Sanitation Data'!$D$30,0,10*ROW('Sanitation Data'!D201)))</f>
        <v/>
      </c>
      <c r="CN207" s="322" t="str">
        <f ca="true">+IF(OFFSET('Sanitation Data'!$D$31,0,10*ROW('Sanitation Data'!D201))="","",OFFSET('Sanitation Data'!$D$31,0,10*ROW('Sanitation Data'!D201)))</f>
        <v/>
      </c>
      <c r="CO207" s="322" t="str">
        <f ca="true">+IF(OFFSET('Sanitation Data'!$D$32,0,10*ROW('Sanitation Data'!D201))="","",OFFSET('Sanitation Data'!$D$32,0,10*ROW('Sanitation Data'!D201)))</f>
        <v/>
      </c>
      <c r="CP207" s="322" t="str">
        <f ca="true">+IF(OFFSET('Sanitation Data'!$E$28,0,10*ROW('Sanitation Data'!E201))="","",OFFSET('Sanitation Data'!$E$28,0,10*ROW('Sanitation Data'!E201)))</f>
        <v/>
      </c>
      <c r="CQ207" s="322" t="str">
        <f ca="true">+IF(OFFSET('Sanitation Data'!$E$29,0,10*ROW('Sanitation Data'!E201))="","",OFFSET('Sanitation Data'!$E$29,0,10*ROW('Sanitation Data'!E201)))</f>
        <v/>
      </c>
      <c r="CR207" s="322" t="str">
        <f ca="true">+IF(OFFSET('Sanitation Data'!$E$30,0,10*ROW('Sanitation Data'!E201))="","",OFFSET('Sanitation Data'!$E$30,0,10*ROW('Sanitation Data'!E201)))</f>
        <v/>
      </c>
      <c r="CS207" s="322" t="str">
        <f ca="true">+IF(OFFSET('Sanitation Data'!$E$31,0,10*ROW('Sanitation Data'!E201))="","",OFFSET('Sanitation Data'!$E$31,0,10*ROW('Sanitation Data'!E201)))</f>
        <v/>
      </c>
      <c r="CT207" s="322" t="str">
        <f ca="true">+IF(OFFSET('Sanitation Data'!$E$32,0,10*ROW('Sanitation Data'!E201))="","",OFFSET('Sanitation Data'!$E$32,0,10*ROW('Sanitation Data'!E201)))</f>
        <v/>
      </c>
      <c r="CU207" s="322" t="str">
        <f ca="true">+IF(OFFSET('Sanitation Data'!$F$28,0,10*ROW('Sanitation Data'!F201))="","",OFFSET('Sanitation Data'!$F$28,0,10*ROW('Sanitation Data'!F201)))</f>
        <v/>
      </c>
      <c r="CV207" s="322" t="str">
        <f ca="true">+IF(OFFSET('Sanitation Data'!$F$29,0,10*ROW('Sanitation Data'!F201))="","",OFFSET('Sanitation Data'!$F$29,0,10*ROW('Sanitation Data'!F201)))</f>
        <v/>
      </c>
      <c r="CW207" s="322" t="str">
        <f ca="true">+IF(OFFSET('Sanitation Data'!$F$30,0,10*ROW('Sanitation Data'!F201))="","",OFFSET('Sanitation Data'!$F$30,0,10*ROW('Sanitation Data'!F201)))</f>
        <v/>
      </c>
      <c r="CX207" s="322" t="str">
        <f ca="true">+IF(OFFSET('Sanitation Data'!$F$31,0,10*ROW('Sanitation Data'!F201))="","",OFFSET('Sanitation Data'!$F$31,0,10*ROW('Sanitation Data'!F201)))</f>
        <v/>
      </c>
      <c r="CY207" s="322" t="str">
        <f ca="true">+IF(OFFSET('Sanitation Data'!$F$32,0,10*ROW('Sanitation Data'!F201))="","",OFFSET('Sanitation Data'!$F$32,0,10*ROW('Sanitation Data'!F201)))</f>
        <v/>
      </c>
      <c r="CZ207" s="322" t="str">
        <f ca="true">+IF(OFFSET('Sanitation Data'!$G$28,0,10*ROW('Sanitation Data'!G201))="","",OFFSET('Sanitation Data'!$G$28,0,10*ROW('Sanitation Data'!G201)))</f>
        <v/>
      </c>
      <c r="DA207" s="322" t="str">
        <f ca="true">+IF(OFFSET('Sanitation Data'!$G$29,0,10*ROW('Sanitation Data'!G201))="","",OFFSET('Sanitation Data'!$G$29,0,10*ROW('Sanitation Data'!G201)))</f>
        <v/>
      </c>
      <c r="DB207" s="322" t="str">
        <f ca="true">+IF(OFFSET('Sanitation Data'!$G$30,0,10*ROW('Sanitation Data'!G201))="","",OFFSET('Sanitation Data'!$G$30,0,10*ROW('Sanitation Data'!G201)))</f>
        <v/>
      </c>
      <c r="DC207" s="322" t="str">
        <f ca="true">+IF(OFFSET('Sanitation Data'!$G$31,0,10*ROW('Sanitation Data'!G201))="","",OFFSET('Sanitation Data'!$G$31,0,10*ROW('Sanitation Data'!G201)))</f>
        <v/>
      </c>
      <c r="DD207" s="322" t="str">
        <f ca="true">+IF(OFFSET('Sanitation Data'!$G$32,0,10*ROW('Sanitation Data'!G201))="","",OFFSET('Sanitation Data'!$G$32,0,10*ROW('Sanitation Data'!G201)))</f>
        <v/>
      </c>
      <c r="DE207" s="322" t="str">
        <f ca="true">+IF(OFFSET('Sanitation Data'!$H$28,0,10*ROW('Sanitation Data'!H201))="","",OFFSET('Sanitation Data'!$H$28,0,10*ROW('Sanitation Data'!H201)))</f>
        <v/>
      </c>
      <c r="DF207" s="322" t="str">
        <f ca="true">+IF(OFFSET('Sanitation Data'!$H$29,0,10*ROW('Sanitation Data'!H201))="","",OFFSET('Sanitation Data'!$H$29,0,10*ROW('Sanitation Data'!H201)))</f>
        <v/>
      </c>
      <c r="DG207" s="322" t="str">
        <f ca="true">+IF(OFFSET('Sanitation Data'!$H$30,0,10*ROW('Sanitation Data'!H201))="","",OFFSET('Sanitation Data'!$H$30,0,10*ROW('Sanitation Data'!H201)))</f>
        <v/>
      </c>
      <c r="DH207" s="322" t="str">
        <f ca="true">+IF(OFFSET('Sanitation Data'!$H$31,0,10*ROW('Sanitation Data'!H201))="","",OFFSET('Sanitation Data'!$H$31,0,10*ROW('Sanitation Data'!H201)))</f>
        <v/>
      </c>
      <c r="DI207" s="322" t="str">
        <f ca="true">+IF(OFFSET('Sanitation Data'!$H$32,0,10*ROW('Sanitation Data'!H201))="","",OFFSET('Sanitation Data'!$H$32,0,10*ROW('Sanitation Data'!H201)))</f>
        <v/>
      </c>
      <c r="DJ207" s="322" t="str">
        <f ca="true">+IF(OFFSET('Sanitation Data'!$I$28,0,10*ROW('Sanitation Data'!I201))="","",OFFSET('Sanitation Data'!$I$28,0,10*ROW('Sanitation Data'!I201)))</f>
        <v/>
      </c>
      <c r="DK207" s="322" t="str">
        <f ca="true">+IF(OFFSET('Sanitation Data'!$I$29,0,10*ROW('Sanitation Data'!I201))="","",OFFSET('Sanitation Data'!$I$29,0,10*ROW('Sanitation Data'!I201)))</f>
        <v/>
      </c>
      <c r="DL207" s="322" t="str">
        <f ca="true">+IF(OFFSET('Sanitation Data'!$I$30,0,10*ROW('Sanitation Data'!I201))="","",OFFSET('Sanitation Data'!$I$30,0,10*ROW('Sanitation Data'!I201)))</f>
        <v/>
      </c>
      <c r="DM207" s="322" t="str">
        <f ca="true">+IF(OFFSET('Sanitation Data'!$I$31,0,10*ROW('Sanitation Data'!I201))="","",OFFSET('Sanitation Data'!$I$31,0,10*ROW('Sanitation Data'!I201)))</f>
        <v/>
      </c>
      <c r="DN207" s="322" t="str">
        <f ca="true">+IF(OFFSET('Sanitation Data'!$I$32,0,10*ROW('Sanitation Data'!I201))="","",OFFSET('Sanitation Data'!$I$32,0,10*ROW('Sanitation Data'!I201)))</f>
        <v/>
      </c>
      <c r="DO207" s="322" t="str">
        <f ca="true">+IF(OFFSET('Hygiene Data'!$D$11,0,10*ROW('Hygiene Data'!D201))="","",OFFSET('Hygiene Data'!$D$11,0,10*ROW('Hygiene Data'!D201)))</f>
        <v/>
      </c>
      <c r="DP207" s="322" t="str">
        <f ca="true">+IF(OFFSET('Hygiene Data'!$D$12,0,10*ROW('Hygiene Data'!D201))="","",OFFSET('Hygiene Data'!$D$12,0,10*ROW('Hygiene Data'!D201)))</f>
        <v/>
      </c>
      <c r="DQ207" s="322" t="str">
        <f ca="true">+IF(OFFSET('Hygiene Data'!$D$13,0,10*ROW('Hygiene Data'!D201))="","",OFFSET('Hygiene Data'!$D$13,0,10*ROW('Hygiene Data'!D201)))</f>
        <v/>
      </c>
      <c r="DR207" s="322" t="str">
        <f ca="true">+IF(OFFSET('Hygiene Data'!$E$11,0,10*ROW('Hygiene Data'!E201))="","",OFFSET('Hygiene Data'!$E$11,0,10*ROW('Hygiene Data'!E201)))</f>
        <v/>
      </c>
      <c r="DS207" s="322" t="str">
        <f ca="true">+IF(OFFSET('Hygiene Data'!$E$12,0,10*ROW('Hygiene Data'!E201))="","",OFFSET('Hygiene Data'!$E$12,0,10*ROW('Hygiene Data'!E201)))</f>
        <v/>
      </c>
      <c r="DT207" s="322" t="str">
        <f ca="true">+IF(OFFSET('Hygiene Data'!$E$13,0,10*ROW('Hygiene Data'!E201))="","",OFFSET('Hygiene Data'!$E$13,0,10*ROW('Hygiene Data'!E201)))</f>
        <v/>
      </c>
      <c r="DU207" s="322" t="str">
        <f ca="true">+IF(OFFSET('Hygiene Data'!$F$11,0,10*ROW('Hygiene Data'!F201))="","",OFFSET('Hygiene Data'!$F$11,0,10*ROW('Hygiene Data'!F201)))</f>
        <v/>
      </c>
      <c r="DV207" s="322" t="str">
        <f ca="true">+IF(OFFSET('Hygiene Data'!$F$12,0,10*ROW('Hygiene Data'!F201))="","",OFFSET('Hygiene Data'!$F$12,0,10*ROW('Hygiene Data'!F201)))</f>
        <v/>
      </c>
      <c r="DW207" s="322" t="str">
        <f ca="true">+IF(OFFSET('Hygiene Data'!$F$13,0,10*ROW('Hygiene Data'!F201))="","",OFFSET('Hygiene Data'!$F$13,0,10*ROW('Hygiene Data'!F201)))</f>
        <v/>
      </c>
      <c r="DX207" s="322" t="str">
        <f ca="true">+IF(OFFSET('Hygiene Data'!$G$11,0,10*ROW('Hygiene Data'!G201))="","",OFFSET('Hygiene Data'!$G$11,0,10*ROW('Hygiene Data'!G201)))</f>
        <v/>
      </c>
      <c r="DY207" s="322" t="str">
        <f ca="true">+IF(OFFSET('Hygiene Data'!$G$12,0,10*ROW('Hygiene Data'!G201))="","",OFFSET('Hygiene Data'!$G$12,0,10*ROW('Hygiene Data'!G201)))</f>
        <v/>
      </c>
      <c r="DZ207" s="322" t="str">
        <f ca="true">+IF(OFFSET('Hygiene Data'!$G$13,0,10*ROW('Hygiene Data'!G201))="","",OFFSET('Hygiene Data'!$G$13,0,10*ROW('Hygiene Data'!G201)))</f>
        <v/>
      </c>
      <c r="EA207" s="322" t="str">
        <f ca="true">+IF(OFFSET('Hygiene Data'!$H$11,0,10*ROW('Hygiene Data'!H201))="","",OFFSET('Hygiene Data'!$H$11,0,10*ROW('Hygiene Data'!H201)))</f>
        <v/>
      </c>
      <c r="EB207" s="322" t="str">
        <f ca="true">+IF(OFFSET('Hygiene Data'!$H$12,0,10*ROW('Hygiene Data'!H201))="","",OFFSET('Hygiene Data'!$H$12,0,10*ROW('Hygiene Data'!H201)))</f>
        <v/>
      </c>
      <c r="EC207" s="322" t="str">
        <f ca="true">+IF(OFFSET('Hygiene Data'!$H$13,0,10*ROW('Hygiene Data'!H201))="","",OFFSET('Hygiene Data'!$H$13,0,10*ROW('Hygiene Data'!H201)))</f>
        <v/>
      </c>
      <c r="ED207" s="322" t="str">
        <f ca="true">+IF(OFFSET('Hygiene Data'!$I$11,0,10*ROW('Hygiene Data'!I201))="","",OFFSET('Hygiene Data'!$I$11,0,10*ROW('Hygiene Data'!I201)))</f>
        <v/>
      </c>
      <c r="EE207" s="322" t="str">
        <f ca="true">+IF(OFFSET('Hygiene Data'!$I$12,0,10*ROW('Hygiene Data'!I201))="","",OFFSET('Hygiene Data'!$I$12,0,10*ROW('Hygiene Data'!I201)))</f>
        <v/>
      </c>
      <c r="EF207" s="322" t="str">
        <f ca="true">+IF(OFFSET('Hygiene Data'!$I$13,0,10*ROW('Hygiene Data'!I201))="","",OFFSET('Hygiene Data'!$I$13,0,10*ROW('Hygiene Data'!I201)))</f>
        <v/>
      </c>
    </row>
    <row xmlns:x14ac="http://schemas.microsoft.com/office/spreadsheetml/2009/9/ac" r="208" s="35" customFormat="true" x14ac:dyDescent="0.2"/>
    <row xmlns:x14ac="http://schemas.microsoft.com/office/spreadsheetml/2009/9/ac" r="209" s="35" customFormat="true" x14ac:dyDescent="0.2"/>
    <row xmlns:x14ac="http://schemas.microsoft.com/office/spreadsheetml/2009/9/ac" r="210" s="35" customFormat="true" x14ac:dyDescent="0.2"/>
    <row xmlns:x14ac="http://schemas.microsoft.com/office/spreadsheetml/2009/9/ac" r="211" s="35" customFormat="true" x14ac:dyDescent="0.2"/>
    <row xmlns:x14ac="http://schemas.microsoft.com/office/spreadsheetml/2009/9/ac" r="212" s="35" customFormat="true" x14ac:dyDescent="0.2"/>
    <row xmlns:x14ac="http://schemas.microsoft.com/office/spreadsheetml/2009/9/ac" r="213" s="35" customFormat="true" x14ac:dyDescent="0.2"/>
    <row xmlns:x14ac="http://schemas.microsoft.com/office/spreadsheetml/2009/9/ac" r="214" s="35" customFormat="true" x14ac:dyDescent="0.2"/>
    <row xmlns:x14ac="http://schemas.microsoft.com/office/spreadsheetml/2009/9/ac" r="215" s="35" customFormat="true" x14ac:dyDescent="0.2"/>
    <row xmlns:x14ac="http://schemas.microsoft.com/office/spreadsheetml/2009/9/ac" r="216" s="35" customFormat="true" x14ac:dyDescent="0.2"/>
    <row xmlns:x14ac="http://schemas.microsoft.com/office/spreadsheetml/2009/9/ac" r="217" s="35" customFormat="true" x14ac:dyDescent="0.2"/>
    <row xmlns:x14ac="http://schemas.microsoft.com/office/spreadsheetml/2009/9/ac" r="218" s="35" customFormat="true" x14ac:dyDescent="0.2"/>
    <row xmlns:x14ac="http://schemas.microsoft.com/office/spreadsheetml/2009/9/ac" r="219" s="35" customFormat="true" x14ac:dyDescent="0.2"/>
    <row xmlns:x14ac="http://schemas.microsoft.com/office/spreadsheetml/2009/9/ac" r="220" s="35" customFormat="true" x14ac:dyDescent="0.2"/>
    <row xmlns:x14ac="http://schemas.microsoft.com/office/spreadsheetml/2009/9/ac" r="221" s="35" customFormat="true" x14ac:dyDescent="0.2"/>
    <row xmlns:x14ac="http://schemas.microsoft.com/office/spreadsheetml/2009/9/ac" r="222" s="35" customFormat="true" x14ac:dyDescent="0.2"/>
    <row xmlns:x14ac="http://schemas.microsoft.com/office/spreadsheetml/2009/9/ac" r="223" s="35" customFormat="true" x14ac:dyDescent="0.2"/>
    <row xmlns:x14ac="http://schemas.microsoft.com/office/spreadsheetml/2009/9/ac" r="224" s="35" customFormat="true" x14ac:dyDescent="0.2"/>
    <row xmlns:x14ac="http://schemas.microsoft.com/office/spreadsheetml/2009/9/ac" r="225" s="35" customFormat="true" x14ac:dyDescent="0.2"/>
    <row xmlns:x14ac="http://schemas.microsoft.com/office/spreadsheetml/2009/9/ac" r="226" s="35" customFormat="true" x14ac:dyDescent="0.2"/>
    <row xmlns:x14ac="http://schemas.microsoft.com/office/spreadsheetml/2009/9/ac" r="227" s="35" customFormat="true" x14ac:dyDescent="0.2"/>
    <row xmlns:x14ac="http://schemas.microsoft.com/office/spreadsheetml/2009/9/ac" r="228" s="35" customFormat="true" x14ac:dyDescent="0.2"/>
    <row xmlns:x14ac="http://schemas.microsoft.com/office/spreadsheetml/2009/9/ac" r="229" s="35" customFormat="true" x14ac:dyDescent="0.2"/>
    <row xmlns:x14ac="http://schemas.microsoft.com/office/spreadsheetml/2009/9/ac" r="230" s="35" customFormat="true" x14ac:dyDescent="0.2"/>
    <row xmlns:x14ac="http://schemas.microsoft.com/office/spreadsheetml/2009/9/ac" r="231" s="35" customFormat="true" x14ac:dyDescent="0.2"/>
    <row xmlns:x14ac="http://schemas.microsoft.com/office/spreadsheetml/2009/9/ac" r="232" s="35" customFormat="true" x14ac:dyDescent="0.2"/>
    <row xmlns:x14ac="http://schemas.microsoft.com/office/spreadsheetml/2009/9/ac" r="233" s="35" customFormat="true" x14ac:dyDescent="0.2"/>
    <row xmlns:x14ac="http://schemas.microsoft.com/office/spreadsheetml/2009/9/ac" r="234" s="35" customFormat="true" x14ac:dyDescent="0.2"/>
    <row xmlns:x14ac="http://schemas.microsoft.com/office/spreadsheetml/2009/9/ac" r="235" s="35" customFormat="true" x14ac:dyDescent="0.2"/>
    <row xmlns:x14ac="http://schemas.microsoft.com/office/spreadsheetml/2009/9/ac" r="236" s="35" customFormat="true" x14ac:dyDescent="0.2"/>
    <row xmlns:x14ac="http://schemas.microsoft.com/office/spreadsheetml/2009/9/ac" r="237" s="35" customFormat="true" x14ac:dyDescent="0.2"/>
    <row xmlns:x14ac="http://schemas.microsoft.com/office/spreadsheetml/2009/9/ac" r="238" s="35" customFormat="true" x14ac:dyDescent="0.2"/>
    <row xmlns:x14ac="http://schemas.microsoft.com/office/spreadsheetml/2009/9/ac" r="239" s="35" customFormat="true" x14ac:dyDescent="0.2"/>
    <row xmlns:x14ac="http://schemas.microsoft.com/office/spreadsheetml/2009/9/ac" r="240" s="35" customFormat="true" x14ac:dyDescent="0.2"/>
    <row xmlns:x14ac="http://schemas.microsoft.com/office/spreadsheetml/2009/9/ac" r="241" s="35" customFormat="true" x14ac:dyDescent="0.2"/>
    <row xmlns:x14ac="http://schemas.microsoft.com/office/spreadsheetml/2009/9/ac" r="242" s="35" customFormat="true" x14ac:dyDescent="0.2"/>
    <row xmlns:x14ac="http://schemas.microsoft.com/office/spreadsheetml/2009/9/ac" r="243" s="35" customFormat="true" x14ac:dyDescent="0.2"/>
    <row xmlns:x14ac="http://schemas.microsoft.com/office/spreadsheetml/2009/9/ac" r="244" s="35" customFormat="true" x14ac:dyDescent="0.2"/>
    <row xmlns:x14ac="http://schemas.microsoft.com/office/spreadsheetml/2009/9/ac" r="245" s="35" customFormat="true" x14ac:dyDescent="0.2"/>
    <row xmlns:x14ac="http://schemas.microsoft.com/office/spreadsheetml/2009/9/ac" r="246" s="35" customFormat="true" x14ac:dyDescent="0.2"/>
    <row xmlns:x14ac="http://schemas.microsoft.com/office/spreadsheetml/2009/9/ac" r="247" s="35" customFormat="true" x14ac:dyDescent="0.2"/>
    <row xmlns:x14ac="http://schemas.microsoft.com/office/spreadsheetml/2009/9/ac" r="248" s="35" customFormat="true" x14ac:dyDescent="0.2"/>
    <row xmlns:x14ac="http://schemas.microsoft.com/office/spreadsheetml/2009/9/ac" r="249" s="35" customFormat="true" x14ac:dyDescent="0.2"/>
    <row xmlns:x14ac="http://schemas.microsoft.com/office/spreadsheetml/2009/9/ac" r="250" s="35" customFormat="true" x14ac:dyDescent="0.2"/>
    <row xmlns:x14ac="http://schemas.microsoft.com/office/spreadsheetml/2009/9/ac" r="251" s="35" customFormat="true" x14ac:dyDescent="0.2"/>
    <row xmlns:x14ac="http://schemas.microsoft.com/office/spreadsheetml/2009/9/ac" r="252" s="35" customFormat="true" x14ac:dyDescent="0.2"/>
    <row xmlns:x14ac="http://schemas.microsoft.com/office/spreadsheetml/2009/9/ac" r="253" s="35" customFormat="true" x14ac:dyDescent="0.2"/>
    <row xmlns:x14ac="http://schemas.microsoft.com/office/spreadsheetml/2009/9/ac" r="254" s="35" customFormat="true" x14ac:dyDescent="0.2"/>
    <row xmlns:x14ac="http://schemas.microsoft.com/office/spreadsheetml/2009/9/ac" r="255" s="35" customFormat="true" x14ac:dyDescent="0.2"/>
    <row xmlns:x14ac="http://schemas.microsoft.com/office/spreadsheetml/2009/9/ac" r="256" s="35" customFormat="true" x14ac:dyDescent="0.2"/>
    <row xmlns:x14ac="http://schemas.microsoft.com/office/spreadsheetml/2009/9/ac" r="257" s="35" customFormat="true" x14ac:dyDescent="0.2"/>
    <row xmlns:x14ac="http://schemas.microsoft.com/office/spreadsheetml/2009/9/ac" r="258" s="35" customFormat="true" x14ac:dyDescent="0.2"/>
    <row xmlns:x14ac="http://schemas.microsoft.com/office/spreadsheetml/2009/9/ac" r="259" s="35" customFormat="true" x14ac:dyDescent="0.2"/>
    <row xmlns:x14ac="http://schemas.microsoft.com/office/spreadsheetml/2009/9/ac" r="260" s="35" customFormat="true" x14ac:dyDescent="0.2"/>
    <row xmlns:x14ac="http://schemas.microsoft.com/office/spreadsheetml/2009/9/ac" r="261" s="35" customFormat="true" x14ac:dyDescent="0.2"/>
    <row xmlns:x14ac="http://schemas.microsoft.com/office/spreadsheetml/2009/9/ac" r="262" s="35" customFormat="true" x14ac:dyDescent="0.2"/>
    <row xmlns:x14ac="http://schemas.microsoft.com/office/spreadsheetml/2009/9/ac" r="263" s="35" customFormat="true" x14ac:dyDescent="0.2"/>
    <row xmlns:x14ac="http://schemas.microsoft.com/office/spreadsheetml/2009/9/ac" r="264" s="35" customFormat="true" x14ac:dyDescent="0.2"/>
    <row xmlns:x14ac="http://schemas.microsoft.com/office/spreadsheetml/2009/9/ac" r="265" s="35" customFormat="true" x14ac:dyDescent="0.2"/>
    <row xmlns:x14ac="http://schemas.microsoft.com/office/spreadsheetml/2009/9/ac" r="266" s="35" customFormat="true" x14ac:dyDescent="0.2"/>
    <row xmlns:x14ac="http://schemas.microsoft.com/office/spreadsheetml/2009/9/ac" r="267" s="35" customFormat="true" x14ac:dyDescent="0.2"/>
    <row xmlns:x14ac="http://schemas.microsoft.com/office/spreadsheetml/2009/9/ac" r="268" s="35" customFormat="true" x14ac:dyDescent="0.2"/>
    <row xmlns:x14ac="http://schemas.microsoft.com/office/spreadsheetml/2009/9/ac" r="269" s="35" customFormat="true" x14ac:dyDescent="0.2"/>
    <row xmlns:x14ac="http://schemas.microsoft.com/office/spreadsheetml/2009/9/ac" r="270" s="35" customFormat="true" x14ac:dyDescent="0.2"/>
    <row xmlns:x14ac="http://schemas.microsoft.com/office/spreadsheetml/2009/9/ac" r="271" s="35" customFormat="true" x14ac:dyDescent="0.2"/>
    <row xmlns:x14ac="http://schemas.microsoft.com/office/spreadsheetml/2009/9/ac" r="272" s="35" customFormat="true" x14ac:dyDescent="0.2"/>
    <row xmlns:x14ac="http://schemas.microsoft.com/office/spreadsheetml/2009/9/ac" r="273" s="35" customFormat="true" x14ac:dyDescent="0.2"/>
    <row xmlns:x14ac="http://schemas.microsoft.com/office/spreadsheetml/2009/9/ac" r="274" s="35" customFormat="true" x14ac:dyDescent="0.2"/>
    <row xmlns:x14ac="http://schemas.microsoft.com/office/spreadsheetml/2009/9/ac" r="275" s="35" customFormat="true" x14ac:dyDescent="0.2"/>
    <row xmlns:x14ac="http://schemas.microsoft.com/office/spreadsheetml/2009/9/ac" r="276" s="35" customFormat="true" x14ac:dyDescent="0.2"/>
    <row xmlns:x14ac="http://schemas.microsoft.com/office/spreadsheetml/2009/9/ac" r="277" s="35" customFormat="true" x14ac:dyDescent="0.2"/>
    <row xmlns:x14ac="http://schemas.microsoft.com/office/spreadsheetml/2009/9/ac" r="278" s="35" customFormat="true" x14ac:dyDescent="0.2"/>
    <row xmlns:x14ac="http://schemas.microsoft.com/office/spreadsheetml/2009/9/ac" r="279" s="35" customFormat="true" x14ac:dyDescent="0.2"/>
    <row xmlns:x14ac="http://schemas.microsoft.com/office/spreadsheetml/2009/9/ac" r="280" s="35" customFormat="true" x14ac:dyDescent="0.2"/>
    <row xmlns:x14ac="http://schemas.microsoft.com/office/spreadsheetml/2009/9/ac" r="281" s="35" customFormat="true" x14ac:dyDescent="0.2"/>
    <row xmlns:x14ac="http://schemas.microsoft.com/office/spreadsheetml/2009/9/ac" r="282" s="35" customFormat="true" x14ac:dyDescent="0.2"/>
    <row xmlns:x14ac="http://schemas.microsoft.com/office/spreadsheetml/2009/9/ac" r="283" s="35" customFormat="true" x14ac:dyDescent="0.2"/>
    <row xmlns:x14ac="http://schemas.microsoft.com/office/spreadsheetml/2009/9/ac" r="284" s="35" customFormat="true" x14ac:dyDescent="0.2"/>
    <row xmlns:x14ac="http://schemas.microsoft.com/office/spreadsheetml/2009/9/ac" r="285" s="35" customFormat="true" x14ac:dyDescent="0.2"/>
    <row xmlns:x14ac="http://schemas.microsoft.com/office/spreadsheetml/2009/9/ac" r="286" s="35" customFormat="true" x14ac:dyDescent="0.2"/>
    <row xmlns:x14ac="http://schemas.microsoft.com/office/spreadsheetml/2009/9/ac" r="287" s="35" customFormat="true" x14ac:dyDescent="0.2"/>
    <row xmlns:x14ac="http://schemas.microsoft.com/office/spreadsheetml/2009/9/ac" r="288" s="35" customFormat="true" x14ac:dyDescent="0.2"/>
    <row xmlns:x14ac="http://schemas.microsoft.com/office/spreadsheetml/2009/9/ac" r="289" s="35" customFormat="true" x14ac:dyDescent="0.2"/>
    <row xmlns:x14ac="http://schemas.microsoft.com/office/spreadsheetml/2009/9/ac" r="290" s="35" customFormat="true" x14ac:dyDescent="0.2"/>
    <row xmlns:x14ac="http://schemas.microsoft.com/office/spreadsheetml/2009/9/ac" r="291" s="35" customFormat="true" x14ac:dyDescent="0.2"/>
    <row xmlns:x14ac="http://schemas.microsoft.com/office/spreadsheetml/2009/9/ac" r="292" s="35" customFormat="true" x14ac:dyDescent="0.2"/>
    <row xmlns:x14ac="http://schemas.microsoft.com/office/spreadsheetml/2009/9/ac" r="293" s="35" customFormat="true" x14ac:dyDescent="0.2"/>
    <row xmlns:x14ac="http://schemas.microsoft.com/office/spreadsheetml/2009/9/ac" r="294" s="35" customFormat="true" x14ac:dyDescent="0.2"/>
    <row xmlns:x14ac="http://schemas.microsoft.com/office/spreadsheetml/2009/9/ac" r="295" s="35" customFormat="true" x14ac:dyDescent="0.2"/>
    <row xmlns:x14ac="http://schemas.microsoft.com/office/spreadsheetml/2009/9/ac" r="296" s="35" customFormat="true" x14ac:dyDescent="0.2"/>
    <row xmlns:x14ac="http://schemas.microsoft.com/office/spreadsheetml/2009/9/ac" r="297" s="35" customFormat="true" x14ac:dyDescent="0.2"/>
    <row xmlns:x14ac="http://schemas.microsoft.com/office/spreadsheetml/2009/9/ac" r="298" s="35" customFormat="true" x14ac:dyDescent="0.2"/>
    <row xmlns:x14ac="http://schemas.microsoft.com/office/spreadsheetml/2009/9/ac" r="299" s="35" customFormat="true" x14ac:dyDescent="0.2"/>
    <row xmlns:x14ac="http://schemas.microsoft.com/office/spreadsheetml/2009/9/ac" r="300" s="35" customFormat="true" x14ac:dyDescent="0.2"/>
    <row xmlns:x14ac="http://schemas.microsoft.com/office/spreadsheetml/2009/9/ac" r="301" s="35" customFormat="true" x14ac:dyDescent="0.2"/>
    <row xmlns:x14ac="http://schemas.microsoft.com/office/spreadsheetml/2009/9/ac" r="302" s="35" customFormat="true" x14ac:dyDescent="0.2"/>
    <row xmlns:x14ac="http://schemas.microsoft.com/office/spreadsheetml/2009/9/ac" r="303" s="35" customFormat="true" x14ac:dyDescent="0.2"/>
    <row xmlns:x14ac="http://schemas.microsoft.com/office/spreadsheetml/2009/9/ac" r="304" s="35" customFormat="true" x14ac:dyDescent="0.2"/>
    <row xmlns:x14ac="http://schemas.microsoft.com/office/spreadsheetml/2009/9/ac" r="305" s="35" customFormat="true" x14ac:dyDescent="0.2"/>
    <row xmlns:x14ac="http://schemas.microsoft.com/office/spreadsheetml/2009/9/ac" r="306" s="35" customFormat="true" x14ac:dyDescent="0.2"/>
    <row xmlns:x14ac="http://schemas.microsoft.com/office/spreadsheetml/2009/9/ac" r="307" s="35" customFormat="true" x14ac:dyDescent="0.2"/>
    <row xmlns:x14ac="http://schemas.microsoft.com/office/spreadsheetml/2009/9/ac" r="308" s="35" customFormat="true" x14ac:dyDescent="0.2"/>
    <row xmlns:x14ac="http://schemas.microsoft.com/office/spreadsheetml/2009/9/ac" r="309" s="35" customFormat="true" x14ac:dyDescent="0.2"/>
    <row xmlns:x14ac="http://schemas.microsoft.com/office/spreadsheetml/2009/9/ac" r="310" s="35" customFormat="true" x14ac:dyDescent="0.2"/>
    <row xmlns:x14ac="http://schemas.microsoft.com/office/spreadsheetml/2009/9/ac" r="311" s="35" customFormat="true" x14ac:dyDescent="0.2"/>
    <row xmlns:x14ac="http://schemas.microsoft.com/office/spreadsheetml/2009/9/ac" r="312" s="35" customFormat="true" x14ac:dyDescent="0.2"/>
    <row xmlns:x14ac="http://schemas.microsoft.com/office/spreadsheetml/2009/9/ac" r="313" s="35" customFormat="true" x14ac:dyDescent="0.2"/>
    <row xmlns:x14ac="http://schemas.microsoft.com/office/spreadsheetml/2009/9/ac" r="314" s="35" customFormat="true" x14ac:dyDescent="0.2"/>
    <row xmlns:x14ac="http://schemas.microsoft.com/office/spreadsheetml/2009/9/ac" r="315" s="35" customFormat="true" x14ac:dyDescent="0.2"/>
    <row xmlns:x14ac="http://schemas.microsoft.com/office/spreadsheetml/2009/9/ac" r="316" s="35" customFormat="true" x14ac:dyDescent="0.2"/>
    <row xmlns:x14ac="http://schemas.microsoft.com/office/spreadsheetml/2009/9/ac" r="317" s="35" customFormat="true" x14ac:dyDescent="0.2"/>
    <row xmlns:x14ac="http://schemas.microsoft.com/office/spreadsheetml/2009/9/ac" r="318" s="35" customFormat="true" x14ac:dyDescent="0.2"/>
    <row xmlns:x14ac="http://schemas.microsoft.com/office/spreadsheetml/2009/9/ac" r="319" s="35" customFormat="true" x14ac:dyDescent="0.2"/>
    <row xmlns:x14ac="http://schemas.microsoft.com/office/spreadsheetml/2009/9/ac" r="320" s="35" customFormat="true" x14ac:dyDescent="0.2"/>
    <row xmlns:x14ac="http://schemas.microsoft.com/office/spreadsheetml/2009/9/ac" r="321" s="35" customFormat="true" x14ac:dyDescent="0.2"/>
    <row xmlns:x14ac="http://schemas.microsoft.com/office/spreadsheetml/2009/9/ac" r="322" s="35" customFormat="true" x14ac:dyDescent="0.2"/>
    <row xmlns:x14ac="http://schemas.microsoft.com/office/spreadsheetml/2009/9/ac" r="323" s="35" customFormat="true" x14ac:dyDescent="0.2"/>
    <row xmlns:x14ac="http://schemas.microsoft.com/office/spreadsheetml/2009/9/ac" r="324" s="35" customFormat="true" x14ac:dyDescent="0.2"/>
    <row xmlns:x14ac="http://schemas.microsoft.com/office/spreadsheetml/2009/9/ac" r="325" s="35" customFormat="true" x14ac:dyDescent="0.2"/>
    <row xmlns:x14ac="http://schemas.microsoft.com/office/spreadsheetml/2009/9/ac" r="326" s="35" customFormat="true" x14ac:dyDescent="0.2"/>
    <row xmlns:x14ac="http://schemas.microsoft.com/office/spreadsheetml/2009/9/ac" r="327" s="35" customFormat="true" x14ac:dyDescent="0.2"/>
    <row xmlns:x14ac="http://schemas.microsoft.com/office/spreadsheetml/2009/9/ac" r="328" s="35" customFormat="true" x14ac:dyDescent="0.2"/>
    <row xmlns:x14ac="http://schemas.microsoft.com/office/spreadsheetml/2009/9/ac" r="329" s="35" customFormat="true" x14ac:dyDescent="0.2"/>
    <row xmlns:x14ac="http://schemas.microsoft.com/office/spreadsheetml/2009/9/ac" r="330" s="35" customFormat="true" x14ac:dyDescent="0.2"/>
    <row xmlns:x14ac="http://schemas.microsoft.com/office/spreadsheetml/2009/9/ac" r="331" s="35" customFormat="true" x14ac:dyDescent="0.2"/>
    <row xmlns:x14ac="http://schemas.microsoft.com/office/spreadsheetml/2009/9/ac" r="332" s="35" customFormat="true" x14ac:dyDescent="0.2"/>
    <row xmlns:x14ac="http://schemas.microsoft.com/office/spreadsheetml/2009/9/ac" r="333" s="35" customFormat="true" x14ac:dyDescent="0.2"/>
    <row xmlns:x14ac="http://schemas.microsoft.com/office/spreadsheetml/2009/9/ac" r="334" s="35" customFormat="true" x14ac:dyDescent="0.2"/>
    <row xmlns:x14ac="http://schemas.microsoft.com/office/spreadsheetml/2009/9/ac" r="335" s="35" customFormat="true" x14ac:dyDescent="0.2"/>
    <row xmlns:x14ac="http://schemas.microsoft.com/office/spreadsheetml/2009/9/ac" r="336" s="35" customFormat="true" x14ac:dyDescent="0.2"/>
    <row xmlns:x14ac="http://schemas.microsoft.com/office/spreadsheetml/2009/9/ac" r="337" s="35" customFormat="true" x14ac:dyDescent="0.2"/>
    <row xmlns:x14ac="http://schemas.microsoft.com/office/spreadsheetml/2009/9/ac" r="338" s="35" customFormat="true" x14ac:dyDescent="0.2"/>
    <row xmlns:x14ac="http://schemas.microsoft.com/office/spreadsheetml/2009/9/ac" r="339" s="35" customFormat="true" x14ac:dyDescent="0.2"/>
    <row xmlns:x14ac="http://schemas.microsoft.com/office/spreadsheetml/2009/9/ac" r="340" s="35" customFormat="true" x14ac:dyDescent="0.2"/>
    <row xmlns:x14ac="http://schemas.microsoft.com/office/spreadsheetml/2009/9/ac" r="341" s="35" customFormat="true" x14ac:dyDescent="0.2"/>
    <row xmlns:x14ac="http://schemas.microsoft.com/office/spreadsheetml/2009/9/ac" r="342" s="35" customFormat="true" x14ac:dyDescent="0.2"/>
    <row xmlns:x14ac="http://schemas.microsoft.com/office/spreadsheetml/2009/9/ac" r="343" s="35" customFormat="true" x14ac:dyDescent="0.2"/>
    <row xmlns:x14ac="http://schemas.microsoft.com/office/spreadsheetml/2009/9/ac" r="344" s="35" customFormat="true" x14ac:dyDescent="0.2"/>
    <row xmlns:x14ac="http://schemas.microsoft.com/office/spreadsheetml/2009/9/ac" r="345" s="35" customFormat="true" x14ac:dyDescent="0.2"/>
    <row xmlns:x14ac="http://schemas.microsoft.com/office/spreadsheetml/2009/9/ac" r="346" s="35" customFormat="true" x14ac:dyDescent="0.2"/>
    <row xmlns:x14ac="http://schemas.microsoft.com/office/spreadsheetml/2009/9/ac" r="347" s="35" customFormat="true" x14ac:dyDescent="0.2"/>
    <row xmlns:x14ac="http://schemas.microsoft.com/office/spreadsheetml/2009/9/ac" r="348" s="35" customFormat="true" x14ac:dyDescent="0.2"/>
    <row xmlns:x14ac="http://schemas.microsoft.com/office/spreadsheetml/2009/9/ac" r="349" s="35" customFormat="true" x14ac:dyDescent="0.2"/>
    <row xmlns:x14ac="http://schemas.microsoft.com/office/spreadsheetml/2009/9/ac" r="350" s="35" customFormat="true" x14ac:dyDescent="0.2"/>
    <row xmlns:x14ac="http://schemas.microsoft.com/office/spreadsheetml/2009/9/ac" r="351" s="35" customFormat="true" x14ac:dyDescent="0.2"/>
    <row xmlns:x14ac="http://schemas.microsoft.com/office/spreadsheetml/2009/9/ac" r="352" s="35" customFormat="true" x14ac:dyDescent="0.2"/>
    <row xmlns:x14ac="http://schemas.microsoft.com/office/spreadsheetml/2009/9/ac" r="353" s="35" customFormat="true" x14ac:dyDescent="0.2"/>
    <row xmlns:x14ac="http://schemas.microsoft.com/office/spreadsheetml/2009/9/ac" r="354" s="35" customFormat="true" x14ac:dyDescent="0.2"/>
    <row xmlns:x14ac="http://schemas.microsoft.com/office/spreadsheetml/2009/9/ac" r="355" s="35" customFormat="true" x14ac:dyDescent="0.2"/>
    <row xmlns:x14ac="http://schemas.microsoft.com/office/spreadsheetml/2009/9/ac" r="356" s="35" customFormat="true" x14ac:dyDescent="0.2"/>
    <row xmlns:x14ac="http://schemas.microsoft.com/office/spreadsheetml/2009/9/ac" r="357" s="35" customFormat="true" x14ac:dyDescent="0.2"/>
    <row xmlns:x14ac="http://schemas.microsoft.com/office/spreadsheetml/2009/9/ac" r="358" s="35" customFormat="true" x14ac:dyDescent="0.2"/>
    <row xmlns:x14ac="http://schemas.microsoft.com/office/spreadsheetml/2009/9/ac" r="359" s="35" customFormat="true" x14ac:dyDescent="0.2"/>
    <row xmlns:x14ac="http://schemas.microsoft.com/office/spreadsheetml/2009/9/ac" r="360" s="35" customFormat="true" x14ac:dyDescent="0.2"/>
    <row xmlns:x14ac="http://schemas.microsoft.com/office/spreadsheetml/2009/9/ac" r="361" s="35" customFormat="true" x14ac:dyDescent="0.2"/>
    <row xmlns:x14ac="http://schemas.microsoft.com/office/spreadsheetml/2009/9/ac" r="362" s="35" customFormat="true" x14ac:dyDescent="0.2"/>
    <row xmlns:x14ac="http://schemas.microsoft.com/office/spreadsheetml/2009/9/ac" r="363" s="35" customFormat="true" x14ac:dyDescent="0.2"/>
    <row xmlns:x14ac="http://schemas.microsoft.com/office/spreadsheetml/2009/9/ac" r="364" s="35" customFormat="true" x14ac:dyDescent="0.2"/>
    <row xmlns:x14ac="http://schemas.microsoft.com/office/spreadsheetml/2009/9/ac" r="365" s="35" customFormat="true" x14ac:dyDescent="0.2"/>
    <row xmlns:x14ac="http://schemas.microsoft.com/office/spreadsheetml/2009/9/ac" r="366" s="35" customFormat="true" x14ac:dyDescent="0.2"/>
    <row xmlns:x14ac="http://schemas.microsoft.com/office/spreadsheetml/2009/9/ac" r="367" s="35" customFormat="true" x14ac:dyDescent="0.2"/>
    <row xmlns:x14ac="http://schemas.microsoft.com/office/spreadsheetml/2009/9/ac" r="368" s="35" customFormat="true" x14ac:dyDescent="0.2"/>
    <row xmlns:x14ac="http://schemas.microsoft.com/office/spreadsheetml/2009/9/ac" r="369" s="35" customFormat="true" x14ac:dyDescent="0.2"/>
    <row xmlns:x14ac="http://schemas.microsoft.com/office/spreadsheetml/2009/9/ac" r="370" s="35" customFormat="true" x14ac:dyDescent="0.2"/>
    <row xmlns:x14ac="http://schemas.microsoft.com/office/spreadsheetml/2009/9/ac" r="371" s="35" customFormat="true" x14ac:dyDescent="0.2"/>
    <row xmlns:x14ac="http://schemas.microsoft.com/office/spreadsheetml/2009/9/ac" r="372" s="35" customFormat="true" x14ac:dyDescent="0.2"/>
    <row xmlns:x14ac="http://schemas.microsoft.com/office/spreadsheetml/2009/9/ac" r="373" s="35" customFormat="true" x14ac:dyDescent="0.2"/>
    <row xmlns:x14ac="http://schemas.microsoft.com/office/spreadsheetml/2009/9/ac" r="374" s="35" customFormat="true" x14ac:dyDescent="0.2"/>
    <row xmlns:x14ac="http://schemas.microsoft.com/office/spreadsheetml/2009/9/ac" r="375" s="35" customFormat="true" x14ac:dyDescent="0.2"/>
    <row xmlns:x14ac="http://schemas.microsoft.com/office/spreadsheetml/2009/9/ac" r="376" s="35" customFormat="true" x14ac:dyDescent="0.2"/>
    <row xmlns:x14ac="http://schemas.microsoft.com/office/spreadsheetml/2009/9/ac" r="377" s="35" customFormat="true" x14ac:dyDescent="0.2"/>
    <row xmlns:x14ac="http://schemas.microsoft.com/office/spreadsheetml/2009/9/ac" r="378" s="35" customFormat="true" x14ac:dyDescent="0.2"/>
    <row xmlns:x14ac="http://schemas.microsoft.com/office/spreadsheetml/2009/9/ac" r="379" s="35" customFormat="true" x14ac:dyDescent="0.2"/>
    <row xmlns:x14ac="http://schemas.microsoft.com/office/spreadsheetml/2009/9/ac" r="380" s="35" customFormat="true" x14ac:dyDescent="0.2"/>
    <row xmlns:x14ac="http://schemas.microsoft.com/office/spreadsheetml/2009/9/ac" r="381" s="35" customFormat="true" x14ac:dyDescent="0.2"/>
    <row xmlns:x14ac="http://schemas.microsoft.com/office/spreadsheetml/2009/9/ac" r="382" s="35" customFormat="true" x14ac:dyDescent="0.2"/>
    <row xmlns:x14ac="http://schemas.microsoft.com/office/spreadsheetml/2009/9/ac" r="383" s="35" customFormat="true" x14ac:dyDescent="0.2"/>
    <row xmlns:x14ac="http://schemas.microsoft.com/office/spreadsheetml/2009/9/ac" r="384" s="35" customFormat="true" x14ac:dyDescent="0.2"/>
    <row xmlns:x14ac="http://schemas.microsoft.com/office/spreadsheetml/2009/9/ac" r="385" s="35" customFormat="true" x14ac:dyDescent="0.2"/>
    <row xmlns:x14ac="http://schemas.microsoft.com/office/spreadsheetml/2009/9/ac" r="386" s="35" customFormat="true" x14ac:dyDescent="0.2"/>
    <row xmlns:x14ac="http://schemas.microsoft.com/office/spreadsheetml/2009/9/ac" r="387" s="35" customFormat="true" x14ac:dyDescent="0.2"/>
    <row xmlns:x14ac="http://schemas.microsoft.com/office/spreadsheetml/2009/9/ac" r="388" s="35" customFormat="true" x14ac:dyDescent="0.2"/>
    <row xmlns:x14ac="http://schemas.microsoft.com/office/spreadsheetml/2009/9/ac" r="389" s="35" customFormat="true" x14ac:dyDescent="0.2"/>
    <row xmlns:x14ac="http://schemas.microsoft.com/office/spreadsheetml/2009/9/ac" r="390" s="35" customFormat="true" x14ac:dyDescent="0.2"/>
    <row xmlns:x14ac="http://schemas.microsoft.com/office/spreadsheetml/2009/9/ac" r="391" s="35" customFormat="true" x14ac:dyDescent="0.2"/>
    <row xmlns:x14ac="http://schemas.microsoft.com/office/spreadsheetml/2009/9/ac" r="392" s="35" customFormat="true" x14ac:dyDescent="0.2"/>
    <row xmlns:x14ac="http://schemas.microsoft.com/office/spreadsheetml/2009/9/ac" r="393" s="35" customFormat="true" x14ac:dyDescent="0.2"/>
    <row xmlns:x14ac="http://schemas.microsoft.com/office/spreadsheetml/2009/9/ac" r="394" s="35" customFormat="true" x14ac:dyDescent="0.2"/>
    <row xmlns:x14ac="http://schemas.microsoft.com/office/spreadsheetml/2009/9/ac" r="395" s="35" customFormat="true" x14ac:dyDescent="0.2"/>
    <row xmlns:x14ac="http://schemas.microsoft.com/office/spreadsheetml/2009/9/ac" r="396" s="35" customFormat="true" x14ac:dyDescent="0.2"/>
    <row xmlns:x14ac="http://schemas.microsoft.com/office/spreadsheetml/2009/9/ac" r="397" s="35" customFormat="true" x14ac:dyDescent="0.2"/>
    <row xmlns:x14ac="http://schemas.microsoft.com/office/spreadsheetml/2009/9/ac" r="398" s="35" customFormat="true" x14ac:dyDescent="0.2"/>
    <row xmlns:x14ac="http://schemas.microsoft.com/office/spreadsheetml/2009/9/ac" r="399" s="35" customFormat="true" x14ac:dyDescent="0.2"/>
    <row xmlns:x14ac="http://schemas.microsoft.com/office/spreadsheetml/2009/9/ac" r="400" s="35" customFormat="true" x14ac:dyDescent="0.2"/>
    <row xmlns:x14ac="http://schemas.microsoft.com/office/spreadsheetml/2009/9/ac" r="401" s="35" customFormat="true" x14ac:dyDescent="0.2"/>
    <row xmlns:x14ac="http://schemas.microsoft.com/office/spreadsheetml/2009/9/ac" r="402" s="35" customFormat="true" x14ac:dyDescent="0.2"/>
    <row xmlns:x14ac="http://schemas.microsoft.com/office/spreadsheetml/2009/9/ac" r="403" s="35" customFormat="true" x14ac:dyDescent="0.2"/>
    <row xmlns:x14ac="http://schemas.microsoft.com/office/spreadsheetml/2009/9/ac" r="404" s="35" customFormat="true" x14ac:dyDescent="0.2"/>
    <row xmlns:x14ac="http://schemas.microsoft.com/office/spreadsheetml/2009/9/ac" r="405" s="35" customFormat="true" x14ac:dyDescent="0.2"/>
    <row xmlns:x14ac="http://schemas.microsoft.com/office/spreadsheetml/2009/9/ac" r="406" s="35" customFormat="true" x14ac:dyDescent="0.2"/>
    <row xmlns:x14ac="http://schemas.microsoft.com/office/spreadsheetml/2009/9/ac" r="407" s="35" customFormat="true" x14ac:dyDescent="0.2"/>
    <row xmlns:x14ac="http://schemas.microsoft.com/office/spreadsheetml/2009/9/ac" r="408" s="35" customFormat="true" x14ac:dyDescent="0.2"/>
    <row xmlns:x14ac="http://schemas.microsoft.com/office/spreadsheetml/2009/9/ac" r="409" s="35" customFormat="true" x14ac:dyDescent="0.2"/>
    <row xmlns:x14ac="http://schemas.microsoft.com/office/spreadsheetml/2009/9/ac" r="410" s="35" customFormat="true" x14ac:dyDescent="0.2"/>
    <row xmlns:x14ac="http://schemas.microsoft.com/office/spreadsheetml/2009/9/ac" r="411" s="35" customFormat="true" x14ac:dyDescent="0.2"/>
    <row xmlns:x14ac="http://schemas.microsoft.com/office/spreadsheetml/2009/9/ac" r="412" s="35" customFormat="true" x14ac:dyDescent="0.2"/>
    <row xmlns:x14ac="http://schemas.microsoft.com/office/spreadsheetml/2009/9/ac" r="413" s="35" customFormat="true" x14ac:dyDescent="0.2"/>
    <row xmlns:x14ac="http://schemas.microsoft.com/office/spreadsheetml/2009/9/ac" r="414" s="35" customFormat="true" x14ac:dyDescent="0.2"/>
    <row xmlns:x14ac="http://schemas.microsoft.com/office/spreadsheetml/2009/9/ac" r="415" s="35" customFormat="true" x14ac:dyDescent="0.2"/>
    <row xmlns:x14ac="http://schemas.microsoft.com/office/spreadsheetml/2009/9/ac" r="416" s="35" customFormat="true" x14ac:dyDescent="0.2"/>
    <row xmlns:x14ac="http://schemas.microsoft.com/office/spreadsheetml/2009/9/ac" r="417" s="35" customFormat="true" x14ac:dyDescent="0.2"/>
    <row xmlns:x14ac="http://schemas.microsoft.com/office/spreadsheetml/2009/9/ac" r="418" s="35" customFormat="true" x14ac:dyDescent="0.2"/>
    <row xmlns:x14ac="http://schemas.microsoft.com/office/spreadsheetml/2009/9/ac" r="419" s="35" customFormat="true" x14ac:dyDescent="0.2"/>
    <row xmlns:x14ac="http://schemas.microsoft.com/office/spreadsheetml/2009/9/ac" r="420" s="35" customFormat="true" x14ac:dyDescent="0.2"/>
    <row xmlns:x14ac="http://schemas.microsoft.com/office/spreadsheetml/2009/9/ac" r="421" s="35" customFormat="true" x14ac:dyDescent="0.2"/>
    <row xmlns:x14ac="http://schemas.microsoft.com/office/spreadsheetml/2009/9/ac" r="422" s="35" customFormat="true" x14ac:dyDescent="0.2"/>
    <row xmlns:x14ac="http://schemas.microsoft.com/office/spreadsheetml/2009/9/ac" r="423" s="35" customFormat="true" x14ac:dyDescent="0.2"/>
    <row xmlns:x14ac="http://schemas.microsoft.com/office/spreadsheetml/2009/9/ac" r="424" s="35" customFormat="true" x14ac:dyDescent="0.2"/>
    <row xmlns:x14ac="http://schemas.microsoft.com/office/spreadsheetml/2009/9/ac" r="425" s="35" customFormat="true" x14ac:dyDescent="0.2"/>
    <row xmlns:x14ac="http://schemas.microsoft.com/office/spreadsheetml/2009/9/ac" r="426" s="35" customFormat="true" x14ac:dyDescent="0.2"/>
    <row xmlns:x14ac="http://schemas.microsoft.com/office/spreadsheetml/2009/9/ac" r="427" s="35" customFormat="true" x14ac:dyDescent="0.2"/>
    <row xmlns:x14ac="http://schemas.microsoft.com/office/spreadsheetml/2009/9/ac" r="428" s="35" customFormat="true" x14ac:dyDescent="0.2"/>
    <row xmlns:x14ac="http://schemas.microsoft.com/office/spreadsheetml/2009/9/ac" r="429" s="35" customFormat="true" x14ac:dyDescent="0.2"/>
    <row xmlns:x14ac="http://schemas.microsoft.com/office/spreadsheetml/2009/9/ac" r="430" s="35" customFormat="true" x14ac:dyDescent="0.2"/>
    <row xmlns:x14ac="http://schemas.microsoft.com/office/spreadsheetml/2009/9/ac" r="431" s="35" customFormat="true" x14ac:dyDescent="0.2"/>
    <row xmlns:x14ac="http://schemas.microsoft.com/office/spreadsheetml/2009/9/ac" r="432" s="35" customFormat="true" x14ac:dyDescent="0.2"/>
    <row xmlns:x14ac="http://schemas.microsoft.com/office/spreadsheetml/2009/9/ac" r="433" s="35" customFormat="true" x14ac:dyDescent="0.2"/>
    <row xmlns:x14ac="http://schemas.microsoft.com/office/spreadsheetml/2009/9/ac" r="434" s="35" customFormat="true" x14ac:dyDescent="0.2"/>
    <row xmlns:x14ac="http://schemas.microsoft.com/office/spreadsheetml/2009/9/ac" r="435" s="35" customFormat="true" x14ac:dyDescent="0.2"/>
    <row xmlns:x14ac="http://schemas.microsoft.com/office/spreadsheetml/2009/9/ac" r="436" s="35" customFormat="true" x14ac:dyDescent="0.2"/>
    <row xmlns:x14ac="http://schemas.microsoft.com/office/spreadsheetml/2009/9/ac" r="437" s="35" customFormat="true" x14ac:dyDescent="0.2"/>
    <row xmlns:x14ac="http://schemas.microsoft.com/office/spreadsheetml/2009/9/ac" r="438" s="35" customFormat="true" x14ac:dyDescent="0.2"/>
    <row xmlns:x14ac="http://schemas.microsoft.com/office/spreadsheetml/2009/9/ac" r="439" s="35" customFormat="true" x14ac:dyDescent="0.2"/>
    <row xmlns:x14ac="http://schemas.microsoft.com/office/spreadsheetml/2009/9/ac" r="440" s="35" customFormat="true" x14ac:dyDescent="0.2"/>
    <row xmlns:x14ac="http://schemas.microsoft.com/office/spreadsheetml/2009/9/ac" r="441" s="35" customFormat="true" x14ac:dyDescent="0.2"/>
    <row xmlns:x14ac="http://schemas.microsoft.com/office/spreadsheetml/2009/9/ac" r="442" s="35" customFormat="true" x14ac:dyDescent="0.2"/>
    <row xmlns:x14ac="http://schemas.microsoft.com/office/spreadsheetml/2009/9/ac" r="443" s="35" customFormat="true" x14ac:dyDescent="0.2"/>
    <row xmlns:x14ac="http://schemas.microsoft.com/office/spreadsheetml/2009/9/ac" r="444" s="35" customFormat="true" x14ac:dyDescent="0.2"/>
    <row xmlns:x14ac="http://schemas.microsoft.com/office/spreadsheetml/2009/9/ac" r="445" s="35" customFormat="true" x14ac:dyDescent="0.2"/>
    <row xmlns:x14ac="http://schemas.microsoft.com/office/spreadsheetml/2009/9/ac" r="446" s="35" customFormat="true" x14ac:dyDescent="0.2"/>
    <row xmlns:x14ac="http://schemas.microsoft.com/office/spreadsheetml/2009/9/ac" r="447" s="35" customFormat="true" x14ac:dyDescent="0.2"/>
    <row xmlns:x14ac="http://schemas.microsoft.com/office/spreadsheetml/2009/9/ac" r="448" s="35" customFormat="true" x14ac:dyDescent="0.2"/>
    <row xmlns:x14ac="http://schemas.microsoft.com/office/spreadsheetml/2009/9/ac" r="449" s="35" customFormat="true" x14ac:dyDescent="0.2"/>
    <row xmlns:x14ac="http://schemas.microsoft.com/office/spreadsheetml/2009/9/ac" r="450" s="35" customFormat="true" x14ac:dyDescent="0.2"/>
    <row xmlns:x14ac="http://schemas.microsoft.com/office/spreadsheetml/2009/9/ac" r="451" s="35" customFormat="true" x14ac:dyDescent="0.2"/>
    <row xmlns:x14ac="http://schemas.microsoft.com/office/spreadsheetml/2009/9/ac" r="452" s="35" customFormat="true" x14ac:dyDescent="0.2"/>
    <row xmlns:x14ac="http://schemas.microsoft.com/office/spreadsheetml/2009/9/ac" r="453" s="35" customFormat="true" x14ac:dyDescent="0.2"/>
    <row xmlns:x14ac="http://schemas.microsoft.com/office/spreadsheetml/2009/9/ac" r="454" s="35" customFormat="true" x14ac:dyDescent="0.2"/>
    <row xmlns:x14ac="http://schemas.microsoft.com/office/spreadsheetml/2009/9/ac" r="455" s="35" customFormat="true" x14ac:dyDescent="0.2"/>
    <row xmlns:x14ac="http://schemas.microsoft.com/office/spreadsheetml/2009/9/ac" r="456" s="35" customFormat="true" x14ac:dyDescent="0.2"/>
    <row xmlns:x14ac="http://schemas.microsoft.com/office/spreadsheetml/2009/9/ac" r="457" s="35" customFormat="true" x14ac:dyDescent="0.2"/>
    <row xmlns:x14ac="http://schemas.microsoft.com/office/spreadsheetml/2009/9/ac" r="458" s="35" customFormat="true" x14ac:dyDescent="0.2"/>
    <row xmlns:x14ac="http://schemas.microsoft.com/office/spreadsheetml/2009/9/ac" r="459" s="35" customFormat="true" x14ac:dyDescent="0.2"/>
    <row xmlns:x14ac="http://schemas.microsoft.com/office/spreadsheetml/2009/9/ac" r="460" s="35" customFormat="true" x14ac:dyDescent="0.2"/>
    <row xmlns:x14ac="http://schemas.microsoft.com/office/spreadsheetml/2009/9/ac" r="461" s="35" customFormat="true" x14ac:dyDescent="0.2"/>
    <row xmlns:x14ac="http://schemas.microsoft.com/office/spreadsheetml/2009/9/ac" r="462" s="35" customFormat="true" x14ac:dyDescent="0.2"/>
    <row xmlns:x14ac="http://schemas.microsoft.com/office/spreadsheetml/2009/9/ac" r="463" s="35" customFormat="true" x14ac:dyDescent="0.2"/>
    <row xmlns:x14ac="http://schemas.microsoft.com/office/spreadsheetml/2009/9/ac" r="464" s="35" customFormat="true" x14ac:dyDescent="0.2"/>
    <row xmlns:x14ac="http://schemas.microsoft.com/office/spreadsheetml/2009/9/ac" r="465" s="35" customFormat="true" x14ac:dyDescent="0.2"/>
    <row xmlns:x14ac="http://schemas.microsoft.com/office/spreadsheetml/2009/9/ac" r="466" s="35" customFormat="true" x14ac:dyDescent="0.2"/>
    <row xmlns:x14ac="http://schemas.microsoft.com/office/spreadsheetml/2009/9/ac" r="467" s="35" customFormat="true" x14ac:dyDescent="0.2"/>
    <row xmlns:x14ac="http://schemas.microsoft.com/office/spreadsheetml/2009/9/ac" r="468" s="35" customFormat="true" x14ac:dyDescent="0.2"/>
    <row xmlns:x14ac="http://schemas.microsoft.com/office/spreadsheetml/2009/9/ac" r="469" s="35" customFormat="true" x14ac:dyDescent="0.2"/>
    <row xmlns:x14ac="http://schemas.microsoft.com/office/spreadsheetml/2009/9/ac" r="470" s="35" customFormat="true" x14ac:dyDescent="0.2"/>
    <row xmlns:x14ac="http://schemas.microsoft.com/office/spreadsheetml/2009/9/ac" r="471" s="35" customFormat="true" x14ac:dyDescent="0.2"/>
    <row xmlns:x14ac="http://schemas.microsoft.com/office/spreadsheetml/2009/9/ac" r="472" s="35" customFormat="true" x14ac:dyDescent="0.2"/>
    <row xmlns:x14ac="http://schemas.microsoft.com/office/spreadsheetml/2009/9/ac" r="473" s="35" customFormat="true" x14ac:dyDescent="0.2"/>
    <row xmlns:x14ac="http://schemas.microsoft.com/office/spreadsheetml/2009/9/ac" r="474" s="35" customFormat="true" x14ac:dyDescent="0.2"/>
    <row xmlns:x14ac="http://schemas.microsoft.com/office/spreadsheetml/2009/9/ac" r="475" s="35" customFormat="true" x14ac:dyDescent="0.2"/>
    <row xmlns:x14ac="http://schemas.microsoft.com/office/spreadsheetml/2009/9/ac" r="476" s="35" customFormat="true" x14ac:dyDescent="0.2"/>
    <row xmlns:x14ac="http://schemas.microsoft.com/office/spreadsheetml/2009/9/ac" r="477" s="35" customFormat="true" x14ac:dyDescent="0.2"/>
    <row xmlns:x14ac="http://schemas.microsoft.com/office/spreadsheetml/2009/9/ac" r="478" s="35" customFormat="true" x14ac:dyDescent="0.2"/>
    <row xmlns:x14ac="http://schemas.microsoft.com/office/spreadsheetml/2009/9/ac" r="479" s="35" customFormat="true" x14ac:dyDescent="0.2"/>
    <row xmlns:x14ac="http://schemas.microsoft.com/office/spreadsheetml/2009/9/ac" r="480" s="35" customFormat="true" x14ac:dyDescent="0.2"/>
    <row xmlns:x14ac="http://schemas.microsoft.com/office/spreadsheetml/2009/9/ac" r="481" s="35" customFormat="true" x14ac:dyDescent="0.2"/>
    <row xmlns:x14ac="http://schemas.microsoft.com/office/spreadsheetml/2009/9/ac" r="482" s="35" customFormat="true" x14ac:dyDescent="0.2"/>
    <row xmlns:x14ac="http://schemas.microsoft.com/office/spreadsheetml/2009/9/ac" r="483" s="35" customFormat="true" x14ac:dyDescent="0.2"/>
    <row xmlns:x14ac="http://schemas.microsoft.com/office/spreadsheetml/2009/9/ac" r="484" s="35" customFormat="true" x14ac:dyDescent="0.2"/>
    <row xmlns:x14ac="http://schemas.microsoft.com/office/spreadsheetml/2009/9/ac" r="485" s="35" customFormat="true" x14ac:dyDescent="0.2"/>
    <row xmlns:x14ac="http://schemas.microsoft.com/office/spreadsheetml/2009/9/ac" r="486" s="35" customFormat="true" x14ac:dyDescent="0.2"/>
    <row xmlns:x14ac="http://schemas.microsoft.com/office/spreadsheetml/2009/9/ac" r="487" s="35" customFormat="true" x14ac:dyDescent="0.2"/>
    <row xmlns:x14ac="http://schemas.microsoft.com/office/spreadsheetml/2009/9/ac" r="488" s="35" customFormat="true" x14ac:dyDescent="0.2"/>
    <row xmlns:x14ac="http://schemas.microsoft.com/office/spreadsheetml/2009/9/ac" r="489" s="35" customFormat="true" x14ac:dyDescent="0.2"/>
    <row xmlns:x14ac="http://schemas.microsoft.com/office/spreadsheetml/2009/9/ac" r="490" s="35" customFormat="true" x14ac:dyDescent="0.2"/>
    <row xmlns:x14ac="http://schemas.microsoft.com/office/spreadsheetml/2009/9/ac" r="491" s="35" customFormat="true" x14ac:dyDescent="0.2"/>
    <row xmlns:x14ac="http://schemas.microsoft.com/office/spreadsheetml/2009/9/ac" r="492" s="35" customFormat="true" x14ac:dyDescent="0.2"/>
    <row xmlns:x14ac="http://schemas.microsoft.com/office/spreadsheetml/2009/9/ac" r="493" s="35" customFormat="true" x14ac:dyDescent="0.2"/>
    <row xmlns:x14ac="http://schemas.microsoft.com/office/spreadsheetml/2009/9/ac" r="494" s="35" customFormat="true" x14ac:dyDescent="0.2"/>
    <row xmlns:x14ac="http://schemas.microsoft.com/office/spreadsheetml/2009/9/ac" r="495" s="35" customFormat="true" x14ac:dyDescent="0.2"/>
    <row xmlns:x14ac="http://schemas.microsoft.com/office/spreadsheetml/2009/9/ac" r="496" s="35" customFormat="true" x14ac:dyDescent="0.2"/>
    <row xmlns:x14ac="http://schemas.microsoft.com/office/spreadsheetml/2009/9/ac" r="497" s="35" customFormat="true" x14ac:dyDescent="0.2"/>
    <row xmlns:x14ac="http://schemas.microsoft.com/office/spreadsheetml/2009/9/ac" r="498" s="35" customFormat="true" x14ac:dyDescent="0.2"/>
    <row xmlns:x14ac="http://schemas.microsoft.com/office/spreadsheetml/2009/9/ac" r="499" s="35" customFormat="true" x14ac:dyDescent="0.2"/>
    <row xmlns:x14ac="http://schemas.microsoft.com/office/spreadsheetml/2009/9/ac" r="500" s="35" customFormat="true" x14ac:dyDescent="0.2"/>
    <row xmlns:x14ac="http://schemas.microsoft.com/office/spreadsheetml/2009/9/ac" r="501" s="35" customFormat="true" x14ac:dyDescent="0.2"/>
    <row xmlns:x14ac="http://schemas.microsoft.com/office/spreadsheetml/2009/9/ac" r="502" s="35" customFormat="true" x14ac:dyDescent="0.2"/>
    <row xmlns:x14ac="http://schemas.microsoft.com/office/spreadsheetml/2009/9/ac" r="503" s="35" customFormat="true" x14ac:dyDescent="0.2"/>
    <row xmlns:x14ac="http://schemas.microsoft.com/office/spreadsheetml/2009/9/ac" r="504" s="35" customFormat="true" x14ac:dyDescent="0.2"/>
    <row xmlns:x14ac="http://schemas.microsoft.com/office/spreadsheetml/2009/9/ac" r="505" s="35" customFormat="true" x14ac:dyDescent="0.2"/>
    <row xmlns:x14ac="http://schemas.microsoft.com/office/spreadsheetml/2009/9/ac" r="506" s="35" customFormat="true" x14ac:dyDescent="0.2"/>
    <row xmlns:x14ac="http://schemas.microsoft.com/office/spreadsheetml/2009/9/ac" r="507" s="35" customFormat="true" x14ac:dyDescent="0.2"/>
    <row xmlns:x14ac="http://schemas.microsoft.com/office/spreadsheetml/2009/9/ac" r="508" s="35" customFormat="true" x14ac:dyDescent="0.2"/>
    <row xmlns:x14ac="http://schemas.microsoft.com/office/spreadsheetml/2009/9/ac" r="509" s="35" customFormat="true" x14ac:dyDescent="0.2"/>
    <row xmlns:x14ac="http://schemas.microsoft.com/office/spreadsheetml/2009/9/ac" r="510" s="35" customFormat="true" x14ac:dyDescent="0.2"/>
    <row xmlns:x14ac="http://schemas.microsoft.com/office/spreadsheetml/2009/9/ac" r="511" s="35" customFormat="true" x14ac:dyDescent="0.2"/>
    <row xmlns:x14ac="http://schemas.microsoft.com/office/spreadsheetml/2009/9/ac" r="512" s="35" customFormat="true" x14ac:dyDescent="0.2"/>
    <row xmlns:x14ac="http://schemas.microsoft.com/office/spreadsheetml/2009/9/ac" r="513" s="35" customFormat="true" x14ac:dyDescent="0.2"/>
    <row xmlns:x14ac="http://schemas.microsoft.com/office/spreadsheetml/2009/9/ac" r="514" s="35" customFormat="true" x14ac:dyDescent="0.2"/>
    <row xmlns:x14ac="http://schemas.microsoft.com/office/spreadsheetml/2009/9/ac" r="515" s="35" customFormat="true" x14ac:dyDescent="0.2"/>
    <row xmlns:x14ac="http://schemas.microsoft.com/office/spreadsheetml/2009/9/ac" r="516" s="35" customFormat="true" x14ac:dyDescent="0.2"/>
    <row xmlns:x14ac="http://schemas.microsoft.com/office/spreadsheetml/2009/9/ac" r="517" s="35" customFormat="true" x14ac:dyDescent="0.2"/>
    <row xmlns:x14ac="http://schemas.microsoft.com/office/spreadsheetml/2009/9/ac" r="518" s="35" customFormat="true" x14ac:dyDescent="0.2"/>
    <row xmlns:x14ac="http://schemas.microsoft.com/office/spreadsheetml/2009/9/ac" r="519" s="35" customFormat="true" x14ac:dyDescent="0.2"/>
    <row xmlns:x14ac="http://schemas.microsoft.com/office/spreadsheetml/2009/9/ac" r="520" s="35" customFormat="true" x14ac:dyDescent="0.2"/>
    <row xmlns:x14ac="http://schemas.microsoft.com/office/spreadsheetml/2009/9/ac" r="521" s="35" customFormat="true" x14ac:dyDescent="0.2"/>
    <row xmlns:x14ac="http://schemas.microsoft.com/office/spreadsheetml/2009/9/ac" r="522" s="35" customFormat="true" x14ac:dyDescent="0.2"/>
    <row xmlns:x14ac="http://schemas.microsoft.com/office/spreadsheetml/2009/9/ac" r="523" s="35" customFormat="true" x14ac:dyDescent="0.2"/>
    <row xmlns:x14ac="http://schemas.microsoft.com/office/spreadsheetml/2009/9/ac" r="524" s="35" customFormat="true" x14ac:dyDescent="0.2"/>
    <row xmlns:x14ac="http://schemas.microsoft.com/office/spreadsheetml/2009/9/ac" r="525" s="35" customFormat="true" x14ac:dyDescent="0.2"/>
    <row xmlns:x14ac="http://schemas.microsoft.com/office/spreadsheetml/2009/9/ac" r="526" s="35" customFormat="true" x14ac:dyDescent="0.2"/>
    <row xmlns:x14ac="http://schemas.microsoft.com/office/spreadsheetml/2009/9/ac" r="527" s="35" customFormat="true" x14ac:dyDescent="0.2"/>
    <row xmlns:x14ac="http://schemas.microsoft.com/office/spreadsheetml/2009/9/ac" r="528" s="35" customFormat="true" x14ac:dyDescent="0.2"/>
    <row xmlns:x14ac="http://schemas.microsoft.com/office/spreadsheetml/2009/9/ac" r="529" s="35" customFormat="true" x14ac:dyDescent="0.2"/>
    <row xmlns:x14ac="http://schemas.microsoft.com/office/spreadsheetml/2009/9/ac" r="530" s="35" customFormat="true" x14ac:dyDescent="0.2"/>
    <row xmlns:x14ac="http://schemas.microsoft.com/office/spreadsheetml/2009/9/ac" r="531" s="35" customFormat="true" x14ac:dyDescent="0.2"/>
    <row xmlns:x14ac="http://schemas.microsoft.com/office/spreadsheetml/2009/9/ac" r="532" s="35" customFormat="true" x14ac:dyDescent="0.2"/>
    <row xmlns:x14ac="http://schemas.microsoft.com/office/spreadsheetml/2009/9/ac" r="533" s="35" customFormat="true" x14ac:dyDescent="0.2"/>
    <row xmlns:x14ac="http://schemas.microsoft.com/office/spreadsheetml/2009/9/ac" r="534" s="35" customFormat="true" x14ac:dyDescent="0.2"/>
    <row xmlns:x14ac="http://schemas.microsoft.com/office/spreadsheetml/2009/9/ac" r="535" s="35" customFormat="true" x14ac:dyDescent="0.2"/>
    <row xmlns:x14ac="http://schemas.microsoft.com/office/spreadsheetml/2009/9/ac" r="536" s="35" customFormat="true" x14ac:dyDescent="0.2"/>
    <row xmlns:x14ac="http://schemas.microsoft.com/office/spreadsheetml/2009/9/ac" r="537" s="35" customFormat="true" x14ac:dyDescent="0.2"/>
    <row xmlns:x14ac="http://schemas.microsoft.com/office/spreadsheetml/2009/9/ac" r="538" s="35" customFormat="true" x14ac:dyDescent="0.2"/>
    <row xmlns:x14ac="http://schemas.microsoft.com/office/spreadsheetml/2009/9/ac" r="539" s="35" customFormat="true" x14ac:dyDescent="0.2"/>
    <row xmlns:x14ac="http://schemas.microsoft.com/office/spreadsheetml/2009/9/ac" r="540" s="35" customFormat="true" x14ac:dyDescent="0.2"/>
    <row xmlns:x14ac="http://schemas.microsoft.com/office/spreadsheetml/2009/9/ac" r="541" s="35" customFormat="true" x14ac:dyDescent="0.2"/>
    <row xmlns:x14ac="http://schemas.microsoft.com/office/spreadsheetml/2009/9/ac" r="542" s="35" customFormat="true" x14ac:dyDescent="0.2"/>
    <row xmlns:x14ac="http://schemas.microsoft.com/office/spreadsheetml/2009/9/ac" r="543" s="35" customFormat="true" x14ac:dyDescent="0.2"/>
    <row xmlns:x14ac="http://schemas.microsoft.com/office/spreadsheetml/2009/9/ac" r="544" s="35" customFormat="true" x14ac:dyDescent="0.2"/>
    <row xmlns:x14ac="http://schemas.microsoft.com/office/spreadsheetml/2009/9/ac" r="545" s="35" customFormat="true" x14ac:dyDescent="0.2"/>
    <row xmlns:x14ac="http://schemas.microsoft.com/office/spreadsheetml/2009/9/ac" r="546" s="35" customFormat="true" x14ac:dyDescent="0.2"/>
    <row xmlns:x14ac="http://schemas.microsoft.com/office/spreadsheetml/2009/9/ac" r="547" s="35" customFormat="true" x14ac:dyDescent="0.2"/>
    <row xmlns:x14ac="http://schemas.microsoft.com/office/spreadsheetml/2009/9/ac" r="548" s="35" customFormat="true" x14ac:dyDescent="0.2"/>
    <row xmlns:x14ac="http://schemas.microsoft.com/office/spreadsheetml/2009/9/ac" r="549" s="35" customFormat="true" x14ac:dyDescent="0.2"/>
    <row xmlns:x14ac="http://schemas.microsoft.com/office/spreadsheetml/2009/9/ac" r="550" s="35" customFormat="true" x14ac:dyDescent="0.2"/>
    <row xmlns:x14ac="http://schemas.microsoft.com/office/spreadsheetml/2009/9/ac" r="551" s="35" customFormat="true" x14ac:dyDescent="0.2"/>
    <row xmlns:x14ac="http://schemas.microsoft.com/office/spreadsheetml/2009/9/ac" r="552" s="35" customFormat="true" x14ac:dyDescent="0.2"/>
    <row xmlns:x14ac="http://schemas.microsoft.com/office/spreadsheetml/2009/9/ac" r="553" s="35" customFormat="true" x14ac:dyDescent="0.2"/>
    <row xmlns:x14ac="http://schemas.microsoft.com/office/spreadsheetml/2009/9/ac" r="554" s="35" customFormat="true" x14ac:dyDescent="0.2"/>
    <row xmlns:x14ac="http://schemas.microsoft.com/office/spreadsheetml/2009/9/ac" r="555" s="35" customFormat="true" x14ac:dyDescent="0.2"/>
    <row xmlns:x14ac="http://schemas.microsoft.com/office/spreadsheetml/2009/9/ac" r="556" s="35" customFormat="true" x14ac:dyDescent="0.2"/>
    <row xmlns:x14ac="http://schemas.microsoft.com/office/spreadsheetml/2009/9/ac" r="557" s="35" customFormat="true" x14ac:dyDescent="0.2"/>
    <row xmlns:x14ac="http://schemas.microsoft.com/office/spreadsheetml/2009/9/ac" r="558" s="35" customFormat="true" x14ac:dyDescent="0.2"/>
    <row xmlns:x14ac="http://schemas.microsoft.com/office/spreadsheetml/2009/9/ac" r="559" s="35" customFormat="true" x14ac:dyDescent="0.2"/>
    <row xmlns:x14ac="http://schemas.microsoft.com/office/spreadsheetml/2009/9/ac" r="560" s="35" customFormat="true" x14ac:dyDescent="0.2"/>
    <row xmlns:x14ac="http://schemas.microsoft.com/office/spreadsheetml/2009/9/ac" r="561" s="35" customFormat="true" x14ac:dyDescent="0.2"/>
    <row xmlns:x14ac="http://schemas.microsoft.com/office/spreadsheetml/2009/9/ac" r="562" s="35" customFormat="true" x14ac:dyDescent="0.2"/>
    <row xmlns:x14ac="http://schemas.microsoft.com/office/spreadsheetml/2009/9/ac" r="563" s="35" customFormat="true" x14ac:dyDescent="0.2"/>
    <row xmlns:x14ac="http://schemas.microsoft.com/office/spreadsheetml/2009/9/ac" r="564" s="35" customFormat="true" x14ac:dyDescent="0.2"/>
    <row xmlns:x14ac="http://schemas.microsoft.com/office/spreadsheetml/2009/9/ac" r="565" s="35" customFormat="true" x14ac:dyDescent="0.2"/>
    <row xmlns:x14ac="http://schemas.microsoft.com/office/spreadsheetml/2009/9/ac" r="566" s="35" customFormat="true" x14ac:dyDescent="0.2"/>
    <row xmlns:x14ac="http://schemas.microsoft.com/office/spreadsheetml/2009/9/ac" r="567" s="35" customFormat="true" x14ac:dyDescent="0.2"/>
    <row xmlns:x14ac="http://schemas.microsoft.com/office/spreadsheetml/2009/9/ac" r="568" s="35" customFormat="true" x14ac:dyDescent="0.2"/>
    <row xmlns:x14ac="http://schemas.microsoft.com/office/spreadsheetml/2009/9/ac" r="569" s="35" customFormat="true" x14ac:dyDescent="0.2"/>
    <row xmlns:x14ac="http://schemas.microsoft.com/office/spreadsheetml/2009/9/ac" r="570" s="35" customFormat="true" x14ac:dyDescent="0.2"/>
    <row xmlns:x14ac="http://schemas.microsoft.com/office/spreadsheetml/2009/9/ac" r="571" s="35" customFormat="true" x14ac:dyDescent="0.2"/>
    <row xmlns:x14ac="http://schemas.microsoft.com/office/spreadsheetml/2009/9/ac" r="572" s="35" customFormat="true" x14ac:dyDescent="0.2"/>
    <row xmlns:x14ac="http://schemas.microsoft.com/office/spreadsheetml/2009/9/ac" r="573" s="35" customFormat="true" x14ac:dyDescent="0.2"/>
    <row xmlns:x14ac="http://schemas.microsoft.com/office/spreadsheetml/2009/9/ac" r="574" s="35" customFormat="true" x14ac:dyDescent="0.2"/>
    <row xmlns:x14ac="http://schemas.microsoft.com/office/spreadsheetml/2009/9/ac" r="575" s="35" customFormat="true" x14ac:dyDescent="0.2"/>
    <row xmlns:x14ac="http://schemas.microsoft.com/office/spreadsheetml/2009/9/ac" r="576" s="35" customFormat="true" x14ac:dyDescent="0.2"/>
    <row xmlns:x14ac="http://schemas.microsoft.com/office/spreadsheetml/2009/9/ac" r="577" s="35" customFormat="true" x14ac:dyDescent="0.2"/>
    <row xmlns:x14ac="http://schemas.microsoft.com/office/spreadsheetml/2009/9/ac" r="578" s="35" customFormat="true" x14ac:dyDescent="0.2"/>
    <row xmlns:x14ac="http://schemas.microsoft.com/office/spreadsheetml/2009/9/ac" r="579" s="35" customFormat="true" x14ac:dyDescent="0.2"/>
    <row xmlns:x14ac="http://schemas.microsoft.com/office/spreadsheetml/2009/9/ac" r="580" s="35" customFormat="true" x14ac:dyDescent="0.2"/>
    <row xmlns:x14ac="http://schemas.microsoft.com/office/spreadsheetml/2009/9/ac" r="581" s="35" customFormat="true" x14ac:dyDescent="0.2"/>
    <row xmlns:x14ac="http://schemas.microsoft.com/office/spreadsheetml/2009/9/ac" r="582" s="35" customFormat="true" x14ac:dyDescent="0.2"/>
    <row xmlns:x14ac="http://schemas.microsoft.com/office/spreadsheetml/2009/9/ac" r="583" s="35" customFormat="true" x14ac:dyDescent="0.2"/>
    <row xmlns:x14ac="http://schemas.microsoft.com/office/spreadsheetml/2009/9/ac" r="584" s="35" customFormat="true" x14ac:dyDescent="0.2"/>
    <row xmlns:x14ac="http://schemas.microsoft.com/office/spreadsheetml/2009/9/ac" r="585" s="35" customFormat="true" x14ac:dyDescent="0.2"/>
    <row xmlns:x14ac="http://schemas.microsoft.com/office/spreadsheetml/2009/9/ac" r="586" s="35" customFormat="true" x14ac:dyDescent="0.2"/>
    <row xmlns:x14ac="http://schemas.microsoft.com/office/spreadsheetml/2009/9/ac" r="587" s="35" customFormat="true" x14ac:dyDescent="0.2"/>
    <row xmlns:x14ac="http://schemas.microsoft.com/office/spreadsheetml/2009/9/ac" r="588" s="35" customFormat="true" x14ac:dyDescent="0.2"/>
    <row xmlns:x14ac="http://schemas.microsoft.com/office/spreadsheetml/2009/9/ac" r="589" s="35" customFormat="true" x14ac:dyDescent="0.2"/>
    <row xmlns:x14ac="http://schemas.microsoft.com/office/spreadsheetml/2009/9/ac" r="590" s="35" customFormat="true" x14ac:dyDescent="0.2"/>
    <row xmlns:x14ac="http://schemas.microsoft.com/office/spreadsheetml/2009/9/ac" r="591" s="35" customFormat="true" x14ac:dyDescent="0.2"/>
    <row xmlns:x14ac="http://schemas.microsoft.com/office/spreadsheetml/2009/9/ac" r="592" s="35" customFormat="true" x14ac:dyDescent="0.2"/>
    <row xmlns:x14ac="http://schemas.microsoft.com/office/spreadsheetml/2009/9/ac" r="593" s="35" customFormat="true" x14ac:dyDescent="0.2"/>
    <row xmlns:x14ac="http://schemas.microsoft.com/office/spreadsheetml/2009/9/ac" r="594" s="35" customFormat="true" x14ac:dyDescent="0.2"/>
    <row xmlns:x14ac="http://schemas.microsoft.com/office/spreadsheetml/2009/9/ac" r="595" s="35" customFormat="true" x14ac:dyDescent="0.2"/>
    <row xmlns:x14ac="http://schemas.microsoft.com/office/spreadsheetml/2009/9/ac" r="596" s="35" customFormat="true" x14ac:dyDescent="0.2"/>
    <row xmlns:x14ac="http://schemas.microsoft.com/office/spreadsheetml/2009/9/ac" r="597" s="35" customFormat="true" x14ac:dyDescent="0.2"/>
    <row xmlns:x14ac="http://schemas.microsoft.com/office/spreadsheetml/2009/9/ac" r="598" s="35" customFormat="true" x14ac:dyDescent="0.2"/>
    <row xmlns:x14ac="http://schemas.microsoft.com/office/spreadsheetml/2009/9/ac" r="599" s="35" customFormat="true" x14ac:dyDescent="0.2"/>
    <row xmlns:x14ac="http://schemas.microsoft.com/office/spreadsheetml/2009/9/ac" r="600" s="35" customFormat="true" x14ac:dyDescent="0.2"/>
    <row xmlns:x14ac="http://schemas.microsoft.com/office/spreadsheetml/2009/9/ac" r="601" s="35" customFormat="true" x14ac:dyDescent="0.2"/>
    <row xmlns:x14ac="http://schemas.microsoft.com/office/spreadsheetml/2009/9/ac" r="602" s="35" customFormat="true" x14ac:dyDescent="0.2"/>
    <row xmlns:x14ac="http://schemas.microsoft.com/office/spreadsheetml/2009/9/ac" r="603" s="35" customFormat="true" x14ac:dyDescent="0.2"/>
    <row xmlns:x14ac="http://schemas.microsoft.com/office/spreadsheetml/2009/9/ac" r="604" s="35" customFormat="true" x14ac:dyDescent="0.2"/>
    <row xmlns:x14ac="http://schemas.microsoft.com/office/spreadsheetml/2009/9/ac" r="605" s="35" customFormat="true" x14ac:dyDescent="0.2"/>
    <row xmlns:x14ac="http://schemas.microsoft.com/office/spreadsheetml/2009/9/ac" r="606" s="35" customFormat="true" x14ac:dyDescent="0.2"/>
    <row xmlns:x14ac="http://schemas.microsoft.com/office/spreadsheetml/2009/9/ac" r="607" s="35" customFormat="true" x14ac:dyDescent="0.2"/>
    <row xmlns:x14ac="http://schemas.microsoft.com/office/spreadsheetml/2009/9/ac" r="608" s="35" customFormat="true" x14ac:dyDescent="0.2"/>
    <row xmlns:x14ac="http://schemas.microsoft.com/office/spreadsheetml/2009/9/ac" r="609" s="35" customFormat="true" x14ac:dyDescent="0.2"/>
    <row xmlns:x14ac="http://schemas.microsoft.com/office/spreadsheetml/2009/9/ac" r="610" s="35" customFormat="true" x14ac:dyDescent="0.2"/>
    <row xmlns:x14ac="http://schemas.microsoft.com/office/spreadsheetml/2009/9/ac" r="611" s="35" customFormat="true" x14ac:dyDescent="0.2"/>
    <row xmlns:x14ac="http://schemas.microsoft.com/office/spreadsheetml/2009/9/ac" r="612" s="35" customFormat="true" x14ac:dyDescent="0.2"/>
    <row xmlns:x14ac="http://schemas.microsoft.com/office/spreadsheetml/2009/9/ac" r="613" s="35" customFormat="true" x14ac:dyDescent="0.2"/>
    <row xmlns:x14ac="http://schemas.microsoft.com/office/spreadsheetml/2009/9/ac" r="614" s="35" customFormat="true" x14ac:dyDescent="0.2"/>
    <row xmlns:x14ac="http://schemas.microsoft.com/office/spreadsheetml/2009/9/ac" r="615" s="35" customFormat="true" x14ac:dyDescent="0.2"/>
    <row xmlns:x14ac="http://schemas.microsoft.com/office/spreadsheetml/2009/9/ac" r="616" s="35" customFormat="true" x14ac:dyDescent="0.2"/>
    <row xmlns:x14ac="http://schemas.microsoft.com/office/spreadsheetml/2009/9/ac" r="617" s="35" customFormat="true" x14ac:dyDescent="0.2"/>
    <row xmlns:x14ac="http://schemas.microsoft.com/office/spreadsheetml/2009/9/ac" r="618" s="35" customFormat="true" x14ac:dyDescent="0.2"/>
    <row xmlns:x14ac="http://schemas.microsoft.com/office/spreadsheetml/2009/9/ac" r="619" s="35" customFormat="true" x14ac:dyDescent="0.2"/>
    <row xmlns:x14ac="http://schemas.microsoft.com/office/spreadsheetml/2009/9/ac" r="620" s="35" customFormat="true" x14ac:dyDescent="0.2"/>
    <row xmlns:x14ac="http://schemas.microsoft.com/office/spreadsheetml/2009/9/ac" r="621" s="35" customFormat="true" x14ac:dyDescent="0.2"/>
    <row xmlns:x14ac="http://schemas.microsoft.com/office/spreadsheetml/2009/9/ac" r="622" s="35" customFormat="true" x14ac:dyDescent="0.2"/>
    <row xmlns:x14ac="http://schemas.microsoft.com/office/spreadsheetml/2009/9/ac" r="623" s="35" customFormat="true" x14ac:dyDescent="0.2"/>
    <row xmlns:x14ac="http://schemas.microsoft.com/office/spreadsheetml/2009/9/ac" r="624" s="35" customFormat="true" x14ac:dyDescent="0.2"/>
    <row xmlns:x14ac="http://schemas.microsoft.com/office/spreadsheetml/2009/9/ac" r="625" s="35" customFormat="true" x14ac:dyDescent="0.2"/>
    <row xmlns:x14ac="http://schemas.microsoft.com/office/spreadsheetml/2009/9/ac" r="626" s="35" customFormat="true" x14ac:dyDescent="0.2"/>
    <row xmlns:x14ac="http://schemas.microsoft.com/office/spreadsheetml/2009/9/ac" r="627" s="35" customFormat="true" x14ac:dyDescent="0.2"/>
    <row xmlns:x14ac="http://schemas.microsoft.com/office/spreadsheetml/2009/9/ac" r="628" s="35" customFormat="true" x14ac:dyDescent="0.2"/>
    <row xmlns:x14ac="http://schemas.microsoft.com/office/spreadsheetml/2009/9/ac" r="629" s="35" customFormat="true" x14ac:dyDescent="0.2"/>
    <row xmlns:x14ac="http://schemas.microsoft.com/office/spreadsheetml/2009/9/ac" r="630" s="35" customFormat="true" x14ac:dyDescent="0.2"/>
    <row xmlns:x14ac="http://schemas.microsoft.com/office/spreadsheetml/2009/9/ac" r="631" s="35" customFormat="true" x14ac:dyDescent="0.2"/>
    <row xmlns:x14ac="http://schemas.microsoft.com/office/spreadsheetml/2009/9/ac" r="632" s="35" customFormat="true" x14ac:dyDescent="0.2"/>
    <row xmlns:x14ac="http://schemas.microsoft.com/office/spreadsheetml/2009/9/ac" r="633" s="35" customFormat="true" x14ac:dyDescent="0.2"/>
    <row xmlns:x14ac="http://schemas.microsoft.com/office/spreadsheetml/2009/9/ac" r="634" s="35" customFormat="true" x14ac:dyDescent="0.2"/>
    <row xmlns:x14ac="http://schemas.microsoft.com/office/spreadsheetml/2009/9/ac" r="635" s="35"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U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7" customWidth="true"/>
    <col min="3" max="3" width="29.75" customWidth="true"/>
    <col min="4" max="9" width="7.875" customWidth="true"/>
    <col min="10" max="11" width="1.125" customWidth="true"/>
    <col min="12" max="12" width="24.625" style="137" customWidth="true"/>
    <col min="13" max="13" width="29.75" customWidth="true"/>
    <col min="14" max="19" width="7.875" customWidth="true"/>
    <col min="20" max="21" width="1.125" customWidth="true"/>
    <col min="22" max="22" width="24.625" style="137" customWidth="true"/>
    <col min="23" max="23" width="29.75" customWidth="true"/>
    <col min="24" max="29" width="7.875" customWidth="true"/>
    <col min="30" max="31" width="1.125" customWidth="true"/>
    <col min="32" max="32" width="24.625" style="137" customWidth="true"/>
    <col min="33" max="33" width="29.75" customWidth="true"/>
    <col min="34" max="39" width="7.875" customWidth="true"/>
    <col min="40" max="41" width="1.125" customWidth="true"/>
    <col min="42" max="42" width="24.625" style="137" customWidth="true"/>
    <col min="43" max="43" width="29.75" customWidth="true"/>
    <col min="44" max="49" width="7.875" customWidth="true"/>
    <col min="50" max="51" width="1.125" customWidth="true"/>
    <col min="52" max="52" width="24.625" style="137" customWidth="true"/>
    <col min="53" max="53" width="29.75" style="137" customWidth="true"/>
    <col min="54" max="59" width="7.875" style="137" customWidth="true"/>
    <col min="60" max="61" width="1.125" customWidth="true"/>
    <col min="62" max="62" width="24.625" style="137" customWidth="true"/>
    <col min="63" max="63" width="29.75" customWidth="true"/>
    <col min="64" max="69" width="7.875" customWidth="true"/>
    <col min="70" max="71" width="1.125" customWidth="true"/>
    <col min="72" max="72" width="24.625" style="137" customWidth="true"/>
    <col min="73" max="73" width="29.75" customWidth="true"/>
    <col min="74" max="79" width="7.875" customWidth="true"/>
    <col min="80" max="81" width="1.125" customWidth="true"/>
    <col min="82" max="82" width="24.625" style="137" customWidth="true"/>
    <col min="83" max="83" width="29.75" customWidth="true"/>
    <col min="84" max="89" width="7.875" customWidth="true"/>
    <col min="90" max="91" width="1.125" customWidth="true"/>
    <col min="92" max="92" width="24.625" style="137" customWidth="true"/>
    <col min="93" max="93" width="29.75" customWidth="true"/>
    <col min="94" max="99" width="7.875" customWidth="true"/>
    <col min="100" max="101" width="1.125" customWidth="true"/>
    <col min="102" max="102" width="24.625" style="137" customWidth="true"/>
    <col min="103" max="103" width="29.75" customWidth="true"/>
    <col min="104" max="109" width="7.875" customWidth="true"/>
    <col min="110" max="111" width="1.125" customWidth="true"/>
    <col min="112" max="112" width="24.625" style="137" customWidth="true"/>
    <col min="113" max="113" width="29.75" customWidth="true"/>
    <col min="114" max="119" width="7.875" customWidth="true"/>
    <col min="120" max="121" width="1.125" customWidth="true"/>
    <col min="122" max="122" width="24.625" style="137" customWidth="true"/>
    <col min="123" max="123" width="29.75" customWidth="true"/>
    <col min="124" max="129" width="7.875" customWidth="true"/>
    <col min="130" max="131" width="1.125" customWidth="true"/>
    <col min="132" max="132" width="24.625" style="137" customWidth="true"/>
    <col min="133" max="133" width="29.75" customWidth="true"/>
    <col min="134" max="139" width="7.875" customWidth="true"/>
    <col min="140" max="141" width="1.125" customWidth="true"/>
    <col min="142" max="142" width="24.625" style="137" customWidth="true"/>
    <col min="143" max="143" width="29.75" customWidth="true"/>
    <col min="144" max="149" width="7.875" customWidth="true"/>
    <col min="150" max="151" width="1.125" customWidth="true"/>
    <col min="152" max="152" width="24.625" style="137" customWidth="true"/>
    <col min="153" max="153" width="29.75" customWidth="true"/>
    <col min="154" max="159" width="7.875" customWidth="true"/>
    <col min="160" max="161" width="1.125" customWidth="true"/>
    <col min="162" max="162" width="24.625" style="137" customWidth="true"/>
    <col min="163" max="163" width="29.75" customWidth="true"/>
    <col min="164" max="169" width="7.875" customWidth="true"/>
    <col min="170" max="171" width="1.125" customWidth="true"/>
    <col min="172" max="172" width="24.625" style="137" customWidth="true"/>
    <col min="173" max="173" width="29.75" customWidth="true"/>
    <col min="174" max="179" width="7.875" customWidth="true"/>
    <col min="180" max="181" width="1.125" customWidth="true"/>
    <col min="182" max="182" width="24.625" style="137" customWidth="true"/>
    <col min="183" max="183" width="29.75" customWidth="true"/>
    <col min="184" max="189" width="7.875" customWidth="true"/>
    <col min="190" max="191" width="1.125" customWidth="true"/>
    <col min="192" max="192" width="24.625" style="137" customWidth="true"/>
    <col min="193" max="193" width="29.75" customWidth="true"/>
    <col min="194" max="199" width="7.875" customWidth="true"/>
    <col min="200" max="201" width="1.125" customWidth="true"/>
    <col min="202" max="202" width="24.625" style="137" customWidth="true"/>
    <col min="203" max="203" width="29.75" customWidth="true"/>
    <col min="204" max="209" width="7.875" customWidth="true"/>
    <col min="210" max="211" width="1.125" customWidth="true"/>
    <col min="212" max="212" width="24.625" style="137" customWidth="true"/>
    <col min="213" max="213" width="29.75" customWidth="true"/>
    <col min="214" max="219" width="7.875" customWidth="true"/>
    <col min="220" max="221" width="1.125" customWidth="true"/>
    <col min="222" max="222" width="24.625" style="137" customWidth="true"/>
    <col min="223" max="223" width="29.75" customWidth="true"/>
    <col min="224" max="229" width="7.875" customWidth="true"/>
    <col min="230" max="231" width="1.125" customWidth="true"/>
    <col min="232" max="232" width="24.625" style="137" customWidth="true"/>
    <col min="233" max="233" width="29.75" customWidth="true"/>
    <col min="234" max="239" width="7.875" customWidth="true"/>
    <col min="240" max="241" width="1.125" customWidth="true"/>
    <col min="242" max="242" width="24.625"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style="137" customWidth="true"/>
    <col min="273" max="273" width="29.75" customWidth="true"/>
    <col min="274" max="279" width="7.875" customWidth="true"/>
    <col min="280" max="281" width="1.125" customWidth="true"/>
  </cols>
  <sheetData>
    <row xmlns:x14ac="http://schemas.microsoft.com/office/spreadsheetml/2009/9/ac" r="1" s="359" customFormat="true" ht="30" customHeight="true" x14ac:dyDescent="0.25">
      <c r="B1" s="375" t="s">
        <v>28</v>
      </c>
      <c r="C1" s="598" t="s">
        <v>328</v>
      </c>
      <c r="D1" s="370" t="s">
        <v>143</v>
      </c>
      <c r="E1" s="370"/>
      <c r="F1" s="370"/>
      <c r="G1" s="370"/>
      <c r="H1" s="370"/>
      <c r="I1" s="371"/>
      <c r="J1" s="360"/>
      <c r="K1" s="360"/>
      <c r="L1" s="375" t="s">
        <v>28</v>
      </c>
      <c r="M1" s="598" t="s">
        <v>329</v>
      </c>
      <c r="N1" s="370" t="s">
        <v>143</v>
      </c>
      <c r="O1" s="370"/>
      <c r="P1" s="370"/>
      <c r="Q1" s="370"/>
      <c r="R1" s="370"/>
      <c r="S1" s="371"/>
      <c r="T1" s="360"/>
      <c r="U1" s="360"/>
      <c r="V1" s="375" t="s">
        <v>28</v>
      </c>
      <c r="W1" s="598" t="s">
        <v>330</v>
      </c>
      <c r="X1" s="370" t="s">
        <v>143</v>
      </c>
      <c r="Y1" s="370"/>
      <c r="Z1" s="370"/>
      <c r="AA1" s="370"/>
      <c r="AB1" s="370"/>
      <c r="AC1" s="371"/>
      <c r="AD1" s="360"/>
      <c r="AE1" s="360"/>
      <c r="AF1" s="375" t="s">
        <v>28</v>
      </c>
      <c r="AG1" s="598" t="s">
        <v>331</v>
      </c>
      <c r="AH1" s="370" t="s">
        <v>143</v>
      </c>
      <c r="AI1" s="370"/>
      <c r="AJ1" s="370"/>
      <c r="AK1" s="370"/>
      <c r="AL1" s="370"/>
      <c r="AM1" s="371"/>
      <c r="AN1" s="360"/>
      <c r="AO1" s="360"/>
      <c r="AP1" s="375" t="s">
        <v>28</v>
      </c>
      <c r="AQ1" s="598" t="s">
        <v>332</v>
      </c>
      <c r="AR1" s="370" t="s">
        <v>143</v>
      </c>
      <c r="AS1" s="370"/>
      <c r="AT1" s="370"/>
      <c r="AU1" s="370"/>
      <c r="AV1" s="370"/>
      <c r="AW1" s="371"/>
      <c r="AX1" s="360"/>
      <c r="AY1" s="360"/>
      <c r="AZ1" s="375" t="s">
        <v>28</v>
      </c>
      <c r="BA1" s="598" t="s">
        <v>333</v>
      </c>
      <c r="BB1" s="370" t="s">
        <v>143</v>
      </c>
      <c r="BC1" s="370"/>
      <c r="BD1" s="370"/>
      <c r="BE1" s="370"/>
      <c r="BF1" s="370"/>
      <c r="BG1" s="371"/>
      <c r="BH1" s="360"/>
      <c r="BI1" s="360"/>
      <c r="BJ1" s="375" t="s">
        <v>28</v>
      </c>
      <c r="BK1" s="598" t="s">
        <v>334</v>
      </c>
      <c r="BL1" s="370" t="s">
        <v>143</v>
      </c>
      <c r="BM1" s="370"/>
      <c r="BN1" s="370"/>
      <c r="BO1" s="370"/>
      <c r="BP1" s="370"/>
      <c r="BQ1" s="371"/>
      <c r="BR1" s="360"/>
      <c r="BS1" s="360"/>
      <c r="BT1" s="375" t="s">
        <v>28</v>
      </c>
      <c r="BU1" s="598" t="s">
        <v>335</v>
      </c>
      <c r="BV1" s="370" t="s">
        <v>143</v>
      </c>
      <c r="BW1" s="370"/>
      <c r="BX1" s="370"/>
      <c r="BY1" s="370"/>
      <c r="BZ1" s="370"/>
      <c r="CA1" s="371"/>
      <c r="CB1" s="360"/>
      <c r="CC1" s="360"/>
      <c r="CD1" s="375" t="s">
        <v>28</v>
      </c>
      <c r="CE1" s="598" t="s">
        <v>336</v>
      </c>
      <c r="CF1" s="370" t="s">
        <v>143</v>
      </c>
      <c r="CG1" s="370"/>
      <c r="CH1" s="370"/>
      <c r="CI1" s="370"/>
      <c r="CJ1" s="370"/>
      <c r="CK1" s="371"/>
      <c r="CL1" s="360"/>
      <c r="CM1" s="360"/>
      <c r="CN1" s="375" t="s">
        <v>28</v>
      </c>
      <c r="CO1" s="598" t="s">
        <v>337</v>
      </c>
      <c r="CP1" s="370" t="s">
        <v>143</v>
      </c>
      <c r="CQ1" s="370"/>
      <c r="CR1" s="370"/>
      <c r="CS1" s="370"/>
      <c r="CT1" s="370"/>
      <c r="CU1" s="371"/>
      <c r="CV1" s="360"/>
      <c r="CW1" s="360"/>
      <c r="CX1" s="375" t="s">
        <v>28</v>
      </c>
      <c r="CY1" s="598" t="s">
        <v>338</v>
      </c>
      <c r="CZ1" s="370" t="s">
        <v>143</v>
      </c>
      <c r="DA1" s="370"/>
      <c r="DB1" s="370"/>
      <c r="DC1" s="370"/>
      <c r="DD1" s="370"/>
      <c r="DE1" s="371"/>
      <c r="DF1" s="360"/>
      <c r="DG1" s="360"/>
      <c r="DH1" s="375" t="s">
        <v>28</v>
      </c>
      <c r="DI1" s="598" t="s">
        <v>338</v>
      </c>
      <c r="DJ1" s="370" t="s">
        <v>143</v>
      </c>
      <c r="DK1" s="370"/>
      <c r="DL1" s="370"/>
      <c r="DM1" s="370"/>
      <c r="DN1" s="370"/>
      <c r="DO1" s="371"/>
      <c r="DP1" s="360"/>
      <c r="DQ1" s="360"/>
      <c r="DR1" s="375" t="s">
        <v>28</v>
      </c>
      <c r="DS1" s="598" t="s">
        <v>339</v>
      </c>
      <c r="DT1" s="370" t="s">
        <v>143</v>
      </c>
      <c r="DU1" s="370"/>
      <c r="DV1" s="370"/>
      <c r="DW1" s="370"/>
      <c r="DX1" s="370"/>
      <c r="DY1" s="371"/>
      <c r="DZ1" s="360"/>
      <c r="EA1" s="360"/>
      <c r="EB1" s="375" t="s">
        <v>28</v>
      </c>
      <c r="EC1" s="598" t="s">
        <v>339</v>
      </c>
      <c r="ED1" s="370" t="s">
        <v>143</v>
      </c>
      <c r="EE1" s="370"/>
      <c r="EF1" s="370"/>
      <c r="EG1" s="370"/>
      <c r="EH1" s="370"/>
      <c r="EI1" s="371"/>
      <c r="EJ1" s="360"/>
      <c r="EK1" s="360"/>
      <c r="EL1" s="375" t="s">
        <v>28</v>
      </c>
      <c r="EM1" s="598" t="s">
        <v>340</v>
      </c>
      <c r="EN1" s="370" t="s">
        <v>143</v>
      </c>
      <c r="EO1" s="370"/>
      <c r="EP1" s="370"/>
      <c r="EQ1" s="370"/>
      <c r="ER1" s="370"/>
      <c r="ES1" s="371"/>
      <c r="ET1" s="360"/>
      <c r="EU1" s="360"/>
      <c r="EV1" s="375" t="s">
        <v>28</v>
      </c>
      <c r="EW1" s="598" t="s">
        <v>340</v>
      </c>
      <c r="EX1" s="370" t="s">
        <v>143</v>
      </c>
      <c r="EY1" s="370"/>
      <c r="EZ1" s="370"/>
      <c r="FA1" s="370"/>
      <c r="FB1" s="370"/>
      <c r="FC1" s="371"/>
      <c r="FD1" s="360"/>
      <c r="FE1" s="360"/>
      <c r="FF1" s="375" t="s">
        <v>28</v>
      </c>
      <c r="FG1" s="598" t="s">
        <v>341</v>
      </c>
      <c r="FH1" s="370" t="s">
        <v>143</v>
      </c>
      <c r="FI1" s="370"/>
      <c r="FJ1" s="370"/>
      <c r="FK1" s="370"/>
      <c r="FL1" s="370"/>
      <c r="FM1" s="371"/>
      <c r="FN1" s="360"/>
      <c r="FO1" s="360"/>
      <c r="FP1" s="375" t="s">
        <v>28</v>
      </c>
      <c r="FQ1" s="598" t="s">
        <v>341</v>
      </c>
      <c r="FR1" s="370" t="str">
        <f>DJ1</f>
        <v>Ethiopia</v>
      </c>
      <c r="FS1" s="370"/>
      <c r="FT1" s="370"/>
      <c r="FU1" s="370"/>
      <c r="FV1" s="370"/>
      <c r="FW1" s="371"/>
      <c r="FX1" s="360"/>
      <c r="FY1" s="360"/>
      <c r="FZ1" s="375" t="s">
        <v>28</v>
      </c>
      <c r="GA1" s="598" t="s">
        <v>342</v>
      </c>
      <c r="GB1" s="370" t="str">
        <f>DT1</f>
        <v>Ethiopia</v>
      </c>
      <c r="GC1" s="370"/>
      <c r="GD1" s="370"/>
      <c r="GE1" s="370"/>
      <c r="GF1" s="370"/>
      <c r="GG1" s="371"/>
      <c r="GH1" s="360"/>
      <c r="GI1" s="360"/>
      <c r="GJ1" s="375" t="s">
        <v>28</v>
      </c>
      <c r="GK1" s="598" t="s">
        <v>342</v>
      </c>
      <c r="GL1" s="370" t="str">
        <f>ED1</f>
        <v>Ethiopia</v>
      </c>
      <c r="GM1" s="370"/>
      <c r="GN1" s="370"/>
      <c r="GO1" s="370"/>
      <c r="GP1" s="370"/>
      <c r="GQ1" s="371"/>
      <c r="GR1" s="360"/>
      <c r="GS1" s="360"/>
      <c r="GT1" s="375" t="s">
        <v>28</v>
      </c>
      <c r="GU1" s="598" t="s">
        <v>343</v>
      </c>
      <c r="GV1" s="370" t="str">
        <f>EN1</f>
        <v>Ethiopia</v>
      </c>
      <c r="GW1" s="370"/>
      <c r="GX1" s="370"/>
      <c r="GY1" s="370"/>
      <c r="GZ1" s="370"/>
      <c r="HA1" s="371"/>
      <c r="HB1" s="360"/>
      <c r="HC1" s="360"/>
      <c r="HD1" s="375" t="s">
        <v>28</v>
      </c>
      <c r="HE1" s="598" t="s">
        <v>344</v>
      </c>
      <c r="HF1" s="370" t="str">
        <f>EX1</f>
        <v>Ethiopia</v>
      </c>
      <c r="HG1" s="370"/>
      <c r="HH1" s="370"/>
      <c r="HI1" s="370"/>
      <c r="HJ1" s="370"/>
      <c r="HK1" s="371"/>
      <c r="HL1" s="360"/>
      <c r="HM1" s="360"/>
      <c r="HN1" s="375" t="s">
        <v>28</v>
      </c>
      <c r="HO1" s="598" t="s">
        <v>345</v>
      </c>
      <c r="HP1" s="370" t="str">
        <f>FH1</f>
        <v>Ethiopia</v>
      </c>
      <c r="HQ1" s="370"/>
      <c r="HR1" s="370"/>
      <c r="HS1" s="370"/>
      <c r="HT1" s="370"/>
      <c r="HU1" s="371"/>
      <c r="HV1" s="360"/>
      <c r="HW1" s="360"/>
      <c r="HX1" s="375" t="s">
        <v>28</v>
      </c>
      <c r="HY1" s="598" t="s">
        <v>345</v>
      </c>
      <c r="HZ1" s="370" t="str">
        <f>FR1</f>
        <v>Ethiopia</v>
      </c>
      <c r="IA1" s="370"/>
      <c r="IB1" s="370"/>
      <c r="IC1" s="370"/>
      <c r="ID1" s="370"/>
      <c r="IE1" s="371"/>
      <c r="IF1" s="360"/>
      <c r="IG1" s="360"/>
      <c r="IH1" s="375" t="s">
        <v>28</v>
      </c>
      <c r="II1" s="598" t="s">
        <v>345</v>
      </c>
      <c r="IJ1" s="370" t="str">
        <f>GB1</f>
        <v>Ethiopia</v>
      </c>
      <c r="IK1" s="370"/>
      <c r="IL1" s="370"/>
      <c r="IM1" s="370"/>
      <c r="IN1" s="370"/>
      <c r="IO1" s="371"/>
      <c r="IP1" s="360"/>
      <c r="IQ1" s="360"/>
      <c r="IR1" s="375" t="s">
        <v>28</v>
      </c>
      <c r="IS1" s="598">
        <v>2020</v>
      </c>
      <c r="IT1" s="370" t="str">
        <f>GL1</f>
        <v>Ethiopia</v>
      </c>
      <c r="IU1" s="370"/>
      <c r="IV1" s="370"/>
      <c r="IW1" s="370"/>
      <c r="IX1" s="370"/>
      <c r="IY1" s="371"/>
      <c r="IZ1" s="360"/>
      <c r="JA1" s="360"/>
      <c r="JB1" s="375" t="s">
        <v>28</v>
      </c>
      <c r="JC1" s="598">
        <v>2021</v>
      </c>
      <c r="JD1" s="370" t="str">
        <f>GV1</f>
        <v>Ethiopia</v>
      </c>
      <c r="JE1" s="370"/>
      <c r="JF1" s="370"/>
      <c r="JG1" s="370"/>
      <c r="JH1" s="370"/>
      <c r="JI1" s="371"/>
      <c r="JJ1" s="360"/>
      <c r="JK1" s="360"/>
      <c r="JL1" s="375" t="s">
        <v>28</v>
      </c>
      <c r="JM1" s="598">
        <v>2022</v>
      </c>
      <c r="JN1" s="370" t="s">
        <v>143</v>
      </c>
      <c r="JO1" s="370"/>
      <c r="JP1" s="370"/>
      <c r="JQ1" s="370"/>
      <c r="JR1" s="370"/>
      <c r="JS1" s="371"/>
      <c r="JT1" s="360"/>
      <c r="JU1" s="360"/>
    </row>
    <row xmlns:x14ac="http://schemas.microsoft.com/office/spreadsheetml/2009/9/ac" r="2" s="359" customFormat="true" ht="30" customHeight="true" x14ac:dyDescent="0.25">
      <c r="A2" s="614" t="s">
        <v>394</v>
      </c>
      <c r="B2" s="372" t="s">
        <v>303</v>
      </c>
      <c r="C2" s="281" t="s">
        <v>184</v>
      </c>
      <c r="D2" s="281" t="s">
        <v>198</v>
      </c>
      <c r="E2" s="373"/>
      <c r="F2" s="373"/>
      <c r="G2" s="373"/>
      <c r="H2" s="373"/>
      <c r="I2" s="374"/>
      <c r="J2" s="360" t="s">
        <v>346</v>
      </c>
      <c r="K2" s="360"/>
      <c r="L2" s="372" t="s">
        <v>304</v>
      </c>
      <c r="M2" s="281" t="s">
        <v>184</v>
      </c>
      <c r="N2" s="281" t="s">
        <v>199</v>
      </c>
      <c r="O2" s="373"/>
      <c r="P2" s="373"/>
      <c r="Q2" s="373"/>
      <c r="R2" s="373"/>
      <c r="S2" s="374"/>
      <c r="T2" s="360" t="s">
        <v>346</v>
      </c>
      <c r="U2" s="360"/>
      <c r="V2" s="372" t="s">
        <v>305</v>
      </c>
      <c r="W2" s="281" t="s">
        <v>184</v>
      </c>
      <c r="X2" s="281" t="s">
        <v>200</v>
      </c>
      <c r="Y2" s="373"/>
      <c r="Z2" s="373"/>
      <c r="AA2" s="373"/>
      <c r="AB2" s="373"/>
      <c r="AC2" s="374"/>
      <c r="AD2" s="360" t="s">
        <v>346</v>
      </c>
      <c r="AE2" s="360"/>
      <c r="AF2" s="372" t="s">
        <v>306</v>
      </c>
      <c r="AG2" s="281" t="s">
        <v>184</v>
      </c>
      <c r="AH2" s="281" t="s">
        <v>201</v>
      </c>
      <c r="AI2" s="373"/>
      <c r="AJ2" s="373"/>
      <c r="AK2" s="373"/>
      <c r="AL2" s="373"/>
      <c r="AM2" s="374"/>
      <c r="AN2" s="360" t="s">
        <v>346</v>
      </c>
      <c r="AO2" s="360"/>
      <c r="AP2" s="372" t="s">
        <v>307</v>
      </c>
      <c r="AQ2" s="281" t="s">
        <v>184</v>
      </c>
      <c r="AR2" s="281" t="s">
        <v>202</v>
      </c>
      <c r="AS2" s="373"/>
      <c r="AT2" s="373"/>
      <c r="AU2" s="373"/>
      <c r="AV2" s="373"/>
      <c r="AW2" s="374"/>
      <c r="AX2" s="360" t="s">
        <v>346</v>
      </c>
      <c r="AY2" s="360"/>
      <c r="AZ2" s="372" t="s">
        <v>308</v>
      </c>
      <c r="BA2" s="281" t="s">
        <v>184</v>
      </c>
      <c r="BB2" s="281" t="s">
        <v>203</v>
      </c>
      <c r="BC2" s="373"/>
      <c r="BD2" s="373"/>
      <c r="BE2" s="373"/>
      <c r="BF2" s="373"/>
      <c r="BG2" s="374"/>
      <c r="BH2" s="360" t="s">
        <v>346</v>
      </c>
      <c r="BI2" s="360"/>
      <c r="BJ2" s="372" t="s">
        <v>309</v>
      </c>
      <c r="BK2" s="281" t="s">
        <v>184</v>
      </c>
      <c r="BL2" s="281" t="s">
        <v>204</v>
      </c>
      <c r="BM2" s="373"/>
      <c r="BN2" s="373"/>
      <c r="BO2" s="373"/>
      <c r="BP2" s="373"/>
      <c r="BQ2" s="374"/>
      <c r="BR2" s="360" t="s">
        <v>346</v>
      </c>
      <c r="BS2" s="360"/>
      <c r="BT2" s="372" t="s">
        <v>310</v>
      </c>
      <c r="BU2" s="281" t="s">
        <v>184</v>
      </c>
      <c r="BV2" s="281" t="s">
        <v>205</v>
      </c>
      <c r="BW2" s="373"/>
      <c r="BX2" s="373"/>
      <c r="BY2" s="373"/>
      <c r="BZ2" s="373"/>
      <c r="CA2" s="374"/>
      <c r="CB2" s="360" t="s">
        <v>346</v>
      </c>
      <c r="CC2" s="360"/>
      <c r="CD2" s="372" t="s">
        <v>311</v>
      </c>
      <c r="CE2" s="281" t="s">
        <v>184</v>
      </c>
      <c r="CF2" s="281" t="s">
        <v>206</v>
      </c>
      <c r="CG2" s="373"/>
      <c r="CH2" s="373"/>
      <c r="CI2" s="373"/>
      <c r="CJ2" s="373"/>
      <c r="CK2" s="374"/>
      <c r="CL2" s="360" t="s">
        <v>346</v>
      </c>
      <c r="CM2" s="360"/>
      <c r="CN2" s="372" t="s">
        <v>312</v>
      </c>
      <c r="CO2" s="281" t="s">
        <v>184</v>
      </c>
      <c r="CP2" s="281" t="s">
        <v>207</v>
      </c>
      <c r="CQ2" s="373"/>
      <c r="CR2" s="373"/>
      <c r="CS2" s="373"/>
      <c r="CT2" s="373"/>
      <c r="CU2" s="374"/>
      <c r="CV2" s="360" t="s">
        <v>346</v>
      </c>
      <c r="CW2" s="360"/>
      <c r="CX2" s="372" t="s">
        <v>313</v>
      </c>
      <c r="CY2" s="281" t="s">
        <v>184</v>
      </c>
      <c r="CZ2" s="281" t="s">
        <v>221</v>
      </c>
      <c r="DA2" s="373"/>
      <c r="DB2" s="373"/>
      <c r="DC2" s="373"/>
      <c r="DD2" s="373"/>
      <c r="DE2" s="374"/>
      <c r="DF2" s="360" t="s">
        <v>346</v>
      </c>
      <c r="DG2" s="360"/>
      <c r="DH2" s="372" t="s">
        <v>314</v>
      </c>
      <c r="DI2" s="281" t="s">
        <v>183</v>
      </c>
      <c r="DJ2" s="281" t="s">
        <v>144</v>
      </c>
      <c r="DK2" s="373"/>
      <c r="DL2" s="373"/>
      <c r="DM2" s="373"/>
      <c r="DN2" s="373"/>
      <c r="DO2" s="374"/>
      <c r="DP2" s="360" t="s">
        <v>346</v>
      </c>
      <c r="DQ2" s="360"/>
      <c r="DR2" s="372" t="s">
        <v>315</v>
      </c>
      <c r="DS2" s="281" t="s">
        <v>184</v>
      </c>
      <c r="DT2" s="281" t="s">
        <v>145</v>
      </c>
      <c r="DU2" s="373"/>
      <c r="DV2" s="373"/>
      <c r="DW2" s="373"/>
      <c r="DX2" s="373"/>
      <c r="DY2" s="374"/>
      <c r="DZ2" s="360" t="s">
        <v>346</v>
      </c>
      <c r="EA2" s="360"/>
      <c r="EB2" s="372" t="s">
        <v>316</v>
      </c>
      <c r="EC2" s="281" t="s">
        <v>183</v>
      </c>
      <c r="ED2" s="281" t="s">
        <v>144</v>
      </c>
      <c r="EE2" s="373"/>
      <c r="EF2" s="373"/>
      <c r="EG2" s="373"/>
      <c r="EH2" s="373"/>
      <c r="EI2" s="374"/>
      <c r="EJ2" s="360" t="s">
        <v>346</v>
      </c>
      <c r="EK2" s="360"/>
      <c r="EL2" s="372" t="s">
        <v>317</v>
      </c>
      <c r="EM2" s="281" t="s">
        <v>184</v>
      </c>
      <c r="EN2" s="281" t="s">
        <v>146</v>
      </c>
      <c r="EO2" s="373"/>
      <c r="EP2" s="373"/>
      <c r="EQ2" s="373"/>
      <c r="ER2" s="373"/>
      <c r="ES2" s="374"/>
      <c r="ET2" s="360" t="s">
        <v>346</v>
      </c>
      <c r="EU2" s="360"/>
      <c r="EV2" s="372" t="s">
        <v>318</v>
      </c>
      <c r="EW2" s="281" t="s">
        <v>183</v>
      </c>
      <c r="EX2" s="281" t="s">
        <v>144</v>
      </c>
      <c r="EY2" s="373"/>
      <c r="EZ2" s="373"/>
      <c r="FA2" s="373"/>
      <c r="FB2" s="373"/>
      <c r="FC2" s="374"/>
      <c r="FD2" s="360" t="s">
        <v>346</v>
      </c>
      <c r="FE2" s="360"/>
      <c r="FF2" s="372" t="s">
        <v>319</v>
      </c>
      <c r="FG2" s="281" t="s">
        <v>184</v>
      </c>
      <c r="FH2" s="281" t="s">
        <v>147</v>
      </c>
      <c r="FI2" s="373"/>
      <c r="FJ2" s="373"/>
      <c r="FK2" s="373"/>
      <c r="FL2" s="373"/>
      <c r="FM2" s="374"/>
      <c r="FN2" s="360" t="s">
        <v>346</v>
      </c>
      <c r="FO2" s="360"/>
      <c r="FP2" s="372" t="s">
        <v>320</v>
      </c>
      <c r="FQ2" s="281" t="s">
        <v>248</v>
      </c>
      <c r="FR2" s="281" t="s">
        <v>247</v>
      </c>
      <c r="FS2" s="373"/>
      <c r="FT2" s="373"/>
      <c r="FU2" s="373"/>
      <c r="FV2" s="373"/>
      <c r="FW2" s="374"/>
      <c r="FX2" s="360" t="s">
        <v>346</v>
      </c>
      <c r="FY2" s="360"/>
      <c r="FZ2" s="372" t="s">
        <v>321</v>
      </c>
      <c r="GA2" s="281" t="s">
        <v>183</v>
      </c>
      <c r="GB2" s="281" t="s">
        <v>144</v>
      </c>
      <c r="GC2" s="373"/>
      <c r="GD2" s="373"/>
      <c r="GE2" s="373"/>
      <c r="GF2" s="373"/>
      <c r="GG2" s="374"/>
      <c r="GH2" s="360" t="s">
        <v>346</v>
      </c>
      <c r="GI2" s="360"/>
      <c r="GJ2" s="372" t="s">
        <v>322</v>
      </c>
      <c r="GK2" s="281" t="s">
        <v>184</v>
      </c>
      <c r="GL2" s="281" t="s">
        <v>194</v>
      </c>
      <c r="GM2" s="373"/>
      <c r="GN2" s="373"/>
      <c r="GO2" s="373"/>
      <c r="GP2" s="373"/>
      <c r="GQ2" s="374"/>
      <c r="GR2" s="360" t="s">
        <v>346</v>
      </c>
      <c r="GS2" s="360"/>
      <c r="GT2" s="372" t="s">
        <v>323</v>
      </c>
      <c r="GU2" s="281" t="s">
        <v>184</v>
      </c>
      <c r="GV2" s="281" t="s">
        <v>190</v>
      </c>
      <c r="GW2" s="373"/>
      <c r="GX2" s="373"/>
      <c r="GY2" s="373"/>
      <c r="GZ2" s="373"/>
      <c r="HA2" s="374"/>
      <c r="HB2" s="360" t="s">
        <v>346</v>
      </c>
      <c r="HC2" s="360"/>
      <c r="HD2" s="372" t="s">
        <v>324</v>
      </c>
      <c r="HE2" s="281" t="s">
        <v>184</v>
      </c>
      <c r="HF2" s="281" t="s">
        <v>164</v>
      </c>
      <c r="HG2" s="373"/>
      <c r="HH2" s="373"/>
      <c r="HI2" s="373"/>
      <c r="HJ2" s="373"/>
      <c r="HK2" s="374"/>
      <c r="HL2" s="360" t="s">
        <v>346</v>
      </c>
      <c r="HM2" s="360"/>
      <c r="HN2" s="372" t="s">
        <v>325</v>
      </c>
      <c r="HO2" s="281" t="s">
        <v>248</v>
      </c>
      <c r="HP2" s="281" t="s">
        <v>252</v>
      </c>
      <c r="HQ2" s="373"/>
      <c r="HR2" s="373"/>
      <c r="HS2" s="373"/>
      <c r="HT2" s="373"/>
      <c r="HU2" s="374"/>
      <c r="HV2" s="360" t="s">
        <v>346</v>
      </c>
      <c r="HW2" s="360"/>
      <c r="HX2" s="372" t="s">
        <v>326</v>
      </c>
      <c r="HY2" s="281" t="s">
        <v>184</v>
      </c>
      <c r="HZ2" s="281" t="s">
        <v>262</v>
      </c>
      <c r="IA2" s="373"/>
      <c r="IB2" s="373"/>
      <c r="IC2" s="373"/>
      <c r="ID2" s="373"/>
      <c r="IE2" s="374"/>
      <c r="IF2" s="360" t="s">
        <v>346</v>
      </c>
      <c r="IG2" s="360"/>
      <c r="IH2" s="372" t="s">
        <v>327</v>
      </c>
      <c r="II2" s="281" t="s">
        <v>248</v>
      </c>
      <c r="IJ2" s="281" t="s">
        <v>277</v>
      </c>
      <c r="IK2" s="373"/>
      <c r="IL2" s="373"/>
      <c r="IM2" s="373"/>
      <c r="IN2" s="373"/>
      <c r="IO2" s="374"/>
      <c r="IP2" s="360" t="s">
        <v>346</v>
      </c>
      <c r="IQ2" s="360"/>
      <c r="IR2" s="372" t="s">
        <v>362</v>
      </c>
      <c r="IS2" s="281" t="s">
        <v>183</v>
      </c>
      <c r="IT2" s="281" t="s">
        <v>144</v>
      </c>
      <c r="IU2" s="373"/>
      <c r="IV2" s="373"/>
      <c r="IW2" s="373"/>
      <c r="IX2" s="373"/>
      <c r="IY2" s="374"/>
      <c r="IZ2" s="360" t="s">
        <v>346</v>
      </c>
      <c r="JA2" s="360"/>
      <c r="JB2" s="372" t="s">
        <v>413</v>
      </c>
      <c r="JC2" s="281" t="s">
        <v>183</v>
      </c>
      <c r="JD2" s="281" t="s">
        <v>144</v>
      </c>
      <c r="JE2" s="373"/>
      <c r="JF2" s="373"/>
      <c r="JG2" s="373"/>
      <c r="JH2" s="373"/>
      <c r="JI2" s="374"/>
      <c r="JJ2" s="360" t="s">
        <v>346</v>
      </c>
      <c r="JK2" s="360"/>
      <c r="JL2" s="372" t="s">
        <v>399</v>
      </c>
      <c r="JM2" s="281" t="s">
        <v>184</v>
      </c>
      <c r="JN2" s="281" t="s">
        <v>400</v>
      </c>
      <c r="JO2" s="373"/>
      <c r="JP2" s="373"/>
      <c r="JQ2" s="373"/>
      <c r="JR2" s="373"/>
      <c r="JS2" s="374"/>
      <c r="JT2" s="360" t="s">
        <v>346</v>
      </c>
      <c r="JU2" s="360"/>
    </row>
    <row xmlns:x14ac="http://schemas.microsoft.com/office/spreadsheetml/2009/9/ac" r="3" s="289" customFormat="true" ht="18" customHeight="true" x14ac:dyDescent="0.25">
      <c r="A3" s="614"/>
      <c r="B3" s="282" t="s">
        <v>175</v>
      </c>
      <c r="C3" s="283" t="s">
        <v>54</v>
      </c>
      <c r="D3" s="284" t="s">
        <v>7</v>
      </c>
      <c r="E3" s="285" t="s">
        <v>1</v>
      </c>
      <c r="F3" s="285" t="s">
        <v>2</v>
      </c>
      <c r="G3" s="285" t="s">
        <v>16</v>
      </c>
      <c r="H3" s="285" t="s">
        <v>17</v>
      </c>
      <c r="I3" s="286" t="s">
        <v>18</v>
      </c>
      <c r="J3" s="287"/>
      <c r="K3" s="287"/>
      <c r="L3" s="282" t="s">
        <v>175</v>
      </c>
      <c r="M3" s="283" t="s">
        <v>54</v>
      </c>
      <c r="N3" s="284" t="s">
        <v>7</v>
      </c>
      <c r="O3" s="285" t="s">
        <v>1</v>
      </c>
      <c r="P3" s="285" t="s">
        <v>2</v>
      </c>
      <c r="Q3" s="285" t="s">
        <v>16</v>
      </c>
      <c r="R3" s="285" t="s">
        <v>17</v>
      </c>
      <c r="S3" s="286" t="s">
        <v>18</v>
      </c>
      <c r="T3" s="287"/>
      <c r="U3" s="287"/>
      <c r="V3" s="282" t="s">
        <v>175</v>
      </c>
      <c r="W3" s="283" t="s">
        <v>54</v>
      </c>
      <c r="X3" s="284" t="s">
        <v>7</v>
      </c>
      <c r="Y3" s="285" t="s">
        <v>1</v>
      </c>
      <c r="Z3" s="285" t="s">
        <v>2</v>
      </c>
      <c r="AA3" s="285" t="s">
        <v>16</v>
      </c>
      <c r="AB3" s="285" t="s">
        <v>17</v>
      </c>
      <c r="AC3" s="286" t="s">
        <v>18</v>
      </c>
      <c r="AD3" s="287"/>
      <c r="AE3" s="287"/>
      <c r="AF3" s="282" t="s">
        <v>175</v>
      </c>
      <c r="AG3" s="283" t="s">
        <v>54</v>
      </c>
      <c r="AH3" s="284" t="s">
        <v>7</v>
      </c>
      <c r="AI3" s="285" t="s">
        <v>1</v>
      </c>
      <c r="AJ3" s="285" t="s">
        <v>2</v>
      </c>
      <c r="AK3" s="285" t="s">
        <v>16</v>
      </c>
      <c r="AL3" s="285" t="s">
        <v>17</v>
      </c>
      <c r="AM3" s="286" t="s">
        <v>18</v>
      </c>
      <c r="AN3" s="287"/>
      <c r="AO3" s="287"/>
      <c r="AP3" s="282" t="s">
        <v>175</v>
      </c>
      <c r="AQ3" s="283" t="s">
        <v>54</v>
      </c>
      <c r="AR3" s="284" t="s">
        <v>7</v>
      </c>
      <c r="AS3" s="285" t="s">
        <v>1</v>
      </c>
      <c r="AT3" s="285" t="s">
        <v>2</v>
      </c>
      <c r="AU3" s="285" t="s">
        <v>16</v>
      </c>
      <c r="AV3" s="285" t="s">
        <v>17</v>
      </c>
      <c r="AW3" s="286" t="s">
        <v>18</v>
      </c>
      <c r="AX3" s="287"/>
      <c r="AY3" s="287"/>
      <c r="AZ3" s="282" t="s">
        <v>175</v>
      </c>
      <c r="BA3" s="288" t="s">
        <v>54</v>
      </c>
      <c r="BB3" s="284" t="s">
        <v>7</v>
      </c>
      <c r="BC3" s="285" t="s">
        <v>1</v>
      </c>
      <c r="BD3" s="285" t="s">
        <v>2</v>
      </c>
      <c r="BE3" s="285" t="s">
        <v>16</v>
      </c>
      <c r="BF3" s="285" t="s">
        <v>17</v>
      </c>
      <c r="BG3" s="286" t="s">
        <v>18</v>
      </c>
      <c r="BH3" s="287"/>
      <c r="BI3" s="287"/>
      <c r="BJ3" s="282" t="s">
        <v>175</v>
      </c>
      <c r="BK3" s="283" t="s">
        <v>54</v>
      </c>
      <c r="BL3" s="284" t="s">
        <v>7</v>
      </c>
      <c r="BM3" s="285" t="s">
        <v>1</v>
      </c>
      <c r="BN3" s="285" t="s">
        <v>2</v>
      </c>
      <c r="BO3" s="285" t="s">
        <v>16</v>
      </c>
      <c r="BP3" s="285" t="s">
        <v>17</v>
      </c>
      <c r="BQ3" s="286" t="s">
        <v>18</v>
      </c>
      <c r="BR3" s="287"/>
      <c r="BS3" s="287"/>
      <c r="BT3" s="282" t="s">
        <v>175</v>
      </c>
      <c r="BU3" s="283" t="s">
        <v>54</v>
      </c>
      <c r="BV3" s="284" t="s">
        <v>7</v>
      </c>
      <c r="BW3" s="285" t="s">
        <v>1</v>
      </c>
      <c r="BX3" s="285" t="s">
        <v>2</v>
      </c>
      <c r="BY3" s="285" t="s">
        <v>16</v>
      </c>
      <c r="BZ3" s="285" t="s">
        <v>17</v>
      </c>
      <c r="CA3" s="286" t="s">
        <v>18</v>
      </c>
      <c r="CB3" s="287"/>
      <c r="CC3" s="287"/>
      <c r="CD3" s="282" t="s">
        <v>175</v>
      </c>
      <c r="CE3" s="283" t="s">
        <v>54</v>
      </c>
      <c r="CF3" s="284" t="s">
        <v>7</v>
      </c>
      <c r="CG3" s="285" t="s">
        <v>1</v>
      </c>
      <c r="CH3" s="285" t="s">
        <v>2</v>
      </c>
      <c r="CI3" s="285" t="s">
        <v>16</v>
      </c>
      <c r="CJ3" s="285" t="s">
        <v>17</v>
      </c>
      <c r="CK3" s="286" t="s">
        <v>18</v>
      </c>
      <c r="CL3" s="287"/>
      <c r="CM3" s="287"/>
      <c r="CN3" s="282" t="s">
        <v>175</v>
      </c>
      <c r="CO3" s="283" t="s">
        <v>54</v>
      </c>
      <c r="CP3" s="284" t="s">
        <v>7</v>
      </c>
      <c r="CQ3" s="285" t="s">
        <v>1</v>
      </c>
      <c r="CR3" s="285" t="s">
        <v>2</v>
      </c>
      <c r="CS3" s="285" t="s">
        <v>16</v>
      </c>
      <c r="CT3" s="285" t="s">
        <v>17</v>
      </c>
      <c r="CU3" s="286" t="s">
        <v>18</v>
      </c>
      <c r="CV3" s="287"/>
      <c r="CW3" s="287"/>
      <c r="CX3" s="282" t="s">
        <v>175</v>
      </c>
      <c r="CY3" s="283" t="s">
        <v>54</v>
      </c>
      <c r="CZ3" s="284" t="s">
        <v>7</v>
      </c>
      <c r="DA3" s="285" t="s">
        <v>1</v>
      </c>
      <c r="DB3" s="285" t="s">
        <v>2</v>
      </c>
      <c r="DC3" s="285" t="s">
        <v>16</v>
      </c>
      <c r="DD3" s="285" t="s">
        <v>17</v>
      </c>
      <c r="DE3" s="286" t="s">
        <v>18</v>
      </c>
      <c r="DF3" s="287"/>
      <c r="DG3" s="287"/>
      <c r="DH3" s="282" t="s">
        <v>175</v>
      </c>
      <c r="DI3" s="283" t="s">
        <v>54</v>
      </c>
      <c r="DJ3" s="284" t="s">
        <v>7</v>
      </c>
      <c r="DK3" s="285" t="s">
        <v>1</v>
      </c>
      <c r="DL3" s="285" t="s">
        <v>2</v>
      </c>
      <c r="DM3" s="285" t="s">
        <v>16</v>
      </c>
      <c r="DN3" s="285" t="s">
        <v>17</v>
      </c>
      <c r="DO3" s="286" t="s">
        <v>18</v>
      </c>
      <c r="DP3" s="287"/>
      <c r="DQ3" s="287"/>
      <c r="DR3" s="282" t="s">
        <v>175</v>
      </c>
      <c r="DS3" s="283" t="s">
        <v>54</v>
      </c>
      <c r="DT3" s="284" t="s">
        <v>7</v>
      </c>
      <c r="DU3" s="285" t="s">
        <v>1</v>
      </c>
      <c r="DV3" s="285" t="s">
        <v>2</v>
      </c>
      <c r="DW3" s="285" t="s">
        <v>16</v>
      </c>
      <c r="DX3" s="285" t="s">
        <v>17</v>
      </c>
      <c r="DY3" s="286" t="s">
        <v>18</v>
      </c>
      <c r="DZ3" s="287"/>
      <c r="EA3" s="287"/>
      <c r="EB3" s="282" t="s">
        <v>175</v>
      </c>
      <c r="EC3" s="283" t="s">
        <v>54</v>
      </c>
      <c r="ED3" s="284" t="s">
        <v>7</v>
      </c>
      <c r="EE3" s="285" t="s">
        <v>1</v>
      </c>
      <c r="EF3" s="285" t="s">
        <v>2</v>
      </c>
      <c r="EG3" s="285" t="s">
        <v>16</v>
      </c>
      <c r="EH3" s="285" t="s">
        <v>17</v>
      </c>
      <c r="EI3" s="286" t="s">
        <v>18</v>
      </c>
      <c r="EJ3" s="287"/>
      <c r="EK3" s="287"/>
      <c r="EL3" s="282" t="s">
        <v>175</v>
      </c>
      <c r="EM3" s="283" t="s">
        <v>54</v>
      </c>
      <c r="EN3" s="284" t="s">
        <v>7</v>
      </c>
      <c r="EO3" s="285" t="s">
        <v>1</v>
      </c>
      <c r="EP3" s="285" t="s">
        <v>2</v>
      </c>
      <c r="EQ3" s="285" t="s">
        <v>16</v>
      </c>
      <c r="ER3" s="285" t="s">
        <v>17</v>
      </c>
      <c r="ES3" s="286" t="s">
        <v>18</v>
      </c>
      <c r="ET3" s="287"/>
      <c r="EU3" s="287"/>
      <c r="EV3" s="282" t="s">
        <v>175</v>
      </c>
      <c r="EW3" s="283" t="s">
        <v>54</v>
      </c>
      <c r="EX3" s="284" t="s">
        <v>7</v>
      </c>
      <c r="EY3" s="285" t="s">
        <v>1</v>
      </c>
      <c r="EZ3" s="285" t="s">
        <v>2</v>
      </c>
      <c r="FA3" s="285" t="s">
        <v>16</v>
      </c>
      <c r="FB3" s="285" t="s">
        <v>17</v>
      </c>
      <c r="FC3" s="286" t="s">
        <v>18</v>
      </c>
      <c r="FD3" s="287"/>
      <c r="FE3" s="287"/>
      <c r="FF3" s="282" t="s">
        <v>175</v>
      </c>
      <c r="FG3" s="288" t="s">
        <v>54</v>
      </c>
      <c r="FH3" s="284" t="s">
        <v>7</v>
      </c>
      <c r="FI3" s="285" t="s">
        <v>1</v>
      </c>
      <c r="FJ3" s="285" t="s">
        <v>2</v>
      </c>
      <c r="FK3" s="285" t="s">
        <v>16</v>
      </c>
      <c r="FL3" s="285" t="s">
        <v>17</v>
      </c>
      <c r="FM3" s="286" t="s">
        <v>18</v>
      </c>
      <c r="FN3" s="287"/>
      <c r="FO3" s="287"/>
      <c r="FP3" s="282" t="s">
        <v>175</v>
      </c>
      <c r="FQ3" s="283" t="s">
        <v>54</v>
      </c>
      <c r="FR3" s="284" t="s">
        <v>7</v>
      </c>
      <c r="FS3" s="285" t="s">
        <v>1</v>
      </c>
      <c r="FT3" s="285" t="s">
        <v>2</v>
      </c>
      <c r="FU3" s="285" t="s">
        <v>16</v>
      </c>
      <c r="FV3" s="285" t="s">
        <v>17</v>
      </c>
      <c r="FW3" s="286" t="s">
        <v>18</v>
      </c>
      <c r="FX3" s="287"/>
      <c r="FY3" s="287"/>
      <c r="FZ3" s="282" t="s">
        <v>175</v>
      </c>
      <c r="GA3" s="283" t="s">
        <v>54</v>
      </c>
      <c r="GB3" s="284" t="s">
        <v>7</v>
      </c>
      <c r="GC3" s="285" t="s">
        <v>1</v>
      </c>
      <c r="GD3" s="285" t="s">
        <v>2</v>
      </c>
      <c r="GE3" s="285" t="s">
        <v>16</v>
      </c>
      <c r="GF3" s="285" t="s">
        <v>17</v>
      </c>
      <c r="GG3" s="286" t="s">
        <v>18</v>
      </c>
      <c r="GH3" s="287"/>
      <c r="GI3" s="287"/>
      <c r="GJ3" s="282" t="s">
        <v>175</v>
      </c>
      <c r="GK3" s="283" t="s">
        <v>54</v>
      </c>
      <c r="GL3" s="284" t="s">
        <v>7</v>
      </c>
      <c r="GM3" s="285" t="s">
        <v>1</v>
      </c>
      <c r="GN3" s="285" t="s">
        <v>2</v>
      </c>
      <c r="GO3" s="285" t="s">
        <v>16</v>
      </c>
      <c r="GP3" s="285" t="s">
        <v>17</v>
      </c>
      <c r="GQ3" s="286" t="s">
        <v>18</v>
      </c>
      <c r="GR3" s="287"/>
      <c r="GS3" s="287"/>
      <c r="GT3" s="282" t="s">
        <v>175</v>
      </c>
      <c r="GU3" s="283" t="s">
        <v>54</v>
      </c>
      <c r="GV3" s="284" t="s">
        <v>7</v>
      </c>
      <c r="GW3" s="285" t="s">
        <v>1</v>
      </c>
      <c r="GX3" s="285" t="s">
        <v>2</v>
      </c>
      <c r="GY3" s="285" t="s">
        <v>16</v>
      </c>
      <c r="GZ3" s="285" t="s">
        <v>17</v>
      </c>
      <c r="HA3" s="286" t="s">
        <v>18</v>
      </c>
      <c r="HB3" s="287"/>
      <c r="HC3" s="287"/>
      <c r="HD3" s="282" t="s">
        <v>175</v>
      </c>
      <c r="HE3" s="283" t="s">
        <v>54</v>
      </c>
      <c r="HF3" s="284" t="s">
        <v>7</v>
      </c>
      <c r="HG3" s="285" t="s">
        <v>1</v>
      </c>
      <c r="HH3" s="285" t="s">
        <v>2</v>
      </c>
      <c r="HI3" s="285" t="s">
        <v>16</v>
      </c>
      <c r="HJ3" s="285" t="s">
        <v>17</v>
      </c>
      <c r="HK3" s="286" t="s">
        <v>18</v>
      </c>
      <c r="HL3" s="287"/>
      <c r="HM3" s="287"/>
      <c r="HN3" s="282" t="s">
        <v>175</v>
      </c>
      <c r="HO3" s="283" t="s">
        <v>54</v>
      </c>
      <c r="HP3" s="284" t="s">
        <v>7</v>
      </c>
      <c r="HQ3" s="285" t="s">
        <v>1</v>
      </c>
      <c r="HR3" s="285" t="s">
        <v>2</v>
      </c>
      <c r="HS3" s="285" t="s">
        <v>16</v>
      </c>
      <c r="HT3" s="285" t="s">
        <v>17</v>
      </c>
      <c r="HU3" s="286" t="s">
        <v>18</v>
      </c>
      <c r="HV3" s="287"/>
      <c r="HW3" s="287"/>
      <c r="HX3" s="282" t="s">
        <v>175</v>
      </c>
      <c r="HY3" s="283" t="s">
        <v>54</v>
      </c>
      <c r="HZ3" s="284" t="s">
        <v>7</v>
      </c>
      <c r="IA3" s="285" t="s">
        <v>1</v>
      </c>
      <c r="IB3" s="285" t="s">
        <v>2</v>
      </c>
      <c r="IC3" s="285" t="s">
        <v>16</v>
      </c>
      <c r="ID3" s="285" t="s">
        <v>17</v>
      </c>
      <c r="IE3" s="286" t="s">
        <v>18</v>
      </c>
      <c r="IF3" s="287"/>
      <c r="IG3" s="287"/>
      <c r="IH3" s="282" t="s">
        <v>175</v>
      </c>
      <c r="II3" s="283" t="s">
        <v>54</v>
      </c>
      <c r="IJ3" s="284" t="s">
        <v>7</v>
      </c>
      <c r="IK3" s="285" t="s">
        <v>1</v>
      </c>
      <c r="IL3" s="285" t="s">
        <v>2</v>
      </c>
      <c r="IM3" s="285" t="s">
        <v>16</v>
      </c>
      <c r="IN3" s="285" t="s">
        <v>17</v>
      </c>
      <c r="IO3" s="286" t="s">
        <v>18</v>
      </c>
      <c r="IP3" s="287"/>
      <c r="IQ3" s="287"/>
      <c r="IR3" s="282" t="s">
        <v>175</v>
      </c>
      <c r="IS3" s="283" t="s">
        <v>54</v>
      </c>
      <c r="IT3" s="284" t="s">
        <v>7</v>
      </c>
      <c r="IU3" s="285" t="s">
        <v>1</v>
      </c>
      <c r="IV3" s="285" t="s">
        <v>2</v>
      </c>
      <c r="IW3" s="285" t="s">
        <v>16</v>
      </c>
      <c r="IX3" s="285" t="s">
        <v>17</v>
      </c>
      <c r="IY3" s="286" t="s">
        <v>18</v>
      </c>
      <c r="IZ3" s="287"/>
      <c r="JA3" s="287"/>
      <c r="JB3" s="282" t="s">
        <v>175</v>
      </c>
      <c r="JC3" s="283" t="s">
        <v>54</v>
      </c>
      <c r="JD3" s="284" t="s">
        <v>7</v>
      </c>
      <c r="JE3" s="285" t="s">
        <v>1</v>
      </c>
      <c r="JF3" s="285" t="s">
        <v>2</v>
      </c>
      <c r="JG3" s="285" t="s">
        <v>16</v>
      </c>
      <c r="JH3" s="285" t="s">
        <v>17</v>
      </c>
      <c r="JI3" s="286" t="s">
        <v>18</v>
      </c>
      <c r="JJ3" s="287"/>
      <c r="JK3" s="287"/>
      <c r="JL3" s="282" t="s">
        <v>175</v>
      </c>
      <c r="JM3" s="283" t="s">
        <v>54</v>
      </c>
      <c r="JN3" s="284" t="s">
        <v>7</v>
      </c>
      <c r="JO3" s="285" t="s">
        <v>1</v>
      </c>
      <c r="JP3" s="285" t="s">
        <v>2</v>
      </c>
      <c r="JQ3" s="285" t="s">
        <v>16</v>
      </c>
      <c r="JR3" s="285" t="s">
        <v>17</v>
      </c>
      <c r="JS3" s="286" t="s">
        <v>18</v>
      </c>
      <c r="JT3" s="287"/>
      <c r="JU3" s="287"/>
    </row>
    <row xmlns:x14ac="http://schemas.microsoft.com/office/spreadsheetml/2009/9/ac" r="4" s="4" customFormat="true" x14ac:dyDescent="0.25">
      <c r="A4" s="427" t="str">
        <f>IF(ISBLANK('Data Summary'!A6),"",'Data Summary'!A6)</f>
        <v>ETH_2000_EMIS</v>
      </c>
      <c r="B4" s="130"/>
      <c r="C4" s="15" t="s">
        <v>24</v>
      </c>
      <c r="D4" s="9">
        <f t="shared" ref="D4:I4" si="0">IF(COUNTA(D13)=0,"",D13)</f>
        <v>47.07522725341942</v>
      </c>
      <c r="E4" s="9" t="str">
        <f t="shared" si="0"/>
        <v/>
      </c>
      <c r="F4" s="9" t="str">
        <f t="shared" si="0"/>
        <v/>
      </c>
      <c r="G4" s="9" t="str">
        <f t="shared" si="0"/>
        <v/>
      </c>
      <c r="H4" s="9">
        <f t="shared" si="0"/>
        <v>47.813194081810266</v>
      </c>
      <c r="I4" s="31">
        <f t="shared" si="0"/>
        <v>20.266585365853672</v>
      </c>
      <c r="J4" s="24"/>
      <c r="K4" s="24"/>
      <c r="L4" s="130"/>
      <c r="M4" s="15" t="s">
        <v>24</v>
      </c>
      <c r="N4" s="9">
        <f t="shared" ref="N4:S4" si="1">IF(COUNTA(N13)=0,"",N13)</f>
        <v>52.24071836464455</v>
      </c>
      <c r="O4" s="9" t="str">
        <f t="shared" si="1"/>
        <v/>
      </c>
      <c r="P4" s="9" t="str">
        <f t="shared" si="1"/>
        <v/>
      </c>
      <c r="Q4" s="9" t="str">
        <f t="shared" si="1"/>
        <v/>
      </c>
      <c r="R4" s="9">
        <f t="shared" si="1"/>
        <v>53.106010186757217</v>
      </c>
      <c r="S4" s="31">
        <f t="shared" si="1"/>
        <v>20.854481132075477</v>
      </c>
      <c r="T4" s="24"/>
      <c r="U4" s="24"/>
      <c r="V4" s="130"/>
      <c r="W4" s="15" t="s">
        <v>24</v>
      </c>
      <c r="X4" s="9">
        <f t="shared" ref="X4:AC4" si="2">IF(COUNTA(X13)=0,"",X13)</f>
        <v>53.598484970585872</v>
      </c>
      <c r="Y4" s="9" t="str">
        <f t="shared" si="2"/>
        <v/>
      </c>
      <c r="Z4" s="9" t="str">
        <f t="shared" si="2"/>
        <v/>
      </c>
      <c r="AA4" s="9" t="str">
        <f t="shared" si="2"/>
        <v/>
      </c>
      <c r="AB4" s="9">
        <f t="shared" si="2"/>
        <v>54.588936769702499</v>
      </c>
      <c r="AC4" s="31">
        <f t="shared" si="2"/>
        <v>20.572727272727263</v>
      </c>
      <c r="AD4" s="24"/>
      <c r="AE4" s="24"/>
      <c r="AF4" s="130"/>
      <c r="AG4" s="15" t="s">
        <v>24</v>
      </c>
      <c r="AH4" s="9">
        <f t="shared" ref="AH4:AM4" si="3">IF(COUNTA(AH13)=0,"",AH13)</f>
        <v>52.564737808284775</v>
      </c>
      <c r="AI4" s="9" t="str">
        <f t="shared" si="3"/>
        <v/>
      </c>
      <c r="AJ4" s="9" t="str">
        <f t="shared" si="3"/>
        <v/>
      </c>
      <c r="AK4" s="9" t="str">
        <f t="shared" si="3"/>
        <v/>
      </c>
      <c r="AL4" s="9">
        <f t="shared" si="3"/>
        <v>53.502875924404272</v>
      </c>
      <c r="AM4" s="31">
        <f t="shared" si="3"/>
        <v>21.290985324947599</v>
      </c>
      <c r="AN4" s="24"/>
      <c r="AO4" s="24"/>
      <c r="AP4" s="130"/>
      <c r="AQ4" s="15" t="s">
        <v>24</v>
      </c>
      <c r="AR4" s="9">
        <f t="shared" ref="AR4:AW4" si="4">IF(COUNTA(AR13)=0,"",AR13)</f>
        <v>49.934355458449488</v>
      </c>
      <c r="AS4" s="9" t="str">
        <f t="shared" si="4"/>
        <v/>
      </c>
      <c r="AT4" s="9" t="str">
        <f t="shared" si="4"/>
        <v/>
      </c>
      <c r="AU4" s="9" t="str">
        <f t="shared" si="4"/>
        <v/>
      </c>
      <c r="AV4" s="9">
        <f t="shared" si="4"/>
        <v>50.871795470464633</v>
      </c>
      <c r="AW4" s="31">
        <f t="shared" si="4"/>
        <v>21.897246127366614</v>
      </c>
      <c r="AX4" s="24"/>
      <c r="AY4" s="24"/>
      <c r="AZ4" s="130"/>
      <c r="BA4" s="67" t="s">
        <v>24</v>
      </c>
      <c r="BB4" s="9">
        <f t="shared" ref="BB4:BG4" si="5">IF(COUNTA(BB13)=0,"",BB13)</f>
        <v>57.464476999707003</v>
      </c>
      <c r="BC4" s="9" t="str">
        <f t="shared" si="5"/>
        <v/>
      </c>
      <c r="BD4" s="9" t="str">
        <f t="shared" si="5"/>
        <v/>
      </c>
      <c r="BE4" s="9" t="str">
        <f t="shared" si="5"/>
        <v/>
      </c>
      <c r="BF4" s="9">
        <f t="shared" si="5"/>
        <v>58.57190698237752</v>
      </c>
      <c r="BG4" s="31">
        <f t="shared" si="5"/>
        <v>22.99745042492917</v>
      </c>
      <c r="BH4" s="24"/>
      <c r="BI4" s="24"/>
      <c r="BJ4" s="130"/>
      <c r="BK4" s="15" t="s">
        <v>24</v>
      </c>
      <c r="BL4" s="9">
        <f t="shared" ref="BL4:BQ4" si="6">IF(COUNTA(BL13)=0,"",BL13)</f>
        <v>57.464476999707003</v>
      </c>
      <c r="BM4" s="9" t="str">
        <f t="shared" si="6"/>
        <v/>
      </c>
      <c r="BN4" s="9" t="str">
        <f t="shared" si="6"/>
        <v/>
      </c>
      <c r="BO4" s="9" t="str">
        <f t="shared" si="6"/>
        <v/>
      </c>
      <c r="BP4" s="9">
        <f t="shared" si="6"/>
        <v>58.57190698237752</v>
      </c>
      <c r="BQ4" s="31">
        <f t="shared" si="6"/>
        <v>22.99745042492917</v>
      </c>
      <c r="BR4" s="24"/>
      <c r="BS4" s="24"/>
      <c r="BT4" s="130"/>
      <c r="BU4" s="15" t="s">
        <v>24</v>
      </c>
      <c r="BV4" s="9">
        <f>IF(COUNTA(BV13)=0,"",BV13)</f>
        <v>65.546918378678512</v>
      </c>
      <c r="BW4" s="9" t="str">
        <f t="shared" ref="BW4:CA4" si="7">IF(COUNTA(BW13)=0,"",BW13)</f>
        <v/>
      </c>
      <c r="BX4" s="9" t="str">
        <f t="shared" si="7"/>
        <v/>
      </c>
      <c r="BY4" s="9" t="str">
        <f t="shared" si="7"/>
        <v/>
      </c>
      <c r="BZ4" s="9">
        <f t="shared" si="7"/>
        <v>66.974830590513065</v>
      </c>
      <c r="CA4" s="31">
        <f t="shared" si="7"/>
        <v>34.558823529411768</v>
      </c>
      <c r="CB4" s="24"/>
      <c r="CC4" s="24"/>
      <c r="CD4" s="130"/>
      <c r="CE4" s="15" t="s">
        <v>24</v>
      </c>
      <c r="CF4" s="9">
        <f>IF(COUNTA(CF13)=0,"",CF13)</f>
        <v>66.114316108178883</v>
      </c>
      <c r="CG4" s="9" t="str">
        <f t="shared" ref="CG4:CK4" si="8">IF(COUNTA(CG13)=0,"",CG13)</f>
        <v/>
      </c>
      <c r="CH4" s="9" t="str">
        <f t="shared" si="8"/>
        <v/>
      </c>
      <c r="CI4" s="9" t="str">
        <f t="shared" si="8"/>
        <v/>
      </c>
      <c r="CJ4" s="9">
        <f t="shared" si="8"/>
        <v>67.697182495503981</v>
      </c>
      <c r="CK4" s="31">
        <f t="shared" si="8"/>
        <v>32.106715731370755</v>
      </c>
      <c r="CL4" s="24"/>
      <c r="CM4" s="24"/>
      <c r="CN4" s="130"/>
      <c r="CO4" s="15" t="s">
        <v>24</v>
      </c>
      <c r="CP4" s="9">
        <f>IF(COUNTA(CP13)=0,"",CP13)</f>
        <v>64.231890643341288</v>
      </c>
      <c r="CQ4" s="9" t="str">
        <f t="shared" ref="CQ4:CU4" si="9">IF(COUNTA(CQ13)=0,"",CQ13)</f>
        <v/>
      </c>
      <c r="CR4" s="9" t="str">
        <f t="shared" si="9"/>
        <v/>
      </c>
      <c r="CS4" s="9" t="str">
        <f t="shared" si="9"/>
        <v/>
      </c>
      <c r="CT4" s="9">
        <f t="shared" si="9"/>
        <v>65.754402665397436</v>
      </c>
      <c r="CU4" s="31">
        <f t="shared" si="9"/>
        <v>32.163742690058484</v>
      </c>
      <c r="CV4" s="24"/>
      <c r="CW4" s="24"/>
      <c r="CX4" s="130"/>
      <c r="CY4" s="15" t="s">
        <v>24</v>
      </c>
      <c r="CZ4" s="9">
        <f>IF(COUNTA(CZ13)=0,"",CZ13)</f>
        <v>61.083300021043456</v>
      </c>
      <c r="DA4" s="9" t="str">
        <f t="shared" ref="DA4:DE4" si="10">IF(COUNTA(DA13)=0,"",DA13)</f>
        <v/>
      </c>
      <c r="DB4" s="9" t="str">
        <f t="shared" si="10"/>
        <v/>
      </c>
      <c r="DC4" s="9" t="str">
        <f t="shared" si="10"/>
        <v/>
      </c>
      <c r="DD4" s="9">
        <f t="shared" si="10"/>
        <v>62.63589477199362</v>
      </c>
      <c r="DE4" s="31">
        <f t="shared" si="10"/>
        <v>30.110701107011067</v>
      </c>
      <c r="DF4" s="24"/>
      <c r="DG4" s="24"/>
      <c r="DH4" s="130"/>
      <c r="DI4" s="15" t="s">
        <v>24</v>
      </c>
      <c r="DJ4" s="9" t="str">
        <f t="shared" ref="DJ4:DO4" si="11">IF(COUNTA(DJ13)=0,"",DJ13)</f>
        <v/>
      </c>
      <c r="DK4" s="9" t="str">
        <f t="shared" si="11"/>
        <v/>
      </c>
      <c r="DL4" s="9" t="str">
        <f t="shared" si="11"/>
        <v/>
      </c>
      <c r="DM4" s="9" t="str">
        <f t="shared" si="11"/>
        <v/>
      </c>
      <c r="DN4" s="9" t="str">
        <f t="shared" si="11"/>
        <v/>
      </c>
      <c r="DO4" s="31" t="str">
        <f t="shared" si="11"/>
        <v/>
      </c>
      <c r="DP4" s="24"/>
      <c r="DQ4" s="24"/>
      <c r="DR4" s="130"/>
      <c r="DS4" s="15" t="s">
        <v>24</v>
      </c>
      <c r="DT4" s="9">
        <f t="shared" ref="DT4:DY4" si="12">IF(COUNTA(DT13)=0,"",DT13)</f>
        <v>59.9</v>
      </c>
      <c r="DU4" s="9" t="str">
        <f t="shared" si="12"/>
        <v/>
      </c>
      <c r="DV4" s="9" t="str">
        <f t="shared" si="12"/>
        <v/>
      </c>
      <c r="DW4" s="9" t="str">
        <f t="shared" si="12"/>
        <v/>
      </c>
      <c r="DX4" s="9">
        <f t="shared" si="12"/>
        <v>61.6</v>
      </c>
      <c r="DY4" s="31">
        <f t="shared" si="12"/>
        <v>28.5</v>
      </c>
      <c r="DZ4" s="24"/>
      <c r="EA4" s="24"/>
      <c r="EB4" s="130"/>
      <c r="EC4" s="15" t="s">
        <v>24</v>
      </c>
      <c r="ED4" s="9" t="str">
        <f t="shared" ref="ED4:EI4" si="13">IF(COUNTA(ED13)=0,"",ED13)</f>
        <v/>
      </c>
      <c r="EE4" s="9" t="str">
        <f t="shared" si="13"/>
        <v/>
      </c>
      <c r="EF4" s="9" t="str">
        <f t="shared" si="13"/>
        <v/>
      </c>
      <c r="EG4" s="9" t="str">
        <f t="shared" si="13"/>
        <v/>
      </c>
      <c r="EH4" s="9" t="str">
        <f t="shared" si="13"/>
        <v/>
      </c>
      <c r="EI4" s="31" t="str">
        <f t="shared" si="13"/>
        <v/>
      </c>
      <c r="EJ4" s="24"/>
      <c r="EK4" s="24"/>
      <c r="EL4" s="130"/>
      <c r="EM4" s="15" t="s">
        <v>24</v>
      </c>
      <c r="EN4" s="9">
        <f t="shared" ref="EN4:ES4" si="14">IF(COUNTA(EN13)=0,"",EN13)</f>
        <v>61.1</v>
      </c>
      <c r="EO4" s="9" t="str">
        <f t="shared" si="14"/>
        <v/>
      </c>
      <c r="EP4" s="9" t="str">
        <f t="shared" si="14"/>
        <v/>
      </c>
      <c r="EQ4" s="9" t="str">
        <f t="shared" si="14"/>
        <v/>
      </c>
      <c r="ER4" s="9">
        <f t="shared" si="14"/>
        <v>63.1</v>
      </c>
      <c r="ES4" s="31">
        <f t="shared" si="14"/>
        <v>27.5</v>
      </c>
      <c r="ET4" s="24"/>
      <c r="EU4" s="24"/>
      <c r="EV4" s="130"/>
      <c r="EW4" s="15" t="s">
        <v>24</v>
      </c>
      <c r="EX4" s="9" t="str">
        <f t="shared" ref="EX4:FC4" si="15">IF(COUNTA(EX13)=0,"",EX13)</f>
        <v/>
      </c>
      <c r="EY4" s="9" t="str">
        <f t="shared" si="15"/>
        <v/>
      </c>
      <c r="EZ4" s="9" t="str">
        <f t="shared" si="15"/>
        <v/>
      </c>
      <c r="FA4" s="9" t="str">
        <f t="shared" si="15"/>
        <v/>
      </c>
      <c r="FB4" s="9" t="str">
        <f t="shared" si="15"/>
        <v/>
      </c>
      <c r="FC4" s="31" t="str">
        <f t="shared" si="15"/>
        <v/>
      </c>
      <c r="FD4" s="24"/>
      <c r="FE4" s="24"/>
      <c r="FF4" s="130"/>
      <c r="FG4" s="67" t="s">
        <v>24</v>
      </c>
      <c r="FH4" s="9">
        <f t="shared" ref="FH4:FM4" si="16">IF(COUNTA(FH13)=0,"",FH13)</f>
        <v>56.8</v>
      </c>
      <c r="FI4" s="9" t="str">
        <f t="shared" si="16"/>
        <v/>
      </c>
      <c r="FJ4" s="9" t="str">
        <f t="shared" si="16"/>
        <v/>
      </c>
      <c r="FK4" s="9" t="str">
        <f t="shared" si="16"/>
        <v/>
      </c>
      <c r="FL4" s="9">
        <f t="shared" si="16"/>
        <v>59.3</v>
      </c>
      <c r="FM4" s="31">
        <f t="shared" si="16"/>
        <v>16.2</v>
      </c>
      <c r="FN4" s="24"/>
      <c r="FO4" s="24"/>
      <c r="FP4" s="130"/>
      <c r="FQ4" s="15" t="s">
        <v>24</v>
      </c>
      <c r="FR4" s="9" t="str">
        <f t="shared" ref="FR4:FW4" si="17">IF(COUNTA(FR13)=0,"",FR13)</f>
        <v/>
      </c>
      <c r="FS4" s="9" t="str">
        <f t="shared" si="17"/>
        <v/>
      </c>
      <c r="FT4" s="9" t="str">
        <f t="shared" si="17"/>
        <v/>
      </c>
      <c r="FU4" s="9" t="str">
        <f t="shared" si="17"/>
        <v/>
      </c>
      <c r="FV4" s="9" t="str">
        <f t="shared" si="17"/>
        <v/>
      </c>
      <c r="FW4" s="31" t="str">
        <f t="shared" si="17"/>
        <v/>
      </c>
      <c r="FX4" s="24"/>
      <c r="FY4" s="24"/>
      <c r="FZ4" s="130"/>
      <c r="GA4" s="15" t="s">
        <v>24</v>
      </c>
      <c r="GB4" s="9" t="str">
        <f t="shared" ref="GB4:GG4" si="18">IF(COUNTA(GB13)=0,"",GB13)</f>
        <v/>
      </c>
      <c r="GC4" s="9" t="str">
        <f t="shared" si="18"/>
        <v/>
      </c>
      <c r="GD4" s="9" t="str">
        <f t="shared" si="18"/>
        <v/>
      </c>
      <c r="GE4" s="9" t="str">
        <f t="shared" si="18"/>
        <v/>
      </c>
      <c r="GF4" s="9" t="str">
        <f t="shared" si="18"/>
        <v/>
      </c>
      <c r="GG4" s="31" t="str">
        <f t="shared" si="18"/>
        <v/>
      </c>
      <c r="GH4" s="24"/>
      <c r="GI4" s="24"/>
      <c r="GJ4" s="130"/>
      <c r="GK4" s="15" t="s">
        <v>24</v>
      </c>
      <c r="GL4" s="9">
        <f>IF(COUNTA(GL13)=0,"",GL13)</f>
        <v>46.925983614549295</v>
      </c>
      <c r="GM4" s="9" t="str">
        <f t="shared" ref="GM4:GQ4" si="19">IF(COUNTA(GM13)=0,"",GM13)</f>
        <v/>
      </c>
      <c r="GN4" s="9" t="str">
        <f t="shared" si="19"/>
        <v/>
      </c>
      <c r="GO4" s="9" t="str">
        <f t="shared" si="19"/>
        <v/>
      </c>
      <c r="GP4" s="9">
        <f t="shared" si="19"/>
        <v>48.064223747248477</v>
      </c>
      <c r="GQ4" s="31">
        <f t="shared" si="19"/>
        <v>31.290184312044573</v>
      </c>
      <c r="GR4" s="24"/>
      <c r="GS4" s="24"/>
      <c r="GT4" s="130"/>
      <c r="GU4" s="15" t="s">
        <v>24</v>
      </c>
      <c r="GV4" s="9" t="str">
        <f t="shared" ref="GV4:HA4" si="20">IF(COUNTA(GV13)=0,"",GV13)</f>
        <v/>
      </c>
      <c r="GW4" s="9" t="str">
        <f t="shared" si="20"/>
        <v/>
      </c>
      <c r="GX4" s="9" t="str">
        <f t="shared" si="20"/>
        <v/>
      </c>
      <c r="GY4" s="9" t="str">
        <f t="shared" si="20"/>
        <v/>
      </c>
      <c r="GZ4" s="9" t="str">
        <f t="shared" si="20"/>
        <v/>
      </c>
      <c r="HA4" s="31" t="str">
        <f t="shared" si="20"/>
        <v/>
      </c>
      <c r="HB4" s="24"/>
      <c r="HC4" s="24"/>
      <c r="HD4" s="130"/>
      <c r="HE4" s="15" t="s">
        <v>24</v>
      </c>
      <c r="HF4" s="9">
        <f t="shared" ref="HF4:HK4" si="21">IF(COUNTA(HF13)=0,"",HF13)</f>
        <v>66.468824132761753</v>
      </c>
      <c r="HG4" s="9" t="str">
        <f t="shared" si="21"/>
        <v/>
      </c>
      <c r="HH4" s="9" t="str">
        <f t="shared" si="21"/>
        <v/>
      </c>
      <c r="HI4" s="9" t="str">
        <f t="shared" si="21"/>
        <v/>
      </c>
      <c r="HJ4" s="9">
        <f t="shared" si="21"/>
        <v>69.099999999999994</v>
      </c>
      <c r="HK4" s="31">
        <f t="shared" si="21"/>
        <v>37.4</v>
      </c>
      <c r="HL4" s="24"/>
      <c r="HM4" s="24"/>
      <c r="HN4" s="130"/>
      <c r="HO4" s="15" t="s">
        <v>24</v>
      </c>
      <c r="HP4" s="9">
        <f t="shared" ref="HP4:HU4" si="22">IF(COUNTA(HP13)=0,"",HP13)</f>
        <v>24</v>
      </c>
      <c r="HQ4" s="9" t="str">
        <f t="shared" si="22"/>
        <v/>
      </c>
      <c r="HR4" s="9" t="str">
        <f t="shared" si="22"/>
        <v/>
      </c>
      <c r="HS4" s="9" t="str">
        <f t="shared" si="22"/>
        <v/>
      </c>
      <c r="HT4" s="9" t="str">
        <f t="shared" si="22"/>
        <v/>
      </c>
      <c r="HU4" s="31" t="str">
        <f t="shared" si="22"/>
        <v/>
      </c>
      <c r="HV4" s="24"/>
      <c r="HW4" s="24"/>
      <c r="HX4" s="130"/>
      <c r="HY4" s="209" t="s">
        <v>24</v>
      </c>
      <c r="HZ4" s="9">
        <f t="shared" ref="HZ4:IE4" si="23">IF(COUNTA(HZ13)=0,"",HZ13)</f>
        <v>58.010782289515944</v>
      </c>
      <c r="IA4" s="9" t="str">
        <f t="shared" si="23"/>
        <v/>
      </c>
      <c r="IB4" s="9" t="str">
        <f t="shared" si="23"/>
        <v/>
      </c>
      <c r="IC4" s="9" t="str">
        <f t="shared" si="23"/>
        <v/>
      </c>
      <c r="ID4" s="9">
        <f t="shared" si="23"/>
        <v>60</v>
      </c>
      <c r="IE4" s="31">
        <f t="shared" si="23"/>
        <v>37</v>
      </c>
      <c r="IF4" s="24"/>
      <c r="IG4" s="24"/>
      <c r="IH4" s="130"/>
      <c r="II4" s="209" t="s">
        <v>24</v>
      </c>
      <c r="IJ4" s="9" t="str">
        <f t="shared" ref="IJ4:IO4" si="24">IF(COUNTA(IJ13)=0,"",IJ13)</f>
        <v/>
      </c>
      <c r="IK4" s="9" t="str">
        <f t="shared" si="24"/>
        <v/>
      </c>
      <c r="IL4" s="9">
        <f t="shared" si="24"/>
        <v>36.734690000000001</v>
      </c>
      <c r="IM4" s="9" t="str">
        <f t="shared" si="24"/>
        <v/>
      </c>
      <c r="IN4" s="9" t="str">
        <f t="shared" si="24"/>
        <v/>
      </c>
      <c r="IO4" s="31" t="str">
        <f t="shared" si="24"/>
        <v/>
      </c>
      <c r="IP4" s="24"/>
      <c r="IQ4" s="24"/>
      <c r="IR4" s="130"/>
      <c r="IS4" s="15" t="s">
        <v>24</v>
      </c>
      <c r="IT4" s="9" t="str">
        <f t="shared" ref="IT4:IY4" si="25">IF(COUNTA(IT13)=0,"",IT13)</f>
        <v/>
      </c>
      <c r="IU4" s="9" t="str">
        <f t="shared" si="25"/>
        <v/>
      </c>
      <c r="IV4" s="9" t="str">
        <f t="shared" si="25"/>
        <v/>
      </c>
      <c r="IW4" s="9" t="str">
        <f t="shared" si="25"/>
        <v/>
      </c>
      <c r="IX4" s="9" t="str">
        <f t="shared" si="25"/>
        <v/>
      </c>
      <c r="IY4" s="31" t="str">
        <f t="shared" si="25"/>
        <v/>
      </c>
      <c r="IZ4" s="24"/>
      <c r="JA4" s="24"/>
      <c r="JB4" s="130"/>
      <c r="JC4" s="15" t="s">
        <v>24</v>
      </c>
      <c r="JD4" s="9" t="str">
        <f t="shared" ref="JD4:JI4" si="26">IF(COUNTA(JD13)=0,"",JD13)</f>
        <v/>
      </c>
      <c r="JE4" s="9" t="str">
        <f t="shared" si="26"/>
        <v/>
      </c>
      <c r="JF4" s="9" t="str">
        <f t="shared" si="26"/>
        <v/>
      </c>
      <c r="JG4" s="9" t="str">
        <f t="shared" si="26"/>
        <v/>
      </c>
      <c r="JH4" s="9" t="str">
        <f t="shared" si="26"/>
        <v/>
      </c>
      <c r="JI4" s="31" t="str">
        <f t="shared" si="26"/>
        <v/>
      </c>
      <c r="JJ4" s="24"/>
      <c r="JK4" s="24"/>
      <c r="JL4" s="130"/>
      <c r="JM4" s="209" t="s">
        <v>24</v>
      </c>
      <c r="JN4" s="9">
        <f t="shared" ref="JN4:JS4" si="27">IF(COUNTA(JN13)=0,"",JN13)</f>
        <v>57.974241542471091</v>
      </c>
      <c r="JO4" s="9" t="str">
        <f t="shared" si="27"/>
        <v/>
      </c>
      <c r="JP4" s="9" t="str">
        <f t="shared" si="27"/>
        <v/>
      </c>
      <c r="JQ4" s="9" t="str">
        <f t="shared" si="27"/>
        <v/>
      </c>
      <c r="JR4" s="9">
        <f t="shared" si="27"/>
        <v>60.1841805080266</v>
      </c>
      <c r="JS4" s="31">
        <f t="shared" si="27"/>
        <v>35.774175517048633</v>
      </c>
      <c r="JT4" s="24"/>
      <c r="JU4" s="24"/>
    </row>
    <row xmlns:x14ac="http://schemas.microsoft.com/office/spreadsheetml/2009/9/ac" r="5" s="4" customFormat="true" x14ac:dyDescent="0.25">
      <c r="A5" s="427" t="str">
        <f ca="true">IF(ISBLANK('Data Summary'!A7),"",'Data Summary'!A7)</f>
        <v>ETH_2001_EMIS</v>
      </c>
      <c r="B5" s="130"/>
      <c r="C5" s="15" t="s">
        <v>0</v>
      </c>
      <c r="D5" s="9"/>
      <c r="E5" s="9"/>
      <c r="F5" s="9"/>
      <c r="G5" s="9"/>
      <c r="H5" s="9"/>
      <c r="I5" s="31"/>
      <c r="J5" s="24"/>
      <c r="K5" s="24"/>
      <c r="L5" s="130"/>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31" t="str">
        <f>IF((COUNTA(S14:S25)=0)+(COUNTA(S13)=0),"",100-S13-SUMPRODUCT(M14:M25,S14:S25))</f>
        <v/>
      </c>
      <c r="T5" s="24"/>
      <c r="U5" s="24"/>
      <c r="V5" s="130"/>
      <c r="W5" s="15" t="s">
        <v>0</v>
      </c>
      <c r="X5" s="9"/>
      <c r="Y5" s="9" t="str">
        <f>IF((COUNTA(Y14:Y25)=0)+(COUNTA(Y13)=0),"",100-Y13-SUMPRODUCT(W14:W25,Y14:Y25))</f>
        <v/>
      </c>
      <c r="Z5" s="9" t="str">
        <f>IF((COUNTA(Z14:Z25)=0)+(COUNTA(Z13)=0),"",100-Z13-SUMPRODUCT(W14:W25,Z14:Z25))</f>
        <v/>
      </c>
      <c r="AA5" s="9" t="str">
        <f>IF((COUNTA(AA14:AA25)=0)+(COUNTA(AA13)=0),"",100-AA13-SUMPRODUCT(W14:W25,AA14:AA25))</f>
        <v/>
      </c>
      <c r="AB5" s="9"/>
      <c r="AC5" s="31"/>
      <c r="AD5" s="24"/>
      <c r="AE5" s="24"/>
      <c r="AF5" s="130"/>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1" t="str">
        <f>IF((COUNTA(AM14:AM25)=0)+(COUNTA(AM13)=0),"",100-AM13-SUMPRODUCT(AG14:AG25,AM14:AM25))</f>
        <v/>
      </c>
      <c r="AN5" s="24"/>
      <c r="AO5" s="24"/>
      <c r="AP5" s="130"/>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31"/>
      <c r="AX5" s="24"/>
      <c r="AY5" s="24"/>
      <c r="AZ5" s="130"/>
      <c r="BA5" s="67"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1" t="str">
        <f>IF((COUNTA(BG14:BG25)=0)+(COUNTA(BG13)=0),"",100-BG13-SUMPRODUCT(BA14:BA25,BG14:BG25))</f>
        <v/>
      </c>
      <c r="BH5" s="24"/>
      <c r="BI5" s="24"/>
      <c r="BJ5" s="130"/>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31"/>
      <c r="BR5" s="24"/>
      <c r="BS5" s="24"/>
      <c r="BT5" s="130"/>
      <c r="BU5" s="15" t="s">
        <v>0</v>
      </c>
      <c r="BV5" s="9">
        <f>IF((COUNTA(BV14:BV25)=0)+(COUNTA(BV13)=0),"",100-BV13-SUMPRODUCT(BU14:BU25,BV14:BV25))</f>
        <v>8.7358874699241156</v>
      </c>
      <c r="BW5" s="9" t="str">
        <f>IF((COUNTA(BW14:BW25)=0)+(COUNTA(BW13)=0),"",100-BW13-SUMPRODUCT(BU14:BU25,BW14:BW25))</f>
        <v/>
      </c>
      <c r="BX5" s="9" t="str">
        <f>IF((COUNTA(BX14:BX25)=0)+(COUNTA(BX13)=0),"",100-BX13-SUMPRODUCT(BU14:BU25,BX14:BX25))</f>
        <v/>
      </c>
      <c r="BY5" s="9" t="str">
        <f>IF((COUNTA(BY14:BY25)=0)+(COUNTA(BY13)=0),"",100-BY13-SUMPRODUCT(BU14:BU25,BY14:BY25))</f>
        <v/>
      </c>
      <c r="BZ5" s="9">
        <f>IF((COUNTA(BZ14:BZ25)=0)+(COUNTA(BZ13)=0),"",100-BZ13-SUMPRODUCT(BU14:BU25,BZ14:BZ25))</f>
        <v>9.075508228460798</v>
      </c>
      <c r="CA5" s="31">
        <f>IF((COUNTA(CA14:CA25)=0)+(COUNTA(CA13)=0),"",100-CA13-SUMPRODUCT(BU14:BU25,CA14:CA25))</f>
        <v>1.3655462184873954</v>
      </c>
      <c r="CB5" s="24"/>
      <c r="CC5" s="24"/>
      <c r="CD5" s="130"/>
      <c r="CE5" s="15" t="s">
        <v>0</v>
      </c>
      <c r="CF5" s="9">
        <f>IF((COUNTA(CF14:CF25)=0)+(COUNTA(CF13)=0),"",100-CF13-SUMPRODUCT(CE14:CE25,CF14:CF25))</f>
        <v>8.2832126345075849</v>
      </c>
      <c r="CG5" s="9" t="str">
        <f>IF((COUNTA(CG14:CG25)=0)+(COUNTA(CG13)=0),"",100-CG13-SUMPRODUCT(CE14:CE25,CG14:CG25))</f>
        <v/>
      </c>
      <c r="CH5" s="9" t="str">
        <f>IF((COUNTA(CH14:CH25)=0)+(COUNTA(CH13)=0),"",100-CH13-SUMPRODUCT(CE14:CE25,CH14:CH25))</f>
        <v/>
      </c>
      <c r="CI5" s="9" t="str">
        <f>IF((COUNTA(CI14:CI25)=0)+(COUNTA(CI13)=0),"",100-CI13-SUMPRODUCT(CE14:CE25,CI14:CI25))</f>
        <v/>
      </c>
      <c r="CJ5" s="9">
        <f>IF((COUNTA(CJ14:CJ25)=0)+(COUNTA(CJ13)=0),"",100-CJ13-SUMPRODUCT(CE14:CE25,CJ14:CJ25))</f>
        <v>8.4867688618652046</v>
      </c>
      <c r="CK5" s="31">
        <f>IF((COUNTA(CK14:CK25)=0)+(COUNTA(CK13)=0),"",100-CK13-SUMPRODUCT(CE14:CE25,CK14:CK25))</f>
        <v>3.9098436062557411</v>
      </c>
      <c r="CL5" s="24"/>
      <c r="CM5" s="24"/>
      <c r="CN5" s="130"/>
      <c r="CO5" s="15" t="s">
        <v>0</v>
      </c>
      <c r="CP5" s="9">
        <f>IF((COUNTA(CP14:CP25)=0)+(COUNTA(CP13)=0),"",100-CP13-SUMPRODUCT(CO14:CO25,CP14:CP25))</f>
        <v>10.859934113370436</v>
      </c>
      <c r="CQ5" s="9" t="str">
        <f>IF((COUNTA(CQ14:CQ25)=0)+(COUNTA(CQ13)=0),"",100-CQ13-SUMPRODUCT(CO14:CO25,CQ14:CQ25))</f>
        <v/>
      </c>
      <c r="CR5" s="9" t="str">
        <f>IF((COUNTA(CR14:CR25)=0)+(COUNTA(CR13)=0),"",100-CR13-SUMPRODUCT(CO14:CO25,CR14:CR25))</f>
        <v/>
      </c>
      <c r="CS5" s="9" t="str">
        <f>IF((COUNTA(CS14:CS25)=0)+(COUNTA(CS13)=0),"",100-CS13-SUMPRODUCT(CO14:CO25,CS14:CS25))</f>
        <v/>
      </c>
      <c r="CT5" s="9">
        <f>IF((COUNTA(CT14:CT25)=0)+(COUNTA(CT13)=0),"",100-CT13-SUMPRODUCT(CO14:CO25,CT14:CT25))</f>
        <v>10.988814850071385</v>
      </c>
      <c r="CU5" s="31">
        <f>IF((COUNTA(CU14:CU25)=0)+(COUNTA(CU13)=0),"",100-CU13-SUMPRODUCT(CO14:CO25,CU14:CU25))</f>
        <v>8.1453634085212983</v>
      </c>
      <c r="CV5" s="24"/>
      <c r="CW5" s="24"/>
      <c r="CX5" s="130"/>
      <c r="CY5" s="15" t="s">
        <v>0</v>
      </c>
      <c r="CZ5" s="9">
        <f>IF((COUNTA(CZ14:CZ25)=0)+(COUNTA(CZ13)=0),"",100-CZ13-SUMPRODUCT(CY14:CY25,CZ14:CZ25))</f>
        <v>11.312582449547204</v>
      </c>
      <c r="DA5" s="9" t="str">
        <f>IF((COUNTA(DA14:DA25)=0)+(COUNTA(DA13)=0),"",100-DA13-SUMPRODUCT(CY14:CY25,DA14:DA25))</f>
        <v/>
      </c>
      <c r="DB5" s="9" t="str">
        <f>IF((COUNTA(DB14:DB25)=0)+(COUNTA(DB13)=0),"",100-DB13-SUMPRODUCT(CY14:CY25,DB14:DB25))</f>
        <v/>
      </c>
      <c r="DC5" s="9" t="str">
        <f>IF((COUNTA(DC14:DC25)=0)+(COUNTA(DC13)=0),"",100-DC13-SUMPRODUCT(CY14:CY25,DC14:DC25))</f>
        <v/>
      </c>
      <c r="DD5" s="9">
        <f>IF((COUNTA(DD14:DD25)=0)+(COUNTA(DD13)=0),"",100-DD13-SUMPRODUCT(CY14:CY25,DD14:DD25))</f>
        <v>11.487514377945157</v>
      </c>
      <c r="DE5" s="31">
        <f>IF((COUNTA(DE14:DE25)=0)+(COUNTA(DE13)=0),"",100-DE13-SUMPRODUCT(CY14:CY25,DE14:DE25))</f>
        <v>7.8228782287822938</v>
      </c>
      <c r="DF5" s="24"/>
      <c r="DG5" s="24"/>
      <c r="DH5" s="130"/>
      <c r="DI5" s="15" t="s">
        <v>0</v>
      </c>
      <c r="DJ5" s="9"/>
      <c r="DK5" s="9"/>
      <c r="DL5" s="9"/>
      <c r="DM5" s="9"/>
      <c r="DN5" s="9"/>
      <c r="DO5" s="31"/>
      <c r="DP5" s="24"/>
      <c r="DQ5" s="24"/>
      <c r="DR5" s="130"/>
      <c r="DS5" s="15" t="s">
        <v>0</v>
      </c>
      <c r="DT5" s="9">
        <f>IF((COUNTA(DT14:DT25)=0)+(COUNTA(DT13)=0),"",100-DT13-SUMPRODUCT(DS14:DS25,DT14:DT25))</f>
        <v>16.8</v>
      </c>
      <c r="DU5" s="9" t="str">
        <f>IF((COUNTA(DU14:DU25)=0)+(COUNTA(DU13)=0),"",100-DU13-SUMPRODUCT(DS14:DS25,DU14:DU25))</f>
        <v/>
      </c>
      <c r="DV5" s="9" t="str">
        <f>IF((COUNTA(DV14:DV25)=0)+(COUNTA(DV13)=0),"",100-DV13-SUMPRODUCT(DS14:DS25,DV14:DV25))</f>
        <v/>
      </c>
      <c r="DW5" s="9" t="str">
        <f>IF((COUNTA(DW14:DW25)=0)+(COUNTA(DW13)=0),"",100-DW13-SUMPRODUCT(DS14:DS25,DW14:DW25))</f>
        <v/>
      </c>
      <c r="DX5" s="9">
        <f>IF((COUNTA(DX14:DX25)=0)+(COUNTA(DX13)=0),"",100-DX13-SUMPRODUCT(DS14:DS25,DX14:DX25))</f>
        <v>16.849999999999998</v>
      </c>
      <c r="DY5" s="31">
        <f>IF((COUNTA(DY14:DY25)=0)+(COUNTA(DY13)=0),"",100-DY13-SUMPRODUCT(DS14:DS25,DY14:DY25))</f>
        <v>14.349999999999994</v>
      </c>
      <c r="DZ5" s="24"/>
      <c r="EA5" s="24"/>
      <c r="EB5" s="130"/>
      <c r="EC5" s="15" t="s">
        <v>0</v>
      </c>
      <c r="ED5" s="9"/>
      <c r="EE5" s="9" t="str">
        <f>IF((COUNTA(EE14:EE25)=0)+(COUNTA(EE13)=0),"",100-EE13-SUMPRODUCT(EC14:EC25,EE14:EE25))</f>
        <v/>
      </c>
      <c r="EF5" s="9" t="str">
        <f>IF((COUNTA(EF14:EF25)=0)+(COUNTA(EF13)=0),"",100-EF13-SUMPRODUCT(EC14:EC25,EF14:EF25))</f>
        <v/>
      </c>
      <c r="EG5" s="9" t="str">
        <f>IF((COUNTA(EG14:EG25)=0)+(COUNTA(EG13)=0),"",100-EG13-SUMPRODUCT(EC14:EC25,EG14:EG25))</f>
        <v/>
      </c>
      <c r="EH5" s="9"/>
      <c r="EI5" s="31"/>
      <c r="EJ5" s="24"/>
      <c r="EK5" s="24"/>
      <c r="EL5" s="130"/>
      <c r="EM5" s="15" t="s">
        <v>0</v>
      </c>
      <c r="EN5" s="9">
        <f>IF((COUNTA(EN14:EN25)=0)+(COUNTA(EN13)=0),"",100-EN13-SUMPRODUCT(EM14:EM25,EN14:EN25))</f>
        <v>16.95</v>
      </c>
      <c r="EO5" s="9" t="str">
        <f>IF((COUNTA(EO14:EO25)=0)+(COUNTA(EO13)=0),"",100-EO13-SUMPRODUCT(EM14:EM25,EO14:EO25))</f>
        <v/>
      </c>
      <c r="EP5" s="9" t="str">
        <f>IF((COUNTA(EP14:EP25)=0)+(COUNTA(EP13)=0),"",100-EP13-SUMPRODUCT(EM14:EM25,EP14:EP25))</f>
        <v/>
      </c>
      <c r="EQ5" s="9" t="str">
        <f>IF((COUNTA(EQ14:EQ25)=0)+(COUNTA(EQ13)=0),"",100-EQ13-SUMPRODUCT(EM14:EM25,EQ14:EQ25))</f>
        <v/>
      </c>
      <c r="ER5" s="9">
        <f>IF((COUNTA(ER14:ER25)=0)+(COUNTA(ER13)=0),"",100-ER13-SUMPRODUCT(EM14:EM25,ER14:ER25))</f>
        <v>17.199999999999996</v>
      </c>
      <c r="ES5" s="31">
        <f>IF((COUNTA(ES14:ES25)=0)+(COUNTA(ES13)=0),"",100-ES13-SUMPRODUCT(EM14:EM25,ES14:ES25))</f>
        <v>12.299999999999997</v>
      </c>
      <c r="ET5" s="24"/>
      <c r="EU5" s="24"/>
      <c r="EV5" s="130"/>
      <c r="EW5" s="15" t="s">
        <v>0</v>
      </c>
      <c r="EX5" s="9"/>
      <c r="EY5" s="9" t="str">
        <f>IF((COUNTA(EY14:EY25)=0)+(COUNTA(EY13)=0),"",100-EY13-SUMPRODUCT(EW14:EW25,EY14:EY25))</f>
        <v/>
      </c>
      <c r="EZ5" s="9" t="str">
        <f>IF((COUNTA(EZ14:EZ25)=0)+(COUNTA(EZ13)=0),"",100-EZ13-SUMPRODUCT(EW14:EW25,EZ14:EZ25))</f>
        <v/>
      </c>
      <c r="FA5" s="9" t="str">
        <f>IF((COUNTA(FA14:FA25)=0)+(COUNTA(FA13)=0),"",100-FA13-SUMPRODUCT(EW14:EW25,FA14:FA25))</f>
        <v/>
      </c>
      <c r="FB5" s="9"/>
      <c r="FC5" s="31"/>
      <c r="FD5" s="24"/>
      <c r="FE5" s="24"/>
      <c r="FF5" s="130"/>
      <c r="FG5" s="67" t="s">
        <v>0</v>
      </c>
      <c r="FH5" s="9">
        <f>IF((COUNTA(FH14:FH25)=0)+(COUNTA(FH13)=0),"",100-FH13-SUMPRODUCT(FG14:FG25,FH14:FH25))</f>
        <v>21.35</v>
      </c>
      <c r="FI5" s="9" t="str">
        <f>IF((COUNTA(FI14:FI25)=0)+(COUNTA(FI13)=0),"",100-FI13-SUMPRODUCT(FG14:FG25,FI14:FI25))</f>
        <v/>
      </c>
      <c r="FJ5" s="9" t="str">
        <f>IF((COUNTA(FJ14:FJ25)=0)+(COUNTA(FJ13)=0),"",100-FJ13-SUMPRODUCT(FG14:FG25,FJ14:FJ25))</f>
        <v/>
      </c>
      <c r="FK5" s="9" t="str">
        <f>IF((COUNTA(FK14:FK25)=0)+(COUNTA(FK13)=0),"",100-FK13-SUMPRODUCT(FG14:FG25,FK14:FK25))</f>
        <v/>
      </c>
      <c r="FL5" s="9">
        <f>IF((COUNTA(FL14:FL25)=0)+(COUNTA(FL13)=0),"",100-FL13-SUMPRODUCT(FG14:FG25,FL14:FL25))</f>
        <v>21.1</v>
      </c>
      <c r="FM5" s="31">
        <f>IF((COUNTA(FM14:FM25)=0)+(COUNTA(FM13)=0),"",100-FM13-SUMPRODUCT(FG14:FG25,FM14:FM25))</f>
        <v>27.199999999999996</v>
      </c>
      <c r="FN5" s="24"/>
      <c r="FO5" s="24"/>
      <c r="FP5" s="130"/>
      <c r="FQ5" s="15" t="s">
        <v>0</v>
      </c>
      <c r="FR5" s="9"/>
      <c r="FS5" s="9" t="str">
        <f>IF((COUNTA(FS14:FS25)=0)+(COUNTA(FS13)=0),"",100-FS13-SUMPRODUCT(FQ14:FQ25,FS14:FS25))</f>
        <v/>
      </c>
      <c r="FT5" s="9" t="str">
        <f>IF((COUNTA(FT14:FT25)=0)+(COUNTA(FT13)=0),"",100-FT13-SUMPRODUCT(FQ14:FQ25,FT14:FT25))</f>
        <v/>
      </c>
      <c r="FU5" s="9" t="str">
        <f>IF((COUNTA(FU14:FU25)=0)+(COUNTA(FU13)=0),"",100-FU13-SUMPRODUCT(FQ14:FQ25,FU14:FU25))</f>
        <v/>
      </c>
      <c r="FV5" s="9"/>
      <c r="FW5" s="31"/>
      <c r="FX5" s="24"/>
      <c r="FY5" s="24"/>
      <c r="FZ5" s="130"/>
      <c r="GA5" s="15" t="s">
        <v>0</v>
      </c>
      <c r="GB5" s="9"/>
      <c r="GC5" s="9" t="str">
        <f>IF((COUNTA(GC14:GC25)=0)+(COUNTA(GC13)=0),"",100-GC13-SUMPRODUCT(GA14:GA25,GC14:GC25))</f>
        <v/>
      </c>
      <c r="GD5" s="9" t="str">
        <f>IF((COUNTA(GD14:GD25)=0)+(COUNTA(GD13)=0),"",100-GD13-SUMPRODUCT(GA14:GA25,GD14:GD25))</f>
        <v/>
      </c>
      <c r="GE5" s="9" t="str">
        <f>IF((COUNTA(GE14:GE25)=0)+(COUNTA(GE13)=0),"",100-GE13-SUMPRODUCT(GA14:GA25,GE14:GE25))</f>
        <v/>
      </c>
      <c r="GF5" s="9"/>
      <c r="GG5" s="31"/>
      <c r="GH5" s="24"/>
      <c r="GI5" s="24"/>
      <c r="GJ5" s="130"/>
      <c r="GK5" s="15" t="s">
        <v>0</v>
      </c>
      <c r="GL5" s="9">
        <f>IF((COUNTA(GL14:GL25)=0)+(COUNTA(GL13)=0),"",100-GL13-SUMPRODUCT(GK14:GK25,GL14:GL25))</f>
        <v>22.650866824274487</v>
      </c>
      <c r="GM5" s="9" t="str">
        <f>IF((COUNTA(GM14:GM25)=0)+(COUNTA(GM13)=0),"",100-GM13-SUMPRODUCT(GK14:GK25,GM14:GM25))</f>
        <v/>
      </c>
      <c r="GN5" s="9" t="str">
        <f>IF((COUNTA(GN14:GN25)=0)+(COUNTA(GN13)=0),"",100-GN13-SUMPRODUCT(GK14:GK25,GN14:GN25))</f>
        <v/>
      </c>
      <c r="GO5" s="9" t="str">
        <f>IF((COUNTA(GO14:GO25)=0)+(COUNTA(GO13)=0),"",100-GO13-SUMPRODUCT(GK14:GK25,GO14:GO25))</f>
        <v/>
      </c>
      <c r="GP5" s="9">
        <f>IF((COUNTA(GP14:GP25)=0)+(COUNTA(GP13)=0),"",100-GP13-SUMPRODUCT(GK14:GK25,GP14:GP25))</f>
        <v>22.672536579049591</v>
      </c>
      <c r="GQ5" s="31">
        <f>IF((COUNTA(GQ14:GQ25)=0)+(COUNTA(GQ13)=0),"",100-GQ13-SUMPRODUCT(GK14:GK25,GQ14:GQ25))</f>
        <v>22.353193313330479</v>
      </c>
      <c r="GR5" s="24"/>
      <c r="GS5" s="24"/>
      <c r="GT5" s="130"/>
      <c r="GU5" s="15" t="s">
        <v>0</v>
      </c>
      <c r="GV5" s="9"/>
      <c r="GW5" s="9" t="str">
        <f>IF((COUNTA(GW14:GW25)=0)+(COUNTA(GW13)=0),"",100-GW13-SUMPRODUCT(GU14:GU25,GW14:GW25))</f>
        <v/>
      </c>
      <c r="GX5" s="9" t="str">
        <f>IF((COUNTA(GX14:GX25)=0)+(COUNTA(GX13)=0),"",100-GX13-SUMPRODUCT(GU14:GU25,GX14:GX25))</f>
        <v/>
      </c>
      <c r="GY5" s="9" t="str">
        <f>IF((COUNTA(GY14:GY25)=0)+(COUNTA(GY13)=0),"",100-GY13-SUMPRODUCT(GU14:GU25,GY14:GY25))</f>
        <v/>
      </c>
      <c r="GZ5" s="9"/>
      <c r="HA5" s="31"/>
      <c r="HB5" s="24"/>
      <c r="HC5" s="24"/>
      <c r="HD5" s="130"/>
      <c r="HE5" s="15" t="s">
        <v>0</v>
      </c>
      <c r="HF5" s="9"/>
      <c r="HG5" s="9" t="str">
        <f>IF((COUNTA(HG14:HG25)=0)+(COUNTA(HG13)=0),"",100-HG13-SUMPRODUCT(HE14:HE25,HG14:HG25))</f>
        <v/>
      </c>
      <c r="HH5" s="9" t="str">
        <f>IF((COUNTA(HH14:HH25)=0)+(COUNTA(HH13)=0),"",100-HH13-SUMPRODUCT(HE14:HE25,HH14:HH25))</f>
        <v/>
      </c>
      <c r="HI5" s="9" t="str">
        <f>IF((COUNTA(HI14:HI25)=0)+(COUNTA(HI13)=0),"",100-HI13-SUMPRODUCT(HE14:HE25,HI14:HI25))</f>
        <v/>
      </c>
      <c r="HJ5" s="9"/>
      <c r="HK5" s="31"/>
      <c r="HL5" s="24"/>
      <c r="HM5" s="24"/>
      <c r="HN5" s="130"/>
      <c r="HO5" s="15" t="s">
        <v>0</v>
      </c>
      <c r="HP5" s="9"/>
      <c r="HQ5" s="9" t="str">
        <f>IF((COUNTA(HQ14:HQ25)=0)+(COUNTA(HQ13)=0),"",100-HQ13-SUMPRODUCT(HO14:HO25,HQ14:HQ25))</f>
        <v/>
      </c>
      <c r="HR5" s="9" t="str">
        <f>IF((COUNTA(HR14:HR25)=0)+(COUNTA(HR13)=0),"",100-HR13-SUMPRODUCT(HO14:HO25,HR14:HR25))</f>
        <v/>
      </c>
      <c r="HS5" s="9" t="str">
        <f>IF((COUNTA(HS14:HS25)=0)+(COUNTA(HS13)=0),"",100-HS13-SUMPRODUCT(HO14:HO25,HS14:HS25))</f>
        <v/>
      </c>
      <c r="HT5" s="9"/>
      <c r="HU5" s="31"/>
      <c r="HV5" s="24"/>
      <c r="HW5" s="24"/>
      <c r="HX5" s="130"/>
      <c r="HY5" s="209" t="s">
        <v>0</v>
      </c>
      <c r="HZ5" s="9">
        <f>IF((COUNTA(HZ14:HZ25)=0)+(COUNTA(HZ13)=0),"",100-HZ13-SUMPRODUCT(HY14:HY25,HZ14:HZ25))</f>
        <v>15.417499426473963</v>
      </c>
      <c r="IA5" s="9" t="str">
        <f>IF((COUNTA(IA14:IA25)=0)+(COUNTA(IA13)=0),"",100-IA13-SUMPRODUCT(HY14:HY25,IA14:IA25))</f>
        <v/>
      </c>
      <c r="IB5" s="9" t="str">
        <f>IF((COUNTA(IB14:IB25)=0)+(COUNTA(IB13)=0),"",100-IB13-SUMPRODUCT(HY14:HY25,IB14:IB25))</f>
        <v/>
      </c>
      <c r="IC5" s="9" t="str">
        <f>IF((COUNTA(IC14:IC25)=0)+(COUNTA(IC13)=0),"",100-IC13-SUMPRODUCT(HY14:HY25,IC14:IC25))</f>
        <v/>
      </c>
      <c r="ID5" s="9">
        <f>IF((COUNTA(ID14:ID25)=0)+(COUNTA(ID13)=0),"",100-ID13-SUMPRODUCT(HY14:HY25,ID14:ID25))</f>
        <v>16.400000000000002</v>
      </c>
      <c r="IE5" s="31">
        <f>IF((COUNTA(IE14:IE25)=0)+(COUNTA(IE13)=0),"",100-IE13-SUMPRODUCT(HY14:HY25,IE14:IE25))</f>
        <v>5.0399999999999991</v>
      </c>
      <c r="IF5" s="24"/>
      <c r="IG5" s="24"/>
      <c r="IH5" s="130"/>
      <c r="II5" s="209" t="s">
        <v>0</v>
      </c>
      <c r="IJ5" s="9" t="str">
        <f>IF((COUNTA(IJ14:IJ25)=0)+(COUNTA(IJ13)=0),"",100-IJ13-SUMPRODUCT(II14:II25,IJ14:IJ25))</f>
        <v/>
      </c>
      <c r="IK5" s="9" t="str">
        <f>IF((COUNTA(IK14:IK25)=0)+(COUNTA(IK13)=0),"",100-IK13-SUMPRODUCT(II14:II25,IK14:IK25))</f>
        <v/>
      </c>
      <c r="IL5" s="9">
        <f>IF((COUNTA(IL14:IL25)=0)+(COUNTA(IL13)=0),"",100-IL13-SUMPRODUCT(II14:II25,IL14:IL25))</f>
        <v>13.265300000000011</v>
      </c>
      <c r="IM5" s="9" t="str">
        <f>IF((COUNTA(IM14:IM25)=0)+(COUNTA(IM13)=0),"",100-IM13-SUMPRODUCT(II14:II25,IM14:IM25))</f>
        <v/>
      </c>
      <c r="IN5" s="9" t="str">
        <f>IF((COUNTA(IN14:IN25)=0)+(COUNTA(IN13)=0),"",100-IN13-SUMPRODUCT(II14:II25,IN14:IN25))</f>
        <v/>
      </c>
      <c r="IO5" s="31" t="str">
        <f>IF((COUNTA(IO14:IO25)=0)+(COUNTA(IO13)=0),"",100-IO13-SUMPRODUCT(II14:II25,IO14:IO25))</f>
        <v/>
      </c>
      <c r="IP5" s="24"/>
      <c r="IQ5" s="24"/>
      <c r="IR5" s="130"/>
      <c r="IS5" s="15" t="s">
        <v>0</v>
      </c>
      <c r="IT5" s="9"/>
      <c r="IU5" s="9" t="str">
        <f>IF((COUNTA(IU14:IU25)=0)+(COUNTA(IU13)=0),"",100-IU13-SUMPRODUCT(IS14:IS25,IU14:IU25))</f>
        <v/>
      </c>
      <c r="IV5" s="9" t="str">
        <f>IF((COUNTA(IV14:IV25)=0)+(COUNTA(IV13)=0),"",100-IV13-SUMPRODUCT(IS14:IS25,IV14:IV25))</f>
        <v/>
      </c>
      <c r="IW5" s="9" t="str">
        <f>IF((COUNTA(IW14:IW25)=0)+(COUNTA(IW13)=0),"",100-IW13-SUMPRODUCT(IS14:IS25,IW14:IW25))</f>
        <v/>
      </c>
      <c r="IX5" s="9"/>
      <c r="IY5" s="31"/>
      <c r="IZ5" s="24"/>
      <c r="JA5" s="24"/>
      <c r="JB5" s="130"/>
      <c r="JC5" s="15" t="s">
        <v>0</v>
      </c>
      <c r="JD5" s="9"/>
      <c r="JE5" s="9" t="str">
        <f>IF((COUNTA(JE14:JE25)=0)+(COUNTA(JE13)=0),"",100-JE13-SUMPRODUCT(JC14:JC25,JE14:JE25))</f>
        <v/>
      </c>
      <c r="JF5" s="9" t="str">
        <f>IF((COUNTA(JF14:JF25)=0)+(COUNTA(JF13)=0),"",100-JF13-SUMPRODUCT(JC14:JC25,JF14:JF25))</f>
        <v/>
      </c>
      <c r="JG5" s="9" t="str">
        <f>IF((COUNTA(JG14:JG25)=0)+(COUNTA(JG13)=0),"",100-JG13-SUMPRODUCT(JC14:JC25,JG14:JG25))</f>
        <v/>
      </c>
      <c r="JH5" s="9"/>
      <c r="JI5" s="31"/>
      <c r="JJ5" s="24"/>
      <c r="JK5" s="24"/>
      <c r="JL5" s="130"/>
      <c r="JM5" s="209" t="s">
        <v>0</v>
      </c>
      <c r="JN5" s="9">
        <f>IF((COUNTA(JN14:JN25)=0)+(COUNTA(JN13)=0),"",100-JN13-SUMPRODUCT(JM14:JM25,JN14:JN25))</f>
        <v>9.4595278459553143</v>
      </c>
      <c r="JO5" s="9" t="str">
        <f>IF((COUNTA(JO14:JO25)=0)+(COUNTA(JO13)=0),"",100-JO13-SUMPRODUCT(JM14:JM25,JO14:JO25))</f>
        <v/>
      </c>
      <c r="JP5" s="9" t="str">
        <f>IF((COUNTA(JP14:JP25)=0)+(COUNTA(JP13)=0),"",100-JP13-SUMPRODUCT(JM14:JM25,JP14:JP25))</f>
        <v/>
      </c>
      <c r="JQ5" s="9" t="str">
        <f>IF((COUNTA(JQ14:JQ25)=0)+(COUNTA(JQ13)=0),"",100-JQ13-SUMPRODUCT(JM14:JM25,JQ14:JQ25))</f>
        <v/>
      </c>
      <c r="JR5" s="9">
        <f>IF((COUNTA(JR14:JR25)=0)+(COUNTA(JR13)=0),"",100-JR13-SUMPRODUCT(JM14:JM25,JR14:JR25))</f>
        <v>9.6750410371977829</v>
      </c>
      <c r="JS5" s="31">
        <f>IF((COUNTA(JS14:JS25)=0)+(COUNTA(JS13)=0),"",100-JS13-SUMPRODUCT(JM14:JM25,JS14:JS25))</f>
        <v>7.2945779765231933</v>
      </c>
      <c r="JT5" s="24"/>
      <c r="JU5" s="24"/>
    </row>
    <row xmlns:x14ac="http://schemas.microsoft.com/office/spreadsheetml/2009/9/ac" r="6" s="4" customFormat="true" x14ac:dyDescent="0.25">
      <c r="A6" s="427" t="str">
        <f ca="true">IF(ISBLANK('Data Summary'!A8),"",'Data Summary'!A8)</f>
        <v>ETH_2002_EMIS</v>
      </c>
      <c r="B6" s="130"/>
      <c r="C6" s="15"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1" t="str">
        <f>IF(COUNTA(I14:I25)=0,"",SUMPRODUCT(I14:I25,C14:C25))</f>
        <v/>
      </c>
      <c r="J6" s="24"/>
      <c r="K6" s="24"/>
      <c r="L6" s="130"/>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31" t="str">
        <f>IF(COUNTA(S14:S25)=0,"",SUMPRODUCT(S14:S25,M14:M25))</f>
        <v/>
      </c>
      <c r="T6" s="24"/>
      <c r="U6" s="24"/>
      <c r="V6" s="130"/>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31" t="str">
        <f>IF(COUNTA(AC14:AC25)=0,"",SUMPRODUCT(AC14:AC25,W14:W25))</f>
        <v/>
      </c>
      <c r="AD6" s="24"/>
      <c r="AE6" s="24"/>
      <c r="AF6" s="130"/>
      <c r="AG6" s="15"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1" t="str">
        <f>IF(COUNTA(AM14:AM25)=0,"",SUMPRODUCT(AM14:AM25,AG14:AG25))</f>
        <v/>
      </c>
      <c r="AN6" s="24"/>
      <c r="AO6" s="24"/>
      <c r="AP6" s="130"/>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1" t="str">
        <f>IF(COUNTA(AW14:AW25)=0,"",SUMPRODUCT(AW14:AW25,AQ14:AQ25))</f>
        <v/>
      </c>
      <c r="AX6" s="24"/>
      <c r="AY6" s="24"/>
      <c r="AZ6" s="130"/>
      <c r="BA6" s="67"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1" t="str">
        <f>IF(COUNTA(BG14:BG25)=0,"",SUMPRODUCT(BG14:BG25,BA14:BA25))</f>
        <v/>
      </c>
      <c r="BH6" s="24"/>
      <c r="BI6" s="24"/>
      <c r="BJ6" s="130"/>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31" t="str">
        <f>IF(COUNTA(BQ14:BQ25)=0,"",SUMPRODUCT(BQ14:BQ25,BK14:BK25))</f>
        <v/>
      </c>
      <c r="BR6" s="24"/>
      <c r="BS6" s="24"/>
      <c r="BT6" s="130"/>
      <c r="BU6" s="15" t="s">
        <v>19</v>
      </c>
      <c r="BV6" s="9">
        <f>IF(COUNTA(BV14:BV25)=0,"",SUMPRODUCT(BV14:BV25,BU14:BU25))</f>
        <v>25.717194151397372</v>
      </c>
      <c r="BW6" s="9" t="str">
        <f>IF(COUNTA(BW14:BW25)=0,"",SUMPRODUCT(BW14:BW25,BU14:BU25))</f>
        <v/>
      </c>
      <c r="BX6" s="9" t="str">
        <f>IF(COUNTA(BX14:BX25)=0,"",SUMPRODUCT(BX14:BX25,BU14:BU25))</f>
        <v/>
      </c>
      <c r="BY6" s="9" t="str">
        <f>IF(COUNTA(BY14:BY25)=0,"",SUMPRODUCT(BY14:BY25,BU14:BU25))</f>
        <v/>
      </c>
      <c r="BZ6" s="9">
        <f>IF(COUNTA(BZ14:BZ25)=0,"",SUMPRODUCT(BZ14:BZ25,BU14:BU25))</f>
        <v>23.949661181026137</v>
      </c>
      <c r="CA6" s="31">
        <f>IF(COUNTA(CA14:CA25)=0,"",SUMPRODUCT(CA14:CA25,BU14:BU25))</f>
        <v>64.075630252100837</v>
      </c>
      <c r="CB6" s="24"/>
      <c r="CC6" s="24"/>
      <c r="CD6" s="130"/>
      <c r="CE6" s="15" t="s">
        <v>19</v>
      </c>
      <c r="CF6" s="9">
        <f>IF(COUNTA(CF14:CF25)=0,"",SUMPRODUCT(CF14:CF25,CE14:CE25))</f>
        <v>25.602471257313532</v>
      </c>
      <c r="CG6" s="9" t="str">
        <f>IF(COUNTA(CG14:CG25)=0,"",SUMPRODUCT(CG14:CG25,CE14:CE25))</f>
        <v/>
      </c>
      <c r="CH6" s="9" t="str">
        <f>IF(COUNTA(CH14:CH25)=0,"",SUMPRODUCT(CH14:CH25,CE14:CE25))</f>
        <v/>
      </c>
      <c r="CI6" s="9" t="str">
        <f>IF(COUNTA(CI14:CI25)=0,"",SUMPRODUCT(CI14:CI25,CE14:CE25))</f>
        <v/>
      </c>
      <c r="CJ6" s="9">
        <f>IF(COUNTA(CJ14:CJ25)=0,"",SUMPRODUCT(CJ14:CJ25,CE14:CE25))</f>
        <v>23.816048642630815</v>
      </c>
      <c r="CK6" s="31">
        <f>IF(COUNTA(CK14:CK25)=0,"",SUMPRODUCT(CK14:CK25,CE14:CE25))</f>
        <v>63.983440662373503</v>
      </c>
      <c r="CL6" s="24"/>
      <c r="CM6" s="24"/>
      <c r="CN6" s="130"/>
      <c r="CO6" s="15" t="s">
        <v>19</v>
      </c>
      <c r="CP6" s="9">
        <f>IF(COUNTA(CP14:CP25)=0,"",SUMPRODUCT(CP14:CP25,CO14:CO25))</f>
        <v>24.908175243288277</v>
      </c>
      <c r="CQ6" s="9" t="str">
        <f>IF(COUNTA(CQ14:CQ25)=0,"",SUMPRODUCT(CQ14:CQ25,CO14:CO25))</f>
        <v/>
      </c>
      <c r="CR6" s="9" t="str">
        <f>IF(COUNTA(CR14:CR25)=0,"",SUMPRODUCT(CR14:CR25,CO14:CO25))</f>
        <v/>
      </c>
      <c r="CS6" s="9" t="str">
        <f>IF(COUNTA(CS14:CS25)=0,"",SUMPRODUCT(CS14:CS25,CO14:CO25))</f>
        <v/>
      </c>
      <c r="CT6" s="9">
        <f>IF(COUNTA(CT14:CT25)=0,"",SUMPRODUCT(CT14:CT25,CO14:CO25))</f>
        <v>23.256782484531179</v>
      </c>
      <c r="CU6" s="31">
        <f>IF(COUNTA(CU14:CU25)=0,"",SUMPRODUCT(CU14:CU25,CO14:CO25))</f>
        <v>59.690893901420218</v>
      </c>
      <c r="CV6" s="24"/>
      <c r="CW6" s="24"/>
      <c r="CX6" s="130"/>
      <c r="CY6" s="15" t="s">
        <v>19</v>
      </c>
      <c r="CZ6" s="9">
        <f>IF(COUNTA(CZ14:CZ25)=0,"",SUMPRODUCT(CZ14:CZ25,CY14:CY25))</f>
        <v>27.60411752940934</v>
      </c>
      <c r="DA6" s="9" t="str">
        <f>IF(COUNTA(DA14:DA25)=0,"",SUMPRODUCT(DA14:DA25,CY14:CY25))</f>
        <v/>
      </c>
      <c r="DB6" s="9" t="str">
        <f>IF(COUNTA(DB14:DB25)=0,"",SUMPRODUCT(DB14:DB25,CY14:CY25))</f>
        <v/>
      </c>
      <c r="DC6" s="9" t="str">
        <f>IF(COUNTA(DC14:DC25)=0,"",SUMPRODUCT(DC14:DC25,CY14:CY25))</f>
        <v/>
      </c>
      <c r="DD6" s="9">
        <f>IF(COUNTA(DD14:DD25)=0,"",SUMPRODUCT(DD14:DD25,CY14:CY25))</f>
        <v>25.876590850061223</v>
      </c>
      <c r="DE6" s="31">
        <f>IF(COUNTA(DE14:DE25)=0,"",SUMPRODUCT(DE14:DE25,CY14:CY25))</f>
        <v>62.066420664206639</v>
      </c>
      <c r="DF6" s="24"/>
      <c r="DG6" s="24"/>
      <c r="DH6" s="130"/>
      <c r="DI6" s="15" t="s">
        <v>19</v>
      </c>
      <c r="DJ6" s="9">
        <f>IF(COUNTA(DJ14:DJ25)=0,"",SUMPRODUCT(DJ14:DJ25,DI14:DI25))</f>
        <v>38.52913798754507</v>
      </c>
      <c r="DK6" s="9" t="str">
        <f>IF(COUNTA(DK14:DK25)=0,"",SUMPRODUCT(DK14:DK25,DI14:DI25))</f>
        <v/>
      </c>
      <c r="DL6" s="9" t="str">
        <f>IF(COUNTA(DL14:DL25)=0,"",SUMPRODUCT(DL14:DL25,DI14:DI25))</f>
        <v/>
      </c>
      <c r="DM6" s="9" t="str">
        <f>IF(COUNTA(DM14:DM25)=0,"",SUMPRODUCT(DM14:DM25,DI14:DI25))</f>
        <v/>
      </c>
      <c r="DN6" s="9">
        <f>IF(COUNTA(DN14:DN25)=0,"",SUMPRODUCT(DN14:DN25,DI14:DI25))</f>
        <v>37.4</v>
      </c>
      <c r="DO6" s="31">
        <f>IF(COUNTA(DO14:DO25)=0,"",SUMPRODUCT(DO14:DO25,DI14:DI25))</f>
        <v>69.900000000000006</v>
      </c>
      <c r="DP6" s="24"/>
      <c r="DQ6" s="24"/>
      <c r="DR6" s="130"/>
      <c r="DS6" s="15" t="s">
        <v>19</v>
      </c>
      <c r="DT6" s="9">
        <f>IF(COUNTA(DT14:DT25)=0,"",SUMPRODUCT(DT14:DT25,DS14:DS25))</f>
        <v>23.3</v>
      </c>
      <c r="DU6" s="9" t="str">
        <f>IF(COUNTA(DU14:DU25)=0,"",SUMPRODUCT(DU14:DU25,DS14:DS25))</f>
        <v/>
      </c>
      <c r="DV6" s="9" t="str">
        <f>IF(COUNTA(DV14:DV25)=0,"",SUMPRODUCT(DV14:DV25,DS14:DS25))</f>
        <v/>
      </c>
      <c r="DW6" s="9" t="str">
        <f>IF(COUNTA(DW14:DW25)=0,"",SUMPRODUCT(DW14:DW25,DS14:DS25))</f>
        <v/>
      </c>
      <c r="DX6" s="9">
        <f>IF(COUNTA(DX14:DX25)=0,"",SUMPRODUCT(DX14:DX25,DS14:DS25))</f>
        <v>21.55</v>
      </c>
      <c r="DY6" s="31">
        <f>IF(COUNTA(DY14:DY25)=0,"",SUMPRODUCT(DY14:DY25,DS14:DS25))</f>
        <v>57.150000000000006</v>
      </c>
      <c r="DZ6" s="24"/>
      <c r="EA6" s="24"/>
      <c r="EB6" s="130"/>
      <c r="EC6" s="15" t="s">
        <v>19</v>
      </c>
      <c r="ED6" s="9">
        <f>IF(COUNTA(ED14:ED25)=0,"",SUMPRODUCT(ED14:ED25,EC14:EC25))</f>
        <v>35.329301868239924</v>
      </c>
      <c r="EE6" s="9" t="str">
        <f>IF(COUNTA(EE14:EE25)=0,"",SUMPRODUCT(EE14:EE25,EC14:EC25))</f>
        <v/>
      </c>
      <c r="EF6" s="9" t="str">
        <f>IF(COUNTA(EF14:EF25)=0,"",SUMPRODUCT(EF14:EF25,EC14:EC25))</f>
        <v/>
      </c>
      <c r="EG6" s="9" t="str">
        <f>IF(COUNTA(EG14:EG25)=0,"",SUMPRODUCT(EG14:EG25,EC14:EC25))</f>
        <v/>
      </c>
      <c r="EH6" s="9">
        <f>IF(COUNTA(EH14:EH25)=0,"",SUMPRODUCT(EH14:EH25,EC14:EC25))</f>
        <v>35.1</v>
      </c>
      <c r="EI6" s="31">
        <f>IF(COUNTA(EI14:EI25)=0,"",SUMPRODUCT(EI14:EI25,EC14:EC25))</f>
        <v>41.7</v>
      </c>
      <c r="EJ6" s="24"/>
      <c r="EK6" s="24"/>
      <c r="EL6" s="130"/>
      <c r="EM6" s="15" t="s">
        <v>19</v>
      </c>
      <c r="EN6" s="9">
        <f>IF(COUNTA(EN14:EN25)=0,"",SUMPRODUCT(EN14:EN25,EM14:EM25))</f>
        <v>21.95</v>
      </c>
      <c r="EO6" s="9" t="str">
        <f>IF(COUNTA(EO14:EO25)=0,"",SUMPRODUCT(EO14:EO25,EM14:EM25))</f>
        <v/>
      </c>
      <c r="EP6" s="9" t="str">
        <f>IF(COUNTA(EP14:EP25)=0,"",SUMPRODUCT(EP14:EP25,EM14:EM25))</f>
        <v/>
      </c>
      <c r="EQ6" s="9" t="str">
        <f>IF(COUNTA(EQ14:EQ25)=0,"",SUMPRODUCT(EQ14:EQ25,EM14:EM25))</f>
        <v/>
      </c>
      <c r="ER6" s="9">
        <f>IF(COUNTA(ER14:ER25)=0,"",SUMPRODUCT(ER14:ER25,EM14:EM25))</f>
        <v>19.700000000000003</v>
      </c>
      <c r="ES6" s="31">
        <f>IF(COUNTA(ES14:ES25)=0,"",SUMPRODUCT(ES14:ES25,EM14:EM25))</f>
        <v>60.2</v>
      </c>
      <c r="ET6" s="24"/>
      <c r="EU6" s="24"/>
      <c r="EV6" s="130"/>
      <c r="EW6" s="15" t="s">
        <v>19</v>
      </c>
      <c r="EX6" s="9">
        <f>IF(COUNTA(EX14:EX25)=0,"",SUMPRODUCT(EX14:EX25,EW14:EW25))</f>
        <v>40.674206912513498</v>
      </c>
      <c r="EY6" s="9" t="str">
        <f>IF(COUNTA(EY14:EY25)=0,"",SUMPRODUCT(EY14:EY25,EW14:EW25))</f>
        <v/>
      </c>
      <c r="EZ6" s="9" t="str">
        <f>IF(COUNTA(EZ14:EZ25)=0,"",SUMPRODUCT(EZ14:EZ25,EW14:EW25))</f>
        <v/>
      </c>
      <c r="FA6" s="9" t="str">
        <f>IF(COUNTA(FA14:FA25)=0,"",SUMPRODUCT(FA14:FA25,EW14:EW25))</f>
        <v/>
      </c>
      <c r="FB6" s="9">
        <f>IF(COUNTA(FB14:FB25)=0,"",SUMPRODUCT(FB14:FB25,EW14:EW25))</f>
        <v>39.369999999999997</v>
      </c>
      <c r="FC6" s="31">
        <f>IF(COUNTA(FC14:FC25)=0,"",SUMPRODUCT(FC14:FC25,EW14:EW25))</f>
        <v>73.8</v>
      </c>
      <c r="FD6" s="24"/>
      <c r="FE6" s="24"/>
      <c r="FF6" s="130"/>
      <c r="FG6" s="67" t="s">
        <v>19</v>
      </c>
      <c r="FH6" s="9">
        <f>IF(COUNTA(FH14:FH25)=0,"",SUMPRODUCT(FH14:FH25,FG14:FG25))</f>
        <v>21.85</v>
      </c>
      <c r="FI6" s="9" t="str">
        <f>IF(COUNTA(FI14:FI25)=0,"",SUMPRODUCT(FI14:FI25,FG14:FG25))</f>
        <v/>
      </c>
      <c r="FJ6" s="9" t="str">
        <f>IF(COUNTA(FJ14:FJ25)=0,"",SUMPRODUCT(FJ14:FJ25,FG14:FG25))</f>
        <v/>
      </c>
      <c r="FK6" s="9" t="str">
        <f>IF(COUNTA(FK14:FK25)=0,"",SUMPRODUCT(FK14:FK25,FG14:FG25))</f>
        <v/>
      </c>
      <c r="FL6" s="9">
        <f>IF(COUNTA(FL14:FL25)=0,"",SUMPRODUCT(FL14:FL25,FG14:FG25))</f>
        <v>19.600000000000001</v>
      </c>
      <c r="FM6" s="31">
        <f>IF(COUNTA(FM14:FM25)=0,"",SUMPRODUCT(FM14:FM25,FG14:FG25))</f>
        <v>56.6</v>
      </c>
      <c r="FN6" s="24"/>
      <c r="FO6" s="24"/>
      <c r="FP6" s="130"/>
      <c r="FQ6" s="15" t="s">
        <v>19</v>
      </c>
      <c r="FR6" s="9" t="str">
        <f>IF(COUNTA(FR14:FR25)=0,"",SUMPRODUCT(FR14:FR25,FQ14:FQ25))</f>
        <v/>
      </c>
      <c r="FS6" s="9" t="str">
        <f>IF(COUNTA(FS14:FS25)=0,"",SUMPRODUCT(FS14:FS25,FQ14:FQ25))</f>
        <v/>
      </c>
      <c r="FT6" s="9" t="str">
        <f>IF(COUNTA(FT14:FT25)=0,"",SUMPRODUCT(FT14:FT25,FQ14:FQ25))</f>
        <v/>
      </c>
      <c r="FU6" s="9" t="str">
        <f>IF(COUNTA(FU14:FU25)=0,"",SUMPRODUCT(FU14:FU25,FQ14:FQ25))</f>
        <v/>
      </c>
      <c r="FV6" s="9" t="str">
        <f>IF(COUNTA(FV14:FV25)=0,"",SUMPRODUCT(FV14:FV25,FQ14:FQ25))</f>
        <v/>
      </c>
      <c r="FW6" s="31" t="str">
        <f>IF(COUNTA(FW14:FW25)=0,"",SUMPRODUCT(FW14:FW25,FQ14:FQ25))</f>
        <v/>
      </c>
      <c r="FX6" s="24"/>
      <c r="FY6" s="24"/>
      <c r="FZ6" s="130"/>
      <c r="GA6" s="15" t="s">
        <v>19</v>
      </c>
      <c r="GB6" s="9">
        <f>IF(COUNTA(GB14:GB25)=0,"",SUMPRODUCT(GB14:GB25,GA14:GA25))</f>
        <v>52.533015854579247</v>
      </c>
      <c r="GC6" s="9" t="str">
        <f>IF(COUNTA(GC14:GC25)=0,"",SUMPRODUCT(GC14:GC25,GA14:GA25))</f>
        <v/>
      </c>
      <c r="GD6" s="9" t="str">
        <f>IF(COUNTA(GD14:GD25)=0,"",SUMPRODUCT(GD14:GD25,GA14:GA25))</f>
        <v/>
      </c>
      <c r="GE6" s="9" t="str">
        <f>IF(COUNTA(GE14:GE25)=0,"",SUMPRODUCT(GE14:GE25,GA14:GA25))</f>
        <v/>
      </c>
      <c r="GF6" s="9">
        <f>IF(COUNTA(GF14:GF25)=0,"",SUMPRODUCT(GF14:GF25,GA14:GA25))</f>
        <v>52</v>
      </c>
      <c r="GG6" s="31">
        <f>IF(COUNTA(GG14:GG25)=0,"",SUMPRODUCT(GG14:GG25,GA14:GA25))</f>
        <v>65</v>
      </c>
      <c r="GH6" s="24"/>
      <c r="GI6" s="24"/>
      <c r="GJ6" s="130"/>
      <c r="GK6" s="15" t="s">
        <v>19</v>
      </c>
      <c r="GL6" s="9">
        <f>IF(COUNTA(GL14:GL25)=0,"",SUMPRODUCT(GL14:GL25,GK14:GK25))</f>
        <v>30.423149561176217</v>
      </c>
      <c r="GM6" s="9" t="str">
        <f>IF(COUNTA(GM14:GM25)=0,"",SUMPRODUCT(GM14:GM25,GK14:GK25))</f>
        <v/>
      </c>
      <c r="GN6" s="9" t="str">
        <f>IF(COUNTA(GN14:GN25)=0,"",SUMPRODUCT(GN14:GN25,GK14:GK25))</f>
        <v/>
      </c>
      <c r="GO6" s="9" t="str">
        <f>IF(COUNTA(GO14:GO25)=0,"",SUMPRODUCT(GO14:GO25,GK14:GK25))</f>
        <v/>
      </c>
      <c r="GP6" s="9">
        <f>IF(COUNTA(GP14:GP25)=0,"",SUMPRODUCT(GP14:GP25,GK14:GK25))</f>
        <v>29.263239673701932</v>
      </c>
      <c r="GQ6" s="31">
        <f>IF(COUNTA(GQ14:GQ25)=0,"",SUMPRODUCT(GQ14:GQ25,GK14:GK25))</f>
        <v>46.356622374624948</v>
      </c>
      <c r="GR6" s="24"/>
      <c r="GS6" s="24"/>
      <c r="GT6" s="130"/>
      <c r="GU6" s="15" t="s">
        <v>19</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31" t="str">
        <f>IF(COUNTA(HA14:HA25)=0,"",SUMPRODUCT(HA14:HA25,GU14:GU25))</f>
        <v/>
      </c>
      <c r="HB6" s="24"/>
      <c r="HC6" s="24"/>
      <c r="HD6" s="130"/>
      <c r="HE6" s="15" t="s">
        <v>19</v>
      </c>
      <c r="HF6" s="9">
        <f>IF(COUNTA(HF14:HF25)=0,"",SUMPRODUCT(HF14:HF25,HE14:HE25))</f>
        <v>19.701906740656973</v>
      </c>
      <c r="HG6" s="9" t="str">
        <f>IF(COUNTA(HG14:HG25)=0,"",SUMPRODUCT(HG14:HG25,HE14:HE25))</f>
        <v/>
      </c>
      <c r="HH6" s="9" t="str">
        <f>IF(COUNTA(HH14:HH25)=0,"",SUMPRODUCT(HH14:HH25,HE14:HE25))</f>
        <v/>
      </c>
      <c r="HI6" s="9" t="str">
        <f>IF(COUNTA(HI14:HI25)=0,"",SUMPRODUCT(HI14:HI25,HE14:HE25))</f>
        <v/>
      </c>
      <c r="HJ6" s="9">
        <f>IF(COUNTA(HJ14:HJ25)=0,"",SUMPRODUCT(HJ14:HJ25,HE14:HE25))</f>
        <v>16</v>
      </c>
      <c r="HK6" s="31">
        <f>IF(COUNTA(HK14:HK25)=0,"",SUMPRODUCT(HK14:HK25,HE14:HE25))</f>
        <v>60.6</v>
      </c>
      <c r="HL6" s="24"/>
      <c r="HM6" s="24"/>
      <c r="HN6" s="130"/>
      <c r="HO6" s="15" t="s">
        <v>19</v>
      </c>
      <c r="HP6" s="9">
        <f>IF(COUNTA(HP14:HP25)=0,"",SUMPRODUCT(HP14:HP25,HO14:HO25))</f>
        <v>60</v>
      </c>
      <c r="HQ6" s="9" t="str">
        <f>IF(COUNTA(HQ14:HQ25)=0,"",SUMPRODUCT(HQ14:HQ25,HO14:HO25))</f>
        <v/>
      </c>
      <c r="HR6" s="9" t="str">
        <f>IF(COUNTA(HR14:HR25)=0,"",SUMPRODUCT(HR14:HR25,HO14:HO25))</f>
        <v/>
      </c>
      <c r="HS6" s="9" t="str">
        <f>IF(COUNTA(HS14:HS25)=0,"",SUMPRODUCT(HS14:HS25,HO14:HO25))</f>
        <v/>
      </c>
      <c r="HT6" s="9" t="str">
        <f>IF(COUNTA(HT14:HT25)=0,"",SUMPRODUCT(HT14:HT25,HO14:HO25))</f>
        <v/>
      </c>
      <c r="HU6" s="31" t="str">
        <f>IF(COUNTA(HU14:HU25)=0,"",SUMPRODUCT(HU14:HU25,HO14:HO25))</f>
        <v/>
      </c>
      <c r="HV6" s="24"/>
      <c r="HW6" s="24"/>
      <c r="HX6" s="130"/>
      <c r="HY6" s="209" t="s">
        <v>19</v>
      </c>
      <c r="HZ6" s="9">
        <f>IF(COUNTA(HZ14:HZ25)=0,"",SUMPRODUCT(HZ14:HZ25,HY14:HY25))</f>
        <v>26.571718284010093</v>
      </c>
      <c r="IA6" s="9" t="str">
        <f>IF(COUNTA(IA14:IA25)=0,"",SUMPRODUCT(IA14:IA25,HY14:HY25))</f>
        <v/>
      </c>
      <c r="IB6" s="9" t="str">
        <f>IF(COUNTA(IB14:IB25)=0,"",SUMPRODUCT(IB14:IB25,HY14:HY25))</f>
        <v/>
      </c>
      <c r="IC6" s="9" t="str">
        <f>IF(COUNTA(IC14:IC25)=0,"",SUMPRODUCT(IC14:IC25,HY14:HY25))</f>
        <v/>
      </c>
      <c r="ID6" s="9">
        <f>IF(COUNTA(ID14:ID25)=0,"",SUMPRODUCT(ID14:ID25,HY14:HY25))</f>
        <v>23.599999999999998</v>
      </c>
      <c r="IE6" s="31">
        <f>IF(COUNTA(IE14:IE25)=0,"",SUMPRODUCT(IE14:IE25,HY14:HY25))</f>
        <v>57.96</v>
      </c>
      <c r="IF6" s="24"/>
      <c r="IG6" s="24"/>
      <c r="IH6" s="130"/>
      <c r="II6" s="209" t="s">
        <v>19</v>
      </c>
      <c r="IJ6" s="9" t="str">
        <f>IF(COUNTA(IJ14:IJ25)=0,"",SUMPRODUCT(IJ14:IJ25,II14:II25))</f>
        <v/>
      </c>
      <c r="IK6" s="9" t="str">
        <f>IF(COUNTA(IK14:IK25)=0,"",SUMPRODUCT(IK14:IK25,II14:II25))</f>
        <v/>
      </c>
      <c r="IL6" s="9">
        <f>IF(COUNTA(IL14:IL25)=0,"",SUMPRODUCT(IL14:IL25,II14:II25))</f>
        <v>50.000009999999989</v>
      </c>
      <c r="IM6" s="9" t="str">
        <f>IF(COUNTA(IM14:IM25)=0,"",SUMPRODUCT(IM14:IM25,II14:II25))</f>
        <v/>
      </c>
      <c r="IN6" s="9" t="str">
        <f>IF(COUNTA(IN14:IN25)=0,"",SUMPRODUCT(IN14:IN25,II14:II25))</f>
        <v/>
      </c>
      <c r="IO6" s="31" t="str">
        <f>IF(COUNTA(IO14:IO25)=0,"",SUMPRODUCT(IO14:IO25,II14:II25))</f>
        <v/>
      </c>
      <c r="IP6" s="24"/>
      <c r="IQ6" s="24"/>
      <c r="IR6" s="130"/>
      <c r="IS6" s="15" t="s">
        <v>19</v>
      </c>
      <c r="IT6" s="9" t="str">
        <f>IF(COUNTA(IT14:IT25)=0,"",SUMPRODUCT(IT14:IT25,IS14:IS25))</f>
        <v/>
      </c>
      <c r="IU6" s="9" t="str">
        <f>IF(COUNTA(IU14:IU25)=0,"",SUMPRODUCT(IU14:IU25,IS14:IS25))</f>
        <v/>
      </c>
      <c r="IV6" s="9" t="str">
        <f>IF(COUNTA(IV14:IV25)=0,"",SUMPRODUCT(IV14:IV25,IS14:IS25))</f>
        <v/>
      </c>
      <c r="IW6" s="9" t="str">
        <f>IF(COUNTA(IW14:IW25)=0,"",SUMPRODUCT(IW14:IW25,IS14:IS25))</f>
        <v/>
      </c>
      <c r="IX6" s="9" t="str">
        <f>IF(COUNTA(IX14:IX25)=0,"",SUMPRODUCT(IX14:IX25,IS14:IS25))</f>
        <v/>
      </c>
      <c r="IY6" s="31" t="str">
        <f>IF(COUNTA(IY14:IY25)=0,"",SUMPRODUCT(IY14:IY25,IS14:IS25))</f>
        <v/>
      </c>
      <c r="IZ6" s="24"/>
      <c r="JA6" s="24"/>
      <c r="JB6" s="130"/>
      <c r="JC6" s="15" t="s">
        <v>19</v>
      </c>
      <c r="JD6" s="9" t="str">
        <f>IF(COUNTA(JD14:JD25)=0,"",SUMPRODUCT(JD14:JD25,JC14:JC25))</f>
        <v/>
      </c>
      <c r="JE6" s="9" t="str">
        <f>IF(COUNTA(JE14:JE25)=0,"",SUMPRODUCT(JE14:JE25,JC14:JC25))</f>
        <v/>
      </c>
      <c r="JF6" s="9" t="str">
        <f>IF(COUNTA(JF14:JF25)=0,"",SUMPRODUCT(JF14:JF25,JC14:JC25))</f>
        <v/>
      </c>
      <c r="JG6" s="9" t="str">
        <f>IF(COUNTA(JG14:JG25)=0,"",SUMPRODUCT(JG14:JG25,JC14:JC25))</f>
        <v/>
      </c>
      <c r="JH6" s="9" t="str">
        <f>IF(COUNTA(JH14:JH25)=0,"",SUMPRODUCT(JH14:JH25,JC14:JC25))</f>
        <v/>
      </c>
      <c r="JI6" s="31" t="str">
        <f>IF(COUNTA(JI14:JI25)=0,"",SUMPRODUCT(JI14:JI25,JC14:JC25))</f>
        <v/>
      </c>
      <c r="JJ6" s="24"/>
      <c r="JK6" s="24"/>
      <c r="JL6" s="130"/>
      <c r="JM6" s="209" t="s">
        <v>19</v>
      </c>
      <c r="JN6" s="9">
        <f>IF(COUNTA(JN14:JN25)=0,"",SUMPRODUCT(JN14:JN25,JM14:JM25))</f>
        <v>32.566230611573594</v>
      </c>
      <c r="JO6" s="9" t="str">
        <f>IF(COUNTA(JO14:JO25)=0,"",SUMPRODUCT(JO14:JO25,JM14:JM25))</f>
        <v/>
      </c>
      <c r="JP6" s="9" t="str">
        <f>IF(COUNTA(JP14:JP25)=0,"",SUMPRODUCT(JP14:JP25,JM14:JM25))</f>
        <v/>
      </c>
      <c r="JQ6" s="9" t="str">
        <f>IF(COUNTA(JQ14:JQ25)=0,"",SUMPRODUCT(JQ14:JQ25,JM14:JM25))</f>
        <v/>
      </c>
      <c r="JR6" s="9">
        <f>IF(COUNTA(JR14:JR25)=0,"",SUMPRODUCT(JR14:JR25,JM14:JM25))</f>
        <v>30.140778454775617</v>
      </c>
      <c r="JS6" s="31">
        <f>IF(COUNTA(JS14:JS25)=0,"",SUMPRODUCT(JS14:JS25,JM14:JM25))</f>
        <v>56.931246506428174</v>
      </c>
      <c r="JT6" s="24"/>
      <c r="JU6" s="24"/>
    </row>
    <row xmlns:x14ac="http://schemas.microsoft.com/office/spreadsheetml/2009/9/ac" r="7" s="4" customFormat="true" x14ac:dyDescent="0.25">
      <c r="A7" s="427" t="str">
        <f ca="true">IF(ISBLANK('Data Summary'!A9),"",'Data Summary'!A9)</f>
        <v>ETH_2003_EMIS</v>
      </c>
      <c r="B7" s="130"/>
      <c r="C7" s="48" t="s">
        <v>38</v>
      </c>
      <c r="D7" s="8"/>
      <c r="E7" s="8"/>
      <c r="F7" s="8"/>
      <c r="G7" s="8"/>
      <c r="H7" s="8"/>
      <c r="I7" s="31"/>
      <c r="J7" s="24"/>
      <c r="K7" s="24"/>
      <c r="L7" s="130"/>
      <c r="M7" s="48" t="s">
        <v>38</v>
      </c>
      <c r="N7" s="8"/>
      <c r="O7" s="8"/>
      <c r="P7" s="8"/>
      <c r="Q7" s="8"/>
      <c r="R7" s="8"/>
      <c r="S7" s="31"/>
      <c r="T7" s="24"/>
      <c r="U7" s="24"/>
      <c r="V7" s="130"/>
      <c r="W7" s="48" t="s">
        <v>38</v>
      </c>
      <c r="X7" s="8"/>
      <c r="Y7" s="8"/>
      <c r="Z7" s="8"/>
      <c r="AA7" s="8"/>
      <c r="AB7" s="8"/>
      <c r="AC7" s="31"/>
      <c r="AD7" s="24"/>
      <c r="AE7" s="24"/>
      <c r="AF7" s="130"/>
      <c r="AG7" s="48" t="s">
        <v>38</v>
      </c>
      <c r="AH7" s="8"/>
      <c r="AI7" s="8"/>
      <c r="AJ7" s="8"/>
      <c r="AK7" s="8"/>
      <c r="AL7" s="8"/>
      <c r="AM7" s="31"/>
      <c r="AN7" s="24"/>
      <c r="AO7" s="24"/>
      <c r="AP7" s="130"/>
      <c r="AQ7" s="48" t="s">
        <v>38</v>
      </c>
      <c r="AR7" s="8"/>
      <c r="AS7" s="8"/>
      <c r="AT7" s="8"/>
      <c r="AU7" s="8"/>
      <c r="AV7" s="8"/>
      <c r="AW7" s="31"/>
      <c r="AX7" s="24"/>
      <c r="AY7" s="24"/>
      <c r="AZ7" s="130"/>
      <c r="BA7" s="138" t="s">
        <v>38</v>
      </c>
      <c r="BB7" s="8"/>
      <c r="BC7" s="8"/>
      <c r="BD7" s="8"/>
      <c r="BE7" s="8"/>
      <c r="BF7" s="8"/>
      <c r="BG7" s="31"/>
      <c r="BH7" s="24"/>
      <c r="BI7" s="24"/>
      <c r="BJ7" s="130"/>
      <c r="BK7" s="48" t="s">
        <v>38</v>
      </c>
      <c r="BL7" s="8"/>
      <c r="BM7" s="8"/>
      <c r="BN7" s="8"/>
      <c r="BO7" s="8"/>
      <c r="BP7" s="8"/>
      <c r="BQ7" s="31"/>
      <c r="BR7" s="24"/>
      <c r="BS7" s="24"/>
      <c r="BT7" s="130"/>
      <c r="BU7" s="48" t="s">
        <v>38</v>
      </c>
      <c r="BV7" s="8"/>
      <c r="BW7" s="8"/>
      <c r="BX7" s="8"/>
      <c r="BY7" s="8"/>
      <c r="BZ7" s="8"/>
      <c r="CA7" s="31"/>
      <c r="CB7" s="24"/>
      <c r="CC7" s="24"/>
      <c r="CD7" s="130"/>
      <c r="CE7" s="48" t="s">
        <v>38</v>
      </c>
      <c r="CF7" s="8"/>
      <c r="CG7" s="8"/>
      <c r="CH7" s="8"/>
      <c r="CI7" s="8"/>
      <c r="CJ7" s="8"/>
      <c r="CK7" s="31"/>
      <c r="CL7" s="24"/>
      <c r="CM7" s="24"/>
      <c r="CN7" s="130"/>
      <c r="CO7" s="48" t="s">
        <v>38</v>
      </c>
      <c r="CP7" s="8"/>
      <c r="CQ7" s="8"/>
      <c r="CR7" s="8"/>
      <c r="CS7" s="8"/>
      <c r="CT7" s="8"/>
      <c r="CU7" s="31"/>
      <c r="CV7" s="24"/>
      <c r="CW7" s="24"/>
      <c r="CX7" s="130"/>
      <c r="CY7" s="48" t="s">
        <v>38</v>
      </c>
      <c r="CZ7" s="8"/>
      <c r="DA7" s="8"/>
      <c r="DB7" s="8"/>
      <c r="DC7" s="8"/>
      <c r="DD7" s="8"/>
      <c r="DE7" s="31"/>
      <c r="DF7" s="24"/>
      <c r="DG7" s="24"/>
      <c r="DH7" s="130"/>
      <c r="DI7" s="48" t="s">
        <v>38</v>
      </c>
      <c r="DJ7" s="8"/>
      <c r="DK7" s="8"/>
      <c r="DL7" s="8"/>
      <c r="DM7" s="8"/>
      <c r="DN7" s="8"/>
      <c r="DO7" s="31"/>
      <c r="DP7" s="24"/>
      <c r="DQ7" s="24"/>
      <c r="DR7" s="130"/>
      <c r="DS7" s="48" t="s">
        <v>38</v>
      </c>
      <c r="DT7" s="8"/>
      <c r="DU7" s="8"/>
      <c r="DV7" s="8"/>
      <c r="DW7" s="8"/>
      <c r="DX7" s="8"/>
      <c r="DY7" s="31"/>
      <c r="DZ7" s="24"/>
      <c r="EA7" s="24"/>
      <c r="EB7" s="130"/>
      <c r="EC7" s="48" t="s">
        <v>38</v>
      </c>
      <c r="ED7" s="8"/>
      <c r="EE7" s="8"/>
      <c r="EF7" s="8"/>
      <c r="EG7" s="8"/>
      <c r="EH7" s="8"/>
      <c r="EI7" s="31"/>
      <c r="EJ7" s="24"/>
      <c r="EK7" s="24"/>
      <c r="EL7" s="130"/>
      <c r="EM7" s="48" t="s">
        <v>38</v>
      </c>
      <c r="EN7" s="8"/>
      <c r="EO7" s="8"/>
      <c r="EP7" s="8"/>
      <c r="EQ7" s="8"/>
      <c r="ER7" s="8"/>
      <c r="ES7" s="31"/>
      <c r="ET7" s="24"/>
      <c r="EU7" s="24"/>
      <c r="EV7" s="130"/>
      <c r="EW7" s="48" t="s">
        <v>38</v>
      </c>
      <c r="EX7" s="8"/>
      <c r="EY7" s="8"/>
      <c r="EZ7" s="8"/>
      <c r="FA7" s="8"/>
      <c r="FB7" s="8"/>
      <c r="FC7" s="31"/>
      <c r="FD7" s="24"/>
      <c r="FE7" s="24"/>
      <c r="FF7" s="130"/>
      <c r="FG7" s="138" t="s">
        <v>38</v>
      </c>
      <c r="FH7" s="8"/>
      <c r="FI7" s="8"/>
      <c r="FJ7" s="8"/>
      <c r="FK7" s="8"/>
      <c r="FL7" s="8"/>
      <c r="FM7" s="31"/>
      <c r="FN7" s="24"/>
      <c r="FO7" s="24"/>
      <c r="FP7" s="130"/>
      <c r="FQ7" s="48" t="s">
        <v>38</v>
      </c>
      <c r="FR7" s="8"/>
      <c r="FS7" s="8"/>
      <c r="FT7" s="8"/>
      <c r="FU7" s="8"/>
      <c r="FV7" s="8"/>
      <c r="FW7" s="31"/>
      <c r="FX7" s="24"/>
      <c r="FY7" s="24"/>
      <c r="FZ7" s="130"/>
      <c r="GA7" s="48" t="s">
        <v>38</v>
      </c>
      <c r="GB7" s="8"/>
      <c r="GC7" s="8"/>
      <c r="GD7" s="8"/>
      <c r="GE7" s="8"/>
      <c r="GF7" s="8"/>
      <c r="GG7" s="31"/>
      <c r="GH7" s="24"/>
      <c r="GI7" s="24"/>
      <c r="GJ7" s="130"/>
      <c r="GK7" s="48" t="s">
        <v>38</v>
      </c>
      <c r="GL7" s="8"/>
      <c r="GM7" s="8"/>
      <c r="GN7" s="8"/>
      <c r="GO7" s="8"/>
      <c r="GP7" s="8"/>
      <c r="GQ7" s="31"/>
      <c r="GR7" s="24"/>
      <c r="GS7" s="24"/>
      <c r="GT7" s="130"/>
      <c r="GU7" s="48" t="s">
        <v>38</v>
      </c>
      <c r="GV7" s="8"/>
      <c r="GW7" s="8"/>
      <c r="GX7" s="8"/>
      <c r="GY7" s="8"/>
      <c r="GZ7" s="8"/>
      <c r="HA7" s="31"/>
      <c r="HB7" s="24"/>
      <c r="HC7" s="24"/>
      <c r="HD7" s="130"/>
      <c r="HE7" s="48" t="s">
        <v>38</v>
      </c>
      <c r="HF7" s="8"/>
      <c r="HG7" s="8"/>
      <c r="HH7" s="8"/>
      <c r="HI7" s="8"/>
      <c r="HJ7" s="8"/>
      <c r="HK7" s="31"/>
      <c r="HL7" s="24"/>
      <c r="HM7" s="24"/>
      <c r="HN7" s="130" t="s">
        <v>254</v>
      </c>
      <c r="HO7" s="48" t="s">
        <v>38</v>
      </c>
      <c r="HP7" s="8">
        <v>42.56</v>
      </c>
      <c r="HQ7" s="8"/>
      <c r="HR7" s="8"/>
      <c r="HS7" s="8"/>
      <c r="HT7" s="8"/>
      <c r="HU7" s="31"/>
      <c r="HV7" s="24"/>
      <c r="HW7" s="24"/>
      <c r="HX7" s="130" t="s">
        <v>260</v>
      </c>
      <c r="HY7" s="210" t="s">
        <v>38</v>
      </c>
      <c r="HZ7" s="8">
        <v>25.09102546455609</v>
      </c>
      <c r="IA7" s="8"/>
      <c r="IB7" s="8"/>
      <c r="IC7" s="8"/>
      <c r="ID7" s="8">
        <v>25.2</v>
      </c>
      <c r="IE7" s="31">
        <v>23.94</v>
      </c>
      <c r="IF7" s="24"/>
      <c r="IG7" s="24"/>
      <c r="IH7" s="130"/>
      <c r="II7" s="210" t="s">
        <v>38</v>
      </c>
      <c r="IJ7" s="8"/>
      <c r="IK7" s="8"/>
      <c r="IL7" s="8">
        <v>41.237110000000001</v>
      </c>
      <c r="IM7" s="8"/>
      <c r="IN7" s="8"/>
      <c r="IO7" s="31"/>
      <c r="IP7" s="24"/>
      <c r="IQ7" s="24"/>
      <c r="IR7" s="130"/>
      <c r="IS7" s="48" t="s">
        <v>38</v>
      </c>
      <c r="IT7" s="8"/>
      <c r="IU7" s="8"/>
      <c r="IV7" s="8"/>
      <c r="IW7" s="8"/>
      <c r="IX7" s="8"/>
      <c r="IY7" s="31"/>
      <c r="IZ7" s="24"/>
      <c r="JA7" s="24"/>
      <c r="JB7" s="130"/>
      <c r="JC7" s="48" t="s">
        <v>38</v>
      </c>
      <c r="JD7" s="8"/>
      <c r="JE7" s="8"/>
      <c r="JF7" s="8"/>
      <c r="JG7" s="8"/>
      <c r="JH7" s="8"/>
      <c r="JI7" s="31"/>
      <c r="JJ7" s="24"/>
      <c r="JK7" s="24"/>
      <c r="JL7" s="130" t="s">
        <v>405</v>
      </c>
      <c r="JM7" s="210" t="s">
        <v>38</v>
      </c>
      <c r="JN7" s="8">
        <v>35.348295842716531</v>
      </c>
      <c r="JO7" s="8"/>
      <c r="JP7" s="8"/>
      <c r="JQ7" s="8"/>
      <c r="JR7" s="8">
        <v>33.324986784631221</v>
      </c>
      <c r="JS7" s="31">
        <v>55.673560648406927</v>
      </c>
      <c r="JT7" s="24"/>
      <c r="JU7" s="24"/>
    </row>
    <row xmlns:x14ac="http://schemas.microsoft.com/office/spreadsheetml/2009/9/ac" r="8" s="4" customFormat="true" ht="15.6" customHeight="true" x14ac:dyDescent="0.25">
      <c r="A8" s="427" t="str">
        <f ca="true">IF(ISBLANK('Data Summary'!A10),"",'Data Summary'!A10)</f>
        <v>ETH_2004_EMIS</v>
      </c>
      <c r="B8" s="130"/>
      <c r="C8" s="48" t="s">
        <v>92</v>
      </c>
      <c r="D8" s="9"/>
      <c r="E8" s="9"/>
      <c r="F8" s="9"/>
      <c r="G8" s="9"/>
      <c r="H8" s="9"/>
      <c r="I8" s="31"/>
      <c r="J8" s="24"/>
      <c r="K8" s="24"/>
      <c r="L8" s="130"/>
      <c r="M8" s="48" t="s">
        <v>92</v>
      </c>
      <c r="N8" s="9"/>
      <c r="O8" s="9"/>
      <c r="P8" s="9"/>
      <c r="Q8" s="9"/>
      <c r="R8" s="9"/>
      <c r="S8" s="31"/>
      <c r="T8" s="24"/>
      <c r="U8" s="24"/>
      <c r="V8" s="130"/>
      <c r="W8" s="48" t="s">
        <v>92</v>
      </c>
      <c r="X8" s="9"/>
      <c r="Y8" s="9"/>
      <c r="Z8" s="9"/>
      <c r="AA8" s="9"/>
      <c r="AB8" s="9"/>
      <c r="AC8" s="31"/>
      <c r="AD8" s="24"/>
      <c r="AE8" s="24"/>
      <c r="AF8" s="130"/>
      <c r="AG8" s="48" t="s">
        <v>92</v>
      </c>
      <c r="AH8" s="9"/>
      <c r="AI8" s="9"/>
      <c r="AJ8" s="9"/>
      <c r="AK8" s="9"/>
      <c r="AL8" s="9"/>
      <c r="AM8" s="31"/>
      <c r="AN8" s="24"/>
      <c r="AO8" s="24"/>
      <c r="AP8" s="130"/>
      <c r="AQ8" s="48" t="s">
        <v>92</v>
      </c>
      <c r="AR8" s="9"/>
      <c r="AS8" s="9"/>
      <c r="AT8" s="9"/>
      <c r="AU8" s="9"/>
      <c r="AV8" s="9"/>
      <c r="AW8" s="31"/>
      <c r="AX8" s="24"/>
      <c r="AY8" s="24"/>
      <c r="AZ8" s="130"/>
      <c r="BA8" s="138" t="s">
        <v>92</v>
      </c>
      <c r="BB8" s="9"/>
      <c r="BC8" s="9"/>
      <c r="BD8" s="9"/>
      <c r="BE8" s="9"/>
      <c r="BF8" s="9"/>
      <c r="BG8" s="31"/>
      <c r="BH8" s="24"/>
      <c r="BI8" s="24"/>
      <c r="BJ8" s="130"/>
      <c r="BK8" s="48" t="s">
        <v>92</v>
      </c>
      <c r="BL8" s="9"/>
      <c r="BM8" s="9"/>
      <c r="BN8" s="9"/>
      <c r="BO8" s="9"/>
      <c r="BP8" s="9"/>
      <c r="BQ8" s="31"/>
      <c r="BR8" s="24"/>
      <c r="BS8" s="24"/>
      <c r="BT8" s="130"/>
      <c r="BU8" s="48" t="s">
        <v>92</v>
      </c>
      <c r="BV8" s="9"/>
      <c r="BW8" s="9"/>
      <c r="BX8" s="9"/>
      <c r="BY8" s="9"/>
      <c r="BZ8" s="9"/>
      <c r="CA8" s="31"/>
      <c r="CB8" s="24"/>
      <c r="CC8" s="24"/>
      <c r="CD8" s="130"/>
      <c r="CE8" s="48" t="s">
        <v>92</v>
      </c>
      <c r="CF8" s="9"/>
      <c r="CG8" s="9"/>
      <c r="CH8" s="9"/>
      <c r="CI8" s="9"/>
      <c r="CJ8" s="9"/>
      <c r="CK8" s="31"/>
      <c r="CL8" s="24"/>
      <c r="CM8" s="24"/>
      <c r="CN8" s="130"/>
      <c r="CO8" s="48" t="s">
        <v>92</v>
      </c>
      <c r="CP8" s="9"/>
      <c r="CQ8" s="9"/>
      <c r="CR8" s="9"/>
      <c r="CS8" s="9"/>
      <c r="CT8" s="9"/>
      <c r="CU8" s="31"/>
      <c r="CV8" s="24"/>
      <c r="CW8" s="24"/>
      <c r="CX8" s="130"/>
      <c r="CY8" s="48" t="s">
        <v>92</v>
      </c>
      <c r="CZ8" s="9"/>
      <c r="DA8" s="9"/>
      <c r="DB8" s="9"/>
      <c r="DC8" s="9"/>
      <c r="DD8" s="9"/>
      <c r="DE8" s="31"/>
      <c r="DF8" s="24"/>
      <c r="DG8" s="24"/>
      <c r="DH8" s="130"/>
      <c r="DI8" s="48" t="s">
        <v>92</v>
      </c>
      <c r="DJ8" s="9"/>
      <c r="DK8" s="9"/>
      <c r="DL8" s="9"/>
      <c r="DM8" s="9"/>
      <c r="DN8" s="9"/>
      <c r="DO8" s="31"/>
      <c r="DP8" s="24"/>
      <c r="DQ8" s="24"/>
      <c r="DR8" s="130"/>
      <c r="DS8" s="48" t="s">
        <v>92</v>
      </c>
      <c r="DT8" s="9"/>
      <c r="DU8" s="9"/>
      <c r="DV8" s="9"/>
      <c r="DW8" s="9"/>
      <c r="DX8" s="9"/>
      <c r="DY8" s="31"/>
      <c r="DZ8" s="24"/>
      <c r="EA8" s="24"/>
      <c r="EB8" s="130"/>
      <c r="EC8" s="48" t="s">
        <v>92</v>
      </c>
      <c r="ED8" s="9"/>
      <c r="EE8" s="9"/>
      <c r="EF8" s="9"/>
      <c r="EG8" s="9"/>
      <c r="EH8" s="9"/>
      <c r="EI8" s="31"/>
      <c r="EJ8" s="24"/>
      <c r="EK8" s="24"/>
      <c r="EL8" s="130"/>
      <c r="EM8" s="48" t="s">
        <v>92</v>
      </c>
      <c r="EN8" s="9"/>
      <c r="EO8" s="9"/>
      <c r="EP8" s="9"/>
      <c r="EQ8" s="9"/>
      <c r="ER8" s="9"/>
      <c r="ES8" s="31"/>
      <c r="ET8" s="24"/>
      <c r="EU8" s="24"/>
      <c r="EV8" s="130"/>
      <c r="EW8" s="48" t="s">
        <v>92</v>
      </c>
      <c r="EX8" s="9"/>
      <c r="EY8" s="9"/>
      <c r="EZ8" s="9"/>
      <c r="FA8" s="9"/>
      <c r="FB8" s="9"/>
      <c r="FC8" s="31"/>
      <c r="FD8" s="24"/>
      <c r="FE8" s="24"/>
      <c r="FF8" s="130"/>
      <c r="FG8" s="138" t="s">
        <v>92</v>
      </c>
      <c r="FH8" s="9"/>
      <c r="FI8" s="9"/>
      <c r="FJ8" s="9"/>
      <c r="FK8" s="9"/>
      <c r="FL8" s="9"/>
      <c r="FM8" s="31"/>
      <c r="FN8" s="24"/>
      <c r="FO8" s="24"/>
      <c r="FP8" s="130"/>
      <c r="FQ8" s="48" t="s">
        <v>92</v>
      </c>
      <c r="FR8" s="9"/>
      <c r="FS8" s="9"/>
      <c r="FT8" s="9"/>
      <c r="FU8" s="9"/>
      <c r="FV8" s="9"/>
      <c r="FW8" s="31"/>
      <c r="FX8" s="24"/>
      <c r="FY8" s="24"/>
      <c r="FZ8" s="130"/>
      <c r="GA8" s="48" t="s">
        <v>92</v>
      </c>
      <c r="GB8" s="9"/>
      <c r="GC8" s="9"/>
      <c r="GD8" s="9"/>
      <c r="GE8" s="9"/>
      <c r="GF8" s="9"/>
      <c r="GG8" s="31"/>
      <c r="GH8" s="24"/>
      <c r="GI8" s="24"/>
      <c r="GJ8" s="130"/>
      <c r="GK8" s="48" t="s">
        <v>92</v>
      </c>
      <c r="GL8" s="9"/>
      <c r="GM8" s="9"/>
      <c r="GN8" s="9"/>
      <c r="GO8" s="9"/>
      <c r="GP8" s="9"/>
      <c r="GQ8" s="31"/>
      <c r="GR8" s="24"/>
      <c r="GS8" s="24"/>
      <c r="GT8" s="130"/>
      <c r="GU8" s="48" t="s">
        <v>92</v>
      </c>
      <c r="GV8" s="9"/>
      <c r="GW8" s="9"/>
      <c r="GX8" s="9"/>
      <c r="GY8" s="9"/>
      <c r="GZ8" s="9"/>
      <c r="HA8" s="31"/>
      <c r="HB8" s="24"/>
      <c r="HC8" s="24"/>
      <c r="HD8" s="130"/>
      <c r="HE8" s="48" t="s">
        <v>92</v>
      </c>
      <c r="HF8" s="9"/>
      <c r="HG8" s="9"/>
      <c r="HH8" s="9"/>
      <c r="HI8" s="9"/>
      <c r="HJ8" s="9"/>
      <c r="HK8" s="31"/>
      <c r="HL8" s="24"/>
      <c r="HM8" s="24"/>
      <c r="HN8" s="130"/>
      <c r="HO8" s="48" t="s">
        <v>92</v>
      </c>
      <c r="HP8" s="9"/>
      <c r="HQ8" s="9"/>
      <c r="HR8" s="9"/>
      <c r="HS8" s="9"/>
      <c r="HT8" s="9"/>
      <c r="HU8" s="31"/>
      <c r="HV8" s="24"/>
      <c r="HW8" s="24"/>
      <c r="HX8" s="130"/>
      <c r="HY8" s="210" t="s">
        <v>92</v>
      </c>
      <c r="HZ8" s="9"/>
      <c r="IA8" s="9"/>
      <c r="IB8" s="9"/>
      <c r="IC8" s="9"/>
      <c r="ID8" s="9"/>
      <c r="IE8" s="31"/>
      <c r="IF8" s="24"/>
      <c r="IG8" s="24"/>
      <c r="IH8" s="130"/>
      <c r="II8" s="210" t="s">
        <v>92</v>
      </c>
      <c r="IJ8" s="9"/>
      <c r="IK8" s="9"/>
      <c r="IL8" s="9">
        <v>41.836730000000003</v>
      </c>
      <c r="IM8" s="9"/>
      <c r="IN8" s="9"/>
      <c r="IO8" s="31"/>
      <c r="IP8" s="24"/>
      <c r="IQ8" s="24"/>
      <c r="IR8" s="130"/>
      <c r="IS8" s="48" t="s">
        <v>92</v>
      </c>
      <c r="IT8" s="9"/>
      <c r="IU8" s="9"/>
      <c r="IV8" s="9"/>
      <c r="IW8" s="9"/>
      <c r="IX8" s="9"/>
      <c r="IY8" s="31"/>
      <c r="IZ8" s="24"/>
      <c r="JA8" s="24"/>
      <c r="JB8" s="130"/>
      <c r="JC8" s="48" t="s">
        <v>92</v>
      </c>
      <c r="JD8" s="9"/>
      <c r="JE8" s="9"/>
      <c r="JF8" s="9"/>
      <c r="JG8" s="9"/>
      <c r="JH8" s="9"/>
      <c r="JI8" s="31"/>
      <c r="JJ8" s="24"/>
      <c r="JK8" s="24"/>
      <c r="JL8" s="130"/>
      <c r="JM8" s="210" t="s">
        <v>92</v>
      </c>
      <c r="JN8" s="9"/>
      <c r="JO8" s="9"/>
      <c r="JP8" s="9"/>
      <c r="JQ8" s="9"/>
      <c r="JR8" s="9"/>
      <c r="JS8" s="31"/>
      <c r="JT8" s="24"/>
      <c r="JU8" s="24"/>
    </row>
    <row xmlns:x14ac="http://schemas.microsoft.com/office/spreadsheetml/2009/9/ac" r="9" s="4" customFormat="true" x14ac:dyDescent="0.25">
      <c r="A9" s="427" t="str">
        <f ca="true">IF(ISBLANK('Data Summary'!A11),"",'Data Summary'!A11)</f>
        <v>ETH_2005_EMIS</v>
      </c>
      <c r="B9" s="130"/>
      <c r="C9" s="67" t="s">
        <v>176</v>
      </c>
      <c r="D9" s="8"/>
      <c r="E9" s="7"/>
      <c r="F9" s="7"/>
      <c r="G9" s="7"/>
      <c r="H9" s="7"/>
      <c r="I9" s="26"/>
      <c r="J9" s="24"/>
      <c r="K9" s="24"/>
      <c r="L9" s="130"/>
      <c r="M9" s="67" t="s">
        <v>176</v>
      </c>
      <c r="N9" s="8"/>
      <c r="O9" s="7"/>
      <c r="P9" s="7"/>
      <c r="Q9" s="7"/>
      <c r="R9" s="7"/>
      <c r="S9" s="26"/>
      <c r="T9" s="24"/>
      <c r="U9" s="24"/>
      <c r="V9" s="130"/>
      <c r="W9" s="67" t="s">
        <v>176</v>
      </c>
      <c r="X9" s="8"/>
      <c r="Y9" s="8"/>
      <c r="Z9" s="8"/>
      <c r="AA9" s="8"/>
      <c r="AB9" s="8"/>
      <c r="AC9" s="26"/>
      <c r="AD9" s="24"/>
      <c r="AE9" s="24"/>
      <c r="AF9" s="130"/>
      <c r="AG9" s="67" t="s">
        <v>176</v>
      </c>
      <c r="AH9" s="8"/>
      <c r="AI9" s="7"/>
      <c r="AJ9" s="7"/>
      <c r="AK9" s="7"/>
      <c r="AL9" s="7"/>
      <c r="AM9" s="26"/>
      <c r="AN9" s="24"/>
      <c r="AO9" s="24"/>
      <c r="AP9" s="130"/>
      <c r="AQ9" s="67" t="s">
        <v>176</v>
      </c>
      <c r="AR9" s="8"/>
      <c r="AS9" s="7"/>
      <c r="AT9" s="7"/>
      <c r="AU9" s="7"/>
      <c r="AV9" s="7"/>
      <c r="AW9" s="26"/>
      <c r="AX9" s="24"/>
      <c r="AY9" s="24"/>
      <c r="AZ9" s="130"/>
      <c r="BA9" s="67" t="s">
        <v>176</v>
      </c>
      <c r="BB9" s="8"/>
      <c r="BC9" s="7"/>
      <c r="BD9" s="7"/>
      <c r="BE9" s="7"/>
      <c r="BF9" s="7"/>
      <c r="BG9" s="26"/>
      <c r="BH9" s="24"/>
      <c r="BI9" s="24"/>
      <c r="BJ9" s="130"/>
      <c r="BK9" s="67" t="s">
        <v>176</v>
      </c>
      <c r="BL9" s="8"/>
      <c r="BM9" s="7"/>
      <c r="BN9" s="7"/>
      <c r="BO9" s="7"/>
      <c r="BP9" s="7"/>
      <c r="BQ9" s="26"/>
      <c r="BR9" s="24"/>
      <c r="BS9" s="24"/>
      <c r="BT9" s="130"/>
      <c r="BU9" s="67" t="s">
        <v>176</v>
      </c>
      <c r="BV9" s="8"/>
      <c r="BW9" s="7"/>
      <c r="BX9" s="7"/>
      <c r="BY9" s="7"/>
      <c r="BZ9" s="7"/>
      <c r="CA9" s="26"/>
      <c r="CB9" s="24"/>
      <c r="CC9" s="24"/>
      <c r="CD9" s="130"/>
      <c r="CE9" s="67" t="s">
        <v>176</v>
      </c>
      <c r="CF9" s="8"/>
      <c r="CG9" s="7"/>
      <c r="CH9" s="7"/>
      <c r="CI9" s="7"/>
      <c r="CJ9" s="7"/>
      <c r="CK9" s="26"/>
      <c r="CL9" s="24"/>
      <c r="CM9" s="24"/>
      <c r="CN9" s="130"/>
      <c r="CO9" s="67" t="s">
        <v>176</v>
      </c>
      <c r="CP9" s="8"/>
      <c r="CQ9" s="7"/>
      <c r="CR9" s="7"/>
      <c r="CS9" s="7"/>
      <c r="CT9" s="7"/>
      <c r="CU9" s="26"/>
      <c r="CV9" s="24"/>
      <c r="CW9" s="24"/>
      <c r="CX9" s="130"/>
      <c r="CY9" s="67" t="s">
        <v>176</v>
      </c>
      <c r="CZ9" s="8"/>
      <c r="DA9" s="7"/>
      <c r="DB9" s="7"/>
      <c r="DC9" s="7"/>
      <c r="DD9" s="7"/>
      <c r="DE9" s="26"/>
      <c r="DF9" s="24"/>
      <c r="DG9" s="24"/>
      <c r="DH9" s="130"/>
      <c r="DI9" s="67" t="s">
        <v>176</v>
      </c>
      <c r="DJ9" s="8"/>
      <c r="DK9" s="7"/>
      <c r="DL9" s="7"/>
      <c r="DM9" s="7"/>
      <c r="DN9" s="7"/>
      <c r="DO9" s="26"/>
      <c r="DP9" s="24"/>
      <c r="DQ9" s="24"/>
      <c r="DR9" s="130"/>
      <c r="DS9" s="67" t="s">
        <v>176</v>
      </c>
      <c r="DT9" s="8"/>
      <c r="DU9" s="7"/>
      <c r="DV9" s="7"/>
      <c r="DW9" s="7"/>
      <c r="DX9" s="7"/>
      <c r="DY9" s="26"/>
      <c r="DZ9" s="24"/>
      <c r="EA9" s="24"/>
      <c r="EB9" s="130"/>
      <c r="EC9" s="67" t="s">
        <v>176</v>
      </c>
      <c r="ED9" s="8"/>
      <c r="EE9" s="8"/>
      <c r="EF9" s="8"/>
      <c r="EG9" s="8"/>
      <c r="EH9" s="8"/>
      <c r="EI9" s="26"/>
      <c r="EJ9" s="24"/>
      <c r="EK9" s="24"/>
      <c r="EL9" s="130"/>
      <c r="EM9" s="67" t="s">
        <v>176</v>
      </c>
      <c r="EN9" s="8"/>
      <c r="EO9" s="7"/>
      <c r="EP9" s="7"/>
      <c r="EQ9" s="7"/>
      <c r="ER9" s="7"/>
      <c r="ES9" s="26"/>
      <c r="ET9" s="24"/>
      <c r="EU9" s="24"/>
      <c r="EV9" s="130"/>
      <c r="EW9" s="67" t="s">
        <v>176</v>
      </c>
      <c r="EX9" s="8"/>
      <c r="EY9" s="7"/>
      <c r="EZ9" s="7"/>
      <c r="FA9" s="7"/>
      <c r="FB9" s="7"/>
      <c r="FC9" s="26"/>
      <c r="FD9" s="24"/>
      <c r="FE9" s="24"/>
      <c r="FF9" s="130"/>
      <c r="FG9" s="67" t="s">
        <v>176</v>
      </c>
      <c r="FH9" s="8"/>
      <c r="FI9" s="7"/>
      <c r="FJ9" s="7"/>
      <c r="FK9" s="7"/>
      <c r="FL9" s="7"/>
      <c r="FM9" s="26"/>
      <c r="FN9" s="24"/>
      <c r="FO9" s="24"/>
      <c r="FP9" s="130" t="s">
        <v>250</v>
      </c>
      <c r="FQ9" s="67" t="s">
        <v>176</v>
      </c>
      <c r="FR9" s="8">
        <v>55.3</v>
      </c>
      <c r="FS9" s="7">
        <v>76.599999999999994</v>
      </c>
      <c r="FT9" s="7">
        <v>34</v>
      </c>
      <c r="FU9" s="7"/>
      <c r="FV9" s="7"/>
      <c r="FW9" s="26"/>
      <c r="FX9" s="24"/>
      <c r="FY9" s="24"/>
      <c r="FZ9" s="130"/>
      <c r="GA9" s="67" t="s">
        <v>176</v>
      </c>
      <c r="GB9" s="8"/>
      <c r="GC9" s="7"/>
      <c r="GD9" s="7"/>
      <c r="GE9" s="7"/>
      <c r="GF9" s="7"/>
      <c r="GG9" s="26"/>
      <c r="GH9" s="24"/>
      <c r="GI9" s="24"/>
      <c r="GJ9" s="130"/>
      <c r="GK9" s="67" t="s">
        <v>176</v>
      </c>
      <c r="GL9" s="8"/>
      <c r="GM9" s="7"/>
      <c r="GN9" s="7"/>
      <c r="GO9" s="7"/>
      <c r="GP9" s="7"/>
      <c r="GQ9" s="26"/>
      <c r="GR9" s="24"/>
      <c r="GS9" s="24"/>
      <c r="GT9" s="130"/>
      <c r="GU9" s="67" t="s">
        <v>176</v>
      </c>
      <c r="GV9" s="8"/>
      <c r="GW9" s="7"/>
      <c r="GX9" s="7"/>
      <c r="GY9" s="7"/>
      <c r="GZ9" s="7"/>
      <c r="HA9" s="26"/>
      <c r="HB9" s="24"/>
      <c r="HC9" s="24"/>
      <c r="HD9" s="130"/>
      <c r="HE9" s="67" t="s">
        <v>176</v>
      </c>
      <c r="HF9" s="8"/>
      <c r="HG9" s="7"/>
      <c r="HH9" s="7"/>
      <c r="HI9" s="7"/>
      <c r="HJ9" s="7"/>
      <c r="HK9" s="26"/>
      <c r="HL9" s="24"/>
      <c r="HM9" s="24"/>
      <c r="HN9" s="130"/>
      <c r="HO9" s="67" t="s">
        <v>176</v>
      </c>
      <c r="HP9" s="8"/>
      <c r="HQ9" s="7"/>
      <c r="HR9" s="7"/>
      <c r="HS9" s="7"/>
      <c r="HT9" s="7"/>
      <c r="HU9" s="26"/>
      <c r="HV9" s="24"/>
      <c r="HW9" s="24"/>
      <c r="HX9" s="130" t="s">
        <v>261</v>
      </c>
      <c r="HY9" s="211" t="s">
        <v>176</v>
      </c>
      <c r="HZ9" s="8">
        <v>15.486975361321402</v>
      </c>
      <c r="IA9" s="212"/>
      <c r="IB9" s="212"/>
      <c r="IC9" s="212"/>
      <c r="ID9" s="212">
        <v>14.867999999999999</v>
      </c>
      <c r="IE9" s="26">
        <v>22.024799999999999</v>
      </c>
      <c r="IF9" s="24"/>
      <c r="IG9" s="24"/>
      <c r="IH9" s="130"/>
      <c r="II9" s="211" t="s">
        <v>176</v>
      </c>
      <c r="IJ9" s="8"/>
      <c r="IK9" s="212"/>
      <c r="IL9" s="8">
        <v>37.113399999999999</v>
      </c>
      <c r="IM9" s="212"/>
      <c r="IN9" s="212"/>
      <c r="IO9" s="26"/>
      <c r="IP9" s="24"/>
      <c r="IQ9" s="24"/>
      <c r="IR9" s="130"/>
      <c r="IS9" s="67" t="s">
        <v>176</v>
      </c>
      <c r="IT9" s="8"/>
      <c r="IU9" s="7"/>
      <c r="IV9" s="7"/>
      <c r="IW9" s="7"/>
      <c r="IX9" s="7"/>
      <c r="IY9" s="26"/>
      <c r="IZ9" s="24"/>
      <c r="JA9" s="24"/>
      <c r="JB9" s="130"/>
      <c r="JC9" s="67" t="s">
        <v>176</v>
      </c>
      <c r="JD9" s="8">
        <v>32.205800058696873</v>
      </c>
      <c r="JE9" s="7"/>
      <c r="JF9" s="7"/>
      <c r="JG9" s="7"/>
      <c r="JH9" s="7">
        <v>19.809999999999999</v>
      </c>
      <c r="JI9" s="26">
        <v>45.789999999999992</v>
      </c>
      <c r="JJ9" s="24"/>
      <c r="JK9" s="24"/>
      <c r="JL9" s="130"/>
      <c r="JM9" s="211" t="s">
        <v>176</v>
      </c>
      <c r="JN9" s="8">
        <v>27.391790092340486</v>
      </c>
      <c r="JO9" s="212"/>
      <c r="JP9" s="212"/>
      <c r="JQ9" s="212"/>
      <c r="JR9" s="212">
        <v>25.227184985766357</v>
      </c>
      <c r="JS9" s="26">
        <v>49.350323342386822</v>
      </c>
      <c r="JT9" s="24"/>
      <c r="JU9" s="24"/>
    </row>
    <row xmlns:x14ac="http://schemas.microsoft.com/office/spreadsheetml/2009/9/ac" r="10" s="4" customFormat="true" ht="15.6" customHeight="true" x14ac:dyDescent="0.25">
      <c r="A10" s="427" t="str">
        <f ca="true">IF(ISBLANK('Data Summary'!A12),"",'Data Summary'!A12)</f>
        <v>ETH_2006_EMIS</v>
      </c>
      <c r="B10" s="130"/>
      <c r="C10" s="67" t="s">
        <v>93</v>
      </c>
      <c r="D10" s="19"/>
      <c r="E10" s="7"/>
      <c r="F10" s="7"/>
      <c r="G10" s="7"/>
      <c r="H10" s="7"/>
      <c r="I10" s="26"/>
      <c r="J10" s="24"/>
      <c r="K10" s="24"/>
      <c r="L10" s="130"/>
      <c r="M10" s="67" t="s">
        <v>93</v>
      </c>
      <c r="N10" s="19"/>
      <c r="O10" s="7"/>
      <c r="P10" s="7"/>
      <c r="Q10" s="7"/>
      <c r="R10" s="7"/>
      <c r="S10" s="26"/>
      <c r="T10" s="24"/>
      <c r="U10" s="24"/>
      <c r="V10" s="130"/>
      <c r="W10" s="67" t="s">
        <v>93</v>
      </c>
      <c r="X10" s="19"/>
      <c r="Y10" s="7"/>
      <c r="Z10" s="7"/>
      <c r="AA10" s="7"/>
      <c r="AB10" s="7"/>
      <c r="AC10" s="26"/>
      <c r="AD10" s="24"/>
      <c r="AE10" s="24"/>
      <c r="AF10" s="130"/>
      <c r="AG10" s="67" t="s">
        <v>93</v>
      </c>
      <c r="AH10" s="19"/>
      <c r="AI10" s="7"/>
      <c r="AJ10" s="7"/>
      <c r="AK10" s="7"/>
      <c r="AL10" s="7"/>
      <c r="AM10" s="26"/>
      <c r="AN10" s="24"/>
      <c r="AO10" s="24"/>
      <c r="AP10" s="130"/>
      <c r="AQ10" s="67" t="s">
        <v>93</v>
      </c>
      <c r="AR10" s="19"/>
      <c r="AS10" s="7"/>
      <c r="AT10" s="7"/>
      <c r="AU10" s="7"/>
      <c r="AV10" s="7"/>
      <c r="AW10" s="26"/>
      <c r="AX10" s="24"/>
      <c r="AY10" s="24"/>
      <c r="AZ10" s="130"/>
      <c r="BA10" s="67" t="s">
        <v>93</v>
      </c>
      <c r="BB10" s="141"/>
      <c r="BC10" s="139"/>
      <c r="BD10" s="139"/>
      <c r="BE10" s="139"/>
      <c r="BF10" s="139"/>
      <c r="BG10" s="140"/>
      <c r="BH10" s="24"/>
      <c r="BI10" s="24"/>
      <c r="BJ10" s="130"/>
      <c r="BK10" s="67" t="s">
        <v>93</v>
      </c>
      <c r="BL10" s="19"/>
      <c r="BM10" s="7"/>
      <c r="BN10" s="7"/>
      <c r="BO10" s="7"/>
      <c r="BP10" s="7"/>
      <c r="BQ10" s="26"/>
      <c r="BR10" s="24"/>
      <c r="BS10" s="24"/>
      <c r="BT10" s="130"/>
      <c r="BU10" s="67" t="s">
        <v>93</v>
      </c>
      <c r="BV10" s="19"/>
      <c r="BW10" s="7"/>
      <c r="BX10" s="7"/>
      <c r="BY10" s="7"/>
      <c r="BZ10" s="7"/>
      <c r="CA10" s="26"/>
      <c r="CB10" s="24"/>
      <c r="CC10" s="24"/>
      <c r="CD10" s="130"/>
      <c r="CE10" s="67" t="s">
        <v>93</v>
      </c>
      <c r="CF10" s="19"/>
      <c r="CG10" s="7"/>
      <c r="CH10" s="7"/>
      <c r="CI10" s="7"/>
      <c r="CJ10" s="7"/>
      <c r="CK10" s="26"/>
      <c r="CL10" s="24"/>
      <c r="CM10" s="24"/>
      <c r="CN10" s="130"/>
      <c r="CO10" s="67" t="s">
        <v>93</v>
      </c>
      <c r="CP10" s="19"/>
      <c r="CQ10" s="7"/>
      <c r="CR10" s="7"/>
      <c r="CS10" s="7"/>
      <c r="CT10" s="7"/>
      <c r="CU10" s="26"/>
      <c r="CV10" s="24"/>
      <c r="CW10" s="24"/>
      <c r="CX10" s="130"/>
      <c r="CY10" s="67" t="s">
        <v>93</v>
      </c>
      <c r="CZ10" s="19"/>
      <c r="DA10" s="7"/>
      <c r="DB10" s="7"/>
      <c r="DC10" s="7"/>
      <c r="DD10" s="7"/>
      <c r="DE10" s="26"/>
      <c r="DF10" s="24"/>
      <c r="DG10" s="24"/>
      <c r="DH10" s="130"/>
      <c r="DI10" s="67" t="s">
        <v>93</v>
      </c>
      <c r="DJ10" s="19"/>
      <c r="DK10" s="7"/>
      <c r="DL10" s="7"/>
      <c r="DM10" s="7"/>
      <c r="DN10" s="7"/>
      <c r="DO10" s="26"/>
      <c r="DP10" s="24"/>
      <c r="DQ10" s="24"/>
      <c r="DR10" s="130"/>
      <c r="DS10" s="67" t="s">
        <v>93</v>
      </c>
      <c r="DT10" s="19"/>
      <c r="DU10" s="7"/>
      <c r="DV10" s="7"/>
      <c r="DW10" s="7"/>
      <c r="DX10" s="7"/>
      <c r="DY10" s="26"/>
      <c r="DZ10" s="24"/>
      <c r="EA10" s="24"/>
      <c r="EB10" s="130"/>
      <c r="EC10" s="67" t="s">
        <v>93</v>
      </c>
      <c r="ED10" s="19"/>
      <c r="EE10" s="7"/>
      <c r="EF10" s="7"/>
      <c r="EG10" s="7"/>
      <c r="EH10" s="7"/>
      <c r="EI10" s="26"/>
      <c r="EJ10" s="24"/>
      <c r="EK10" s="24"/>
      <c r="EL10" s="130"/>
      <c r="EM10" s="67" t="s">
        <v>93</v>
      </c>
      <c r="EN10" s="19"/>
      <c r="EO10" s="7"/>
      <c r="EP10" s="7"/>
      <c r="EQ10" s="7"/>
      <c r="ER10" s="7"/>
      <c r="ES10" s="26"/>
      <c r="ET10" s="24"/>
      <c r="EU10" s="24"/>
      <c r="EV10" s="130"/>
      <c r="EW10" s="67" t="s">
        <v>93</v>
      </c>
      <c r="EX10" s="19"/>
      <c r="EY10" s="7"/>
      <c r="EZ10" s="7"/>
      <c r="FA10" s="7"/>
      <c r="FB10" s="7"/>
      <c r="FC10" s="26"/>
      <c r="FD10" s="24"/>
      <c r="FE10" s="24"/>
      <c r="FF10" s="130"/>
      <c r="FG10" s="67" t="s">
        <v>93</v>
      </c>
      <c r="FH10" s="141"/>
      <c r="FI10" s="139"/>
      <c r="FJ10" s="139"/>
      <c r="FK10" s="139"/>
      <c r="FL10" s="139"/>
      <c r="FM10" s="140"/>
      <c r="FN10" s="24"/>
      <c r="FO10" s="24"/>
      <c r="FP10" s="130"/>
      <c r="FQ10" s="67" t="s">
        <v>93</v>
      </c>
      <c r="FR10" s="19"/>
      <c r="FS10" s="7"/>
      <c r="FT10" s="7"/>
      <c r="FU10" s="7"/>
      <c r="FV10" s="7"/>
      <c r="FW10" s="26"/>
      <c r="FX10" s="24"/>
      <c r="FY10" s="24"/>
      <c r="FZ10" s="130"/>
      <c r="GA10" s="67" t="s">
        <v>93</v>
      </c>
      <c r="GB10" s="19"/>
      <c r="GC10" s="7"/>
      <c r="GD10" s="7"/>
      <c r="GE10" s="7"/>
      <c r="GF10" s="7"/>
      <c r="GG10" s="26"/>
      <c r="GH10" s="24"/>
      <c r="GI10" s="24"/>
      <c r="GJ10" s="130"/>
      <c r="GK10" s="67" t="s">
        <v>93</v>
      </c>
      <c r="GL10" s="19"/>
      <c r="GM10" s="7"/>
      <c r="GN10" s="7"/>
      <c r="GO10" s="7"/>
      <c r="GP10" s="7"/>
      <c r="GQ10" s="26"/>
      <c r="GR10" s="24"/>
      <c r="GS10" s="24"/>
      <c r="GT10" s="130"/>
      <c r="GU10" s="67" t="s">
        <v>93</v>
      </c>
      <c r="GV10" s="19"/>
      <c r="GW10" s="7"/>
      <c r="GX10" s="7"/>
      <c r="GY10" s="7"/>
      <c r="GZ10" s="7"/>
      <c r="HA10" s="26"/>
      <c r="HB10" s="24"/>
      <c r="HC10" s="24"/>
      <c r="HD10" s="130"/>
      <c r="HE10" s="67" t="s">
        <v>93</v>
      </c>
      <c r="HF10" s="19"/>
      <c r="HG10" s="7"/>
      <c r="HH10" s="7"/>
      <c r="HI10" s="7"/>
      <c r="HJ10" s="7"/>
      <c r="HK10" s="26"/>
      <c r="HL10" s="24"/>
      <c r="HM10" s="24"/>
      <c r="HN10" s="130"/>
      <c r="HO10" s="67" t="s">
        <v>93</v>
      </c>
      <c r="HP10" s="19"/>
      <c r="HQ10" s="7"/>
      <c r="HR10" s="7"/>
      <c r="HS10" s="7"/>
      <c r="HT10" s="7"/>
      <c r="HU10" s="26"/>
      <c r="HV10" s="24"/>
      <c r="HW10" s="24"/>
      <c r="HX10" s="130"/>
      <c r="HY10" s="211" t="s">
        <v>93</v>
      </c>
      <c r="HZ10" s="213"/>
      <c r="IA10" s="212"/>
      <c r="IB10" s="212"/>
      <c r="IC10" s="212"/>
      <c r="ID10" s="212"/>
      <c r="IE10" s="26"/>
      <c r="IF10" s="24"/>
      <c r="IG10" s="24"/>
      <c r="IH10" s="130"/>
      <c r="II10" s="211" t="s">
        <v>93</v>
      </c>
      <c r="IJ10" s="213"/>
      <c r="IK10" s="212"/>
      <c r="IL10" s="212"/>
      <c r="IM10" s="212"/>
      <c r="IN10" s="212"/>
      <c r="IO10" s="26"/>
      <c r="IP10" s="24"/>
      <c r="IQ10" s="24"/>
      <c r="IR10" s="130"/>
      <c r="IS10" s="67" t="s">
        <v>93</v>
      </c>
      <c r="IT10" s="19"/>
      <c r="IU10" s="7"/>
      <c r="IV10" s="7"/>
      <c r="IW10" s="7"/>
      <c r="IX10" s="7"/>
      <c r="IY10" s="26"/>
      <c r="IZ10" s="24"/>
      <c r="JA10" s="24"/>
      <c r="JB10" s="130"/>
      <c r="JC10" s="67" t="s">
        <v>93</v>
      </c>
      <c r="JD10" s="19"/>
      <c r="JE10" s="7"/>
      <c r="JF10" s="7"/>
      <c r="JG10" s="7"/>
      <c r="JH10" s="7"/>
      <c r="JI10" s="26"/>
      <c r="JJ10" s="24"/>
      <c r="JK10" s="24"/>
      <c r="JL10" s="130"/>
      <c r="JM10" s="211" t="s">
        <v>93</v>
      </c>
      <c r="JN10" s="213"/>
      <c r="JO10" s="212"/>
      <c r="JP10" s="212"/>
      <c r="JQ10" s="212"/>
      <c r="JR10" s="212"/>
      <c r="JS10" s="26"/>
      <c r="JT10" s="24"/>
      <c r="JU10" s="24"/>
    </row>
    <row xmlns:x14ac="http://schemas.microsoft.com/office/spreadsheetml/2009/9/ac" r="11" s="4" customFormat="true" ht="15.6" customHeight="true" x14ac:dyDescent="0.25">
      <c r="A11" s="427" t="str">
        <f ca="true">IF(ISBLANK('Data Summary'!A13),"",'Data Summary'!A13)</f>
        <v>ETH_2007_EMIS</v>
      </c>
      <c r="B11" s="130"/>
      <c r="C11" s="67" t="s">
        <v>94</v>
      </c>
      <c r="D11" s="19"/>
      <c r="E11" s="7"/>
      <c r="F11" s="7"/>
      <c r="G11" s="7"/>
      <c r="H11" s="7"/>
      <c r="I11" s="26"/>
      <c r="J11" s="24"/>
      <c r="K11" s="24"/>
      <c r="L11" s="130"/>
      <c r="M11" s="67" t="s">
        <v>94</v>
      </c>
      <c r="N11" s="19"/>
      <c r="O11" s="7"/>
      <c r="P11" s="7"/>
      <c r="Q11" s="7"/>
      <c r="R11" s="7"/>
      <c r="S11" s="26"/>
      <c r="T11" s="24"/>
      <c r="U11" s="24"/>
      <c r="V11" s="130"/>
      <c r="W11" s="67" t="s">
        <v>94</v>
      </c>
      <c r="X11" s="19"/>
      <c r="Y11" s="7"/>
      <c r="Z11" s="7"/>
      <c r="AA11" s="7"/>
      <c r="AB11" s="7"/>
      <c r="AC11" s="26"/>
      <c r="AD11" s="24"/>
      <c r="AE11" s="24"/>
      <c r="AF11" s="130"/>
      <c r="AG11" s="67" t="s">
        <v>94</v>
      </c>
      <c r="AH11" s="19"/>
      <c r="AI11" s="7"/>
      <c r="AJ11" s="7"/>
      <c r="AK11" s="7"/>
      <c r="AL11" s="7"/>
      <c r="AM11" s="26"/>
      <c r="AN11" s="24"/>
      <c r="AO11" s="24"/>
      <c r="AP11" s="130"/>
      <c r="AQ11" s="67" t="s">
        <v>94</v>
      </c>
      <c r="AR11" s="19"/>
      <c r="AS11" s="7"/>
      <c r="AT11" s="7"/>
      <c r="AU11" s="7"/>
      <c r="AV11" s="7"/>
      <c r="AW11" s="26"/>
      <c r="AX11" s="24"/>
      <c r="AY11" s="24"/>
      <c r="AZ11" s="130"/>
      <c r="BA11" s="67" t="s">
        <v>94</v>
      </c>
      <c r="BB11" s="141"/>
      <c r="BC11" s="139"/>
      <c r="BD11" s="139"/>
      <c r="BE11" s="139"/>
      <c r="BF11" s="139"/>
      <c r="BG11" s="140"/>
      <c r="BH11" s="24"/>
      <c r="BI11" s="24"/>
      <c r="BJ11" s="130"/>
      <c r="BK11" s="67" t="s">
        <v>94</v>
      </c>
      <c r="BL11" s="19"/>
      <c r="BM11" s="7"/>
      <c r="BN11" s="7"/>
      <c r="BO11" s="7"/>
      <c r="BP11" s="7"/>
      <c r="BQ11" s="26"/>
      <c r="BR11" s="24"/>
      <c r="BS11" s="24"/>
      <c r="BT11" s="130"/>
      <c r="BU11" s="67" t="s">
        <v>94</v>
      </c>
      <c r="BV11" s="19"/>
      <c r="BW11" s="7"/>
      <c r="BX11" s="7"/>
      <c r="BY11" s="7"/>
      <c r="BZ11" s="7"/>
      <c r="CA11" s="26"/>
      <c r="CB11" s="24"/>
      <c r="CC11" s="24"/>
      <c r="CD11" s="130"/>
      <c r="CE11" s="67" t="s">
        <v>94</v>
      </c>
      <c r="CF11" s="19"/>
      <c r="CG11" s="7"/>
      <c r="CH11" s="7"/>
      <c r="CI11" s="7"/>
      <c r="CJ11" s="7"/>
      <c r="CK11" s="26"/>
      <c r="CL11" s="24"/>
      <c r="CM11" s="24"/>
      <c r="CN11" s="130"/>
      <c r="CO11" s="67" t="s">
        <v>94</v>
      </c>
      <c r="CP11" s="19"/>
      <c r="CQ11" s="7"/>
      <c r="CR11" s="7"/>
      <c r="CS11" s="7"/>
      <c r="CT11" s="7"/>
      <c r="CU11" s="26"/>
      <c r="CV11" s="24"/>
      <c r="CW11" s="24"/>
      <c r="CX11" s="130"/>
      <c r="CY11" s="67" t="s">
        <v>94</v>
      </c>
      <c r="CZ11" s="19"/>
      <c r="DA11" s="7"/>
      <c r="DB11" s="7"/>
      <c r="DC11" s="7"/>
      <c r="DD11" s="7"/>
      <c r="DE11" s="26"/>
      <c r="DF11" s="24"/>
      <c r="DG11" s="24"/>
      <c r="DH11" s="130"/>
      <c r="DI11" s="67" t="s">
        <v>94</v>
      </c>
      <c r="DJ11" s="19"/>
      <c r="DK11" s="7"/>
      <c r="DL11" s="7"/>
      <c r="DM11" s="7"/>
      <c r="DN11" s="7"/>
      <c r="DO11" s="26"/>
      <c r="DP11" s="24"/>
      <c r="DQ11" s="24"/>
      <c r="DR11" s="130"/>
      <c r="DS11" s="67" t="s">
        <v>94</v>
      </c>
      <c r="DT11" s="19"/>
      <c r="DU11" s="7"/>
      <c r="DV11" s="7"/>
      <c r="DW11" s="7"/>
      <c r="DX11" s="7"/>
      <c r="DY11" s="26"/>
      <c r="DZ11" s="24"/>
      <c r="EA11" s="24"/>
      <c r="EB11" s="130"/>
      <c r="EC11" s="67" t="s">
        <v>94</v>
      </c>
      <c r="ED11" s="19"/>
      <c r="EE11" s="7"/>
      <c r="EF11" s="7"/>
      <c r="EG11" s="7"/>
      <c r="EH11" s="7"/>
      <c r="EI11" s="26"/>
      <c r="EJ11" s="24"/>
      <c r="EK11" s="24"/>
      <c r="EL11" s="130"/>
      <c r="EM11" s="67" t="s">
        <v>94</v>
      </c>
      <c r="EN11" s="19"/>
      <c r="EO11" s="7"/>
      <c r="EP11" s="7"/>
      <c r="EQ11" s="7"/>
      <c r="ER11" s="7"/>
      <c r="ES11" s="26"/>
      <c r="ET11" s="24"/>
      <c r="EU11" s="24"/>
      <c r="EV11" s="130"/>
      <c r="EW11" s="67" t="s">
        <v>94</v>
      </c>
      <c r="EX11" s="19"/>
      <c r="EY11" s="7"/>
      <c r="EZ11" s="7"/>
      <c r="FA11" s="7"/>
      <c r="FB11" s="7"/>
      <c r="FC11" s="26"/>
      <c r="FD11" s="24"/>
      <c r="FE11" s="24"/>
      <c r="FF11" s="130"/>
      <c r="FG11" s="67" t="s">
        <v>94</v>
      </c>
      <c r="FH11" s="141"/>
      <c r="FI11" s="139"/>
      <c r="FJ11" s="139"/>
      <c r="FK11" s="139"/>
      <c r="FL11" s="139"/>
      <c r="FM11" s="140"/>
      <c r="FN11" s="24"/>
      <c r="FO11" s="24"/>
      <c r="FP11" s="130"/>
      <c r="FQ11" s="67" t="s">
        <v>94</v>
      </c>
      <c r="FR11" s="19"/>
      <c r="FS11" s="7"/>
      <c r="FT11" s="7"/>
      <c r="FU11" s="7"/>
      <c r="FV11" s="7"/>
      <c r="FW11" s="26"/>
      <c r="FX11" s="24"/>
      <c r="FY11" s="24"/>
      <c r="FZ11" s="130"/>
      <c r="GA11" s="67" t="s">
        <v>94</v>
      </c>
      <c r="GB11" s="19"/>
      <c r="GC11" s="7"/>
      <c r="GD11" s="7"/>
      <c r="GE11" s="7"/>
      <c r="GF11" s="7"/>
      <c r="GG11" s="26"/>
      <c r="GH11" s="24"/>
      <c r="GI11" s="24"/>
      <c r="GJ11" s="130"/>
      <c r="GK11" s="67" t="s">
        <v>94</v>
      </c>
      <c r="GL11" s="19"/>
      <c r="GM11" s="7"/>
      <c r="GN11" s="7"/>
      <c r="GO11" s="7"/>
      <c r="GP11" s="7"/>
      <c r="GQ11" s="26"/>
      <c r="GR11" s="24"/>
      <c r="GS11" s="24"/>
      <c r="GT11" s="130"/>
      <c r="GU11" s="67" t="s">
        <v>94</v>
      </c>
      <c r="GV11" s="19"/>
      <c r="GW11" s="7"/>
      <c r="GX11" s="7"/>
      <c r="GY11" s="7"/>
      <c r="GZ11" s="7"/>
      <c r="HA11" s="26"/>
      <c r="HB11" s="24"/>
      <c r="HC11" s="24"/>
      <c r="HD11" s="130"/>
      <c r="HE11" s="67" t="s">
        <v>94</v>
      </c>
      <c r="HF11" s="19"/>
      <c r="HG11" s="7"/>
      <c r="HH11" s="7"/>
      <c r="HI11" s="7"/>
      <c r="HJ11" s="7"/>
      <c r="HK11" s="26"/>
      <c r="HL11" s="24"/>
      <c r="HM11" s="24"/>
      <c r="HN11" s="130"/>
      <c r="HO11" s="67" t="s">
        <v>94</v>
      </c>
      <c r="HP11" s="19"/>
      <c r="HQ11" s="7"/>
      <c r="HR11" s="7"/>
      <c r="HS11" s="7"/>
      <c r="HT11" s="7"/>
      <c r="HU11" s="26"/>
      <c r="HV11" s="24"/>
      <c r="HW11" s="24"/>
      <c r="HX11" s="130"/>
      <c r="HY11" s="211" t="s">
        <v>94</v>
      </c>
      <c r="HZ11" s="213"/>
      <c r="IA11" s="212"/>
      <c r="IB11" s="212"/>
      <c r="IC11" s="212"/>
      <c r="ID11" s="212"/>
      <c r="IE11" s="26"/>
      <c r="IF11" s="24"/>
      <c r="IG11" s="24"/>
      <c r="IH11" s="130"/>
      <c r="II11" s="211" t="s">
        <v>94</v>
      </c>
      <c r="IJ11" s="213"/>
      <c r="IK11" s="212"/>
      <c r="IL11" s="212"/>
      <c r="IM11" s="212"/>
      <c r="IN11" s="212"/>
      <c r="IO11" s="26"/>
      <c r="IP11" s="24"/>
      <c r="IQ11" s="24"/>
      <c r="IR11" s="130"/>
      <c r="IS11" s="67" t="s">
        <v>94</v>
      </c>
      <c r="IT11" s="19"/>
      <c r="IU11" s="7"/>
      <c r="IV11" s="7"/>
      <c r="IW11" s="7"/>
      <c r="IX11" s="7"/>
      <c r="IY11" s="26"/>
      <c r="IZ11" s="24"/>
      <c r="JA11" s="24"/>
      <c r="JB11" s="130"/>
      <c r="JC11" s="67" t="s">
        <v>94</v>
      </c>
      <c r="JD11" s="19"/>
      <c r="JE11" s="7"/>
      <c r="JF11" s="7"/>
      <c r="JG11" s="7"/>
      <c r="JH11" s="7"/>
      <c r="JI11" s="26"/>
      <c r="JJ11" s="24"/>
      <c r="JK11" s="24"/>
      <c r="JL11" s="130"/>
      <c r="JM11" s="211" t="s">
        <v>94</v>
      </c>
      <c r="JN11" s="213"/>
      <c r="JO11" s="212"/>
      <c r="JP11" s="212"/>
      <c r="JQ11" s="212"/>
      <c r="JR11" s="212"/>
      <c r="JS11" s="26"/>
      <c r="JT11" s="24"/>
      <c r="JU11" s="24"/>
    </row>
    <row xmlns:x14ac="http://schemas.microsoft.com/office/spreadsheetml/2009/9/ac" r="12" s="298" customFormat="true" ht="18" customHeight="true" x14ac:dyDescent="0.2">
      <c r="A12" s="427" t="str">
        <f ca="true">IF(ISBLANK('Data Summary'!A14),"",'Data Summary'!A14)</f>
        <v>ETH_2008_EMIS</v>
      </c>
      <c r="B12" s="290" t="s">
        <v>55</v>
      </c>
      <c r="C12" s="291" t="s">
        <v>27</v>
      </c>
      <c r="D12" s="292"/>
      <c r="E12" s="292"/>
      <c r="F12" s="292"/>
      <c r="G12" s="292"/>
      <c r="H12" s="292"/>
      <c r="I12" s="293"/>
      <c r="J12" s="287"/>
      <c r="K12" s="287"/>
      <c r="L12" s="290" t="s">
        <v>55</v>
      </c>
      <c r="M12" s="291" t="s">
        <v>27</v>
      </c>
      <c r="N12" s="292"/>
      <c r="O12" s="292"/>
      <c r="P12" s="292"/>
      <c r="Q12" s="292"/>
      <c r="R12" s="292"/>
      <c r="S12" s="293"/>
      <c r="T12" s="287"/>
      <c r="U12" s="287"/>
      <c r="V12" s="290" t="s">
        <v>55</v>
      </c>
      <c r="W12" s="291" t="s">
        <v>27</v>
      </c>
      <c r="X12" s="292"/>
      <c r="Y12" s="292"/>
      <c r="Z12" s="292"/>
      <c r="AA12" s="292"/>
      <c r="AB12" s="292"/>
      <c r="AC12" s="293"/>
      <c r="AD12" s="287"/>
      <c r="AE12" s="287"/>
      <c r="AF12" s="290" t="s">
        <v>55</v>
      </c>
      <c r="AG12" s="291" t="s">
        <v>27</v>
      </c>
      <c r="AH12" s="292"/>
      <c r="AI12" s="292"/>
      <c r="AJ12" s="292"/>
      <c r="AK12" s="292"/>
      <c r="AL12" s="292"/>
      <c r="AM12" s="293"/>
      <c r="AN12" s="287"/>
      <c r="AO12" s="287"/>
      <c r="AP12" s="290" t="s">
        <v>55</v>
      </c>
      <c r="AQ12" s="291" t="s">
        <v>27</v>
      </c>
      <c r="AR12" s="292"/>
      <c r="AS12" s="292"/>
      <c r="AT12" s="292"/>
      <c r="AU12" s="292"/>
      <c r="AV12" s="292"/>
      <c r="AW12" s="293"/>
      <c r="AX12" s="287"/>
      <c r="AY12" s="287"/>
      <c r="AZ12" s="290" t="s">
        <v>55</v>
      </c>
      <c r="BA12" s="294" t="s">
        <v>27</v>
      </c>
      <c r="BB12" s="295"/>
      <c r="BC12" s="295"/>
      <c r="BD12" s="295"/>
      <c r="BE12" s="295"/>
      <c r="BF12" s="295"/>
      <c r="BG12" s="296"/>
      <c r="BH12" s="287"/>
      <c r="BI12" s="287"/>
      <c r="BJ12" s="290" t="s">
        <v>55</v>
      </c>
      <c r="BK12" s="291" t="s">
        <v>27</v>
      </c>
      <c r="BL12" s="292"/>
      <c r="BM12" s="292"/>
      <c r="BN12" s="292"/>
      <c r="BO12" s="292"/>
      <c r="BP12" s="292"/>
      <c r="BQ12" s="293"/>
      <c r="BR12" s="287"/>
      <c r="BS12" s="287"/>
      <c r="BT12" s="290" t="s">
        <v>55</v>
      </c>
      <c r="BU12" s="291" t="s">
        <v>27</v>
      </c>
      <c r="BV12" s="292"/>
      <c r="BW12" s="292"/>
      <c r="BX12" s="292"/>
      <c r="BY12" s="292"/>
      <c r="BZ12" s="292"/>
      <c r="CA12" s="293"/>
      <c r="CB12" s="287"/>
      <c r="CC12" s="287"/>
      <c r="CD12" s="290" t="s">
        <v>55</v>
      </c>
      <c r="CE12" s="291" t="s">
        <v>27</v>
      </c>
      <c r="CF12" s="292"/>
      <c r="CG12" s="292"/>
      <c r="CH12" s="292"/>
      <c r="CI12" s="292"/>
      <c r="CJ12" s="292"/>
      <c r="CK12" s="293"/>
      <c r="CL12" s="287"/>
      <c r="CM12" s="287"/>
      <c r="CN12" s="290" t="s">
        <v>55</v>
      </c>
      <c r="CO12" s="291" t="s">
        <v>27</v>
      </c>
      <c r="CP12" s="292"/>
      <c r="CQ12" s="292"/>
      <c r="CR12" s="292"/>
      <c r="CS12" s="292"/>
      <c r="CT12" s="292"/>
      <c r="CU12" s="293"/>
      <c r="CV12" s="287"/>
      <c r="CW12" s="287"/>
      <c r="CX12" s="290" t="s">
        <v>55</v>
      </c>
      <c r="CY12" s="291" t="s">
        <v>27</v>
      </c>
      <c r="CZ12" s="292"/>
      <c r="DA12" s="292"/>
      <c r="DB12" s="292"/>
      <c r="DC12" s="292"/>
      <c r="DD12" s="292"/>
      <c r="DE12" s="293"/>
      <c r="DF12" s="287"/>
      <c r="DG12" s="287"/>
      <c r="DH12" s="290" t="s">
        <v>55</v>
      </c>
      <c r="DI12" s="291" t="s">
        <v>27</v>
      </c>
      <c r="DJ12" s="292"/>
      <c r="DK12" s="292"/>
      <c r="DL12" s="292"/>
      <c r="DM12" s="292"/>
      <c r="DN12" s="292"/>
      <c r="DO12" s="293"/>
      <c r="DP12" s="287"/>
      <c r="DQ12" s="287"/>
      <c r="DR12" s="290" t="s">
        <v>55</v>
      </c>
      <c r="DS12" s="291" t="s">
        <v>27</v>
      </c>
      <c r="DT12" s="292"/>
      <c r="DU12" s="292"/>
      <c r="DV12" s="292"/>
      <c r="DW12" s="292"/>
      <c r="DX12" s="292"/>
      <c r="DY12" s="293"/>
      <c r="DZ12" s="287"/>
      <c r="EA12" s="287"/>
      <c r="EB12" s="290" t="s">
        <v>55</v>
      </c>
      <c r="EC12" s="291" t="s">
        <v>27</v>
      </c>
      <c r="ED12" s="292"/>
      <c r="EE12" s="292"/>
      <c r="EF12" s="292"/>
      <c r="EG12" s="292"/>
      <c r="EH12" s="292"/>
      <c r="EI12" s="293"/>
      <c r="EJ12" s="287"/>
      <c r="EK12" s="287"/>
      <c r="EL12" s="290" t="s">
        <v>55</v>
      </c>
      <c r="EM12" s="291" t="s">
        <v>27</v>
      </c>
      <c r="EN12" s="292"/>
      <c r="EO12" s="292"/>
      <c r="EP12" s="292"/>
      <c r="EQ12" s="292"/>
      <c r="ER12" s="292"/>
      <c r="ES12" s="293"/>
      <c r="ET12" s="287"/>
      <c r="EU12" s="287"/>
      <c r="EV12" s="290" t="s">
        <v>55</v>
      </c>
      <c r="EW12" s="291" t="s">
        <v>27</v>
      </c>
      <c r="EX12" s="292"/>
      <c r="EY12" s="292"/>
      <c r="EZ12" s="292"/>
      <c r="FA12" s="292"/>
      <c r="FB12" s="292"/>
      <c r="FC12" s="293"/>
      <c r="FD12" s="287"/>
      <c r="FE12" s="287"/>
      <c r="FF12" s="290" t="s">
        <v>55</v>
      </c>
      <c r="FG12" s="294" t="s">
        <v>27</v>
      </c>
      <c r="FH12" s="295"/>
      <c r="FI12" s="295"/>
      <c r="FJ12" s="295"/>
      <c r="FK12" s="295"/>
      <c r="FL12" s="295"/>
      <c r="FM12" s="296"/>
      <c r="FN12" s="287"/>
      <c r="FO12" s="287"/>
      <c r="FP12" s="290" t="s">
        <v>55</v>
      </c>
      <c r="FQ12" s="291" t="s">
        <v>27</v>
      </c>
      <c r="FR12" s="292"/>
      <c r="FS12" s="292"/>
      <c r="FT12" s="292"/>
      <c r="FU12" s="292"/>
      <c r="FV12" s="292"/>
      <c r="FW12" s="293"/>
      <c r="FX12" s="287"/>
      <c r="FY12" s="287"/>
      <c r="FZ12" s="290" t="s">
        <v>55</v>
      </c>
      <c r="GA12" s="291" t="s">
        <v>27</v>
      </c>
      <c r="GB12" s="292"/>
      <c r="GC12" s="292"/>
      <c r="GD12" s="292"/>
      <c r="GE12" s="292"/>
      <c r="GF12" s="292"/>
      <c r="GG12" s="293"/>
      <c r="GH12" s="287"/>
      <c r="GI12" s="287"/>
      <c r="GJ12" s="290" t="s">
        <v>55</v>
      </c>
      <c r="GK12" s="291" t="s">
        <v>27</v>
      </c>
      <c r="GL12" s="292"/>
      <c r="GM12" s="292"/>
      <c r="GN12" s="292"/>
      <c r="GO12" s="292"/>
      <c r="GP12" s="292"/>
      <c r="GQ12" s="293"/>
      <c r="GR12" s="287"/>
      <c r="GS12" s="287"/>
      <c r="GT12" s="290" t="s">
        <v>55</v>
      </c>
      <c r="GU12" s="291" t="s">
        <v>27</v>
      </c>
      <c r="GV12" s="292"/>
      <c r="GW12" s="292"/>
      <c r="GX12" s="292"/>
      <c r="GY12" s="292"/>
      <c r="GZ12" s="292"/>
      <c r="HA12" s="293"/>
      <c r="HB12" s="287"/>
      <c r="HC12" s="287"/>
      <c r="HD12" s="290" t="s">
        <v>55</v>
      </c>
      <c r="HE12" s="291" t="s">
        <v>27</v>
      </c>
      <c r="HF12" s="292"/>
      <c r="HG12" s="292"/>
      <c r="HH12" s="292"/>
      <c r="HI12" s="292"/>
      <c r="HJ12" s="292"/>
      <c r="HK12" s="293"/>
      <c r="HL12" s="287"/>
      <c r="HM12" s="287"/>
      <c r="HN12" s="290" t="s">
        <v>55</v>
      </c>
      <c r="HO12" s="291" t="s">
        <v>27</v>
      </c>
      <c r="HP12" s="292"/>
      <c r="HQ12" s="292"/>
      <c r="HR12" s="292"/>
      <c r="HS12" s="292"/>
      <c r="HT12" s="292"/>
      <c r="HU12" s="293"/>
      <c r="HV12" s="287"/>
      <c r="HW12" s="287"/>
      <c r="HX12" s="290" t="s">
        <v>55</v>
      </c>
      <c r="HY12" s="291" t="s">
        <v>27</v>
      </c>
      <c r="HZ12" s="297"/>
      <c r="IA12" s="297"/>
      <c r="IB12" s="297"/>
      <c r="IC12" s="297"/>
      <c r="ID12" s="297"/>
      <c r="IE12" s="293"/>
      <c r="IF12" s="287"/>
      <c r="IG12" s="287"/>
      <c r="IH12" s="290" t="s">
        <v>55</v>
      </c>
      <c r="II12" s="291" t="s">
        <v>27</v>
      </c>
      <c r="IJ12" s="297"/>
      <c r="IK12" s="297"/>
      <c r="IL12" s="297"/>
      <c r="IM12" s="297"/>
      <c r="IN12" s="297"/>
      <c r="IO12" s="293"/>
      <c r="IP12" s="287"/>
      <c r="IQ12" s="287"/>
      <c r="IR12" s="290" t="s">
        <v>55</v>
      </c>
      <c r="IS12" s="291" t="s">
        <v>27</v>
      </c>
      <c r="IT12" s="292"/>
      <c r="IU12" s="292"/>
      <c r="IV12" s="292"/>
      <c r="IW12" s="292"/>
      <c r="IX12" s="292"/>
      <c r="IY12" s="293"/>
      <c r="IZ12" s="287"/>
      <c r="JA12" s="287"/>
      <c r="JB12" s="290" t="s">
        <v>55</v>
      </c>
      <c r="JC12" s="291" t="s">
        <v>27</v>
      </c>
      <c r="JD12" s="292"/>
      <c r="JE12" s="292"/>
      <c r="JF12" s="292"/>
      <c r="JG12" s="292"/>
      <c r="JH12" s="292"/>
      <c r="JI12" s="293"/>
      <c r="JJ12" s="287"/>
      <c r="JK12" s="287"/>
      <c r="JL12" s="290" t="s">
        <v>55</v>
      </c>
      <c r="JM12" s="291" t="s">
        <v>27</v>
      </c>
      <c r="JN12" s="297"/>
      <c r="JO12" s="297"/>
      <c r="JP12" s="297"/>
      <c r="JQ12" s="297"/>
      <c r="JR12" s="297"/>
      <c r="JS12" s="293"/>
      <c r="JT12" s="287"/>
      <c r="JU12" s="287"/>
    </row>
    <row xmlns:x14ac="http://schemas.microsoft.com/office/spreadsheetml/2009/9/ac" r="13" s="14" customFormat="true" ht="14.25" customHeight="true" x14ac:dyDescent="0.2">
      <c r="A13" s="427" t="str">
        <f ca="true">IF(ISBLANK('Data Summary'!A15),"",'Data Summary'!A15)</f>
        <v>ETH_2009_EMIS</v>
      </c>
      <c r="B13" s="131" t="s">
        <v>53</v>
      </c>
      <c r="C13" s="5">
        <v>0</v>
      </c>
      <c r="D13" s="47">
        <f>100-(41.8*4451+58.5*6910+72.4*129+83.1*281)/(4451+6910+129+281)</f>
        <v>47.07522725341942</v>
      </c>
      <c r="E13" s="47"/>
      <c r="F13" s="47"/>
      <c r="G13" s="47"/>
      <c r="H13" s="47">
        <f>100-(41.8*4451+58.5*6910+72.4*129)/(4451+6910+129)</f>
        <v>47.813194081810266</v>
      </c>
      <c r="I13" s="68">
        <f>100-(83.1*281+72.4*129)/(281+129)</f>
        <v>20.266585365853672</v>
      </c>
      <c r="J13" s="11"/>
      <c r="K13" s="11"/>
      <c r="L13" s="131" t="s">
        <v>53</v>
      </c>
      <c r="M13" s="5">
        <v>0</v>
      </c>
      <c r="N13" s="47">
        <f>100-(42.5*4701+49.4*6958+81.4*303+73.5*121)/(4701+6958+303+121)</f>
        <v>52.24071836464455</v>
      </c>
      <c r="O13" s="47"/>
      <c r="P13" s="47"/>
      <c r="Q13" s="47"/>
      <c r="R13" s="47">
        <f>100-(42.5*4701+49.4*6958+73.5*121)/(4701+6958+121)</f>
        <v>53.106010186757217</v>
      </c>
      <c r="S13" s="68">
        <f>100-(81.4*303+73.5*121)/(303+121)</f>
        <v>20.854481132075477</v>
      </c>
      <c r="T13" s="11"/>
      <c r="U13" s="11"/>
      <c r="V13" s="131" t="s">
        <v>53</v>
      </c>
      <c r="W13" s="5">
        <v>0</v>
      </c>
      <c r="X13" s="47">
        <f>100-(38.4*4933+49.9*7025+64.3*43+83.8*299+73.4*109)/(4933+7025+43+299+109)</f>
        <v>53.598484970585872</v>
      </c>
      <c r="Y13" s="47"/>
      <c r="Z13" s="47"/>
      <c r="AA13" s="47"/>
      <c r="AB13" s="47">
        <f>100-(38.4*4933+49.9*7025+73.4*109)/(4933+7025+109)</f>
        <v>54.588936769702499</v>
      </c>
      <c r="AC13" s="68">
        <f>100-(64.3*43+83.8*299+73.4*109)/(43+299+109)</f>
        <v>20.572727272727263</v>
      </c>
      <c r="AD13" s="11"/>
      <c r="AE13" s="11"/>
      <c r="AF13" s="131" t="s">
        <v>53</v>
      </c>
      <c r="AG13" s="5">
        <v>0</v>
      </c>
      <c r="AH13" s="47">
        <f>100-(39.4*5050+51.1*7002+73.6*183+85.1*176+77.1*118)/(5050+7002+183+176+118)</f>
        <v>52.564737808284775</v>
      </c>
      <c r="AI13" s="47"/>
      <c r="AJ13" s="47"/>
      <c r="AK13" s="47"/>
      <c r="AL13" s="47">
        <f>100-(39.4*5050+51.1*7002+77.1*118)/(5050+7002+118)</f>
        <v>53.502875924404272</v>
      </c>
      <c r="AM13" s="68">
        <f>100-(73.6*183+85.1*176+77.1*118)/(183+176+118)</f>
        <v>21.290985324947599</v>
      </c>
      <c r="AN13" s="11"/>
      <c r="AO13" s="11"/>
      <c r="AP13" s="131" t="s">
        <v>53</v>
      </c>
      <c r="AQ13" s="5">
        <v>0</v>
      </c>
      <c r="AR13" s="47">
        <f>100-(44.7*5496+51.9*7196+70*214+90.9*11+86.9*199+77.1*157)/(5496+7196+214+11+199+157)</f>
        <v>49.934355458449488</v>
      </c>
      <c r="AS13" s="47"/>
      <c r="AT13" s="47"/>
      <c r="AU13" s="47"/>
      <c r="AV13" s="47">
        <f>100-(44.7*5496+51.9*7196+77.1*157)/(5496+7196+157)</f>
        <v>50.871795470464633</v>
      </c>
      <c r="AW13" s="68">
        <f>100-(70*214+90.9*11+86.9*199+77.1*157)/(214+11+199+157)</f>
        <v>21.897246127366614</v>
      </c>
      <c r="AX13" s="11"/>
      <c r="AY13" s="11"/>
      <c r="AZ13" s="131" t="s">
        <v>53</v>
      </c>
      <c r="BA13" s="5">
        <v>0</v>
      </c>
      <c r="BB13" s="47">
        <f>100-(31.1*8459+51.7*7900+66.9*324+100*13+87.4*215+81.8*154)/(8459+7900+324+13+215+154)</f>
        <v>57.464476999707003</v>
      </c>
      <c r="BC13" s="47"/>
      <c r="BD13" s="47"/>
      <c r="BE13" s="47"/>
      <c r="BF13" s="47">
        <f>100-(31.1*8459+51.7*7900+81.8*154)/(8459+7900+154)</f>
        <v>58.57190698237752</v>
      </c>
      <c r="BG13" s="68">
        <f>100-(66.9*324+100*13+87.4*215+81.8*154)/(324+13+215+154)</f>
        <v>22.99745042492917</v>
      </c>
      <c r="BH13" s="11"/>
      <c r="BI13" s="11"/>
      <c r="BJ13" s="131" t="s">
        <v>53</v>
      </c>
      <c r="BK13" s="5">
        <v>0</v>
      </c>
      <c r="BL13" s="47">
        <f>100-(31.1*8459+51.7*7900+66.9*324+100*13+87.4*215+81.8*154)/(8459+7900+324+13+215+154)</f>
        <v>57.464476999707003</v>
      </c>
      <c r="BM13" s="47"/>
      <c r="BN13" s="47"/>
      <c r="BO13" s="47"/>
      <c r="BP13" s="47">
        <f>100-(31.1*8459+51.7*7900+81.8*154)/(8459+7900+154)</f>
        <v>58.57190698237752</v>
      </c>
      <c r="BQ13" s="68">
        <f>100-(66.9*324+100*13+87.4*215+81.8*154)/(324+13+215+154)</f>
        <v>22.99745042492917</v>
      </c>
      <c r="BR13" s="11"/>
      <c r="BS13" s="11"/>
      <c r="BT13" s="131" t="s">
        <v>53</v>
      </c>
      <c r="BU13" s="5">
        <v>0</v>
      </c>
      <c r="BV13" s="47">
        <f>SUMPRODUCT(BZ13:CA13,BZ31:CA31)/SUM(BZ31:CA31)</f>
        <v>65.546918378678512</v>
      </c>
      <c r="BW13" s="47"/>
      <c r="BX13" s="47"/>
      <c r="BY13" s="47"/>
      <c r="BZ13" s="47">
        <f>100-(6823/20660)*100</f>
        <v>66.974830590513065</v>
      </c>
      <c r="CA13" s="68">
        <f>100-623/952*100</f>
        <v>34.558823529411768</v>
      </c>
      <c r="CB13" s="11"/>
      <c r="CC13" s="11"/>
      <c r="CD13" s="131" t="s">
        <v>53</v>
      </c>
      <c r="CE13" s="5">
        <v>0</v>
      </c>
      <c r="CF13" s="47">
        <f>SUMPRODUCT(CJ13:CK13,CJ31:CK31)/SUM(CJ31:CK31)</f>
        <v>66.114316108178883</v>
      </c>
      <c r="CG13" s="47"/>
      <c r="CH13" s="47"/>
      <c r="CI13" s="47"/>
      <c r="CJ13" s="47">
        <f>100-(7544/23354)*100</f>
        <v>67.697182495503981</v>
      </c>
      <c r="CK13" s="68">
        <f>100-738/1087*100</f>
        <v>32.106715731370755</v>
      </c>
      <c r="CL13" s="11"/>
      <c r="CM13" s="11"/>
      <c r="CN13" s="131" t="s">
        <v>53</v>
      </c>
      <c r="CO13" s="5">
        <v>0</v>
      </c>
      <c r="CP13" s="47">
        <f>SUMPRODUCT(CT13:CU13,CT31:CU31)/SUM(CT31:CU31)</f>
        <v>64.231890643341288</v>
      </c>
      <c r="CQ13" s="47"/>
      <c r="CR13" s="47"/>
      <c r="CS13" s="47"/>
      <c r="CT13" s="47">
        <f>100-(8634/25212)*100</f>
        <v>65.754402665397436</v>
      </c>
      <c r="CU13" s="68">
        <f>100-812/1197*100</f>
        <v>32.163742690058484</v>
      </c>
      <c r="CV13" s="11"/>
      <c r="CW13" s="11"/>
      <c r="CX13" s="131" t="s">
        <v>53</v>
      </c>
      <c r="CY13" s="5">
        <v>0</v>
      </c>
      <c r="CZ13" s="47">
        <f>SUMPRODUCT(DD13:DE13,DD31:DE31)/SUM(DD31:DE31)</f>
        <v>61.083300021043456</v>
      </c>
      <c r="DA13" s="47"/>
      <c r="DB13" s="47"/>
      <c r="DC13" s="47"/>
      <c r="DD13" s="47">
        <f>100-(10070/26951)*100</f>
        <v>62.63589477199362</v>
      </c>
      <c r="DE13" s="68">
        <f>100-947/1355*100</f>
        <v>30.110701107011067</v>
      </c>
      <c r="DF13" s="11"/>
      <c r="DG13" s="11"/>
      <c r="DH13" s="131" t="s">
        <v>53</v>
      </c>
      <c r="DI13" s="5">
        <v>0</v>
      </c>
      <c r="DJ13" s="47"/>
      <c r="DK13" s="47"/>
      <c r="DL13" s="47"/>
      <c r="DM13" s="47"/>
      <c r="DN13" s="47"/>
      <c r="DO13" s="68"/>
      <c r="DP13" s="11"/>
      <c r="DQ13" s="11"/>
      <c r="DR13" s="131" t="s">
        <v>53</v>
      </c>
      <c r="DS13" s="5">
        <v>0</v>
      </c>
      <c r="DT13" s="47">
        <v>59.9</v>
      </c>
      <c r="DU13" s="47"/>
      <c r="DV13" s="47"/>
      <c r="DW13" s="47"/>
      <c r="DX13" s="47">
        <v>61.6</v>
      </c>
      <c r="DY13" s="68">
        <v>28.5</v>
      </c>
      <c r="DZ13" s="11"/>
      <c r="EA13" s="11"/>
      <c r="EB13" s="131" t="s">
        <v>53</v>
      </c>
      <c r="EC13" s="5">
        <v>0</v>
      </c>
      <c r="ED13" s="47"/>
      <c r="EE13" s="47"/>
      <c r="EF13" s="47"/>
      <c r="EG13" s="47"/>
      <c r="EH13" s="47"/>
      <c r="EI13" s="68"/>
      <c r="EJ13" s="11"/>
      <c r="EK13" s="11"/>
      <c r="EL13" s="131" t="s">
        <v>53</v>
      </c>
      <c r="EM13" s="5">
        <v>0</v>
      </c>
      <c r="EN13" s="47">
        <v>61.1</v>
      </c>
      <c r="EO13" s="47"/>
      <c r="EP13" s="47"/>
      <c r="EQ13" s="47"/>
      <c r="ER13" s="47">
        <v>63.1</v>
      </c>
      <c r="ES13" s="68">
        <v>27.5</v>
      </c>
      <c r="ET13" s="11"/>
      <c r="EU13" s="11"/>
      <c r="EV13" s="131" t="s">
        <v>53</v>
      </c>
      <c r="EW13" s="5">
        <v>0</v>
      </c>
      <c r="EX13" s="47"/>
      <c r="EY13" s="47"/>
      <c r="EZ13" s="47"/>
      <c r="FA13" s="47"/>
      <c r="FB13" s="47"/>
      <c r="FC13" s="68"/>
      <c r="FD13" s="11"/>
      <c r="FE13" s="11"/>
      <c r="FF13" s="131" t="s">
        <v>53</v>
      </c>
      <c r="FG13" s="5">
        <v>0</v>
      </c>
      <c r="FH13" s="47">
        <v>56.8</v>
      </c>
      <c r="FI13" s="47"/>
      <c r="FJ13" s="47"/>
      <c r="FK13" s="47"/>
      <c r="FL13" s="47">
        <v>59.3</v>
      </c>
      <c r="FM13" s="68">
        <v>16.2</v>
      </c>
      <c r="FN13" s="11"/>
      <c r="FO13" s="11"/>
      <c r="FP13" s="131" t="s">
        <v>53</v>
      </c>
      <c r="FQ13" s="5">
        <v>0</v>
      </c>
      <c r="FR13" s="47"/>
      <c r="FS13" s="47"/>
      <c r="FT13" s="47"/>
      <c r="FU13" s="47"/>
      <c r="FV13" s="47"/>
      <c r="FW13" s="68"/>
      <c r="FX13" s="11"/>
      <c r="FY13" s="11"/>
      <c r="FZ13" s="131" t="s">
        <v>53</v>
      </c>
      <c r="GA13" s="5">
        <v>0</v>
      </c>
      <c r="GB13" s="47"/>
      <c r="GC13" s="47"/>
      <c r="GD13" s="47"/>
      <c r="GE13" s="47"/>
      <c r="GF13" s="47"/>
      <c r="GG13" s="68"/>
      <c r="GH13" s="11"/>
      <c r="GI13" s="11"/>
      <c r="GJ13" s="131" t="s">
        <v>53</v>
      </c>
      <c r="GK13" s="5">
        <v>0</v>
      </c>
      <c r="GL13" s="47">
        <f>SUMPRODUCT(GP13:GQ13,GP$31:GQ$31)/SUM(GP$31:GQ$31)</f>
        <v>46.925983614549295</v>
      </c>
      <c r="GM13" s="47"/>
      <c r="GN13" s="47"/>
      <c r="GO13" s="47"/>
      <c r="GP13" s="47">
        <f>100-4011/7723*100</f>
        <v>48.064223747248477</v>
      </c>
      <c r="GQ13" s="68">
        <f>100-1603/2333*100</f>
        <v>31.290184312044573</v>
      </c>
      <c r="GR13" s="11"/>
      <c r="GS13" s="11"/>
      <c r="GT13" s="131" t="s">
        <v>53</v>
      </c>
      <c r="GU13" s="5">
        <v>0</v>
      </c>
      <c r="GV13" s="47"/>
      <c r="GW13" s="47"/>
      <c r="GX13" s="47"/>
      <c r="GY13" s="47"/>
      <c r="GZ13" s="47"/>
      <c r="HA13" s="68"/>
      <c r="HB13" s="11"/>
      <c r="HC13" s="11"/>
      <c r="HD13" s="131" t="s">
        <v>53</v>
      </c>
      <c r="HE13" s="5">
        <v>0</v>
      </c>
      <c r="HF13" s="47">
        <f t="shared" ref="HF13" si="28">(HJ13/100*(HJ$31)+HK13/100*HK$31)/(HJ$31+HK$31)*100</f>
        <v>66.468824132761753</v>
      </c>
      <c r="HG13" s="47"/>
      <c r="HH13" s="47"/>
      <c r="HI13" s="47"/>
      <c r="HJ13" s="47">
        <f>100-30.9</f>
        <v>69.099999999999994</v>
      </c>
      <c r="HK13" s="68">
        <f>100-62.6</f>
        <v>37.4</v>
      </c>
      <c r="HL13" s="11"/>
      <c r="HM13" s="11"/>
      <c r="HN13" s="131" t="s">
        <v>53</v>
      </c>
      <c r="HO13" s="5">
        <v>0</v>
      </c>
      <c r="HP13" s="47">
        <f>100-76</f>
        <v>24</v>
      </c>
      <c r="HQ13" s="47"/>
      <c r="HR13" s="47"/>
      <c r="HS13" s="47"/>
      <c r="HT13" s="47"/>
      <c r="HU13" s="68"/>
      <c r="HV13" s="11"/>
      <c r="HW13" s="11"/>
      <c r="HX13" s="131" t="s">
        <v>53</v>
      </c>
      <c r="HY13" s="5">
        <v>0</v>
      </c>
      <c r="HZ13" s="47">
        <v>58.010782289515944</v>
      </c>
      <c r="IA13" s="47"/>
      <c r="IB13" s="47"/>
      <c r="IC13" s="47"/>
      <c r="ID13" s="47">
        <v>60</v>
      </c>
      <c r="IE13" s="68">
        <v>37</v>
      </c>
      <c r="IF13" s="11"/>
      <c r="IG13" s="11"/>
      <c r="IH13" s="131" t="s">
        <v>53</v>
      </c>
      <c r="II13" s="5">
        <v>0</v>
      </c>
      <c r="IJ13" s="47"/>
      <c r="IK13" s="47"/>
      <c r="IL13" s="47">
        <v>36.734690000000001</v>
      </c>
      <c r="IM13" s="47"/>
      <c r="IN13" s="47"/>
      <c r="IO13" s="68"/>
      <c r="IP13" s="11"/>
      <c r="IQ13" s="11"/>
      <c r="IR13" s="131" t="s">
        <v>53</v>
      </c>
      <c r="IS13" s="5">
        <v>0</v>
      </c>
      <c r="IT13" s="47"/>
      <c r="IU13" s="47"/>
      <c r="IV13" s="47"/>
      <c r="IW13" s="47"/>
      <c r="IX13" s="47"/>
      <c r="IY13" s="68"/>
      <c r="IZ13" s="11"/>
      <c r="JA13" s="11"/>
      <c r="JB13" s="131" t="s">
        <v>53</v>
      </c>
      <c r="JC13" s="5">
        <v>0</v>
      </c>
      <c r="JD13" s="47"/>
      <c r="JE13" s="47"/>
      <c r="JF13" s="47"/>
      <c r="JG13" s="47"/>
      <c r="JH13" s="47"/>
      <c r="JI13" s="68"/>
      <c r="JJ13" s="11"/>
      <c r="JK13" s="11"/>
      <c r="JL13" s="131" t="s">
        <v>53</v>
      </c>
      <c r="JM13" s="5">
        <v>0</v>
      </c>
      <c r="JN13" s="47">
        <v>57.974241542471091</v>
      </c>
      <c r="JO13" s="47"/>
      <c r="JP13" s="47"/>
      <c r="JQ13" s="47"/>
      <c r="JR13" s="47">
        <v>60.1841805080266</v>
      </c>
      <c r="JS13" s="68">
        <v>35.774175517048633</v>
      </c>
      <c r="JT13" s="11"/>
      <c r="JU13" s="11"/>
    </row>
    <row xmlns:x14ac="http://schemas.microsoft.com/office/spreadsheetml/2009/9/ac" r="14" x14ac:dyDescent="0.25">
      <c r="A14" s="427" t="str">
        <f ca="true">IF(ISBLANK('Data Summary'!A16),"",'Data Summary'!A16)</f>
        <v>ETH_2010_EMIS</v>
      </c>
      <c r="B14" s="132" t="s">
        <v>91</v>
      </c>
      <c r="C14" s="22">
        <v>0</v>
      </c>
      <c r="D14" s="47"/>
      <c r="E14" s="47"/>
      <c r="F14" s="47"/>
      <c r="G14" s="47"/>
      <c r="H14" s="47"/>
      <c r="I14" s="68"/>
      <c r="J14" s="11"/>
      <c r="K14" s="11"/>
      <c r="L14" s="132" t="s">
        <v>91</v>
      </c>
      <c r="M14" s="22">
        <v>0</v>
      </c>
      <c r="N14" s="47"/>
      <c r="O14" s="47"/>
      <c r="P14" s="47"/>
      <c r="Q14" s="47"/>
      <c r="R14" s="47"/>
      <c r="S14" s="68"/>
      <c r="T14" s="11"/>
      <c r="U14" s="11"/>
      <c r="V14" s="132" t="s">
        <v>91</v>
      </c>
      <c r="W14" s="22">
        <v>0</v>
      </c>
      <c r="X14" s="47"/>
      <c r="Y14" s="47"/>
      <c r="Z14" s="47"/>
      <c r="AA14" s="47"/>
      <c r="AB14" s="47"/>
      <c r="AC14" s="68"/>
      <c r="AD14" s="11"/>
      <c r="AE14" s="11"/>
      <c r="AF14" s="132" t="s">
        <v>91</v>
      </c>
      <c r="AG14" s="22">
        <v>0</v>
      </c>
      <c r="AH14" s="47"/>
      <c r="AI14" s="47"/>
      <c r="AJ14" s="47"/>
      <c r="AK14" s="47"/>
      <c r="AL14" s="47"/>
      <c r="AM14" s="68"/>
      <c r="AN14" s="11"/>
      <c r="AO14" s="11"/>
      <c r="AP14" s="132" t="s">
        <v>91</v>
      </c>
      <c r="AQ14" s="22">
        <v>0</v>
      </c>
      <c r="AR14" s="47"/>
      <c r="AS14" s="47"/>
      <c r="AT14" s="47"/>
      <c r="AU14" s="47"/>
      <c r="AV14" s="47"/>
      <c r="AW14" s="68"/>
      <c r="AX14" s="11"/>
      <c r="AY14" s="11"/>
      <c r="AZ14" s="132" t="s">
        <v>91</v>
      </c>
      <c r="BA14" s="22">
        <v>0</v>
      </c>
      <c r="BB14" s="47"/>
      <c r="BC14" s="47"/>
      <c r="BD14" s="47"/>
      <c r="BE14" s="47"/>
      <c r="BF14" s="47"/>
      <c r="BG14" s="68"/>
      <c r="BH14" s="11"/>
      <c r="BI14" s="11"/>
      <c r="BJ14" s="132" t="s">
        <v>91</v>
      </c>
      <c r="BK14" s="22">
        <v>0</v>
      </c>
      <c r="BL14" s="47"/>
      <c r="BM14" s="47"/>
      <c r="BN14" s="47"/>
      <c r="BO14" s="47"/>
      <c r="BP14" s="47"/>
      <c r="BQ14" s="68"/>
      <c r="BR14" s="11"/>
      <c r="BS14" s="11"/>
      <c r="BT14" s="132" t="s">
        <v>91</v>
      </c>
      <c r="BU14" s="22">
        <v>0</v>
      </c>
      <c r="BV14" s="47"/>
      <c r="BW14" s="47"/>
      <c r="BX14" s="47"/>
      <c r="BY14" s="47"/>
      <c r="BZ14" s="47"/>
      <c r="CA14" s="68"/>
      <c r="CB14" s="11"/>
      <c r="CC14" s="11"/>
      <c r="CD14" s="132" t="s">
        <v>91</v>
      </c>
      <c r="CE14" s="22">
        <v>0</v>
      </c>
      <c r="CF14" s="47"/>
      <c r="CG14" s="47"/>
      <c r="CH14" s="47"/>
      <c r="CI14" s="47"/>
      <c r="CJ14" s="47"/>
      <c r="CK14" s="68"/>
      <c r="CL14" s="11"/>
      <c r="CM14" s="11"/>
      <c r="CN14" s="132" t="s">
        <v>91</v>
      </c>
      <c r="CO14" s="22">
        <v>0</v>
      </c>
      <c r="CP14" s="47"/>
      <c r="CQ14" s="47"/>
      <c r="CR14" s="47"/>
      <c r="CS14" s="47"/>
      <c r="CT14" s="47"/>
      <c r="CU14" s="68"/>
      <c r="CV14" s="11"/>
      <c r="CW14" s="11"/>
      <c r="CX14" s="132" t="s">
        <v>91</v>
      </c>
      <c r="CY14" s="22">
        <v>0</v>
      </c>
      <c r="CZ14" s="47"/>
      <c r="DA14" s="47"/>
      <c r="DB14" s="47"/>
      <c r="DC14" s="47"/>
      <c r="DD14" s="47"/>
      <c r="DE14" s="68"/>
      <c r="DF14" s="11"/>
      <c r="DG14" s="11"/>
      <c r="DH14" s="132" t="s">
        <v>91</v>
      </c>
      <c r="DI14" s="22">
        <v>0</v>
      </c>
      <c r="DJ14" s="47"/>
      <c r="DK14" s="47"/>
      <c r="DL14" s="47"/>
      <c r="DM14" s="47"/>
      <c r="DN14" s="47"/>
      <c r="DO14" s="68"/>
      <c r="DP14" s="11"/>
      <c r="DQ14" s="11"/>
      <c r="DR14" s="132" t="s">
        <v>91</v>
      </c>
      <c r="DS14" s="22">
        <v>0</v>
      </c>
      <c r="DT14" s="47"/>
      <c r="DU14" s="47"/>
      <c r="DV14" s="47"/>
      <c r="DW14" s="47"/>
      <c r="DX14" s="47"/>
      <c r="DY14" s="68"/>
      <c r="DZ14" s="11"/>
      <c r="EA14" s="11"/>
      <c r="EB14" s="132" t="s">
        <v>91</v>
      </c>
      <c r="EC14" s="22">
        <v>0</v>
      </c>
      <c r="ED14" s="47"/>
      <c r="EE14" s="47"/>
      <c r="EF14" s="47"/>
      <c r="EG14" s="47"/>
      <c r="EH14" s="47"/>
      <c r="EI14" s="68"/>
      <c r="EJ14" s="11"/>
      <c r="EK14" s="11"/>
      <c r="EL14" s="132" t="s">
        <v>91</v>
      </c>
      <c r="EM14" s="22">
        <v>0</v>
      </c>
      <c r="EN14" s="47"/>
      <c r="EO14" s="47"/>
      <c r="EP14" s="47"/>
      <c r="EQ14" s="47"/>
      <c r="ER14" s="47"/>
      <c r="ES14" s="68"/>
      <c r="ET14" s="11"/>
      <c r="EU14" s="11"/>
      <c r="EV14" s="132" t="s">
        <v>91</v>
      </c>
      <c r="EW14" s="22">
        <v>0</v>
      </c>
      <c r="EX14" s="47"/>
      <c r="EY14" s="47"/>
      <c r="EZ14" s="47"/>
      <c r="FA14" s="47"/>
      <c r="FB14" s="47"/>
      <c r="FC14" s="68"/>
      <c r="FD14" s="11"/>
      <c r="FE14" s="11"/>
      <c r="FF14" s="132" t="s">
        <v>91</v>
      </c>
      <c r="FG14" s="22">
        <v>0</v>
      </c>
      <c r="FH14" s="47"/>
      <c r="FI14" s="47"/>
      <c r="FJ14" s="47"/>
      <c r="FK14" s="47"/>
      <c r="FL14" s="47"/>
      <c r="FM14" s="68"/>
      <c r="FN14" s="11"/>
      <c r="FO14" s="11"/>
      <c r="FP14" s="132" t="s">
        <v>91</v>
      </c>
      <c r="FQ14" s="22">
        <v>0</v>
      </c>
      <c r="FR14" s="47"/>
      <c r="FS14" s="47"/>
      <c r="FT14" s="47"/>
      <c r="FU14" s="47"/>
      <c r="FV14" s="47"/>
      <c r="FW14" s="68"/>
      <c r="FX14" s="11"/>
      <c r="FY14" s="11"/>
      <c r="FZ14" s="132" t="s">
        <v>91</v>
      </c>
      <c r="GA14" s="22">
        <v>0</v>
      </c>
      <c r="GB14" s="47"/>
      <c r="GC14" s="47"/>
      <c r="GD14" s="47"/>
      <c r="GE14" s="47"/>
      <c r="GF14" s="47">
        <v>0</v>
      </c>
      <c r="GG14" s="68">
        <v>0</v>
      </c>
      <c r="GH14" s="11"/>
      <c r="GI14" s="11"/>
      <c r="GJ14" s="132" t="s">
        <v>91</v>
      </c>
      <c r="GK14" s="22">
        <v>0</v>
      </c>
      <c r="GL14" s="47"/>
      <c r="GM14" s="47"/>
      <c r="GN14" s="47"/>
      <c r="GO14" s="47"/>
      <c r="GP14" s="47"/>
      <c r="GQ14" s="68"/>
      <c r="GR14" s="11"/>
      <c r="GS14" s="11"/>
      <c r="GT14" s="132" t="s">
        <v>91</v>
      </c>
      <c r="GU14" s="22">
        <v>0</v>
      </c>
      <c r="GV14" s="47"/>
      <c r="GW14" s="47"/>
      <c r="GX14" s="47"/>
      <c r="GY14" s="47"/>
      <c r="GZ14" s="47"/>
      <c r="HA14" s="68"/>
      <c r="HB14" s="11"/>
      <c r="HC14" s="11"/>
      <c r="HD14" s="132" t="s">
        <v>91</v>
      </c>
      <c r="HE14" s="22">
        <v>0</v>
      </c>
      <c r="HF14" s="47"/>
      <c r="HG14" s="47"/>
      <c r="HH14" s="47"/>
      <c r="HI14" s="47"/>
      <c r="HJ14" s="47"/>
      <c r="HK14" s="68"/>
      <c r="HL14" s="11"/>
      <c r="HM14" s="11"/>
      <c r="HN14" s="132" t="s">
        <v>91</v>
      </c>
      <c r="HO14" s="22">
        <v>0</v>
      </c>
      <c r="HP14" s="47"/>
      <c r="HQ14" s="47"/>
      <c r="HR14" s="47"/>
      <c r="HS14" s="47"/>
      <c r="HT14" s="47"/>
      <c r="HU14" s="68"/>
      <c r="HV14" s="11"/>
      <c r="HW14" s="11"/>
      <c r="HX14" s="132" t="s">
        <v>91</v>
      </c>
      <c r="HY14" s="214">
        <v>0</v>
      </c>
      <c r="HZ14" s="47"/>
      <c r="IA14" s="47"/>
      <c r="IB14" s="47"/>
      <c r="IC14" s="47"/>
      <c r="ID14" s="47"/>
      <c r="IE14" s="68"/>
      <c r="IF14" s="11"/>
      <c r="IG14" s="11"/>
      <c r="IH14" s="132" t="s">
        <v>91</v>
      </c>
      <c r="II14" s="214">
        <v>0</v>
      </c>
      <c r="IJ14" s="47"/>
      <c r="IK14" s="47"/>
      <c r="IL14" s="47">
        <v>1.02041</v>
      </c>
      <c r="IM14" s="47"/>
      <c r="IN14" s="47"/>
      <c r="IO14" s="68"/>
      <c r="IP14" s="11"/>
      <c r="IQ14" s="11"/>
      <c r="IR14" s="132" t="s">
        <v>91</v>
      </c>
      <c r="IS14" s="22">
        <v>0</v>
      </c>
      <c r="IT14" s="47"/>
      <c r="IU14" s="47"/>
      <c r="IV14" s="47"/>
      <c r="IW14" s="47"/>
      <c r="IX14" s="47"/>
      <c r="IY14" s="68"/>
      <c r="IZ14" s="11"/>
      <c r="JA14" s="11"/>
      <c r="JB14" s="132" t="s">
        <v>91</v>
      </c>
      <c r="JC14" s="22">
        <v>0</v>
      </c>
      <c r="JD14" s="47"/>
      <c r="JE14" s="47"/>
      <c r="JF14" s="47"/>
      <c r="JG14" s="47"/>
      <c r="JH14" s="47"/>
      <c r="JI14" s="68"/>
      <c r="JJ14" s="11"/>
      <c r="JK14" s="11"/>
      <c r="JL14" s="132" t="s">
        <v>91</v>
      </c>
      <c r="JM14" s="214">
        <v>0</v>
      </c>
      <c r="JN14" s="47"/>
      <c r="JO14" s="47"/>
      <c r="JP14" s="47"/>
      <c r="JQ14" s="47"/>
      <c r="JR14" s="47"/>
      <c r="JS14" s="68"/>
      <c r="JT14" s="11"/>
      <c r="JU14" s="11"/>
    </row>
    <row xmlns:x14ac="http://schemas.microsoft.com/office/spreadsheetml/2009/9/ac" r="15" s="2" customFormat="true" x14ac:dyDescent="0.25">
      <c r="A15" s="427" t="str">
        <f ca="true">IF(ISBLANK('Data Summary'!A17),"",'Data Summary'!A17)</f>
        <v>ETH_2010_UIS</v>
      </c>
      <c r="B15" s="132"/>
      <c r="C15" s="6"/>
      <c r="D15" s="47"/>
      <c r="E15" s="7"/>
      <c r="F15" s="7"/>
      <c r="G15" s="7"/>
      <c r="H15" s="47"/>
      <c r="I15" s="68"/>
      <c r="J15" s="11"/>
      <c r="K15" s="11"/>
      <c r="L15" s="132"/>
      <c r="M15" s="6"/>
      <c r="N15" s="47"/>
      <c r="O15" s="7"/>
      <c r="P15" s="7"/>
      <c r="Q15" s="7"/>
      <c r="R15" s="47"/>
      <c r="S15" s="68"/>
      <c r="T15" s="11"/>
      <c r="U15" s="11"/>
      <c r="V15" s="132"/>
      <c r="W15" s="13"/>
      <c r="X15" s="47"/>
      <c r="Y15" s="7"/>
      <c r="Z15" s="7"/>
      <c r="AA15" s="7"/>
      <c r="AB15" s="47"/>
      <c r="AC15" s="68"/>
      <c r="AD15" s="11"/>
      <c r="AE15" s="11"/>
      <c r="AF15" s="132"/>
      <c r="AG15" s="6"/>
      <c r="AH15" s="47"/>
      <c r="AI15" s="7"/>
      <c r="AJ15" s="7"/>
      <c r="AK15" s="7"/>
      <c r="AL15" s="47"/>
      <c r="AM15" s="68"/>
      <c r="AN15" s="11"/>
      <c r="AO15" s="11"/>
      <c r="AP15" s="132"/>
      <c r="AQ15" s="13"/>
      <c r="AR15" s="47"/>
      <c r="AS15" s="7"/>
      <c r="AT15" s="7"/>
      <c r="AU15" s="7"/>
      <c r="AV15" s="47"/>
      <c r="AW15" s="68"/>
      <c r="AX15" s="11"/>
      <c r="AY15" s="11"/>
      <c r="AZ15" s="132"/>
      <c r="BA15" s="6"/>
      <c r="BB15" s="47"/>
      <c r="BC15" s="7"/>
      <c r="BD15" s="7"/>
      <c r="BE15" s="7"/>
      <c r="BF15" s="47"/>
      <c r="BG15" s="68"/>
      <c r="BH15" s="11"/>
      <c r="BI15" s="11"/>
      <c r="BJ15" s="132"/>
      <c r="BK15" s="6"/>
      <c r="BL15" s="47"/>
      <c r="BM15" s="7"/>
      <c r="BN15" s="7"/>
      <c r="BO15" s="7"/>
      <c r="BP15" s="47"/>
      <c r="BQ15" s="68"/>
      <c r="BR15" s="11"/>
      <c r="BS15" s="11"/>
      <c r="BT15" s="132" t="s">
        <v>149</v>
      </c>
      <c r="BU15" s="6">
        <v>1</v>
      </c>
      <c r="BV15" s="47">
        <f>SUMPRODUCT(BZ15:CA15,BZ31:CA31)/SUM(BZ31:CA31)</f>
        <v>16.981306681473257</v>
      </c>
      <c r="BW15" s="7"/>
      <c r="BX15" s="7"/>
      <c r="BY15" s="7"/>
      <c r="BZ15" s="47">
        <f>3073/20660*100</f>
        <v>14.874152952565344</v>
      </c>
      <c r="CA15" s="68">
        <f>597/952*100</f>
        <v>62.710084033613441</v>
      </c>
      <c r="CB15" s="11"/>
      <c r="CC15" s="11"/>
      <c r="CD15" s="132" t="s">
        <v>149</v>
      </c>
      <c r="CE15" s="6">
        <v>1</v>
      </c>
      <c r="CF15" s="47">
        <f>SUMPRODUCT(CJ15:CK15,CJ31:CK31)/SUM(CJ31:CK31)</f>
        <v>17.31925862280594</v>
      </c>
      <c r="CG15" s="7"/>
      <c r="CH15" s="7"/>
      <c r="CI15" s="7"/>
      <c r="CJ15" s="47">
        <f>3580/23354*100</f>
        <v>15.329279780765608</v>
      </c>
      <c r="CK15" s="68">
        <f>653/1087*100</f>
        <v>60.073597056117755</v>
      </c>
      <c r="CL15" s="11"/>
      <c r="CM15" s="11"/>
      <c r="CN15" s="132" t="s">
        <v>149</v>
      </c>
      <c r="CO15" s="6">
        <v>1</v>
      </c>
      <c r="CP15" s="47">
        <f>SUMPRODUCT(CT15:CU15,CT31:CU31)/SUM(CT31:CU31)</f>
        <v>17.361505547351285</v>
      </c>
      <c r="CQ15" s="7"/>
      <c r="CR15" s="7"/>
      <c r="CS15" s="7"/>
      <c r="CT15" s="47">
        <f>3902/25212*100</f>
        <v>15.476757099793751</v>
      </c>
      <c r="CU15" s="68">
        <f>683/1197*100</f>
        <v>57.0593149540518</v>
      </c>
      <c r="CV15" s="11"/>
      <c r="CW15" s="11"/>
      <c r="CX15" s="132" t="s">
        <v>149</v>
      </c>
      <c r="CY15" s="6">
        <v>1</v>
      </c>
      <c r="CZ15" s="47">
        <f>SUMPRODUCT(DD15:DE15,DD31:DE31)/SUM(DD31:DE31)</f>
        <v>19.004456675900233</v>
      </c>
      <c r="DA15" s="7"/>
      <c r="DB15" s="7"/>
      <c r="DC15" s="7"/>
      <c r="DD15" s="47">
        <f>4582/26951*100</f>
        <v>17.001224444361991</v>
      </c>
      <c r="DE15" s="68">
        <f>799/1355*100</f>
        <v>58.966789667896677</v>
      </c>
      <c r="DF15" s="11"/>
      <c r="DG15" s="11"/>
      <c r="DH15" s="132" t="s">
        <v>148</v>
      </c>
      <c r="DI15" s="6">
        <v>1</v>
      </c>
      <c r="DJ15" s="47">
        <f>(DN15/100*$R30+DO15/100*$S30)/($R30+$S30)*100</f>
        <v>38.52913798754507</v>
      </c>
      <c r="DK15" s="7"/>
      <c r="DL15" s="7"/>
      <c r="DM15" s="7"/>
      <c r="DN15" s="47">
        <v>37.4</v>
      </c>
      <c r="DO15" s="68">
        <v>69.900000000000006</v>
      </c>
      <c r="DP15" s="11"/>
      <c r="DQ15" s="11"/>
      <c r="DR15" s="132" t="s">
        <v>149</v>
      </c>
      <c r="DS15" s="6">
        <v>1</v>
      </c>
      <c r="DT15" s="47">
        <v>15</v>
      </c>
      <c r="DU15" s="7"/>
      <c r="DV15" s="7"/>
      <c r="DW15" s="7"/>
      <c r="DX15" s="47">
        <v>13</v>
      </c>
      <c r="DY15" s="68">
        <v>53.7</v>
      </c>
      <c r="DZ15" s="11"/>
      <c r="EA15" s="11"/>
      <c r="EB15" s="132" t="s">
        <v>148</v>
      </c>
      <c r="EC15" s="13">
        <v>1</v>
      </c>
      <c r="ED15" s="47">
        <f>(EH15/100*$R30+EI15/100*$S30)/($R30+$S30)*100</f>
        <v>35.329301868239924</v>
      </c>
      <c r="EE15" s="7"/>
      <c r="EF15" s="7"/>
      <c r="EG15" s="7"/>
      <c r="EH15" s="47">
        <v>35.1</v>
      </c>
      <c r="EI15" s="68">
        <v>41.7</v>
      </c>
      <c r="EJ15" s="11"/>
      <c r="EK15" s="11"/>
      <c r="EL15" s="132" t="s">
        <v>149</v>
      </c>
      <c r="EM15" s="6">
        <v>1</v>
      </c>
      <c r="EN15" s="47">
        <v>17.2</v>
      </c>
      <c r="EO15" s="7"/>
      <c r="EP15" s="7"/>
      <c r="EQ15" s="7"/>
      <c r="ER15" s="47">
        <v>14.8</v>
      </c>
      <c r="ES15" s="68">
        <v>57.7</v>
      </c>
      <c r="ET15" s="11"/>
      <c r="EU15" s="11"/>
      <c r="EV15" s="132" t="s">
        <v>148</v>
      </c>
      <c r="EW15" s="13">
        <v>1</v>
      </c>
      <c r="EX15" s="47">
        <f>(FB15/100*$AL30+FC15/100*$AM30)/($AL30+$AM30)*100</f>
        <v>40.674206912513498</v>
      </c>
      <c r="EY15" s="7"/>
      <c r="EZ15" s="7"/>
      <c r="FA15" s="7"/>
      <c r="FB15" s="47">
        <v>39.369999999999997</v>
      </c>
      <c r="FC15" s="68">
        <v>73.8</v>
      </c>
      <c r="FD15" s="11"/>
      <c r="FE15" s="11"/>
      <c r="FF15" s="132" t="s">
        <v>149</v>
      </c>
      <c r="FG15" s="6">
        <v>1</v>
      </c>
      <c r="FH15" s="47">
        <v>16.7</v>
      </c>
      <c r="FI15" s="7"/>
      <c r="FJ15" s="7"/>
      <c r="FK15" s="7"/>
      <c r="FL15" s="47">
        <v>14.3</v>
      </c>
      <c r="FM15" s="68">
        <v>54.1</v>
      </c>
      <c r="FN15" s="11"/>
      <c r="FO15" s="11"/>
      <c r="FP15" s="132"/>
      <c r="FQ15" s="6"/>
      <c r="FR15" s="47"/>
      <c r="FS15" s="7"/>
      <c r="FT15" s="7"/>
      <c r="FU15" s="7"/>
      <c r="FV15" s="47"/>
      <c r="FW15" s="68"/>
      <c r="FX15" s="11"/>
      <c r="FY15" s="11"/>
      <c r="FZ15" s="132" t="s">
        <v>148</v>
      </c>
      <c r="GA15" s="6">
        <v>1</v>
      </c>
      <c r="GB15" s="47">
        <f>(GF15/100*$BF30+GG15/100*$BG30)/($BF30+$BG30)*100</f>
        <v>52.533015854579247</v>
      </c>
      <c r="GC15" s="7"/>
      <c r="GD15" s="7"/>
      <c r="GE15" s="7"/>
      <c r="GF15" s="47">
        <v>52</v>
      </c>
      <c r="GG15" s="68">
        <v>65</v>
      </c>
      <c r="GH15" s="11"/>
      <c r="GI15" s="11"/>
      <c r="GJ15" s="132" t="s">
        <v>149</v>
      </c>
      <c r="GK15" s="6">
        <v>1</v>
      </c>
      <c r="GL15" s="47">
        <f t="shared" ref="GL15:GL17" si="29">SUMPRODUCT(GP15:GQ15,GP$31:GQ$31)/SUM(GP$31:GQ$31)</f>
        <v>13.761575708374561</v>
      </c>
      <c r="GM15" s="7"/>
      <c r="GN15" s="7"/>
      <c r="GO15" s="7"/>
      <c r="GP15" s="47">
        <f>891/7723*100</f>
        <v>11.536967499676292</v>
      </c>
      <c r="GQ15" s="68">
        <f>1034/2333*100</f>
        <v>44.320617231033005</v>
      </c>
      <c r="GR15" s="11"/>
      <c r="GS15" s="11"/>
      <c r="GT15" s="132"/>
      <c r="GU15" s="6"/>
      <c r="GV15" s="47"/>
      <c r="GW15" s="7"/>
      <c r="GX15" s="7"/>
      <c r="GY15" s="7"/>
      <c r="GZ15" s="47"/>
      <c r="HA15" s="68"/>
      <c r="HB15" s="11"/>
      <c r="HC15" s="11"/>
      <c r="HD15" s="132" t="s">
        <v>168</v>
      </c>
      <c r="HE15" s="6">
        <v>1</v>
      </c>
      <c r="HF15" s="47">
        <f>(HJ15/100*(HJ$31)+HK15/100*HK$31)/(HJ$31+HK$31)*100</f>
        <v>19.701906740656973</v>
      </c>
      <c r="HG15" s="7"/>
      <c r="HH15" s="7"/>
      <c r="HI15" s="7"/>
      <c r="HJ15" s="47">
        <v>16</v>
      </c>
      <c r="HK15" s="68">
        <v>60.6</v>
      </c>
      <c r="HL15" s="11"/>
      <c r="HM15" s="11"/>
      <c r="HN15" s="132" t="s">
        <v>19</v>
      </c>
      <c r="HO15" s="6">
        <v>1</v>
      </c>
      <c r="HP15" s="47">
        <v>60</v>
      </c>
      <c r="HQ15" s="7"/>
      <c r="HR15" s="7"/>
      <c r="HS15" s="7"/>
      <c r="HT15" s="47"/>
      <c r="HU15" s="68"/>
      <c r="HV15" s="11"/>
      <c r="HW15" s="11"/>
      <c r="HX15" s="132" t="s">
        <v>257</v>
      </c>
      <c r="HY15" s="6">
        <v>1</v>
      </c>
      <c r="HZ15" s="47">
        <v>26.571718284010093</v>
      </c>
      <c r="IA15" s="212"/>
      <c r="IB15" s="212"/>
      <c r="IC15" s="212"/>
      <c r="ID15" s="47">
        <v>23.599999999999998</v>
      </c>
      <c r="IE15" s="68">
        <v>57.96</v>
      </c>
      <c r="IF15" s="11"/>
      <c r="IG15" s="11"/>
      <c r="IH15" s="132" t="s">
        <v>278</v>
      </c>
      <c r="II15" s="6">
        <v>1</v>
      </c>
      <c r="IJ15" s="47"/>
      <c r="IK15" s="212"/>
      <c r="IL15" s="47">
        <v>25.510210000000001</v>
      </c>
      <c r="IM15" s="212"/>
      <c r="IN15" s="47"/>
      <c r="IO15" s="68"/>
      <c r="IP15" s="11"/>
      <c r="IQ15" s="11"/>
      <c r="IR15" s="132"/>
      <c r="IS15" s="6"/>
      <c r="IT15" s="47"/>
      <c r="IU15" s="7"/>
      <c r="IV15" s="7"/>
      <c r="IW15" s="7"/>
      <c r="IX15" s="47"/>
      <c r="IY15" s="68"/>
      <c r="IZ15" s="11"/>
      <c r="JA15" s="11"/>
      <c r="JB15" s="132"/>
      <c r="JC15" s="6"/>
      <c r="JD15" s="47"/>
      <c r="JE15" s="7"/>
      <c r="JF15" s="7"/>
      <c r="JG15" s="7"/>
      <c r="JH15" s="47"/>
      <c r="JI15" s="68"/>
      <c r="JJ15" s="11"/>
      <c r="JK15" s="11"/>
      <c r="JL15" s="132" t="s">
        <v>149</v>
      </c>
      <c r="JM15" s="6">
        <v>1</v>
      </c>
      <c r="JN15" s="47">
        <v>23.810126261987296</v>
      </c>
      <c r="JO15" s="212"/>
      <c r="JP15" s="212"/>
      <c r="JQ15" s="212"/>
      <c r="JR15" s="47">
        <v>21.292045739086888</v>
      </c>
      <c r="JS15" s="68">
        <v>49.105645612073786</v>
      </c>
      <c r="JT15" s="11"/>
      <c r="JU15" s="11"/>
    </row>
    <row xmlns:x14ac="http://schemas.microsoft.com/office/spreadsheetml/2009/9/ac" r="16" s="2" customFormat="true" x14ac:dyDescent="0.25">
      <c r="A16" s="427" t="str">
        <f ca="true">IF(ISBLANK('Data Summary'!A18),"",'Data Summary'!A18)</f>
        <v>ETH_2011_EMIS</v>
      </c>
      <c r="B16" s="132"/>
      <c r="C16" s="13"/>
      <c r="D16" s="47"/>
      <c r="E16" s="7"/>
      <c r="F16" s="7"/>
      <c r="G16" s="7"/>
      <c r="H16" s="47"/>
      <c r="I16" s="68"/>
      <c r="J16" s="11"/>
      <c r="K16" s="11"/>
      <c r="L16" s="132"/>
      <c r="M16" s="13"/>
      <c r="N16" s="47"/>
      <c r="O16" s="7"/>
      <c r="P16" s="7"/>
      <c r="Q16" s="7"/>
      <c r="R16" s="47"/>
      <c r="S16" s="68"/>
      <c r="T16" s="11"/>
      <c r="U16" s="11"/>
      <c r="V16" s="132"/>
      <c r="W16" s="13"/>
      <c r="X16" s="47"/>
      <c r="Y16" s="7"/>
      <c r="Z16" s="7"/>
      <c r="AA16" s="7"/>
      <c r="AB16" s="47"/>
      <c r="AC16" s="68"/>
      <c r="AD16" s="11"/>
      <c r="AE16" s="11"/>
      <c r="AF16" s="132"/>
      <c r="AG16" s="13"/>
      <c r="AH16" s="47"/>
      <c r="AI16" s="7"/>
      <c r="AJ16" s="7"/>
      <c r="AK16" s="7"/>
      <c r="AL16" s="47"/>
      <c r="AM16" s="68"/>
      <c r="AN16" s="11"/>
      <c r="AO16" s="11"/>
      <c r="AP16" s="132"/>
      <c r="AQ16" s="13"/>
      <c r="AR16" s="47"/>
      <c r="AS16" s="7"/>
      <c r="AT16" s="7"/>
      <c r="AU16" s="7"/>
      <c r="AV16" s="47"/>
      <c r="AW16" s="68"/>
      <c r="AX16" s="11"/>
      <c r="AY16" s="11"/>
      <c r="AZ16" s="132"/>
      <c r="BA16" s="13"/>
      <c r="BB16" s="47"/>
      <c r="BC16" s="7"/>
      <c r="BD16" s="7"/>
      <c r="BE16" s="7"/>
      <c r="BF16" s="47"/>
      <c r="BG16" s="68"/>
      <c r="BH16" s="11"/>
      <c r="BI16" s="11"/>
      <c r="BJ16" s="132"/>
      <c r="BK16" s="13"/>
      <c r="BL16" s="47"/>
      <c r="BM16" s="7"/>
      <c r="BN16" s="7"/>
      <c r="BO16" s="7"/>
      <c r="BP16" s="47"/>
      <c r="BQ16" s="68"/>
      <c r="BR16" s="11"/>
      <c r="BS16" s="11"/>
      <c r="BT16" s="132" t="s">
        <v>150</v>
      </c>
      <c r="BU16" s="13">
        <v>0.5</v>
      </c>
      <c r="BV16" s="47">
        <f>SUMPRODUCT(BZ16:CA16,BZ31:CA31)/SUM(BZ31:CA31)</f>
        <v>17.471774939848231</v>
      </c>
      <c r="BW16" s="7"/>
      <c r="BX16" s="7"/>
      <c r="BY16" s="7"/>
      <c r="BZ16" s="47">
        <f>(6823-3073)/20660*100</f>
        <v>18.151016456921589</v>
      </c>
      <c r="CA16" s="68">
        <f>(623-597)/952*100</f>
        <v>2.73109243697479</v>
      </c>
      <c r="CB16" s="11"/>
      <c r="CC16" s="11"/>
      <c r="CD16" s="132" t="s">
        <v>150</v>
      </c>
      <c r="CE16" s="13">
        <v>0.5</v>
      </c>
      <c r="CF16" s="47">
        <f>SUMPRODUCT(CJ16:CK16,CJ31:CK31)/SUM(CJ31:CK31)</f>
        <v>16.566425269015181</v>
      </c>
      <c r="CG16" s="7"/>
      <c r="CH16" s="7"/>
      <c r="CI16" s="7"/>
      <c r="CJ16" s="47">
        <f>(7544-3580)/23354*100</f>
        <v>16.973537723730413</v>
      </c>
      <c r="CK16" s="68">
        <f>(738-653)/1087*100</f>
        <v>7.8196872125115</v>
      </c>
      <c r="CL16" s="11"/>
      <c r="CM16" s="11"/>
      <c r="CN16" s="132" t="s">
        <v>150</v>
      </c>
      <c r="CO16" s="13">
        <v>0.5</v>
      </c>
      <c r="CP16" s="47">
        <f>SUMPRODUCT(CT16:CU16,CT31:CU31)/SUM(CT31:CU31)</f>
        <v>15.093339391873982</v>
      </c>
      <c r="CQ16" s="7"/>
      <c r="CR16" s="7"/>
      <c r="CS16" s="7"/>
      <c r="CT16" s="7">
        <f>3923/25212*100</f>
        <v>15.560050769474854</v>
      </c>
      <c r="CU16" s="68">
        <f>63/1197*100</f>
        <v>5.2631578947368416</v>
      </c>
      <c r="CV16" s="11"/>
      <c r="CW16" s="11"/>
      <c r="CX16" s="132" t="s">
        <v>150</v>
      </c>
      <c r="CY16" s="13">
        <v>0.5</v>
      </c>
      <c r="CZ16" s="47">
        <f>SUMPRODUCT(DD16:DE16,DD31:DE31)/SUM(DD31:DE31)</f>
        <v>17.199321707018214</v>
      </c>
      <c r="DA16" s="7"/>
      <c r="DB16" s="7"/>
      <c r="DC16" s="7"/>
      <c r="DD16" s="7">
        <f>4784/26951*100</f>
        <v>17.750732811398464</v>
      </c>
      <c r="DE16" s="68">
        <f>84/1355*100</f>
        <v>6.1992619926199266</v>
      </c>
      <c r="DF16" s="11"/>
      <c r="DG16" s="11"/>
      <c r="DH16" s="132"/>
      <c r="DI16" s="13"/>
      <c r="DJ16" s="47"/>
      <c r="DK16" s="7"/>
      <c r="DL16" s="7"/>
      <c r="DM16" s="7"/>
      <c r="DN16" s="47"/>
      <c r="DO16" s="68"/>
      <c r="DP16" s="11"/>
      <c r="DQ16" s="11"/>
      <c r="DR16" s="132" t="s">
        <v>150</v>
      </c>
      <c r="DS16" s="13">
        <v>0.5</v>
      </c>
      <c r="DT16" s="47">
        <v>16.600000000000001</v>
      </c>
      <c r="DU16" s="7"/>
      <c r="DV16" s="7"/>
      <c r="DW16" s="7"/>
      <c r="DX16" s="47">
        <v>17.100000000000001</v>
      </c>
      <c r="DY16" s="68">
        <v>6.9</v>
      </c>
      <c r="DZ16" s="11"/>
      <c r="EA16" s="11"/>
      <c r="EB16" s="132"/>
      <c r="EC16" s="13"/>
      <c r="ED16" s="47"/>
      <c r="EE16" s="7"/>
      <c r="EF16" s="7"/>
      <c r="EG16" s="7"/>
      <c r="EH16" s="47"/>
      <c r="EI16" s="68"/>
      <c r="EJ16" s="11"/>
      <c r="EK16" s="11"/>
      <c r="EL16" s="132" t="s">
        <v>150</v>
      </c>
      <c r="EM16" s="13">
        <v>0.5</v>
      </c>
      <c r="EN16" s="47">
        <v>9.5</v>
      </c>
      <c r="EO16" s="7"/>
      <c r="EP16" s="7"/>
      <c r="EQ16" s="7"/>
      <c r="ER16" s="47">
        <v>9.8000000000000007</v>
      </c>
      <c r="ES16" s="68">
        <v>5</v>
      </c>
      <c r="ET16" s="11"/>
      <c r="EU16" s="11"/>
      <c r="EV16" s="132"/>
      <c r="EW16" s="13"/>
      <c r="EX16" s="47"/>
      <c r="EY16" s="7"/>
      <c r="EZ16" s="7"/>
      <c r="FA16" s="7"/>
      <c r="FB16" s="47"/>
      <c r="FC16" s="68"/>
      <c r="FD16" s="11"/>
      <c r="FE16" s="11"/>
      <c r="FF16" s="132" t="s">
        <v>150</v>
      </c>
      <c r="FG16" s="13">
        <v>0.5</v>
      </c>
      <c r="FH16" s="47">
        <v>10.3</v>
      </c>
      <c r="FI16" s="7"/>
      <c r="FJ16" s="7"/>
      <c r="FK16" s="7"/>
      <c r="FL16" s="47">
        <v>10.6</v>
      </c>
      <c r="FM16" s="68">
        <v>5</v>
      </c>
      <c r="FN16" s="11"/>
      <c r="FO16" s="11"/>
      <c r="FP16" s="132"/>
      <c r="FQ16" s="13"/>
      <c r="FR16" s="47"/>
      <c r="FS16" s="7"/>
      <c r="FT16" s="7"/>
      <c r="FU16" s="7"/>
      <c r="FV16" s="47"/>
      <c r="FW16" s="68"/>
      <c r="FX16" s="11"/>
      <c r="FY16" s="11"/>
      <c r="FZ16" s="132"/>
      <c r="GA16" s="13"/>
      <c r="GB16" s="47"/>
      <c r="GC16" s="7"/>
      <c r="GD16" s="7"/>
      <c r="GE16" s="7"/>
      <c r="GF16" s="47"/>
      <c r="GG16" s="68"/>
      <c r="GH16" s="11"/>
      <c r="GI16" s="11"/>
      <c r="GJ16" s="132" t="s">
        <v>150</v>
      </c>
      <c r="GK16" s="13">
        <v>0.5</v>
      </c>
      <c r="GL16" s="47">
        <f t="shared" si="29"/>
        <v>33.323147705603311</v>
      </c>
      <c r="GM16" s="7"/>
      <c r="GN16" s="7"/>
      <c r="GO16" s="7"/>
      <c r="GP16" s="47">
        <f>2738/7723*100</f>
        <v>35.452544348051276</v>
      </c>
      <c r="GQ16" s="68">
        <f>95/2333*100</f>
        <v>4.0720102871838835</v>
      </c>
      <c r="GR16" s="11"/>
      <c r="GS16" s="11"/>
      <c r="GT16" s="132"/>
      <c r="GU16" s="13"/>
      <c r="GV16" s="47"/>
      <c r="GW16" s="7"/>
      <c r="GX16" s="7"/>
      <c r="GY16" s="7"/>
      <c r="GZ16" s="47"/>
      <c r="HA16" s="68"/>
      <c r="HB16" s="11"/>
      <c r="HC16" s="11"/>
      <c r="HD16" s="132"/>
      <c r="HE16" s="13"/>
      <c r="HF16" s="47"/>
      <c r="HG16" s="7"/>
      <c r="HH16" s="7"/>
      <c r="HI16" s="7"/>
      <c r="HJ16" s="47"/>
      <c r="HK16" s="68"/>
      <c r="HL16" s="11"/>
      <c r="HM16" s="11"/>
      <c r="HN16" s="132"/>
      <c r="HO16" s="13"/>
      <c r="HP16" s="47"/>
      <c r="HQ16" s="7"/>
      <c r="HR16" s="7"/>
      <c r="HS16" s="7"/>
      <c r="HT16" s="47"/>
      <c r="HU16" s="68"/>
      <c r="HV16" s="11"/>
      <c r="HW16" s="11"/>
      <c r="HX16" s="132" t="s">
        <v>258</v>
      </c>
      <c r="HY16" s="215">
        <v>0</v>
      </c>
      <c r="HZ16" s="47">
        <v>6.6477816012846986</v>
      </c>
      <c r="IA16" s="212"/>
      <c r="IB16" s="212"/>
      <c r="IC16" s="212"/>
      <c r="ID16" s="47">
        <v>6.8000000000000007</v>
      </c>
      <c r="IE16" s="68">
        <v>5.04</v>
      </c>
      <c r="IF16" s="11"/>
      <c r="IG16" s="11"/>
      <c r="IH16" s="132" t="s">
        <v>279</v>
      </c>
      <c r="II16" s="215">
        <v>1</v>
      </c>
      <c r="IJ16" s="47"/>
      <c r="IK16" s="212"/>
      <c r="IL16" s="47">
        <v>5.1020399999999997</v>
      </c>
      <c r="IM16" s="212"/>
      <c r="IN16" s="47"/>
      <c r="IO16" s="68"/>
      <c r="IP16" s="11"/>
      <c r="IQ16" s="11"/>
      <c r="IR16" s="132"/>
      <c r="IS16" s="13"/>
      <c r="IT16" s="47"/>
      <c r="IU16" s="7"/>
      <c r="IV16" s="7"/>
      <c r="IW16" s="7"/>
      <c r="IX16" s="47"/>
      <c r="IY16" s="68"/>
      <c r="IZ16" s="11"/>
      <c r="JA16" s="11"/>
      <c r="JB16" s="132"/>
      <c r="JC16" s="13"/>
      <c r="JD16" s="47"/>
      <c r="JE16" s="7"/>
      <c r="JF16" s="7"/>
      <c r="JG16" s="7"/>
      <c r="JH16" s="47"/>
      <c r="JI16" s="68"/>
      <c r="JJ16" s="11"/>
      <c r="JK16" s="11"/>
      <c r="JL16" s="132" t="s">
        <v>301</v>
      </c>
      <c r="JM16" s="215">
        <v>0</v>
      </c>
      <c r="JN16" s="47">
        <v>2.062194782520685</v>
      </c>
      <c r="JO16" s="212"/>
      <c r="JP16" s="212"/>
      <c r="JQ16" s="212"/>
      <c r="JR16" s="47">
        <v>2.12280555323707</v>
      </c>
      <c r="JS16" s="68">
        <v>1.4533258803801008</v>
      </c>
      <c r="JT16" s="11"/>
      <c r="JU16" s="11"/>
    </row>
    <row xmlns:x14ac="http://schemas.microsoft.com/office/spreadsheetml/2009/9/ac" r="17" s="2" customFormat="true" x14ac:dyDescent="0.25">
      <c r="A17" s="427" t="str">
        <f ca="true">IF(ISBLANK('Data Summary'!A19),"",'Data Summary'!A19)</f>
        <v>ETH_2011_UIS</v>
      </c>
      <c r="B17" s="132"/>
      <c r="C17" s="13"/>
      <c r="D17" s="47"/>
      <c r="E17" s="7"/>
      <c r="F17" s="7"/>
      <c r="G17" s="7"/>
      <c r="H17" s="7"/>
      <c r="I17" s="26"/>
      <c r="J17" s="11"/>
      <c r="K17" s="11"/>
      <c r="L17" s="132"/>
      <c r="M17" s="13"/>
      <c r="N17" s="47"/>
      <c r="O17" s="7"/>
      <c r="P17" s="7"/>
      <c r="Q17" s="7"/>
      <c r="R17" s="7"/>
      <c r="S17" s="26"/>
      <c r="T17" s="11"/>
      <c r="U17" s="11"/>
      <c r="V17" s="132"/>
      <c r="W17" s="13"/>
      <c r="X17" s="47"/>
      <c r="Y17" s="7"/>
      <c r="Z17" s="7"/>
      <c r="AA17" s="7"/>
      <c r="AB17" s="7"/>
      <c r="AC17" s="26"/>
      <c r="AD17" s="11"/>
      <c r="AE17" s="11"/>
      <c r="AF17" s="132"/>
      <c r="AG17" s="13"/>
      <c r="AH17" s="47"/>
      <c r="AI17" s="7"/>
      <c r="AJ17" s="7"/>
      <c r="AK17" s="7"/>
      <c r="AL17" s="7"/>
      <c r="AM17" s="26"/>
      <c r="AN17" s="11"/>
      <c r="AO17" s="11"/>
      <c r="AP17" s="132"/>
      <c r="AQ17" s="13"/>
      <c r="AR17" s="47"/>
      <c r="AS17" s="7"/>
      <c r="AT17" s="7"/>
      <c r="AU17" s="7"/>
      <c r="AV17" s="7"/>
      <c r="AW17" s="26"/>
      <c r="AX17" s="11"/>
      <c r="AY17" s="11"/>
      <c r="AZ17" s="132"/>
      <c r="BA17" s="13"/>
      <c r="BB17" s="47"/>
      <c r="BC17" s="7"/>
      <c r="BD17" s="7"/>
      <c r="BE17" s="7"/>
      <c r="BF17" s="7"/>
      <c r="BG17" s="26"/>
      <c r="BH17" s="11"/>
      <c r="BI17" s="11"/>
      <c r="BJ17" s="132"/>
      <c r="BK17" s="13"/>
      <c r="BL17" s="47"/>
      <c r="BM17" s="7"/>
      <c r="BN17" s="7"/>
      <c r="BO17" s="7"/>
      <c r="BP17" s="7"/>
      <c r="BQ17" s="26"/>
      <c r="BR17" s="11"/>
      <c r="BS17" s="11"/>
      <c r="BT17" s="132"/>
      <c r="BU17" s="13"/>
      <c r="BV17" s="47"/>
      <c r="BW17" s="7"/>
      <c r="BX17" s="7"/>
      <c r="BY17" s="7"/>
      <c r="BZ17" s="7"/>
      <c r="CA17" s="26"/>
      <c r="CB17" s="11"/>
      <c r="CC17" s="11"/>
      <c r="CD17" s="132"/>
      <c r="CE17" s="13"/>
      <c r="CF17" s="47"/>
      <c r="CG17" s="7"/>
      <c r="CH17" s="7"/>
      <c r="CI17" s="7"/>
      <c r="CJ17" s="7"/>
      <c r="CK17" s="26"/>
      <c r="CL17" s="11"/>
      <c r="CM17" s="11"/>
      <c r="CN17" s="132"/>
      <c r="CO17" s="13"/>
      <c r="CP17" s="47"/>
      <c r="CQ17" s="7"/>
      <c r="CR17" s="7"/>
      <c r="CS17" s="7"/>
      <c r="CT17" s="7"/>
      <c r="CU17" s="26"/>
      <c r="CV17" s="11"/>
      <c r="CW17" s="11"/>
      <c r="CX17" s="132"/>
      <c r="CY17" s="13"/>
      <c r="CZ17" s="47"/>
      <c r="DA17" s="7"/>
      <c r="DB17" s="7"/>
      <c r="DC17" s="7"/>
      <c r="DD17" s="7"/>
      <c r="DE17" s="26"/>
      <c r="DF17" s="11"/>
      <c r="DG17" s="11"/>
      <c r="DH17" s="132"/>
      <c r="DI17" s="13"/>
      <c r="DJ17" s="47"/>
      <c r="DK17" s="7"/>
      <c r="DL17" s="7"/>
      <c r="DM17" s="7"/>
      <c r="DN17" s="7"/>
      <c r="DO17" s="26"/>
      <c r="DP17" s="11"/>
      <c r="DQ17" s="11"/>
      <c r="DR17" s="132" t="s">
        <v>151</v>
      </c>
      <c r="DS17" s="13">
        <v>0</v>
      </c>
      <c r="DT17" s="47">
        <v>8.5</v>
      </c>
      <c r="DU17" s="7"/>
      <c r="DV17" s="7"/>
      <c r="DW17" s="7"/>
      <c r="DX17" s="7">
        <v>8.3000000000000007</v>
      </c>
      <c r="DY17" s="26">
        <v>10.9</v>
      </c>
      <c r="DZ17" s="11"/>
      <c r="EA17" s="11"/>
      <c r="EB17" s="132"/>
      <c r="EC17" s="13"/>
      <c r="ED17" s="47"/>
      <c r="EE17" s="7"/>
      <c r="EF17" s="7"/>
      <c r="EG17" s="7"/>
      <c r="EH17" s="7"/>
      <c r="EI17" s="26"/>
      <c r="EJ17" s="11"/>
      <c r="EK17" s="11"/>
      <c r="EL17" s="132" t="s">
        <v>152</v>
      </c>
      <c r="EM17" s="13">
        <v>0</v>
      </c>
      <c r="EN17" s="47">
        <v>12.2</v>
      </c>
      <c r="EO17" s="7"/>
      <c r="EP17" s="7"/>
      <c r="EQ17" s="7"/>
      <c r="ER17" s="7">
        <v>12.3</v>
      </c>
      <c r="ES17" s="26">
        <v>9.8000000000000007</v>
      </c>
      <c r="ET17" s="11"/>
      <c r="EU17" s="11"/>
      <c r="EV17" s="132"/>
      <c r="EW17" s="13"/>
      <c r="EX17" s="47"/>
      <c r="EY17" s="7"/>
      <c r="EZ17" s="7"/>
      <c r="FA17" s="7"/>
      <c r="FB17" s="7"/>
      <c r="FC17" s="26"/>
      <c r="FD17" s="11"/>
      <c r="FE17" s="11"/>
      <c r="FF17" s="132" t="s">
        <v>152</v>
      </c>
      <c r="FG17" s="13">
        <v>0</v>
      </c>
      <c r="FH17" s="47">
        <v>16.3</v>
      </c>
      <c r="FI17" s="7"/>
      <c r="FJ17" s="7"/>
      <c r="FK17" s="7"/>
      <c r="FL17" s="7">
        <v>15.8</v>
      </c>
      <c r="FM17" s="26">
        <v>24.8</v>
      </c>
      <c r="FN17" s="11"/>
      <c r="FO17" s="11"/>
      <c r="FP17" s="132"/>
      <c r="FQ17" s="13"/>
      <c r="FR17" s="47"/>
      <c r="FS17" s="7"/>
      <c r="FT17" s="7"/>
      <c r="FU17" s="7"/>
      <c r="FV17" s="7"/>
      <c r="FW17" s="26"/>
      <c r="FX17" s="11"/>
      <c r="FY17" s="11"/>
      <c r="FZ17" s="132"/>
      <c r="GA17" s="13"/>
      <c r="GB17" s="47"/>
      <c r="GC17" s="7"/>
      <c r="GD17" s="7"/>
      <c r="GE17" s="7"/>
      <c r="GF17" s="7"/>
      <c r="GG17" s="26"/>
      <c r="GH17" s="11"/>
      <c r="GI17" s="11"/>
      <c r="GJ17" s="132" t="s">
        <v>152</v>
      </c>
      <c r="GK17" s="13">
        <v>0</v>
      </c>
      <c r="GL17" s="47">
        <f t="shared" si="29"/>
        <v>5.9892929714728398</v>
      </c>
      <c r="GM17" s="7"/>
      <c r="GN17" s="7"/>
      <c r="GO17" s="7"/>
      <c r="GP17" s="7">
        <f>(4011-891-2738)/7723*100</f>
        <v>4.9462644050239541</v>
      </c>
      <c r="GQ17" s="26">
        <f>(1603-1034-95)/2333*100</f>
        <v>20.317188169738536</v>
      </c>
      <c r="GR17" s="11"/>
      <c r="GS17" s="11"/>
      <c r="GT17" s="132"/>
      <c r="GU17" s="13"/>
      <c r="GV17" s="47"/>
      <c r="GW17" s="7"/>
      <c r="GX17" s="7"/>
      <c r="GY17" s="7"/>
      <c r="GZ17" s="7"/>
      <c r="HA17" s="26"/>
      <c r="HB17" s="11"/>
      <c r="HC17" s="11"/>
      <c r="HD17" s="132"/>
      <c r="HE17" s="13"/>
      <c r="HF17" s="47"/>
      <c r="HG17" s="7"/>
      <c r="HH17" s="7"/>
      <c r="HI17" s="7"/>
      <c r="HJ17" s="7"/>
      <c r="HK17" s="26"/>
      <c r="HL17" s="11"/>
      <c r="HM17" s="11"/>
      <c r="HN17" s="132"/>
      <c r="HO17" s="13"/>
      <c r="HP17" s="47"/>
      <c r="HQ17" s="7"/>
      <c r="HR17" s="7"/>
      <c r="HS17" s="7"/>
      <c r="HT17" s="7"/>
      <c r="HU17" s="26"/>
      <c r="HV17" s="11"/>
      <c r="HW17" s="11"/>
      <c r="HX17" s="132" t="s">
        <v>259</v>
      </c>
      <c r="HY17" s="215">
        <v>0</v>
      </c>
      <c r="HZ17" s="47">
        <v>8.7697178251892751</v>
      </c>
      <c r="IA17" s="212"/>
      <c r="IB17" s="212"/>
      <c r="IC17" s="212"/>
      <c r="ID17" s="212">
        <v>9.6000000000000085</v>
      </c>
      <c r="IE17" s="26">
        <v>0</v>
      </c>
      <c r="IF17" s="11"/>
      <c r="IG17" s="11"/>
      <c r="IH17" s="132" t="s">
        <v>280</v>
      </c>
      <c r="II17" s="215">
        <v>1</v>
      </c>
      <c r="IJ17" s="47"/>
      <c r="IK17" s="212"/>
      <c r="IL17" s="47">
        <v>16.326529999999998</v>
      </c>
      <c r="IM17" s="212"/>
      <c r="IN17" s="212"/>
      <c r="IO17" s="26"/>
      <c r="IP17" s="11"/>
      <c r="IQ17" s="11"/>
      <c r="IR17" s="132"/>
      <c r="IS17" s="13"/>
      <c r="IT17" s="47"/>
      <c r="IU17" s="7"/>
      <c r="IV17" s="7"/>
      <c r="IW17" s="7"/>
      <c r="IX17" s="7"/>
      <c r="IY17" s="26"/>
      <c r="IZ17" s="11"/>
      <c r="JA17" s="11"/>
      <c r="JB17" s="132"/>
      <c r="JC17" s="13"/>
      <c r="JD17" s="47"/>
      <c r="JE17" s="7"/>
      <c r="JF17" s="7"/>
      <c r="JG17" s="7"/>
      <c r="JH17" s="7"/>
      <c r="JI17" s="26"/>
      <c r="JJ17" s="11"/>
      <c r="JK17" s="11"/>
      <c r="JL17" s="132" t="s">
        <v>401</v>
      </c>
      <c r="JM17" s="215">
        <v>1</v>
      </c>
      <c r="JN17" s="47">
        <v>4.1851167733609982</v>
      </c>
      <c r="JO17" s="212"/>
      <c r="JP17" s="212"/>
      <c r="JQ17" s="212"/>
      <c r="JR17" s="212">
        <v>4.2789973012825859</v>
      </c>
      <c r="JS17" s="26">
        <v>3.2420346562325322</v>
      </c>
      <c r="JT17" s="11"/>
      <c r="JU17" s="11"/>
    </row>
    <row xmlns:x14ac="http://schemas.microsoft.com/office/spreadsheetml/2009/9/ac" r="18" s="2" customFormat="true" x14ac:dyDescent="0.25">
      <c r="A18" s="427" t="str">
        <f ca="true">IF(ISBLANK('Data Summary'!A20),"",'Data Summary'!A20)</f>
        <v>ETH_2012_EMIS</v>
      </c>
      <c r="B18" s="132"/>
      <c r="C18" s="13"/>
      <c r="D18" s="47"/>
      <c r="E18" s="69"/>
      <c r="F18" s="69"/>
      <c r="G18" s="7"/>
      <c r="H18" s="7"/>
      <c r="I18" s="26"/>
      <c r="J18" s="11"/>
      <c r="K18" s="11"/>
      <c r="L18" s="132"/>
      <c r="M18" s="13"/>
      <c r="N18" s="47"/>
      <c r="O18" s="69"/>
      <c r="P18" s="69"/>
      <c r="Q18" s="7"/>
      <c r="R18" s="7"/>
      <c r="S18" s="26"/>
      <c r="T18" s="11"/>
      <c r="U18" s="11"/>
      <c r="V18" s="132"/>
      <c r="W18" s="13"/>
      <c r="X18" s="47"/>
      <c r="Y18" s="69"/>
      <c r="Z18" s="69"/>
      <c r="AA18" s="7"/>
      <c r="AB18" s="7"/>
      <c r="AC18" s="26"/>
      <c r="AD18" s="11"/>
      <c r="AE18" s="11"/>
      <c r="AF18" s="132"/>
      <c r="AG18" s="13"/>
      <c r="AH18" s="47"/>
      <c r="AI18" s="69"/>
      <c r="AJ18" s="69"/>
      <c r="AK18" s="7"/>
      <c r="AL18" s="7"/>
      <c r="AM18" s="26"/>
      <c r="AN18" s="11"/>
      <c r="AO18" s="11"/>
      <c r="AP18" s="132"/>
      <c r="AQ18" s="13"/>
      <c r="AR18" s="47"/>
      <c r="AS18" s="69"/>
      <c r="AT18" s="69"/>
      <c r="AU18" s="7"/>
      <c r="AV18" s="7"/>
      <c r="AW18" s="26"/>
      <c r="AX18" s="11"/>
      <c r="AY18" s="11"/>
      <c r="AZ18" s="132"/>
      <c r="BA18" s="13"/>
      <c r="BB18" s="47"/>
      <c r="BC18" s="69"/>
      <c r="BD18" s="69"/>
      <c r="BE18" s="7"/>
      <c r="BF18" s="7"/>
      <c r="BG18" s="26"/>
      <c r="BH18" s="11"/>
      <c r="BI18" s="11"/>
      <c r="BJ18" s="132"/>
      <c r="BK18" s="13"/>
      <c r="BL18" s="47"/>
      <c r="BM18" s="69"/>
      <c r="BN18" s="69"/>
      <c r="BO18" s="7"/>
      <c r="BP18" s="7"/>
      <c r="BQ18" s="26"/>
      <c r="BR18" s="11"/>
      <c r="BS18" s="11"/>
      <c r="BT18" s="132"/>
      <c r="BU18" s="13"/>
      <c r="BV18" s="47"/>
      <c r="BW18" s="69"/>
      <c r="BX18" s="69"/>
      <c r="BY18" s="7"/>
      <c r="BZ18" s="7"/>
      <c r="CA18" s="26"/>
      <c r="CB18" s="11"/>
      <c r="CC18" s="11"/>
      <c r="CD18" s="132"/>
      <c r="CE18" s="13"/>
      <c r="CF18" s="47"/>
      <c r="CG18" s="69"/>
      <c r="CH18" s="69"/>
      <c r="CI18" s="7"/>
      <c r="CJ18" s="7"/>
      <c r="CK18" s="26"/>
      <c r="CL18" s="11"/>
      <c r="CM18" s="11"/>
      <c r="CN18" s="132"/>
      <c r="CO18" s="13"/>
      <c r="CP18" s="47"/>
      <c r="CQ18" s="69"/>
      <c r="CR18" s="69"/>
      <c r="CS18" s="7"/>
      <c r="CT18" s="7"/>
      <c r="CU18" s="26"/>
      <c r="CV18" s="11"/>
      <c r="CW18" s="11"/>
      <c r="CX18" s="132"/>
      <c r="CY18" s="13"/>
      <c r="CZ18" s="47"/>
      <c r="DA18" s="69"/>
      <c r="DB18" s="69"/>
      <c r="DC18" s="7"/>
      <c r="DD18" s="7"/>
      <c r="DE18" s="26"/>
      <c r="DF18" s="11"/>
      <c r="DG18" s="11"/>
      <c r="DH18" s="132"/>
      <c r="DI18" s="13"/>
      <c r="DJ18" s="47"/>
      <c r="DK18" s="69"/>
      <c r="DL18" s="69"/>
      <c r="DM18" s="7"/>
      <c r="DN18" s="7"/>
      <c r="DO18" s="26"/>
      <c r="DP18" s="11"/>
      <c r="DQ18" s="11"/>
      <c r="DR18" s="132"/>
      <c r="DS18" s="13"/>
      <c r="DT18" s="47"/>
      <c r="DU18" s="69"/>
      <c r="DV18" s="69"/>
      <c r="DW18" s="7"/>
      <c r="DX18" s="7"/>
      <c r="DY18" s="26"/>
      <c r="DZ18" s="11"/>
      <c r="EA18" s="11"/>
      <c r="EB18" s="132"/>
      <c r="EC18" s="13"/>
      <c r="ED18" s="47"/>
      <c r="EE18" s="69"/>
      <c r="EF18" s="69"/>
      <c r="EG18" s="7"/>
      <c r="EH18" s="7"/>
      <c r="EI18" s="26"/>
      <c r="EJ18" s="11"/>
      <c r="EK18" s="11"/>
      <c r="EL18" s="132"/>
      <c r="EM18" s="13"/>
      <c r="EN18" s="47"/>
      <c r="EO18" s="69"/>
      <c r="EP18" s="69"/>
      <c r="EQ18" s="7"/>
      <c r="ER18" s="7"/>
      <c r="ES18" s="26"/>
      <c r="ET18" s="11"/>
      <c r="EU18" s="11"/>
      <c r="EV18" s="132"/>
      <c r="EW18" s="13"/>
      <c r="EX18" s="47"/>
      <c r="EY18" s="69"/>
      <c r="EZ18" s="69"/>
      <c r="FA18" s="7"/>
      <c r="FB18" s="7"/>
      <c r="FC18" s="26"/>
      <c r="FD18" s="11"/>
      <c r="FE18" s="11"/>
      <c r="FF18" s="132"/>
      <c r="FG18" s="13"/>
      <c r="FH18" s="47"/>
      <c r="FI18" s="69"/>
      <c r="FJ18" s="69"/>
      <c r="FK18" s="7"/>
      <c r="FL18" s="7"/>
      <c r="FM18" s="26"/>
      <c r="FN18" s="11"/>
      <c r="FO18" s="11"/>
      <c r="FP18" s="132"/>
      <c r="FQ18" s="13"/>
      <c r="FR18" s="47"/>
      <c r="FS18" s="69"/>
      <c r="FT18" s="69"/>
      <c r="FU18" s="7"/>
      <c r="FV18" s="7"/>
      <c r="FW18" s="26"/>
      <c r="FX18" s="11"/>
      <c r="FY18" s="11"/>
      <c r="FZ18" s="132"/>
      <c r="GA18" s="13"/>
      <c r="GB18" s="47"/>
      <c r="GC18" s="69"/>
      <c r="GD18" s="69"/>
      <c r="GE18" s="7"/>
      <c r="GF18" s="7"/>
      <c r="GG18" s="26"/>
      <c r="GH18" s="11"/>
      <c r="GI18" s="11"/>
      <c r="GJ18" s="132"/>
      <c r="GK18" s="13"/>
      <c r="GL18" s="47"/>
      <c r="GM18" s="69"/>
      <c r="GN18" s="69"/>
      <c r="GO18" s="7"/>
      <c r="GP18" s="7"/>
      <c r="GQ18" s="26"/>
      <c r="GR18" s="11"/>
      <c r="GS18" s="11"/>
      <c r="GT18" s="132"/>
      <c r="GU18" s="13"/>
      <c r="GV18" s="47"/>
      <c r="GW18" s="69"/>
      <c r="GX18" s="69"/>
      <c r="GY18" s="7"/>
      <c r="GZ18" s="7"/>
      <c r="HA18" s="26"/>
      <c r="HB18" s="11"/>
      <c r="HC18" s="11"/>
      <c r="HD18" s="132"/>
      <c r="HE18" s="13"/>
      <c r="HF18" s="47"/>
      <c r="HG18" s="69"/>
      <c r="HH18" s="69"/>
      <c r="HI18" s="7"/>
      <c r="HJ18" s="7"/>
      <c r="HK18" s="26"/>
      <c r="HL18" s="11"/>
      <c r="HM18" s="11"/>
      <c r="HN18" s="132"/>
      <c r="HO18" s="13"/>
      <c r="HP18" s="47"/>
      <c r="HQ18" s="69"/>
      <c r="HR18" s="69"/>
      <c r="HS18" s="7"/>
      <c r="HT18" s="7"/>
      <c r="HU18" s="26"/>
      <c r="HV18" s="11"/>
      <c r="HW18" s="11"/>
      <c r="HX18" s="132"/>
      <c r="HY18" s="215"/>
      <c r="HZ18" s="47"/>
      <c r="IA18" s="69"/>
      <c r="IB18" s="69"/>
      <c r="IC18" s="212"/>
      <c r="ID18" s="212"/>
      <c r="IE18" s="26"/>
      <c r="IF18" s="11"/>
      <c r="IG18" s="11"/>
      <c r="IH18" s="132" t="s">
        <v>281</v>
      </c>
      <c r="II18" s="215">
        <v>0</v>
      </c>
      <c r="IJ18" s="47"/>
      <c r="IK18" s="69"/>
      <c r="IL18" s="47">
        <v>2.0408200000000001</v>
      </c>
      <c r="IM18" s="212"/>
      <c r="IN18" s="212"/>
      <c r="IO18" s="26"/>
      <c r="IP18" s="11"/>
      <c r="IQ18" s="11"/>
      <c r="IR18" s="132"/>
      <c r="IS18" s="13"/>
      <c r="IT18" s="47"/>
      <c r="IU18" s="69"/>
      <c r="IV18" s="69"/>
      <c r="IW18" s="7"/>
      <c r="IX18" s="7"/>
      <c r="IY18" s="26"/>
      <c r="IZ18" s="11"/>
      <c r="JA18" s="11"/>
      <c r="JB18" s="132"/>
      <c r="JC18" s="13"/>
      <c r="JD18" s="47"/>
      <c r="JE18" s="69"/>
      <c r="JF18" s="69"/>
      <c r="JG18" s="7"/>
      <c r="JH18" s="7"/>
      <c r="JI18" s="26"/>
      <c r="JJ18" s="11"/>
      <c r="JK18" s="11"/>
      <c r="JL18" s="132" t="s">
        <v>402</v>
      </c>
      <c r="JM18" s="215">
        <v>0</v>
      </c>
      <c r="JN18" s="47">
        <v>1.9888160724678019</v>
      </c>
      <c r="JO18" s="69"/>
      <c r="JP18" s="69"/>
      <c r="JQ18" s="212"/>
      <c r="JR18" s="212">
        <v>2.0560331636201763</v>
      </c>
      <c r="JS18" s="26">
        <v>1.3135830072666295</v>
      </c>
      <c r="JT18" s="11"/>
      <c r="JU18" s="11"/>
    </row>
    <row xmlns:x14ac="http://schemas.microsoft.com/office/spreadsheetml/2009/9/ac" r="19" s="2" customFormat="true" x14ac:dyDescent="0.25">
      <c r="A19" s="427" t="str">
        <f ca="true">IF(ISBLANK('Data Summary'!A21),"",'Data Summary'!A21)</f>
        <v>ETH_2012_UIS</v>
      </c>
      <c r="B19" s="132"/>
      <c r="C19" s="6"/>
      <c r="D19" s="47"/>
      <c r="E19" s="69"/>
      <c r="F19" s="69"/>
      <c r="G19" s="69"/>
      <c r="H19" s="69"/>
      <c r="I19" s="70"/>
      <c r="J19" s="11"/>
      <c r="K19" s="11"/>
      <c r="L19" s="132"/>
      <c r="M19" s="6"/>
      <c r="N19" s="47"/>
      <c r="O19" s="69"/>
      <c r="P19" s="69"/>
      <c r="Q19" s="69"/>
      <c r="R19" s="69"/>
      <c r="S19" s="70"/>
      <c r="T19" s="11"/>
      <c r="U19" s="11"/>
      <c r="V19" s="132"/>
      <c r="W19" s="6"/>
      <c r="X19" s="47"/>
      <c r="Y19" s="69"/>
      <c r="Z19" s="69"/>
      <c r="AA19" s="69"/>
      <c r="AB19" s="69"/>
      <c r="AC19" s="70"/>
      <c r="AD19" s="11"/>
      <c r="AE19" s="11"/>
      <c r="AF19" s="132"/>
      <c r="AG19" s="6"/>
      <c r="AH19" s="47"/>
      <c r="AI19" s="69"/>
      <c r="AJ19" s="69"/>
      <c r="AK19" s="69"/>
      <c r="AL19" s="69"/>
      <c r="AM19" s="70"/>
      <c r="AN19" s="11"/>
      <c r="AO19" s="11"/>
      <c r="AP19" s="132"/>
      <c r="AQ19" s="6"/>
      <c r="AR19" s="47"/>
      <c r="AS19" s="69"/>
      <c r="AT19" s="69"/>
      <c r="AU19" s="69"/>
      <c r="AV19" s="69"/>
      <c r="AW19" s="70"/>
      <c r="AX19" s="11"/>
      <c r="AY19" s="11"/>
      <c r="AZ19" s="132"/>
      <c r="BA19" s="6"/>
      <c r="BB19" s="47"/>
      <c r="BC19" s="69"/>
      <c r="BD19" s="69"/>
      <c r="BE19" s="69"/>
      <c r="BF19" s="69"/>
      <c r="BG19" s="70"/>
      <c r="BH19" s="11"/>
      <c r="BI19" s="11"/>
      <c r="BJ19" s="132"/>
      <c r="BK19" s="6"/>
      <c r="BL19" s="47"/>
      <c r="BM19" s="69"/>
      <c r="BN19" s="69"/>
      <c r="BO19" s="69"/>
      <c r="BP19" s="69"/>
      <c r="BQ19" s="70"/>
      <c r="BR19" s="11"/>
      <c r="BS19" s="11"/>
      <c r="BT19" s="132"/>
      <c r="BU19" s="6"/>
      <c r="BV19" s="47"/>
      <c r="BW19" s="69"/>
      <c r="BX19" s="69"/>
      <c r="BY19" s="69"/>
      <c r="BZ19" s="69"/>
      <c r="CA19" s="70"/>
      <c r="CB19" s="11"/>
      <c r="CC19" s="11"/>
      <c r="CD19" s="132"/>
      <c r="CE19" s="6"/>
      <c r="CF19" s="47"/>
      <c r="CG19" s="69"/>
      <c r="CH19" s="69"/>
      <c r="CI19" s="69"/>
      <c r="CJ19" s="69"/>
      <c r="CK19" s="70"/>
      <c r="CL19" s="11"/>
      <c r="CM19" s="11"/>
      <c r="CN19" s="132"/>
      <c r="CO19" s="6"/>
      <c r="CP19" s="47"/>
      <c r="CQ19" s="69"/>
      <c r="CR19" s="69"/>
      <c r="CS19" s="69"/>
      <c r="CT19" s="69"/>
      <c r="CU19" s="70"/>
      <c r="CV19" s="11"/>
      <c r="CW19" s="11"/>
      <c r="CX19" s="132"/>
      <c r="CY19" s="6"/>
      <c r="CZ19" s="47"/>
      <c r="DA19" s="69"/>
      <c r="DB19" s="69"/>
      <c r="DC19" s="69"/>
      <c r="DD19" s="69"/>
      <c r="DE19" s="70"/>
      <c r="DF19" s="11"/>
      <c r="DG19" s="11"/>
      <c r="DH19" s="132"/>
      <c r="DI19" s="6"/>
      <c r="DJ19" s="47"/>
      <c r="DK19" s="69"/>
      <c r="DL19" s="69"/>
      <c r="DM19" s="69"/>
      <c r="DN19" s="69"/>
      <c r="DO19" s="70"/>
      <c r="DP19" s="11"/>
      <c r="DQ19" s="11"/>
      <c r="DR19" s="132"/>
      <c r="DS19" s="6"/>
      <c r="DT19" s="47"/>
      <c r="DU19" s="69"/>
      <c r="DV19" s="69"/>
      <c r="DW19" s="69"/>
      <c r="DX19" s="69"/>
      <c r="DY19" s="70"/>
      <c r="DZ19" s="11"/>
      <c r="EA19" s="11"/>
      <c r="EB19" s="132"/>
      <c r="EC19" s="6"/>
      <c r="ED19" s="47"/>
      <c r="EE19" s="69"/>
      <c r="EF19" s="69"/>
      <c r="EG19" s="69"/>
      <c r="EH19" s="69"/>
      <c r="EI19" s="70"/>
      <c r="EJ19" s="11"/>
      <c r="EK19" s="11"/>
      <c r="EL19" s="132"/>
      <c r="EM19" s="6"/>
      <c r="EN19" s="47"/>
      <c r="EO19" s="69"/>
      <c r="EP19" s="69"/>
      <c r="EQ19" s="69"/>
      <c r="ER19" s="69"/>
      <c r="ES19" s="70"/>
      <c r="ET19" s="11"/>
      <c r="EU19" s="11"/>
      <c r="EV19" s="132"/>
      <c r="EW19" s="6"/>
      <c r="EX19" s="47"/>
      <c r="EY19" s="69"/>
      <c r="EZ19" s="69"/>
      <c r="FA19" s="69"/>
      <c r="FB19" s="69"/>
      <c r="FC19" s="70"/>
      <c r="FD19" s="11"/>
      <c r="FE19" s="11"/>
      <c r="FF19" s="132"/>
      <c r="FG19" s="6"/>
      <c r="FH19" s="47"/>
      <c r="FI19" s="69"/>
      <c r="FJ19" s="69"/>
      <c r="FK19" s="69"/>
      <c r="FL19" s="69"/>
      <c r="FM19" s="70"/>
      <c r="FN19" s="11"/>
      <c r="FO19" s="11"/>
      <c r="FP19" s="132"/>
      <c r="FQ19" s="6"/>
      <c r="FR19" s="47"/>
      <c r="FS19" s="69"/>
      <c r="FT19" s="69"/>
      <c r="FU19" s="69"/>
      <c r="FV19" s="69"/>
      <c r="FW19" s="70"/>
      <c r="FX19" s="11"/>
      <c r="FY19" s="11"/>
      <c r="FZ19" s="132"/>
      <c r="GA19" s="6"/>
      <c r="GB19" s="47"/>
      <c r="GC19" s="69"/>
      <c r="GD19" s="69"/>
      <c r="GE19" s="69"/>
      <c r="GF19" s="69"/>
      <c r="GG19" s="70"/>
      <c r="GH19" s="11"/>
      <c r="GI19" s="11"/>
      <c r="GJ19" s="132"/>
      <c r="GK19" s="6"/>
      <c r="GL19" s="47"/>
      <c r="GM19" s="69"/>
      <c r="GN19" s="69"/>
      <c r="GO19" s="69"/>
      <c r="GP19" s="69"/>
      <c r="GQ19" s="70"/>
      <c r="GR19" s="11"/>
      <c r="GS19" s="11"/>
      <c r="GT19" s="132"/>
      <c r="GU19" s="6"/>
      <c r="GV19" s="47"/>
      <c r="GW19" s="69"/>
      <c r="GX19" s="69"/>
      <c r="GY19" s="69"/>
      <c r="GZ19" s="69"/>
      <c r="HA19" s="70"/>
      <c r="HB19" s="11"/>
      <c r="HC19" s="11"/>
      <c r="HD19" s="132"/>
      <c r="HE19" s="6"/>
      <c r="HF19" s="47"/>
      <c r="HG19" s="69"/>
      <c r="HH19" s="69"/>
      <c r="HI19" s="69"/>
      <c r="HJ19" s="69"/>
      <c r="HK19" s="70"/>
      <c r="HL19" s="11"/>
      <c r="HM19" s="11"/>
      <c r="HN19" s="132"/>
      <c r="HO19" s="6"/>
      <c r="HP19" s="47"/>
      <c r="HQ19" s="69"/>
      <c r="HR19" s="69"/>
      <c r="HS19" s="69"/>
      <c r="HT19" s="69"/>
      <c r="HU19" s="70"/>
      <c r="HV19" s="11"/>
      <c r="HW19" s="11"/>
      <c r="HX19" s="132"/>
      <c r="HY19" s="6"/>
      <c r="HZ19" s="47"/>
      <c r="IA19" s="69"/>
      <c r="IB19" s="69"/>
      <c r="IC19" s="69"/>
      <c r="ID19" s="69"/>
      <c r="IE19" s="70"/>
      <c r="IF19" s="11"/>
      <c r="IG19" s="11"/>
      <c r="IH19" s="132" t="s">
        <v>282</v>
      </c>
      <c r="II19" s="6">
        <v>1</v>
      </c>
      <c r="IJ19" s="47"/>
      <c r="IK19" s="69"/>
      <c r="IL19" s="47">
        <v>2.0408200000000001</v>
      </c>
      <c r="IM19" s="69"/>
      <c r="IN19" s="69"/>
      <c r="IO19" s="70"/>
      <c r="IP19" s="11"/>
      <c r="IQ19" s="11"/>
      <c r="IR19" s="132"/>
      <c r="IS19" s="6"/>
      <c r="IT19" s="47"/>
      <c r="IU19" s="69"/>
      <c r="IV19" s="69"/>
      <c r="IW19" s="69"/>
      <c r="IX19" s="69"/>
      <c r="IY19" s="70"/>
      <c r="IZ19" s="11"/>
      <c r="JA19" s="11"/>
      <c r="JB19" s="132"/>
      <c r="JC19" s="6"/>
      <c r="JD19" s="47"/>
      <c r="JE19" s="69"/>
      <c r="JF19" s="69"/>
      <c r="JG19" s="69"/>
      <c r="JH19" s="69"/>
      <c r="JI19" s="70"/>
      <c r="JJ19" s="11"/>
      <c r="JK19" s="11"/>
      <c r="JL19" s="132" t="s">
        <v>403</v>
      </c>
      <c r="JM19" s="6">
        <v>1</v>
      </c>
      <c r="JN19" s="47">
        <v>0.92102932618101774</v>
      </c>
      <c r="JO19" s="69"/>
      <c r="JP19" s="69"/>
      <c r="JQ19" s="69"/>
      <c r="JR19" s="69">
        <v>0.94316000333861949</v>
      </c>
      <c r="JS19" s="70">
        <v>0.69871436556735611</v>
      </c>
      <c r="JT19" s="11"/>
      <c r="JU19" s="11"/>
    </row>
    <row xmlns:x14ac="http://schemas.microsoft.com/office/spreadsheetml/2009/9/ac" r="20" s="2" customFormat="true" x14ac:dyDescent="0.25">
      <c r="A20" s="427" t="str">
        <f ca="true">IF(ISBLANK('Data Summary'!A22),"",'Data Summary'!A22)</f>
        <v>ETH_2013_EMIS</v>
      </c>
      <c r="B20" s="132"/>
      <c r="C20" s="6"/>
      <c r="D20" s="69"/>
      <c r="E20" s="69"/>
      <c r="F20" s="69"/>
      <c r="G20" s="69"/>
      <c r="H20" s="69"/>
      <c r="I20" s="71"/>
      <c r="J20" s="11"/>
      <c r="K20" s="11"/>
      <c r="L20" s="132"/>
      <c r="M20" s="6"/>
      <c r="N20" s="69"/>
      <c r="O20" s="69"/>
      <c r="P20" s="69"/>
      <c r="Q20" s="69"/>
      <c r="R20" s="69"/>
      <c r="S20" s="71"/>
      <c r="T20" s="11"/>
      <c r="U20" s="11"/>
      <c r="V20" s="132"/>
      <c r="W20" s="6"/>
      <c r="X20" s="69"/>
      <c r="Y20" s="69"/>
      <c r="Z20" s="69"/>
      <c r="AA20" s="69"/>
      <c r="AB20" s="69"/>
      <c r="AC20" s="71"/>
      <c r="AD20" s="11"/>
      <c r="AE20" s="11"/>
      <c r="AF20" s="132"/>
      <c r="AG20" s="6"/>
      <c r="AH20" s="69"/>
      <c r="AI20" s="69"/>
      <c r="AJ20" s="69"/>
      <c r="AK20" s="69"/>
      <c r="AL20" s="69"/>
      <c r="AM20" s="71"/>
      <c r="AN20" s="11"/>
      <c r="AO20" s="11"/>
      <c r="AP20" s="132"/>
      <c r="AQ20" s="6"/>
      <c r="AR20" s="69"/>
      <c r="AS20" s="69"/>
      <c r="AT20" s="69"/>
      <c r="AU20" s="69"/>
      <c r="AV20" s="69"/>
      <c r="AW20" s="71"/>
      <c r="AX20" s="11"/>
      <c r="AY20" s="11"/>
      <c r="AZ20" s="132"/>
      <c r="BA20" s="6"/>
      <c r="BB20" s="69"/>
      <c r="BC20" s="69"/>
      <c r="BD20" s="69"/>
      <c r="BE20" s="69"/>
      <c r="BF20" s="69"/>
      <c r="BG20" s="71"/>
      <c r="BH20" s="11"/>
      <c r="BI20" s="11"/>
      <c r="BJ20" s="132"/>
      <c r="BK20" s="6"/>
      <c r="BL20" s="69"/>
      <c r="BM20" s="69"/>
      <c r="BN20" s="69"/>
      <c r="BO20" s="69"/>
      <c r="BP20" s="69"/>
      <c r="BQ20" s="71"/>
      <c r="BR20" s="11"/>
      <c r="BS20" s="11"/>
      <c r="BT20" s="132"/>
      <c r="BU20" s="6"/>
      <c r="BV20" s="69"/>
      <c r="BW20" s="69"/>
      <c r="BX20" s="69"/>
      <c r="BY20" s="69"/>
      <c r="BZ20" s="69"/>
      <c r="CA20" s="71"/>
      <c r="CB20" s="11"/>
      <c r="CC20" s="11"/>
      <c r="CD20" s="132"/>
      <c r="CE20" s="6"/>
      <c r="CF20" s="69"/>
      <c r="CG20" s="69"/>
      <c r="CH20" s="69"/>
      <c r="CI20" s="69"/>
      <c r="CJ20" s="69"/>
      <c r="CK20" s="71"/>
      <c r="CL20" s="11"/>
      <c r="CM20" s="11"/>
      <c r="CN20" s="132"/>
      <c r="CO20" s="6"/>
      <c r="CP20" s="69"/>
      <c r="CQ20" s="69"/>
      <c r="CR20" s="69"/>
      <c r="CS20" s="69"/>
      <c r="CT20" s="69"/>
      <c r="CU20" s="71"/>
      <c r="CV20" s="11"/>
      <c r="CW20" s="11"/>
      <c r="CX20" s="132"/>
      <c r="CY20" s="6"/>
      <c r="CZ20" s="69"/>
      <c r="DA20" s="69"/>
      <c r="DB20" s="69"/>
      <c r="DC20" s="69"/>
      <c r="DD20" s="69"/>
      <c r="DE20" s="71"/>
      <c r="DF20" s="11"/>
      <c r="DG20" s="11"/>
      <c r="DH20" s="132"/>
      <c r="DI20" s="6"/>
      <c r="DJ20" s="69"/>
      <c r="DK20" s="69"/>
      <c r="DL20" s="69"/>
      <c r="DM20" s="69"/>
      <c r="DN20" s="69"/>
      <c r="DO20" s="71"/>
      <c r="DP20" s="11"/>
      <c r="DQ20" s="11"/>
      <c r="DR20" s="132"/>
      <c r="DS20" s="6"/>
      <c r="DT20" s="69"/>
      <c r="DU20" s="69"/>
      <c r="DV20" s="69"/>
      <c r="DW20" s="69"/>
      <c r="DX20" s="69"/>
      <c r="DY20" s="71"/>
      <c r="DZ20" s="11"/>
      <c r="EA20" s="11"/>
      <c r="EB20" s="132"/>
      <c r="EC20" s="6"/>
      <c r="ED20" s="69"/>
      <c r="EE20" s="69"/>
      <c r="EF20" s="69"/>
      <c r="EG20" s="69"/>
      <c r="EH20" s="69"/>
      <c r="EI20" s="71"/>
      <c r="EJ20" s="11"/>
      <c r="EK20" s="11"/>
      <c r="EL20" s="132"/>
      <c r="EM20" s="6"/>
      <c r="EN20" s="69"/>
      <c r="EO20" s="69"/>
      <c r="EP20" s="69"/>
      <c r="EQ20" s="69"/>
      <c r="ER20" s="69"/>
      <c r="ES20" s="71"/>
      <c r="ET20" s="11"/>
      <c r="EU20" s="11"/>
      <c r="EV20" s="132"/>
      <c r="EW20" s="6"/>
      <c r="EX20" s="69"/>
      <c r="EY20" s="69"/>
      <c r="EZ20" s="69"/>
      <c r="FA20" s="69"/>
      <c r="FB20" s="69"/>
      <c r="FC20" s="71"/>
      <c r="FD20" s="11"/>
      <c r="FE20" s="11"/>
      <c r="FF20" s="132"/>
      <c r="FG20" s="6"/>
      <c r="FH20" s="69"/>
      <c r="FI20" s="69"/>
      <c r="FJ20" s="69"/>
      <c r="FK20" s="69"/>
      <c r="FL20" s="69"/>
      <c r="FM20" s="71"/>
      <c r="FN20" s="11"/>
      <c r="FO20" s="11"/>
      <c r="FP20" s="132"/>
      <c r="FQ20" s="6"/>
      <c r="FR20" s="69"/>
      <c r="FS20" s="69"/>
      <c r="FT20" s="69"/>
      <c r="FU20" s="69"/>
      <c r="FV20" s="69"/>
      <c r="FW20" s="71"/>
      <c r="FX20" s="11"/>
      <c r="FY20" s="11"/>
      <c r="FZ20" s="132"/>
      <c r="GA20" s="6"/>
      <c r="GB20" s="69"/>
      <c r="GC20" s="69"/>
      <c r="GD20" s="69"/>
      <c r="GE20" s="69"/>
      <c r="GF20" s="69"/>
      <c r="GG20" s="71"/>
      <c r="GH20" s="11"/>
      <c r="GI20" s="11"/>
      <c r="GJ20" s="132"/>
      <c r="GK20" s="6"/>
      <c r="GL20" s="69"/>
      <c r="GM20" s="69"/>
      <c r="GN20" s="69"/>
      <c r="GO20" s="69"/>
      <c r="GP20" s="69"/>
      <c r="GQ20" s="71"/>
      <c r="GR20" s="11"/>
      <c r="GS20" s="11"/>
      <c r="GT20" s="132"/>
      <c r="GU20" s="6"/>
      <c r="GV20" s="69"/>
      <c r="GW20" s="69"/>
      <c r="GX20" s="69"/>
      <c r="GY20" s="69"/>
      <c r="GZ20" s="69"/>
      <c r="HA20" s="71"/>
      <c r="HB20" s="11"/>
      <c r="HC20" s="11"/>
      <c r="HD20" s="132"/>
      <c r="HE20" s="6"/>
      <c r="HF20" s="69"/>
      <c r="HG20" s="69"/>
      <c r="HH20" s="69"/>
      <c r="HI20" s="69"/>
      <c r="HJ20" s="69"/>
      <c r="HK20" s="71"/>
      <c r="HL20" s="11"/>
      <c r="HM20" s="11"/>
      <c r="HN20" s="132"/>
      <c r="HO20" s="6"/>
      <c r="HP20" s="69"/>
      <c r="HQ20" s="69"/>
      <c r="HR20" s="69"/>
      <c r="HS20" s="69"/>
      <c r="HT20" s="69"/>
      <c r="HU20" s="71"/>
      <c r="HV20" s="11"/>
      <c r="HW20" s="11"/>
      <c r="HX20" s="132"/>
      <c r="HY20" s="6"/>
      <c r="HZ20" s="69"/>
      <c r="IA20" s="69"/>
      <c r="IB20" s="69"/>
      <c r="IC20" s="69"/>
      <c r="ID20" s="69"/>
      <c r="IE20" s="71"/>
      <c r="IF20" s="11"/>
      <c r="IG20" s="11"/>
      <c r="IH20" s="132" t="s">
        <v>283</v>
      </c>
      <c r="II20" s="6">
        <v>0</v>
      </c>
      <c r="IJ20" s="69"/>
      <c r="IK20" s="69"/>
      <c r="IL20" s="69">
        <v>5.1020399999999997</v>
      </c>
      <c r="IM20" s="69"/>
      <c r="IN20" s="69"/>
      <c r="IO20" s="71"/>
      <c r="IP20" s="11"/>
      <c r="IQ20" s="11"/>
      <c r="IR20" s="132"/>
      <c r="IS20" s="6"/>
      <c r="IT20" s="69"/>
      <c r="IU20" s="69"/>
      <c r="IV20" s="69"/>
      <c r="IW20" s="69"/>
      <c r="IX20" s="69"/>
      <c r="IY20" s="71"/>
      <c r="IZ20" s="11"/>
      <c r="JA20" s="11"/>
      <c r="JB20" s="132"/>
      <c r="JC20" s="6"/>
      <c r="JD20" s="69"/>
      <c r="JE20" s="69"/>
      <c r="JF20" s="69"/>
      <c r="JG20" s="69"/>
      <c r="JH20" s="69"/>
      <c r="JI20" s="71"/>
      <c r="JJ20" s="11"/>
      <c r="JK20" s="11"/>
      <c r="JL20" s="132" t="s">
        <v>404</v>
      </c>
      <c r="JM20" s="6">
        <v>0.5</v>
      </c>
      <c r="JN20" s="69">
        <v>7.2999165000885604</v>
      </c>
      <c r="JO20" s="69"/>
      <c r="JP20" s="69"/>
      <c r="JQ20" s="69"/>
      <c r="JR20" s="69">
        <v>7.2531508221350478</v>
      </c>
      <c r="JS20" s="71">
        <v>7.7697037451089992</v>
      </c>
      <c r="JT20" s="11"/>
      <c r="JU20" s="11"/>
    </row>
    <row xmlns:x14ac="http://schemas.microsoft.com/office/spreadsheetml/2009/9/ac" r="21" s="2" customFormat="true" x14ac:dyDescent="0.25">
      <c r="A21" s="427" t="str">
        <f ca="true">IF(ISBLANK('Data Summary'!A23),"",'Data Summary'!A23)</f>
        <v>ETH_2013_YL</v>
      </c>
      <c r="B21" s="132"/>
      <c r="C21" s="13"/>
      <c r="D21" s="7"/>
      <c r="E21" s="7"/>
      <c r="F21" s="7"/>
      <c r="G21" s="7"/>
      <c r="H21" s="7"/>
      <c r="I21" s="71"/>
      <c r="J21" s="11"/>
      <c r="K21" s="11"/>
      <c r="L21" s="132"/>
      <c r="M21" s="13"/>
      <c r="N21" s="7"/>
      <c r="O21" s="7"/>
      <c r="P21" s="7"/>
      <c r="Q21" s="7"/>
      <c r="R21" s="7"/>
      <c r="S21" s="71"/>
      <c r="T21" s="11"/>
      <c r="U21" s="11"/>
      <c r="V21" s="132"/>
      <c r="W21" s="13"/>
      <c r="X21" s="7"/>
      <c r="Y21" s="7"/>
      <c r="Z21" s="7"/>
      <c r="AA21" s="7"/>
      <c r="AB21" s="7"/>
      <c r="AC21" s="71"/>
      <c r="AD21" s="11"/>
      <c r="AE21" s="11"/>
      <c r="AF21" s="132"/>
      <c r="AG21" s="13"/>
      <c r="AH21" s="7"/>
      <c r="AI21" s="7"/>
      <c r="AJ21" s="7"/>
      <c r="AK21" s="7"/>
      <c r="AL21" s="7"/>
      <c r="AM21" s="71"/>
      <c r="AN21" s="11"/>
      <c r="AO21" s="11"/>
      <c r="AP21" s="132"/>
      <c r="AQ21" s="13"/>
      <c r="AR21" s="7"/>
      <c r="AS21" s="7"/>
      <c r="AT21" s="7"/>
      <c r="AU21" s="7"/>
      <c r="AV21" s="7"/>
      <c r="AW21" s="71"/>
      <c r="AX21" s="11"/>
      <c r="AY21" s="11"/>
      <c r="AZ21" s="132"/>
      <c r="BA21" s="13"/>
      <c r="BB21" s="7"/>
      <c r="BC21" s="7"/>
      <c r="BD21" s="7"/>
      <c r="BE21" s="7"/>
      <c r="BF21" s="7"/>
      <c r="BG21" s="71"/>
      <c r="BH21" s="11"/>
      <c r="BI21" s="11"/>
      <c r="BJ21" s="132"/>
      <c r="BK21" s="13"/>
      <c r="BL21" s="7"/>
      <c r="BM21" s="7"/>
      <c r="BN21" s="7"/>
      <c r="BO21" s="7"/>
      <c r="BP21" s="7"/>
      <c r="BQ21" s="71"/>
      <c r="BR21" s="11"/>
      <c r="BS21" s="11"/>
      <c r="BT21" s="132"/>
      <c r="BU21" s="13"/>
      <c r="BV21" s="7"/>
      <c r="BW21" s="7"/>
      <c r="BX21" s="7"/>
      <c r="BY21" s="7"/>
      <c r="BZ21" s="7"/>
      <c r="CA21" s="71"/>
      <c r="CB21" s="11"/>
      <c r="CC21" s="11"/>
      <c r="CD21" s="132"/>
      <c r="CE21" s="13"/>
      <c r="CF21" s="7"/>
      <c r="CG21" s="7"/>
      <c r="CH21" s="7"/>
      <c r="CI21" s="7"/>
      <c r="CJ21" s="7"/>
      <c r="CK21" s="71"/>
      <c r="CL21" s="11"/>
      <c r="CM21" s="11"/>
      <c r="CN21" s="132"/>
      <c r="CO21" s="13"/>
      <c r="CP21" s="7"/>
      <c r="CQ21" s="7"/>
      <c r="CR21" s="7"/>
      <c r="CS21" s="7"/>
      <c r="CT21" s="7"/>
      <c r="CU21" s="71"/>
      <c r="CV21" s="11"/>
      <c r="CW21" s="11"/>
      <c r="CX21" s="132"/>
      <c r="CY21" s="13"/>
      <c r="CZ21" s="7"/>
      <c r="DA21" s="7"/>
      <c r="DB21" s="7"/>
      <c r="DC21" s="7"/>
      <c r="DD21" s="7"/>
      <c r="DE21" s="71"/>
      <c r="DF21" s="11"/>
      <c r="DG21" s="11"/>
      <c r="DH21" s="132"/>
      <c r="DI21" s="13"/>
      <c r="DJ21" s="7"/>
      <c r="DK21" s="7"/>
      <c r="DL21" s="7"/>
      <c r="DM21" s="7"/>
      <c r="DN21" s="7"/>
      <c r="DO21" s="71"/>
      <c r="DP21" s="11"/>
      <c r="DQ21" s="11"/>
      <c r="DR21" s="132"/>
      <c r="DS21" s="13"/>
      <c r="DT21" s="7"/>
      <c r="DU21" s="7"/>
      <c r="DV21" s="7"/>
      <c r="DW21" s="7"/>
      <c r="DX21" s="7"/>
      <c r="DY21" s="71"/>
      <c r="DZ21" s="11"/>
      <c r="EA21" s="11"/>
      <c r="EB21" s="132"/>
      <c r="EC21" s="13"/>
      <c r="ED21" s="7"/>
      <c r="EE21" s="7"/>
      <c r="EF21" s="7"/>
      <c r="EG21" s="7"/>
      <c r="EH21" s="7"/>
      <c r="EI21" s="71"/>
      <c r="EJ21" s="11"/>
      <c r="EK21" s="11"/>
      <c r="EL21" s="132"/>
      <c r="EM21" s="13"/>
      <c r="EN21" s="7"/>
      <c r="EO21" s="7"/>
      <c r="EP21" s="7"/>
      <c r="EQ21" s="7"/>
      <c r="ER21" s="7"/>
      <c r="ES21" s="71"/>
      <c r="ET21" s="11"/>
      <c r="EU21" s="11"/>
      <c r="EV21" s="132"/>
      <c r="EW21" s="13"/>
      <c r="EX21" s="7"/>
      <c r="EY21" s="7"/>
      <c r="EZ21" s="7"/>
      <c r="FA21" s="7"/>
      <c r="FB21" s="7"/>
      <c r="FC21" s="71"/>
      <c r="FD21" s="11"/>
      <c r="FE21" s="11"/>
      <c r="FF21" s="132"/>
      <c r="FG21" s="13"/>
      <c r="FH21" s="7"/>
      <c r="FI21" s="7"/>
      <c r="FJ21" s="7"/>
      <c r="FK21" s="7"/>
      <c r="FL21" s="7"/>
      <c r="FM21" s="71"/>
      <c r="FN21" s="11"/>
      <c r="FO21" s="11"/>
      <c r="FP21" s="132"/>
      <c r="FQ21" s="13"/>
      <c r="FR21" s="7"/>
      <c r="FS21" s="7"/>
      <c r="FT21" s="7"/>
      <c r="FU21" s="7"/>
      <c r="FV21" s="7"/>
      <c r="FW21" s="71"/>
      <c r="FX21" s="11"/>
      <c r="FY21" s="11"/>
      <c r="FZ21" s="132"/>
      <c r="GA21" s="13"/>
      <c r="GB21" s="7"/>
      <c r="GC21" s="7"/>
      <c r="GD21" s="7"/>
      <c r="GE21" s="7"/>
      <c r="GF21" s="7"/>
      <c r="GG21" s="71"/>
      <c r="GH21" s="11"/>
      <c r="GI21" s="11"/>
      <c r="GJ21" s="132"/>
      <c r="GK21" s="13"/>
      <c r="GL21" s="7"/>
      <c r="GM21" s="7"/>
      <c r="GN21" s="7"/>
      <c r="GO21" s="7"/>
      <c r="GP21" s="7"/>
      <c r="GQ21" s="71"/>
      <c r="GR21" s="11"/>
      <c r="GS21" s="11"/>
      <c r="GT21" s="132"/>
      <c r="GU21" s="13"/>
      <c r="GV21" s="7"/>
      <c r="GW21" s="7"/>
      <c r="GX21" s="7"/>
      <c r="GY21" s="7"/>
      <c r="GZ21" s="7"/>
      <c r="HA21" s="71"/>
      <c r="HB21" s="11"/>
      <c r="HC21" s="11"/>
      <c r="HD21" s="132"/>
      <c r="HE21" s="13"/>
      <c r="HF21" s="7"/>
      <c r="HG21" s="7"/>
      <c r="HH21" s="7"/>
      <c r="HI21" s="7"/>
      <c r="HJ21" s="7"/>
      <c r="HK21" s="71"/>
      <c r="HL21" s="11"/>
      <c r="HM21" s="11"/>
      <c r="HN21" s="132"/>
      <c r="HO21" s="13"/>
      <c r="HP21" s="7"/>
      <c r="HQ21" s="7"/>
      <c r="HR21" s="7"/>
      <c r="HS21" s="7"/>
      <c r="HT21" s="7"/>
      <c r="HU21" s="71"/>
      <c r="HV21" s="11"/>
      <c r="HW21" s="11"/>
      <c r="HX21" s="132"/>
      <c r="HY21" s="215"/>
      <c r="HZ21" s="212"/>
      <c r="IA21" s="212"/>
      <c r="IB21" s="212"/>
      <c r="IC21" s="212"/>
      <c r="ID21" s="212"/>
      <c r="IE21" s="71"/>
      <c r="IF21" s="11"/>
      <c r="IG21" s="11"/>
      <c r="IH21" s="132" t="s">
        <v>284</v>
      </c>
      <c r="II21" s="215">
        <v>1</v>
      </c>
      <c r="IJ21" s="212"/>
      <c r="IK21" s="212"/>
      <c r="IL21" s="212">
        <v>1.02041</v>
      </c>
      <c r="IM21" s="212"/>
      <c r="IN21" s="212"/>
      <c r="IO21" s="71"/>
      <c r="IP21" s="11"/>
      <c r="IQ21" s="11"/>
      <c r="IR21" s="132"/>
      <c r="IS21" s="13"/>
      <c r="IT21" s="7"/>
      <c r="IU21" s="7"/>
      <c r="IV21" s="7"/>
      <c r="IW21" s="7"/>
      <c r="IX21" s="7"/>
      <c r="IY21" s="71"/>
      <c r="IZ21" s="11"/>
      <c r="JA21" s="11"/>
      <c r="JB21" s="132"/>
      <c r="JC21" s="13"/>
      <c r="JD21" s="7"/>
      <c r="JE21" s="7"/>
      <c r="JF21" s="7"/>
      <c r="JG21" s="7"/>
      <c r="JH21" s="7"/>
      <c r="JI21" s="71"/>
      <c r="JJ21" s="11"/>
      <c r="JK21" s="11"/>
      <c r="JL21" s="132"/>
      <c r="JM21" s="215"/>
      <c r="JN21" s="212"/>
      <c r="JO21" s="212"/>
      <c r="JP21" s="212"/>
      <c r="JQ21" s="212"/>
      <c r="JR21" s="212"/>
      <c r="JS21" s="71"/>
      <c r="JT21" s="11"/>
      <c r="JU21" s="11"/>
    </row>
    <row xmlns:x14ac="http://schemas.microsoft.com/office/spreadsheetml/2009/9/ac" r="22" s="2" customFormat="true" x14ac:dyDescent="0.25">
      <c r="A22" s="427" t="str">
        <f ca="true">IF(ISBLANK('Data Summary'!A24),"",'Data Summary'!A24)</f>
        <v>ETH_2014_UIS</v>
      </c>
      <c r="B22" s="132"/>
      <c r="C22" s="13"/>
      <c r="D22" s="7"/>
      <c r="E22" s="7"/>
      <c r="F22" s="7"/>
      <c r="G22" s="7"/>
      <c r="H22" s="7"/>
      <c r="I22" s="26"/>
      <c r="J22" s="11"/>
      <c r="K22" s="11"/>
      <c r="L22" s="132"/>
      <c r="M22" s="13"/>
      <c r="N22" s="7"/>
      <c r="O22" s="7"/>
      <c r="P22" s="7"/>
      <c r="Q22" s="7"/>
      <c r="R22" s="7"/>
      <c r="S22" s="26"/>
      <c r="T22" s="11"/>
      <c r="U22" s="11"/>
      <c r="V22" s="132"/>
      <c r="W22" s="13"/>
      <c r="X22" s="7"/>
      <c r="Y22" s="7"/>
      <c r="Z22" s="7"/>
      <c r="AA22" s="7"/>
      <c r="AB22" s="7"/>
      <c r="AC22" s="26"/>
      <c r="AD22" s="11"/>
      <c r="AE22" s="11"/>
      <c r="AF22" s="132"/>
      <c r="AG22" s="13"/>
      <c r="AH22" s="7"/>
      <c r="AI22" s="7"/>
      <c r="AJ22" s="7"/>
      <c r="AK22" s="7"/>
      <c r="AL22" s="7"/>
      <c r="AM22" s="26"/>
      <c r="AN22" s="11"/>
      <c r="AO22" s="11"/>
      <c r="AP22" s="132"/>
      <c r="AQ22" s="13"/>
      <c r="AR22" s="7"/>
      <c r="AS22" s="7"/>
      <c r="AT22" s="7"/>
      <c r="AU22" s="7"/>
      <c r="AV22" s="7"/>
      <c r="AW22" s="26"/>
      <c r="AX22" s="11"/>
      <c r="AY22" s="11"/>
      <c r="AZ22" s="132"/>
      <c r="BA22" s="13"/>
      <c r="BB22" s="7"/>
      <c r="BC22" s="7"/>
      <c r="BD22" s="7"/>
      <c r="BE22" s="7"/>
      <c r="BF22" s="7"/>
      <c r="BG22" s="26"/>
      <c r="BH22" s="11"/>
      <c r="BI22" s="11"/>
      <c r="BJ22" s="132"/>
      <c r="BK22" s="13"/>
      <c r="BL22" s="7"/>
      <c r="BM22" s="7"/>
      <c r="BN22" s="7"/>
      <c r="BO22" s="7"/>
      <c r="BP22" s="7"/>
      <c r="BQ22" s="26"/>
      <c r="BR22" s="11"/>
      <c r="BS22" s="11"/>
      <c r="BT22" s="132"/>
      <c r="BU22" s="13"/>
      <c r="BV22" s="7"/>
      <c r="BW22" s="7"/>
      <c r="BX22" s="7"/>
      <c r="BY22" s="7"/>
      <c r="BZ22" s="7"/>
      <c r="CA22" s="26"/>
      <c r="CB22" s="11"/>
      <c r="CC22" s="11"/>
      <c r="CD22" s="132"/>
      <c r="CE22" s="13"/>
      <c r="CF22" s="7"/>
      <c r="CG22" s="7"/>
      <c r="CH22" s="7"/>
      <c r="CI22" s="7"/>
      <c r="CJ22" s="7"/>
      <c r="CK22" s="26"/>
      <c r="CL22" s="11"/>
      <c r="CM22" s="11"/>
      <c r="CN22" s="132"/>
      <c r="CO22" s="13"/>
      <c r="CP22" s="7"/>
      <c r="CQ22" s="7"/>
      <c r="CR22" s="7"/>
      <c r="CS22" s="7"/>
      <c r="CT22" s="7"/>
      <c r="CU22" s="26"/>
      <c r="CV22" s="11"/>
      <c r="CW22" s="11"/>
      <c r="CX22" s="132"/>
      <c r="CY22" s="13"/>
      <c r="CZ22" s="7"/>
      <c r="DA22" s="7"/>
      <c r="DB22" s="7"/>
      <c r="DC22" s="7"/>
      <c r="DD22" s="7"/>
      <c r="DE22" s="26"/>
      <c r="DF22" s="11"/>
      <c r="DG22" s="11"/>
      <c r="DH22" s="132"/>
      <c r="DI22" s="13"/>
      <c r="DJ22" s="7"/>
      <c r="DK22" s="7"/>
      <c r="DL22" s="7"/>
      <c r="DM22" s="7"/>
      <c r="DN22" s="7"/>
      <c r="DO22" s="26"/>
      <c r="DP22" s="11"/>
      <c r="DQ22" s="11"/>
      <c r="DR22" s="132"/>
      <c r="DS22" s="13"/>
      <c r="DT22" s="7"/>
      <c r="DU22" s="7"/>
      <c r="DV22" s="7"/>
      <c r="DW22" s="7"/>
      <c r="DX22" s="7"/>
      <c r="DY22" s="26"/>
      <c r="DZ22" s="11"/>
      <c r="EA22" s="11"/>
      <c r="EB22" s="132"/>
      <c r="EC22" s="13"/>
      <c r="ED22" s="7"/>
      <c r="EE22" s="7"/>
      <c r="EF22" s="7"/>
      <c r="EG22" s="7"/>
      <c r="EH22" s="7"/>
      <c r="EI22" s="26"/>
      <c r="EJ22" s="11"/>
      <c r="EK22" s="11"/>
      <c r="EL22" s="132"/>
      <c r="EM22" s="13"/>
      <c r="EN22" s="7"/>
      <c r="EO22" s="7"/>
      <c r="EP22" s="7"/>
      <c r="EQ22" s="7"/>
      <c r="ER22" s="7"/>
      <c r="ES22" s="26"/>
      <c r="ET22" s="11"/>
      <c r="EU22" s="11"/>
      <c r="EV22" s="132"/>
      <c r="EW22" s="13"/>
      <c r="EX22" s="7"/>
      <c r="EY22" s="7"/>
      <c r="EZ22" s="7"/>
      <c r="FA22" s="7"/>
      <c r="FB22" s="7"/>
      <c r="FC22" s="26"/>
      <c r="FD22" s="11"/>
      <c r="FE22" s="11"/>
      <c r="FF22" s="132"/>
      <c r="FG22" s="13"/>
      <c r="FH22" s="7"/>
      <c r="FI22" s="7"/>
      <c r="FJ22" s="7"/>
      <c r="FK22" s="7"/>
      <c r="FL22" s="7"/>
      <c r="FM22" s="26"/>
      <c r="FN22" s="11"/>
      <c r="FO22" s="11"/>
      <c r="FP22" s="132"/>
      <c r="FQ22" s="13"/>
      <c r="FR22" s="7"/>
      <c r="FS22" s="7"/>
      <c r="FT22" s="7"/>
      <c r="FU22" s="7"/>
      <c r="FV22" s="7"/>
      <c r="FW22" s="26"/>
      <c r="FX22" s="11"/>
      <c r="FY22" s="11"/>
      <c r="FZ22" s="132"/>
      <c r="GA22" s="13"/>
      <c r="GB22" s="7"/>
      <c r="GC22" s="7"/>
      <c r="GD22" s="7"/>
      <c r="GE22" s="7"/>
      <c r="GF22" s="7"/>
      <c r="GG22" s="26"/>
      <c r="GH22" s="11"/>
      <c r="GI22" s="11"/>
      <c r="GJ22" s="132"/>
      <c r="GK22" s="13"/>
      <c r="GL22" s="7"/>
      <c r="GM22" s="7"/>
      <c r="GN22" s="7"/>
      <c r="GO22" s="7"/>
      <c r="GP22" s="7"/>
      <c r="GQ22" s="26"/>
      <c r="GR22" s="11"/>
      <c r="GS22" s="11"/>
      <c r="GT22" s="132"/>
      <c r="GU22" s="13"/>
      <c r="GV22" s="7"/>
      <c r="GW22" s="7"/>
      <c r="GX22" s="7"/>
      <c r="GY22" s="7"/>
      <c r="GZ22" s="7"/>
      <c r="HA22" s="26"/>
      <c r="HB22" s="11"/>
      <c r="HC22" s="11"/>
      <c r="HD22" s="132"/>
      <c r="HE22" s="13"/>
      <c r="HF22" s="7"/>
      <c r="HG22" s="7"/>
      <c r="HH22" s="7"/>
      <c r="HI22" s="7"/>
      <c r="HJ22" s="7"/>
      <c r="HK22" s="26"/>
      <c r="HL22" s="11"/>
      <c r="HM22" s="11"/>
      <c r="HN22" s="132"/>
      <c r="HO22" s="13"/>
      <c r="HP22" s="7"/>
      <c r="HQ22" s="7"/>
      <c r="HR22" s="7"/>
      <c r="HS22" s="7"/>
      <c r="HT22" s="7"/>
      <c r="HU22" s="26"/>
      <c r="HV22" s="11"/>
      <c r="HW22" s="11"/>
      <c r="HX22" s="132"/>
      <c r="HY22" s="215"/>
      <c r="HZ22" s="212"/>
      <c r="IA22" s="212"/>
      <c r="IB22" s="212"/>
      <c r="IC22" s="212"/>
      <c r="ID22" s="212"/>
      <c r="IE22" s="26"/>
      <c r="IF22" s="11"/>
      <c r="IG22" s="11"/>
      <c r="IH22" s="132" t="s">
        <v>285</v>
      </c>
      <c r="II22" s="215">
        <v>1</v>
      </c>
      <c r="IJ22" s="212"/>
      <c r="IK22" s="212"/>
      <c r="IL22" s="212">
        <v>0</v>
      </c>
      <c r="IM22" s="212"/>
      <c r="IN22" s="212"/>
      <c r="IO22" s="26"/>
      <c r="IP22" s="11"/>
      <c r="IQ22" s="11"/>
      <c r="IR22" s="132"/>
      <c r="IS22" s="13"/>
      <c r="IT22" s="7"/>
      <c r="IU22" s="7"/>
      <c r="IV22" s="7"/>
      <c r="IW22" s="7"/>
      <c r="IX22" s="7"/>
      <c r="IY22" s="26"/>
      <c r="IZ22" s="11"/>
      <c r="JA22" s="11"/>
      <c r="JB22" s="132"/>
      <c r="JC22" s="13"/>
      <c r="JD22" s="7"/>
      <c r="JE22" s="7"/>
      <c r="JF22" s="7"/>
      <c r="JG22" s="7"/>
      <c r="JH22" s="7"/>
      <c r="JI22" s="26"/>
      <c r="JJ22" s="11"/>
      <c r="JK22" s="11"/>
      <c r="JL22" s="132"/>
      <c r="JM22" s="215"/>
      <c r="JN22" s="212"/>
      <c r="JO22" s="212"/>
      <c r="JP22" s="212"/>
      <c r="JQ22" s="212"/>
      <c r="JR22" s="212"/>
      <c r="JS22" s="26"/>
      <c r="JT22" s="11"/>
      <c r="JU22" s="11"/>
    </row>
    <row xmlns:x14ac="http://schemas.microsoft.com/office/spreadsheetml/2009/9/ac" r="23" s="2" customFormat="true" x14ac:dyDescent="0.25">
      <c r="A23" s="427" t="str">
        <f ca="true">IF(ISBLANK('Data Summary'!A25),"",'Data Summary'!A25)</f>
        <v>ETH_2014_EMIS</v>
      </c>
      <c r="B23" s="132"/>
      <c r="C23" s="13"/>
      <c r="D23" s="7"/>
      <c r="E23" s="7"/>
      <c r="F23" s="7"/>
      <c r="G23" s="7"/>
      <c r="H23" s="7"/>
      <c r="I23" s="26"/>
      <c r="J23" s="11"/>
      <c r="K23" s="11"/>
      <c r="L23" s="132"/>
      <c r="M23" s="13"/>
      <c r="N23" s="7"/>
      <c r="O23" s="7"/>
      <c r="P23" s="7"/>
      <c r="Q23" s="7"/>
      <c r="R23" s="7"/>
      <c r="S23" s="26"/>
      <c r="T23" s="11"/>
      <c r="U23" s="11"/>
      <c r="V23" s="132"/>
      <c r="W23" s="13"/>
      <c r="X23" s="7"/>
      <c r="Y23" s="7"/>
      <c r="Z23" s="7"/>
      <c r="AA23" s="7"/>
      <c r="AB23" s="7"/>
      <c r="AC23" s="26"/>
      <c r="AD23" s="11"/>
      <c r="AE23" s="11"/>
      <c r="AF23" s="132"/>
      <c r="AG23" s="13"/>
      <c r="AH23" s="7"/>
      <c r="AI23" s="7"/>
      <c r="AJ23" s="7"/>
      <c r="AK23" s="7"/>
      <c r="AL23" s="7"/>
      <c r="AM23" s="26"/>
      <c r="AN23" s="11"/>
      <c r="AO23" s="11"/>
      <c r="AP23" s="132"/>
      <c r="AQ23" s="13"/>
      <c r="AR23" s="7"/>
      <c r="AS23" s="7"/>
      <c r="AT23" s="7"/>
      <c r="AU23" s="7"/>
      <c r="AV23" s="7"/>
      <c r="AW23" s="26"/>
      <c r="AX23" s="11"/>
      <c r="AY23" s="11"/>
      <c r="AZ23" s="132"/>
      <c r="BA23" s="13"/>
      <c r="BB23" s="7"/>
      <c r="BC23" s="7"/>
      <c r="BD23" s="7"/>
      <c r="BE23" s="7"/>
      <c r="BF23" s="7"/>
      <c r="BG23" s="26"/>
      <c r="BH23" s="11"/>
      <c r="BI23" s="11"/>
      <c r="BJ23" s="132"/>
      <c r="BK23" s="13"/>
      <c r="BL23" s="7"/>
      <c r="BM23" s="7"/>
      <c r="BN23" s="7"/>
      <c r="BO23" s="7"/>
      <c r="BP23" s="7"/>
      <c r="BQ23" s="26"/>
      <c r="BR23" s="11"/>
      <c r="BS23" s="11"/>
      <c r="BT23" s="132"/>
      <c r="BU23" s="13"/>
      <c r="BV23" s="7"/>
      <c r="BW23" s="7"/>
      <c r="BX23" s="7"/>
      <c r="BY23" s="7"/>
      <c r="BZ23" s="7"/>
      <c r="CA23" s="26"/>
      <c r="CB23" s="11"/>
      <c r="CC23" s="11"/>
      <c r="CD23" s="132"/>
      <c r="CE23" s="13"/>
      <c r="CF23" s="7"/>
      <c r="CG23" s="7"/>
      <c r="CH23" s="7"/>
      <c r="CI23" s="7"/>
      <c r="CJ23" s="7"/>
      <c r="CK23" s="26"/>
      <c r="CL23" s="11"/>
      <c r="CM23" s="11"/>
      <c r="CN23" s="132"/>
      <c r="CO23" s="13"/>
      <c r="CP23" s="7"/>
      <c r="CQ23" s="7"/>
      <c r="CR23" s="7"/>
      <c r="CS23" s="7"/>
      <c r="CT23" s="7"/>
      <c r="CU23" s="26"/>
      <c r="CV23" s="11"/>
      <c r="CW23" s="11"/>
      <c r="CX23" s="132"/>
      <c r="CY23" s="13"/>
      <c r="CZ23" s="7"/>
      <c r="DA23" s="7"/>
      <c r="DB23" s="7"/>
      <c r="DC23" s="7"/>
      <c r="DD23" s="7"/>
      <c r="DE23" s="26"/>
      <c r="DF23" s="11"/>
      <c r="DG23" s="11"/>
      <c r="DH23" s="132"/>
      <c r="DI23" s="13"/>
      <c r="DJ23" s="7"/>
      <c r="DK23" s="7"/>
      <c r="DL23" s="7"/>
      <c r="DM23" s="7"/>
      <c r="DN23" s="7"/>
      <c r="DO23" s="26"/>
      <c r="DP23" s="11"/>
      <c r="DQ23" s="11"/>
      <c r="DR23" s="132"/>
      <c r="DS23" s="13"/>
      <c r="DT23" s="7"/>
      <c r="DU23" s="7"/>
      <c r="DV23" s="7"/>
      <c r="DW23" s="7"/>
      <c r="DX23" s="7"/>
      <c r="DY23" s="26"/>
      <c r="DZ23" s="11"/>
      <c r="EA23" s="11"/>
      <c r="EB23" s="132"/>
      <c r="EC23" s="13"/>
      <c r="ED23" s="7"/>
      <c r="EE23" s="7"/>
      <c r="EF23" s="7"/>
      <c r="EG23" s="7"/>
      <c r="EH23" s="7"/>
      <c r="EI23" s="26"/>
      <c r="EJ23" s="11"/>
      <c r="EK23" s="11"/>
      <c r="EL23" s="132"/>
      <c r="EM23" s="13"/>
      <c r="EN23" s="7"/>
      <c r="EO23" s="7"/>
      <c r="EP23" s="7"/>
      <c r="EQ23" s="7"/>
      <c r="ER23" s="7"/>
      <c r="ES23" s="26"/>
      <c r="ET23" s="11"/>
      <c r="EU23" s="11"/>
      <c r="EV23" s="132"/>
      <c r="EW23" s="13"/>
      <c r="EX23" s="7"/>
      <c r="EY23" s="7"/>
      <c r="EZ23" s="7"/>
      <c r="FA23" s="7"/>
      <c r="FB23" s="7"/>
      <c r="FC23" s="26"/>
      <c r="FD23" s="11"/>
      <c r="FE23" s="11"/>
      <c r="FF23" s="132"/>
      <c r="FG23" s="13"/>
      <c r="FH23" s="7"/>
      <c r="FI23" s="7"/>
      <c r="FJ23" s="7"/>
      <c r="FK23" s="7"/>
      <c r="FL23" s="7"/>
      <c r="FM23" s="26"/>
      <c r="FN23" s="11"/>
      <c r="FO23" s="11"/>
      <c r="FP23" s="132"/>
      <c r="FQ23" s="13"/>
      <c r="FR23" s="7"/>
      <c r="FS23" s="7"/>
      <c r="FT23" s="7"/>
      <c r="FU23" s="7"/>
      <c r="FV23" s="7"/>
      <c r="FW23" s="26"/>
      <c r="FX23" s="11"/>
      <c r="FY23" s="11"/>
      <c r="FZ23" s="132"/>
      <c r="GA23" s="13"/>
      <c r="GB23" s="7"/>
      <c r="GC23" s="7"/>
      <c r="GD23" s="7"/>
      <c r="GE23" s="7"/>
      <c r="GF23" s="7"/>
      <c r="GG23" s="26"/>
      <c r="GH23" s="11"/>
      <c r="GI23" s="11"/>
      <c r="GJ23" s="132"/>
      <c r="GK23" s="13"/>
      <c r="GL23" s="7"/>
      <c r="GM23" s="7"/>
      <c r="GN23" s="7"/>
      <c r="GO23" s="7"/>
      <c r="GP23" s="7"/>
      <c r="GQ23" s="26"/>
      <c r="GR23" s="11"/>
      <c r="GS23" s="11"/>
      <c r="GT23" s="132"/>
      <c r="GU23" s="13"/>
      <c r="GV23" s="7"/>
      <c r="GW23" s="7"/>
      <c r="GX23" s="7"/>
      <c r="GY23" s="7"/>
      <c r="GZ23" s="7"/>
      <c r="HA23" s="26"/>
      <c r="HB23" s="11"/>
      <c r="HC23" s="11"/>
      <c r="HD23" s="132"/>
      <c r="HE23" s="13"/>
      <c r="HF23" s="7"/>
      <c r="HG23" s="7"/>
      <c r="HH23" s="7"/>
      <c r="HI23" s="7"/>
      <c r="HJ23" s="7"/>
      <c r="HK23" s="26"/>
      <c r="HL23" s="11"/>
      <c r="HM23" s="11"/>
      <c r="HN23" s="132"/>
      <c r="HO23" s="13"/>
      <c r="HP23" s="7"/>
      <c r="HQ23" s="7"/>
      <c r="HR23" s="7"/>
      <c r="HS23" s="7"/>
      <c r="HT23" s="7"/>
      <c r="HU23" s="26"/>
      <c r="HV23" s="11"/>
      <c r="HW23" s="11"/>
      <c r="HX23" s="132"/>
      <c r="HY23" s="215"/>
      <c r="HZ23" s="212"/>
      <c r="IA23" s="212"/>
      <c r="IB23" s="212"/>
      <c r="IC23" s="212"/>
      <c r="ID23" s="212"/>
      <c r="IE23" s="26"/>
      <c r="IF23" s="11"/>
      <c r="IG23" s="11"/>
      <c r="IH23" s="132" t="s">
        <v>286</v>
      </c>
      <c r="II23" s="215">
        <v>1</v>
      </c>
      <c r="IJ23" s="212"/>
      <c r="IK23" s="212"/>
      <c r="IL23" s="212">
        <v>0</v>
      </c>
      <c r="IM23" s="212"/>
      <c r="IN23" s="212"/>
      <c r="IO23" s="26"/>
      <c r="IP23" s="11"/>
      <c r="IQ23" s="11"/>
      <c r="IR23" s="132"/>
      <c r="IS23" s="13"/>
      <c r="IT23" s="7"/>
      <c r="IU23" s="7"/>
      <c r="IV23" s="7"/>
      <c r="IW23" s="7"/>
      <c r="IX23" s="7"/>
      <c r="IY23" s="26"/>
      <c r="IZ23" s="11"/>
      <c r="JA23" s="11"/>
      <c r="JB23" s="132"/>
      <c r="JC23" s="13"/>
      <c r="JD23" s="7"/>
      <c r="JE23" s="7"/>
      <c r="JF23" s="7"/>
      <c r="JG23" s="7"/>
      <c r="JH23" s="7"/>
      <c r="JI23" s="26"/>
      <c r="JJ23" s="11"/>
      <c r="JK23" s="11"/>
      <c r="JL23" s="132"/>
      <c r="JM23" s="215"/>
      <c r="JN23" s="212"/>
      <c r="JO23" s="212"/>
      <c r="JP23" s="212"/>
      <c r="JQ23" s="212"/>
      <c r="JR23" s="212"/>
      <c r="JS23" s="26"/>
      <c r="JT23" s="11"/>
      <c r="JU23" s="11"/>
    </row>
    <row xmlns:x14ac="http://schemas.microsoft.com/office/spreadsheetml/2009/9/ac" r="24" s="2" customFormat="true" x14ac:dyDescent="0.25">
      <c r="A24" s="427" t="str">
        <f ca="true">IF(ISBLANK('Data Summary'!A26),"",'Data Summary'!A26)</f>
        <v>ETH_2015_EMIS</v>
      </c>
      <c r="B24" s="132"/>
      <c r="C24" s="13"/>
      <c r="D24" s="7"/>
      <c r="E24" s="7"/>
      <c r="F24" s="7"/>
      <c r="G24" s="7"/>
      <c r="H24" s="7"/>
      <c r="I24" s="26"/>
      <c r="J24" s="11"/>
      <c r="K24" s="11"/>
      <c r="L24" s="132"/>
      <c r="M24" s="13"/>
      <c r="N24" s="7"/>
      <c r="O24" s="7"/>
      <c r="P24" s="7"/>
      <c r="Q24" s="7"/>
      <c r="R24" s="7"/>
      <c r="S24" s="26"/>
      <c r="T24" s="11"/>
      <c r="U24" s="11"/>
      <c r="V24" s="132"/>
      <c r="W24" s="13"/>
      <c r="X24" s="7"/>
      <c r="Y24" s="7"/>
      <c r="Z24" s="7"/>
      <c r="AA24" s="7"/>
      <c r="AB24" s="7"/>
      <c r="AC24" s="26"/>
      <c r="AD24" s="11"/>
      <c r="AE24" s="11"/>
      <c r="AF24" s="132"/>
      <c r="AG24" s="13"/>
      <c r="AH24" s="7"/>
      <c r="AI24" s="7"/>
      <c r="AJ24" s="7"/>
      <c r="AK24" s="7"/>
      <c r="AL24" s="7"/>
      <c r="AM24" s="26"/>
      <c r="AN24" s="11"/>
      <c r="AO24" s="11"/>
      <c r="AP24" s="132"/>
      <c r="AQ24" s="13"/>
      <c r="AR24" s="7"/>
      <c r="AS24" s="7"/>
      <c r="AT24" s="7"/>
      <c r="AU24" s="7"/>
      <c r="AV24" s="7"/>
      <c r="AW24" s="26"/>
      <c r="AX24" s="11"/>
      <c r="AY24" s="11"/>
      <c r="AZ24" s="132"/>
      <c r="BA24" s="13"/>
      <c r="BB24" s="7"/>
      <c r="BC24" s="7"/>
      <c r="BD24" s="7"/>
      <c r="BE24" s="7"/>
      <c r="BF24" s="7"/>
      <c r="BG24" s="26"/>
      <c r="BH24" s="11"/>
      <c r="BI24" s="11"/>
      <c r="BJ24" s="132"/>
      <c r="BK24" s="13"/>
      <c r="BL24" s="7"/>
      <c r="BM24" s="7"/>
      <c r="BN24" s="7"/>
      <c r="BO24" s="7"/>
      <c r="BP24" s="7"/>
      <c r="BQ24" s="26"/>
      <c r="BR24" s="11"/>
      <c r="BS24" s="11"/>
      <c r="BT24" s="132"/>
      <c r="BU24" s="13"/>
      <c r="BV24" s="7"/>
      <c r="BW24" s="7"/>
      <c r="BX24" s="7"/>
      <c r="BY24" s="7"/>
      <c r="BZ24" s="7"/>
      <c r="CA24" s="26"/>
      <c r="CB24" s="11"/>
      <c r="CC24" s="11"/>
      <c r="CD24" s="132"/>
      <c r="CE24" s="13"/>
      <c r="CF24" s="7"/>
      <c r="CG24" s="7"/>
      <c r="CH24" s="7"/>
      <c r="CI24" s="7"/>
      <c r="CJ24" s="7"/>
      <c r="CK24" s="26"/>
      <c r="CL24" s="11"/>
      <c r="CM24" s="11"/>
      <c r="CN24" s="132"/>
      <c r="CO24" s="13"/>
      <c r="CP24" s="7"/>
      <c r="CQ24" s="7"/>
      <c r="CR24" s="7"/>
      <c r="CS24" s="7"/>
      <c r="CT24" s="7"/>
      <c r="CU24" s="26"/>
      <c r="CV24" s="11"/>
      <c r="CW24" s="11"/>
      <c r="CX24" s="132"/>
      <c r="CY24" s="13"/>
      <c r="CZ24" s="7"/>
      <c r="DA24" s="7"/>
      <c r="DB24" s="7"/>
      <c r="DC24" s="7"/>
      <c r="DD24" s="7"/>
      <c r="DE24" s="26"/>
      <c r="DF24" s="11"/>
      <c r="DG24" s="11"/>
      <c r="DH24" s="132"/>
      <c r="DI24" s="13"/>
      <c r="DJ24" s="7"/>
      <c r="DK24" s="7"/>
      <c r="DL24" s="7"/>
      <c r="DM24" s="7"/>
      <c r="DN24" s="7"/>
      <c r="DO24" s="26"/>
      <c r="DP24" s="11"/>
      <c r="DQ24" s="11"/>
      <c r="DR24" s="132"/>
      <c r="DS24" s="13"/>
      <c r="DT24" s="7"/>
      <c r="DU24" s="7"/>
      <c r="DV24" s="7"/>
      <c r="DW24" s="7"/>
      <c r="DX24" s="7"/>
      <c r="DY24" s="26"/>
      <c r="DZ24" s="11"/>
      <c r="EA24" s="11"/>
      <c r="EB24" s="132"/>
      <c r="EC24" s="13"/>
      <c r="ED24" s="7"/>
      <c r="EE24" s="7"/>
      <c r="EF24" s="7"/>
      <c r="EG24" s="7"/>
      <c r="EH24" s="7"/>
      <c r="EI24" s="26"/>
      <c r="EJ24" s="11"/>
      <c r="EK24" s="11"/>
      <c r="EL24" s="132"/>
      <c r="EM24" s="13"/>
      <c r="EN24" s="7"/>
      <c r="EO24" s="7"/>
      <c r="EP24" s="7"/>
      <c r="EQ24" s="7"/>
      <c r="ER24" s="7"/>
      <c r="ES24" s="26"/>
      <c r="ET24" s="11"/>
      <c r="EU24" s="11"/>
      <c r="EV24" s="132"/>
      <c r="EW24" s="13"/>
      <c r="EX24" s="7"/>
      <c r="EY24" s="7"/>
      <c r="EZ24" s="7"/>
      <c r="FA24" s="7"/>
      <c r="FB24" s="7"/>
      <c r="FC24" s="26"/>
      <c r="FD24" s="11"/>
      <c r="FE24" s="11"/>
      <c r="FF24" s="132"/>
      <c r="FG24" s="13"/>
      <c r="FH24" s="7"/>
      <c r="FI24" s="7"/>
      <c r="FJ24" s="7"/>
      <c r="FK24" s="7"/>
      <c r="FL24" s="7"/>
      <c r="FM24" s="26"/>
      <c r="FN24" s="11"/>
      <c r="FO24" s="11"/>
      <c r="FP24" s="132"/>
      <c r="FQ24" s="13"/>
      <c r="FR24" s="7"/>
      <c r="FS24" s="7"/>
      <c r="FT24" s="7"/>
      <c r="FU24" s="7"/>
      <c r="FV24" s="7"/>
      <c r="FW24" s="26"/>
      <c r="FX24" s="11"/>
      <c r="FY24" s="11"/>
      <c r="FZ24" s="132"/>
      <c r="GA24" s="13"/>
      <c r="GB24" s="7"/>
      <c r="GC24" s="7"/>
      <c r="GD24" s="7"/>
      <c r="GE24" s="7"/>
      <c r="GF24" s="7"/>
      <c r="GG24" s="26"/>
      <c r="GH24" s="11"/>
      <c r="GI24" s="11"/>
      <c r="GJ24" s="132"/>
      <c r="GK24" s="13"/>
      <c r="GL24" s="7"/>
      <c r="GM24" s="7"/>
      <c r="GN24" s="7"/>
      <c r="GO24" s="7"/>
      <c r="GP24" s="7"/>
      <c r="GQ24" s="26"/>
      <c r="GR24" s="11"/>
      <c r="GS24" s="11"/>
      <c r="GT24" s="132"/>
      <c r="GU24" s="13"/>
      <c r="GV24" s="7"/>
      <c r="GW24" s="7"/>
      <c r="GX24" s="7"/>
      <c r="GY24" s="7"/>
      <c r="GZ24" s="7"/>
      <c r="HA24" s="26"/>
      <c r="HB24" s="11"/>
      <c r="HC24" s="11"/>
      <c r="HD24" s="132"/>
      <c r="HE24" s="13"/>
      <c r="HF24" s="7"/>
      <c r="HG24" s="7"/>
      <c r="HH24" s="7"/>
      <c r="HI24" s="7"/>
      <c r="HJ24" s="7"/>
      <c r="HK24" s="26"/>
      <c r="HL24" s="11"/>
      <c r="HM24" s="11"/>
      <c r="HN24" s="132"/>
      <c r="HO24" s="13"/>
      <c r="HP24" s="7"/>
      <c r="HQ24" s="7"/>
      <c r="HR24" s="7"/>
      <c r="HS24" s="7"/>
      <c r="HT24" s="7"/>
      <c r="HU24" s="26"/>
      <c r="HV24" s="11"/>
      <c r="HW24" s="11"/>
      <c r="HX24" s="132"/>
      <c r="HY24" s="215"/>
      <c r="HZ24" s="212"/>
      <c r="IA24" s="212"/>
      <c r="IB24" s="212"/>
      <c r="IC24" s="212"/>
      <c r="ID24" s="212"/>
      <c r="IE24" s="26"/>
      <c r="IF24" s="11"/>
      <c r="IG24" s="11"/>
      <c r="IH24" s="132" t="s">
        <v>301</v>
      </c>
      <c r="II24" s="215">
        <v>0</v>
      </c>
      <c r="IJ24" s="212"/>
      <c r="IK24" s="212"/>
      <c r="IL24" s="212">
        <v>5.1020399999999997</v>
      </c>
      <c r="IM24" s="212"/>
      <c r="IN24" s="212"/>
      <c r="IO24" s="26"/>
      <c r="IP24" s="11"/>
      <c r="IQ24" s="11"/>
      <c r="IR24" s="132"/>
      <c r="IS24" s="13"/>
      <c r="IT24" s="7"/>
      <c r="IU24" s="7"/>
      <c r="IV24" s="7"/>
      <c r="IW24" s="7"/>
      <c r="IX24" s="7"/>
      <c r="IY24" s="26"/>
      <c r="IZ24" s="11"/>
      <c r="JA24" s="11"/>
      <c r="JB24" s="132"/>
      <c r="JC24" s="13"/>
      <c r="JD24" s="7"/>
      <c r="JE24" s="7"/>
      <c r="JF24" s="7"/>
      <c r="JG24" s="7"/>
      <c r="JH24" s="7"/>
      <c r="JI24" s="26"/>
      <c r="JJ24" s="11"/>
      <c r="JK24" s="11"/>
      <c r="JL24" s="132"/>
      <c r="JM24" s="215"/>
      <c r="JN24" s="212"/>
      <c r="JO24" s="212"/>
      <c r="JP24" s="212"/>
      <c r="JQ24" s="212"/>
      <c r="JR24" s="212"/>
      <c r="JS24" s="26"/>
      <c r="JT24" s="11"/>
      <c r="JU24" s="11"/>
    </row>
    <row xmlns:x14ac="http://schemas.microsoft.com/office/spreadsheetml/2009/9/ac" r="25" s="2" customFormat="true" x14ac:dyDescent="0.25">
      <c r="A25" s="427" t="str">
        <f ca="true">IF(ISBLANK('Data Summary'!A27),"",'Data Summary'!A27)</f>
        <v>ETH_2016_EMIS</v>
      </c>
      <c r="B25" s="132"/>
      <c r="C25" s="13"/>
      <c r="D25" s="7"/>
      <c r="E25" s="7"/>
      <c r="F25" s="7"/>
      <c r="G25" s="7"/>
      <c r="H25" s="7"/>
      <c r="I25" s="26"/>
      <c r="J25" s="11"/>
      <c r="K25" s="11"/>
      <c r="L25" s="132"/>
      <c r="M25" s="13"/>
      <c r="N25" s="7"/>
      <c r="O25" s="7"/>
      <c r="P25" s="7"/>
      <c r="Q25" s="7"/>
      <c r="R25" s="7"/>
      <c r="S25" s="26"/>
      <c r="T25" s="11"/>
      <c r="U25" s="11"/>
      <c r="V25" s="132"/>
      <c r="W25" s="13"/>
      <c r="X25" s="7"/>
      <c r="Y25" s="7"/>
      <c r="Z25" s="7"/>
      <c r="AA25" s="7"/>
      <c r="AB25" s="7"/>
      <c r="AC25" s="26"/>
      <c r="AD25" s="11"/>
      <c r="AE25" s="11"/>
      <c r="AF25" s="132"/>
      <c r="AG25" s="13"/>
      <c r="AH25" s="7"/>
      <c r="AI25" s="7"/>
      <c r="AJ25" s="7"/>
      <c r="AK25" s="7"/>
      <c r="AL25" s="7"/>
      <c r="AM25" s="26"/>
      <c r="AN25" s="11"/>
      <c r="AO25" s="11"/>
      <c r="AP25" s="132"/>
      <c r="AQ25" s="13"/>
      <c r="AR25" s="7"/>
      <c r="AS25" s="7"/>
      <c r="AT25" s="7"/>
      <c r="AU25" s="7"/>
      <c r="AV25" s="7"/>
      <c r="AW25" s="26"/>
      <c r="AX25" s="11"/>
      <c r="AY25" s="11"/>
      <c r="AZ25" s="132"/>
      <c r="BA25" s="13"/>
      <c r="BB25" s="7"/>
      <c r="BC25" s="7"/>
      <c r="BD25" s="7"/>
      <c r="BE25" s="7"/>
      <c r="BF25" s="7"/>
      <c r="BG25" s="26"/>
      <c r="BH25" s="11"/>
      <c r="BI25" s="11"/>
      <c r="BJ25" s="132"/>
      <c r="BK25" s="13"/>
      <c r="BL25" s="7"/>
      <c r="BM25" s="7"/>
      <c r="BN25" s="7"/>
      <c r="BO25" s="7"/>
      <c r="BP25" s="7"/>
      <c r="BQ25" s="26"/>
      <c r="BR25" s="11"/>
      <c r="BS25" s="11"/>
      <c r="BT25" s="132"/>
      <c r="BU25" s="13"/>
      <c r="BV25" s="7"/>
      <c r="BW25" s="7"/>
      <c r="BX25" s="7"/>
      <c r="BY25" s="7"/>
      <c r="BZ25" s="7"/>
      <c r="CA25" s="26"/>
      <c r="CB25" s="11"/>
      <c r="CC25" s="11"/>
      <c r="CD25" s="132"/>
      <c r="CE25" s="13"/>
      <c r="CF25" s="7"/>
      <c r="CG25" s="7"/>
      <c r="CH25" s="7"/>
      <c r="CI25" s="7"/>
      <c r="CJ25" s="7"/>
      <c r="CK25" s="26"/>
      <c r="CL25" s="11"/>
      <c r="CM25" s="11"/>
      <c r="CN25" s="132"/>
      <c r="CO25" s="13"/>
      <c r="CP25" s="7"/>
      <c r="CQ25" s="7"/>
      <c r="CR25" s="7"/>
      <c r="CS25" s="7"/>
      <c r="CT25" s="7"/>
      <c r="CU25" s="26"/>
      <c r="CV25" s="11"/>
      <c r="CW25" s="11"/>
      <c r="CX25" s="132"/>
      <c r="CY25" s="13"/>
      <c r="CZ25" s="7"/>
      <c r="DA25" s="7"/>
      <c r="DB25" s="7"/>
      <c r="DC25" s="7"/>
      <c r="DD25" s="7"/>
      <c r="DE25" s="26"/>
      <c r="DF25" s="11"/>
      <c r="DG25" s="11"/>
      <c r="DH25" s="132"/>
      <c r="DI25" s="13"/>
      <c r="DJ25" s="7"/>
      <c r="DK25" s="7"/>
      <c r="DL25" s="7"/>
      <c r="DM25" s="7"/>
      <c r="DN25" s="7"/>
      <c r="DO25" s="26"/>
      <c r="DP25" s="11"/>
      <c r="DQ25" s="11"/>
      <c r="DR25" s="132"/>
      <c r="DS25" s="13"/>
      <c r="DT25" s="7"/>
      <c r="DU25" s="7"/>
      <c r="DV25" s="7"/>
      <c r="DW25" s="7"/>
      <c r="DX25" s="7"/>
      <c r="DY25" s="26"/>
      <c r="DZ25" s="11"/>
      <c r="EA25" s="11"/>
      <c r="EB25" s="132"/>
      <c r="EC25" s="13"/>
      <c r="ED25" s="7"/>
      <c r="EE25" s="7"/>
      <c r="EF25" s="7"/>
      <c r="EG25" s="7"/>
      <c r="EH25" s="7"/>
      <c r="EI25" s="26"/>
      <c r="EJ25" s="11"/>
      <c r="EK25" s="11"/>
      <c r="EL25" s="132"/>
      <c r="EM25" s="13"/>
      <c r="EN25" s="7"/>
      <c r="EO25" s="7"/>
      <c r="EP25" s="7"/>
      <c r="EQ25" s="7"/>
      <c r="ER25" s="7"/>
      <c r="ES25" s="26"/>
      <c r="ET25" s="11"/>
      <c r="EU25" s="11"/>
      <c r="EV25" s="132"/>
      <c r="EW25" s="13"/>
      <c r="EX25" s="7"/>
      <c r="EY25" s="7"/>
      <c r="EZ25" s="7"/>
      <c r="FA25" s="7"/>
      <c r="FB25" s="7"/>
      <c r="FC25" s="26"/>
      <c r="FD25" s="11"/>
      <c r="FE25" s="11"/>
      <c r="FF25" s="132"/>
      <c r="FG25" s="13"/>
      <c r="FH25" s="7"/>
      <c r="FI25" s="7"/>
      <c r="FJ25" s="7"/>
      <c r="FK25" s="7"/>
      <c r="FL25" s="7"/>
      <c r="FM25" s="26"/>
      <c r="FN25" s="11"/>
      <c r="FO25" s="11"/>
      <c r="FP25" s="132"/>
      <c r="FQ25" s="13"/>
      <c r="FR25" s="7"/>
      <c r="FS25" s="7"/>
      <c r="FT25" s="7"/>
      <c r="FU25" s="7"/>
      <c r="FV25" s="7"/>
      <c r="FW25" s="26"/>
      <c r="FX25" s="11"/>
      <c r="FY25" s="11"/>
      <c r="FZ25" s="132"/>
      <c r="GA25" s="13"/>
      <c r="GB25" s="7"/>
      <c r="GC25" s="7"/>
      <c r="GD25" s="7"/>
      <c r="GE25" s="7"/>
      <c r="GF25" s="7"/>
      <c r="GG25" s="26"/>
      <c r="GH25" s="11"/>
      <c r="GI25" s="11"/>
      <c r="GJ25" s="132"/>
      <c r="GK25" s="13"/>
      <c r="GL25" s="7"/>
      <c r="GM25" s="7"/>
      <c r="GN25" s="7"/>
      <c r="GO25" s="7"/>
      <c r="GP25" s="7"/>
      <c r="GQ25" s="26"/>
      <c r="GR25" s="11"/>
      <c r="GS25" s="11"/>
      <c r="GT25" s="132"/>
      <c r="GU25" s="13"/>
      <c r="GV25" s="7"/>
      <c r="GW25" s="7"/>
      <c r="GX25" s="7"/>
      <c r="GY25" s="7"/>
      <c r="GZ25" s="7"/>
      <c r="HA25" s="26"/>
      <c r="HB25" s="11"/>
      <c r="HC25" s="11"/>
      <c r="HD25" s="132"/>
      <c r="HE25" s="13"/>
      <c r="HF25" s="7"/>
      <c r="HG25" s="7"/>
      <c r="HH25" s="7"/>
      <c r="HI25" s="7"/>
      <c r="HJ25" s="7"/>
      <c r="HK25" s="26"/>
      <c r="HL25" s="11"/>
      <c r="HM25" s="11"/>
      <c r="HN25" s="132"/>
      <c r="HO25" s="13"/>
      <c r="HP25" s="7"/>
      <c r="HQ25" s="7"/>
      <c r="HR25" s="7"/>
      <c r="HS25" s="7"/>
      <c r="HT25" s="7"/>
      <c r="HU25" s="26"/>
      <c r="HV25" s="11"/>
      <c r="HW25" s="11"/>
      <c r="HX25" s="132"/>
      <c r="HY25" s="215"/>
      <c r="HZ25" s="212"/>
      <c r="IA25" s="212"/>
      <c r="IB25" s="212"/>
      <c r="IC25" s="212"/>
      <c r="ID25" s="212"/>
      <c r="IE25" s="26"/>
      <c r="IF25" s="11"/>
      <c r="IG25" s="11"/>
      <c r="IH25" s="132" t="s">
        <v>183</v>
      </c>
      <c r="II25" s="215">
        <v>0</v>
      </c>
      <c r="IJ25" s="212"/>
      <c r="IK25" s="212"/>
      <c r="IL25" s="212">
        <v>0</v>
      </c>
      <c r="IM25" s="212"/>
      <c r="IN25" s="212"/>
      <c r="IO25" s="26"/>
      <c r="IP25" s="11"/>
      <c r="IQ25" s="11"/>
      <c r="IR25" s="132"/>
      <c r="IS25" s="13"/>
      <c r="IT25" s="7"/>
      <c r="IU25" s="7"/>
      <c r="IV25" s="7"/>
      <c r="IW25" s="7"/>
      <c r="IX25" s="7"/>
      <c r="IY25" s="26"/>
      <c r="IZ25" s="11"/>
      <c r="JA25" s="11"/>
      <c r="JB25" s="132"/>
      <c r="JC25" s="13"/>
      <c r="JD25" s="7"/>
      <c r="JE25" s="7"/>
      <c r="JF25" s="7"/>
      <c r="JG25" s="7"/>
      <c r="JH25" s="7"/>
      <c r="JI25" s="26"/>
      <c r="JJ25" s="11"/>
      <c r="JK25" s="11"/>
      <c r="JL25" s="132"/>
      <c r="JM25" s="215"/>
      <c r="JN25" s="212"/>
      <c r="JO25" s="212"/>
      <c r="JP25" s="212"/>
      <c r="JQ25" s="212"/>
      <c r="JR25" s="212"/>
      <c r="JS25" s="26"/>
      <c r="JT25" s="11"/>
      <c r="JU25" s="11"/>
    </row>
    <row xmlns:x14ac="http://schemas.microsoft.com/office/spreadsheetml/2009/9/ac" r="26" s="2" customFormat="true" ht="83.25" customHeight="true" x14ac:dyDescent="0.25">
      <c r="A26" s="427" t="str">
        <f ca="true">IF(ISBLANK('Data Summary'!A28),"",'Data Summary'!A28)</f>
        <v>ETH_2017_YL</v>
      </c>
      <c r="B26" s="133" t="s">
        <v>12</v>
      </c>
      <c r="C26" s="611" t="s">
        <v>208</v>
      </c>
      <c r="D26" s="612"/>
      <c r="E26" s="612"/>
      <c r="F26" s="612"/>
      <c r="G26" s="612"/>
      <c r="H26" s="612"/>
      <c r="I26" s="613"/>
      <c r="J26" s="11"/>
      <c r="K26" s="11"/>
      <c r="L26" s="133" t="s">
        <v>12</v>
      </c>
      <c r="M26" s="611" t="s">
        <v>209</v>
      </c>
      <c r="N26" s="612"/>
      <c r="O26" s="612"/>
      <c r="P26" s="612"/>
      <c r="Q26" s="612"/>
      <c r="R26" s="612"/>
      <c r="S26" s="613"/>
      <c r="T26" s="11"/>
      <c r="U26" s="11"/>
      <c r="V26" s="133" t="s">
        <v>12</v>
      </c>
      <c r="W26" s="611" t="s">
        <v>210</v>
      </c>
      <c r="X26" s="612"/>
      <c r="Y26" s="612"/>
      <c r="Z26" s="612"/>
      <c r="AA26" s="612"/>
      <c r="AB26" s="612"/>
      <c r="AC26" s="613"/>
      <c r="AD26" s="11"/>
      <c r="AE26" s="11"/>
      <c r="AF26" s="133" t="s">
        <v>12</v>
      </c>
      <c r="AG26" s="611" t="s">
        <v>211</v>
      </c>
      <c r="AH26" s="612"/>
      <c r="AI26" s="612"/>
      <c r="AJ26" s="612"/>
      <c r="AK26" s="612"/>
      <c r="AL26" s="612"/>
      <c r="AM26" s="613"/>
      <c r="AN26" s="11"/>
      <c r="AO26" s="11"/>
      <c r="AP26" s="133" t="s">
        <v>12</v>
      </c>
      <c r="AQ26" s="611" t="s">
        <v>212</v>
      </c>
      <c r="AR26" s="612"/>
      <c r="AS26" s="612"/>
      <c r="AT26" s="612"/>
      <c r="AU26" s="612"/>
      <c r="AV26" s="612"/>
      <c r="AW26" s="613"/>
      <c r="AX26" s="11"/>
      <c r="AY26" s="11"/>
      <c r="AZ26" s="133" t="s">
        <v>12</v>
      </c>
      <c r="BA26" s="611" t="s">
        <v>213</v>
      </c>
      <c r="BB26" s="612"/>
      <c r="BC26" s="612"/>
      <c r="BD26" s="612"/>
      <c r="BE26" s="612"/>
      <c r="BF26" s="612"/>
      <c r="BG26" s="613"/>
      <c r="BH26" s="11"/>
      <c r="BI26" s="11"/>
      <c r="BJ26" s="133" t="s">
        <v>12</v>
      </c>
      <c r="BK26" s="611" t="s">
        <v>214</v>
      </c>
      <c r="BL26" s="612"/>
      <c r="BM26" s="612"/>
      <c r="BN26" s="612"/>
      <c r="BO26" s="612"/>
      <c r="BP26" s="612"/>
      <c r="BQ26" s="613"/>
      <c r="BR26" s="11"/>
      <c r="BS26" s="11"/>
      <c r="BT26" s="133" t="s">
        <v>12</v>
      </c>
      <c r="BU26" s="611" t="s">
        <v>218</v>
      </c>
      <c r="BV26" s="612"/>
      <c r="BW26" s="612"/>
      <c r="BX26" s="612"/>
      <c r="BY26" s="612"/>
      <c r="BZ26" s="612"/>
      <c r="CA26" s="613"/>
      <c r="CB26" s="11"/>
      <c r="CC26" s="11"/>
      <c r="CD26" s="133" t="s">
        <v>12</v>
      </c>
      <c r="CE26" s="611" t="s">
        <v>217</v>
      </c>
      <c r="CF26" s="612"/>
      <c r="CG26" s="612"/>
      <c r="CH26" s="612"/>
      <c r="CI26" s="612"/>
      <c r="CJ26" s="612"/>
      <c r="CK26" s="613"/>
      <c r="CL26" s="11"/>
      <c r="CM26" s="11"/>
      <c r="CN26" s="133" t="s">
        <v>12</v>
      </c>
      <c r="CO26" s="611" t="s">
        <v>216</v>
      </c>
      <c r="CP26" s="612"/>
      <c r="CQ26" s="612"/>
      <c r="CR26" s="612"/>
      <c r="CS26" s="612"/>
      <c r="CT26" s="612"/>
      <c r="CU26" s="613"/>
      <c r="CV26" s="11"/>
      <c r="CW26" s="11"/>
      <c r="CX26" s="133" t="s">
        <v>12</v>
      </c>
      <c r="CY26" s="611" t="s">
        <v>222</v>
      </c>
      <c r="CZ26" s="612"/>
      <c r="DA26" s="612"/>
      <c r="DB26" s="612"/>
      <c r="DC26" s="612"/>
      <c r="DD26" s="612"/>
      <c r="DE26" s="613"/>
      <c r="DF26" s="11"/>
      <c r="DG26" s="11"/>
      <c r="DH26" s="133" t="s">
        <v>12</v>
      </c>
      <c r="DI26" s="611" t="s">
        <v>153</v>
      </c>
      <c r="DJ26" s="612"/>
      <c r="DK26" s="612"/>
      <c r="DL26" s="612"/>
      <c r="DM26" s="612"/>
      <c r="DN26" s="612"/>
      <c r="DO26" s="613"/>
      <c r="DP26" s="11"/>
      <c r="DQ26" s="11"/>
      <c r="DR26" s="133" t="s">
        <v>12</v>
      </c>
      <c r="DS26" s="611" t="s">
        <v>154</v>
      </c>
      <c r="DT26" s="612"/>
      <c r="DU26" s="612"/>
      <c r="DV26" s="612"/>
      <c r="DW26" s="612"/>
      <c r="DX26" s="612"/>
      <c r="DY26" s="613"/>
      <c r="DZ26" s="11"/>
      <c r="EA26" s="11"/>
      <c r="EB26" s="133" t="s">
        <v>12</v>
      </c>
      <c r="EC26" s="611" t="s">
        <v>153</v>
      </c>
      <c r="ED26" s="612"/>
      <c r="EE26" s="612"/>
      <c r="EF26" s="612"/>
      <c r="EG26" s="612"/>
      <c r="EH26" s="612"/>
      <c r="EI26" s="613"/>
      <c r="EJ26" s="11"/>
      <c r="EK26" s="11"/>
      <c r="EL26" s="133" t="s">
        <v>12</v>
      </c>
      <c r="EM26" s="611" t="s">
        <v>154</v>
      </c>
      <c r="EN26" s="612"/>
      <c r="EO26" s="612"/>
      <c r="EP26" s="612"/>
      <c r="EQ26" s="612"/>
      <c r="ER26" s="612"/>
      <c r="ES26" s="613"/>
      <c r="ET26" s="11"/>
      <c r="EU26" s="11"/>
      <c r="EV26" s="133" t="s">
        <v>12</v>
      </c>
      <c r="EW26" s="611" t="s">
        <v>155</v>
      </c>
      <c r="EX26" s="612"/>
      <c r="EY26" s="612"/>
      <c r="EZ26" s="612"/>
      <c r="FA26" s="612"/>
      <c r="FB26" s="612"/>
      <c r="FC26" s="613"/>
      <c r="FD26" s="11"/>
      <c r="FE26" s="11"/>
      <c r="FF26" s="133" t="s">
        <v>12</v>
      </c>
      <c r="FG26" s="611" t="s">
        <v>154</v>
      </c>
      <c r="FH26" s="612"/>
      <c r="FI26" s="612"/>
      <c r="FJ26" s="612"/>
      <c r="FK26" s="612"/>
      <c r="FL26" s="612"/>
      <c r="FM26" s="613"/>
      <c r="FN26" s="11"/>
      <c r="FO26" s="11"/>
      <c r="FP26" s="133" t="s">
        <v>12</v>
      </c>
      <c r="FQ26" s="611" t="s">
        <v>249</v>
      </c>
      <c r="FR26" s="612"/>
      <c r="FS26" s="612"/>
      <c r="FT26" s="612"/>
      <c r="FU26" s="612"/>
      <c r="FV26" s="612"/>
      <c r="FW26" s="613"/>
      <c r="FX26" s="11"/>
      <c r="FY26" s="11"/>
      <c r="FZ26" s="133" t="s">
        <v>12</v>
      </c>
      <c r="GA26" s="611" t="s">
        <v>156</v>
      </c>
      <c r="GB26" s="612"/>
      <c r="GC26" s="612"/>
      <c r="GD26" s="612"/>
      <c r="GE26" s="612"/>
      <c r="GF26" s="612"/>
      <c r="GG26" s="613"/>
      <c r="GH26" s="11"/>
      <c r="GI26" s="11"/>
      <c r="GJ26" s="133" t="s">
        <v>12</v>
      </c>
      <c r="GK26" s="611" t="s">
        <v>195</v>
      </c>
      <c r="GL26" s="612"/>
      <c r="GM26" s="612"/>
      <c r="GN26" s="612"/>
      <c r="GO26" s="612"/>
      <c r="GP26" s="612"/>
      <c r="GQ26" s="613"/>
      <c r="GR26" s="11"/>
      <c r="GS26" s="11"/>
      <c r="GT26" s="133" t="s">
        <v>12</v>
      </c>
      <c r="GU26" s="611" t="s">
        <v>193</v>
      </c>
      <c r="GV26" s="612"/>
      <c r="GW26" s="612"/>
      <c r="GX26" s="612"/>
      <c r="GY26" s="612"/>
      <c r="GZ26" s="612"/>
      <c r="HA26" s="613"/>
      <c r="HB26" s="11"/>
      <c r="HC26" s="11"/>
      <c r="HD26" s="133" t="s">
        <v>12</v>
      </c>
      <c r="HE26" s="611" t="s">
        <v>171</v>
      </c>
      <c r="HF26" s="612"/>
      <c r="HG26" s="612"/>
      <c r="HH26" s="612"/>
      <c r="HI26" s="612"/>
      <c r="HJ26" s="612"/>
      <c r="HK26" s="613"/>
      <c r="HL26" s="11"/>
      <c r="HM26" s="11"/>
      <c r="HN26" s="133" t="s">
        <v>12</v>
      </c>
      <c r="HO26" s="611" t="s">
        <v>253</v>
      </c>
      <c r="HP26" s="612"/>
      <c r="HQ26" s="612"/>
      <c r="HR26" s="612"/>
      <c r="HS26" s="612"/>
      <c r="HT26" s="612"/>
      <c r="HU26" s="613"/>
      <c r="HV26" s="11"/>
      <c r="HW26" s="11"/>
      <c r="HX26" s="133" t="s">
        <v>12</v>
      </c>
      <c r="HY26" s="611" t="s">
        <v>263</v>
      </c>
      <c r="HZ26" s="612"/>
      <c r="IA26" s="612"/>
      <c r="IB26" s="612"/>
      <c r="IC26" s="612"/>
      <c r="ID26" s="612"/>
      <c r="IE26" s="613"/>
      <c r="IF26" s="11"/>
      <c r="IG26" s="11"/>
      <c r="IH26" s="133" t="s">
        <v>12</v>
      </c>
      <c r="II26" s="611" t="s">
        <v>302</v>
      </c>
      <c r="IJ26" s="612"/>
      <c r="IK26" s="612"/>
      <c r="IL26" s="612"/>
      <c r="IM26" s="612"/>
      <c r="IN26" s="612"/>
      <c r="IO26" s="613"/>
      <c r="IP26" s="11"/>
      <c r="IQ26" s="11"/>
      <c r="IR26" s="133" t="s">
        <v>12</v>
      </c>
      <c r="IS26" s="611" t="s">
        <v>363</v>
      </c>
      <c r="IT26" s="612"/>
      <c r="IU26" s="612"/>
      <c r="IV26" s="612"/>
      <c r="IW26" s="612"/>
      <c r="IX26" s="612"/>
      <c r="IY26" s="613"/>
      <c r="IZ26" s="11"/>
      <c r="JA26" s="11"/>
      <c r="JB26" s="133" t="s">
        <v>12</v>
      </c>
      <c r="JC26" s="611"/>
      <c r="JD26" s="612"/>
      <c r="JE26" s="612"/>
      <c r="JF26" s="612"/>
      <c r="JG26" s="612"/>
      <c r="JH26" s="612"/>
      <c r="JI26" s="613"/>
      <c r="JJ26" s="11"/>
      <c r="JK26" s="11"/>
      <c r="JL26" s="133" t="s">
        <v>12</v>
      </c>
      <c r="JM26" s="611" t="s">
        <v>406</v>
      </c>
      <c r="JN26" s="612"/>
      <c r="JO26" s="612"/>
      <c r="JP26" s="612"/>
      <c r="JQ26" s="612"/>
      <c r="JR26" s="612"/>
      <c r="JS26" s="613"/>
      <c r="JT26" s="11"/>
      <c r="JU26" s="11"/>
    </row>
    <row xmlns:x14ac="http://schemas.microsoft.com/office/spreadsheetml/2009/9/ac" r="27" s="2" customFormat="true" ht="15.75" customHeight="true" x14ac:dyDescent="0.25">
      <c r="A27" s="427" t="str">
        <f ca="true">IF(ISBLANK('Data Summary'!A29),"",'Data Summary'!A29)</f>
        <v>ETH_2017_EMIS</v>
      </c>
      <c r="B27" s="133"/>
      <c r="C27" s="66" t="s">
        <v>106</v>
      </c>
      <c r="D27" s="55" t="s">
        <v>157</v>
      </c>
      <c r="E27" s="55"/>
      <c r="F27" s="55"/>
      <c r="G27" s="55"/>
      <c r="H27" s="55" t="s">
        <v>157</v>
      </c>
      <c r="I27" s="107" t="s">
        <v>157</v>
      </c>
      <c r="J27" s="11"/>
      <c r="K27" s="11"/>
      <c r="L27" s="133"/>
      <c r="M27" s="66" t="s">
        <v>106</v>
      </c>
      <c r="N27" s="55" t="s">
        <v>157</v>
      </c>
      <c r="O27" s="55"/>
      <c r="P27" s="55"/>
      <c r="Q27" s="55"/>
      <c r="R27" s="55" t="s">
        <v>157</v>
      </c>
      <c r="S27" s="107" t="s">
        <v>157</v>
      </c>
      <c r="T27" s="11"/>
      <c r="U27" s="11"/>
      <c r="V27" s="133"/>
      <c r="W27" s="66" t="s">
        <v>106</v>
      </c>
      <c r="X27" s="55" t="s">
        <v>157</v>
      </c>
      <c r="Y27" s="55"/>
      <c r="Z27" s="55"/>
      <c r="AA27" s="55"/>
      <c r="AB27" s="55" t="s">
        <v>157</v>
      </c>
      <c r="AC27" s="107" t="s">
        <v>157</v>
      </c>
      <c r="AD27" s="11"/>
      <c r="AE27" s="11"/>
      <c r="AF27" s="133"/>
      <c r="AG27" s="66" t="s">
        <v>106</v>
      </c>
      <c r="AH27" s="55" t="s">
        <v>157</v>
      </c>
      <c r="AI27" s="55"/>
      <c r="AJ27" s="55"/>
      <c r="AK27" s="55"/>
      <c r="AL27" s="55" t="s">
        <v>157</v>
      </c>
      <c r="AM27" s="107" t="s">
        <v>157</v>
      </c>
      <c r="AN27" s="11"/>
      <c r="AO27" s="11"/>
      <c r="AP27" s="133"/>
      <c r="AQ27" s="66" t="s">
        <v>106</v>
      </c>
      <c r="AR27" s="55" t="s">
        <v>157</v>
      </c>
      <c r="AS27" s="55"/>
      <c r="AT27" s="55"/>
      <c r="AU27" s="55"/>
      <c r="AV27" s="55" t="s">
        <v>157</v>
      </c>
      <c r="AW27" s="107" t="s">
        <v>157</v>
      </c>
      <c r="AX27" s="11"/>
      <c r="AY27" s="11"/>
      <c r="AZ27" s="133"/>
      <c r="BA27" s="66" t="s">
        <v>106</v>
      </c>
      <c r="BB27" s="55" t="s">
        <v>157</v>
      </c>
      <c r="BC27" s="55"/>
      <c r="BD27" s="55"/>
      <c r="BE27" s="55"/>
      <c r="BF27" s="55" t="s">
        <v>157</v>
      </c>
      <c r="BG27" s="107" t="s">
        <v>157</v>
      </c>
      <c r="BH27" s="11"/>
      <c r="BI27" s="11"/>
      <c r="BJ27" s="133"/>
      <c r="BK27" s="66" t="s">
        <v>106</v>
      </c>
      <c r="BL27" s="55" t="s">
        <v>158</v>
      </c>
      <c r="BM27" s="55"/>
      <c r="BN27" s="55"/>
      <c r="BO27" s="55"/>
      <c r="BP27" s="55" t="s">
        <v>158</v>
      </c>
      <c r="BQ27" s="107" t="s">
        <v>158</v>
      </c>
      <c r="BR27" s="11"/>
      <c r="BS27" s="11"/>
      <c r="BT27" s="133"/>
      <c r="BU27" s="66" t="s">
        <v>106</v>
      </c>
      <c r="BV27" s="55" t="s">
        <v>157</v>
      </c>
      <c r="BW27" s="55"/>
      <c r="BX27" s="55"/>
      <c r="BY27" s="55"/>
      <c r="BZ27" s="55" t="s">
        <v>157</v>
      </c>
      <c r="CA27" s="107" t="s">
        <v>157</v>
      </c>
      <c r="CB27" s="11"/>
      <c r="CC27" s="11"/>
      <c r="CD27" s="133"/>
      <c r="CE27" s="66" t="s">
        <v>106</v>
      </c>
      <c r="CF27" s="55" t="s">
        <v>157</v>
      </c>
      <c r="CG27" s="55"/>
      <c r="CH27" s="55"/>
      <c r="CI27" s="55"/>
      <c r="CJ27" s="55" t="s">
        <v>157</v>
      </c>
      <c r="CK27" s="107" t="s">
        <v>157</v>
      </c>
      <c r="CL27" s="11"/>
      <c r="CM27" s="11"/>
      <c r="CN27" s="133"/>
      <c r="CO27" s="66" t="s">
        <v>106</v>
      </c>
      <c r="CP27" s="55" t="s">
        <v>157</v>
      </c>
      <c r="CQ27" s="55"/>
      <c r="CR27" s="55"/>
      <c r="CS27" s="55"/>
      <c r="CT27" s="55" t="s">
        <v>157</v>
      </c>
      <c r="CU27" s="107" t="s">
        <v>157</v>
      </c>
      <c r="CV27" s="11"/>
      <c r="CW27" s="11"/>
      <c r="CX27" s="133"/>
      <c r="CY27" s="66" t="s">
        <v>106</v>
      </c>
      <c r="CZ27" s="55" t="s">
        <v>157</v>
      </c>
      <c r="DA27" s="55"/>
      <c r="DB27" s="55"/>
      <c r="DC27" s="55"/>
      <c r="DD27" s="55" t="s">
        <v>157</v>
      </c>
      <c r="DE27" s="107" t="s">
        <v>157</v>
      </c>
      <c r="DF27" s="11"/>
      <c r="DG27" s="11"/>
      <c r="DH27" s="133"/>
      <c r="DI27" s="66" t="s">
        <v>106</v>
      </c>
      <c r="DJ27" s="55"/>
      <c r="DK27" s="55"/>
      <c r="DL27" s="55"/>
      <c r="DM27" s="55"/>
      <c r="DN27" s="55"/>
      <c r="DO27" s="107"/>
      <c r="DP27" s="11"/>
      <c r="DQ27" s="11"/>
      <c r="DR27" s="133"/>
      <c r="DS27" s="66" t="s">
        <v>106</v>
      </c>
      <c r="DT27" s="55" t="s">
        <v>157</v>
      </c>
      <c r="DU27" s="55"/>
      <c r="DV27" s="55"/>
      <c r="DW27" s="55"/>
      <c r="DX27" s="55" t="s">
        <v>157</v>
      </c>
      <c r="DY27" s="107" t="s">
        <v>157</v>
      </c>
      <c r="DZ27" s="11"/>
      <c r="EA27" s="11"/>
      <c r="EB27" s="133"/>
      <c r="EC27" s="66" t="s">
        <v>106</v>
      </c>
      <c r="ED27" s="55"/>
      <c r="EE27" s="55"/>
      <c r="EF27" s="55"/>
      <c r="EG27" s="55"/>
      <c r="EH27" s="55"/>
      <c r="EI27" s="107"/>
      <c r="EJ27" s="11"/>
      <c r="EK27" s="11"/>
      <c r="EL27" s="133"/>
      <c r="EM27" s="66" t="s">
        <v>106</v>
      </c>
      <c r="EN27" s="55" t="s">
        <v>157</v>
      </c>
      <c r="EO27" s="55"/>
      <c r="EP27" s="55"/>
      <c r="EQ27" s="55"/>
      <c r="ER27" s="55" t="s">
        <v>157</v>
      </c>
      <c r="ES27" s="107" t="s">
        <v>157</v>
      </c>
      <c r="ET27" s="11"/>
      <c r="EU27" s="11"/>
      <c r="EV27" s="133"/>
      <c r="EW27" s="66" t="s">
        <v>106</v>
      </c>
      <c r="EX27" s="55"/>
      <c r="EY27" s="55"/>
      <c r="EZ27" s="55"/>
      <c r="FA27" s="55"/>
      <c r="FB27" s="55"/>
      <c r="FC27" s="107"/>
      <c r="FD27" s="11"/>
      <c r="FE27" s="11"/>
      <c r="FF27" s="133"/>
      <c r="FG27" s="66" t="s">
        <v>106</v>
      </c>
      <c r="FH27" s="55" t="s">
        <v>157</v>
      </c>
      <c r="FI27" s="55"/>
      <c r="FJ27" s="55"/>
      <c r="FK27" s="55"/>
      <c r="FL27" s="55" t="s">
        <v>157</v>
      </c>
      <c r="FM27" s="107" t="s">
        <v>157</v>
      </c>
      <c r="FN27" s="11"/>
      <c r="FO27" s="11"/>
      <c r="FP27" s="133"/>
      <c r="FQ27" s="66" t="s">
        <v>106</v>
      </c>
      <c r="FR27" s="55"/>
      <c r="FS27" s="55"/>
      <c r="FT27" s="55"/>
      <c r="FU27" s="55"/>
      <c r="FV27" s="55"/>
      <c r="FW27" s="107"/>
      <c r="FX27" s="11"/>
      <c r="FY27" s="11"/>
      <c r="FZ27" s="133"/>
      <c r="GA27" s="66" t="s">
        <v>106</v>
      </c>
      <c r="GB27" s="55"/>
      <c r="GC27" s="55"/>
      <c r="GD27" s="55"/>
      <c r="GE27" s="55"/>
      <c r="GF27" s="55"/>
      <c r="GG27" s="107"/>
      <c r="GH27" s="11"/>
      <c r="GI27" s="11"/>
      <c r="GJ27" s="133"/>
      <c r="GK27" s="66" t="s">
        <v>106</v>
      </c>
      <c r="GL27" s="55" t="s">
        <v>157</v>
      </c>
      <c r="GM27" s="55"/>
      <c r="GN27" s="55"/>
      <c r="GO27" s="55"/>
      <c r="GP27" s="55" t="s">
        <v>157</v>
      </c>
      <c r="GQ27" s="107" t="s">
        <v>157</v>
      </c>
      <c r="GR27" s="11"/>
      <c r="GS27" s="11"/>
      <c r="GT27" s="133"/>
      <c r="GU27" s="66" t="s">
        <v>106</v>
      </c>
      <c r="GV27" s="55"/>
      <c r="GW27" s="55"/>
      <c r="GX27" s="55"/>
      <c r="GY27" s="55"/>
      <c r="GZ27" s="55"/>
      <c r="HA27" s="107"/>
      <c r="HB27" s="11"/>
      <c r="HC27" s="11"/>
      <c r="HD27" s="133"/>
      <c r="HE27" s="66" t="s">
        <v>106</v>
      </c>
      <c r="HF27" s="55" t="s">
        <v>157</v>
      </c>
      <c r="HG27" s="55"/>
      <c r="HH27" s="55"/>
      <c r="HI27" s="55"/>
      <c r="HJ27" s="55" t="s">
        <v>157</v>
      </c>
      <c r="HK27" s="107" t="s">
        <v>157</v>
      </c>
      <c r="HL27" s="11"/>
      <c r="HM27" s="11"/>
      <c r="HN27" s="133"/>
      <c r="HO27" s="66" t="s">
        <v>106</v>
      </c>
      <c r="HP27" s="55" t="s">
        <v>158</v>
      </c>
      <c r="HQ27" s="55"/>
      <c r="HR27" s="55"/>
      <c r="HS27" s="55"/>
      <c r="HT27" s="55"/>
      <c r="HU27" s="107"/>
      <c r="HV27" s="11"/>
      <c r="HW27" s="11"/>
      <c r="HX27" s="133"/>
      <c r="HY27" s="66" t="s">
        <v>106</v>
      </c>
      <c r="HZ27" s="216" t="s">
        <v>157</v>
      </c>
      <c r="IA27" s="216"/>
      <c r="IB27" s="216"/>
      <c r="IC27" s="216"/>
      <c r="ID27" s="216" t="s">
        <v>157</v>
      </c>
      <c r="IE27" s="107" t="s">
        <v>157</v>
      </c>
      <c r="IF27" s="11"/>
      <c r="IG27" s="11"/>
      <c r="IH27" s="133"/>
      <c r="II27" s="66" t="s">
        <v>106</v>
      </c>
      <c r="IJ27" s="216"/>
      <c r="IK27" s="216"/>
      <c r="IL27" s="216" t="s">
        <v>157</v>
      </c>
      <c r="IM27" s="216"/>
      <c r="IN27" s="216"/>
      <c r="IO27" s="107"/>
      <c r="IP27" s="11"/>
      <c r="IQ27" s="11"/>
      <c r="IR27" s="133"/>
      <c r="IS27" s="66" t="s">
        <v>106</v>
      </c>
      <c r="IT27" s="55"/>
      <c r="IU27" s="55"/>
      <c r="IV27" s="55"/>
      <c r="IW27" s="55"/>
      <c r="IX27" s="55"/>
      <c r="IY27" s="107"/>
      <c r="IZ27" s="11"/>
      <c r="JA27" s="11"/>
      <c r="JB27" s="133"/>
      <c r="JC27" s="66" t="s">
        <v>106</v>
      </c>
      <c r="JD27" s="55"/>
      <c r="JE27" s="55"/>
      <c r="JF27" s="55"/>
      <c r="JG27" s="55"/>
      <c r="JH27" s="55"/>
      <c r="JI27" s="107"/>
      <c r="JJ27" s="11"/>
      <c r="JK27" s="11"/>
      <c r="JL27" s="133"/>
      <c r="JM27" s="66" t="s">
        <v>106</v>
      </c>
      <c r="JN27" s="216" t="s">
        <v>157</v>
      </c>
      <c r="JO27" s="216"/>
      <c r="JP27" s="216"/>
      <c r="JQ27" s="216"/>
      <c r="JR27" s="216" t="s">
        <v>157</v>
      </c>
      <c r="JS27" s="107" t="s">
        <v>157</v>
      </c>
      <c r="JT27" s="11"/>
      <c r="JU27" s="11"/>
    </row>
    <row xmlns:x14ac="http://schemas.microsoft.com/office/spreadsheetml/2009/9/ac" r="28" s="2" customFormat="true" ht="15.75" customHeight="true" x14ac:dyDescent="0.25">
      <c r="A28" s="427" t="str">
        <f ca="true">IF(ISBLANK('Data Summary'!A30),"",'Data Summary'!A30)</f>
        <v>ETH_2017_WV</v>
      </c>
      <c r="B28" s="133"/>
      <c r="C28" s="66" t="s">
        <v>88</v>
      </c>
      <c r="D28" s="72"/>
      <c r="E28" s="54"/>
      <c r="F28" s="54"/>
      <c r="G28" s="54"/>
      <c r="H28" s="54"/>
      <c r="I28" s="103"/>
      <c r="J28" s="11"/>
      <c r="K28" s="11"/>
      <c r="L28" s="133"/>
      <c r="M28" s="66" t="s">
        <v>88</v>
      </c>
      <c r="N28" s="72"/>
      <c r="O28" s="54"/>
      <c r="P28" s="54"/>
      <c r="Q28" s="54"/>
      <c r="R28" s="54"/>
      <c r="S28" s="103"/>
      <c r="T28" s="11"/>
      <c r="U28" s="11"/>
      <c r="V28" s="133"/>
      <c r="W28" s="66" t="s">
        <v>88</v>
      </c>
      <c r="X28" s="72"/>
      <c r="Y28" s="54"/>
      <c r="Z28" s="54"/>
      <c r="AA28" s="54"/>
      <c r="AB28" s="54"/>
      <c r="AC28" s="103"/>
      <c r="AD28" s="11"/>
      <c r="AE28" s="11"/>
      <c r="AF28" s="133"/>
      <c r="AG28" s="66" t="s">
        <v>88</v>
      </c>
      <c r="AH28" s="72"/>
      <c r="AI28" s="54"/>
      <c r="AJ28" s="54"/>
      <c r="AK28" s="54"/>
      <c r="AL28" s="54"/>
      <c r="AM28" s="103"/>
      <c r="AN28" s="11"/>
      <c r="AO28" s="11"/>
      <c r="AP28" s="133"/>
      <c r="AQ28" s="66" t="s">
        <v>88</v>
      </c>
      <c r="AR28" s="72"/>
      <c r="AS28" s="54"/>
      <c r="AT28" s="54"/>
      <c r="AU28" s="54"/>
      <c r="AV28" s="54"/>
      <c r="AW28" s="103"/>
      <c r="AX28" s="11"/>
      <c r="AY28" s="11"/>
      <c r="AZ28" s="133"/>
      <c r="BA28" s="66" t="s">
        <v>88</v>
      </c>
      <c r="BB28" s="72"/>
      <c r="BC28" s="54"/>
      <c r="BD28" s="54"/>
      <c r="BE28" s="54"/>
      <c r="BF28" s="54"/>
      <c r="BG28" s="103"/>
      <c r="BH28" s="11"/>
      <c r="BI28" s="11"/>
      <c r="BJ28" s="133"/>
      <c r="BK28" s="66" t="s">
        <v>88</v>
      </c>
      <c r="BL28" s="72"/>
      <c r="BM28" s="54"/>
      <c r="BN28" s="54"/>
      <c r="BO28" s="54"/>
      <c r="BP28" s="54"/>
      <c r="BQ28" s="103"/>
      <c r="BR28" s="11"/>
      <c r="BS28" s="11"/>
      <c r="BT28" s="133"/>
      <c r="BU28" s="66" t="s">
        <v>88</v>
      </c>
      <c r="BV28" s="72" t="s">
        <v>157</v>
      </c>
      <c r="BW28" s="54"/>
      <c r="BX28" s="54"/>
      <c r="BY28" s="54"/>
      <c r="BZ28" s="54" t="s">
        <v>157</v>
      </c>
      <c r="CA28" s="103" t="s">
        <v>157</v>
      </c>
      <c r="CB28" s="11"/>
      <c r="CC28" s="11"/>
      <c r="CD28" s="133"/>
      <c r="CE28" s="66" t="s">
        <v>88</v>
      </c>
      <c r="CF28" s="55" t="s">
        <v>157</v>
      </c>
      <c r="CG28" s="55"/>
      <c r="CH28" s="55"/>
      <c r="CI28" s="55"/>
      <c r="CJ28" s="55" t="s">
        <v>157</v>
      </c>
      <c r="CK28" s="107" t="s">
        <v>157</v>
      </c>
      <c r="CL28" s="11"/>
      <c r="CM28" s="11"/>
      <c r="CN28" s="133"/>
      <c r="CO28" s="66" t="s">
        <v>88</v>
      </c>
      <c r="CP28" s="72" t="s">
        <v>157</v>
      </c>
      <c r="CQ28" s="54"/>
      <c r="CR28" s="54"/>
      <c r="CS28" s="54"/>
      <c r="CT28" s="54" t="s">
        <v>157</v>
      </c>
      <c r="CU28" s="103" t="s">
        <v>157</v>
      </c>
      <c r="CV28" s="11"/>
      <c r="CW28" s="11"/>
      <c r="CX28" s="133"/>
      <c r="CY28" s="66" t="s">
        <v>88</v>
      </c>
      <c r="CZ28" s="72" t="s">
        <v>157</v>
      </c>
      <c r="DA28" s="54"/>
      <c r="DB28" s="54"/>
      <c r="DC28" s="54"/>
      <c r="DD28" s="54" t="s">
        <v>157</v>
      </c>
      <c r="DE28" s="103" t="s">
        <v>157</v>
      </c>
      <c r="DF28" s="11"/>
      <c r="DG28" s="11"/>
      <c r="DH28" s="133"/>
      <c r="DI28" s="66" t="s">
        <v>88</v>
      </c>
      <c r="DJ28" s="72" t="s">
        <v>158</v>
      </c>
      <c r="DK28" s="54"/>
      <c r="DL28" s="54"/>
      <c r="DM28" s="54"/>
      <c r="DN28" s="54" t="s">
        <v>158</v>
      </c>
      <c r="DO28" s="103" t="s">
        <v>158</v>
      </c>
      <c r="DP28" s="11"/>
      <c r="DQ28" s="11"/>
      <c r="DR28" s="133"/>
      <c r="DS28" s="66" t="s">
        <v>88</v>
      </c>
      <c r="DT28" s="72" t="s">
        <v>157</v>
      </c>
      <c r="DU28" s="54"/>
      <c r="DV28" s="54"/>
      <c r="DW28" s="54"/>
      <c r="DX28" s="54" t="s">
        <v>157</v>
      </c>
      <c r="DY28" s="103" t="s">
        <v>157</v>
      </c>
      <c r="DZ28" s="11"/>
      <c r="EA28" s="11"/>
      <c r="EB28" s="133"/>
      <c r="EC28" s="66" t="s">
        <v>88</v>
      </c>
      <c r="ED28" s="72" t="s">
        <v>158</v>
      </c>
      <c r="EE28" s="54"/>
      <c r="EF28" s="54"/>
      <c r="EG28" s="54"/>
      <c r="EH28" s="54" t="s">
        <v>158</v>
      </c>
      <c r="EI28" s="103" t="s">
        <v>158</v>
      </c>
      <c r="EJ28" s="11"/>
      <c r="EK28" s="11"/>
      <c r="EL28" s="133"/>
      <c r="EM28" s="66" t="s">
        <v>88</v>
      </c>
      <c r="EN28" s="72" t="s">
        <v>157</v>
      </c>
      <c r="EO28" s="54"/>
      <c r="EP28" s="54"/>
      <c r="EQ28" s="54"/>
      <c r="ER28" s="54" t="s">
        <v>157</v>
      </c>
      <c r="ES28" s="103" t="s">
        <v>157</v>
      </c>
      <c r="ET28" s="11"/>
      <c r="EU28" s="11"/>
      <c r="EV28" s="133"/>
      <c r="EW28" s="66" t="s">
        <v>88</v>
      </c>
      <c r="EX28" s="72" t="s">
        <v>158</v>
      </c>
      <c r="EY28" s="54"/>
      <c r="EZ28" s="54"/>
      <c r="FA28" s="54"/>
      <c r="FB28" s="54" t="s">
        <v>158</v>
      </c>
      <c r="FC28" s="103" t="s">
        <v>158</v>
      </c>
      <c r="FD28" s="11"/>
      <c r="FE28" s="11"/>
      <c r="FF28" s="133"/>
      <c r="FG28" s="66" t="s">
        <v>88</v>
      </c>
      <c r="FH28" s="72" t="s">
        <v>157</v>
      </c>
      <c r="FI28" s="54"/>
      <c r="FJ28" s="54"/>
      <c r="FK28" s="54"/>
      <c r="FL28" s="54" t="s">
        <v>157</v>
      </c>
      <c r="FM28" s="103" t="s">
        <v>157</v>
      </c>
      <c r="FN28" s="11"/>
      <c r="FO28" s="11"/>
      <c r="FP28" s="133"/>
      <c r="FQ28" s="66" t="s">
        <v>88</v>
      </c>
      <c r="FR28" s="72"/>
      <c r="FS28" s="54"/>
      <c r="FT28" s="54"/>
      <c r="FU28" s="54"/>
      <c r="FV28" s="54"/>
      <c r="FW28" s="103"/>
      <c r="FX28" s="11"/>
      <c r="FY28" s="11"/>
      <c r="FZ28" s="133"/>
      <c r="GA28" s="66" t="s">
        <v>88</v>
      </c>
      <c r="GB28" s="72" t="s">
        <v>158</v>
      </c>
      <c r="GC28" s="54"/>
      <c r="GD28" s="54"/>
      <c r="GE28" s="54"/>
      <c r="GF28" s="54" t="s">
        <v>158</v>
      </c>
      <c r="GG28" s="103" t="s">
        <v>158</v>
      </c>
      <c r="GH28" s="11"/>
      <c r="GI28" s="11"/>
      <c r="GJ28" s="133"/>
      <c r="GK28" s="66" t="s">
        <v>88</v>
      </c>
      <c r="GL28" s="72" t="s">
        <v>157</v>
      </c>
      <c r="GM28" s="54"/>
      <c r="GN28" s="54"/>
      <c r="GO28" s="54"/>
      <c r="GP28" s="54" t="s">
        <v>157</v>
      </c>
      <c r="GQ28" s="103" t="s">
        <v>157</v>
      </c>
      <c r="GR28" s="11"/>
      <c r="GS28" s="11"/>
      <c r="GT28" s="133"/>
      <c r="GU28" s="66" t="s">
        <v>88</v>
      </c>
      <c r="GV28" s="72"/>
      <c r="GW28" s="54"/>
      <c r="GX28" s="54"/>
      <c r="GY28" s="54"/>
      <c r="GZ28" s="54"/>
      <c r="HA28" s="103"/>
      <c r="HB28" s="11"/>
      <c r="HC28" s="11"/>
      <c r="HD28" s="133"/>
      <c r="HE28" s="66" t="s">
        <v>88</v>
      </c>
      <c r="HF28" s="72" t="s">
        <v>157</v>
      </c>
      <c r="HG28" s="54"/>
      <c r="HH28" s="54"/>
      <c r="HI28" s="54"/>
      <c r="HJ28" s="54" t="s">
        <v>157</v>
      </c>
      <c r="HK28" s="103" t="s">
        <v>157</v>
      </c>
      <c r="HL28" s="11"/>
      <c r="HM28" s="11"/>
      <c r="HN28" s="133"/>
      <c r="HO28" s="66" t="s">
        <v>88</v>
      </c>
      <c r="HP28" s="72" t="s">
        <v>158</v>
      </c>
      <c r="HQ28" s="54"/>
      <c r="HR28" s="54"/>
      <c r="HS28" s="54"/>
      <c r="HT28" s="54"/>
      <c r="HU28" s="103"/>
      <c r="HV28" s="11"/>
      <c r="HW28" s="11"/>
      <c r="HX28" s="133"/>
      <c r="HY28" s="66" t="s">
        <v>88</v>
      </c>
      <c r="HZ28" s="72" t="s">
        <v>157</v>
      </c>
      <c r="IA28" s="54"/>
      <c r="IB28" s="54"/>
      <c r="IC28" s="54"/>
      <c r="ID28" s="54" t="s">
        <v>157</v>
      </c>
      <c r="IE28" s="103" t="s">
        <v>157</v>
      </c>
      <c r="IF28" s="11"/>
      <c r="IG28" s="11"/>
      <c r="IH28" s="133"/>
      <c r="II28" s="66" t="s">
        <v>88</v>
      </c>
      <c r="IJ28" s="72"/>
      <c r="IK28" s="54"/>
      <c r="IL28" s="54" t="s">
        <v>157</v>
      </c>
      <c r="IM28" s="54"/>
      <c r="IN28" s="54"/>
      <c r="IO28" s="103"/>
      <c r="IP28" s="11"/>
      <c r="IQ28" s="11"/>
      <c r="IR28" s="133"/>
      <c r="IS28" s="66" t="s">
        <v>88</v>
      </c>
      <c r="IT28" s="72"/>
      <c r="IU28" s="54"/>
      <c r="IV28" s="54"/>
      <c r="IW28" s="54"/>
      <c r="IX28" s="54"/>
      <c r="IY28" s="103"/>
      <c r="IZ28" s="11"/>
      <c r="JA28" s="11"/>
      <c r="JB28" s="133"/>
      <c r="JC28" s="66" t="s">
        <v>88</v>
      </c>
      <c r="JD28" s="72"/>
      <c r="JE28" s="54"/>
      <c r="JF28" s="54"/>
      <c r="JG28" s="54"/>
      <c r="JH28" s="54"/>
      <c r="JI28" s="103"/>
      <c r="JJ28" s="11"/>
      <c r="JK28" s="11"/>
      <c r="JL28" s="133"/>
      <c r="JM28" s="66" t="s">
        <v>88</v>
      </c>
      <c r="JN28" s="72" t="s">
        <v>157</v>
      </c>
      <c r="JO28" s="54"/>
      <c r="JP28" s="54"/>
      <c r="JQ28" s="54"/>
      <c r="JR28" s="54" t="s">
        <v>157</v>
      </c>
      <c r="JS28" s="103" t="s">
        <v>157</v>
      </c>
      <c r="JT28" s="11"/>
      <c r="JU28" s="11"/>
    </row>
    <row xmlns:x14ac="http://schemas.microsoft.com/office/spreadsheetml/2009/9/ac" r="29" ht="15.75" customHeight="true" x14ac:dyDescent="0.25">
      <c r="A29" s="427" t="str">
        <f ca="true">IF(ISBLANK('Data Summary'!A31),"",'Data Summary'!A31)</f>
        <v>ETH_2020_UIS</v>
      </c>
      <c r="B29" s="133"/>
      <c r="C29" s="66" t="s">
        <v>89</v>
      </c>
      <c r="D29" s="54"/>
      <c r="E29" s="54"/>
      <c r="F29" s="54"/>
      <c r="G29" s="54"/>
      <c r="H29" s="54"/>
      <c r="I29" s="103"/>
      <c r="J29" s="11"/>
      <c r="K29" s="11"/>
      <c r="L29" s="133"/>
      <c r="M29" s="66" t="s">
        <v>89</v>
      </c>
      <c r="N29" s="54"/>
      <c r="O29" s="54"/>
      <c r="P29" s="54"/>
      <c r="Q29" s="54"/>
      <c r="R29" s="54"/>
      <c r="S29" s="103"/>
      <c r="T29" s="11"/>
      <c r="U29" s="11"/>
      <c r="V29" s="133"/>
      <c r="W29" s="66" t="s">
        <v>89</v>
      </c>
      <c r="X29" s="54"/>
      <c r="Y29" s="54"/>
      <c r="Z29" s="54"/>
      <c r="AA29" s="54"/>
      <c r="AB29" s="54"/>
      <c r="AC29" s="103"/>
      <c r="AD29" s="11"/>
      <c r="AE29" s="11"/>
      <c r="AF29" s="133"/>
      <c r="AG29" s="66" t="s">
        <v>89</v>
      </c>
      <c r="AH29" s="54"/>
      <c r="AI29" s="54"/>
      <c r="AJ29" s="54"/>
      <c r="AK29" s="54"/>
      <c r="AL29" s="54"/>
      <c r="AM29" s="103"/>
      <c r="AN29" s="11"/>
      <c r="AO29" s="11"/>
      <c r="AP29" s="133"/>
      <c r="AQ29" s="66" t="s">
        <v>89</v>
      </c>
      <c r="AR29" s="54"/>
      <c r="AS29" s="54"/>
      <c r="AT29" s="54"/>
      <c r="AU29" s="54"/>
      <c r="AV29" s="54"/>
      <c r="AW29" s="103"/>
      <c r="AX29" s="11"/>
      <c r="AY29" s="11"/>
      <c r="AZ29" s="133"/>
      <c r="BA29" s="66" t="s">
        <v>89</v>
      </c>
      <c r="BB29" s="54"/>
      <c r="BC29" s="54"/>
      <c r="BD29" s="54"/>
      <c r="BE29" s="54"/>
      <c r="BF29" s="54"/>
      <c r="BG29" s="103"/>
      <c r="BH29" s="11"/>
      <c r="BI29" s="11"/>
      <c r="BJ29" s="133"/>
      <c r="BK29" s="66" t="s">
        <v>89</v>
      </c>
      <c r="BL29" s="54"/>
      <c r="BM29" s="54"/>
      <c r="BN29" s="54"/>
      <c r="BO29" s="54"/>
      <c r="BP29" s="54"/>
      <c r="BQ29" s="103"/>
      <c r="BR29" s="11"/>
      <c r="BS29" s="11"/>
      <c r="BT29" s="133"/>
      <c r="BU29" s="66" t="s">
        <v>89</v>
      </c>
      <c r="BV29" s="54"/>
      <c r="BW29" s="54"/>
      <c r="BX29" s="54"/>
      <c r="BY29" s="54"/>
      <c r="BZ29" s="54"/>
      <c r="CA29" s="103"/>
      <c r="CB29" s="11"/>
      <c r="CC29" s="11"/>
      <c r="CD29" s="133"/>
      <c r="CE29" s="66" t="s">
        <v>89</v>
      </c>
      <c r="CF29" s="54"/>
      <c r="CG29" s="54"/>
      <c r="CH29" s="54"/>
      <c r="CI29" s="54"/>
      <c r="CJ29" s="54"/>
      <c r="CK29" s="103"/>
      <c r="CL29" s="11"/>
      <c r="CM29" s="11"/>
      <c r="CN29" s="133"/>
      <c r="CO29" s="66" t="s">
        <v>89</v>
      </c>
      <c r="CP29" s="54"/>
      <c r="CQ29" s="54"/>
      <c r="CR29" s="54"/>
      <c r="CS29" s="54"/>
      <c r="CT29" s="54"/>
      <c r="CU29" s="103"/>
      <c r="CV29" s="11"/>
      <c r="CW29" s="11"/>
      <c r="CX29" s="133"/>
      <c r="CY29" s="66" t="s">
        <v>89</v>
      </c>
      <c r="CZ29" s="54"/>
      <c r="DA29" s="54"/>
      <c r="DB29" s="54"/>
      <c r="DC29" s="54"/>
      <c r="DD29" s="54"/>
      <c r="DE29" s="103"/>
      <c r="DF29" s="11"/>
      <c r="DG29" s="11"/>
      <c r="DH29" s="133"/>
      <c r="DI29" s="66" t="s">
        <v>89</v>
      </c>
      <c r="DJ29" s="54"/>
      <c r="DK29" s="54"/>
      <c r="DL29" s="54"/>
      <c r="DM29" s="54"/>
      <c r="DN29" s="54"/>
      <c r="DO29" s="103"/>
      <c r="DP29" s="11"/>
      <c r="DQ29" s="11"/>
      <c r="DR29" s="133"/>
      <c r="DS29" s="66" t="s">
        <v>89</v>
      </c>
      <c r="DT29" s="54"/>
      <c r="DU29" s="54"/>
      <c r="DV29" s="54"/>
      <c r="DW29" s="54"/>
      <c r="DX29" s="54"/>
      <c r="DY29" s="103"/>
      <c r="DZ29" s="11"/>
      <c r="EA29" s="11"/>
      <c r="EB29" s="133"/>
      <c r="EC29" s="66" t="s">
        <v>89</v>
      </c>
      <c r="ED29" s="54"/>
      <c r="EE29" s="54"/>
      <c r="EF29" s="54"/>
      <c r="EG29" s="54"/>
      <c r="EH29" s="54"/>
      <c r="EI29" s="103"/>
      <c r="EJ29" s="11"/>
      <c r="EK29" s="11"/>
      <c r="EL29" s="133"/>
      <c r="EM29" s="66" t="s">
        <v>89</v>
      </c>
      <c r="EN29" s="54"/>
      <c r="EO29" s="54"/>
      <c r="EP29" s="54"/>
      <c r="EQ29" s="54"/>
      <c r="ER29" s="54"/>
      <c r="ES29" s="103"/>
      <c r="ET29" s="11"/>
      <c r="EU29" s="11"/>
      <c r="EV29" s="133"/>
      <c r="EW29" s="66" t="s">
        <v>89</v>
      </c>
      <c r="EX29" s="54"/>
      <c r="EY29" s="54"/>
      <c r="EZ29" s="54"/>
      <c r="FA29" s="54"/>
      <c r="FB29" s="54"/>
      <c r="FC29" s="103"/>
      <c r="FD29" s="11"/>
      <c r="FE29" s="11"/>
      <c r="FF29" s="133"/>
      <c r="FG29" s="66" t="s">
        <v>89</v>
      </c>
      <c r="FH29" s="54"/>
      <c r="FI29" s="54"/>
      <c r="FJ29" s="54"/>
      <c r="FK29" s="54"/>
      <c r="FL29" s="54"/>
      <c r="FM29" s="103"/>
      <c r="FN29" s="11"/>
      <c r="FO29" s="11"/>
      <c r="FP29" s="133"/>
      <c r="FQ29" s="66" t="s">
        <v>89</v>
      </c>
      <c r="FR29" s="54" t="s">
        <v>158</v>
      </c>
      <c r="FS29" s="54" t="s">
        <v>158</v>
      </c>
      <c r="FT29" s="54" t="s">
        <v>158</v>
      </c>
      <c r="FU29" s="54"/>
      <c r="FV29" s="54"/>
      <c r="FW29" s="103"/>
      <c r="FX29" s="11"/>
      <c r="FY29" s="11"/>
      <c r="FZ29" s="133"/>
      <c r="GA29" s="66" t="s">
        <v>89</v>
      </c>
      <c r="GB29" s="54"/>
      <c r="GC29" s="54"/>
      <c r="GD29" s="54"/>
      <c r="GE29" s="54"/>
      <c r="GF29" s="54"/>
      <c r="GG29" s="103"/>
      <c r="GH29" s="11"/>
      <c r="GI29" s="11"/>
      <c r="GJ29" s="133"/>
      <c r="GK29" s="66" t="s">
        <v>89</v>
      </c>
      <c r="GL29" s="54"/>
      <c r="GM29" s="54"/>
      <c r="GN29" s="54"/>
      <c r="GO29" s="54"/>
      <c r="GP29" s="54"/>
      <c r="GQ29" s="103"/>
      <c r="GR29" s="11"/>
      <c r="GS29" s="11"/>
      <c r="GT29" s="133"/>
      <c r="GU29" s="66" t="s">
        <v>89</v>
      </c>
      <c r="GV29" s="54"/>
      <c r="GW29" s="54"/>
      <c r="GX29" s="54"/>
      <c r="GY29" s="54"/>
      <c r="GZ29" s="54"/>
      <c r="HA29" s="103"/>
      <c r="HB29" s="11"/>
      <c r="HC29" s="11"/>
      <c r="HD29" s="133"/>
      <c r="HE29" s="66" t="s">
        <v>89</v>
      </c>
      <c r="HF29" s="54"/>
      <c r="HG29" s="54"/>
      <c r="HH29" s="54"/>
      <c r="HI29" s="54"/>
      <c r="HJ29" s="54"/>
      <c r="HK29" s="103"/>
      <c r="HL29" s="11"/>
      <c r="HM29" s="11"/>
      <c r="HN29" s="133"/>
      <c r="HO29" s="66" t="s">
        <v>89</v>
      </c>
      <c r="HP29" s="54"/>
      <c r="HQ29" s="54"/>
      <c r="HR29" s="54"/>
      <c r="HS29" s="54"/>
      <c r="HT29" s="54"/>
      <c r="HU29" s="103"/>
      <c r="HV29" s="11"/>
      <c r="HW29" s="11"/>
      <c r="HX29" s="133"/>
      <c r="HY29" s="66" t="s">
        <v>89</v>
      </c>
      <c r="HZ29" s="54" t="s">
        <v>157</v>
      </c>
      <c r="IA29" s="54"/>
      <c r="IB29" s="54"/>
      <c r="IC29" s="54"/>
      <c r="ID29" s="54" t="s">
        <v>157</v>
      </c>
      <c r="IE29" s="103" t="s">
        <v>157</v>
      </c>
      <c r="IF29" s="11"/>
      <c r="IG29" s="11"/>
      <c r="IH29" s="133"/>
      <c r="II29" s="66" t="s">
        <v>89</v>
      </c>
      <c r="IJ29" s="54"/>
      <c r="IK29" s="54"/>
      <c r="IL29" s="54" t="s">
        <v>157</v>
      </c>
      <c r="IM29" s="54"/>
      <c r="IN29" s="54"/>
      <c r="IO29" s="103"/>
      <c r="IP29" s="11"/>
      <c r="IQ29" s="11"/>
      <c r="IR29" s="133"/>
      <c r="IS29" s="66" t="s">
        <v>89</v>
      </c>
      <c r="IT29" s="54"/>
      <c r="IU29" s="54"/>
      <c r="IV29" s="54"/>
      <c r="IW29" s="54"/>
      <c r="IX29" s="54"/>
      <c r="IY29" s="103"/>
      <c r="IZ29" s="11"/>
      <c r="JA29" s="11"/>
      <c r="JB29" s="133"/>
      <c r="JC29" s="66" t="s">
        <v>407</v>
      </c>
      <c r="JD29" s="54" t="s">
        <v>157</v>
      </c>
      <c r="JE29" s="54"/>
      <c r="JF29" s="54"/>
      <c r="JG29" s="54"/>
      <c r="JH29" s="54" t="s">
        <v>157</v>
      </c>
      <c r="JI29" s="103" t="s">
        <v>157</v>
      </c>
      <c r="JJ29" s="11"/>
      <c r="JK29" s="11"/>
      <c r="JL29" s="133"/>
      <c r="JM29" s="66" t="s">
        <v>407</v>
      </c>
      <c r="JN29" s="54" t="s">
        <v>157</v>
      </c>
      <c r="JO29" s="54"/>
      <c r="JP29" s="54"/>
      <c r="JQ29" s="54"/>
      <c r="JR29" s="54" t="s">
        <v>157</v>
      </c>
      <c r="JS29" s="103" t="s">
        <v>157</v>
      </c>
      <c r="JT29" s="11"/>
      <c r="JU29" s="11"/>
    </row>
    <row xmlns:x14ac="http://schemas.microsoft.com/office/spreadsheetml/2009/9/ac" r="30" ht="15.75" customHeight="true" x14ac:dyDescent="0.25">
      <c r="A30" s="427" t="str">
        <f ca="true">IF(ISBLANK('Data Summary'!A32),"",'Data Summary'!A32)</f>
        <v>ETH_2021_UIS</v>
      </c>
      <c r="B30" s="134"/>
      <c r="C30" s="12" t="s">
        <v>23</v>
      </c>
      <c r="D30" s="73"/>
      <c r="E30" s="73"/>
      <c r="F30" s="73"/>
      <c r="G30" s="74"/>
      <c r="H30" s="75">
        <v>11490</v>
      </c>
      <c r="I30" s="76">
        <v>410</v>
      </c>
      <c r="J30" s="11"/>
      <c r="K30" s="11"/>
      <c r="L30" s="134"/>
      <c r="M30" s="12" t="s">
        <v>23</v>
      </c>
      <c r="N30" s="73"/>
      <c r="O30" s="73"/>
      <c r="P30" s="73"/>
      <c r="Q30" s="73"/>
      <c r="R30" s="73">
        <v>11780</v>
      </c>
      <c r="S30" s="164">
        <v>424</v>
      </c>
      <c r="T30" s="11"/>
      <c r="U30" s="11"/>
      <c r="V30" s="134"/>
      <c r="W30" s="12" t="s">
        <v>23</v>
      </c>
      <c r="X30" s="73"/>
      <c r="Y30" s="73"/>
      <c r="Z30" s="73"/>
      <c r="AA30" s="74"/>
      <c r="AB30" s="75">
        <v>12089</v>
      </c>
      <c r="AC30" s="76">
        <v>455</v>
      </c>
      <c r="AD30" s="11"/>
      <c r="AE30" s="11"/>
      <c r="AF30" s="134"/>
      <c r="AG30" s="12" t="s">
        <v>23</v>
      </c>
      <c r="AH30" s="73"/>
      <c r="AI30" s="73"/>
      <c r="AJ30" s="73"/>
      <c r="AK30" s="74"/>
      <c r="AL30" s="75">
        <v>12471</v>
      </c>
      <c r="AM30" s="76">
        <v>491</v>
      </c>
      <c r="AN30" s="11"/>
      <c r="AO30" s="11"/>
      <c r="AP30" s="134"/>
      <c r="AQ30" s="12" t="s">
        <v>23</v>
      </c>
      <c r="AR30" s="73"/>
      <c r="AS30" s="73"/>
      <c r="AT30" s="73"/>
      <c r="AU30" s="74"/>
      <c r="AV30" s="75">
        <v>13181</v>
      </c>
      <c r="AW30" s="76">
        <v>595</v>
      </c>
      <c r="AX30" s="11"/>
      <c r="AY30" s="11"/>
      <c r="AZ30" s="134"/>
      <c r="BA30" s="12" t="s">
        <v>23</v>
      </c>
      <c r="BB30" s="73"/>
      <c r="BC30" s="73"/>
      <c r="BD30" s="73"/>
      <c r="BE30" s="74"/>
      <c r="BF30" s="75">
        <v>16513</v>
      </c>
      <c r="BG30" s="76">
        <v>706</v>
      </c>
      <c r="BH30" s="11"/>
      <c r="BI30" s="11"/>
      <c r="BJ30" s="134"/>
      <c r="BK30" s="12" t="s">
        <v>23</v>
      </c>
      <c r="BL30" s="73"/>
      <c r="BM30" s="73"/>
      <c r="BN30" s="73"/>
      <c r="BO30" s="74"/>
      <c r="BP30" s="75">
        <v>19412</v>
      </c>
      <c r="BQ30" s="76">
        <v>835</v>
      </c>
      <c r="BR30" s="11"/>
      <c r="BS30" s="11"/>
      <c r="BT30" s="134"/>
      <c r="BU30" s="12" t="s">
        <v>23</v>
      </c>
      <c r="BV30" s="73"/>
      <c r="BW30" s="73"/>
      <c r="BX30" s="73"/>
      <c r="BY30" s="74"/>
      <c r="BZ30" s="75">
        <v>20660</v>
      </c>
      <c r="CA30" s="76">
        <v>952</v>
      </c>
      <c r="CB30" s="11"/>
      <c r="CC30" s="11"/>
      <c r="CD30" s="134"/>
      <c r="CE30" s="12" t="s">
        <v>23</v>
      </c>
      <c r="CF30" s="73"/>
      <c r="CG30" s="73"/>
      <c r="CH30" s="73"/>
      <c r="CI30" s="74"/>
      <c r="CJ30" s="75">
        <v>23354</v>
      </c>
      <c r="CK30" s="76">
        <v>1087</v>
      </c>
      <c r="CL30" s="11"/>
      <c r="CM30" s="11"/>
      <c r="CN30" s="134"/>
      <c r="CO30" s="12" t="s">
        <v>23</v>
      </c>
      <c r="CP30" s="73"/>
      <c r="CQ30" s="73"/>
      <c r="CR30" s="73"/>
      <c r="CS30" s="74"/>
      <c r="CT30" s="75">
        <v>25212</v>
      </c>
      <c r="CU30" s="76">
        <v>1197</v>
      </c>
      <c r="CV30" s="11"/>
      <c r="CW30" s="11"/>
      <c r="CX30" s="134"/>
      <c r="CY30" s="12" t="s">
        <v>23</v>
      </c>
      <c r="CZ30" s="73"/>
      <c r="DA30" s="73"/>
      <c r="DB30" s="73"/>
      <c r="DC30" s="74"/>
      <c r="DD30" s="75">
        <v>26951</v>
      </c>
      <c r="DE30" s="76">
        <v>1351</v>
      </c>
      <c r="DF30" s="11"/>
      <c r="DG30" s="11"/>
      <c r="DH30" s="134"/>
      <c r="DI30" s="12" t="s">
        <v>23</v>
      </c>
      <c r="DJ30" s="73"/>
      <c r="DK30" s="73"/>
      <c r="DL30" s="73"/>
      <c r="DM30" s="74"/>
      <c r="DN30" s="75"/>
      <c r="DO30" s="76"/>
      <c r="DP30" s="11"/>
      <c r="DQ30" s="11"/>
      <c r="DR30" s="134"/>
      <c r="DS30" s="12" t="s">
        <v>23</v>
      </c>
      <c r="DT30" s="73"/>
      <c r="DU30" s="73"/>
      <c r="DV30" s="73"/>
      <c r="DW30" s="74">
        <v>3418</v>
      </c>
      <c r="DX30" s="75">
        <v>28349</v>
      </c>
      <c r="DY30" s="76">
        <v>1517</v>
      </c>
      <c r="DZ30" s="11"/>
      <c r="EA30" s="11"/>
      <c r="EB30" s="134"/>
      <c r="EC30" s="12" t="s">
        <v>23</v>
      </c>
      <c r="ED30" s="73"/>
      <c r="EE30" s="73"/>
      <c r="EF30" s="73"/>
      <c r="EG30" s="74"/>
      <c r="EH30" s="75"/>
      <c r="EI30" s="76"/>
      <c r="EJ30" s="11"/>
      <c r="EK30" s="11"/>
      <c r="EL30" s="134"/>
      <c r="EM30" s="12" t="s">
        <v>23</v>
      </c>
      <c r="EN30" s="73"/>
      <c r="EO30" s="73"/>
      <c r="EP30" s="73"/>
      <c r="EQ30" s="74">
        <v>3580</v>
      </c>
      <c r="ER30" s="75">
        <v>29643</v>
      </c>
      <c r="ES30" s="76">
        <v>1710</v>
      </c>
      <c r="ET30" s="11"/>
      <c r="EU30" s="11"/>
      <c r="EV30" s="134"/>
      <c r="EW30" s="12" t="s">
        <v>23</v>
      </c>
      <c r="EX30" s="73"/>
      <c r="EY30" s="73"/>
      <c r="EZ30" s="73"/>
      <c r="FA30" s="74"/>
      <c r="FB30" s="75"/>
      <c r="FC30" s="76"/>
      <c r="FD30" s="11"/>
      <c r="FE30" s="11"/>
      <c r="FF30" s="134"/>
      <c r="FG30" s="12" t="s">
        <v>23</v>
      </c>
      <c r="FH30" s="73"/>
      <c r="FI30" s="73"/>
      <c r="FJ30" s="73"/>
      <c r="FK30" s="74">
        <v>3688</v>
      </c>
      <c r="FL30" s="75">
        <v>30534</v>
      </c>
      <c r="FM30" s="76">
        <v>1912</v>
      </c>
      <c r="FN30" s="11"/>
      <c r="FO30" s="11"/>
      <c r="FP30" s="134"/>
      <c r="FQ30" s="12" t="s">
        <v>23</v>
      </c>
      <c r="FR30" s="73"/>
      <c r="FS30" s="73"/>
      <c r="FT30" s="73"/>
      <c r="FU30" s="74"/>
      <c r="FV30" s="75"/>
      <c r="FW30" s="76"/>
      <c r="FX30" s="11"/>
      <c r="FY30" s="11"/>
      <c r="FZ30" s="134"/>
      <c r="GA30" s="12" t="s">
        <v>23</v>
      </c>
      <c r="GB30" s="73"/>
      <c r="GC30" s="73"/>
      <c r="GD30" s="73"/>
      <c r="GE30" s="74"/>
      <c r="GF30" s="75"/>
      <c r="GG30" s="76"/>
      <c r="GH30" s="11"/>
      <c r="GI30" s="11"/>
      <c r="GJ30" s="134"/>
      <c r="GK30" s="12" t="s">
        <v>23</v>
      </c>
      <c r="GL30" s="73"/>
      <c r="GM30" s="73"/>
      <c r="GN30" s="73"/>
      <c r="GO30" s="74"/>
      <c r="GP30" s="75"/>
      <c r="GQ30" s="76"/>
      <c r="GR30" s="11"/>
      <c r="GS30" s="11"/>
      <c r="GT30" s="134"/>
      <c r="GU30" s="12" t="s">
        <v>23</v>
      </c>
      <c r="GV30" s="73"/>
      <c r="GW30" s="73"/>
      <c r="GX30" s="73"/>
      <c r="GY30" s="74"/>
      <c r="GZ30" s="75"/>
      <c r="HA30" s="76"/>
      <c r="HB30" s="11"/>
      <c r="HC30" s="11"/>
      <c r="HD30" s="134"/>
      <c r="HE30" s="12" t="s">
        <v>23</v>
      </c>
      <c r="HF30" s="73"/>
      <c r="HG30" s="73"/>
      <c r="HH30" s="73"/>
      <c r="HI30" s="74"/>
      <c r="HJ30" s="75"/>
      <c r="HK30" s="76"/>
      <c r="HL30" s="11"/>
      <c r="HM30" s="11"/>
      <c r="HN30" s="134"/>
      <c r="HO30" s="12" t="s">
        <v>23</v>
      </c>
      <c r="HP30" s="73"/>
      <c r="HQ30" s="73"/>
      <c r="HR30" s="73"/>
      <c r="HS30" s="74"/>
      <c r="HT30" s="75"/>
      <c r="HU30" s="76"/>
      <c r="HV30" s="11"/>
      <c r="HW30" s="11"/>
      <c r="HX30" s="134"/>
      <c r="HY30" s="12" t="s">
        <v>23</v>
      </c>
      <c r="HZ30" s="217"/>
      <c r="IA30" s="217"/>
      <c r="IB30" s="217"/>
      <c r="IC30" s="218"/>
      <c r="ID30" s="219">
        <v>35838</v>
      </c>
      <c r="IE30" s="76">
        <v>3393</v>
      </c>
      <c r="IF30" s="11"/>
      <c r="IG30" s="11"/>
      <c r="IH30" s="134"/>
      <c r="II30" s="12" t="s">
        <v>23</v>
      </c>
      <c r="IJ30" s="217"/>
      <c r="IK30" s="217"/>
      <c r="IL30" s="217"/>
      <c r="IM30" s="218"/>
      <c r="IN30" s="219"/>
      <c r="IO30" s="76"/>
      <c r="IP30" s="11"/>
      <c r="IQ30" s="11"/>
      <c r="IR30" s="134"/>
      <c r="IS30" s="12" t="s">
        <v>23</v>
      </c>
      <c r="IT30" s="73"/>
      <c r="IU30" s="73"/>
      <c r="IV30" s="73"/>
      <c r="IW30" s="74"/>
      <c r="IX30" s="75"/>
      <c r="IY30" s="76"/>
      <c r="IZ30" s="11"/>
      <c r="JA30" s="11"/>
      <c r="JB30" s="134"/>
      <c r="JC30" s="12" t="s">
        <v>23</v>
      </c>
      <c r="JD30" s="73"/>
      <c r="JE30" s="73"/>
      <c r="JF30" s="73"/>
      <c r="JG30" s="74"/>
      <c r="JH30" s="75"/>
      <c r="JI30" s="76"/>
      <c r="JJ30" s="11"/>
      <c r="JK30" s="11"/>
      <c r="JL30" s="134"/>
      <c r="JM30" s="12" t="s">
        <v>23</v>
      </c>
      <c r="JN30" s="217">
        <v>44968</v>
      </c>
      <c r="JO30" s="217" t="s">
        <v>408</v>
      </c>
      <c r="JP30" s="217" t="s">
        <v>408</v>
      </c>
      <c r="JQ30" s="218">
        <v>4840</v>
      </c>
      <c r="JR30" s="219">
        <v>36492</v>
      </c>
      <c r="JS30" s="76">
        <v>3636</v>
      </c>
      <c r="JT30" s="11"/>
      <c r="JU30" s="11"/>
    </row>
    <row xmlns:x14ac="http://schemas.microsoft.com/office/spreadsheetml/2009/9/ac" r="31" s="3" customFormat="true" ht="16.5" thickBot="true" x14ac:dyDescent="0.3">
      <c r="A31" s="427" t="str">
        <f ca="true">IF(ISBLANK('Data Summary'!A33),"",'Data Summary'!A33)</f>
        <v>ETH_2022_EMIS</v>
      </c>
      <c r="B31" s="135"/>
      <c r="C31" s="77" t="s">
        <v>20</v>
      </c>
      <c r="D31" s="78">
        <f>11490+410</f>
        <v>11900</v>
      </c>
      <c r="E31" s="78">
        <f>1745+381</f>
        <v>2126</v>
      </c>
      <c r="F31" s="78">
        <f>9745+29</f>
        <v>9774</v>
      </c>
      <c r="G31" s="78"/>
      <c r="H31" s="78">
        <v>11490</v>
      </c>
      <c r="I31" s="79">
        <v>410</v>
      </c>
      <c r="J31" s="11"/>
      <c r="K31" s="11"/>
      <c r="L31" s="135"/>
      <c r="M31" s="77" t="s">
        <v>20</v>
      </c>
      <c r="N31" s="78">
        <f>SUM(R31:S31)</f>
        <v>12204</v>
      </c>
      <c r="O31" s="162">
        <f>1793+395</f>
        <v>2188</v>
      </c>
      <c r="P31" s="162">
        <f>9987+29</f>
        <v>10016</v>
      </c>
      <c r="Q31" s="162"/>
      <c r="R31" s="162">
        <v>11780</v>
      </c>
      <c r="S31" s="163">
        <v>424</v>
      </c>
      <c r="T31" s="11"/>
      <c r="U31" s="11"/>
      <c r="V31" s="135"/>
      <c r="W31" s="77" t="s">
        <v>20</v>
      </c>
      <c r="X31" s="78">
        <f>SUM(AB31:AC31)</f>
        <v>12544</v>
      </c>
      <c r="Y31" s="78">
        <f>1930+426</f>
        <v>2356</v>
      </c>
      <c r="Z31" s="78">
        <f>10159+29</f>
        <v>10188</v>
      </c>
      <c r="AA31" s="78"/>
      <c r="AB31" s="78">
        <v>12089</v>
      </c>
      <c r="AC31" s="79">
        <v>455</v>
      </c>
      <c r="AD31" s="11"/>
      <c r="AE31" s="11"/>
      <c r="AF31" s="135"/>
      <c r="AG31" s="77" t="s">
        <v>20</v>
      </c>
      <c r="AH31" s="78">
        <f>SUM(AL31:AM31)</f>
        <v>12962</v>
      </c>
      <c r="AI31" s="78">
        <f>1998+449</f>
        <v>2447</v>
      </c>
      <c r="AJ31" s="78">
        <f>10473+42</f>
        <v>10515</v>
      </c>
      <c r="AK31" s="78"/>
      <c r="AL31" s="78">
        <v>12471</v>
      </c>
      <c r="AM31" s="79">
        <v>491</v>
      </c>
      <c r="AN31" s="11"/>
      <c r="AO31" s="11"/>
      <c r="AP31" s="135"/>
      <c r="AQ31" s="77" t="s">
        <v>20</v>
      </c>
      <c r="AR31" s="78">
        <f>SUM(AV31:AW31)</f>
        <v>13776</v>
      </c>
      <c r="AS31" s="78">
        <f>2134+533</f>
        <v>2667</v>
      </c>
      <c r="AT31" s="78">
        <f>11047+62</f>
        <v>11109</v>
      </c>
      <c r="AU31" s="78"/>
      <c r="AV31" s="78">
        <v>13181</v>
      </c>
      <c r="AW31" s="79">
        <v>595</v>
      </c>
      <c r="AX31" s="11"/>
      <c r="AY31" s="11"/>
      <c r="AZ31" s="135"/>
      <c r="BA31" s="77" t="s">
        <v>20</v>
      </c>
      <c r="BB31" s="78">
        <f>SUM(BF31:BG31)</f>
        <v>17219</v>
      </c>
      <c r="BC31" s="78">
        <f>2428+617</f>
        <v>3045</v>
      </c>
      <c r="BD31" s="78">
        <f>14085+89</f>
        <v>14174</v>
      </c>
      <c r="BE31" s="78"/>
      <c r="BF31" s="78">
        <v>16513</v>
      </c>
      <c r="BG31" s="79">
        <v>706</v>
      </c>
      <c r="BH31" s="11"/>
      <c r="BI31" s="11"/>
      <c r="BJ31" s="135"/>
      <c r="BK31" s="77" t="s">
        <v>20</v>
      </c>
      <c r="BL31" s="78">
        <f>SUM(BP31:BQ31)</f>
        <v>20247</v>
      </c>
      <c r="BM31" s="78">
        <f>2676+707</f>
        <v>3383</v>
      </c>
      <c r="BN31" s="78">
        <f>16736+128</f>
        <v>16864</v>
      </c>
      <c r="BO31" s="78"/>
      <c r="BP31" s="78">
        <v>19412</v>
      </c>
      <c r="BQ31" s="79">
        <v>835</v>
      </c>
      <c r="BR31" s="11"/>
      <c r="BS31" s="11"/>
      <c r="BT31" s="135"/>
      <c r="BU31" s="77" t="s">
        <v>20</v>
      </c>
      <c r="BV31" s="83">
        <f>SUM(BZ31:CA31)</f>
        <v>21612</v>
      </c>
      <c r="BW31" s="83">
        <f>2680+803</f>
        <v>3483</v>
      </c>
      <c r="BX31" s="83">
        <f>17980+149</f>
        <v>18129</v>
      </c>
      <c r="BY31" s="84"/>
      <c r="BZ31" s="78">
        <v>20660</v>
      </c>
      <c r="CA31" s="79">
        <v>952</v>
      </c>
      <c r="CB31" s="11"/>
      <c r="CC31" s="11"/>
      <c r="CD31" s="135"/>
      <c r="CE31" s="77" t="s">
        <v>20</v>
      </c>
      <c r="CF31" s="83">
        <f>SUM(CJ31:CK31)</f>
        <v>24441</v>
      </c>
      <c r="CG31" s="83">
        <f>3100+904</f>
        <v>4004</v>
      </c>
      <c r="CH31" s="83">
        <f>20254+183</f>
        <v>20437</v>
      </c>
      <c r="CI31" s="84"/>
      <c r="CJ31" s="78">
        <v>23354</v>
      </c>
      <c r="CK31" s="79">
        <v>1087</v>
      </c>
      <c r="CL31" s="11"/>
      <c r="CM31" s="11"/>
      <c r="CN31" s="135"/>
      <c r="CO31" s="77" t="s">
        <v>20</v>
      </c>
      <c r="CP31" s="78">
        <f>SUM(CT31:CU31)</f>
        <v>26409</v>
      </c>
      <c r="CQ31" s="78">
        <f>3206+976</f>
        <v>4182</v>
      </c>
      <c r="CR31" s="78">
        <f>21886+209</f>
        <v>22095</v>
      </c>
      <c r="CS31" s="78"/>
      <c r="CT31" s="78">
        <v>25212</v>
      </c>
      <c r="CU31" s="79">
        <v>1197</v>
      </c>
      <c r="CV31" s="11"/>
      <c r="CW31" s="11"/>
      <c r="CX31" s="135"/>
      <c r="CY31" s="77" t="s">
        <v>20</v>
      </c>
      <c r="CZ31" s="78">
        <f>SUM(DD31:DE31)</f>
        <v>28302</v>
      </c>
      <c r="DA31" s="78">
        <f>3206+1053</f>
        <v>4259</v>
      </c>
      <c r="DB31" s="78">
        <f>23745+298</f>
        <v>24043</v>
      </c>
      <c r="DC31" s="78"/>
      <c r="DD31" s="78">
        <v>26951</v>
      </c>
      <c r="DE31" s="79">
        <v>1351</v>
      </c>
      <c r="DF31" s="11"/>
      <c r="DG31" s="11"/>
      <c r="DH31" s="135"/>
      <c r="DI31" s="77" t="s">
        <v>20</v>
      </c>
      <c r="DJ31" s="78"/>
      <c r="DK31" s="78"/>
      <c r="DL31" s="78"/>
      <c r="DM31" s="78"/>
      <c r="DN31" s="78"/>
      <c r="DO31" s="79"/>
      <c r="DP31" s="11"/>
      <c r="DQ31" s="11"/>
      <c r="DR31" s="135"/>
      <c r="DS31" s="77" t="s">
        <v>20</v>
      </c>
      <c r="DT31" s="78"/>
      <c r="DU31" s="78"/>
      <c r="DV31" s="78"/>
      <c r="DW31" s="78"/>
      <c r="DX31" s="78">
        <v>28349</v>
      </c>
      <c r="DY31" s="79">
        <v>1517</v>
      </c>
      <c r="DZ31" s="11"/>
      <c r="EA31" s="11"/>
      <c r="EB31" s="135"/>
      <c r="EC31" s="77" t="s">
        <v>20</v>
      </c>
      <c r="ED31" s="78"/>
      <c r="EE31" s="78"/>
      <c r="EF31" s="78"/>
      <c r="EG31" s="78"/>
      <c r="EH31" s="78"/>
      <c r="EI31" s="79"/>
      <c r="EJ31" s="11"/>
      <c r="EK31" s="11"/>
      <c r="EL31" s="135"/>
      <c r="EM31" s="77" t="s">
        <v>20</v>
      </c>
      <c r="EN31" s="78"/>
      <c r="EO31" s="78"/>
      <c r="EP31" s="78"/>
      <c r="EQ31" s="78"/>
      <c r="ER31" s="78">
        <v>29482</v>
      </c>
      <c r="ES31" s="79">
        <v>1710</v>
      </c>
      <c r="ET31" s="11"/>
      <c r="EU31" s="11"/>
      <c r="EV31" s="135"/>
      <c r="EW31" s="77" t="s">
        <v>20</v>
      </c>
      <c r="EX31" s="78"/>
      <c r="EY31" s="78"/>
      <c r="EZ31" s="78"/>
      <c r="FA31" s="78"/>
      <c r="FB31" s="78"/>
      <c r="FC31" s="79"/>
      <c r="FD31" s="11"/>
      <c r="FE31" s="11"/>
      <c r="FF31" s="135"/>
      <c r="FG31" s="77" t="s">
        <v>20</v>
      </c>
      <c r="FH31" s="78"/>
      <c r="FI31" s="78"/>
      <c r="FJ31" s="78"/>
      <c r="FK31" s="78"/>
      <c r="FL31" s="78">
        <v>30534</v>
      </c>
      <c r="FM31" s="79">
        <v>1912</v>
      </c>
      <c r="FN31" s="11"/>
      <c r="FO31" s="11"/>
      <c r="FP31" s="135"/>
      <c r="FQ31" s="77" t="s">
        <v>20</v>
      </c>
      <c r="FR31" s="78">
        <v>94</v>
      </c>
      <c r="FS31" s="78"/>
      <c r="FT31" s="78"/>
      <c r="FU31" s="78"/>
      <c r="FV31" s="78"/>
      <c r="FW31" s="79"/>
      <c r="FX31" s="11"/>
      <c r="FY31" s="11"/>
      <c r="FZ31" s="135"/>
      <c r="GA31" s="77" t="s">
        <v>20</v>
      </c>
      <c r="GB31" s="78"/>
      <c r="GC31" s="78"/>
      <c r="GD31" s="78"/>
      <c r="GE31" s="78"/>
      <c r="GF31" s="78"/>
      <c r="GG31" s="79"/>
      <c r="GH31" s="11"/>
      <c r="GI31" s="11"/>
      <c r="GJ31" s="135"/>
      <c r="GK31" s="77" t="s">
        <v>20</v>
      </c>
      <c r="GL31" s="83">
        <f>SUM(GP31:GQ31)</f>
        <v>34381</v>
      </c>
      <c r="GM31" s="83"/>
      <c r="GN31" s="83"/>
      <c r="GO31" s="84"/>
      <c r="GP31" s="78">
        <v>32048</v>
      </c>
      <c r="GQ31" s="79">
        <v>2333</v>
      </c>
      <c r="GR31" s="11"/>
      <c r="GS31" s="11"/>
      <c r="GT31" s="135"/>
      <c r="GU31" s="77" t="s">
        <v>20</v>
      </c>
      <c r="GV31" s="83">
        <f>SUM(GZ31:HA31)</f>
        <v>36203</v>
      </c>
      <c r="GW31" s="83"/>
      <c r="GX31" s="83"/>
      <c r="GY31" s="84"/>
      <c r="GZ31" s="78">
        <v>33373</v>
      </c>
      <c r="HA31" s="79">
        <v>2830</v>
      </c>
      <c r="HB31" s="11"/>
      <c r="HC31" s="11"/>
      <c r="HD31" s="135"/>
      <c r="HE31" s="77" t="s">
        <v>20</v>
      </c>
      <c r="HF31" s="78">
        <f>SUM(HJ31:HK31)</f>
        <v>38023</v>
      </c>
      <c r="HG31" s="78"/>
      <c r="HH31" s="78"/>
      <c r="HI31" s="78"/>
      <c r="HJ31" s="78">
        <v>34867</v>
      </c>
      <c r="HK31" s="79">
        <v>3156</v>
      </c>
      <c r="HL31" s="11"/>
      <c r="HM31" s="11"/>
      <c r="HN31" s="135"/>
      <c r="HO31" s="77" t="s">
        <v>20</v>
      </c>
      <c r="HP31" s="78">
        <v>63</v>
      </c>
      <c r="HQ31" s="78"/>
      <c r="HR31" s="78"/>
      <c r="HS31" s="78"/>
      <c r="HT31" s="78"/>
      <c r="HU31" s="79"/>
      <c r="HV31" s="11"/>
      <c r="HW31" s="11"/>
      <c r="HX31" s="135"/>
      <c r="HY31" s="77" t="s">
        <v>20</v>
      </c>
      <c r="HZ31" s="78"/>
      <c r="IA31" s="78"/>
      <c r="IB31" s="78"/>
      <c r="IC31" s="78"/>
      <c r="ID31" s="78">
        <v>35838</v>
      </c>
      <c r="IE31" s="79">
        <v>3393</v>
      </c>
      <c r="IF31" s="11"/>
      <c r="IG31" s="11"/>
      <c r="IH31" s="135"/>
      <c r="II31" s="77" t="s">
        <v>20</v>
      </c>
      <c r="IJ31" s="78"/>
      <c r="IK31" s="78"/>
      <c r="IL31" s="78">
        <v>98</v>
      </c>
      <c r="IM31" s="78"/>
      <c r="IN31" s="78"/>
      <c r="IO31" s="79"/>
      <c r="IP31" s="11"/>
      <c r="IQ31" s="11"/>
      <c r="IR31" s="135"/>
      <c r="IS31" s="77" t="s">
        <v>20</v>
      </c>
      <c r="IT31" s="78"/>
      <c r="IU31" s="78"/>
      <c r="IV31" s="78"/>
      <c r="IW31" s="78"/>
      <c r="IX31" s="78"/>
      <c r="IY31" s="79"/>
      <c r="IZ31" s="11"/>
      <c r="JA31" s="11"/>
      <c r="JB31" s="135"/>
      <c r="JC31" s="77" t="s">
        <v>20</v>
      </c>
      <c r="JD31" s="78"/>
      <c r="JE31" s="78"/>
      <c r="JF31" s="78"/>
      <c r="JG31" s="78"/>
      <c r="JH31" s="78"/>
      <c r="JI31" s="79"/>
      <c r="JJ31" s="11"/>
      <c r="JK31" s="11"/>
      <c r="JL31" s="135"/>
      <c r="JM31" s="77" t="s">
        <v>20</v>
      </c>
      <c r="JN31" s="78">
        <v>44968</v>
      </c>
      <c r="JO31" s="78" t="s">
        <v>408</v>
      </c>
      <c r="JP31" s="78" t="s">
        <v>408</v>
      </c>
      <c r="JQ31" s="78">
        <v>4840</v>
      </c>
      <c r="JR31" s="78">
        <v>35943</v>
      </c>
      <c r="JS31" s="79">
        <v>3578</v>
      </c>
      <c r="JT31" s="11"/>
      <c r="JU31" s="11"/>
    </row>
    <row xmlns:x14ac="http://schemas.microsoft.com/office/spreadsheetml/2009/9/ac" r="32" s="3" customFormat="true" x14ac:dyDescent="0.25">
      <c r="A32" s="428" t="str">
        <f ca="true">IF(ISBLANK('Data Summary'!A34),"",'Data Summary'!A34)</f>
        <v/>
      </c>
      <c r="B32" s="136"/>
      <c r="L32" s="136"/>
      <c r="V32" s="136"/>
      <c r="AF32" s="136"/>
      <c r="AP32" s="136"/>
      <c r="AZ32" s="136"/>
      <c r="BA32" s="136"/>
      <c r="BB32" s="136"/>
      <c r="BC32" s="136"/>
      <c r="BD32" s="136"/>
      <c r="BE32" s="136"/>
      <c r="BF32" s="136"/>
      <c r="BG32" s="136"/>
      <c r="BJ32" s="136"/>
      <c r="BT32" s="136"/>
      <c r="CD32" s="136"/>
      <c r="CN32" s="136"/>
      <c r="CX32" s="136"/>
      <c r="DH32" s="136"/>
      <c r="DR32" s="136"/>
      <c r="EB32" s="136"/>
      <c r="EL32" s="136"/>
      <c r="EV32" s="136"/>
      <c r="FF32" s="136"/>
      <c r="FP32" s="136"/>
      <c r="FZ32" s="136"/>
      <c r="GJ32" s="136"/>
      <c r="GT32" s="136"/>
      <c r="HD32" s="136"/>
      <c r="HN32" s="136"/>
      <c r="HX32" s="136"/>
      <c r="JL32" s="136"/>
    </row>
    <row xmlns:x14ac="http://schemas.microsoft.com/office/spreadsheetml/2009/9/ac" r="33" s="3" customFormat="true" x14ac:dyDescent="0.25">
      <c r="A33" s="428" t="str">
        <f ca="true">IF(ISBLANK('Data Summary'!A35),"",'Data Summary'!A35)</f>
        <v/>
      </c>
      <c r="B33" s="136"/>
      <c r="L33" s="136"/>
      <c r="V33" s="136"/>
      <c r="AF33" s="136"/>
      <c r="AP33" s="136"/>
      <c r="AZ33" s="136"/>
      <c r="BA33" s="136"/>
      <c r="BB33" s="136"/>
      <c r="BC33" s="136"/>
      <c r="BD33" s="136"/>
      <c r="BE33" s="136"/>
      <c r="BF33" s="136"/>
      <c r="BG33" s="136"/>
      <c r="BJ33" s="136"/>
      <c r="BT33" s="136"/>
      <c r="CD33" s="136"/>
      <c r="CN33" s="136"/>
      <c r="CX33" s="136"/>
      <c r="DH33" s="136"/>
      <c r="DR33" s="136"/>
      <c r="EB33" s="136"/>
      <c r="EL33" s="136"/>
      <c r="EV33" s="136"/>
      <c r="FF33" s="136"/>
      <c r="FP33" s="136"/>
      <c r="FZ33" s="136"/>
      <c r="GJ33" s="136"/>
      <c r="GT33" s="136"/>
      <c r="HD33" s="136"/>
      <c r="HN33" s="136"/>
      <c r="HX33" s="136"/>
      <c r="JL33" s="136"/>
    </row>
    <row xmlns:x14ac="http://schemas.microsoft.com/office/spreadsheetml/2009/9/ac" r="34" s="3" customFormat="true" x14ac:dyDescent="0.25">
      <c r="A34" s="428" t="str">
        <f ca="true">IF(ISBLANK('Data Summary'!A36),"",'Data Summary'!A36)</f>
        <v/>
      </c>
      <c r="B34" s="136"/>
      <c r="L34" s="136"/>
      <c r="V34" s="136"/>
      <c r="AF34" s="136"/>
      <c r="AP34" s="136"/>
      <c r="AZ34" s="136"/>
      <c r="BA34" s="136"/>
      <c r="BB34" s="136"/>
      <c r="BC34" s="136"/>
      <c r="BD34" s="136"/>
      <c r="BE34" s="136"/>
      <c r="BF34" s="136"/>
      <c r="BG34" s="136"/>
      <c r="BJ34" s="136"/>
      <c r="BT34" s="136"/>
      <c r="CD34" s="136"/>
      <c r="CN34" s="136"/>
      <c r="CX34" s="136"/>
      <c r="DH34" s="136"/>
      <c r="DR34" s="136"/>
      <c r="EB34" s="136"/>
      <c r="EL34" s="136"/>
      <c r="EV34" s="136"/>
      <c r="FF34" s="136"/>
      <c r="FP34" s="136"/>
      <c r="FZ34" s="136"/>
      <c r="GJ34" s="136"/>
      <c r="GT34" s="136"/>
      <c r="HD34" s="136"/>
      <c r="HN34" s="136"/>
      <c r="HX34" s="136"/>
      <c r="JL34" s="136"/>
    </row>
    <row xmlns:x14ac="http://schemas.microsoft.com/office/spreadsheetml/2009/9/ac" r="35" s="3" customFormat="true" x14ac:dyDescent="0.25">
      <c r="A35" s="428" t="str">
        <f ca="true">IF(ISBLANK('Data Summary'!A37),"",'Data Summary'!A37)</f>
        <v/>
      </c>
      <c r="B35" s="136"/>
      <c r="L35" s="136"/>
      <c r="V35" s="136"/>
      <c r="AF35" s="136"/>
      <c r="AP35" s="136"/>
      <c r="AZ35" s="136"/>
      <c r="BA35" s="136"/>
      <c r="BB35" s="136"/>
      <c r="BC35" s="136"/>
      <c r="BD35" s="136"/>
      <c r="BE35" s="136"/>
      <c r="BF35" s="136"/>
      <c r="BG35" s="136"/>
      <c r="BJ35" s="136"/>
      <c r="BT35" s="136"/>
      <c r="CD35" s="136"/>
      <c r="CN35" s="136"/>
      <c r="CX35" s="136"/>
      <c r="DH35" s="136"/>
      <c r="DR35" s="136"/>
      <c r="EB35" s="136"/>
      <c r="EL35" s="136"/>
      <c r="EV35" s="136"/>
      <c r="FF35" s="136"/>
      <c r="FP35" s="136"/>
      <c r="FZ35" s="136"/>
      <c r="GJ35" s="136"/>
      <c r="GT35" s="136"/>
      <c r="HD35" s="136"/>
      <c r="HN35" s="136"/>
      <c r="HX35" s="136"/>
      <c r="JL35" s="136"/>
    </row>
    <row xmlns:x14ac="http://schemas.microsoft.com/office/spreadsheetml/2009/9/ac" r="36" s="3" customFormat="true" x14ac:dyDescent="0.25">
      <c r="A36" s="428" t="str">
        <f ca="true">IF(ISBLANK('Data Summary'!A38),"",'Data Summary'!A38)</f>
        <v/>
      </c>
      <c r="B36" s="136"/>
      <c r="L36" s="136"/>
      <c r="V36" s="136"/>
      <c r="AF36" s="136"/>
      <c r="AP36" s="136"/>
      <c r="AZ36" s="136"/>
      <c r="BA36" s="136"/>
      <c r="BB36" s="136"/>
      <c r="BC36" s="136"/>
      <c r="BD36" s="136"/>
      <c r="BE36" s="136"/>
      <c r="BF36" s="136"/>
      <c r="BG36" s="136"/>
      <c r="BJ36" s="136"/>
      <c r="BT36" s="136"/>
      <c r="CD36" s="136"/>
      <c r="CN36" s="136"/>
      <c r="CX36" s="136"/>
      <c r="DH36" s="136"/>
      <c r="DR36" s="136"/>
      <c r="EB36" s="136"/>
      <c r="EL36" s="136"/>
      <c r="EV36" s="136"/>
      <c r="FF36" s="136"/>
      <c r="FP36" s="136"/>
      <c r="FZ36" s="136"/>
      <c r="GJ36" s="136"/>
      <c r="GT36" s="136"/>
      <c r="HD36" s="136"/>
      <c r="HN36" s="136"/>
      <c r="HX36" s="136"/>
      <c r="JL36" s="136"/>
    </row>
    <row xmlns:x14ac="http://schemas.microsoft.com/office/spreadsheetml/2009/9/ac" r="37" s="3" customFormat="true" x14ac:dyDescent="0.25">
      <c r="A37" s="428" t="str">
        <f ca="true">IF(ISBLANK('Data Summary'!A39),"",'Data Summary'!A39)</f>
        <v/>
      </c>
      <c r="B37" s="136"/>
      <c r="L37" s="136"/>
      <c r="V37" s="136"/>
      <c r="AF37" s="136"/>
      <c r="AP37" s="136"/>
      <c r="AZ37" s="136"/>
      <c r="BA37" s="136"/>
      <c r="BB37" s="136"/>
      <c r="BC37" s="136"/>
      <c r="BD37" s="136"/>
      <c r="BE37" s="136"/>
      <c r="BF37" s="136"/>
      <c r="BG37" s="136"/>
      <c r="BJ37" s="136"/>
      <c r="BT37" s="136"/>
      <c r="CD37" s="136"/>
      <c r="CN37" s="136"/>
      <c r="CX37" s="136"/>
      <c r="DH37" s="136"/>
      <c r="DR37" s="136"/>
      <c r="EB37" s="136"/>
      <c r="EL37" s="136"/>
      <c r="EV37" s="136"/>
      <c r="FF37" s="136"/>
      <c r="FP37" s="136"/>
      <c r="FZ37" s="136"/>
      <c r="GJ37" s="136"/>
      <c r="GT37" s="136"/>
      <c r="HD37" s="136"/>
      <c r="HN37" s="136"/>
      <c r="HX37" s="136"/>
      <c r="JL37" s="136"/>
    </row>
    <row xmlns:x14ac="http://schemas.microsoft.com/office/spreadsheetml/2009/9/ac" r="38" s="3" customFormat="true" x14ac:dyDescent="0.25">
      <c r="A38" s="428" t="str">
        <f ca="true">IF(ISBLANK('Data Summary'!A40),"",'Data Summary'!A40)</f>
        <v/>
      </c>
      <c r="B38" s="136"/>
      <c r="L38" s="136"/>
      <c r="V38" s="136"/>
      <c r="AF38" s="136"/>
      <c r="AP38" s="136"/>
      <c r="AZ38" s="136"/>
      <c r="BA38" s="136"/>
      <c r="BB38" s="136"/>
      <c r="BC38" s="136"/>
      <c r="BD38" s="136"/>
      <c r="BE38" s="136"/>
      <c r="BF38" s="136"/>
      <c r="BG38" s="136"/>
      <c r="BJ38" s="136"/>
      <c r="BT38" s="136"/>
      <c r="CD38" s="136"/>
      <c r="CN38" s="136"/>
      <c r="CX38" s="136"/>
      <c r="DH38" s="136"/>
      <c r="DR38" s="136"/>
      <c r="EB38" s="136"/>
      <c r="EL38" s="136"/>
      <c r="EV38" s="136"/>
      <c r="FF38" s="136"/>
      <c r="FP38" s="136"/>
      <c r="FZ38" s="136"/>
      <c r="GJ38" s="136"/>
      <c r="GT38" s="136"/>
      <c r="HD38" s="136"/>
      <c r="HN38" s="136"/>
      <c r="HX38" s="136"/>
      <c r="JL38" s="136"/>
    </row>
    <row xmlns:x14ac="http://schemas.microsoft.com/office/spreadsheetml/2009/9/ac" r="39" s="3" customFormat="true" x14ac:dyDescent="0.25">
      <c r="A39" s="428" t="str">
        <f ca="true">IF(ISBLANK('Data Summary'!A41),"",'Data Summary'!A41)</f>
        <v/>
      </c>
      <c r="B39" s="136"/>
      <c r="L39" s="136"/>
      <c r="V39" s="136"/>
      <c r="AF39" s="136"/>
      <c r="AP39" s="136"/>
      <c r="AZ39" s="136"/>
      <c r="BA39" s="136"/>
      <c r="BB39" s="136"/>
      <c r="BC39" s="136"/>
      <c r="BD39" s="136"/>
      <c r="BE39" s="136"/>
      <c r="BF39" s="136"/>
      <c r="BG39" s="136"/>
      <c r="BJ39" s="136"/>
      <c r="BT39" s="136"/>
      <c r="CD39" s="136"/>
      <c r="CN39" s="136"/>
      <c r="CX39" s="136"/>
      <c r="DH39" s="136"/>
      <c r="DR39" s="136"/>
      <c r="EB39" s="136"/>
      <c r="EL39" s="136"/>
      <c r="EV39" s="136"/>
      <c r="FF39" s="136"/>
      <c r="FP39" s="136"/>
      <c r="FZ39" s="136"/>
      <c r="GJ39" s="136"/>
      <c r="GT39" s="136"/>
      <c r="HD39" s="136"/>
      <c r="HN39" s="136"/>
      <c r="HX39" s="136"/>
      <c r="JL39" s="136"/>
    </row>
    <row xmlns:x14ac="http://schemas.microsoft.com/office/spreadsheetml/2009/9/ac" r="40" s="3" customFormat="true" x14ac:dyDescent="0.25">
      <c r="A40" s="428" t="str">
        <f ca="true">IF(ISBLANK('Data Summary'!A42),"",'Data Summary'!A42)</f>
        <v/>
      </c>
      <c r="B40" s="136"/>
      <c r="L40" s="136"/>
      <c r="V40" s="136"/>
      <c r="AF40" s="136"/>
      <c r="AP40" s="136"/>
      <c r="AZ40" s="136"/>
      <c r="BA40" s="136"/>
      <c r="BB40" s="136"/>
      <c r="BC40" s="136"/>
      <c r="BD40" s="136"/>
      <c r="BE40" s="136"/>
      <c r="BF40" s="136"/>
      <c r="BG40" s="136"/>
      <c r="BJ40" s="136"/>
      <c r="BT40" s="136"/>
      <c r="CD40" s="136"/>
      <c r="CN40" s="136"/>
      <c r="CX40" s="136"/>
      <c r="DH40" s="136"/>
      <c r="DR40" s="136"/>
      <c r="EB40" s="136"/>
      <c r="EL40" s="136"/>
      <c r="EV40" s="136"/>
      <c r="FF40" s="136"/>
      <c r="FP40" s="136"/>
      <c r="FZ40" s="136"/>
      <c r="GJ40" s="136"/>
      <c r="GT40" s="136"/>
      <c r="HD40" s="136"/>
      <c r="HN40" s="136"/>
      <c r="HX40" s="136"/>
      <c r="JL40" s="136"/>
    </row>
    <row xmlns:x14ac="http://schemas.microsoft.com/office/spreadsheetml/2009/9/ac" r="41" s="3" customFormat="true" x14ac:dyDescent="0.25">
      <c r="A41" s="428" t="str">
        <f ca="true">IF(ISBLANK('Data Summary'!A43),"",'Data Summary'!A43)</f>
        <v/>
      </c>
      <c r="B41" s="136"/>
      <c r="L41" s="136"/>
      <c r="V41" s="136"/>
      <c r="AF41" s="136"/>
      <c r="AP41" s="136"/>
      <c r="AZ41" s="136"/>
      <c r="BA41" s="136"/>
      <c r="BB41" s="136"/>
      <c r="BC41" s="136"/>
      <c r="BD41" s="136"/>
      <c r="BE41" s="136"/>
      <c r="BF41" s="136"/>
      <c r="BG41" s="136"/>
      <c r="BJ41" s="136"/>
      <c r="BT41" s="136"/>
      <c r="CD41" s="136"/>
      <c r="CN41" s="136"/>
      <c r="CX41" s="136"/>
      <c r="DH41" s="136"/>
      <c r="DR41" s="136"/>
      <c r="EB41" s="136"/>
      <c r="EL41" s="136"/>
      <c r="EV41" s="136"/>
      <c r="FF41" s="136"/>
      <c r="FP41" s="136"/>
      <c r="FZ41" s="136"/>
      <c r="GJ41" s="136"/>
      <c r="GT41" s="136"/>
      <c r="HD41" s="136"/>
      <c r="HN41" s="136"/>
      <c r="HX41" s="136"/>
      <c r="JL41" s="136"/>
    </row>
    <row xmlns:x14ac="http://schemas.microsoft.com/office/spreadsheetml/2009/9/ac" r="42" s="3" customFormat="true" x14ac:dyDescent="0.25">
      <c r="A42" s="428" t="str">
        <f ca="true">IF(ISBLANK('Data Summary'!A44),"",'Data Summary'!A44)</f>
        <v/>
      </c>
      <c r="B42" s="136"/>
      <c r="L42" s="136"/>
      <c r="V42" s="136"/>
      <c r="AF42" s="136"/>
      <c r="AP42" s="136"/>
      <c r="AZ42" s="136"/>
      <c r="BA42" s="136"/>
      <c r="BB42" s="136"/>
      <c r="BC42" s="136"/>
      <c r="BD42" s="136"/>
      <c r="BE42" s="136"/>
      <c r="BF42" s="136"/>
      <c r="BG42" s="136"/>
      <c r="BJ42" s="136"/>
      <c r="BT42" s="136"/>
      <c r="CD42" s="136"/>
      <c r="CN42" s="136"/>
      <c r="CX42" s="136"/>
      <c r="DH42" s="136"/>
      <c r="DR42" s="136"/>
      <c r="EB42" s="136"/>
      <c r="EL42" s="136"/>
      <c r="EV42" s="136"/>
      <c r="FF42" s="136"/>
      <c r="FP42" s="136"/>
      <c r="FZ42" s="136"/>
      <c r="GJ42" s="136"/>
      <c r="GT42" s="136"/>
      <c r="HD42" s="136"/>
      <c r="HN42" s="136"/>
      <c r="HX42" s="136"/>
      <c r="JL42" s="136"/>
    </row>
    <row xmlns:x14ac="http://schemas.microsoft.com/office/spreadsheetml/2009/9/ac" r="43" s="3" customFormat="true" x14ac:dyDescent="0.25">
      <c r="A43" s="428" t="str">
        <f ca="true">IF(ISBLANK('Data Summary'!A45),"",'Data Summary'!A45)</f>
        <v/>
      </c>
      <c r="B43" s="136"/>
      <c r="L43" s="136"/>
      <c r="V43" s="136"/>
      <c r="AF43" s="136"/>
      <c r="AP43" s="136"/>
      <c r="AZ43" s="136"/>
      <c r="BA43" s="136"/>
      <c r="BB43" s="136"/>
      <c r="BC43" s="136"/>
      <c r="BD43" s="136"/>
      <c r="BE43" s="136"/>
      <c r="BF43" s="136"/>
      <c r="BG43" s="136"/>
      <c r="BJ43" s="136"/>
      <c r="BT43" s="136"/>
      <c r="CD43" s="136"/>
      <c r="CN43" s="136"/>
      <c r="CX43" s="136"/>
      <c r="DH43" s="136"/>
      <c r="DR43" s="136"/>
      <c r="EB43" s="136"/>
      <c r="EL43" s="136"/>
      <c r="EV43" s="136"/>
      <c r="FF43" s="136"/>
      <c r="FP43" s="136"/>
      <c r="FZ43" s="136"/>
      <c r="GJ43" s="136"/>
      <c r="GT43" s="136"/>
      <c r="HD43" s="136"/>
      <c r="HN43" s="136"/>
      <c r="HX43" s="136"/>
      <c r="JL43" s="136"/>
    </row>
    <row xmlns:x14ac="http://schemas.microsoft.com/office/spreadsheetml/2009/9/ac" r="44" s="3" customFormat="true" x14ac:dyDescent="0.25">
      <c r="A44" s="428" t="str">
        <f ca="true">IF(ISBLANK('Data Summary'!A46),"",'Data Summary'!A46)</f>
        <v/>
      </c>
      <c r="B44" s="136"/>
      <c r="L44" s="136"/>
      <c r="V44" s="136"/>
      <c r="AF44" s="136"/>
      <c r="AP44" s="136"/>
      <c r="AZ44" s="136"/>
      <c r="BA44" s="136"/>
      <c r="BB44" s="136"/>
      <c r="BC44" s="136"/>
      <c r="BD44" s="136"/>
      <c r="BE44" s="136"/>
      <c r="BF44" s="136"/>
      <c r="BG44" s="136"/>
      <c r="BJ44" s="136"/>
      <c r="BT44" s="136"/>
      <c r="CD44" s="136"/>
      <c r="CN44" s="136"/>
      <c r="CX44" s="136"/>
      <c r="DH44" s="136"/>
      <c r="DR44" s="136"/>
      <c r="EB44" s="136"/>
      <c r="EL44" s="136"/>
      <c r="EV44" s="136"/>
      <c r="FF44" s="136"/>
      <c r="FP44" s="136"/>
      <c r="FZ44" s="136"/>
      <c r="GJ44" s="136"/>
      <c r="GT44" s="136"/>
      <c r="HD44" s="136"/>
      <c r="HN44" s="136"/>
      <c r="HX44" s="136"/>
      <c r="JL44" s="136"/>
    </row>
    <row xmlns:x14ac="http://schemas.microsoft.com/office/spreadsheetml/2009/9/ac" r="45" s="3" customFormat="true" x14ac:dyDescent="0.25">
      <c r="A45" s="428" t="str">
        <f ca="true">IF(ISBLANK('Data Summary'!A47),"",'Data Summary'!A47)</f>
        <v/>
      </c>
      <c r="B45" s="136"/>
      <c r="L45" s="136"/>
      <c r="V45" s="136"/>
      <c r="AF45" s="136"/>
      <c r="AP45" s="136"/>
      <c r="AZ45" s="136"/>
      <c r="BA45" s="136"/>
      <c r="BB45" s="136"/>
      <c r="BC45" s="136"/>
      <c r="BD45" s="136"/>
      <c r="BE45" s="136"/>
      <c r="BF45" s="136"/>
      <c r="BG45" s="136"/>
      <c r="BJ45" s="136"/>
      <c r="BT45" s="136"/>
      <c r="CD45" s="136"/>
      <c r="CN45" s="136"/>
      <c r="CX45" s="136"/>
      <c r="DH45" s="136"/>
      <c r="DR45" s="136"/>
      <c r="EB45" s="136"/>
      <c r="EL45" s="136"/>
      <c r="EV45" s="136"/>
      <c r="FF45" s="136"/>
      <c r="FP45" s="136"/>
      <c r="FZ45" s="136"/>
      <c r="GJ45" s="136"/>
      <c r="GT45" s="136"/>
      <c r="HD45" s="136"/>
      <c r="HN45" s="136"/>
      <c r="HX45" s="136"/>
      <c r="JL45" s="136"/>
    </row>
    <row xmlns:x14ac="http://schemas.microsoft.com/office/spreadsheetml/2009/9/ac" r="46" s="3" customFormat="true" x14ac:dyDescent="0.25">
      <c r="A46" s="428" t="str">
        <f ca="true">IF(ISBLANK('Data Summary'!A48),"",'Data Summary'!A48)</f>
        <v/>
      </c>
      <c r="B46" s="136"/>
      <c r="L46" s="136"/>
      <c r="V46" s="136"/>
      <c r="AF46" s="136"/>
      <c r="AP46" s="136"/>
      <c r="AZ46" s="136"/>
      <c r="BA46" s="136"/>
      <c r="BB46" s="136"/>
      <c r="BC46" s="136"/>
      <c r="BD46" s="136"/>
      <c r="BE46" s="136"/>
      <c r="BF46" s="136"/>
      <c r="BG46" s="136"/>
      <c r="BJ46" s="136"/>
      <c r="BT46" s="136"/>
      <c r="CD46" s="136"/>
      <c r="CN46" s="136"/>
      <c r="CX46" s="136"/>
      <c r="DH46" s="136"/>
      <c r="DR46" s="136"/>
      <c r="EB46" s="136"/>
      <c r="EL46" s="136"/>
      <c r="EV46" s="136"/>
      <c r="FF46" s="136"/>
      <c r="FP46" s="136"/>
      <c r="FZ46" s="136"/>
      <c r="GJ46" s="136"/>
      <c r="GT46" s="136"/>
      <c r="HD46" s="136"/>
      <c r="HN46" s="136"/>
      <c r="HX46" s="136"/>
      <c r="JL46" s="136"/>
    </row>
    <row xmlns:x14ac="http://schemas.microsoft.com/office/spreadsheetml/2009/9/ac" r="47" s="3" customFormat="true" x14ac:dyDescent="0.25">
      <c r="A47" s="428" t="str">
        <f ca="true">IF(ISBLANK('Data Summary'!A49),"",'Data Summary'!A49)</f>
        <v/>
      </c>
      <c r="B47" s="136"/>
      <c r="L47" s="136"/>
      <c r="V47" s="136"/>
      <c r="AF47" s="136"/>
      <c r="AP47" s="136"/>
      <c r="AZ47" s="136"/>
      <c r="BA47" s="136"/>
      <c r="BB47" s="136"/>
      <c r="BC47" s="136"/>
      <c r="BD47" s="136"/>
      <c r="BE47" s="136"/>
      <c r="BF47" s="136"/>
      <c r="BG47" s="136"/>
      <c r="BJ47" s="136"/>
      <c r="BT47" s="136"/>
      <c r="CD47" s="136"/>
      <c r="CN47" s="136"/>
      <c r="CX47" s="136"/>
      <c r="DH47" s="136"/>
      <c r="DR47" s="136"/>
      <c r="EB47" s="136"/>
      <c r="EL47" s="136"/>
      <c r="EV47" s="136"/>
      <c r="FF47" s="136"/>
      <c r="FP47" s="136"/>
      <c r="FZ47" s="136"/>
      <c r="GJ47" s="136"/>
      <c r="GT47" s="136"/>
      <c r="HD47" s="136"/>
      <c r="HN47" s="136"/>
      <c r="HX47" s="136"/>
      <c r="JL47" s="136"/>
    </row>
    <row xmlns:x14ac="http://schemas.microsoft.com/office/spreadsheetml/2009/9/ac" r="48" s="3" customFormat="true" x14ac:dyDescent="0.25">
      <c r="A48" s="428" t="str">
        <f ca="true">IF(ISBLANK('Data Summary'!A50),"",'Data Summary'!A50)</f>
        <v/>
      </c>
      <c r="B48" s="136"/>
      <c r="L48" s="136"/>
      <c r="V48" s="136"/>
      <c r="AF48" s="136"/>
      <c r="AP48" s="136"/>
      <c r="AZ48" s="136"/>
      <c r="BA48" s="136"/>
      <c r="BB48" s="136"/>
      <c r="BC48" s="136"/>
      <c r="BD48" s="136"/>
      <c r="BE48" s="136"/>
      <c r="BF48" s="136"/>
      <c r="BG48" s="136"/>
      <c r="BJ48" s="136"/>
      <c r="BT48" s="136"/>
      <c r="CD48" s="136"/>
      <c r="CN48" s="136"/>
      <c r="CX48" s="136"/>
      <c r="DH48" s="136"/>
      <c r="DR48" s="136"/>
      <c r="EB48" s="136"/>
      <c r="EL48" s="136"/>
      <c r="EV48" s="136"/>
      <c r="FF48" s="136"/>
      <c r="FP48" s="136"/>
      <c r="FZ48" s="136"/>
      <c r="GJ48" s="136"/>
      <c r="GT48" s="136"/>
      <c r="HD48" s="136"/>
      <c r="HN48" s="136"/>
      <c r="HX48" s="136"/>
      <c r="JL48" s="136"/>
    </row>
    <row xmlns:x14ac="http://schemas.microsoft.com/office/spreadsheetml/2009/9/ac" r="49" s="3" customFormat="true" x14ac:dyDescent="0.25">
      <c r="A49" s="428" t="str">
        <f ca="true">IF(ISBLANK('Data Summary'!A51),"",'Data Summary'!A51)</f>
        <v/>
      </c>
      <c r="B49" s="136"/>
      <c r="L49" s="136"/>
      <c r="V49" s="136"/>
      <c r="AF49" s="136"/>
      <c r="AP49" s="136"/>
      <c r="AZ49" s="136"/>
      <c r="BA49" s="136"/>
      <c r="BB49" s="136"/>
      <c r="BC49" s="136"/>
      <c r="BD49" s="136"/>
      <c r="BE49" s="136"/>
      <c r="BF49" s="136"/>
      <c r="BG49" s="136"/>
      <c r="BJ49" s="136"/>
      <c r="BT49" s="136"/>
      <c r="CD49" s="136"/>
      <c r="CN49" s="136"/>
      <c r="CX49" s="136"/>
      <c r="DH49" s="136"/>
      <c r="DR49" s="136"/>
      <c r="EB49" s="136"/>
      <c r="EL49" s="136"/>
      <c r="EV49" s="136"/>
      <c r="FF49" s="136"/>
      <c r="FP49" s="136"/>
      <c r="FZ49" s="136"/>
      <c r="GJ49" s="136"/>
      <c r="GT49" s="136"/>
      <c r="HD49" s="136"/>
      <c r="HN49" s="136"/>
      <c r="HX49" s="136"/>
      <c r="JL49" s="136"/>
    </row>
    <row xmlns:x14ac="http://schemas.microsoft.com/office/spreadsheetml/2009/9/ac" r="50" s="3" customFormat="true" x14ac:dyDescent="0.25">
      <c r="A50" s="428" t="str">
        <f ca="true">IF(ISBLANK('Data Summary'!A52),"",'Data Summary'!A52)</f>
        <v/>
      </c>
      <c r="B50" s="136"/>
      <c r="L50" s="136"/>
      <c r="V50" s="136"/>
      <c r="AF50" s="136"/>
      <c r="AP50" s="136"/>
      <c r="AZ50" s="136"/>
      <c r="BA50" s="136"/>
      <c r="BB50" s="136"/>
      <c r="BC50" s="136"/>
      <c r="BD50" s="136"/>
      <c r="BE50" s="136"/>
      <c r="BF50" s="136"/>
      <c r="BG50" s="136"/>
      <c r="BJ50" s="136"/>
      <c r="BT50" s="136"/>
      <c r="CD50" s="136"/>
      <c r="CN50" s="136"/>
      <c r="CX50" s="136"/>
      <c r="DH50" s="136"/>
      <c r="DR50" s="136"/>
      <c r="EB50" s="136"/>
      <c r="EL50" s="136"/>
      <c r="EV50" s="136"/>
      <c r="FF50" s="136"/>
      <c r="FP50" s="136"/>
      <c r="FZ50" s="136"/>
      <c r="GJ50" s="136"/>
      <c r="GT50" s="136"/>
      <c r="HD50" s="136"/>
      <c r="HN50" s="136"/>
      <c r="HX50" s="136"/>
      <c r="JL50" s="136"/>
    </row>
    <row xmlns:x14ac="http://schemas.microsoft.com/office/spreadsheetml/2009/9/ac" r="51" s="3" customFormat="true" x14ac:dyDescent="0.25">
      <c r="A51" s="428" t="str">
        <f ca="true">IF(ISBLANK('Data Summary'!A53),"",'Data Summary'!A53)</f>
        <v/>
      </c>
      <c r="B51" s="136"/>
      <c r="L51" s="136"/>
      <c r="V51" s="136"/>
      <c r="AF51" s="136"/>
      <c r="AP51" s="136"/>
      <c r="AZ51" s="136"/>
      <c r="BA51" s="136"/>
      <c r="BB51" s="136"/>
      <c r="BC51" s="136"/>
      <c r="BD51" s="136"/>
      <c r="BE51" s="136"/>
      <c r="BF51" s="136"/>
      <c r="BG51" s="136"/>
      <c r="BJ51" s="136"/>
      <c r="BT51" s="136"/>
      <c r="CD51" s="136"/>
      <c r="CN51" s="136"/>
      <c r="CX51" s="136"/>
      <c r="DH51" s="136"/>
      <c r="DR51" s="136"/>
      <c r="EB51" s="136"/>
      <c r="EL51" s="136"/>
      <c r="EV51" s="136"/>
      <c r="FF51" s="136"/>
      <c r="FP51" s="136"/>
      <c r="FZ51" s="136"/>
      <c r="GJ51" s="136"/>
      <c r="GT51" s="136"/>
      <c r="HD51" s="136"/>
      <c r="HN51" s="136"/>
      <c r="HX51" s="136"/>
      <c r="JL51" s="136"/>
    </row>
    <row xmlns:x14ac="http://schemas.microsoft.com/office/spreadsheetml/2009/9/ac" r="52" s="3" customFormat="true" x14ac:dyDescent="0.25">
      <c r="A52" s="428" t="str">
        <f ca="true">IF(ISBLANK('Data Summary'!A54),"",'Data Summary'!A54)</f>
        <v/>
      </c>
      <c r="B52" s="136"/>
      <c r="L52" s="136"/>
      <c r="V52" s="136"/>
      <c r="AF52" s="136"/>
      <c r="AP52" s="136"/>
      <c r="AZ52" s="136"/>
      <c r="BA52" s="136"/>
      <c r="BB52" s="136"/>
      <c r="BC52" s="136"/>
      <c r="BD52" s="136"/>
      <c r="BE52" s="136"/>
      <c r="BF52" s="136"/>
      <c r="BG52" s="136"/>
      <c r="BJ52" s="136"/>
      <c r="BT52" s="136"/>
      <c r="CD52" s="136"/>
      <c r="CN52" s="136"/>
      <c r="CX52" s="136"/>
      <c r="DH52" s="136"/>
      <c r="DR52" s="136"/>
      <c r="EB52" s="136"/>
      <c r="EL52" s="136"/>
      <c r="EV52" s="136"/>
      <c r="FF52" s="136"/>
      <c r="FP52" s="136"/>
      <c r="FZ52" s="136"/>
      <c r="GJ52" s="136"/>
      <c r="GT52" s="136"/>
      <c r="HD52" s="136"/>
      <c r="HN52" s="136"/>
      <c r="HX52" s="136"/>
      <c r="JL52" s="136"/>
    </row>
    <row xmlns:x14ac="http://schemas.microsoft.com/office/spreadsheetml/2009/9/ac" r="53" s="3" customFormat="true" x14ac:dyDescent="0.25">
      <c r="A53" s="428" t="str">
        <f ca="true">IF(ISBLANK('Data Summary'!A55),"",'Data Summary'!A55)</f>
        <v/>
      </c>
      <c r="B53" s="136"/>
      <c r="L53" s="136"/>
      <c r="V53" s="136"/>
      <c r="AF53" s="136"/>
      <c r="AP53" s="136"/>
      <c r="AZ53" s="136"/>
      <c r="BA53" s="136"/>
      <c r="BB53" s="136"/>
      <c r="BC53" s="136"/>
      <c r="BD53" s="136"/>
      <c r="BE53" s="136"/>
      <c r="BF53" s="136"/>
      <c r="BG53" s="136"/>
      <c r="BJ53" s="136"/>
      <c r="BT53" s="136"/>
      <c r="CD53" s="136"/>
      <c r="CN53" s="136"/>
      <c r="CX53" s="136"/>
      <c r="DH53" s="136"/>
      <c r="DR53" s="136"/>
      <c r="EB53" s="136"/>
      <c r="EL53" s="136"/>
      <c r="EV53" s="136"/>
      <c r="FF53" s="136"/>
      <c r="FP53" s="136"/>
      <c r="FZ53" s="136"/>
      <c r="GJ53" s="136"/>
      <c r="GT53" s="136"/>
      <c r="HD53" s="136"/>
      <c r="HN53" s="136"/>
      <c r="HX53" s="136"/>
      <c r="JL53" s="136"/>
    </row>
    <row xmlns:x14ac="http://schemas.microsoft.com/office/spreadsheetml/2009/9/ac" r="54" s="3" customFormat="true" x14ac:dyDescent="0.25">
      <c r="A54" s="428" t="str">
        <f ca="true">IF(ISBLANK('Data Summary'!A56),"",'Data Summary'!A56)</f>
        <v/>
      </c>
      <c r="B54" s="136"/>
      <c r="L54" s="136"/>
      <c r="V54" s="136"/>
      <c r="AF54" s="136"/>
      <c r="AP54" s="136"/>
      <c r="AZ54" s="136"/>
      <c r="BA54" s="136"/>
      <c r="BB54" s="136"/>
      <c r="BC54" s="136"/>
      <c r="BD54" s="136"/>
      <c r="BE54" s="136"/>
      <c r="BF54" s="136"/>
      <c r="BG54" s="136"/>
      <c r="BJ54" s="136"/>
      <c r="BT54" s="136"/>
      <c r="CD54" s="136"/>
      <c r="CN54" s="136"/>
      <c r="CX54" s="136"/>
      <c r="DH54" s="136"/>
      <c r="DR54" s="136"/>
      <c r="EB54" s="136"/>
      <c r="EL54" s="136"/>
      <c r="EV54" s="136"/>
      <c r="FF54" s="136"/>
      <c r="FP54" s="136"/>
      <c r="FZ54" s="136"/>
      <c r="GJ54" s="136"/>
      <c r="GT54" s="136"/>
      <c r="HD54" s="136"/>
      <c r="HN54" s="136"/>
      <c r="HX54" s="136"/>
      <c r="JL54" s="136"/>
    </row>
    <row xmlns:x14ac="http://schemas.microsoft.com/office/spreadsheetml/2009/9/ac" r="55" s="3" customFormat="true" x14ac:dyDescent="0.25">
      <c r="A55" s="428" t="str">
        <f ca="true">IF(ISBLANK('Data Summary'!A57),"",'Data Summary'!A57)</f>
        <v/>
      </c>
      <c r="B55" s="136"/>
      <c r="L55" s="136"/>
      <c r="V55" s="136"/>
      <c r="AF55" s="136"/>
      <c r="AP55" s="136"/>
      <c r="AZ55" s="136"/>
      <c r="BA55" s="136"/>
      <c r="BB55" s="136"/>
      <c r="BC55" s="136"/>
      <c r="BD55" s="136"/>
      <c r="BE55" s="136"/>
      <c r="BF55" s="136"/>
      <c r="BG55" s="136"/>
      <c r="BJ55" s="136"/>
      <c r="BT55" s="136"/>
      <c r="CD55" s="136"/>
      <c r="CN55" s="136"/>
      <c r="CX55" s="136"/>
      <c r="DH55" s="136"/>
      <c r="DR55" s="136"/>
      <c r="EB55" s="136"/>
      <c r="EL55" s="136"/>
      <c r="EV55" s="136"/>
      <c r="FF55" s="136"/>
      <c r="FP55" s="136"/>
      <c r="FZ55" s="136"/>
      <c r="GJ55" s="136"/>
      <c r="GT55" s="136"/>
      <c r="HD55" s="136"/>
      <c r="HN55" s="136"/>
      <c r="HX55" s="136"/>
      <c r="JL55" s="136"/>
    </row>
    <row xmlns:x14ac="http://schemas.microsoft.com/office/spreadsheetml/2009/9/ac" r="56" s="3" customFormat="true" x14ac:dyDescent="0.25">
      <c r="A56" s="428" t="str">
        <f ca="true">IF(ISBLANK('Data Summary'!A58),"",'Data Summary'!A58)</f>
        <v/>
      </c>
      <c r="B56" s="136"/>
      <c r="L56" s="136"/>
      <c r="V56" s="136"/>
      <c r="AF56" s="136"/>
      <c r="AP56" s="136"/>
      <c r="AZ56" s="136"/>
      <c r="BA56" s="136"/>
      <c r="BB56" s="136"/>
      <c r="BC56" s="136"/>
      <c r="BD56" s="136"/>
      <c r="BE56" s="136"/>
      <c r="BF56" s="136"/>
      <c r="BG56" s="136"/>
      <c r="BJ56" s="136"/>
      <c r="BT56" s="136"/>
      <c r="CD56" s="136"/>
      <c r="CN56" s="136"/>
      <c r="CX56" s="136"/>
      <c r="DH56" s="136"/>
      <c r="DR56" s="136"/>
      <c r="EB56" s="136"/>
      <c r="EL56" s="136"/>
      <c r="EV56" s="136"/>
      <c r="FF56" s="136"/>
      <c r="FP56" s="136"/>
      <c r="FZ56" s="136"/>
      <c r="GJ56" s="136"/>
      <c r="GT56" s="136"/>
      <c r="HD56" s="136"/>
      <c r="HN56" s="136"/>
      <c r="HX56" s="136"/>
      <c r="JL56" s="136"/>
    </row>
    <row xmlns:x14ac="http://schemas.microsoft.com/office/spreadsheetml/2009/9/ac" r="57" s="3" customFormat="true" x14ac:dyDescent="0.25">
      <c r="A57" s="428" t="str">
        <f ca="true">IF(ISBLANK('Data Summary'!A59),"",'Data Summary'!A59)</f>
        <v/>
      </c>
      <c r="B57" s="136"/>
      <c r="L57" s="136"/>
      <c r="V57" s="136"/>
      <c r="AF57" s="136"/>
      <c r="AP57" s="136"/>
      <c r="AZ57" s="136"/>
      <c r="BA57" s="136"/>
      <c r="BB57" s="136"/>
      <c r="BC57" s="136"/>
      <c r="BD57" s="136"/>
      <c r="BE57" s="136"/>
      <c r="BF57" s="136"/>
      <c r="BG57" s="136"/>
      <c r="BJ57" s="136"/>
      <c r="BT57" s="136"/>
      <c r="CD57" s="136"/>
      <c r="CN57" s="136"/>
      <c r="CX57" s="136"/>
      <c r="DH57" s="136"/>
      <c r="DR57" s="136"/>
      <c r="EB57" s="136"/>
      <c r="EL57" s="136"/>
      <c r="EV57" s="136"/>
      <c r="FF57" s="136"/>
      <c r="FP57" s="136"/>
      <c r="FZ57" s="136"/>
      <c r="GJ57" s="136"/>
      <c r="GT57" s="136"/>
      <c r="HD57" s="136"/>
      <c r="HN57" s="136"/>
      <c r="HX57" s="136"/>
      <c r="JL57" s="136"/>
    </row>
    <row xmlns:x14ac="http://schemas.microsoft.com/office/spreadsheetml/2009/9/ac" r="58" s="3" customFormat="true" x14ac:dyDescent="0.25">
      <c r="A58" s="428" t="str">
        <f ca="true">IF(ISBLANK('Data Summary'!A60),"",'Data Summary'!A60)</f>
        <v/>
      </c>
      <c r="B58" s="136"/>
      <c r="L58" s="136"/>
      <c r="V58" s="136"/>
      <c r="AF58" s="136"/>
      <c r="AP58" s="136"/>
      <c r="AZ58" s="136"/>
      <c r="BA58" s="136"/>
      <c r="BB58" s="136"/>
      <c r="BC58" s="136"/>
      <c r="BD58" s="136"/>
      <c r="BE58" s="136"/>
      <c r="BF58" s="136"/>
      <c r="BG58" s="136"/>
      <c r="BJ58" s="136"/>
      <c r="BT58" s="136"/>
      <c r="CD58" s="136"/>
      <c r="CN58" s="136"/>
      <c r="CX58" s="136"/>
      <c r="DH58" s="136"/>
      <c r="DR58" s="136"/>
      <c r="EB58" s="136"/>
      <c r="EL58" s="136"/>
      <c r="EV58" s="136"/>
      <c r="FF58" s="136"/>
      <c r="FP58" s="136"/>
      <c r="FZ58" s="136"/>
      <c r="GJ58" s="136"/>
      <c r="GT58" s="136"/>
      <c r="HD58" s="136"/>
      <c r="HN58" s="136"/>
      <c r="HX58" s="136"/>
      <c r="JL58" s="136"/>
    </row>
    <row xmlns:x14ac="http://schemas.microsoft.com/office/spreadsheetml/2009/9/ac" r="59" s="3" customFormat="true" x14ac:dyDescent="0.25">
      <c r="A59" s="428" t="str">
        <f ca="true">IF(ISBLANK('Data Summary'!A61),"",'Data Summary'!A61)</f>
        <v/>
      </c>
      <c r="B59" s="136"/>
      <c r="L59" s="136"/>
      <c r="V59" s="136"/>
      <c r="AF59" s="136"/>
      <c r="AP59" s="136"/>
      <c r="AZ59" s="136"/>
      <c r="BA59" s="136"/>
      <c r="BB59" s="136"/>
      <c r="BC59" s="136"/>
      <c r="BD59" s="136"/>
      <c r="BE59" s="136"/>
      <c r="BF59" s="136"/>
      <c r="BG59" s="136"/>
      <c r="BJ59" s="136"/>
      <c r="BT59" s="136"/>
      <c r="CD59" s="136"/>
      <c r="CN59" s="136"/>
      <c r="CX59" s="136"/>
      <c r="DH59" s="136"/>
      <c r="DR59" s="136"/>
      <c r="EB59" s="136"/>
      <c r="EL59" s="136"/>
      <c r="EV59" s="136"/>
      <c r="FF59" s="136"/>
      <c r="FP59" s="136"/>
      <c r="FZ59" s="136"/>
      <c r="GJ59" s="136"/>
      <c r="GT59" s="136"/>
      <c r="HD59" s="136"/>
      <c r="HN59" s="136"/>
      <c r="HX59" s="136"/>
      <c r="JL59" s="136"/>
    </row>
    <row xmlns:x14ac="http://schemas.microsoft.com/office/spreadsheetml/2009/9/ac" r="60" s="3" customFormat="true" x14ac:dyDescent="0.25">
      <c r="A60" s="428" t="str">
        <f ca="true">IF(ISBLANK('Data Summary'!A62),"",'Data Summary'!A62)</f>
        <v/>
      </c>
      <c r="B60" s="136"/>
      <c r="L60" s="136"/>
      <c r="V60" s="136"/>
      <c r="AF60" s="136"/>
      <c r="AP60" s="136"/>
      <c r="AZ60" s="136"/>
      <c r="BA60" s="136"/>
      <c r="BB60" s="136"/>
      <c r="BC60" s="136"/>
      <c r="BD60" s="136"/>
      <c r="BE60" s="136"/>
      <c r="BF60" s="136"/>
      <c r="BG60" s="136"/>
      <c r="BJ60" s="136"/>
      <c r="BT60" s="136"/>
      <c r="CD60" s="136"/>
      <c r="CN60" s="136"/>
      <c r="CX60" s="136"/>
      <c r="DH60" s="136"/>
      <c r="DR60" s="136"/>
      <c r="EB60" s="136"/>
      <c r="EL60" s="136"/>
      <c r="EV60" s="136"/>
      <c r="FF60" s="136"/>
      <c r="FP60" s="136"/>
      <c r="FZ60" s="136"/>
      <c r="GJ60" s="136"/>
      <c r="GT60" s="136"/>
      <c r="HD60" s="136"/>
      <c r="HN60" s="136"/>
      <c r="HX60" s="136"/>
      <c r="JL60" s="136"/>
    </row>
    <row xmlns:x14ac="http://schemas.microsoft.com/office/spreadsheetml/2009/9/ac" r="61" s="3" customFormat="true" x14ac:dyDescent="0.25">
      <c r="A61" s="428" t="str">
        <f ca="true">IF(ISBLANK('Data Summary'!A63),"",'Data Summary'!A63)</f>
        <v/>
      </c>
      <c r="B61" s="136"/>
      <c r="L61" s="136"/>
      <c r="V61" s="136"/>
      <c r="AF61" s="136"/>
      <c r="AP61" s="136"/>
      <c r="AZ61" s="136"/>
      <c r="BA61" s="136"/>
      <c r="BB61" s="136"/>
      <c r="BC61" s="136"/>
      <c r="BD61" s="136"/>
      <c r="BE61" s="136"/>
      <c r="BF61" s="136"/>
      <c r="BG61" s="136"/>
      <c r="BJ61" s="136"/>
      <c r="BT61" s="136"/>
      <c r="CD61" s="136"/>
      <c r="CN61" s="136"/>
      <c r="CX61" s="136"/>
      <c r="DH61" s="136"/>
      <c r="DR61" s="136"/>
      <c r="EB61" s="136"/>
      <c r="EL61" s="136"/>
      <c r="EV61" s="136"/>
      <c r="FF61" s="136"/>
      <c r="FP61" s="136"/>
      <c r="FZ61" s="136"/>
      <c r="GJ61" s="136"/>
      <c r="GT61" s="136"/>
      <c r="HD61" s="136"/>
      <c r="HN61" s="136"/>
      <c r="HX61" s="136"/>
      <c r="JL61" s="136"/>
    </row>
    <row xmlns:x14ac="http://schemas.microsoft.com/office/spreadsheetml/2009/9/ac" r="62" s="3" customFormat="true" x14ac:dyDescent="0.25">
      <c r="A62" s="428" t="str">
        <f ca="true">IF(ISBLANK('Data Summary'!A64),"",'Data Summary'!A64)</f>
        <v/>
      </c>
      <c r="B62" s="136"/>
      <c r="L62" s="136"/>
      <c r="V62" s="136"/>
      <c r="AF62" s="136"/>
      <c r="AP62" s="136"/>
      <c r="AZ62" s="136"/>
      <c r="BA62" s="136"/>
      <c r="BB62" s="136"/>
      <c r="BC62" s="136"/>
      <c r="BD62" s="136"/>
      <c r="BE62" s="136"/>
      <c r="BF62" s="136"/>
      <c r="BG62" s="136"/>
      <c r="BJ62" s="136"/>
      <c r="BT62" s="136"/>
      <c r="CD62" s="136"/>
      <c r="CN62" s="136"/>
      <c r="CX62" s="136"/>
      <c r="DH62" s="136"/>
      <c r="DR62" s="136"/>
      <c r="EB62" s="136"/>
      <c r="EL62" s="136"/>
      <c r="EV62" s="136"/>
      <c r="FF62" s="136"/>
      <c r="FP62" s="136"/>
      <c r="FZ62" s="136"/>
      <c r="GJ62" s="136"/>
      <c r="GT62" s="136"/>
      <c r="HD62" s="136"/>
      <c r="HN62" s="136"/>
      <c r="HX62" s="136"/>
      <c r="JL62" s="136"/>
    </row>
    <row xmlns:x14ac="http://schemas.microsoft.com/office/spreadsheetml/2009/9/ac" r="63" s="3" customFormat="true" x14ac:dyDescent="0.25">
      <c r="A63" s="428" t="str">
        <f ca="true">IF(ISBLANK('Data Summary'!A65),"",'Data Summary'!A65)</f>
        <v/>
      </c>
      <c r="B63" s="136"/>
      <c r="L63" s="136"/>
      <c r="V63" s="136"/>
      <c r="AF63" s="136"/>
      <c r="AP63" s="136"/>
      <c r="AZ63" s="136"/>
      <c r="BA63" s="136"/>
      <c r="BB63" s="136"/>
      <c r="BC63" s="136"/>
      <c r="BD63" s="136"/>
      <c r="BE63" s="136"/>
      <c r="BF63" s="136"/>
      <c r="BG63" s="136"/>
      <c r="BJ63" s="136"/>
      <c r="BT63" s="136"/>
      <c r="CD63" s="136"/>
      <c r="CN63" s="136"/>
      <c r="CX63" s="136"/>
      <c r="DH63" s="136"/>
      <c r="DR63" s="136"/>
      <c r="EB63" s="136"/>
      <c r="EL63" s="136"/>
      <c r="EV63" s="136"/>
      <c r="FF63" s="136"/>
      <c r="FP63" s="136"/>
      <c r="FZ63" s="136"/>
      <c r="GJ63" s="136"/>
      <c r="GT63" s="136"/>
      <c r="HD63" s="136"/>
      <c r="HN63" s="136"/>
      <c r="HX63" s="136"/>
      <c r="JL63" s="136"/>
    </row>
    <row xmlns:x14ac="http://schemas.microsoft.com/office/spreadsheetml/2009/9/ac" r="64" s="3" customFormat="true" x14ac:dyDescent="0.25">
      <c r="A64" s="428" t="str">
        <f ca="true">IF(ISBLANK('Data Summary'!A66),"",'Data Summary'!A66)</f>
        <v/>
      </c>
      <c r="B64" s="136"/>
      <c r="L64" s="136"/>
      <c r="V64" s="136"/>
      <c r="AF64" s="136"/>
      <c r="AP64" s="136"/>
      <c r="AZ64" s="136"/>
      <c r="BA64" s="136"/>
      <c r="BB64" s="136"/>
      <c r="BC64" s="136"/>
      <c r="BD64" s="136"/>
      <c r="BE64" s="136"/>
      <c r="BF64" s="136"/>
      <c r="BG64" s="136"/>
      <c r="BJ64" s="136"/>
      <c r="BT64" s="136"/>
      <c r="CD64" s="136"/>
      <c r="CN64" s="136"/>
      <c r="CX64" s="136"/>
      <c r="DH64" s="136"/>
      <c r="DR64" s="136"/>
      <c r="EB64" s="136"/>
      <c r="EL64" s="136"/>
      <c r="EV64" s="136"/>
      <c r="FF64" s="136"/>
      <c r="FP64" s="136"/>
      <c r="FZ64" s="136"/>
      <c r="GJ64" s="136"/>
      <c r="GT64" s="136"/>
      <c r="HD64" s="136"/>
      <c r="HN64" s="136"/>
      <c r="HX64" s="136"/>
      <c r="JL64" s="136"/>
    </row>
    <row xmlns:x14ac="http://schemas.microsoft.com/office/spreadsheetml/2009/9/ac" r="65" s="3" customFormat="true" x14ac:dyDescent="0.25">
      <c r="A65" s="428" t="str">
        <f ca="true">IF(ISBLANK('Data Summary'!A67),"",'Data Summary'!A67)</f>
        <v/>
      </c>
      <c r="B65" s="136"/>
      <c r="L65" s="136"/>
      <c r="V65" s="136"/>
      <c r="AF65" s="136"/>
      <c r="AP65" s="136"/>
      <c r="AZ65" s="136"/>
      <c r="BA65" s="136"/>
      <c r="BB65" s="136"/>
      <c r="BC65" s="136"/>
      <c r="BD65" s="136"/>
      <c r="BE65" s="136"/>
      <c r="BF65" s="136"/>
      <c r="BG65" s="136"/>
      <c r="BJ65" s="136"/>
      <c r="BT65" s="136"/>
      <c r="CD65" s="136"/>
      <c r="CN65" s="136"/>
      <c r="CX65" s="136"/>
      <c r="DH65" s="136"/>
      <c r="DR65" s="136"/>
      <c r="EB65" s="136"/>
      <c r="EL65" s="136"/>
      <c r="EV65" s="136"/>
      <c r="FF65" s="136"/>
      <c r="FP65" s="136"/>
      <c r="FZ65" s="136"/>
      <c r="GJ65" s="136"/>
      <c r="GT65" s="136"/>
      <c r="HD65" s="136"/>
      <c r="HN65" s="136"/>
      <c r="HX65" s="136"/>
      <c r="JL65" s="136"/>
    </row>
    <row xmlns:x14ac="http://schemas.microsoft.com/office/spreadsheetml/2009/9/ac" r="66" s="3" customFormat="true" x14ac:dyDescent="0.25">
      <c r="A66" s="428" t="str">
        <f ca="true">IF(ISBLANK('Data Summary'!A68),"",'Data Summary'!A68)</f>
        <v/>
      </c>
      <c r="B66" s="136"/>
      <c r="L66" s="136"/>
      <c r="V66" s="136"/>
      <c r="AF66" s="136"/>
      <c r="AP66" s="136"/>
      <c r="AZ66" s="136"/>
      <c r="BA66" s="136"/>
      <c r="BB66" s="136"/>
      <c r="BC66" s="136"/>
      <c r="BD66" s="136"/>
      <c r="BE66" s="136"/>
      <c r="BF66" s="136"/>
      <c r="BG66" s="136"/>
      <c r="BJ66" s="136"/>
      <c r="BT66" s="136"/>
      <c r="CD66" s="136"/>
      <c r="CN66" s="136"/>
      <c r="CX66" s="136"/>
      <c r="DH66" s="136"/>
      <c r="DR66" s="136"/>
      <c r="EB66" s="136"/>
      <c r="EL66" s="136"/>
      <c r="EV66" s="136"/>
      <c r="FF66" s="136"/>
      <c r="FP66" s="136"/>
      <c r="FZ66" s="136"/>
      <c r="GJ66" s="136"/>
      <c r="GT66" s="136"/>
      <c r="HD66" s="136"/>
      <c r="HN66" s="136"/>
      <c r="HX66" s="136"/>
      <c r="JL66" s="136"/>
    </row>
    <row xmlns:x14ac="http://schemas.microsoft.com/office/spreadsheetml/2009/9/ac" r="67" s="3" customFormat="true" x14ac:dyDescent="0.25">
      <c r="A67" s="428" t="str">
        <f ca="true">IF(ISBLANK('Data Summary'!A69),"",'Data Summary'!A69)</f>
        <v/>
      </c>
      <c r="B67" s="136"/>
      <c r="L67" s="136"/>
      <c r="V67" s="136"/>
      <c r="AF67" s="136"/>
      <c r="AP67" s="136"/>
      <c r="AZ67" s="136"/>
      <c r="BA67" s="136"/>
      <c r="BB67" s="136"/>
      <c r="BC67" s="136"/>
      <c r="BD67" s="136"/>
      <c r="BE67" s="136"/>
      <c r="BF67" s="136"/>
      <c r="BG67" s="136"/>
      <c r="BJ67" s="136"/>
      <c r="BT67" s="136"/>
      <c r="CD67" s="136"/>
      <c r="CN67" s="136"/>
      <c r="CX67" s="136"/>
      <c r="DH67" s="136"/>
      <c r="DR67" s="136"/>
      <c r="EB67" s="136"/>
      <c r="EL67" s="136"/>
      <c r="EV67" s="136"/>
      <c r="FF67" s="136"/>
      <c r="FP67" s="136"/>
      <c r="FZ67" s="136"/>
      <c r="GJ67" s="136"/>
      <c r="GT67" s="136"/>
      <c r="HD67" s="136"/>
      <c r="HN67" s="136"/>
      <c r="HX67" s="136"/>
      <c r="JL67" s="136"/>
    </row>
    <row xmlns:x14ac="http://schemas.microsoft.com/office/spreadsheetml/2009/9/ac" r="68" s="3" customFormat="true" x14ac:dyDescent="0.25">
      <c r="A68" s="428" t="str">
        <f ca="true">IF(ISBLANK('Data Summary'!A70),"",'Data Summary'!A70)</f>
        <v/>
      </c>
      <c r="B68" s="136"/>
      <c r="L68" s="136"/>
      <c r="V68" s="136"/>
      <c r="AF68" s="136"/>
      <c r="AP68" s="136"/>
      <c r="AZ68" s="136"/>
      <c r="BA68" s="136"/>
      <c r="BB68" s="136"/>
      <c r="BC68" s="136"/>
      <c r="BD68" s="136"/>
      <c r="BE68" s="136"/>
      <c r="BF68" s="136"/>
      <c r="BG68" s="136"/>
      <c r="BJ68" s="136"/>
      <c r="BT68" s="136"/>
      <c r="CD68" s="136"/>
      <c r="CN68" s="136"/>
      <c r="CX68" s="136"/>
      <c r="DH68" s="136"/>
      <c r="DR68" s="136"/>
      <c r="EB68" s="136"/>
      <c r="EL68" s="136"/>
      <c r="EV68" s="136"/>
      <c r="FF68" s="136"/>
      <c r="FP68" s="136"/>
      <c r="FZ68" s="136"/>
      <c r="GJ68" s="136"/>
      <c r="GT68" s="136"/>
      <c r="HD68" s="136"/>
      <c r="HN68" s="136"/>
      <c r="HX68" s="136"/>
      <c r="JL68" s="136"/>
    </row>
    <row xmlns:x14ac="http://schemas.microsoft.com/office/spreadsheetml/2009/9/ac" r="69" s="3" customFormat="true" x14ac:dyDescent="0.25">
      <c r="A69" s="428" t="str">
        <f ca="true">IF(ISBLANK('Data Summary'!A71),"",'Data Summary'!A71)</f>
        <v/>
      </c>
      <c r="B69" s="136"/>
      <c r="L69" s="136"/>
      <c r="V69" s="136"/>
      <c r="AF69" s="136"/>
      <c r="AP69" s="136"/>
      <c r="AZ69" s="136"/>
      <c r="BA69" s="136"/>
      <c r="BB69" s="136"/>
      <c r="BC69" s="136"/>
      <c r="BD69" s="136"/>
      <c r="BE69" s="136"/>
      <c r="BF69" s="136"/>
      <c r="BG69" s="136"/>
      <c r="BJ69" s="136"/>
      <c r="BT69" s="136"/>
      <c r="CD69" s="136"/>
      <c r="CN69" s="136"/>
      <c r="CX69" s="136"/>
      <c r="DH69" s="136"/>
      <c r="DR69" s="136"/>
      <c r="EB69" s="136"/>
      <c r="EL69" s="136"/>
      <c r="EV69" s="136"/>
      <c r="FF69" s="136"/>
      <c r="FP69" s="136"/>
      <c r="FZ69" s="136"/>
      <c r="GJ69" s="136"/>
      <c r="GT69" s="136"/>
      <c r="HD69" s="136"/>
      <c r="HN69" s="136"/>
      <c r="HX69" s="136"/>
      <c r="JL69" s="136"/>
    </row>
    <row xmlns:x14ac="http://schemas.microsoft.com/office/spreadsheetml/2009/9/ac" r="70" s="3" customFormat="true" x14ac:dyDescent="0.25">
      <c r="A70" s="428" t="str">
        <f ca="true">IF(ISBLANK('Data Summary'!A72),"",'Data Summary'!A72)</f>
        <v/>
      </c>
      <c r="B70" s="136"/>
      <c r="L70" s="136"/>
      <c r="V70" s="136"/>
      <c r="AF70" s="136"/>
      <c r="AP70" s="136"/>
      <c r="AZ70" s="136"/>
      <c r="BA70" s="136"/>
      <c r="BB70" s="136"/>
      <c r="BC70" s="136"/>
      <c r="BD70" s="136"/>
      <c r="BE70" s="136"/>
      <c r="BF70" s="136"/>
      <c r="BG70" s="136"/>
      <c r="BJ70" s="136"/>
      <c r="BT70" s="136"/>
      <c r="CD70" s="136"/>
      <c r="CN70" s="136"/>
      <c r="CX70" s="136"/>
      <c r="DH70" s="136"/>
      <c r="DR70" s="136"/>
      <c r="EB70" s="136"/>
      <c r="EL70" s="136"/>
      <c r="EV70" s="136"/>
      <c r="FF70" s="136"/>
      <c r="FP70" s="136"/>
      <c r="FZ70" s="136"/>
      <c r="GJ70" s="136"/>
      <c r="GT70" s="136"/>
      <c r="HD70" s="136"/>
      <c r="HN70" s="136"/>
      <c r="HX70" s="136"/>
      <c r="JL70" s="136"/>
    </row>
    <row xmlns:x14ac="http://schemas.microsoft.com/office/spreadsheetml/2009/9/ac" r="71" s="3" customFormat="true" x14ac:dyDescent="0.25">
      <c r="A71" s="428" t="str">
        <f ca="true">IF(ISBLANK('Data Summary'!A73),"",'Data Summary'!A73)</f>
        <v/>
      </c>
      <c r="B71" s="136"/>
      <c r="L71" s="136"/>
      <c r="V71" s="136"/>
      <c r="AF71" s="136"/>
      <c r="AP71" s="136"/>
      <c r="AZ71" s="136"/>
      <c r="BA71" s="136"/>
      <c r="BB71" s="136"/>
      <c r="BC71" s="136"/>
      <c r="BD71" s="136"/>
      <c r="BE71" s="136"/>
      <c r="BF71" s="136"/>
      <c r="BG71" s="136"/>
      <c r="BJ71" s="136"/>
      <c r="BT71" s="136"/>
      <c r="CD71" s="136"/>
      <c r="CN71" s="136"/>
      <c r="CX71" s="136"/>
      <c r="DH71" s="136"/>
      <c r="DR71" s="136"/>
      <c r="EB71" s="136"/>
      <c r="EL71" s="136"/>
      <c r="EV71" s="136"/>
      <c r="FF71" s="136"/>
      <c r="FP71" s="136"/>
      <c r="FZ71" s="136"/>
      <c r="GJ71" s="136"/>
      <c r="GT71" s="136"/>
      <c r="HD71" s="136"/>
      <c r="HN71" s="136"/>
      <c r="HX71" s="136"/>
      <c r="JL71" s="136"/>
    </row>
    <row xmlns:x14ac="http://schemas.microsoft.com/office/spreadsheetml/2009/9/ac" r="72" s="3" customFormat="true" x14ac:dyDescent="0.25">
      <c r="A72" s="428" t="str">
        <f ca="true">IF(ISBLANK('Data Summary'!A74),"",'Data Summary'!A74)</f>
        <v/>
      </c>
      <c r="B72" s="136"/>
      <c r="L72" s="136"/>
      <c r="V72" s="136"/>
      <c r="AF72" s="136"/>
      <c r="AP72" s="136"/>
      <c r="AZ72" s="136"/>
      <c r="BA72" s="136"/>
      <c r="BB72" s="136"/>
      <c r="BC72" s="136"/>
      <c r="BD72" s="136"/>
      <c r="BE72" s="136"/>
      <c r="BF72" s="136"/>
      <c r="BG72" s="136"/>
      <c r="BJ72" s="136"/>
      <c r="BT72" s="136"/>
      <c r="CD72" s="136"/>
      <c r="CN72" s="136"/>
      <c r="CX72" s="136"/>
      <c r="DH72" s="136"/>
      <c r="DR72" s="136"/>
      <c r="EB72" s="136"/>
      <c r="EL72" s="136"/>
      <c r="EV72" s="136"/>
      <c r="FF72" s="136"/>
      <c r="FP72" s="136"/>
      <c r="FZ72" s="136"/>
      <c r="GJ72" s="136"/>
      <c r="GT72" s="136"/>
      <c r="HD72" s="136"/>
      <c r="HN72" s="136"/>
      <c r="HX72" s="136"/>
      <c r="JL72" s="136"/>
    </row>
    <row xmlns:x14ac="http://schemas.microsoft.com/office/spreadsheetml/2009/9/ac" r="73" s="3" customFormat="true" x14ac:dyDescent="0.25">
      <c r="A73" s="428" t="str">
        <f ca="true">IF(ISBLANK('Data Summary'!A75),"",'Data Summary'!A75)</f>
        <v/>
      </c>
      <c r="B73" s="136"/>
      <c r="L73" s="136"/>
      <c r="V73" s="136"/>
      <c r="AF73" s="136"/>
      <c r="AP73" s="136"/>
      <c r="AZ73" s="136"/>
      <c r="BA73" s="136"/>
      <c r="BB73" s="136"/>
      <c r="BC73" s="136"/>
      <c r="BD73" s="136"/>
      <c r="BE73" s="136"/>
      <c r="BF73" s="136"/>
      <c r="BG73" s="136"/>
      <c r="BJ73" s="136"/>
      <c r="BT73" s="136"/>
      <c r="CD73" s="136"/>
      <c r="CN73" s="136"/>
      <c r="CX73" s="136"/>
      <c r="DH73" s="136"/>
      <c r="DR73" s="136"/>
      <c r="EB73" s="136"/>
      <c r="EL73" s="136"/>
      <c r="EV73" s="136"/>
      <c r="FF73" s="136"/>
      <c r="FP73" s="136"/>
      <c r="FZ73" s="136"/>
      <c r="GJ73" s="136"/>
      <c r="GT73" s="136"/>
      <c r="HD73" s="136"/>
      <c r="HN73" s="136"/>
      <c r="HX73" s="136"/>
      <c r="JL73" s="136"/>
    </row>
    <row xmlns:x14ac="http://schemas.microsoft.com/office/spreadsheetml/2009/9/ac" r="74" s="3" customFormat="true" x14ac:dyDescent="0.25">
      <c r="A74" s="428" t="str">
        <f ca="true">IF(ISBLANK('Data Summary'!A76),"",'Data Summary'!A76)</f>
        <v/>
      </c>
      <c r="B74" s="136"/>
      <c r="L74" s="136"/>
      <c r="V74" s="136"/>
      <c r="AF74" s="136"/>
      <c r="AP74" s="136"/>
      <c r="AZ74" s="136"/>
      <c r="BA74" s="136"/>
      <c r="BB74" s="136"/>
      <c r="BC74" s="136"/>
      <c r="BD74" s="136"/>
      <c r="BE74" s="136"/>
      <c r="BF74" s="136"/>
      <c r="BG74" s="136"/>
      <c r="BJ74" s="136"/>
      <c r="BT74" s="136"/>
      <c r="CD74" s="136"/>
      <c r="CN74" s="136"/>
      <c r="CX74" s="136"/>
      <c r="DH74" s="136"/>
      <c r="DR74" s="136"/>
      <c r="EB74" s="136"/>
      <c r="EL74" s="136"/>
      <c r="EV74" s="136"/>
      <c r="FF74" s="136"/>
      <c r="FP74" s="136"/>
      <c r="FZ74" s="136"/>
      <c r="GJ74" s="136"/>
      <c r="GT74" s="136"/>
      <c r="HD74" s="136"/>
      <c r="HN74" s="136"/>
      <c r="HX74" s="136"/>
      <c r="JL74" s="136"/>
    </row>
    <row xmlns:x14ac="http://schemas.microsoft.com/office/spreadsheetml/2009/9/ac" r="75" s="3" customFormat="true" x14ac:dyDescent="0.25">
      <c r="A75" s="428" t="str">
        <f ca="true">IF(ISBLANK('Data Summary'!A77),"",'Data Summary'!A77)</f>
        <v/>
      </c>
      <c r="B75" s="136"/>
      <c r="L75" s="136"/>
      <c r="V75" s="136"/>
      <c r="AF75" s="136"/>
      <c r="AP75" s="136"/>
      <c r="AZ75" s="136"/>
      <c r="BA75" s="136"/>
      <c r="BB75" s="136"/>
      <c r="BC75" s="136"/>
      <c r="BD75" s="136"/>
      <c r="BE75" s="136"/>
      <c r="BF75" s="136"/>
      <c r="BG75" s="136"/>
      <c r="BJ75" s="136"/>
      <c r="BT75" s="136"/>
      <c r="CD75" s="136"/>
      <c r="CN75" s="136"/>
      <c r="CX75" s="136"/>
      <c r="DH75" s="136"/>
      <c r="DR75" s="136"/>
      <c r="EB75" s="136"/>
      <c r="EL75" s="136"/>
      <c r="EV75" s="136"/>
      <c r="FF75" s="136"/>
      <c r="FP75" s="136"/>
      <c r="FZ75" s="136"/>
      <c r="GJ75" s="136"/>
      <c r="GT75" s="136"/>
      <c r="HD75" s="136"/>
      <c r="HN75" s="136"/>
      <c r="HX75" s="136"/>
      <c r="JL75" s="136"/>
    </row>
    <row xmlns:x14ac="http://schemas.microsoft.com/office/spreadsheetml/2009/9/ac" r="76" s="3" customFormat="true" x14ac:dyDescent="0.25">
      <c r="A76" s="428" t="str">
        <f ca="true">IF(ISBLANK('Data Summary'!A78),"",'Data Summary'!A78)</f>
        <v/>
      </c>
      <c r="B76" s="136"/>
      <c r="L76" s="136"/>
      <c r="V76" s="136"/>
      <c r="AF76" s="136"/>
      <c r="AP76" s="136"/>
      <c r="AZ76" s="136"/>
      <c r="BA76" s="136"/>
      <c r="BB76" s="136"/>
      <c r="BC76" s="136"/>
      <c r="BD76" s="136"/>
      <c r="BE76" s="136"/>
      <c r="BF76" s="136"/>
      <c r="BG76" s="136"/>
      <c r="BJ76" s="136"/>
      <c r="BT76" s="136"/>
      <c r="CD76" s="136"/>
      <c r="CN76" s="136"/>
      <c r="CX76" s="136"/>
      <c r="DH76" s="136"/>
      <c r="DR76" s="136"/>
      <c r="EB76" s="136"/>
      <c r="EL76" s="136"/>
      <c r="EV76" s="136"/>
      <c r="FF76" s="136"/>
      <c r="FP76" s="136"/>
      <c r="FZ76" s="136"/>
      <c r="GJ76" s="136"/>
      <c r="GT76" s="136"/>
      <c r="HD76" s="136"/>
      <c r="HN76" s="136"/>
      <c r="HX76" s="136"/>
      <c r="JL76" s="136"/>
    </row>
    <row xmlns:x14ac="http://schemas.microsoft.com/office/spreadsheetml/2009/9/ac" r="77" s="3" customFormat="true" x14ac:dyDescent="0.25">
      <c r="A77" s="428" t="str">
        <f ca="true">IF(ISBLANK('Data Summary'!A79),"",'Data Summary'!A79)</f>
        <v/>
      </c>
      <c r="B77" s="136"/>
      <c r="L77" s="136"/>
      <c r="V77" s="136"/>
      <c r="AF77" s="136"/>
      <c r="AP77" s="136"/>
      <c r="AZ77" s="136"/>
      <c r="BA77" s="136"/>
      <c r="BB77" s="136"/>
      <c r="BC77" s="136"/>
      <c r="BD77" s="136"/>
      <c r="BE77" s="136"/>
      <c r="BF77" s="136"/>
      <c r="BG77" s="136"/>
      <c r="BJ77" s="136"/>
      <c r="BT77" s="136"/>
      <c r="CD77" s="136"/>
      <c r="CN77" s="136"/>
      <c r="CX77" s="136"/>
      <c r="DH77" s="136"/>
      <c r="DR77" s="136"/>
      <c r="EB77" s="136"/>
      <c r="EL77" s="136"/>
      <c r="EV77" s="136"/>
      <c r="FF77" s="136"/>
      <c r="FP77" s="136"/>
      <c r="FZ77" s="136"/>
      <c r="GJ77" s="136"/>
      <c r="GT77" s="136"/>
      <c r="HD77" s="136"/>
      <c r="HN77" s="136"/>
      <c r="HX77" s="136"/>
      <c r="JL77" s="136"/>
    </row>
    <row xmlns:x14ac="http://schemas.microsoft.com/office/spreadsheetml/2009/9/ac" r="78" s="3" customFormat="true" x14ac:dyDescent="0.25">
      <c r="A78" s="428" t="str">
        <f ca="true">IF(ISBLANK('Data Summary'!A80),"",'Data Summary'!A80)</f>
        <v/>
      </c>
      <c r="B78" s="136"/>
      <c r="L78" s="136"/>
      <c r="V78" s="136"/>
      <c r="AF78" s="136"/>
      <c r="AP78" s="136"/>
      <c r="AZ78" s="136"/>
      <c r="BA78" s="136"/>
      <c r="BB78" s="136"/>
      <c r="BC78" s="136"/>
      <c r="BD78" s="136"/>
      <c r="BE78" s="136"/>
      <c r="BF78" s="136"/>
      <c r="BG78" s="136"/>
      <c r="BJ78" s="136"/>
      <c r="BT78" s="136"/>
      <c r="CD78" s="136"/>
      <c r="CN78" s="136"/>
      <c r="CX78" s="136"/>
      <c r="DH78" s="136"/>
      <c r="DR78" s="136"/>
      <c r="EB78" s="136"/>
      <c r="EL78" s="136"/>
      <c r="EV78" s="136"/>
      <c r="FF78" s="136"/>
      <c r="FP78" s="136"/>
      <c r="FZ78" s="136"/>
      <c r="GJ78" s="136"/>
      <c r="GT78" s="136"/>
      <c r="HD78" s="136"/>
      <c r="HN78" s="136"/>
      <c r="HX78" s="136"/>
      <c r="JL78" s="136"/>
    </row>
    <row xmlns:x14ac="http://schemas.microsoft.com/office/spreadsheetml/2009/9/ac" r="79" s="3" customFormat="true" x14ac:dyDescent="0.25">
      <c r="A79" s="428" t="str">
        <f ca="true">IF(ISBLANK('Data Summary'!A81),"",'Data Summary'!A81)</f>
        <v/>
      </c>
      <c r="B79" s="136"/>
      <c r="L79" s="136"/>
      <c r="V79" s="136"/>
      <c r="AF79" s="136"/>
      <c r="AP79" s="136"/>
      <c r="AZ79" s="136"/>
      <c r="BA79" s="136"/>
      <c r="BB79" s="136"/>
      <c r="BC79" s="136"/>
      <c r="BD79" s="136"/>
      <c r="BE79" s="136"/>
      <c r="BF79" s="136"/>
      <c r="BG79" s="136"/>
      <c r="BJ79" s="136"/>
      <c r="BT79" s="136"/>
      <c r="CD79" s="136"/>
      <c r="CN79" s="136"/>
      <c r="CX79" s="136"/>
      <c r="DH79" s="136"/>
      <c r="DR79" s="136"/>
      <c r="EB79" s="136"/>
      <c r="EL79" s="136"/>
      <c r="EV79" s="136"/>
      <c r="FF79" s="136"/>
      <c r="FP79" s="136"/>
      <c r="FZ79" s="136"/>
      <c r="GJ79" s="136"/>
      <c r="GT79" s="136"/>
      <c r="HD79" s="136"/>
      <c r="HN79" s="136"/>
      <c r="HX79" s="136"/>
      <c r="JL79" s="136"/>
    </row>
    <row xmlns:x14ac="http://schemas.microsoft.com/office/spreadsheetml/2009/9/ac" r="80" s="3" customFormat="true" x14ac:dyDescent="0.25">
      <c r="A80" s="428" t="str">
        <f ca="true">IF(ISBLANK('Data Summary'!A82),"",'Data Summary'!A82)</f>
        <v/>
      </c>
      <c r="B80" s="136"/>
      <c r="L80" s="136"/>
      <c r="V80" s="136"/>
      <c r="AF80" s="136"/>
      <c r="AP80" s="136"/>
      <c r="AZ80" s="136"/>
      <c r="BA80" s="136"/>
      <c r="BB80" s="136"/>
      <c r="BC80" s="136"/>
      <c r="BD80" s="136"/>
      <c r="BE80" s="136"/>
      <c r="BF80" s="136"/>
      <c r="BG80" s="136"/>
      <c r="BJ80" s="136"/>
      <c r="BT80" s="136"/>
      <c r="CD80" s="136"/>
      <c r="CN80" s="136"/>
      <c r="CX80" s="136"/>
      <c r="DH80" s="136"/>
      <c r="DR80" s="136"/>
      <c r="EB80" s="136"/>
      <c r="EL80" s="136"/>
      <c r="EV80" s="136"/>
      <c r="FF80" s="136"/>
      <c r="FP80" s="136"/>
      <c r="FZ80" s="136"/>
      <c r="GJ80" s="136"/>
      <c r="GT80" s="136"/>
      <c r="HD80" s="136"/>
      <c r="HN80" s="136"/>
      <c r="HX80" s="136"/>
      <c r="JL80" s="136"/>
    </row>
    <row xmlns:x14ac="http://schemas.microsoft.com/office/spreadsheetml/2009/9/ac" r="81" s="3" customFormat="true" x14ac:dyDescent="0.25">
      <c r="A81" s="428" t="str">
        <f ca="true">IF(ISBLANK('Data Summary'!A83),"",'Data Summary'!A83)</f>
        <v/>
      </c>
      <c r="B81" s="136"/>
      <c r="L81" s="136"/>
      <c r="V81" s="136"/>
      <c r="AF81" s="136"/>
      <c r="AP81" s="136"/>
      <c r="AZ81" s="136"/>
      <c r="BA81" s="136"/>
      <c r="BB81" s="136"/>
      <c r="BC81" s="136"/>
      <c r="BD81" s="136"/>
      <c r="BE81" s="136"/>
      <c r="BF81" s="136"/>
      <c r="BG81" s="136"/>
      <c r="BJ81" s="136"/>
      <c r="BT81" s="136"/>
      <c r="CD81" s="136"/>
      <c r="CN81" s="136"/>
      <c r="CX81" s="136"/>
      <c r="DH81" s="136"/>
      <c r="DR81" s="136"/>
      <c r="EB81" s="136"/>
      <c r="EL81" s="136"/>
      <c r="EV81" s="136"/>
      <c r="FF81" s="136"/>
      <c r="FP81" s="136"/>
      <c r="FZ81" s="136"/>
      <c r="GJ81" s="136"/>
      <c r="GT81" s="136"/>
      <c r="HD81" s="136"/>
      <c r="HN81" s="136"/>
      <c r="HX81" s="136"/>
      <c r="JL81" s="136"/>
    </row>
    <row xmlns:x14ac="http://schemas.microsoft.com/office/spreadsheetml/2009/9/ac" r="82" s="3" customFormat="true" x14ac:dyDescent="0.25">
      <c r="A82" s="428" t="str">
        <f ca="true">IF(ISBLANK('Data Summary'!A84),"",'Data Summary'!A84)</f>
        <v/>
      </c>
      <c r="B82" s="136"/>
      <c r="L82" s="136"/>
      <c r="V82" s="136"/>
      <c r="AF82" s="136"/>
      <c r="AP82" s="136"/>
      <c r="AZ82" s="136"/>
      <c r="BA82" s="136"/>
      <c r="BB82" s="136"/>
      <c r="BC82" s="136"/>
      <c r="BD82" s="136"/>
      <c r="BE82" s="136"/>
      <c r="BF82" s="136"/>
      <c r="BG82" s="136"/>
      <c r="BJ82" s="136"/>
      <c r="BT82" s="136"/>
      <c r="CD82" s="136"/>
      <c r="CN82" s="136"/>
      <c r="CX82" s="136"/>
      <c r="DH82" s="136"/>
      <c r="DR82" s="136"/>
      <c r="EB82" s="136"/>
      <c r="EL82" s="136"/>
      <c r="EV82" s="136"/>
      <c r="FF82" s="136"/>
      <c r="FP82" s="136"/>
      <c r="FZ82" s="136"/>
      <c r="GJ82" s="136"/>
      <c r="GT82" s="136"/>
      <c r="HD82" s="136"/>
      <c r="HN82" s="136"/>
      <c r="HX82" s="136"/>
      <c r="JL82" s="136"/>
    </row>
    <row xmlns:x14ac="http://schemas.microsoft.com/office/spreadsheetml/2009/9/ac" r="83" s="3" customFormat="true" x14ac:dyDescent="0.25">
      <c r="A83" s="428" t="str">
        <f ca="true">IF(ISBLANK('Data Summary'!A85),"",'Data Summary'!A85)</f>
        <v/>
      </c>
      <c r="B83" s="136"/>
      <c r="L83" s="136"/>
      <c r="V83" s="136"/>
      <c r="AF83" s="136"/>
      <c r="AP83" s="136"/>
      <c r="AZ83" s="136"/>
      <c r="BA83" s="136"/>
      <c r="BB83" s="136"/>
      <c r="BC83" s="136"/>
      <c r="BD83" s="136"/>
      <c r="BE83" s="136"/>
      <c r="BF83" s="136"/>
      <c r="BG83" s="136"/>
      <c r="BJ83" s="136"/>
      <c r="BT83" s="136"/>
      <c r="CD83" s="136"/>
      <c r="CN83" s="136"/>
      <c r="CX83" s="136"/>
      <c r="DH83" s="136"/>
      <c r="DR83" s="136"/>
      <c r="EB83" s="136"/>
      <c r="EL83" s="136"/>
      <c r="EV83" s="136"/>
      <c r="FF83" s="136"/>
      <c r="FP83" s="136"/>
      <c r="FZ83" s="136"/>
      <c r="GJ83" s="136"/>
      <c r="GT83" s="136"/>
      <c r="HD83" s="136"/>
      <c r="HN83" s="136"/>
      <c r="HX83" s="136"/>
      <c r="JL83" s="136"/>
    </row>
    <row xmlns:x14ac="http://schemas.microsoft.com/office/spreadsheetml/2009/9/ac" r="84" s="3" customFormat="true" x14ac:dyDescent="0.25">
      <c r="A84" s="428" t="str">
        <f ca="true">IF(ISBLANK('Data Summary'!A86),"",'Data Summary'!A86)</f>
        <v/>
      </c>
      <c r="B84" s="136"/>
      <c r="L84" s="136"/>
      <c r="V84" s="136"/>
      <c r="AF84" s="136"/>
      <c r="AP84" s="136"/>
      <c r="AZ84" s="136"/>
      <c r="BA84" s="136"/>
      <c r="BB84" s="136"/>
      <c r="BC84" s="136"/>
      <c r="BD84" s="136"/>
      <c r="BE84" s="136"/>
      <c r="BF84" s="136"/>
      <c r="BG84" s="136"/>
      <c r="BJ84" s="136"/>
      <c r="BT84" s="136"/>
      <c r="CD84" s="136"/>
      <c r="CN84" s="136"/>
      <c r="CX84" s="136"/>
      <c r="DH84" s="136"/>
      <c r="DR84" s="136"/>
      <c r="EB84" s="136"/>
      <c r="EL84" s="136"/>
      <c r="EV84" s="136"/>
      <c r="FF84" s="136"/>
      <c r="FP84" s="136"/>
      <c r="FZ84" s="136"/>
      <c r="GJ84" s="136"/>
      <c r="GT84" s="136"/>
      <c r="HD84" s="136"/>
      <c r="HN84" s="136"/>
      <c r="HX84" s="136"/>
      <c r="JL84" s="136"/>
    </row>
    <row xmlns:x14ac="http://schemas.microsoft.com/office/spreadsheetml/2009/9/ac" r="85" s="3" customFormat="true" x14ac:dyDescent="0.25">
      <c r="A85" s="428" t="str">
        <f ca="true">IF(ISBLANK('Data Summary'!A87),"",'Data Summary'!A87)</f>
        <v/>
      </c>
      <c r="B85" s="136"/>
      <c r="L85" s="136"/>
      <c r="V85" s="136"/>
      <c r="AF85" s="136"/>
      <c r="AP85" s="136"/>
      <c r="AZ85" s="136"/>
      <c r="BA85" s="136"/>
      <c r="BB85" s="136"/>
      <c r="BC85" s="136"/>
      <c r="BD85" s="136"/>
      <c r="BE85" s="136"/>
      <c r="BF85" s="136"/>
      <c r="BG85" s="136"/>
      <c r="BJ85" s="136"/>
      <c r="BT85" s="136"/>
      <c r="CD85" s="136"/>
      <c r="CN85" s="136"/>
      <c r="CX85" s="136"/>
      <c r="DH85" s="136"/>
      <c r="DR85" s="136"/>
      <c r="EB85" s="136"/>
      <c r="EL85" s="136"/>
      <c r="EV85" s="136"/>
      <c r="FF85" s="136"/>
      <c r="FP85" s="136"/>
      <c r="FZ85" s="136"/>
      <c r="GJ85" s="136"/>
      <c r="GT85" s="136"/>
      <c r="HD85" s="136"/>
      <c r="HN85" s="136"/>
      <c r="HX85" s="136"/>
      <c r="JL85" s="136"/>
    </row>
    <row xmlns:x14ac="http://schemas.microsoft.com/office/spreadsheetml/2009/9/ac" r="86" s="3" customFormat="true" x14ac:dyDescent="0.25">
      <c r="A86" s="428" t="str">
        <f ca="true">IF(ISBLANK('Data Summary'!A88),"",'Data Summary'!A88)</f>
        <v/>
      </c>
      <c r="B86" s="136"/>
      <c r="L86" s="136"/>
      <c r="V86" s="136"/>
      <c r="AF86" s="136"/>
      <c r="AP86" s="136"/>
      <c r="AZ86" s="136"/>
      <c r="BA86" s="136"/>
      <c r="BB86" s="136"/>
      <c r="BC86" s="136"/>
      <c r="BD86" s="136"/>
      <c r="BE86" s="136"/>
      <c r="BF86" s="136"/>
      <c r="BG86" s="136"/>
      <c r="BJ86" s="136"/>
      <c r="BT86" s="136"/>
      <c r="CD86" s="136"/>
      <c r="CN86" s="136"/>
      <c r="CX86" s="136"/>
      <c r="DH86" s="136"/>
      <c r="DR86" s="136"/>
      <c r="EB86" s="136"/>
      <c r="EL86" s="136"/>
      <c r="EV86" s="136"/>
      <c r="FF86" s="136"/>
      <c r="FP86" s="136"/>
      <c r="FZ86" s="136"/>
      <c r="GJ86" s="136"/>
      <c r="GT86" s="136"/>
      <c r="HD86" s="136"/>
      <c r="HN86" s="136"/>
      <c r="HX86" s="136"/>
      <c r="JL86" s="136"/>
    </row>
    <row xmlns:x14ac="http://schemas.microsoft.com/office/spreadsheetml/2009/9/ac" r="87" s="3" customFormat="true" x14ac:dyDescent="0.25">
      <c r="A87" s="428" t="str">
        <f ca="true">IF(ISBLANK('Data Summary'!A89),"",'Data Summary'!A89)</f>
        <v/>
      </c>
      <c r="B87" s="136"/>
      <c r="L87" s="136"/>
      <c r="V87" s="136"/>
      <c r="AF87" s="136"/>
      <c r="AP87" s="136"/>
      <c r="AZ87" s="136"/>
      <c r="BA87" s="136"/>
      <c r="BB87" s="136"/>
      <c r="BC87" s="136"/>
      <c r="BD87" s="136"/>
      <c r="BE87" s="136"/>
      <c r="BF87" s="136"/>
      <c r="BG87" s="136"/>
      <c r="BJ87" s="136"/>
      <c r="BT87" s="136"/>
      <c r="CD87" s="136"/>
      <c r="CN87" s="136"/>
      <c r="CX87" s="136"/>
      <c r="DH87" s="136"/>
      <c r="DR87" s="136"/>
      <c r="EB87" s="136"/>
      <c r="EL87" s="136"/>
      <c r="EV87" s="136"/>
      <c r="FF87" s="136"/>
      <c r="FP87" s="136"/>
      <c r="FZ87" s="136"/>
      <c r="GJ87" s="136"/>
      <c r="GT87" s="136"/>
      <c r="HD87" s="136"/>
      <c r="HN87" s="136"/>
      <c r="HX87" s="136"/>
      <c r="JL87" s="136"/>
    </row>
    <row xmlns:x14ac="http://schemas.microsoft.com/office/spreadsheetml/2009/9/ac" r="88" s="3" customFormat="true" x14ac:dyDescent="0.25">
      <c r="A88" s="428" t="str">
        <f ca="true">IF(ISBLANK('Data Summary'!A90),"",'Data Summary'!A90)</f>
        <v/>
      </c>
      <c r="B88" s="136"/>
      <c r="L88" s="136"/>
      <c r="V88" s="136"/>
      <c r="AF88" s="136"/>
      <c r="AP88" s="136"/>
      <c r="AZ88" s="136"/>
      <c r="BA88" s="136"/>
      <c r="BB88" s="136"/>
      <c r="BC88" s="136"/>
      <c r="BD88" s="136"/>
      <c r="BE88" s="136"/>
      <c r="BF88" s="136"/>
      <c r="BG88" s="136"/>
      <c r="BJ88" s="136"/>
      <c r="BT88" s="136"/>
      <c r="CD88" s="136"/>
      <c r="CN88" s="136"/>
      <c r="CX88" s="136"/>
      <c r="DH88" s="136"/>
      <c r="DR88" s="136"/>
      <c r="EB88" s="136"/>
      <c r="EL88" s="136"/>
      <c r="EV88" s="136"/>
      <c r="FF88" s="136"/>
      <c r="FP88" s="136"/>
      <c r="FZ88" s="136"/>
      <c r="GJ88" s="136"/>
      <c r="GT88" s="136"/>
      <c r="HD88" s="136"/>
      <c r="HN88" s="136"/>
      <c r="HX88" s="136"/>
      <c r="JL88" s="136"/>
    </row>
    <row xmlns:x14ac="http://schemas.microsoft.com/office/spreadsheetml/2009/9/ac" r="89" s="3" customFormat="true" x14ac:dyDescent="0.25">
      <c r="A89" s="428" t="str">
        <f ca="true">IF(ISBLANK('Data Summary'!A91),"",'Data Summary'!A91)</f>
        <v/>
      </c>
      <c r="B89" s="136"/>
      <c r="L89" s="136"/>
      <c r="V89" s="136"/>
      <c r="AF89" s="136"/>
      <c r="AP89" s="136"/>
      <c r="AZ89" s="136"/>
      <c r="BA89" s="136"/>
      <c r="BB89" s="136"/>
      <c r="BC89" s="136"/>
      <c r="BD89" s="136"/>
      <c r="BE89" s="136"/>
      <c r="BF89" s="136"/>
      <c r="BG89" s="136"/>
      <c r="BJ89" s="136"/>
      <c r="BT89" s="136"/>
      <c r="CD89" s="136"/>
      <c r="CN89" s="136"/>
      <c r="CX89" s="136"/>
      <c r="DH89" s="136"/>
      <c r="DR89" s="136"/>
      <c r="EB89" s="136"/>
      <c r="EL89" s="136"/>
      <c r="EV89" s="136"/>
      <c r="FF89" s="136"/>
      <c r="FP89" s="136"/>
      <c r="FZ89" s="136"/>
      <c r="GJ89" s="136"/>
      <c r="GT89" s="136"/>
      <c r="HD89" s="136"/>
      <c r="HN89" s="136"/>
      <c r="HX89" s="136"/>
      <c r="JL89" s="136"/>
    </row>
    <row xmlns:x14ac="http://schemas.microsoft.com/office/spreadsheetml/2009/9/ac" r="90" s="3" customFormat="true" x14ac:dyDescent="0.25">
      <c r="A90" s="428" t="str">
        <f ca="true">IF(ISBLANK('Data Summary'!A92),"",'Data Summary'!A92)</f>
        <v/>
      </c>
      <c r="B90" s="136"/>
      <c r="L90" s="136"/>
      <c r="V90" s="136"/>
      <c r="AF90" s="136"/>
      <c r="AP90" s="136"/>
      <c r="AZ90" s="136"/>
      <c r="BA90" s="136"/>
      <c r="BB90" s="136"/>
      <c r="BC90" s="136"/>
      <c r="BD90" s="136"/>
      <c r="BE90" s="136"/>
      <c r="BF90" s="136"/>
      <c r="BG90" s="136"/>
      <c r="BJ90" s="136"/>
      <c r="BT90" s="136"/>
      <c r="CD90" s="136"/>
      <c r="CN90" s="136"/>
      <c r="CX90" s="136"/>
      <c r="DH90" s="136"/>
      <c r="DR90" s="136"/>
      <c r="EB90" s="136"/>
      <c r="EL90" s="136"/>
      <c r="EV90" s="136"/>
      <c r="FF90" s="136"/>
      <c r="FP90" s="136"/>
      <c r="FZ90" s="136"/>
      <c r="GJ90" s="136"/>
      <c r="GT90" s="136"/>
      <c r="HD90" s="136"/>
      <c r="HN90" s="136"/>
      <c r="HX90" s="136"/>
      <c r="JL90" s="136"/>
    </row>
    <row xmlns:x14ac="http://schemas.microsoft.com/office/spreadsheetml/2009/9/ac" r="91" s="3" customFormat="true" x14ac:dyDescent="0.25">
      <c r="A91" s="428" t="str">
        <f ca="true">IF(ISBLANK('Data Summary'!A93),"",'Data Summary'!A93)</f>
        <v/>
      </c>
      <c r="B91" s="136"/>
      <c r="L91" s="136"/>
      <c r="V91" s="136"/>
      <c r="AF91" s="136"/>
      <c r="AP91" s="136"/>
      <c r="AZ91" s="136"/>
      <c r="BA91" s="136"/>
      <c r="BB91" s="136"/>
      <c r="BC91" s="136"/>
      <c r="BD91" s="136"/>
      <c r="BE91" s="136"/>
      <c r="BF91" s="136"/>
      <c r="BG91" s="136"/>
      <c r="BJ91" s="136"/>
      <c r="BT91" s="136"/>
      <c r="CD91" s="136"/>
      <c r="CN91" s="136"/>
      <c r="CX91" s="136"/>
      <c r="DH91" s="136"/>
      <c r="DR91" s="136"/>
      <c r="EB91" s="136"/>
      <c r="EL91" s="136"/>
      <c r="EV91" s="136"/>
      <c r="FF91" s="136"/>
      <c r="FP91" s="136"/>
      <c r="FZ91" s="136"/>
      <c r="GJ91" s="136"/>
      <c r="GT91" s="136"/>
      <c r="HD91" s="136"/>
      <c r="HN91" s="136"/>
      <c r="HX91" s="136"/>
      <c r="JL91" s="136"/>
    </row>
    <row xmlns:x14ac="http://schemas.microsoft.com/office/spreadsheetml/2009/9/ac" r="92" s="3" customFormat="true" x14ac:dyDescent="0.25">
      <c r="A92" s="428" t="str">
        <f ca="true">IF(ISBLANK('Data Summary'!A94),"",'Data Summary'!A94)</f>
        <v/>
      </c>
      <c r="B92" s="136"/>
      <c r="L92" s="136"/>
      <c r="V92" s="136"/>
      <c r="AF92" s="136"/>
      <c r="AP92" s="136"/>
      <c r="AZ92" s="136"/>
      <c r="BA92" s="136"/>
      <c r="BB92" s="136"/>
      <c r="BC92" s="136"/>
      <c r="BD92" s="136"/>
      <c r="BE92" s="136"/>
      <c r="BF92" s="136"/>
      <c r="BG92" s="136"/>
      <c r="BJ92" s="136"/>
      <c r="BT92" s="136"/>
      <c r="CD92" s="136"/>
      <c r="CN92" s="136"/>
      <c r="CX92" s="136"/>
      <c r="DH92" s="136"/>
      <c r="DR92" s="136"/>
      <c r="EB92" s="136"/>
      <c r="EL92" s="136"/>
      <c r="EV92" s="136"/>
      <c r="FF92" s="136"/>
      <c r="FP92" s="136"/>
      <c r="FZ92" s="136"/>
      <c r="GJ92" s="136"/>
      <c r="GT92" s="136"/>
      <c r="HD92" s="136"/>
      <c r="HN92" s="136"/>
      <c r="HX92" s="136"/>
      <c r="JL92" s="136"/>
    </row>
    <row xmlns:x14ac="http://schemas.microsoft.com/office/spreadsheetml/2009/9/ac" r="93" s="3" customFormat="true" x14ac:dyDescent="0.25">
      <c r="A93" s="428" t="str">
        <f ca="true">IF(ISBLANK('Data Summary'!A95),"",'Data Summary'!A95)</f>
        <v/>
      </c>
      <c r="B93" s="136"/>
      <c r="L93" s="136"/>
      <c r="V93" s="136"/>
      <c r="AF93" s="136"/>
      <c r="AP93" s="136"/>
      <c r="AZ93" s="136"/>
      <c r="BA93" s="136"/>
      <c r="BB93" s="136"/>
      <c r="BC93" s="136"/>
      <c r="BD93" s="136"/>
      <c r="BE93" s="136"/>
      <c r="BF93" s="136"/>
      <c r="BG93" s="136"/>
      <c r="BJ93" s="136"/>
      <c r="BT93" s="136"/>
      <c r="CD93" s="136"/>
      <c r="CN93" s="136"/>
      <c r="CX93" s="136"/>
      <c r="DH93" s="136"/>
      <c r="DR93" s="136"/>
      <c r="EB93" s="136"/>
      <c r="EL93" s="136"/>
      <c r="EV93" s="136"/>
      <c r="FF93" s="136"/>
      <c r="FP93" s="136"/>
      <c r="FZ93" s="136"/>
      <c r="GJ93" s="136"/>
      <c r="GT93" s="136"/>
      <c r="HD93" s="136"/>
      <c r="HN93" s="136"/>
      <c r="HX93" s="136"/>
      <c r="JL93" s="136"/>
    </row>
    <row xmlns:x14ac="http://schemas.microsoft.com/office/spreadsheetml/2009/9/ac" r="94" s="3" customFormat="true" x14ac:dyDescent="0.25">
      <c r="A94" s="428" t="str">
        <f ca="true">IF(ISBLANK('Data Summary'!A96),"",'Data Summary'!A96)</f>
        <v/>
      </c>
      <c r="B94" s="136"/>
      <c r="L94" s="136"/>
      <c r="V94" s="136"/>
      <c r="AF94" s="136"/>
      <c r="AP94" s="136"/>
      <c r="AZ94" s="136"/>
      <c r="BA94" s="136"/>
      <c r="BB94" s="136"/>
      <c r="BC94" s="136"/>
      <c r="BD94" s="136"/>
      <c r="BE94" s="136"/>
      <c r="BF94" s="136"/>
      <c r="BG94" s="136"/>
      <c r="BJ94" s="136"/>
      <c r="BT94" s="136"/>
      <c r="CD94" s="136"/>
      <c r="CN94" s="136"/>
      <c r="CX94" s="136"/>
      <c r="DH94" s="136"/>
      <c r="DR94" s="136"/>
      <c r="EB94" s="136"/>
      <c r="EL94" s="136"/>
      <c r="EV94" s="136"/>
      <c r="FF94" s="136"/>
      <c r="FP94" s="136"/>
      <c r="FZ94" s="136"/>
      <c r="GJ94" s="136"/>
      <c r="GT94" s="136"/>
      <c r="HD94" s="136"/>
      <c r="HN94" s="136"/>
      <c r="HX94" s="136"/>
      <c r="JL94" s="136"/>
    </row>
    <row xmlns:x14ac="http://schemas.microsoft.com/office/spreadsheetml/2009/9/ac" r="95" s="3" customFormat="true" x14ac:dyDescent="0.25">
      <c r="A95" s="428" t="str">
        <f ca="true">IF(ISBLANK('Data Summary'!A97),"",'Data Summary'!A97)</f>
        <v/>
      </c>
      <c r="B95" s="136"/>
      <c r="L95" s="136"/>
      <c r="V95" s="136"/>
      <c r="AF95" s="136"/>
      <c r="AP95" s="136"/>
      <c r="AZ95" s="136"/>
      <c r="BA95" s="136"/>
      <c r="BB95" s="136"/>
      <c r="BC95" s="136"/>
      <c r="BD95" s="136"/>
      <c r="BE95" s="136"/>
      <c r="BF95" s="136"/>
      <c r="BG95" s="136"/>
      <c r="BJ95" s="136"/>
      <c r="BT95" s="136"/>
      <c r="CD95" s="136"/>
      <c r="CN95" s="136"/>
      <c r="CX95" s="136"/>
      <c r="DH95" s="136"/>
      <c r="DR95" s="136"/>
      <c r="EB95" s="136"/>
      <c r="EL95" s="136"/>
      <c r="EV95" s="136"/>
      <c r="FF95" s="136"/>
      <c r="FP95" s="136"/>
      <c r="FZ95" s="136"/>
      <c r="GJ95" s="136"/>
      <c r="GT95" s="136"/>
      <c r="HD95" s="136"/>
      <c r="HN95" s="136"/>
      <c r="HX95" s="136"/>
      <c r="JL95" s="136"/>
    </row>
    <row xmlns:x14ac="http://schemas.microsoft.com/office/spreadsheetml/2009/9/ac" r="96" s="3" customFormat="true" x14ac:dyDescent="0.25">
      <c r="A96" s="428" t="str">
        <f ca="true">IF(ISBLANK('Data Summary'!A98),"",'Data Summary'!A98)</f>
        <v/>
      </c>
      <c r="B96" s="136"/>
      <c r="L96" s="136"/>
      <c r="V96" s="136"/>
      <c r="AF96" s="136"/>
      <c r="AP96" s="136"/>
      <c r="AZ96" s="136"/>
      <c r="BA96" s="136"/>
      <c r="BB96" s="136"/>
      <c r="BC96" s="136"/>
      <c r="BD96" s="136"/>
      <c r="BE96" s="136"/>
      <c r="BF96" s="136"/>
      <c r="BG96" s="136"/>
      <c r="BJ96" s="136"/>
      <c r="BT96" s="136"/>
      <c r="CD96" s="136"/>
      <c r="CN96" s="136"/>
      <c r="CX96" s="136"/>
      <c r="DH96" s="136"/>
      <c r="DR96" s="136"/>
      <c r="EB96" s="136"/>
      <c r="EL96" s="136"/>
      <c r="EV96" s="136"/>
      <c r="FF96" s="136"/>
      <c r="FP96" s="136"/>
      <c r="FZ96" s="136"/>
      <c r="GJ96" s="136"/>
      <c r="GT96" s="136"/>
      <c r="HD96" s="136"/>
      <c r="HN96" s="136"/>
      <c r="HX96" s="136"/>
      <c r="JL96" s="136"/>
    </row>
    <row xmlns:x14ac="http://schemas.microsoft.com/office/spreadsheetml/2009/9/ac" r="97" s="3" customFormat="true" x14ac:dyDescent="0.25">
      <c r="A97" s="428" t="str">
        <f ca="true">IF(ISBLANK('Data Summary'!A99),"",'Data Summary'!A99)</f>
        <v/>
      </c>
      <c r="B97" s="136"/>
      <c r="L97" s="136"/>
      <c r="V97" s="136"/>
      <c r="AF97" s="136"/>
      <c r="AP97" s="136"/>
      <c r="AZ97" s="136"/>
      <c r="BA97" s="136"/>
      <c r="BB97" s="136"/>
      <c r="BC97" s="136"/>
      <c r="BD97" s="136"/>
      <c r="BE97" s="136"/>
      <c r="BF97" s="136"/>
      <c r="BG97" s="136"/>
      <c r="BJ97" s="136"/>
      <c r="BT97" s="136"/>
      <c r="CD97" s="136"/>
      <c r="CN97" s="136"/>
      <c r="CX97" s="136"/>
      <c r="DH97" s="136"/>
      <c r="DR97" s="136"/>
      <c r="EB97" s="136"/>
      <c r="EL97" s="136"/>
      <c r="EV97" s="136"/>
      <c r="FF97" s="136"/>
      <c r="FP97" s="136"/>
      <c r="FZ97" s="136"/>
      <c r="GJ97" s="136"/>
      <c r="GT97" s="136"/>
      <c r="HD97" s="136"/>
      <c r="HN97" s="136"/>
      <c r="HX97" s="136"/>
      <c r="JL97" s="136"/>
    </row>
    <row xmlns:x14ac="http://schemas.microsoft.com/office/spreadsheetml/2009/9/ac" r="98" s="3" customFormat="true" x14ac:dyDescent="0.25">
      <c r="A98" s="428" t="str">
        <f ca="true">IF(ISBLANK('Data Summary'!A100),"",'Data Summary'!A100)</f>
        <v/>
      </c>
      <c r="B98" s="136"/>
      <c r="L98" s="136"/>
      <c r="V98" s="136"/>
      <c r="AF98" s="136"/>
      <c r="AP98" s="136"/>
      <c r="AZ98" s="136"/>
      <c r="BA98" s="136"/>
      <c r="BB98" s="136"/>
      <c r="BC98" s="136"/>
      <c r="BD98" s="136"/>
      <c r="BE98" s="136"/>
      <c r="BF98" s="136"/>
      <c r="BG98" s="136"/>
      <c r="BJ98" s="136"/>
      <c r="BT98" s="136"/>
      <c r="CD98" s="136"/>
      <c r="CN98" s="136"/>
      <c r="CX98" s="136"/>
      <c r="DH98" s="136"/>
      <c r="DR98" s="136"/>
      <c r="EB98" s="136"/>
      <c r="EL98" s="136"/>
      <c r="EV98" s="136"/>
      <c r="FF98" s="136"/>
      <c r="FP98" s="136"/>
      <c r="FZ98" s="136"/>
      <c r="GJ98" s="136"/>
      <c r="GT98" s="136"/>
      <c r="HD98" s="136"/>
      <c r="HN98" s="136"/>
      <c r="HX98" s="136"/>
      <c r="JL98" s="136"/>
    </row>
    <row xmlns:x14ac="http://schemas.microsoft.com/office/spreadsheetml/2009/9/ac" r="99" s="3" customFormat="true" x14ac:dyDescent="0.25">
      <c r="A99" s="428" t="str">
        <f ca="true">IF(ISBLANK('Data Summary'!A101),"",'Data Summary'!A101)</f>
        <v/>
      </c>
      <c r="B99" s="136"/>
      <c r="L99" s="136"/>
      <c r="V99" s="136"/>
      <c r="AF99" s="136"/>
      <c r="AP99" s="136"/>
      <c r="AZ99" s="136"/>
      <c r="BA99" s="136"/>
      <c r="BB99" s="136"/>
      <c r="BC99" s="136"/>
      <c r="BD99" s="136"/>
      <c r="BE99" s="136"/>
      <c r="BF99" s="136"/>
      <c r="BG99" s="136"/>
      <c r="BJ99" s="136"/>
      <c r="BT99" s="136"/>
      <c r="CD99" s="136"/>
      <c r="CN99" s="136"/>
      <c r="CX99" s="136"/>
      <c r="DH99" s="136"/>
      <c r="DR99" s="136"/>
      <c r="EB99" s="136"/>
      <c r="EL99" s="136"/>
      <c r="EV99" s="136"/>
      <c r="FF99" s="136"/>
      <c r="FP99" s="136"/>
      <c r="FZ99" s="136"/>
      <c r="GJ99" s="136"/>
      <c r="GT99" s="136"/>
      <c r="HD99" s="136"/>
      <c r="HN99" s="136"/>
      <c r="HX99" s="136"/>
      <c r="JL99" s="136"/>
    </row>
    <row xmlns:x14ac="http://schemas.microsoft.com/office/spreadsheetml/2009/9/ac" r="100" s="3" customFormat="true" x14ac:dyDescent="0.25">
      <c r="A100" s="428" t="str">
        <f ca="true">IF(ISBLANK('Data Summary'!A102),"",'Data Summary'!A102)</f>
        <v/>
      </c>
      <c r="B100" s="136"/>
      <c r="L100" s="136"/>
      <c r="V100" s="136"/>
      <c r="AF100" s="136"/>
      <c r="AP100" s="136"/>
      <c r="AZ100" s="136"/>
      <c r="BA100" s="136"/>
      <c r="BB100" s="136"/>
      <c r="BC100" s="136"/>
      <c r="BD100" s="136"/>
      <c r="BE100" s="136"/>
      <c r="BF100" s="136"/>
      <c r="BG100" s="136"/>
      <c r="BJ100" s="136"/>
      <c r="BT100" s="136"/>
      <c r="CD100" s="136"/>
      <c r="CN100" s="136"/>
      <c r="CX100" s="136"/>
      <c r="DH100" s="136"/>
      <c r="DR100" s="136"/>
      <c r="EB100" s="136"/>
      <c r="EL100" s="136"/>
      <c r="EV100" s="136"/>
      <c r="FF100" s="136"/>
      <c r="FP100" s="136"/>
      <c r="FZ100" s="136"/>
      <c r="GJ100" s="136"/>
      <c r="GT100" s="136"/>
      <c r="HD100" s="136"/>
      <c r="HN100" s="136"/>
      <c r="HX100" s="136"/>
      <c r="JL100" s="136"/>
    </row>
    <row xmlns:x14ac="http://schemas.microsoft.com/office/spreadsheetml/2009/9/ac" r="101" s="3" customFormat="true" x14ac:dyDescent="0.25">
      <c r="A101" s="428" t="str">
        <f ca="true">IF(ISBLANK('Data Summary'!A103),"",'Data Summary'!A103)</f>
        <v/>
      </c>
      <c r="B101" s="136"/>
      <c r="L101" s="136"/>
      <c r="V101" s="136"/>
      <c r="AF101" s="136"/>
      <c r="AP101" s="136"/>
      <c r="AZ101" s="136"/>
      <c r="BA101" s="136"/>
      <c r="BB101" s="136"/>
      <c r="BC101" s="136"/>
      <c r="BD101" s="136"/>
      <c r="BE101" s="136"/>
      <c r="BF101" s="136"/>
      <c r="BG101" s="136"/>
      <c r="BJ101" s="136"/>
      <c r="BT101" s="136"/>
      <c r="CD101" s="136"/>
      <c r="CN101" s="136"/>
      <c r="CX101" s="136"/>
      <c r="DH101" s="136"/>
      <c r="DR101" s="136"/>
      <c r="EB101" s="136"/>
      <c r="EL101" s="136"/>
      <c r="EV101" s="136"/>
      <c r="FF101" s="136"/>
      <c r="FP101" s="136"/>
      <c r="FZ101" s="136"/>
      <c r="GJ101" s="136"/>
      <c r="GT101" s="136"/>
      <c r="HD101" s="136"/>
      <c r="HN101" s="136"/>
      <c r="HX101" s="136"/>
      <c r="JL101" s="136"/>
    </row>
    <row xmlns:x14ac="http://schemas.microsoft.com/office/spreadsheetml/2009/9/ac" r="102" s="3" customFormat="true" x14ac:dyDescent="0.25">
      <c r="A102" s="428" t="str">
        <f ca="true">IF(ISBLANK('Data Summary'!A104),"",'Data Summary'!A104)</f>
        <v/>
      </c>
      <c r="B102" s="136"/>
      <c r="L102" s="136"/>
      <c r="V102" s="136"/>
      <c r="AF102" s="136"/>
      <c r="AP102" s="136"/>
      <c r="AZ102" s="136"/>
      <c r="BA102" s="136"/>
      <c r="BB102" s="136"/>
      <c r="BC102" s="136"/>
      <c r="BD102" s="136"/>
      <c r="BE102" s="136"/>
      <c r="BF102" s="136"/>
      <c r="BG102" s="136"/>
      <c r="BJ102" s="136"/>
      <c r="BT102" s="136"/>
      <c r="CD102" s="136"/>
      <c r="CN102" s="136"/>
      <c r="CX102" s="136"/>
      <c r="DH102" s="136"/>
      <c r="DR102" s="136"/>
      <c r="EB102" s="136"/>
      <c r="EL102" s="136"/>
      <c r="EV102" s="136"/>
      <c r="FF102" s="136"/>
      <c r="FP102" s="136"/>
      <c r="FZ102" s="136"/>
      <c r="GJ102" s="136"/>
      <c r="GT102" s="136"/>
      <c r="HD102" s="136"/>
      <c r="HN102" s="136"/>
      <c r="HX102" s="136"/>
      <c r="JL102" s="136"/>
    </row>
    <row xmlns:x14ac="http://schemas.microsoft.com/office/spreadsheetml/2009/9/ac" r="103" s="3" customFormat="true" x14ac:dyDescent="0.25">
      <c r="A103" s="428" t="str">
        <f ca="true">IF(ISBLANK('Data Summary'!A105),"",'Data Summary'!A105)</f>
        <v/>
      </c>
      <c r="B103" s="136"/>
      <c r="L103" s="136"/>
      <c r="V103" s="136"/>
      <c r="AF103" s="136"/>
      <c r="AP103" s="136"/>
      <c r="AZ103" s="136"/>
      <c r="BA103" s="136"/>
      <c r="BB103" s="136"/>
      <c r="BC103" s="136"/>
      <c r="BD103" s="136"/>
      <c r="BE103" s="136"/>
      <c r="BF103" s="136"/>
      <c r="BG103" s="136"/>
      <c r="BJ103" s="136"/>
      <c r="BT103" s="136"/>
      <c r="CD103" s="136"/>
      <c r="CN103" s="136"/>
      <c r="CX103" s="136"/>
      <c r="DH103" s="136"/>
      <c r="DR103" s="136"/>
      <c r="EB103" s="136"/>
      <c r="EL103" s="136"/>
      <c r="EV103" s="136"/>
      <c r="FF103" s="136"/>
      <c r="FP103" s="136"/>
      <c r="FZ103" s="136"/>
      <c r="GJ103" s="136"/>
      <c r="GT103" s="136"/>
      <c r="HD103" s="136"/>
      <c r="HN103" s="136"/>
      <c r="HX103" s="136"/>
      <c r="JL103" s="136"/>
    </row>
    <row xmlns:x14ac="http://schemas.microsoft.com/office/spreadsheetml/2009/9/ac" r="104" s="3" customFormat="true" x14ac:dyDescent="0.25">
      <c r="A104" s="428" t="str">
        <f ca="true">IF(ISBLANK('Data Summary'!A106),"",'Data Summary'!A106)</f>
        <v/>
      </c>
      <c r="B104" s="136"/>
      <c r="L104" s="136"/>
      <c r="V104" s="136"/>
      <c r="AF104" s="136"/>
      <c r="AP104" s="136"/>
      <c r="AZ104" s="136"/>
      <c r="BA104" s="136"/>
      <c r="BB104" s="136"/>
      <c r="BC104" s="136"/>
      <c r="BD104" s="136"/>
      <c r="BE104" s="136"/>
      <c r="BF104" s="136"/>
      <c r="BG104" s="136"/>
      <c r="BJ104" s="136"/>
      <c r="BT104" s="136"/>
      <c r="CD104" s="136"/>
      <c r="CN104" s="136"/>
      <c r="CX104" s="136"/>
      <c r="DH104" s="136"/>
      <c r="DR104" s="136"/>
      <c r="EB104" s="136"/>
      <c r="EL104" s="136"/>
      <c r="EV104" s="136"/>
      <c r="FF104" s="136"/>
      <c r="FP104" s="136"/>
      <c r="FZ104" s="136"/>
      <c r="GJ104" s="136"/>
      <c r="GT104" s="136"/>
      <c r="HD104" s="136"/>
      <c r="HN104" s="136"/>
      <c r="HX104" s="136"/>
      <c r="JL104" s="136"/>
    </row>
    <row xmlns:x14ac="http://schemas.microsoft.com/office/spreadsheetml/2009/9/ac" r="105" s="3" customFormat="true" x14ac:dyDescent="0.25">
      <c r="A105" s="428" t="str">
        <f ca="true">IF(ISBLANK('Data Summary'!A107),"",'Data Summary'!A107)</f>
        <v/>
      </c>
      <c r="B105" s="136"/>
      <c r="L105" s="136"/>
      <c r="V105" s="136"/>
      <c r="AF105" s="136"/>
      <c r="AP105" s="136"/>
      <c r="AZ105" s="136"/>
      <c r="BA105" s="136"/>
      <c r="BB105" s="136"/>
      <c r="BC105" s="136"/>
      <c r="BD105" s="136"/>
      <c r="BE105" s="136"/>
      <c r="BF105" s="136"/>
      <c r="BG105" s="136"/>
      <c r="BJ105" s="136"/>
      <c r="BT105" s="136"/>
      <c r="CD105" s="136"/>
      <c r="CN105" s="136"/>
      <c r="CX105" s="136"/>
      <c r="DH105" s="136"/>
      <c r="DR105" s="136"/>
      <c r="EB105" s="136"/>
      <c r="EL105" s="136"/>
      <c r="EV105" s="136"/>
      <c r="FF105" s="136"/>
      <c r="FP105" s="136"/>
      <c r="FZ105" s="136"/>
      <c r="GJ105" s="136"/>
      <c r="GT105" s="136"/>
      <c r="HD105" s="136"/>
      <c r="HN105" s="136"/>
      <c r="HX105" s="136"/>
      <c r="JL105" s="136"/>
    </row>
    <row xmlns:x14ac="http://schemas.microsoft.com/office/spreadsheetml/2009/9/ac" r="106" s="3" customFormat="true" x14ac:dyDescent="0.25">
      <c r="A106" s="428" t="str">
        <f ca="true">IF(ISBLANK('Data Summary'!A108),"",'Data Summary'!A108)</f>
        <v/>
      </c>
      <c r="B106" s="136"/>
      <c r="L106" s="136"/>
      <c r="V106" s="136"/>
      <c r="AF106" s="136"/>
      <c r="AP106" s="136"/>
      <c r="AZ106" s="136"/>
      <c r="BA106" s="136"/>
      <c r="BB106" s="136"/>
      <c r="BC106" s="136"/>
      <c r="BD106" s="136"/>
      <c r="BE106" s="136"/>
      <c r="BF106" s="136"/>
      <c r="BG106" s="136"/>
      <c r="BJ106" s="136"/>
      <c r="BT106" s="136"/>
      <c r="CD106" s="136"/>
      <c r="CN106" s="136"/>
      <c r="CX106" s="136"/>
      <c r="DH106" s="136"/>
      <c r="DR106" s="136"/>
      <c r="EB106" s="136"/>
      <c r="EL106" s="136"/>
      <c r="EV106" s="136"/>
      <c r="FF106" s="136"/>
      <c r="FP106" s="136"/>
      <c r="FZ106" s="136"/>
      <c r="GJ106" s="136"/>
      <c r="GT106" s="136"/>
      <c r="HD106" s="136"/>
      <c r="HN106" s="136"/>
      <c r="HX106" s="136"/>
      <c r="JL106" s="136"/>
    </row>
    <row xmlns:x14ac="http://schemas.microsoft.com/office/spreadsheetml/2009/9/ac" r="107" s="3" customFormat="true" x14ac:dyDescent="0.25">
      <c r="A107" s="428" t="str">
        <f ca="true">IF(ISBLANK('Data Summary'!A109),"",'Data Summary'!A109)</f>
        <v/>
      </c>
      <c r="B107" s="136"/>
      <c r="L107" s="136"/>
      <c r="V107" s="136"/>
      <c r="AF107" s="136"/>
      <c r="AP107" s="136"/>
      <c r="AZ107" s="136"/>
      <c r="BA107" s="136"/>
      <c r="BB107" s="136"/>
      <c r="BC107" s="136"/>
      <c r="BD107" s="136"/>
      <c r="BE107" s="136"/>
      <c r="BF107" s="136"/>
      <c r="BG107" s="136"/>
      <c r="BJ107" s="136"/>
      <c r="BT107" s="136"/>
      <c r="CD107" s="136"/>
      <c r="CN107" s="136"/>
      <c r="CX107" s="136"/>
      <c r="DH107" s="136"/>
      <c r="DR107" s="136"/>
      <c r="EB107" s="136"/>
      <c r="EL107" s="136"/>
      <c r="EV107" s="136"/>
      <c r="FF107" s="136"/>
      <c r="FP107" s="136"/>
      <c r="FZ107" s="136"/>
      <c r="GJ107" s="136"/>
      <c r="GT107" s="136"/>
      <c r="HD107" s="136"/>
      <c r="HN107" s="136"/>
      <c r="HX107" s="136"/>
      <c r="JL107" s="136"/>
    </row>
    <row xmlns:x14ac="http://schemas.microsoft.com/office/spreadsheetml/2009/9/ac" r="108" s="3" customFormat="true" x14ac:dyDescent="0.25">
      <c r="A108" s="428" t="str">
        <f ca="true">IF(ISBLANK('Data Summary'!A110),"",'Data Summary'!A110)</f>
        <v/>
      </c>
      <c r="B108" s="136"/>
      <c r="L108" s="136"/>
      <c r="V108" s="136"/>
      <c r="AF108" s="136"/>
      <c r="AP108" s="136"/>
      <c r="AZ108" s="136"/>
      <c r="BA108" s="136"/>
      <c r="BB108" s="136"/>
      <c r="BC108" s="136"/>
      <c r="BD108" s="136"/>
      <c r="BE108" s="136"/>
      <c r="BF108" s="136"/>
      <c r="BG108" s="136"/>
      <c r="BJ108" s="136"/>
      <c r="BT108" s="136"/>
      <c r="CD108" s="136"/>
      <c r="CN108" s="136"/>
      <c r="CX108" s="136"/>
      <c r="DH108" s="136"/>
      <c r="DR108" s="136"/>
      <c r="EB108" s="136"/>
      <c r="EL108" s="136"/>
      <c r="EV108" s="136"/>
      <c r="FF108" s="136"/>
      <c r="FP108" s="136"/>
      <c r="FZ108" s="136"/>
      <c r="GJ108" s="136"/>
      <c r="GT108" s="136"/>
      <c r="HD108" s="136"/>
      <c r="HN108" s="136"/>
      <c r="HX108" s="136"/>
      <c r="JL108" s="136"/>
    </row>
    <row xmlns:x14ac="http://schemas.microsoft.com/office/spreadsheetml/2009/9/ac" r="109" s="3" customFormat="true" x14ac:dyDescent="0.25">
      <c r="A109" s="428" t="str">
        <f ca="true">IF(ISBLANK('Data Summary'!A111),"",'Data Summary'!A111)</f>
        <v/>
      </c>
      <c r="B109" s="136"/>
      <c r="L109" s="136"/>
      <c r="V109" s="136"/>
      <c r="AF109" s="136"/>
      <c r="AP109" s="136"/>
      <c r="AZ109" s="136"/>
      <c r="BA109" s="136"/>
      <c r="BB109" s="136"/>
      <c r="BC109" s="136"/>
      <c r="BD109" s="136"/>
      <c r="BE109" s="136"/>
      <c r="BF109" s="136"/>
      <c r="BG109" s="136"/>
      <c r="BJ109" s="136"/>
      <c r="BT109" s="136"/>
      <c r="CD109" s="136"/>
      <c r="CN109" s="136"/>
      <c r="CX109" s="136"/>
      <c r="DH109" s="136"/>
      <c r="DR109" s="136"/>
      <c r="EB109" s="136"/>
      <c r="EL109" s="136"/>
      <c r="EV109" s="136"/>
      <c r="FF109" s="136"/>
      <c r="FP109" s="136"/>
      <c r="FZ109" s="136"/>
      <c r="GJ109" s="136"/>
      <c r="GT109" s="136"/>
      <c r="HD109" s="136"/>
      <c r="HN109" s="136"/>
      <c r="HX109" s="136"/>
      <c r="JL109" s="136"/>
    </row>
    <row xmlns:x14ac="http://schemas.microsoft.com/office/spreadsheetml/2009/9/ac" r="110" s="3" customFormat="true" x14ac:dyDescent="0.25">
      <c r="A110" s="428" t="str">
        <f ca="true">IF(ISBLANK('Data Summary'!A112),"",'Data Summary'!A112)</f>
        <v/>
      </c>
      <c r="B110" s="136"/>
      <c r="L110" s="136"/>
      <c r="V110" s="136"/>
      <c r="AF110" s="136"/>
      <c r="AP110" s="136"/>
      <c r="AZ110" s="136"/>
      <c r="BA110" s="136"/>
      <c r="BB110" s="136"/>
      <c r="BC110" s="136"/>
      <c r="BD110" s="136"/>
      <c r="BE110" s="136"/>
      <c r="BF110" s="136"/>
      <c r="BG110" s="136"/>
      <c r="BJ110" s="136"/>
      <c r="BT110" s="136"/>
      <c r="CD110" s="136"/>
      <c r="CN110" s="136"/>
      <c r="CX110" s="136"/>
      <c r="DH110" s="136"/>
      <c r="DR110" s="136"/>
      <c r="EB110" s="136"/>
      <c r="EL110" s="136"/>
      <c r="EV110" s="136"/>
      <c r="FF110" s="136"/>
      <c r="FP110" s="136"/>
      <c r="FZ110" s="136"/>
      <c r="GJ110" s="136"/>
      <c r="GT110" s="136"/>
      <c r="HD110" s="136"/>
      <c r="HN110" s="136"/>
      <c r="HX110" s="136"/>
      <c r="JL110" s="136"/>
    </row>
    <row xmlns:x14ac="http://schemas.microsoft.com/office/spreadsheetml/2009/9/ac" r="111" s="3" customFormat="true" x14ac:dyDescent="0.25">
      <c r="A111" s="428" t="str">
        <f ca="true">IF(ISBLANK('Data Summary'!A113),"",'Data Summary'!A113)</f>
        <v/>
      </c>
      <c r="B111" s="136"/>
      <c r="L111" s="136"/>
      <c r="V111" s="136"/>
      <c r="AF111" s="136"/>
      <c r="AP111" s="136"/>
      <c r="AZ111" s="136"/>
      <c r="BA111" s="136"/>
      <c r="BB111" s="136"/>
      <c r="BC111" s="136"/>
      <c r="BD111" s="136"/>
      <c r="BE111" s="136"/>
      <c r="BF111" s="136"/>
      <c r="BG111" s="136"/>
      <c r="BJ111" s="136"/>
      <c r="BT111" s="136"/>
      <c r="CD111" s="136"/>
      <c r="CN111" s="136"/>
      <c r="CX111" s="136"/>
      <c r="DH111" s="136"/>
      <c r="DR111" s="136"/>
      <c r="EB111" s="136"/>
      <c r="EL111" s="136"/>
      <c r="EV111" s="136"/>
      <c r="FF111" s="136"/>
      <c r="FP111" s="136"/>
      <c r="FZ111" s="136"/>
      <c r="GJ111" s="136"/>
      <c r="GT111" s="136"/>
      <c r="HD111" s="136"/>
      <c r="HN111" s="136"/>
      <c r="HX111" s="136"/>
      <c r="JL111" s="136"/>
    </row>
    <row xmlns:x14ac="http://schemas.microsoft.com/office/spreadsheetml/2009/9/ac" r="112" s="3" customFormat="true" x14ac:dyDescent="0.25">
      <c r="A112" s="428" t="str">
        <f ca="true">IF(ISBLANK('Data Summary'!A114),"",'Data Summary'!A114)</f>
        <v/>
      </c>
      <c r="B112" s="136"/>
      <c r="L112" s="136"/>
      <c r="V112" s="136"/>
      <c r="AF112" s="136"/>
      <c r="AP112" s="136"/>
      <c r="AZ112" s="136"/>
      <c r="BA112" s="136"/>
      <c r="BB112" s="136"/>
      <c r="BC112" s="136"/>
      <c r="BD112" s="136"/>
      <c r="BE112" s="136"/>
      <c r="BF112" s="136"/>
      <c r="BG112" s="136"/>
      <c r="BJ112" s="136"/>
      <c r="BT112" s="136"/>
      <c r="CD112" s="136"/>
      <c r="CN112" s="136"/>
      <c r="CX112" s="136"/>
      <c r="DH112" s="136"/>
      <c r="DR112" s="136"/>
      <c r="EB112" s="136"/>
      <c r="EL112" s="136"/>
      <c r="EV112" s="136"/>
      <c r="FF112" s="136"/>
      <c r="FP112" s="136"/>
      <c r="FZ112" s="136"/>
      <c r="GJ112" s="136"/>
      <c r="GT112" s="136"/>
      <c r="HD112" s="136"/>
      <c r="HN112" s="136"/>
      <c r="HX112" s="136"/>
      <c r="JL112" s="136"/>
    </row>
    <row xmlns:x14ac="http://schemas.microsoft.com/office/spreadsheetml/2009/9/ac" r="113" s="3" customFormat="true" x14ac:dyDescent="0.25">
      <c r="A113" s="428" t="str">
        <f ca="true">IF(ISBLANK('Data Summary'!A115),"",'Data Summary'!A115)</f>
        <v/>
      </c>
      <c r="B113" s="136"/>
      <c r="L113" s="136"/>
      <c r="V113" s="136"/>
      <c r="AF113" s="136"/>
      <c r="AP113" s="136"/>
      <c r="AZ113" s="136"/>
      <c r="BA113" s="136"/>
      <c r="BB113" s="136"/>
      <c r="BC113" s="136"/>
      <c r="BD113" s="136"/>
      <c r="BE113" s="136"/>
      <c r="BF113" s="136"/>
      <c r="BG113" s="136"/>
      <c r="BJ113" s="136"/>
      <c r="BT113" s="136"/>
      <c r="CD113" s="136"/>
      <c r="CN113" s="136"/>
      <c r="CX113" s="136"/>
      <c r="DH113" s="136"/>
      <c r="DR113" s="136"/>
      <c r="EB113" s="136"/>
      <c r="EL113" s="136"/>
      <c r="EV113" s="136"/>
      <c r="FF113" s="136"/>
      <c r="FP113" s="136"/>
      <c r="FZ113" s="136"/>
      <c r="GJ113" s="136"/>
      <c r="GT113" s="136"/>
      <c r="HD113" s="136"/>
      <c r="HN113" s="136"/>
      <c r="HX113" s="136"/>
      <c r="JL113" s="136"/>
    </row>
    <row xmlns:x14ac="http://schemas.microsoft.com/office/spreadsheetml/2009/9/ac" r="114" s="3" customFormat="true" x14ac:dyDescent="0.25">
      <c r="A114" s="428" t="str">
        <f ca="true">IF(ISBLANK('Data Summary'!A116),"",'Data Summary'!A116)</f>
        <v/>
      </c>
      <c r="B114" s="136"/>
      <c r="L114" s="136"/>
      <c r="V114" s="136"/>
      <c r="AF114" s="136"/>
      <c r="AP114" s="136"/>
      <c r="AZ114" s="136"/>
      <c r="BA114" s="136"/>
      <c r="BB114" s="136"/>
      <c r="BC114" s="136"/>
      <c r="BD114" s="136"/>
      <c r="BE114" s="136"/>
      <c r="BF114" s="136"/>
      <c r="BG114" s="136"/>
      <c r="BJ114" s="136"/>
      <c r="BT114" s="136"/>
      <c r="CD114" s="136"/>
      <c r="CN114" s="136"/>
      <c r="CX114" s="136"/>
      <c r="DH114" s="136"/>
      <c r="DR114" s="136"/>
      <c r="EB114" s="136"/>
      <c r="EL114" s="136"/>
      <c r="EV114" s="136"/>
      <c r="FF114" s="136"/>
      <c r="FP114" s="136"/>
      <c r="FZ114" s="136"/>
      <c r="GJ114" s="136"/>
      <c r="GT114" s="136"/>
      <c r="HD114" s="136"/>
      <c r="HN114" s="136"/>
      <c r="HX114" s="136"/>
      <c r="JL114" s="136"/>
    </row>
    <row xmlns:x14ac="http://schemas.microsoft.com/office/spreadsheetml/2009/9/ac" r="115" s="3" customFormat="true" x14ac:dyDescent="0.25">
      <c r="A115" s="428" t="str">
        <f ca="true">IF(ISBLANK('Data Summary'!A117),"",'Data Summary'!A117)</f>
        <v/>
      </c>
      <c r="B115" s="136"/>
      <c r="L115" s="136"/>
      <c r="V115" s="136"/>
      <c r="AF115" s="136"/>
      <c r="AP115" s="136"/>
      <c r="AZ115" s="136"/>
      <c r="BA115" s="136"/>
      <c r="BB115" s="136"/>
      <c r="BC115" s="136"/>
      <c r="BD115" s="136"/>
      <c r="BE115" s="136"/>
      <c r="BF115" s="136"/>
      <c r="BG115" s="136"/>
      <c r="BJ115" s="136"/>
      <c r="BT115" s="136"/>
      <c r="CD115" s="136"/>
      <c r="CN115" s="136"/>
      <c r="CX115" s="136"/>
      <c r="DH115" s="136"/>
      <c r="DR115" s="136"/>
      <c r="EB115" s="136"/>
      <c r="EL115" s="136"/>
      <c r="EV115" s="136"/>
      <c r="FF115" s="136"/>
      <c r="FP115" s="136"/>
      <c r="FZ115" s="136"/>
      <c r="GJ115" s="136"/>
      <c r="GT115" s="136"/>
      <c r="HD115" s="136"/>
      <c r="HN115" s="136"/>
      <c r="HX115" s="136"/>
      <c r="JL115" s="136"/>
    </row>
    <row xmlns:x14ac="http://schemas.microsoft.com/office/spreadsheetml/2009/9/ac" r="116" s="3" customFormat="true" x14ac:dyDescent="0.25">
      <c r="A116" s="428" t="str">
        <f ca="true">IF(ISBLANK('Data Summary'!A118),"",'Data Summary'!A118)</f>
        <v/>
      </c>
      <c r="B116" s="136"/>
      <c r="L116" s="136"/>
      <c r="V116" s="136"/>
      <c r="AF116" s="136"/>
      <c r="AP116" s="136"/>
      <c r="AZ116" s="136"/>
      <c r="BA116" s="136"/>
      <c r="BB116" s="136"/>
      <c r="BC116" s="136"/>
      <c r="BD116" s="136"/>
      <c r="BE116" s="136"/>
      <c r="BF116" s="136"/>
      <c r="BG116" s="136"/>
      <c r="BJ116" s="136"/>
      <c r="BT116" s="136"/>
      <c r="CD116" s="136"/>
      <c r="CN116" s="136"/>
      <c r="CX116" s="136"/>
      <c r="DH116" s="136"/>
      <c r="DR116" s="136"/>
      <c r="EB116" s="136"/>
      <c r="EL116" s="136"/>
      <c r="EV116" s="136"/>
      <c r="FF116" s="136"/>
      <c r="FP116" s="136"/>
      <c r="FZ116" s="136"/>
      <c r="GJ116" s="136"/>
      <c r="GT116" s="136"/>
      <c r="HD116" s="136"/>
      <c r="HN116" s="136"/>
      <c r="HX116" s="136"/>
      <c r="JL116" s="136"/>
    </row>
    <row xmlns:x14ac="http://schemas.microsoft.com/office/spreadsheetml/2009/9/ac" r="117" s="3" customFormat="true" x14ac:dyDescent="0.25">
      <c r="A117" s="428" t="str">
        <f ca="true">IF(ISBLANK('Data Summary'!A119),"",'Data Summary'!A119)</f>
        <v/>
      </c>
      <c r="B117" s="136"/>
      <c r="L117" s="136"/>
      <c r="V117" s="136"/>
      <c r="AF117" s="136"/>
      <c r="AP117" s="136"/>
      <c r="AZ117" s="136"/>
      <c r="BA117" s="136"/>
      <c r="BB117" s="136"/>
      <c r="BC117" s="136"/>
      <c r="BD117" s="136"/>
      <c r="BE117" s="136"/>
      <c r="BF117" s="136"/>
      <c r="BG117" s="136"/>
      <c r="BJ117" s="136"/>
      <c r="BT117" s="136"/>
      <c r="CD117" s="136"/>
      <c r="CN117" s="136"/>
      <c r="CX117" s="136"/>
      <c r="DH117" s="136"/>
      <c r="DR117" s="136"/>
      <c r="EB117" s="136"/>
      <c r="EL117" s="136"/>
      <c r="EV117" s="136"/>
      <c r="FF117" s="136"/>
      <c r="FP117" s="136"/>
      <c r="FZ117" s="136"/>
      <c r="GJ117" s="136"/>
      <c r="GT117" s="136"/>
      <c r="HD117" s="136"/>
      <c r="HN117" s="136"/>
      <c r="HX117" s="136"/>
      <c r="JL117" s="136"/>
    </row>
    <row xmlns:x14ac="http://schemas.microsoft.com/office/spreadsheetml/2009/9/ac" r="118" s="3" customFormat="true" x14ac:dyDescent="0.25">
      <c r="A118" s="428" t="str">
        <f ca="true">IF(ISBLANK('Data Summary'!A120),"",'Data Summary'!A120)</f>
        <v/>
      </c>
      <c r="B118" s="136"/>
      <c r="L118" s="136"/>
      <c r="V118" s="136"/>
      <c r="AF118" s="136"/>
      <c r="AP118" s="136"/>
      <c r="AZ118" s="136"/>
      <c r="BA118" s="136"/>
      <c r="BB118" s="136"/>
      <c r="BC118" s="136"/>
      <c r="BD118" s="136"/>
      <c r="BE118" s="136"/>
      <c r="BF118" s="136"/>
      <c r="BG118" s="136"/>
      <c r="BJ118" s="136"/>
      <c r="BT118" s="136"/>
      <c r="CD118" s="136"/>
      <c r="CN118" s="136"/>
      <c r="CX118" s="136"/>
      <c r="DH118" s="136"/>
      <c r="DR118" s="136"/>
      <c r="EB118" s="136"/>
      <c r="EL118" s="136"/>
      <c r="EV118" s="136"/>
      <c r="FF118" s="136"/>
      <c r="FP118" s="136"/>
      <c r="FZ118" s="136"/>
      <c r="GJ118" s="136"/>
      <c r="GT118" s="136"/>
      <c r="HD118" s="136"/>
      <c r="HN118" s="136"/>
      <c r="HX118" s="136"/>
      <c r="JL118" s="136"/>
    </row>
    <row xmlns:x14ac="http://schemas.microsoft.com/office/spreadsheetml/2009/9/ac" r="119" s="3" customFormat="true" x14ac:dyDescent="0.25">
      <c r="A119" s="428" t="str">
        <f ca="true">IF(ISBLANK('Data Summary'!A121),"",'Data Summary'!A121)</f>
        <v/>
      </c>
      <c r="B119" s="136"/>
      <c r="L119" s="136"/>
      <c r="V119" s="136"/>
      <c r="AF119" s="136"/>
      <c r="AP119" s="136"/>
      <c r="AZ119" s="136"/>
      <c r="BA119" s="136"/>
      <c r="BB119" s="136"/>
      <c r="BC119" s="136"/>
      <c r="BD119" s="136"/>
      <c r="BE119" s="136"/>
      <c r="BF119" s="136"/>
      <c r="BG119" s="136"/>
      <c r="BJ119" s="136"/>
      <c r="BT119" s="136"/>
      <c r="CD119" s="136"/>
      <c r="CN119" s="136"/>
      <c r="CX119" s="136"/>
      <c r="DH119" s="136"/>
      <c r="DR119" s="136"/>
      <c r="EB119" s="136"/>
      <c r="EL119" s="136"/>
      <c r="EV119" s="136"/>
      <c r="FF119" s="136"/>
      <c r="FP119" s="136"/>
      <c r="FZ119" s="136"/>
      <c r="GJ119" s="136"/>
      <c r="GT119" s="136"/>
      <c r="HD119" s="136"/>
      <c r="HN119" s="136"/>
      <c r="HX119" s="136"/>
      <c r="JL119" s="136"/>
    </row>
    <row xmlns:x14ac="http://schemas.microsoft.com/office/spreadsheetml/2009/9/ac" r="120" s="3" customFormat="true" x14ac:dyDescent="0.25">
      <c r="A120" s="428" t="str">
        <f ca="true">IF(ISBLANK('Data Summary'!A122),"",'Data Summary'!A122)</f>
        <v/>
      </c>
      <c r="B120" s="136"/>
      <c r="L120" s="136"/>
      <c r="V120" s="136"/>
      <c r="AF120" s="136"/>
      <c r="AP120" s="136"/>
      <c r="AZ120" s="136"/>
      <c r="BA120" s="136"/>
      <c r="BB120" s="136"/>
      <c r="BC120" s="136"/>
      <c r="BD120" s="136"/>
      <c r="BE120" s="136"/>
      <c r="BF120" s="136"/>
      <c r="BG120" s="136"/>
      <c r="BJ120" s="136"/>
      <c r="BT120" s="136"/>
      <c r="CD120" s="136"/>
      <c r="CN120" s="136"/>
      <c r="CX120" s="136"/>
      <c r="DH120" s="136"/>
      <c r="DR120" s="136"/>
      <c r="EB120" s="136"/>
      <c r="EL120" s="136"/>
      <c r="EV120" s="136"/>
      <c r="FF120" s="136"/>
      <c r="FP120" s="136"/>
      <c r="FZ120" s="136"/>
      <c r="GJ120" s="136"/>
      <c r="GT120" s="136"/>
      <c r="HD120" s="136"/>
      <c r="HN120" s="136"/>
      <c r="HX120" s="136"/>
      <c r="JL120" s="136"/>
    </row>
    <row xmlns:x14ac="http://schemas.microsoft.com/office/spreadsheetml/2009/9/ac" r="121" s="3" customFormat="true" x14ac:dyDescent="0.25">
      <c r="A121" s="428" t="str">
        <f ca="true">IF(ISBLANK('Data Summary'!A123),"",'Data Summary'!A123)</f>
        <v/>
      </c>
      <c r="B121" s="136"/>
      <c r="L121" s="136"/>
      <c r="V121" s="136"/>
      <c r="AF121" s="136"/>
      <c r="AP121" s="136"/>
      <c r="AZ121" s="136"/>
      <c r="BA121" s="136"/>
      <c r="BB121" s="136"/>
      <c r="BC121" s="136"/>
      <c r="BD121" s="136"/>
      <c r="BE121" s="136"/>
      <c r="BF121" s="136"/>
      <c r="BG121" s="136"/>
      <c r="BJ121" s="136"/>
      <c r="BT121" s="136"/>
      <c r="CD121" s="136"/>
      <c r="CN121" s="136"/>
      <c r="CX121" s="136"/>
      <c r="DH121" s="136"/>
      <c r="DR121" s="136"/>
      <c r="EB121" s="136"/>
      <c r="EL121" s="136"/>
      <c r="EV121" s="136"/>
      <c r="FF121" s="136"/>
      <c r="FP121" s="136"/>
      <c r="FZ121" s="136"/>
      <c r="GJ121" s="136"/>
      <c r="GT121" s="136"/>
      <c r="HD121" s="136"/>
      <c r="HN121" s="136"/>
      <c r="HX121" s="136"/>
      <c r="JL121" s="136"/>
    </row>
    <row xmlns:x14ac="http://schemas.microsoft.com/office/spreadsheetml/2009/9/ac" r="122" s="3" customFormat="true" x14ac:dyDescent="0.25">
      <c r="A122" s="428" t="str">
        <f ca="true">IF(ISBLANK('Data Summary'!A124),"",'Data Summary'!A124)</f>
        <v/>
      </c>
      <c r="B122" s="136"/>
      <c r="L122" s="136"/>
      <c r="V122" s="136"/>
      <c r="AF122" s="136"/>
      <c r="AP122" s="136"/>
      <c r="AZ122" s="136"/>
      <c r="BA122" s="136"/>
      <c r="BB122" s="136"/>
      <c r="BC122" s="136"/>
      <c r="BD122" s="136"/>
      <c r="BE122" s="136"/>
      <c r="BF122" s="136"/>
      <c r="BG122" s="136"/>
      <c r="BJ122" s="136"/>
      <c r="BT122" s="136"/>
      <c r="CD122" s="136"/>
      <c r="CN122" s="136"/>
      <c r="CX122" s="136"/>
      <c r="DH122" s="136"/>
      <c r="DR122" s="136"/>
      <c r="EB122" s="136"/>
      <c r="EL122" s="136"/>
      <c r="EV122" s="136"/>
      <c r="FF122" s="136"/>
      <c r="FP122" s="136"/>
      <c r="FZ122" s="136"/>
      <c r="GJ122" s="136"/>
      <c r="GT122" s="136"/>
      <c r="HD122" s="136"/>
      <c r="HN122" s="136"/>
      <c r="HX122" s="136"/>
      <c r="JL122" s="136"/>
    </row>
    <row xmlns:x14ac="http://schemas.microsoft.com/office/spreadsheetml/2009/9/ac" r="123" s="3" customFormat="true" x14ac:dyDescent="0.25">
      <c r="A123" s="428" t="str">
        <f ca="true">IF(ISBLANK('Data Summary'!A125),"",'Data Summary'!A125)</f>
        <v/>
      </c>
      <c r="B123" s="136"/>
      <c r="L123" s="136"/>
      <c r="V123" s="136"/>
      <c r="AF123" s="136"/>
      <c r="AP123" s="136"/>
      <c r="AZ123" s="136"/>
      <c r="BA123" s="136"/>
      <c r="BB123" s="136"/>
      <c r="BC123" s="136"/>
      <c r="BD123" s="136"/>
      <c r="BE123" s="136"/>
      <c r="BF123" s="136"/>
      <c r="BG123" s="136"/>
      <c r="BJ123" s="136"/>
      <c r="BT123" s="136"/>
      <c r="CD123" s="136"/>
      <c r="CN123" s="136"/>
      <c r="CX123" s="136"/>
      <c r="DH123" s="136"/>
      <c r="DR123" s="136"/>
      <c r="EB123" s="136"/>
      <c r="EL123" s="136"/>
      <c r="EV123" s="136"/>
      <c r="FF123" s="136"/>
      <c r="FP123" s="136"/>
      <c r="FZ123" s="136"/>
      <c r="GJ123" s="136"/>
      <c r="GT123" s="136"/>
      <c r="HD123" s="136"/>
      <c r="HN123" s="136"/>
      <c r="HX123" s="136"/>
      <c r="JL123" s="136"/>
    </row>
    <row xmlns:x14ac="http://schemas.microsoft.com/office/spreadsheetml/2009/9/ac" r="124" s="3" customFormat="true" x14ac:dyDescent="0.25">
      <c r="A124" s="428" t="str">
        <f ca="true">IF(ISBLANK('Data Summary'!A126),"",'Data Summary'!A126)</f>
        <v/>
      </c>
      <c r="B124" s="136"/>
      <c r="L124" s="136"/>
      <c r="V124" s="136"/>
      <c r="AF124" s="136"/>
      <c r="AP124" s="136"/>
      <c r="AZ124" s="136"/>
      <c r="BA124" s="136"/>
      <c r="BB124" s="136"/>
      <c r="BC124" s="136"/>
      <c r="BD124" s="136"/>
      <c r="BE124" s="136"/>
      <c r="BF124" s="136"/>
      <c r="BG124" s="136"/>
      <c r="BJ124" s="136"/>
      <c r="BT124" s="136"/>
      <c r="CD124" s="136"/>
      <c r="CN124" s="136"/>
      <c r="CX124" s="136"/>
      <c r="DH124" s="136"/>
      <c r="DR124" s="136"/>
      <c r="EB124" s="136"/>
      <c r="EL124" s="136"/>
      <c r="EV124" s="136"/>
      <c r="FF124" s="136"/>
      <c r="FP124" s="136"/>
      <c r="FZ124" s="136"/>
      <c r="GJ124" s="136"/>
      <c r="GT124" s="136"/>
      <c r="HD124" s="136"/>
      <c r="HN124" s="136"/>
      <c r="HX124" s="136"/>
      <c r="JL124" s="136"/>
    </row>
    <row xmlns:x14ac="http://schemas.microsoft.com/office/spreadsheetml/2009/9/ac" r="125" s="3" customFormat="true" x14ac:dyDescent="0.25">
      <c r="A125" s="428" t="str">
        <f ca="true">IF(ISBLANK('Data Summary'!A127),"",'Data Summary'!A127)</f>
        <v/>
      </c>
      <c r="B125" s="136"/>
      <c r="L125" s="136"/>
      <c r="V125" s="136"/>
      <c r="AF125" s="136"/>
      <c r="AP125" s="136"/>
      <c r="AZ125" s="136"/>
      <c r="BA125" s="136"/>
      <c r="BB125" s="136"/>
      <c r="BC125" s="136"/>
      <c r="BD125" s="136"/>
      <c r="BE125" s="136"/>
      <c r="BF125" s="136"/>
      <c r="BG125" s="136"/>
      <c r="BJ125" s="136"/>
      <c r="BT125" s="136"/>
      <c r="CD125" s="136"/>
      <c r="CN125" s="136"/>
      <c r="CX125" s="136"/>
      <c r="DH125" s="136"/>
      <c r="DR125" s="136"/>
      <c r="EB125" s="136"/>
      <c r="EL125" s="136"/>
      <c r="EV125" s="136"/>
      <c r="FF125" s="136"/>
      <c r="FP125" s="136"/>
      <c r="FZ125" s="136"/>
      <c r="GJ125" s="136"/>
      <c r="GT125" s="136"/>
      <c r="HD125" s="136"/>
      <c r="HN125" s="136"/>
      <c r="HX125" s="136"/>
      <c r="JL125" s="136"/>
    </row>
    <row xmlns:x14ac="http://schemas.microsoft.com/office/spreadsheetml/2009/9/ac" r="126" s="3" customFormat="true" x14ac:dyDescent="0.25">
      <c r="A126" s="428" t="str">
        <f ca="true">IF(ISBLANK('Data Summary'!A128),"",'Data Summary'!A128)</f>
        <v/>
      </c>
      <c r="B126" s="136"/>
      <c r="L126" s="136"/>
      <c r="V126" s="136"/>
      <c r="AF126" s="136"/>
      <c r="AP126" s="136"/>
      <c r="AZ126" s="136"/>
      <c r="BA126" s="136"/>
      <c r="BB126" s="136"/>
      <c r="BC126" s="136"/>
      <c r="BD126" s="136"/>
      <c r="BE126" s="136"/>
      <c r="BF126" s="136"/>
      <c r="BG126" s="136"/>
      <c r="BJ126" s="136"/>
      <c r="BT126" s="136"/>
      <c r="CD126" s="136"/>
      <c r="CN126" s="136"/>
      <c r="CX126" s="136"/>
      <c r="DH126" s="136"/>
      <c r="DR126" s="136"/>
      <c r="EB126" s="136"/>
      <c r="EL126" s="136"/>
      <c r="EV126" s="136"/>
      <c r="FF126" s="136"/>
      <c r="FP126" s="136"/>
      <c r="FZ126" s="136"/>
      <c r="GJ126" s="136"/>
      <c r="GT126" s="136"/>
      <c r="HD126" s="136"/>
      <c r="HN126" s="136"/>
      <c r="HX126" s="136"/>
      <c r="JL126" s="136"/>
    </row>
    <row xmlns:x14ac="http://schemas.microsoft.com/office/spreadsheetml/2009/9/ac" r="127" s="3" customFormat="true" x14ac:dyDescent="0.25">
      <c r="A127" s="428" t="str">
        <f ca="true">IF(ISBLANK('Data Summary'!A129),"",'Data Summary'!A129)</f>
        <v/>
      </c>
      <c r="B127" s="136"/>
      <c r="L127" s="136"/>
      <c r="V127" s="136"/>
      <c r="AF127" s="136"/>
      <c r="AP127" s="136"/>
      <c r="AZ127" s="136"/>
      <c r="BA127" s="136"/>
      <c r="BB127" s="136"/>
      <c r="BC127" s="136"/>
      <c r="BD127" s="136"/>
      <c r="BE127" s="136"/>
      <c r="BF127" s="136"/>
      <c r="BG127" s="136"/>
      <c r="BJ127" s="136"/>
      <c r="BT127" s="136"/>
      <c r="CD127" s="136"/>
      <c r="CN127" s="136"/>
      <c r="CX127" s="136"/>
      <c r="DH127" s="136"/>
      <c r="DR127" s="136"/>
      <c r="EB127" s="136"/>
      <c r="EL127" s="136"/>
      <c r="EV127" s="136"/>
      <c r="FF127" s="136"/>
      <c r="FP127" s="136"/>
      <c r="FZ127" s="136"/>
      <c r="GJ127" s="136"/>
      <c r="GT127" s="136"/>
      <c r="HD127" s="136"/>
      <c r="HN127" s="136"/>
      <c r="HX127" s="136"/>
      <c r="JL127" s="136"/>
    </row>
    <row xmlns:x14ac="http://schemas.microsoft.com/office/spreadsheetml/2009/9/ac" r="128" s="3" customFormat="true" x14ac:dyDescent="0.25">
      <c r="A128" s="428" t="str">
        <f ca="true">IF(ISBLANK('Data Summary'!A130),"",'Data Summary'!A130)</f>
        <v/>
      </c>
      <c r="B128" s="136"/>
      <c r="L128" s="136"/>
      <c r="V128" s="136"/>
      <c r="AF128" s="136"/>
      <c r="AP128" s="136"/>
      <c r="AZ128" s="136"/>
      <c r="BA128" s="136"/>
      <c r="BB128" s="136"/>
      <c r="BC128" s="136"/>
      <c r="BD128" s="136"/>
      <c r="BE128" s="136"/>
      <c r="BF128" s="136"/>
      <c r="BG128" s="136"/>
      <c r="BJ128" s="136"/>
      <c r="BT128" s="136"/>
      <c r="CD128" s="136"/>
      <c r="CN128" s="136"/>
      <c r="CX128" s="136"/>
      <c r="DH128" s="136"/>
      <c r="DR128" s="136"/>
      <c r="EB128" s="136"/>
      <c r="EL128" s="136"/>
      <c r="EV128" s="136"/>
      <c r="FF128" s="136"/>
      <c r="FP128" s="136"/>
      <c r="FZ128" s="136"/>
      <c r="GJ128" s="136"/>
      <c r="GT128" s="136"/>
      <c r="HD128" s="136"/>
      <c r="HN128" s="136"/>
      <c r="HX128" s="136"/>
      <c r="JL128" s="136"/>
    </row>
    <row xmlns:x14ac="http://schemas.microsoft.com/office/spreadsheetml/2009/9/ac" r="129" s="3" customFormat="true" x14ac:dyDescent="0.25">
      <c r="A129" s="428" t="str">
        <f ca="true">IF(ISBLANK('Data Summary'!A131),"",'Data Summary'!A131)</f>
        <v/>
      </c>
      <c r="B129" s="136"/>
      <c r="L129" s="136"/>
      <c r="V129" s="136"/>
      <c r="AF129" s="136"/>
      <c r="AP129" s="136"/>
      <c r="AZ129" s="136"/>
      <c r="BA129" s="136"/>
      <c r="BB129" s="136"/>
      <c r="BC129" s="136"/>
      <c r="BD129" s="136"/>
      <c r="BE129" s="136"/>
      <c r="BF129" s="136"/>
      <c r="BG129" s="136"/>
      <c r="BJ129" s="136"/>
      <c r="BT129" s="136"/>
      <c r="CD129" s="136"/>
      <c r="CN129" s="136"/>
      <c r="CX129" s="136"/>
      <c r="DH129" s="136"/>
      <c r="DR129" s="136"/>
      <c r="EB129" s="136"/>
      <c r="EL129" s="136"/>
      <c r="EV129" s="136"/>
      <c r="FF129" s="136"/>
      <c r="FP129" s="136"/>
      <c r="FZ129" s="136"/>
      <c r="GJ129" s="136"/>
      <c r="GT129" s="136"/>
      <c r="HD129" s="136"/>
      <c r="HN129" s="136"/>
      <c r="HX129" s="136"/>
      <c r="JL129" s="136"/>
    </row>
    <row xmlns:x14ac="http://schemas.microsoft.com/office/spreadsheetml/2009/9/ac" r="130" s="3" customFormat="true" x14ac:dyDescent="0.25">
      <c r="A130" s="428" t="str">
        <f ca="true">IF(ISBLANK('Data Summary'!A132),"",'Data Summary'!A132)</f>
        <v/>
      </c>
      <c r="B130" s="136"/>
      <c r="L130" s="136"/>
      <c r="V130" s="136"/>
      <c r="AF130" s="136"/>
      <c r="AP130" s="136"/>
      <c r="AZ130" s="136"/>
      <c r="BA130" s="136"/>
      <c r="BB130" s="136"/>
      <c r="BC130" s="136"/>
      <c r="BD130" s="136"/>
      <c r="BE130" s="136"/>
      <c r="BF130" s="136"/>
      <c r="BG130" s="136"/>
      <c r="BJ130" s="136"/>
      <c r="BT130" s="136"/>
      <c r="CD130" s="136"/>
      <c r="CN130" s="136"/>
      <c r="CX130" s="136"/>
      <c r="DH130" s="136"/>
      <c r="DR130" s="136"/>
      <c r="EB130" s="136"/>
      <c r="EL130" s="136"/>
      <c r="EV130" s="136"/>
      <c r="FF130" s="136"/>
      <c r="FP130" s="136"/>
      <c r="FZ130" s="136"/>
      <c r="GJ130" s="136"/>
      <c r="GT130" s="136"/>
      <c r="HD130" s="136"/>
      <c r="HN130" s="136"/>
      <c r="HX130" s="136"/>
      <c r="JL130" s="136"/>
    </row>
    <row xmlns:x14ac="http://schemas.microsoft.com/office/spreadsheetml/2009/9/ac" r="131" s="3" customFormat="true" x14ac:dyDescent="0.25">
      <c r="A131" s="428" t="str">
        <f ca="true">IF(ISBLANK('Data Summary'!A133),"",'Data Summary'!A133)</f>
        <v/>
      </c>
      <c r="B131" s="136"/>
      <c r="L131" s="136"/>
      <c r="V131" s="136"/>
      <c r="AF131" s="136"/>
      <c r="AP131" s="136"/>
      <c r="AZ131" s="136"/>
      <c r="BA131" s="136"/>
      <c r="BB131" s="136"/>
      <c r="BC131" s="136"/>
      <c r="BD131" s="136"/>
      <c r="BE131" s="136"/>
      <c r="BF131" s="136"/>
      <c r="BG131" s="136"/>
      <c r="BJ131" s="136"/>
      <c r="BT131" s="136"/>
      <c r="CD131" s="136"/>
      <c r="CN131" s="136"/>
      <c r="CX131" s="136"/>
      <c r="DH131" s="136"/>
      <c r="DR131" s="136"/>
      <c r="EB131" s="136"/>
      <c r="EL131" s="136"/>
      <c r="EV131" s="136"/>
      <c r="FF131" s="136"/>
      <c r="FP131" s="136"/>
      <c r="FZ131" s="136"/>
      <c r="GJ131" s="136"/>
      <c r="GT131" s="136"/>
      <c r="HD131" s="136"/>
      <c r="HN131" s="136"/>
      <c r="HX131" s="136"/>
      <c r="JL131" s="136"/>
    </row>
    <row xmlns:x14ac="http://schemas.microsoft.com/office/spreadsheetml/2009/9/ac" r="132" s="3" customFormat="true" x14ac:dyDescent="0.25">
      <c r="A132" s="428" t="str">
        <f ca="true">IF(ISBLANK('Data Summary'!A134),"",'Data Summary'!A134)</f>
        <v/>
      </c>
      <c r="B132" s="136"/>
      <c r="L132" s="136"/>
      <c r="V132" s="136"/>
      <c r="AF132" s="136"/>
      <c r="AP132" s="136"/>
      <c r="AZ132" s="136"/>
      <c r="BA132" s="136"/>
      <c r="BB132" s="136"/>
      <c r="BC132" s="136"/>
      <c r="BD132" s="136"/>
      <c r="BE132" s="136"/>
      <c r="BF132" s="136"/>
      <c r="BG132" s="136"/>
      <c r="BJ132" s="136"/>
      <c r="BT132" s="136"/>
      <c r="CD132" s="136"/>
      <c r="CN132" s="136"/>
      <c r="CX132" s="136"/>
      <c r="DH132" s="136"/>
      <c r="DR132" s="136"/>
      <c r="EB132" s="136"/>
      <c r="EL132" s="136"/>
      <c r="EV132" s="136"/>
      <c r="FF132" s="136"/>
      <c r="FP132" s="136"/>
      <c r="FZ132" s="136"/>
      <c r="GJ132" s="136"/>
      <c r="GT132" s="136"/>
      <c r="HD132" s="136"/>
      <c r="HN132" s="136"/>
      <c r="HX132" s="136"/>
      <c r="JL132" s="136"/>
    </row>
    <row xmlns:x14ac="http://schemas.microsoft.com/office/spreadsheetml/2009/9/ac" r="133" s="3" customFormat="true" x14ac:dyDescent="0.25">
      <c r="A133" s="428" t="str">
        <f ca="true">IF(ISBLANK('Data Summary'!A135),"",'Data Summary'!A135)</f>
        <v/>
      </c>
      <c r="B133" s="136"/>
      <c r="L133" s="136"/>
      <c r="V133" s="136"/>
      <c r="AF133" s="136"/>
      <c r="AP133" s="136"/>
      <c r="AZ133" s="136"/>
      <c r="BA133" s="136"/>
      <c r="BB133" s="136"/>
      <c r="BC133" s="136"/>
      <c r="BD133" s="136"/>
      <c r="BE133" s="136"/>
      <c r="BF133" s="136"/>
      <c r="BG133" s="136"/>
      <c r="BJ133" s="136"/>
      <c r="BT133" s="136"/>
      <c r="CD133" s="136"/>
      <c r="CN133" s="136"/>
      <c r="CX133" s="136"/>
      <c r="DH133" s="136"/>
      <c r="DR133" s="136"/>
      <c r="EB133" s="136"/>
      <c r="EL133" s="136"/>
      <c r="EV133" s="136"/>
      <c r="FF133" s="136"/>
      <c r="FP133" s="136"/>
      <c r="FZ133" s="136"/>
      <c r="GJ133" s="136"/>
      <c r="GT133" s="136"/>
      <c r="HD133" s="136"/>
      <c r="HN133" s="136"/>
      <c r="HX133" s="136"/>
      <c r="JL133" s="136"/>
    </row>
    <row xmlns:x14ac="http://schemas.microsoft.com/office/spreadsheetml/2009/9/ac" r="134" s="3" customFormat="true" x14ac:dyDescent="0.25">
      <c r="A134" s="428" t="str">
        <f ca="true">IF(ISBLANK('Data Summary'!A136),"",'Data Summary'!A136)</f>
        <v/>
      </c>
      <c r="B134" s="136"/>
      <c r="L134" s="136"/>
      <c r="V134" s="136"/>
      <c r="AF134" s="136"/>
      <c r="AP134" s="136"/>
      <c r="AZ134" s="136"/>
      <c r="BA134" s="136"/>
      <c r="BB134" s="136"/>
      <c r="BC134" s="136"/>
      <c r="BD134" s="136"/>
      <c r="BE134" s="136"/>
      <c r="BF134" s="136"/>
      <c r="BG134" s="136"/>
      <c r="BJ134" s="136"/>
      <c r="BT134" s="136"/>
      <c r="CD134" s="136"/>
      <c r="CN134" s="136"/>
      <c r="CX134" s="136"/>
      <c r="DH134" s="136"/>
      <c r="DR134" s="136"/>
      <c r="EB134" s="136"/>
      <c r="EL134" s="136"/>
      <c r="EV134" s="136"/>
      <c r="FF134" s="136"/>
      <c r="FP134" s="136"/>
      <c r="FZ134" s="136"/>
      <c r="GJ134" s="136"/>
      <c r="GT134" s="136"/>
      <c r="HD134" s="136"/>
      <c r="HN134" s="136"/>
      <c r="HX134" s="136"/>
      <c r="JL134" s="136"/>
    </row>
    <row xmlns:x14ac="http://schemas.microsoft.com/office/spreadsheetml/2009/9/ac" r="135" s="3" customFormat="true" x14ac:dyDescent="0.25">
      <c r="A135" s="428" t="str">
        <f ca="true">IF(ISBLANK('Data Summary'!A137),"",'Data Summary'!A137)</f>
        <v/>
      </c>
      <c r="B135" s="136"/>
      <c r="L135" s="136"/>
      <c r="V135" s="136"/>
      <c r="AF135" s="136"/>
      <c r="AP135" s="136"/>
      <c r="AZ135" s="136"/>
      <c r="BA135" s="136"/>
      <c r="BB135" s="136"/>
      <c r="BC135" s="136"/>
      <c r="BD135" s="136"/>
      <c r="BE135" s="136"/>
      <c r="BF135" s="136"/>
      <c r="BG135" s="136"/>
      <c r="BJ135" s="136"/>
      <c r="BT135" s="136"/>
      <c r="CD135" s="136"/>
      <c r="CN135" s="136"/>
      <c r="CX135" s="136"/>
      <c r="DH135" s="136"/>
      <c r="DR135" s="136"/>
      <c r="EB135" s="136"/>
      <c r="EL135" s="136"/>
      <c r="EV135" s="136"/>
      <c r="FF135" s="136"/>
      <c r="FP135" s="136"/>
      <c r="FZ135" s="136"/>
      <c r="GJ135" s="136"/>
      <c r="GT135" s="136"/>
      <c r="HD135" s="136"/>
      <c r="HN135" s="136"/>
      <c r="HX135" s="136"/>
      <c r="JL135" s="136"/>
    </row>
    <row xmlns:x14ac="http://schemas.microsoft.com/office/spreadsheetml/2009/9/ac" r="136" s="3" customFormat="true" x14ac:dyDescent="0.25">
      <c r="A136" s="428" t="str">
        <f ca="true">IF(ISBLANK('Data Summary'!A138),"",'Data Summary'!A138)</f>
        <v/>
      </c>
      <c r="B136" s="136"/>
      <c r="L136" s="136"/>
      <c r="V136" s="136"/>
      <c r="AF136" s="136"/>
      <c r="AP136" s="136"/>
      <c r="AZ136" s="136"/>
      <c r="BA136" s="136"/>
      <c r="BB136" s="136"/>
      <c r="BC136" s="136"/>
      <c r="BD136" s="136"/>
      <c r="BE136" s="136"/>
      <c r="BF136" s="136"/>
      <c r="BG136" s="136"/>
      <c r="BJ136" s="136"/>
      <c r="BT136" s="136"/>
      <c r="CD136" s="136"/>
      <c r="CN136" s="136"/>
      <c r="CX136" s="136"/>
      <c r="DH136" s="136"/>
      <c r="DR136" s="136"/>
      <c r="EB136" s="136"/>
      <c r="EL136" s="136"/>
      <c r="EV136" s="136"/>
      <c r="FF136" s="136"/>
      <c r="FP136" s="136"/>
      <c r="FZ136" s="136"/>
      <c r="GJ136" s="136"/>
      <c r="GT136" s="136"/>
      <c r="HD136" s="136"/>
      <c r="HN136" s="136"/>
      <c r="HX136" s="136"/>
      <c r="JL136" s="136"/>
    </row>
    <row xmlns:x14ac="http://schemas.microsoft.com/office/spreadsheetml/2009/9/ac" r="137" s="3" customFormat="true" x14ac:dyDescent="0.25">
      <c r="A137" s="428" t="str">
        <f ca="true">IF(ISBLANK('Data Summary'!A139),"",'Data Summary'!A139)</f>
        <v/>
      </c>
      <c r="B137" s="136"/>
      <c r="L137" s="136"/>
      <c r="V137" s="136"/>
      <c r="AF137" s="136"/>
      <c r="AP137" s="136"/>
      <c r="AZ137" s="136"/>
      <c r="BA137" s="136"/>
      <c r="BB137" s="136"/>
      <c r="BC137" s="136"/>
      <c r="BD137" s="136"/>
      <c r="BE137" s="136"/>
      <c r="BF137" s="136"/>
      <c r="BG137" s="136"/>
      <c r="BJ137" s="136"/>
      <c r="BT137" s="136"/>
      <c r="CD137" s="136"/>
      <c r="CN137" s="136"/>
      <c r="CX137" s="136"/>
      <c r="DH137" s="136"/>
      <c r="DR137" s="136"/>
      <c r="EB137" s="136"/>
      <c r="EL137" s="136"/>
      <c r="EV137" s="136"/>
      <c r="FF137" s="136"/>
      <c r="FP137" s="136"/>
      <c r="FZ137" s="136"/>
      <c r="GJ137" s="136"/>
      <c r="GT137" s="136"/>
      <c r="HD137" s="136"/>
      <c r="HN137" s="136"/>
      <c r="HX137" s="136"/>
      <c r="JL137" s="136"/>
    </row>
    <row xmlns:x14ac="http://schemas.microsoft.com/office/spreadsheetml/2009/9/ac" r="138" s="3" customFormat="true" x14ac:dyDescent="0.25">
      <c r="A138" s="428" t="str">
        <f ca="true">IF(ISBLANK('Data Summary'!A140),"",'Data Summary'!A140)</f>
        <v/>
      </c>
      <c r="B138" s="136"/>
      <c r="L138" s="136"/>
      <c r="V138" s="136"/>
      <c r="AF138" s="136"/>
      <c r="AP138" s="136"/>
      <c r="AZ138" s="136"/>
      <c r="BA138" s="136"/>
      <c r="BB138" s="136"/>
      <c r="BC138" s="136"/>
      <c r="BD138" s="136"/>
      <c r="BE138" s="136"/>
      <c r="BF138" s="136"/>
      <c r="BG138" s="136"/>
      <c r="BJ138" s="136"/>
      <c r="BT138" s="136"/>
      <c r="CD138" s="136"/>
      <c r="CN138" s="136"/>
      <c r="CX138" s="136"/>
      <c r="DH138" s="136"/>
      <c r="DR138" s="136"/>
      <c r="EB138" s="136"/>
      <c r="EL138" s="136"/>
      <c r="EV138" s="136"/>
      <c r="FF138" s="136"/>
      <c r="FP138" s="136"/>
      <c r="FZ138" s="136"/>
      <c r="GJ138" s="136"/>
      <c r="GT138" s="136"/>
      <c r="HD138" s="136"/>
      <c r="HN138" s="136"/>
      <c r="HX138" s="136"/>
      <c r="JL138" s="136"/>
    </row>
    <row xmlns:x14ac="http://schemas.microsoft.com/office/spreadsheetml/2009/9/ac" r="139" s="3" customFormat="true" x14ac:dyDescent="0.25">
      <c r="A139" s="428" t="str">
        <f ca="true">IF(ISBLANK('Data Summary'!A141),"",'Data Summary'!A141)</f>
        <v/>
      </c>
      <c r="B139" s="136"/>
      <c r="L139" s="136"/>
      <c r="V139" s="136"/>
      <c r="AF139" s="136"/>
      <c r="AP139" s="136"/>
      <c r="AZ139" s="136"/>
      <c r="BA139" s="136"/>
      <c r="BB139" s="136"/>
      <c r="BC139" s="136"/>
      <c r="BD139" s="136"/>
      <c r="BE139" s="136"/>
      <c r="BF139" s="136"/>
      <c r="BG139" s="136"/>
      <c r="BJ139" s="136"/>
      <c r="BT139" s="136"/>
      <c r="CD139" s="136"/>
      <c r="CN139" s="136"/>
      <c r="CX139" s="136"/>
      <c r="DH139" s="136"/>
      <c r="DR139" s="136"/>
      <c r="EB139" s="136"/>
      <c r="EL139" s="136"/>
      <c r="EV139" s="136"/>
      <c r="FF139" s="136"/>
      <c r="FP139" s="136"/>
      <c r="FZ139" s="136"/>
      <c r="GJ139" s="136"/>
      <c r="GT139" s="136"/>
      <c r="HD139" s="136"/>
      <c r="HN139" s="136"/>
      <c r="HX139" s="136"/>
      <c r="JL139" s="136"/>
    </row>
    <row xmlns:x14ac="http://schemas.microsoft.com/office/spreadsheetml/2009/9/ac" r="140" s="3" customFormat="true" x14ac:dyDescent="0.25">
      <c r="A140" s="428" t="str">
        <f ca="true">IF(ISBLANK('Data Summary'!A142),"",'Data Summary'!A142)</f>
        <v/>
      </c>
      <c r="B140" s="136"/>
      <c r="L140" s="136"/>
      <c r="V140" s="136"/>
      <c r="AF140" s="136"/>
      <c r="AP140" s="136"/>
      <c r="AZ140" s="136"/>
      <c r="BA140" s="136"/>
      <c r="BB140" s="136"/>
      <c r="BC140" s="136"/>
      <c r="BD140" s="136"/>
      <c r="BE140" s="136"/>
      <c r="BF140" s="136"/>
      <c r="BG140" s="136"/>
      <c r="BJ140" s="136"/>
      <c r="BT140" s="136"/>
      <c r="CD140" s="136"/>
      <c r="CN140" s="136"/>
      <c r="CX140" s="136"/>
      <c r="DH140" s="136"/>
      <c r="DR140" s="136"/>
      <c r="EB140" s="136"/>
      <c r="EL140" s="136"/>
      <c r="EV140" s="136"/>
      <c r="FF140" s="136"/>
      <c r="FP140" s="136"/>
      <c r="FZ140" s="136"/>
      <c r="GJ140" s="136"/>
      <c r="GT140" s="136"/>
      <c r="HD140" s="136"/>
      <c r="HN140" s="136"/>
      <c r="HX140" s="136"/>
      <c r="JL140" s="136"/>
    </row>
    <row xmlns:x14ac="http://schemas.microsoft.com/office/spreadsheetml/2009/9/ac" r="141" s="3" customFormat="true" x14ac:dyDescent="0.25">
      <c r="A141" s="428" t="str">
        <f ca="true">IF(ISBLANK('Data Summary'!A143),"",'Data Summary'!A143)</f>
        <v/>
      </c>
      <c r="B141" s="136"/>
      <c r="L141" s="136"/>
      <c r="V141" s="136"/>
      <c r="AF141" s="136"/>
      <c r="AP141" s="136"/>
      <c r="AZ141" s="136"/>
      <c r="BA141" s="136"/>
      <c r="BB141" s="136"/>
      <c r="BC141" s="136"/>
      <c r="BD141" s="136"/>
      <c r="BE141" s="136"/>
      <c r="BF141" s="136"/>
      <c r="BG141" s="136"/>
      <c r="BJ141" s="136"/>
      <c r="BT141" s="136"/>
      <c r="CD141" s="136"/>
      <c r="CN141" s="136"/>
      <c r="CX141" s="136"/>
      <c r="DH141" s="136"/>
      <c r="DR141" s="136"/>
      <c r="EB141" s="136"/>
      <c r="EL141" s="136"/>
      <c r="EV141" s="136"/>
      <c r="FF141" s="136"/>
      <c r="FP141" s="136"/>
      <c r="FZ141" s="136"/>
      <c r="GJ141" s="136"/>
      <c r="GT141" s="136"/>
      <c r="HD141" s="136"/>
      <c r="HN141" s="136"/>
      <c r="HX141" s="136"/>
      <c r="JL141" s="136"/>
    </row>
    <row xmlns:x14ac="http://schemas.microsoft.com/office/spreadsheetml/2009/9/ac" r="142" s="3" customFormat="true" x14ac:dyDescent="0.25">
      <c r="A142" s="428" t="str">
        <f ca="true">IF(ISBLANK('Data Summary'!A144),"",'Data Summary'!A144)</f>
        <v/>
      </c>
      <c r="B142" s="136"/>
      <c r="L142" s="136"/>
      <c r="V142" s="136"/>
      <c r="AF142" s="136"/>
      <c r="AP142" s="136"/>
      <c r="AZ142" s="136"/>
      <c r="BA142" s="136"/>
      <c r="BB142" s="136"/>
      <c r="BC142" s="136"/>
      <c r="BD142" s="136"/>
      <c r="BE142" s="136"/>
      <c r="BF142" s="136"/>
      <c r="BG142" s="136"/>
      <c r="BJ142" s="136"/>
      <c r="BT142" s="136"/>
      <c r="CD142" s="136"/>
      <c r="CN142" s="136"/>
      <c r="CX142" s="136"/>
      <c r="DH142" s="136"/>
      <c r="DR142" s="136"/>
      <c r="EB142" s="136"/>
      <c r="EL142" s="136"/>
      <c r="EV142" s="136"/>
      <c r="FF142" s="136"/>
      <c r="FP142" s="136"/>
      <c r="FZ142" s="136"/>
      <c r="GJ142" s="136"/>
      <c r="GT142" s="136"/>
      <c r="HD142" s="136"/>
      <c r="HN142" s="136"/>
      <c r="HX142" s="136"/>
      <c r="JL142" s="136"/>
    </row>
    <row xmlns:x14ac="http://schemas.microsoft.com/office/spreadsheetml/2009/9/ac" r="143" s="3" customFormat="true" x14ac:dyDescent="0.25">
      <c r="A143" s="428" t="str">
        <f ca="true">IF(ISBLANK('Data Summary'!A145),"",'Data Summary'!A145)</f>
        <v/>
      </c>
      <c r="B143" s="136"/>
      <c r="L143" s="136"/>
      <c r="V143" s="136"/>
      <c r="AF143" s="136"/>
      <c r="AP143" s="136"/>
      <c r="AZ143" s="136"/>
      <c r="BA143" s="136"/>
      <c r="BB143" s="136"/>
      <c r="BC143" s="136"/>
      <c r="BD143" s="136"/>
      <c r="BE143" s="136"/>
      <c r="BF143" s="136"/>
      <c r="BG143" s="136"/>
      <c r="BJ143" s="136"/>
      <c r="BT143" s="136"/>
      <c r="CD143" s="136"/>
      <c r="CN143" s="136"/>
      <c r="CX143" s="136"/>
      <c r="DH143" s="136"/>
      <c r="DR143" s="136"/>
      <c r="EB143" s="136"/>
      <c r="EL143" s="136"/>
      <c r="EV143" s="136"/>
      <c r="FF143" s="136"/>
      <c r="FP143" s="136"/>
      <c r="FZ143" s="136"/>
      <c r="GJ143" s="136"/>
      <c r="GT143" s="136"/>
      <c r="HD143" s="136"/>
      <c r="HN143" s="136"/>
      <c r="HX143" s="136"/>
      <c r="JL143" s="136"/>
    </row>
    <row xmlns:x14ac="http://schemas.microsoft.com/office/spreadsheetml/2009/9/ac" r="144" s="3" customFormat="true" x14ac:dyDescent="0.25">
      <c r="A144" s="428" t="str">
        <f ca="true">IF(ISBLANK('Data Summary'!A146),"",'Data Summary'!A146)</f>
        <v/>
      </c>
      <c r="B144" s="136"/>
      <c r="L144" s="136"/>
      <c r="V144" s="136"/>
      <c r="AF144" s="136"/>
      <c r="AP144" s="136"/>
      <c r="AZ144" s="136"/>
      <c r="BA144" s="136"/>
      <c r="BB144" s="136"/>
      <c r="BC144" s="136"/>
      <c r="BD144" s="136"/>
      <c r="BE144" s="136"/>
      <c r="BF144" s="136"/>
      <c r="BG144" s="136"/>
      <c r="BJ144" s="136"/>
      <c r="BT144" s="136"/>
      <c r="CD144" s="136"/>
      <c r="CN144" s="136"/>
      <c r="CX144" s="136"/>
      <c r="DH144" s="136"/>
      <c r="DR144" s="136"/>
      <c r="EB144" s="136"/>
      <c r="EL144" s="136"/>
      <c r="EV144" s="136"/>
      <c r="FF144" s="136"/>
      <c r="FP144" s="136"/>
      <c r="FZ144" s="136"/>
      <c r="GJ144" s="136"/>
      <c r="GT144" s="136"/>
      <c r="HD144" s="136"/>
      <c r="HN144" s="136"/>
      <c r="HX144" s="136"/>
      <c r="JL144" s="136"/>
    </row>
    <row xmlns:x14ac="http://schemas.microsoft.com/office/spreadsheetml/2009/9/ac" r="145" s="3" customFormat="true" x14ac:dyDescent="0.25">
      <c r="A145" s="428" t="str">
        <f ca="true">IF(ISBLANK('Data Summary'!A147),"",'Data Summary'!A147)</f>
        <v/>
      </c>
      <c r="B145" s="136"/>
      <c r="L145" s="136"/>
      <c r="V145" s="136"/>
      <c r="AF145" s="136"/>
      <c r="AP145" s="136"/>
      <c r="AZ145" s="136"/>
      <c r="BA145" s="136"/>
      <c r="BB145" s="136"/>
      <c r="BC145" s="136"/>
      <c r="BD145" s="136"/>
      <c r="BE145" s="136"/>
      <c r="BF145" s="136"/>
      <c r="BG145" s="136"/>
      <c r="BJ145" s="136"/>
      <c r="BT145" s="136"/>
      <c r="CD145" s="136"/>
      <c r="CN145" s="136"/>
      <c r="CX145" s="136"/>
      <c r="DH145" s="136"/>
      <c r="DR145" s="136"/>
      <c r="EB145" s="136"/>
      <c r="EL145" s="136"/>
      <c r="EV145" s="136"/>
      <c r="FF145" s="136"/>
      <c r="FP145" s="136"/>
      <c r="FZ145" s="136"/>
      <c r="GJ145" s="136"/>
      <c r="GT145" s="136"/>
      <c r="HD145" s="136"/>
      <c r="HN145" s="136"/>
      <c r="HX145" s="136"/>
      <c r="JL145" s="136"/>
    </row>
    <row xmlns:x14ac="http://schemas.microsoft.com/office/spreadsheetml/2009/9/ac" r="146" s="3" customFormat="true" x14ac:dyDescent="0.25">
      <c r="A146" s="428" t="str">
        <f ca="true">IF(ISBLANK('Data Summary'!A148),"",'Data Summary'!A148)</f>
        <v/>
      </c>
      <c r="B146" s="136"/>
      <c r="L146" s="136"/>
      <c r="V146" s="136"/>
      <c r="AF146" s="136"/>
      <c r="AP146" s="136"/>
      <c r="AZ146" s="136"/>
      <c r="BA146" s="136"/>
      <c r="BB146" s="136"/>
      <c r="BC146" s="136"/>
      <c r="BD146" s="136"/>
      <c r="BE146" s="136"/>
      <c r="BF146" s="136"/>
      <c r="BG146" s="136"/>
      <c r="BJ146" s="136"/>
      <c r="BT146" s="136"/>
      <c r="CD146" s="136"/>
      <c r="CN146" s="136"/>
      <c r="CX146" s="136"/>
      <c r="DH146" s="136"/>
      <c r="DR146" s="136"/>
      <c r="EB146" s="136"/>
      <c r="EL146" s="136"/>
      <c r="EV146" s="136"/>
      <c r="FF146" s="136"/>
      <c r="FP146" s="136"/>
      <c r="FZ146" s="136"/>
      <c r="GJ146" s="136"/>
      <c r="GT146" s="136"/>
      <c r="HD146" s="136"/>
      <c r="HN146" s="136"/>
      <c r="HX146" s="136"/>
      <c r="JL146" s="136"/>
    </row>
    <row xmlns:x14ac="http://schemas.microsoft.com/office/spreadsheetml/2009/9/ac" r="147" s="3" customFormat="true" x14ac:dyDescent="0.25">
      <c r="A147" s="428" t="str">
        <f ca="true">IF(ISBLANK('Data Summary'!A149),"",'Data Summary'!A149)</f>
        <v/>
      </c>
      <c r="B147" s="136"/>
      <c r="L147" s="136"/>
      <c r="V147" s="136"/>
      <c r="AF147" s="136"/>
      <c r="AP147" s="136"/>
      <c r="AZ147" s="136"/>
      <c r="BA147" s="136"/>
      <c r="BB147" s="136"/>
      <c r="BC147" s="136"/>
      <c r="BD147" s="136"/>
      <c r="BE147" s="136"/>
      <c r="BF147" s="136"/>
      <c r="BG147" s="136"/>
      <c r="BJ147" s="136"/>
      <c r="BT147" s="136"/>
      <c r="CD147" s="136"/>
      <c r="CN147" s="136"/>
      <c r="CX147" s="136"/>
      <c r="DH147" s="136"/>
      <c r="DR147" s="136"/>
      <c r="EB147" s="136"/>
      <c r="EL147" s="136"/>
      <c r="EV147" s="136"/>
      <c r="FF147" s="136"/>
      <c r="FP147" s="136"/>
      <c r="FZ147" s="136"/>
      <c r="GJ147" s="136"/>
      <c r="GT147" s="136"/>
      <c r="HD147" s="136"/>
      <c r="HN147" s="136"/>
      <c r="HX147" s="136"/>
      <c r="JL147" s="136"/>
    </row>
    <row xmlns:x14ac="http://schemas.microsoft.com/office/spreadsheetml/2009/9/ac" r="148" s="3" customFormat="true" x14ac:dyDescent="0.25">
      <c r="A148" s="428" t="str">
        <f ca="true">IF(ISBLANK('Data Summary'!A150),"",'Data Summary'!A150)</f>
        <v/>
      </c>
      <c r="B148" s="136"/>
      <c r="L148" s="136"/>
      <c r="V148" s="136"/>
      <c r="AF148" s="136"/>
      <c r="AP148" s="136"/>
      <c r="AZ148" s="136"/>
      <c r="BA148" s="136"/>
      <c r="BB148" s="136"/>
      <c r="BC148" s="136"/>
      <c r="BD148" s="136"/>
      <c r="BE148" s="136"/>
      <c r="BF148" s="136"/>
      <c r="BG148" s="136"/>
      <c r="BJ148" s="136"/>
      <c r="BT148" s="136"/>
      <c r="CD148" s="136"/>
      <c r="CN148" s="136"/>
      <c r="CX148" s="136"/>
      <c r="DH148" s="136"/>
      <c r="DR148" s="136"/>
      <c r="EB148" s="136"/>
      <c r="EL148" s="136"/>
      <c r="EV148" s="136"/>
      <c r="FF148" s="136"/>
      <c r="FP148" s="136"/>
      <c r="FZ148" s="136"/>
      <c r="GJ148" s="136"/>
      <c r="GT148" s="136"/>
      <c r="HD148" s="136"/>
      <c r="HN148" s="136"/>
      <c r="HX148" s="136"/>
      <c r="JL148" s="136"/>
    </row>
    <row xmlns:x14ac="http://schemas.microsoft.com/office/spreadsheetml/2009/9/ac" r="149" s="3" customFormat="true" x14ac:dyDescent="0.25">
      <c r="A149" s="428" t="str">
        <f ca="true">IF(ISBLANK('Data Summary'!A151),"",'Data Summary'!A151)</f>
        <v/>
      </c>
      <c r="B149" s="136"/>
      <c r="L149" s="136"/>
      <c r="V149" s="136"/>
      <c r="AF149" s="136"/>
      <c r="AP149" s="136"/>
      <c r="AZ149" s="136"/>
      <c r="BA149" s="136"/>
      <c r="BB149" s="136"/>
      <c r="BC149" s="136"/>
      <c r="BD149" s="136"/>
      <c r="BE149" s="136"/>
      <c r="BF149" s="136"/>
      <c r="BG149" s="136"/>
      <c r="BJ149" s="136"/>
      <c r="BT149" s="136"/>
      <c r="CD149" s="136"/>
      <c r="CN149" s="136"/>
      <c r="CX149" s="136"/>
      <c r="DH149" s="136"/>
      <c r="DR149" s="136"/>
      <c r="EB149" s="136"/>
      <c r="EL149" s="136"/>
      <c r="EV149" s="136"/>
      <c r="FF149" s="136"/>
      <c r="FP149" s="136"/>
      <c r="FZ149" s="136"/>
      <c r="GJ149" s="136"/>
      <c r="GT149" s="136"/>
      <c r="HD149" s="136"/>
      <c r="HN149" s="136"/>
      <c r="HX149" s="136"/>
      <c r="JL149" s="136"/>
    </row>
    <row xmlns:x14ac="http://schemas.microsoft.com/office/spreadsheetml/2009/9/ac" r="150" s="3" customFormat="true" x14ac:dyDescent="0.25">
      <c r="A150" s="428" t="str">
        <f ca="true">IF(ISBLANK('Data Summary'!A152),"",'Data Summary'!A152)</f>
        <v/>
      </c>
      <c r="B150" s="136"/>
      <c r="L150" s="136"/>
      <c r="V150" s="136"/>
      <c r="AF150" s="136"/>
      <c r="AP150" s="136"/>
      <c r="AZ150" s="136"/>
      <c r="BA150" s="136"/>
      <c r="BB150" s="136"/>
      <c r="BC150" s="136"/>
      <c r="BD150" s="136"/>
      <c r="BE150" s="136"/>
      <c r="BF150" s="136"/>
      <c r="BG150" s="136"/>
      <c r="BJ150" s="136"/>
      <c r="BT150" s="136"/>
      <c r="CD150" s="136"/>
      <c r="CN150" s="136"/>
      <c r="CX150" s="136"/>
      <c r="DH150" s="136"/>
      <c r="DR150" s="136"/>
      <c r="EB150" s="136"/>
      <c r="EL150" s="136"/>
      <c r="EV150" s="136"/>
      <c r="FF150" s="136"/>
      <c r="FP150" s="136"/>
      <c r="FZ150" s="136"/>
      <c r="GJ150" s="136"/>
      <c r="GT150" s="136"/>
      <c r="HD150" s="136"/>
      <c r="HN150" s="136"/>
      <c r="HX150" s="136"/>
      <c r="JL150" s="136"/>
    </row>
    <row xmlns:x14ac="http://schemas.microsoft.com/office/spreadsheetml/2009/9/ac" r="151" s="3" customFormat="true" x14ac:dyDescent="0.25">
      <c r="A151" s="428" t="str">
        <f ca="true">IF(ISBLANK('Data Summary'!A153),"",'Data Summary'!A153)</f>
        <v/>
      </c>
      <c r="B151" s="136"/>
      <c r="L151" s="136"/>
      <c r="V151" s="136"/>
      <c r="AF151" s="136"/>
      <c r="AP151" s="136"/>
      <c r="AZ151" s="136"/>
      <c r="BA151" s="136"/>
      <c r="BB151" s="136"/>
      <c r="BC151" s="136"/>
      <c r="BD151" s="136"/>
      <c r="BE151" s="136"/>
      <c r="BF151" s="136"/>
      <c r="BG151" s="136"/>
      <c r="BJ151" s="136"/>
      <c r="BT151" s="136"/>
      <c r="CD151" s="136"/>
      <c r="CN151" s="136"/>
      <c r="CX151" s="136"/>
      <c r="DH151" s="136"/>
      <c r="DR151" s="136"/>
      <c r="EB151" s="136"/>
      <c r="EL151" s="136"/>
      <c r="EV151" s="136"/>
      <c r="FF151" s="136"/>
      <c r="FP151" s="136"/>
      <c r="FZ151" s="136"/>
      <c r="GJ151" s="136"/>
      <c r="GT151" s="136"/>
      <c r="HD151" s="136"/>
      <c r="HN151" s="136"/>
      <c r="HX151" s="136"/>
      <c r="JL151" s="136"/>
    </row>
    <row xmlns:x14ac="http://schemas.microsoft.com/office/spreadsheetml/2009/9/ac" r="152" s="3" customFormat="true" x14ac:dyDescent="0.25">
      <c r="A152" s="426"/>
      <c r="B152" s="136"/>
      <c r="L152" s="136"/>
      <c r="V152" s="136"/>
      <c r="AF152" s="136"/>
      <c r="AP152" s="136"/>
      <c r="AZ152" s="136"/>
      <c r="BA152" s="136"/>
      <c r="BB152" s="136"/>
      <c r="BC152" s="136"/>
      <c r="BD152" s="136"/>
      <c r="BE152" s="136"/>
      <c r="BF152" s="136"/>
      <c r="BG152" s="136"/>
      <c r="BJ152" s="136"/>
      <c r="BT152" s="136"/>
      <c r="CD152" s="136"/>
      <c r="CN152" s="136"/>
      <c r="CX152" s="136"/>
      <c r="DH152" s="136"/>
      <c r="DR152" s="136"/>
      <c r="EB152" s="136"/>
      <c r="EL152" s="136"/>
      <c r="EV152" s="136"/>
      <c r="FF152" s="136"/>
      <c r="FP152" s="136"/>
      <c r="FZ152" s="136"/>
      <c r="GJ152" s="136"/>
      <c r="GT152" s="136"/>
      <c r="HD152" s="136"/>
      <c r="HN152" s="136"/>
      <c r="HX152" s="136"/>
      <c r="JL152" s="136"/>
    </row>
    <row xmlns:x14ac="http://schemas.microsoft.com/office/spreadsheetml/2009/9/ac" r="153" s="3" customFormat="true" x14ac:dyDescent="0.25">
      <c r="A153" s="426"/>
      <c r="B153" s="136"/>
      <c r="L153" s="136"/>
      <c r="V153" s="136"/>
      <c r="AF153" s="136"/>
      <c r="AP153" s="136"/>
      <c r="AZ153" s="136"/>
      <c r="BA153" s="136"/>
      <c r="BB153" s="136"/>
      <c r="BC153" s="136"/>
      <c r="BD153" s="136"/>
      <c r="BE153" s="136"/>
      <c r="BF153" s="136"/>
      <c r="BG153" s="136"/>
      <c r="BJ153" s="136"/>
      <c r="BT153" s="136"/>
      <c r="CD153" s="136"/>
      <c r="CN153" s="136"/>
      <c r="CX153" s="136"/>
      <c r="DH153" s="136"/>
      <c r="DR153" s="136"/>
      <c r="EB153" s="136"/>
      <c r="EL153" s="136"/>
      <c r="EV153" s="136"/>
      <c r="FF153" s="136"/>
      <c r="FP153" s="136"/>
      <c r="FZ153" s="136"/>
      <c r="GJ153" s="136"/>
      <c r="GT153" s="136"/>
      <c r="HD153" s="136"/>
      <c r="HN153" s="136"/>
      <c r="HX153" s="136"/>
      <c r="JL153" s="136"/>
    </row>
    <row xmlns:x14ac="http://schemas.microsoft.com/office/spreadsheetml/2009/9/ac" r="154" s="3" customFormat="true" x14ac:dyDescent="0.25">
      <c r="A154" s="426"/>
      <c r="B154" s="136"/>
      <c r="L154" s="136"/>
      <c r="V154" s="136"/>
      <c r="AF154" s="136"/>
      <c r="AP154" s="136"/>
      <c r="AZ154" s="136"/>
      <c r="BA154" s="136"/>
      <c r="BB154" s="136"/>
      <c r="BC154" s="136"/>
      <c r="BD154" s="136"/>
      <c r="BE154" s="136"/>
      <c r="BF154" s="136"/>
      <c r="BG154" s="136"/>
      <c r="BJ154" s="136"/>
      <c r="BT154" s="136"/>
      <c r="CD154" s="136"/>
      <c r="CN154" s="136"/>
      <c r="CX154" s="136"/>
      <c r="DH154" s="136"/>
      <c r="DR154" s="136"/>
      <c r="EB154" s="136"/>
      <c r="EL154" s="136"/>
      <c r="EV154" s="136"/>
      <c r="FF154" s="136"/>
      <c r="FP154" s="136"/>
      <c r="FZ154" s="136"/>
      <c r="GJ154" s="136"/>
      <c r="GT154" s="136"/>
      <c r="HD154" s="136"/>
      <c r="HN154" s="136"/>
      <c r="HX154" s="136"/>
      <c r="JL154" s="136"/>
    </row>
    <row xmlns:x14ac="http://schemas.microsoft.com/office/spreadsheetml/2009/9/ac" r="155" s="3" customFormat="true" x14ac:dyDescent="0.25">
      <c r="A155" s="426"/>
      <c r="B155" s="136"/>
      <c r="L155" s="136"/>
      <c r="V155" s="136"/>
      <c r="AF155" s="136"/>
      <c r="AP155" s="136"/>
      <c r="AZ155" s="136"/>
      <c r="BA155" s="136"/>
      <c r="BB155" s="136"/>
      <c r="BC155" s="136"/>
      <c r="BD155" s="136"/>
      <c r="BE155" s="136"/>
      <c r="BF155" s="136"/>
      <c r="BG155" s="136"/>
      <c r="BJ155" s="136"/>
      <c r="BT155" s="136"/>
      <c r="CD155" s="136"/>
      <c r="CN155" s="136"/>
      <c r="CX155" s="136"/>
      <c r="DH155" s="136"/>
      <c r="DR155" s="136"/>
      <c r="EB155" s="136"/>
      <c r="EL155" s="136"/>
      <c r="EV155" s="136"/>
      <c r="FF155" s="136"/>
      <c r="FP155" s="136"/>
      <c r="FZ155" s="136"/>
      <c r="GJ155" s="136"/>
      <c r="GT155" s="136"/>
      <c r="HD155" s="136"/>
      <c r="HN155" s="136"/>
      <c r="HX155" s="136"/>
      <c r="JL155" s="136"/>
    </row>
    <row xmlns:x14ac="http://schemas.microsoft.com/office/spreadsheetml/2009/9/ac" r="156" s="3" customFormat="true" x14ac:dyDescent="0.25">
      <c r="A156" s="426"/>
      <c r="B156" s="136"/>
      <c r="L156" s="136"/>
      <c r="V156" s="136"/>
      <c r="AF156" s="136"/>
      <c r="AP156" s="136"/>
      <c r="AZ156" s="136"/>
      <c r="BA156" s="136"/>
      <c r="BB156" s="136"/>
      <c r="BC156" s="136"/>
      <c r="BD156" s="136"/>
      <c r="BE156" s="136"/>
      <c r="BF156" s="136"/>
      <c r="BG156" s="136"/>
      <c r="BJ156" s="136"/>
      <c r="BT156" s="136"/>
      <c r="CD156" s="136"/>
      <c r="CN156" s="136"/>
      <c r="CX156" s="136"/>
      <c r="DH156" s="136"/>
      <c r="DR156" s="136"/>
      <c r="EB156" s="136"/>
      <c r="EL156" s="136"/>
      <c r="EV156" s="136"/>
      <c r="FF156" s="136"/>
      <c r="FP156" s="136"/>
      <c r="FZ156" s="136"/>
      <c r="GJ156" s="136"/>
      <c r="GT156" s="136"/>
      <c r="HD156" s="136"/>
      <c r="HN156" s="136"/>
      <c r="HX156" s="136"/>
      <c r="JL156" s="136"/>
    </row>
    <row xmlns:x14ac="http://schemas.microsoft.com/office/spreadsheetml/2009/9/ac" r="157" s="3" customFormat="true" x14ac:dyDescent="0.25">
      <c r="A157" s="426"/>
      <c r="B157" s="136"/>
      <c r="L157" s="136"/>
      <c r="V157" s="136"/>
      <c r="AF157" s="136"/>
      <c r="AP157" s="136"/>
      <c r="AZ157" s="136"/>
      <c r="BA157" s="136"/>
      <c r="BB157" s="136"/>
      <c r="BC157" s="136"/>
      <c r="BD157" s="136"/>
      <c r="BE157" s="136"/>
      <c r="BF157" s="136"/>
      <c r="BG157" s="136"/>
      <c r="BJ157" s="136"/>
      <c r="BT157" s="136"/>
      <c r="CD157" s="136"/>
      <c r="CN157" s="136"/>
      <c r="CX157" s="136"/>
      <c r="DH157" s="136"/>
      <c r="DR157" s="136"/>
      <c r="EB157" s="136"/>
      <c r="EL157" s="136"/>
      <c r="EV157" s="136"/>
      <c r="FF157" s="136"/>
      <c r="FP157" s="136"/>
      <c r="FZ157" s="136"/>
      <c r="GJ157" s="136"/>
      <c r="GT157" s="136"/>
      <c r="HD157" s="136"/>
      <c r="HN157" s="136"/>
      <c r="HX157" s="136"/>
      <c r="JL157" s="136"/>
    </row>
    <row xmlns:x14ac="http://schemas.microsoft.com/office/spreadsheetml/2009/9/ac" r="158" s="3" customFormat="true" x14ac:dyDescent="0.25">
      <c r="A158" s="426"/>
      <c r="B158" s="136"/>
      <c r="L158" s="136"/>
      <c r="V158" s="136"/>
      <c r="AF158" s="136"/>
      <c r="AP158" s="136"/>
      <c r="AZ158" s="136"/>
      <c r="BA158" s="136"/>
      <c r="BB158" s="136"/>
      <c r="BC158" s="136"/>
      <c r="BD158" s="136"/>
      <c r="BE158" s="136"/>
      <c r="BF158" s="136"/>
      <c r="BG158" s="136"/>
      <c r="BJ158" s="136"/>
      <c r="BT158" s="136"/>
      <c r="CD158" s="136"/>
      <c r="CN158" s="136"/>
      <c r="CX158" s="136"/>
      <c r="DH158" s="136"/>
      <c r="DR158" s="136"/>
      <c r="EB158" s="136"/>
      <c r="EL158" s="136"/>
      <c r="EV158" s="136"/>
      <c r="FF158" s="136"/>
      <c r="FP158" s="136"/>
      <c r="FZ158" s="136"/>
      <c r="GJ158" s="136"/>
      <c r="GT158" s="136"/>
      <c r="HD158" s="136"/>
      <c r="HN158" s="136"/>
      <c r="HX158" s="136"/>
      <c r="JL158" s="136"/>
    </row>
    <row xmlns:x14ac="http://schemas.microsoft.com/office/spreadsheetml/2009/9/ac" r="159" s="3" customFormat="true" x14ac:dyDescent="0.25">
      <c r="A159" s="426"/>
      <c r="B159" s="136"/>
      <c r="L159" s="136"/>
      <c r="V159" s="136"/>
      <c r="AF159" s="136"/>
      <c r="AP159" s="136"/>
      <c r="AZ159" s="136"/>
      <c r="BA159" s="136"/>
      <c r="BB159" s="136"/>
      <c r="BC159" s="136"/>
      <c r="BD159" s="136"/>
      <c r="BE159" s="136"/>
      <c r="BF159" s="136"/>
      <c r="BG159" s="136"/>
      <c r="BJ159" s="136"/>
      <c r="BT159" s="136"/>
      <c r="CD159" s="136"/>
      <c r="CN159" s="136"/>
      <c r="CX159" s="136"/>
      <c r="DH159" s="136"/>
      <c r="DR159" s="136"/>
      <c r="EB159" s="136"/>
      <c r="EL159" s="136"/>
      <c r="EV159" s="136"/>
      <c r="FF159" s="136"/>
      <c r="FP159" s="136"/>
      <c r="FZ159" s="136"/>
      <c r="GJ159" s="136"/>
      <c r="GT159" s="136"/>
      <c r="HD159" s="136"/>
      <c r="HN159" s="136"/>
      <c r="HX159" s="136"/>
      <c r="JL159" s="136"/>
    </row>
    <row xmlns:x14ac="http://schemas.microsoft.com/office/spreadsheetml/2009/9/ac" r="160" s="3" customFormat="true" x14ac:dyDescent="0.25">
      <c r="A160" s="426"/>
      <c r="B160" s="136"/>
      <c r="L160" s="136"/>
      <c r="V160" s="136"/>
      <c r="AF160" s="136"/>
      <c r="AP160" s="136"/>
      <c r="AZ160" s="136"/>
      <c r="BA160" s="136"/>
      <c r="BB160" s="136"/>
      <c r="BC160" s="136"/>
      <c r="BD160" s="136"/>
      <c r="BE160" s="136"/>
      <c r="BF160" s="136"/>
      <c r="BG160" s="136"/>
      <c r="BJ160" s="136"/>
      <c r="BT160" s="136"/>
      <c r="CD160" s="136"/>
      <c r="CN160" s="136"/>
      <c r="CX160" s="136"/>
      <c r="DH160" s="136"/>
      <c r="DR160" s="136"/>
      <c r="EB160" s="136"/>
      <c r="EL160" s="136"/>
      <c r="EV160" s="136"/>
      <c r="FF160" s="136"/>
      <c r="FP160" s="136"/>
      <c r="FZ160" s="136"/>
      <c r="GJ160" s="136"/>
      <c r="GT160" s="136"/>
      <c r="HD160" s="136"/>
      <c r="HN160" s="136"/>
      <c r="HX160" s="136"/>
      <c r="JL160" s="136"/>
    </row>
    <row xmlns:x14ac="http://schemas.microsoft.com/office/spreadsheetml/2009/9/ac" r="161" s="3" customFormat="true" x14ac:dyDescent="0.25">
      <c r="A161" s="426"/>
      <c r="B161" s="136"/>
      <c r="L161" s="136"/>
      <c r="V161" s="136"/>
      <c r="AF161" s="136"/>
      <c r="AP161" s="136"/>
      <c r="AZ161" s="136"/>
      <c r="BA161" s="136"/>
      <c r="BB161" s="136"/>
      <c r="BC161" s="136"/>
      <c r="BD161" s="136"/>
      <c r="BE161" s="136"/>
      <c r="BF161" s="136"/>
      <c r="BG161" s="136"/>
      <c r="BJ161" s="136"/>
      <c r="BT161" s="136"/>
      <c r="CD161" s="136"/>
      <c r="CN161" s="136"/>
      <c r="CX161" s="136"/>
      <c r="DH161" s="136"/>
      <c r="DR161" s="136"/>
      <c r="EB161" s="136"/>
      <c r="EL161" s="136"/>
      <c r="EV161" s="136"/>
      <c r="FF161" s="136"/>
      <c r="FP161" s="136"/>
      <c r="FZ161" s="136"/>
      <c r="GJ161" s="136"/>
      <c r="GT161" s="136"/>
      <c r="HD161" s="136"/>
      <c r="HN161" s="136"/>
      <c r="HX161" s="136"/>
      <c r="JL161" s="136"/>
    </row>
    <row xmlns:x14ac="http://schemas.microsoft.com/office/spreadsheetml/2009/9/ac" r="162" s="3" customFormat="true" x14ac:dyDescent="0.25">
      <c r="A162" s="426"/>
      <c r="B162" s="136"/>
      <c r="L162" s="136"/>
      <c r="V162" s="136"/>
      <c r="AF162" s="136"/>
      <c r="AP162" s="136"/>
      <c r="AZ162" s="136"/>
      <c r="BA162" s="136"/>
      <c r="BB162" s="136"/>
      <c r="BC162" s="136"/>
      <c r="BD162" s="136"/>
      <c r="BE162" s="136"/>
      <c r="BF162" s="136"/>
      <c r="BG162" s="136"/>
      <c r="BJ162" s="136"/>
      <c r="BT162" s="136"/>
      <c r="CD162" s="136"/>
      <c r="CN162" s="136"/>
      <c r="CX162" s="136"/>
      <c r="DH162" s="136"/>
      <c r="DR162" s="136"/>
      <c r="EB162" s="136"/>
      <c r="EL162" s="136"/>
      <c r="EV162" s="136"/>
      <c r="FF162" s="136"/>
      <c r="FP162" s="136"/>
      <c r="FZ162" s="136"/>
      <c r="GJ162" s="136"/>
      <c r="GT162" s="136"/>
      <c r="HD162" s="136"/>
      <c r="HN162" s="136"/>
      <c r="HX162" s="136"/>
      <c r="JL162" s="136"/>
    </row>
    <row xmlns:x14ac="http://schemas.microsoft.com/office/spreadsheetml/2009/9/ac" r="163" s="3" customFormat="true" x14ac:dyDescent="0.25">
      <c r="A163" s="426"/>
      <c r="B163" s="136"/>
      <c r="L163" s="136"/>
      <c r="V163" s="136"/>
      <c r="AF163" s="136"/>
      <c r="AP163" s="136"/>
      <c r="AZ163" s="136"/>
      <c r="BA163" s="136"/>
      <c r="BB163" s="136"/>
      <c r="BC163" s="136"/>
      <c r="BD163" s="136"/>
      <c r="BE163" s="136"/>
      <c r="BF163" s="136"/>
      <c r="BG163" s="136"/>
      <c r="BJ163" s="136"/>
      <c r="BT163" s="136"/>
      <c r="CD163" s="136"/>
      <c r="CN163" s="136"/>
      <c r="CX163" s="136"/>
      <c r="DH163" s="136"/>
      <c r="DR163" s="136"/>
      <c r="EB163" s="136"/>
      <c r="EL163" s="136"/>
      <c r="EV163" s="136"/>
      <c r="FF163" s="136"/>
      <c r="FP163" s="136"/>
      <c r="FZ163" s="136"/>
      <c r="GJ163" s="136"/>
      <c r="GT163" s="136"/>
      <c r="HD163" s="136"/>
      <c r="HN163" s="136"/>
      <c r="HX163" s="136"/>
      <c r="JL163" s="136"/>
    </row>
    <row xmlns:x14ac="http://schemas.microsoft.com/office/spreadsheetml/2009/9/ac" r="164" s="3" customFormat="true" x14ac:dyDescent="0.25">
      <c r="A164" s="426"/>
      <c r="B164" s="136"/>
      <c r="L164" s="136"/>
      <c r="V164" s="136"/>
      <c r="AF164" s="136"/>
      <c r="AP164" s="136"/>
      <c r="AZ164" s="136"/>
      <c r="BA164" s="136"/>
      <c r="BB164" s="136"/>
      <c r="BC164" s="136"/>
      <c r="BD164" s="136"/>
      <c r="BE164" s="136"/>
      <c r="BF164" s="136"/>
      <c r="BG164" s="136"/>
      <c r="BJ164" s="136"/>
      <c r="BT164" s="136"/>
      <c r="CD164" s="136"/>
      <c r="CN164" s="136"/>
      <c r="CX164" s="136"/>
      <c r="DH164" s="136"/>
      <c r="DR164" s="136"/>
      <c r="EB164" s="136"/>
      <c r="EL164" s="136"/>
      <c r="EV164" s="136"/>
      <c r="FF164" s="136"/>
      <c r="FP164" s="136"/>
      <c r="FZ164" s="136"/>
      <c r="GJ164" s="136"/>
      <c r="GT164" s="136"/>
      <c r="HD164" s="136"/>
      <c r="HN164" s="136"/>
      <c r="HX164" s="136"/>
      <c r="JL164" s="136"/>
    </row>
    <row xmlns:x14ac="http://schemas.microsoft.com/office/spreadsheetml/2009/9/ac" r="165" s="3" customFormat="true" x14ac:dyDescent="0.25">
      <c r="A165" s="426"/>
      <c r="B165" s="136"/>
      <c r="L165" s="136"/>
      <c r="V165" s="136"/>
      <c r="AF165" s="136"/>
      <c r="AP165" s="136"/>
      <c r="AZ165" s="136"/>
      <c r="BA165" s="136"/>
      <c r="BB165" s="136"/>
      <c r="BC165" s="136"/>
      <c r="BD165" s="136"/>
      <c r="BE165" s="136"/>
      <c r="BF165" s="136"/>
      <c r="BG165" s="136"/>
      <c r="BJ165" s="136"/>
      <c r="BT165" s="136"/>
      <c r="CD165" s="136"/>
      <c r="CN165" s="136"/>
      <c r="CX165" s="136"/>
      <c r="DH165" s="136"/>
      <c r="DR165" s="136"/>
      <c r="EB165" s="136"/>
      <c r="EL165" s="136"/>
      <c r="EV165" s="136"/>
      <c r="FF165" s="136"/>
      <c r="FP165" s="136"/>
      <c r="FZ165" s="136"/>
      <c r="GJ165" s="136"/>
      <c r="GT165" s="136"/>
      <c r="HD165" s="136"/>
      <c r="HN165" s="136"/>
      <c r="HX165" s="136"/>
      <c r="JL165" s="136"/>
    </row>
    <row xmlns:x14ac="http://schemas.microsoft.com/office/spreadsheetml/2009/9/ac" r="166" s="3" customFormat="true" x14ac:dyDescent="0.25">
      <c r="A166" s="426"/>
      <c r="B166" s="136"/>
      <c r="L166" s="136"/>
      <c r="V166" s="136"/>
      <c r="AF166" s="136"/>
      <c r="AP166" s="136"/>
      <c r="AZ166" s="136"/>
      <c r="BA166" s="136"/>
      <c r="BB166" s="136"/>
      <c r="BC166" s="136"/>
      <c r="BD166" s="136"/>
      <c r="BE166" s="136"/>
      <c r="BF166" s="136"/>
      <c r="BG166" s="136"/>
      <c r="BJ166" s="136"/>
      <c r="BT166" s="136"/>
      <c r="CD166" s="136"/>
      <c r="CN166" s="136"/>
      <c r="CX166" s="136"/>
      <c r="DH166" s="136"/>
      <c r="DR166" s="136"/>
      <c r="EB166" s="136"/>
      <c r="EL166" s="136"/>
      <c r="EV166" s="136"/>
      <c r="FF166" s="136"/>
      <c r="FP166" s="136"/>
      <c r="FZ166" s="136"/>
      <c r="GJ166" s="136"/>
      <c r="GT166" s="136"/>
      <c r="HD166" s="136"/>
      <c r="HN166" s="136"/>
      <c r="HX166" s="136"/>
      <c r="JL166" s="136"/>
    </row>
    <row xmlns:x14ac="http://schemas.microsoft.com/office/spreadsheetml/2009/9/ac" r="167" s="3" customFormat="true" x14ac:dyDescent="0.25">
      <c r="A167" s="426"/>
      <c r="B167" s="136"/>
      <c r="L167" s="136"/>
      <c r="V167" s="136"/>
      <c r="AF167" s="136"/>
      <c r="AP167" s="136"/>
      <c r="AZ167" s="136"/>
      <c r="BA167" s="136"/>
      <c r="BB167" s="136"/>
      <c r="BC167" s="136"/>
      <c r="BD167" s="136"/>
      <c r="BE167" s="136"/>
      <c r="BF167" s="136"/>
      <c r="BG167" s="136"/>
      <c r="BJ167" s="136"/>
      <c r="BT167" s="136"/>
      <c r="CD167" s="136"/>
      <c r="CN167" s="136"/>
      <c r="CX167" s="136"/>
      <c r="DH167" s="136"/>
      <c r="DR167" s="136"/>
      <c r="EB167" s="136"/>
      <c r="EL167" s="136"/>
      <c r="EV167" s="136"/>
      <c r="FF167" s="136"/>
      <c r="FP167" s="136"/>
      <c r="FZ167" s="136"/>
      <c r="GJ167" s="136"/>
      <c r="GT167" s="136"/>
      <c r="HD167" s="136"/>
      <c r="HN167" s="136"/>
      <c r="HX167" s="136"/>
      <c r="JL167" s="136"/>
    </row>
    <row xmlns:x14ac="http://schemas.microsoft.com/office/spreadsheetml/2009/9/ac" r="168" s="3" customFormat="true" x14ac:dyDescent="0.25">
      <c r="A168" s="426"/>
      <c r="B168" s="136"/>
      <c r="L168" s="136"/>
      <c r="V168" s="136"/>
      <c r="AF168" s="136"/>
      <c r="AP168" s="136"/>
      <c r="AZ168" s="136"/>
      <c r="BA168" s="136"/>
      <c r="BB168" s="136"/>
      <c r="BC168" s="136"/>
      <c r="BD168" s="136"/>
      <c r="BE168" s="136"/>
      <c r="BF168" s="136"/>
      <c r="BG168" s="136"/>
      <c r="BJ168" s="136"/>
      <c r="BT168" s="136"/>
      <c r="CD168" s="136"/>
      <c r="CN168" s="136"/>
      <c r="CX168" s="136"/>
      <c r="DH168" s="136"/>
      <c r="DR168" s="136"/>
      <c r="EB168" s="136"/>
      <c r="EL168" s="136"/>
      <c r="EV168" s="136"/>
      <c r="FF168" s="136"/>
      <c r="FP168" s="136"/>
      <c r="FZ168" s="136"/>
      <c r="GJ168" s="136"/>
      <c r="GT168" s="136"/>
      <c r="HD168" s="136"/>
      <c r="HN168" s="136"/>
      <c r="HX168" s="136"/>
      <c r="JL168" s="136"/>
    </row>
    <row xmlns:x14ac="http://schemas.microsoft.com/office/spreadsheetml/2009/9/ac" r="169" s="3" customFormat="true" x14ac:dyDescent="0.25">
      <c r="A169" s="426"/>
      <c r="B169" s="136"/>
      <c r="L169" s="136"/>
      <c r="V169" s="136"/>
      <c r="AF169" s="136"/>
      <c r="AP169" s="136"/>
      <c r="AZ169" s="136"/>
      <c r="BA169" s="136"/>
      <c r="BB169" s="136"/>
      <c r="BC169" s="136"/>
      <c r="BD169" s="136"/>
      <c r="BE169" s="136"/>
      <c r="BF169" s="136"/>
      <c r="BG169" s="136"/>
      <c r="BJ169" s="136"/>
      <c r="BT169" s="136"/>
      <c r="CD169" s="136"/>
      <c r="CN169" s="136"/>
      <c r="CX169" s="136"/>
      <c r="DH169" s="136"/>
      <c r="DR169" s="136"/>
      <c r="EB169" s="136"/>
      <c r="EL169" s="136"/>
      <c r="EV169" s="136"/>
      <c r="FF169" s="136"/>
      <c r="FP169" s="136"/>
      <c r="FZ169" s="136"/>
      <c r="GJ169" s="136"/>
      <c r="GT169" s="136"/>
      <c r="HD169" s="136"/>
      <c r="HN169" s="136"/>
      <c r="HX169" s="136"/>
      <c r="JL169" s="136"/>
    </row>
    <row xmlns:x14ac="http://schemas.microsoft.com/office/spreadsheetml/2009/9/ac" r="170" s="3" customFormat="true" x14ac:dyDescent="0.25">
      <c r="A170" s="426"/>
      <c r="B170" s="136"/>
      <c r="L170" s="136"/>
      <c r="V170" s="136"/>
      <c r="AF170" s="136"/>
      <c r="AP170" s="136"/>
      <c r="AZ170" s="136"/>
      <c r="BA170" s="136"/>
      <c r="BB170" s="136"/>
      <c r="BC170" s="136"/>
      <c r="BD170" s="136"/>
      <c r="BE170" s="136"/>
      <c r="BF170" s="136"/>
      <c r="BG170" s="136"/>
      <c r="BJ170" s="136"/>
      <c r="BT170" s="136"/>
      <c r="CD170" s="136"/>
      <c r="CN170" s="136"/>
      <c r="CX170" s="136"/>
      <c r="DH170" s="136"/>
      <c r="DR170" s="136"/>
      <c r="EB170" s="136"/>
      <c r="EL170" s="136"/>
      <c r="EV170" s="136"/>
      <c r="FF170" s="136"/>
      <c r="FP170" s="136"/>
      <c r="FZ170" s="136"/>
      <c r="GJ170" s="136"/>
      <c r="GT170" s="136"/>
      <c r="HD170" s="136"/>
      <c r="HN170" s="136"/>
      <c r="HX170" s="136"/>
      <c r="JL170" s="136"/>
    </row>
    <row xmlns:x14ac="http://schemas.microsoft.com/office/spreadsheetml/2009/9/ac" r="171" s="3" customFormat="true" x14ac:dyDescent="0.25">
      <c r="A171" s="426"/>
      <c r="B171" s="136"/>
      <c r="L171" s="136"/>
      <c r="V171" s="136"/>
      <c r="AF171" s="136"/>
      <c r="AP171" s="136"/>
      <c r="AZ171" s="136"/>
      <c r="BA171" s="136"/>
      <c r="BB171" s="136"/>
      <c r="BC171" s="136"/>
      <c r="BD171" s="136"/>
      <c r="BE171" s="136"/>
      <c r="BF171" s="136"/>
      <c r="BG171" s="136"/>
      <c r="BJ171" s="136"/>
      <c r="BT171" s="136"/>
      <c r="CD171" s="136"/>
      <c r="CN171" s="136"/>
      <c r="CX171" s="136"/>
      <c r="DH171" s="136"/>
      <c r="DR171" s="136"/>
      <c r="EB171" s="136"/>
      <c r="EL171" s="136"/>
      <c r="EV171" s="136"/>
      <c r="FF171" s="136"/>
      <c r="FP171" s="136"/>
      <c r="FZ171" s="136"/>
      <c r="GJ171" s="136"/>
      <c r="GT171" s="136"/>
      <c r="HD171" s="136"/>
      <c r="HN171" s="136"/>
      <c r="HX171" s="136"/>
      <c r="JL171" s="136"/>
    </row>
    <row xmlns:x14ac="http://schemas.microsoft.com/office/spreadsheetml/2009/9/ac" r="172" s="3" customFormat="true" x14ac:dyDescent="0.25">
      <c r="A172" s="426"/>
      <c r="B172" s="136"/>
      <c r="L172" s="136"/>
      <c r="V172" s="136"/>
      <c r="AF172" s="136"/>
      <c r="AP172" s="136"/>
      <c r="AZ172" s="136"/>
      <c r="BA172" s="136"/>
      <c r="BB172" s="136"/>
      <c r="BC172" s="136"/>
      <c r="BD172" s="136"/>
      <c r="BE172" s="136"/>
      <c r="BF172" s="136"/>
      <c r="BG172" s="136"/>
      <c r="BJ172" s="136"/>
      <c r="BT172" s="136"/>
      <c r="CD172" s="136"/>
      <c r="CN172" s="136"/>
      <c r="CX172" s="136"/>
      <c r="DH172" s="136"/>
      <c r="DR172" s="136"/>
      <c r="EB172" s="136"/>
      <c r="EL172" s="136"/>
      <c r="EV172" s="136"/>
      <c r="FF172" s="136"/>
      <c r="FP172" s="136"/>
      <c r="FZ172" s="136"/>
      <c r="GJ172" s="136"/>
      <c r="GT172" s="136"/>
      <c r="HD172" s="136"/>
      <c r="HN172" s="136"/>
      <c r="HX172" s="136"/>
      <c r="JL172" s="136"/>
    </row>
    <row xmlns:x14ac="http://schemas.microsoft.com/office/spreadsheetml/2009/9/ac" r="173" s="3" customFormat="true" x14ac:dyDescent="0.25">
      <c r="A173" s="426"/>
      <c r="B173" s="136"/>
      <c r="L173" s="136"/>
      <c r="V173" s="136"/>
      <c r="AF173" s="136"/>
      <c r="AP173" s="136"/>
      <c r="AZ173" s="136"/>
      <c r="BA173" s="136"/>
      <c r="BB173" s="136"/>
      <c r="BC173" s="136"/>
      <c r="BD173" s="136"/>
      <c r="BE173" s="136"/>
      <c r="BF173" s="136"/>
      <c r="BG173" s="136"/>
      <c r="BJ173" s="136"/>
      <c r="BT173" s="136"/>
      <c r="CD173" s="136"/>
      <c r="CN173" s="136"/>
      <c r="CX173" s="136"/>
      <c r="DH173" s="136"/>
      <c r="DR173" s="136"/>
      <c r="EB173" s="136"/>
      <c r="EL173" s="136"/>
      <c r="EV173" s="136"/>
      <c r="FF173" s="136"/>
      <c r="FP173" s="136"/>
      <c r="FZ173" s="136"/>
      <c r="GJ173" s="136"/>
      <c r="GT173" s="136"/>
      <c r="HD173" s="136"/>
      <c r="HN173" s="136"/>
      <c r="HX173" s="136"/>
      <c r="JL173" s="136"/>
    </row>
    <row xmlns:x14ac="http://schemas.microsoft.com/office/spreadsheetml/2009/9/ac" r="174" s="3" customFormat="true" x14ac:dyDescent="0.25">
      <c r="A174" s="426"/>
      <c r="B174" s="136"/>
      <c r="L174" s="136"/>
      <c r="V174" s="136"/>
      <c r="AF174" s="136"/>
      <c r="AP174" s="136"/>
      <c r="AZ174" s="136"/>
      <c r="BA174" s="136"/>
      <c r="BB174" s="136"/>
      <c r="BC174" s="136"/>
      <c r="BD174" s="136"/>
      <c r="BE174" s="136"/>
      <c r="BF174" s="136"/>
      <c r="BG174" s="136"/>
      <c r="BJ174" s="136"/>
      <c r="BT174" s="136"/>
      <c r="CD174" s="136"/>
      <c r="CN174" s="136"/>
      <c r="CX174" s="136"/>
      <c r="DH174" s="136"/>
      <c r="DR174" s="136"/>
      <c r="EB174" s="136"/>
      <c r="EL174" s="136"/>
      <c r="EV174" s="136"/>
      <c r="FF174" s="136"/>
      <c r="FP174" s="136"/>
      <c r="FZ174" s="136"/>
      <c r="GJ174" s="136"/>
      <c r="GT174" s="136"/>
      <c r="HD174" s="136"/>
      <c r="HN174" s="136"/>
      <c r="HX174" s="136"/>
      <c r="JL174" s="136"/>
    </row>
    <row xmlns:x14ac="http://schemas.microsoft.com/office/spreadsheetml/2009/9/ac" r="175" s="3" customFormat="true" x14ac:dyDescent="0.25">
      <c r="A175" s="426"/>
      <c r="B175" s="136"/>
      <c r="L175" s="136"/>
      <c r="V175" s="136"/>
      <c r="AF175" s="136"/>
      <c r="AP175" s="136"/>
      <c r="AZ175" s="136"/>
      <c r="BA175" s="136"/>
      <c r="BB175" s="136"/>
      <c r="BC175" s="136"/>
      <c r="BD175" s="136"/>
      <c r="BE175" s="136"/>
      <c r="BF175" s="136"/>
      <c r="BG175" s="136"/>
      <c r="BJ175" s="136"/>
      <c r="BT175" s="136"/>
      <c r="CD175" s="136"/>
      <c r="CN175" s="136"/>
      <c r="CX175" s="136"/>
      <c r="DH175" s="136"/>
      <c r="DR175" s="136"/>
      <c r="EB175" s="136"/>
      <c r="EL175" s="136"/>
      <c r="EV175" s="136"/>
      <c r="FF175" s="136"/>
      <c r="FP175" s="136"/>
      <c r="FZ175" s="136"/>
      <c r="GJ175" s="136"/>
      <c r="GT175" s="136"/>
      <c r="HD175" s="136"/>
      <c r="HN175" s="136"/>
      <c r="HX175" s="136"/>
      <c r="JL175" s="136"/>
    </row>
    <row xmlns:x14ac="http://schemas.microsoft.com/office/spreadsheetml/2009/9/ac" r="176" s="3" customFormat="true" x14ac:dyDescent="0.25">
      <c r="A176" s="426"/>
      <c r="B176" s="136"/>
      <c r="L176" s="136"/>
      <c r="V176" s="136"/>
      <c r="AF176" s="136"/>
      <c r="AP176" s="136"/>
      <c r="AZ176" s="136"/>
      <c r="BA176" s="136"/>
      <c r="BB176" s="136"/>
      <c r="BC176" s="136"/>
      <c r="BD176" s="136"/>
      <c r="BE176" s="136"/>
      <c r="BF176" s="136"/>
      <c r="BG176" s="136"/>
      <c r="BJ176" s="136"/>
      <c r="BT176" s="136"/>
      <c r="CD176" s="136"/>
      <c r="CN176" s="136"/>
      <c r="CX176" s="136"/>
      <c r="DH176" s="136"/>
      <c r="DR176" s="136"/>
      <c r="EB176" s="136"/>
      <c r="EL176" s="136"/>
      <c r="EV176" s="136"/>
      <c r="FF176" s="136"/>
      <c r="FP176" s="136"/>
      <c r="FZ176" s="136"/>
      <c r="GJ176" s="136"/>
      <c r="GT176" s="136"/>
      <c r="HD176" s="136"/>
      <c r="HN176" s="136"/>
      <c r="HX176" s="136"/>
      <c r="JL176" s="136"/>
    </row>
    <row xmlns:x14ac="http://schemas.microsoft.com/office/spreadsheetml/2009/9/ac" r="177" s="3" customFormat="true" x14ac:dyDescent="0.25">
      <c r="A177" s="426"/>
      <c r="B177" s="136"/>
      <c r="L177" s="136"/>
      <c r="V177" s="136"/>
      <c r="AF177" s="136"/>
      <c r="AP177" s="136"/>
      <c r="AZ177" s="136"/>
      <c r="BA177" s="136"/>
      <c r="BB177" s="136"/>
      <c r="BC177" s="136"/>
      <c r="BD177" s="136"/>
      <c r="BE177" s="136"/>
      <c r="BF177" s="136"/>
      <c r="BG177" s="136"/>
      <c r="BJ177" s="136"/>
      <c r="BT177" s="136"/>
      <c r="CD177" s="136"/>
      <c r="CN177" s="136"/>
      <c r="CX177" s="136"/>
      <c r="DH177" s="136"/>
      <c r="DR177" s="136"/>
      <c r="EB177" s="136"/>
      <c r="EL177" s="136"/>
      <c r="EV177" s="136"/>
      <c r="FF177" s="136"/>
      <c r="FP177" s="136"/>
      <c r="FZ177" s="136"/>
      <c r="GJ177" s="136"/>
      <c r="GT177" s="136"/>
      <c r="HD177" s="136"/>
      <c r="HN177" s="136"/>
      <c r="HX177" s="136"/>
      <c r="JL177" s="136"/>
    </row>
    <row xmlns:x14ac="http://schemas.microsoft.com/office/spreadsheetml/2009/9/ac" r="178" s="3" customFormat="true" x14ac:dyDescent="0.25">
      <c r="A178" s="426"/>
      <c r="B178" s="136"/>
      <c r="L178" s="136"/>
      <c r="V178" s="136"/>
      <c r="AF178" s="136"/>
      <c r="AP178" s="136"/>
      <c r="AZ178" s="136"/>
      <c r="BA178" s="136"/>
      <c r="BB178" s="136"/>
      <c r="BC178" s="136"/>
      <c r="BD178" s="136"/>
      <c r="BE178" s="136"/>
      <c r="BF178" s="136"/>
      <c r="BG178" s="136"/>
      <c r="BJ178" s="136"/>
      <c r="BT178" s="136"/>
      <c r="CD178" s="136"/>
      <c r="CN178" s="136"/>
      <c r="CX178" s="136"/>
      <c r="DH178" s="136"/>
      <c r="DR178" s="136"/>
      <c r="EB178" s="136"/>
      <c r="EL178" s="136"/>
      <c r="EV178" s="136"/>
      <c r="FF178" s="136"/>
      <c r="FP178" s="136"/>
      <c r="FZ178" s="136"/>
      <c r="GJ178" s="136"/>
      <c r="GT178" s="136"/>
      <c r="HD178" s="136"/>
      <c r="HN178" s="136"/>
      <c r="HX178" s="136"/>
      <c r="JL178" s="136"/>
    </row>
    <row xmlns:x14ac="http://schemas.microsoft.com/office/spreadsheetml/2009/9/ac" r="179" s="3" customFormat="true" x14ac:dyDescent="0.25">
      <c r="A179" s="426"/>
      <c r="B179" s="136"/>
      <c r="L179" s="136"/>
      <c r="V179" s="136"/>
      <c r="AF179" s="136"/>
      <c r="AP179" s="136"/>
      <c r="AZ179" s="136"/>
      <c r="BA179" s="136"/>
      <c r="BB179" s="136"/>
      <c r="BC179" s="136"/>
      <c r="BD179" s="136"/>
      <c r="BE179" s="136"/>
      <c r="BF179" s="136"/>
      <c r="BG179" s="136"/>
      <c r="BJ179" s="136"/>
      <c r="BT179" s="136"/>
      <c r="CD179" s="136"/>
      <c r="CN179" s="136"/>
      <c r="CX179" s="136"/>
      <c r="DH179" s="136"/>
      <c r="DR179" s="136"/>
      <c r="EB179" s="136"/>
      <c r="EL179" s="136"/>
      <c r="EV179" s="136"/>
      <c r="FF179" s="136"/>
      <c r="FP179" s="136"/>
      <c r="FZ179" s="136"/>
      <c r="GJ179" s="136"/>
      <c r="GT179" s="136"/>
      <c r="HD179" s="136"/>
      <c r="HN179" s="136"/>
      <c r="HX179" s="136"/>
      <c r="JL179" s="136"/>
    </row>
    <row xmlns:x14ac="http://schemas.microsoft.com/office/spreadsheetml/2009/9/ac" r="180" s="3" customFormat="true" x14ac:dyDescent="0.25">
      <c r="A180" s="426"/>
      <c r="B180" s="136"/>
      <c r="L180" s="136"/>
      <c r="V180" s="136"/>
      <c r="AF180" s="136"/>
      <c r="AP180" s="136"/>
      <c r="AZ180" s="136"/>
      <c r="BA180" s="136"/>
      <c r="BB180" s="136"/>
      <c r="BC180" s="136"/>
      <c r="BD180" s="136"/>
      <c r="BE180" s="136"/>
      <c r="BF180" s="136"/>
      <c r="BG180" s="136"/>
      <c r="BJ180" s="136"/>
      <c r="BT180" s="136"/>
      <c r="CD180" s="136"/>
      <c r="CN180" s="136"/>
      <c r="CX180" s="136"/>
      <c r="DH180" s="136"/>
      <c r="DR180" s="136"/>
      <c r="EB180" s="136"/>
      <c r="EL180" s="136"/>
      <c r="EV180" s="136"/>
      <c r="FF180" s="136"/>
      <c r="FP180" s="136"/>
      <c r="FZ180" s="136"/>
      <c r="GJ180" s="136"/>
      <c r="GT180" s="136"/>
      <c r="HD180" s="136"/>
      <c r="HN180" s="136"/>
      <c r="HX180" s="136"/>
      <c r="JL180" s="136"/>
    </row>
    <row xmlns:x14ac="http://schemas.microsoft.com/office/spreadsheetml/2009/9/ac" r="181" s="3" customFormat="true" x14ac:dyDescent="0.25">
      <c r="A181" s="426"/>
      <c r="B181" s="136"/>
      <c r="L181" s="136"/>
      <c r="V181" s="136"/>
      <c r="AF181" s="136"/>
      <c r="AP181" s="136"/>
      <c r="AZ181" s="136"/>
      <c r="BA181" s="136"/>
      <c r="BB181" s="136"/>
      <c r="BC181" s="136"/>
      <c r="BD181" s="136"/>
      <c r="BE181" s="136"/>
      <c r="BF181" s="136"/>
      <c r="BG181" s="136"/>
      <c r="BJ181" s="136"/>
      <c r="BT181" s="136"/>
      <c r="CD181" s="136"/>
      <c r="CN181" s="136"/>
      <c r="CX181" s="136"/>
      <c r="DH181" s="136"/>
      <c r="DR181" s="136"/>
      <c r="EB181" s="136"/>
      <c r="EL181" s="136"/>
      <c r="EV181" s="136"/>
      <c r="FF181" s="136"/>
      <c r="FP181" s="136"/>
      <c r="FZ181" s="136"/>
      <c r="GJ181" s="136"/>
      <c r="GT181" s="136"/>
      <c r="HD181" s="136"/>
      <c r="HN181" s="136"/>
      <c r="HX181" s="136"/>
      <c r="JL181" s="136"/>
    </row>
    <row xmlns:x14ac="http://schemas.microsoft.com/office/spreadsheetml/2009/9/ac" r="182" s="3" customFormat="true" x14ac:dyDescent="0.25">
      <c r="A182" s="426"/>
      <c r="B182" s="136"/>
      <c r="L182" s="136"/>
      <c r="V182" s="136"/>
      <c r="AF182" s="136"/>
      <c r="AP182" s="136"/>
      <c r="AZ182" s="136"/>
      <c r="BA182" s="136"/>
      <c r="BB182" s="136"/>
      <c r="BC182" s="136"/>
      <c r="BD182" s="136"/>
      <c r="BE182" s="136"/>
      <c r="BF182" s="136"/>
      <c r="BG182" s="136"/>
      <c r="BJ182" s="136"/>
      <c r="BT182" s="136"/>
      <c r="CD182" s="136"/>
      <c r="CN182" s="136"/>
      <c r="CX182" s="136"/>
      <c r="DH182" s="136"/>
      <c r="DR182" s="136"/>
      <c r="EB182" s="136"/>
      <c r="EL182" s="136"/>
      <c r="EV182" s="136"/>
      <c r="FF182" s="136"/>
      <c r="FP182" s="136"/>
      <c r="FZ182" s="136"/>
      <c r="GJ182" s="136"/>
      <c r="GT182" s="136"/>
      <c r="HD182" s="136"/>
      <c r="HN182" s="136"/>
      <c r="HX182" s="136"/>
      <c r="JL182" s="136"/>
    </row>
    <row xmlns:x14ac="http://schemas.microsoft.com/office/spreadsheetml/2009/9/ac" r="183" s="3" customFormat="true" x14ac:dyDescent="0.25">
      <c r="A183" s="426"/>
      <c r="B183" s="136"/>
      <c r="L183" s="136"/>
      <c r="V183" s="136"/>
      <c r="AF183" s="136"/>
      <c r="AP183" s="136"/>
      <c r="AZ183" s="136"/>
      <c r="BA183" s="136"/>
      <c r="BB183" s="136"/>
      <c r="BC183" s="136"/>
      <c r="BD183" s="136"/>
      <c r="BE183" s="136"/>
      <c r="BF183" s="136"/>
      <c r="BG183" s="136"/>
      <c r="BJ183" s="136"/>
      <c r="BT183" s="136"/>
      <c r="CD183" s="136"/>
      <c r="CN183" s="136"/>
      <c r="CX183" s="136"/>
      <c r="DH183" s="136"/>
      <c r="DR183" s="136"/>
      <c r="EB183" s="136"/>
      <c r="EL183" s="136"/>
      <c r="EV183" s="136"/>
      <c r="FF183" s="136"/>
      <c r="FP183" s="136"/>
      <c r="FZ183" s="136"/>
      <c r="GJ183" s="136"/>
      <c r="GT183" s="136"/>
      <c r="HD183" s="136"/>
      <c r="HN183" s="136"/>
      <c r="HX183" s="136"/>
      <c r="JL183" s="136"/>
    </row>
    <row xmlns:x14ac="http://schemas.microsoft.com/office/spreadsheetml/2009/9/ac" r="184" s="3" customFormat="true" x14ac:dyDescent="0.25">
      <c r="A184" s="426"/>
      <c r="B184" s="136"/>
      <c r="L184" s="136"/>
      <c r="V184" s="136"/>
      <c r="AF184" s="136"/>
      <c r="AP184" s="136"/>
      <c r="AZ184" s="136"/>
      <c r="BA184" s="136"/>
      <c r="BB184" s="136"/>
      <c r="BC184" s="136"/>
      <c r="BD184" s="136"/>
      <c r="BE184" s="136"/>
      <c r="BF184" s="136"/>
      <c r="BG184" s="136"/>
      <c r="BJ184" s="136"/>
      <c r="BT184" s="136"/>
      <c r="CD184" s="136"/>
      <c r="CN184" s="136"/>
      <c r="CX184" s="136"/>
      <c r="DH184" s="136"/>
      <c r="DR184" s="136"/>
      <c r="EB184" s="136"/>
      <c r="EL184" s="136"/>
      <c r="EV184" s="136"/>
      <c r="FF184" s="136"/>
      <c r="FP184" s="136"/>
      <c r="FZ184" s="136"/>
      <c r="GJ184" s="136"/>
      <c r="GT184" s="136"/>
      <c r="HD184" s="136"/>
      <c r="HN184" s="136"/>
      <c r="HX184" s="136"/>
      <c r="JL184" s="136"/>
    </row>
    <row xmlns:x14ac="http://schemas.microsoft.com/office/spreadsheetml/2009/9/ac" r="185" s="3" customFormat="true" x14ac:dyDescent="0.25">
      <c r="A185" s="426"/>
      <c r="B185" s="136"/>
      <c r="L185" s="136"/>
      <c r="V185" s="136"/>
      <c r="AF185" s="136"/>
      <c r="AP185" s="136"/>
      <c r="AZ185" s="136"/>
      <c r="BA185" s="136"/>
      <c r="BB185" s="136"/>
      <c r="BC185" s="136"/>
      <c r="BD185" s="136"/>
      <c r="BE185" s="136"/>
      <c r="BF185" s="136"/>
      <c r="BG185" s="136"/>
      <c r="BJ185" s="136"/>
      <c r="BT185" s="136"/>
      <c r="CD185" s="136"/>
      <c r="CN185" s="136"/>
      <c r="CX185" s="136"/>
      <c r="DH185" s="136"/>
      <c r="DR185" s="136"/>
      <c r="EB185" s="136"/>
      <c r="EL185" s="136"/>
      <c r="EV185" s="136"/>
      <c r="FF185" s="136"/>
      <c r="FP185" s="136"/>
      <c r="FZ185" s="136"/>
      <c r="GJ185" s="136"/>
      <c r="GT185" s="136"/>
      <c r="HD185" s="136"/>
      <c r="HN185" s="136"/>
      <c r="HX185" s="136"/>
      <c r="JL185" s="136"/>
    </row>
    <row xmlns:x14ac="http://schemas.microsoft.com/office/spreadsheetml/2009/9/ac" r="186" s="3" customFormat="true" x14ac:dyDescent="0.25">
      <c r="A186" s="426"/>
      <c r="B186" s="136"/>
      <c r="L186" s="136"/>
      <c r="V186" s="136"/>
      <c r="AF186" s="136"/>
      <c r="AP186" s="136"/>
      <c r="AZ186" s="136"/>
      <c r="BA186" s="136"/>
      <c r="BB186" s="136"/>
      <c r="BC186" s="136"/>
      <c r="BD186" s="136"/>
      <c r="BE186" s="136"/>
      <c r="BF186" s="136"/>
      <c r="BG186" s="136"/>
      <c r="BJ186" s="136"/>
      <c r="BT186" s="136"/>
      <c r="CD186" s="136"/>
      <c r="CN186" s="136"/>
      <c r="CX186" s="136"/>
      <c r="DH186" s="136"/>
      <c r="DR186" s="136"/>
      <c r="EB186" s="136"/>
      <c r="EL186" s="136"/>
      <c r="EV186" s="136"/>
      <c r="FF186" s="136"/>
      <c r="FP186" s="136"/>
      <c r="FZ186" s="136"/>
      <c r="GJ186" s="136"/>
      <c r="GT186" s="136"/>
      <c r="HD186" s="136"/>
      <c r="HN186" s="136"/>
      <c r="HX186" s="136"/>
      <c r="JL186" s="136"/>
    </row>
    <row xmlns:x14ac="http://schemas.microsoft.com/office/spreadsheetml/2009/9/ac" r="187" s="3" customFormat="true" x14ac:dyDescent="0.25">
      <c r="A187" s="426"/>
      <c r="B187" s="136"/>
      <c r="L187" s="136"/>
      <c r="V187" s="136"/>
      <c r="AF187" s="136"/>
      <c r="AP187" s="136"/>
      <c r="AZ187" s="136"/>
      <c r="BA187" s="136"/>
      <c r="BB187" s="136"/>
      <c r="BC187" s="136"/>
      <c r="BD187" s="136"/>
      <c r="BE187" s="136"/>
      <c r="BF187" s="136"/>
      <c r="BG187" s="136"/>
      <c r="BJ187" s="136"/>
      <c r="BT187" s="136"/>
      <c r="CD187" s="136"/>
      <c r="CN187" s="136"/>
      <c r="CX187" s="136"/>
      <c r="DH187" s="136"/>
      <c r="DR187" s="136"/>
      <c r="EB187" s="136"/>
      <c r="EL187" s="136"/>
      <c r="EV187" s="136"/>
      <c r="FF187" s="136"/>
      <c r="FP187" s="136"/>
      <c r="FZ187" s="136"/>
      <c r="GJ187" s="136"/>
      <c r="GT187" s="136"/>
      <c r="HD187" s="136"/>
      <c r="HN187" s="136"/>
      <c r="HX187" s="136"/>
      <c r="JL187" s="136"/>
    </row>
    <row xmlns:x14ac="http://schemas.microsoft.com/office/spreadsheetml/2009/9/ac" r="188" s="3" customFormat="true" x14ac:dyDescent="0.25">
      <c r="A188" s="426"/>
      <c r="B188" s="136"/>
      <c r="L188" s="136"/>
      <c r="V188" s="136"/>
      <c r="AF188" s="136"/>
      <c r="AP188" s="136"/>
      <c r="AZ188" s="136"/>
      <c r="BA188" s="136"/>
      <c r="BB188" s="136"/>
      <c r="BC188" s="136"/>
      <c r="BD188" s="136"/>
      <c r="BE188" s="136"/>
      <c r="BF188" s="136"/>
      <c r="BG188" s="136"/>
      <c r="BJ188" s="136"/>
      <c r="BT188" s="136"/>
      <c r="CD188" s="136"/>
      <c r="CN188" s="136"/>
      <c r="CX188" s="136"/>
      <c r="DH188" s="136"/>
      <c r="DR188" s="136"/>
      <c r="EB188" s="136"/>
      <c r="EL188" s="136"/>
      <c r="EV188" s="136"/>
      <c r="FF188" s="136"/>
      <c r="FP188" s="136"/>
      <c r="FZ188" s="136"/>
      <c r="GJ188" s="136"/>
      <c r="GT188" s="136"/>
      <c r="HD188" s="136"/>
      <c r="HN188" s="136"/>
      <c r="HX188" s="136"/>
      <c r="JL188" s="136"/>
    </row>
    <row xmlns:x14ac="http://schemas.microsoft.com/office/spreadsheetml/2009/9/ac" r="189" s="3" customFormat="true" x14ac:dyDescent="0.25">
      <c r="A189" s="426"/>
      <c r="B189" s="136"/>
      <c r="L189" s="136"/>
      <c r="V189" s="136"/>
      <c r="AF189" s="136"/>
      <c r="AP189" s="136"/>
      <c r="AZ189" s="136"/>
      <c r="BA189" s="136"/>
      <c r="BB189" s="136"/>
      <c r="BC189" s="136"/>
      <c r="BD189" s="136"/>
      <c r="BE189" s="136"/>
      <c r="BF189" s="136"/>
      <c r="BG189" s="136"/>
      <c r="BJ189" s="136"/>
      <c r="BT189" s="136"/>
      <c r="CD189" s="136"/>
      <c r="CN189" s="136"/>
      <c r="CX189" s="136"/>
      <c r="DH189" s="136"/>
      <c r="DR189" s="136"/>
      <c r="EB189" s="136"/>
      <c r="EL189" s="136"/>
      <c r="EV189" s="136"/>
      <c r="FF189" s="136"/>
      <c r="FP189" s="136"/>
      <c r="FZ189" s="136"/>
      <c r="GJ189" s="136"/>
      <c r="GT189" s="136"/>
      <c r="HD189" s="136"/>
      <c r="HN189" s="136"/>
      <c r="HX189" s="136"/>
      <c r="JL189" s="136"/>
    </row>
    <row xmlns:x14ac="http://schemas.microsoft.com/office/spreadsheetml/2009/9/ac" r="190" s="3" customFormat="true" x14ac:dyDescent="0.25">
      <c r="A190" s="426"/>
      <c r="B190" s="136"/>
      <c r="L190" s="136"/>
      <c r="V190" s="136"/>
      <c r="AF190" s="136"/>
      <c r="AP190" s="136"/>
      <c r="AZ190" s="136"/>
      <c r="BA190" s="136"/>
      <c r="BB190" s="136"/>
      <c r="BC190" s="136"/>
      <c r="BD190" s="136"/>
      <c r="BE190" s="136"/>
      <c r="BF190" s="136"/>
      <c r="BG190" s="136"/>
      <c r="BJ190" s="136"/>
      <c r="BT190" s="136"/>
      <c r="CD190" s="136"/>
      <c r="CN190" s="136"/>
      <c r="CX190" s="136"/>
      <c r="DH190" s="136"/>
      <c r="DR190" s="136"/>
      <c r="EB190" s="136"/>
      <c r="EL190" s="136"/>
      <c r="EV190" s="136"/>
      <c r="FF190" s="136"/>
      <c r="FP190" s="136"/>
      <c r="FZ190" s="136"/>
      <c r="GJ190" s="136"/>
      <c r="GT190" s="136"/>
      <c r="HD190" s="136"/>
      <c r="HN190" s="136"/>
      <c r="HX190" s="136"/>
      <c r="JL190" s="136"/>
    </row>
    <row xmlns:x14ac="http://schemas.microsoft.com/office/spreadsheetml/2009/9/ac" r="191" s="3" customFormat="true" x14ac:dyDescent="0.25">
      <c r="A191" s="426"/>
      <c r="B191" s="136"/>
      <c r="L191" s="136"/>
      <c r="V191" s="136"/>
      <c r="AF191" s="136"/>
      <c r="AP191" s="136"/>
      <c r="AZ191" s="136"/>
      <c r="BA191" s="136"/>
      <c r="BB191" s="136"/>
      <c r="BC191" s="136"/>
      <c r="BD191" s="136"/>
      <c r="BE191" s="136"/>
      <c r="BF191" s="136"/>
      <c r="BG191" s="136"/>
      <c r="BJ191" s="136"/>
      <c r="BT191" s="136"/>
      <c r="CD191" s="136"/>
      <c r="CN191" s="136"/>
      <c r="CX191" s="136"/>
      <c r="DH191" s="136"/>
      <c r="DR191" s="136"/>
      <c r="EB191" s="136"/>
      <c r="EL191" s="136"/>
      <c r="EV191" s="136"/>
      <c r="FF191" s="136"/>
      <c r="FP191" s="136"/>
      <c r="FZ191" s="136"/>
      <c r="GJ191" s="136"/>
      <c r="GT191" s="136"/>
      <c r="HD191" s="136"/>
      <c r="HN191" s="136"/>
      <c r="HX191" s="136"/>
      <c r="JL191" s="136"/>
    </row>
    <row xmlns:x14ac="http://schemas.microsoft.com/office/spreadsheetml/2009/9/ac" r="192" s="3" customFormat="true" x14ac:dyDescent="0.25">
      <c r="A192" s="426"/>
      <c r="B192" s="136"/>
      <c r="L192" s="136"/>
      <c r="V192" s="136"/>
      <c r="AF192" s="136"/>
      <c r="AP192" s="136"/>
      <c r="AZ192" s="136"/>
      <c r="BA192" s="136"/>
      <c r="BB192" s="136"/>
      <c r="BC192" s="136"/>
      <c r="BD192" s="136"/>
      <c r="BE192" s="136"/>
      <c r="BF192" s="136"/>
      <c r="BG192" s="136"/>
      <c r="BJ192" s="136"/>
      <c r="BT192" s="136"/>
      <c r="CD192" s="136"/>
      <c r="CN192" s="136"/>
      <c r="CX192" s="136"/>
      <c r="DH192" s="136"/>
      <c r="DR192" s="136"/>
      <c r="EB192" s="136"/>
      <c r="EL192" s="136"/>
      <c r="EV192" s="136"/>
      <c r="FF192" s="136"/>
      <c r="FP192" s="136"/>
      <c r="FZ192" s="136"/>
      <c r="GJ192" s="136"/>
      <c r="GT192" s="136"/>
      <c r="HD192" s="136"/>
      <c r="HN192" s="136"/>
      <c r="HX192" s="136"/>
      <c r="JL192" s="136"/>
    </row>
    <row xmlns:x14ac="http://schemas.microsoft.com/office/spreadsheetml/2009/9/ac" r="193" s="3" customFormat="true" x14ac:dyDescent="0.25">
      <c r="A193" s="426"/>
      <c r="B193" s="136"/>
      <c r="L193" s="136"/>
      <c r="V193" s="136"/>
      <c r="AF193" s="136"/>
      <c r="AP193" s="136"/>
      <c r="AZ193" s="136"/>
      <c r="BA193" s="136"/>
      <c r="BB193" s="136"/>
      <c r="BC193" s="136"/>
      <c r="BD193" s="136"/>
      <c r="BE193" s="136"/>
      <c r="BF193" s="136"/>
      <c r="BG193" s="136"/>
      <c r="BJ193" s="136"/>
      <c r="BT193" s="136"/>
      <c r="CD193" s="136"/>
      <c r="CN193" s="136"/>
      <c r="CX193" s="136"/>
      <c r="DH193" s="136"/>
      <c r="DR193" s="136"/>
      <c r="EB193" s="136"/>
      <c r="EL193" s="136"/>
      <c r="EV193" s="136"/>
      <c r="FF193" s="136"/>
      <c r="FP193" s="136"/>
      <c r="FZ193" s="136"/>
      <c r="GJ193" s="136"/>
      <c r="GT193" s="136"/>
      <c r="HD193" s="136"/>
      <c r="HN193" s="136"/>
      <c r="HX193" s="136"/>
      <c r="JL193" s="136"/>
    </row>
    <row xmlns:x14ac="http://schemas.microsoft.com/office/spreadsheetml/2009/9/ac" r="194" s="3" customFormat="true" x14ac:dyDescent="0.25">
      <c r="A194" s="426"/>
      <c r="B194" s="136"/>
      <c r="L194" s="136"/>
      <c r="V194" s="136"/>
      <c r="AF194" s="136"/>
      <c r="AP194" s="136"/>
      <c r="AZ194" s="136"/>
      <c r="BA194" s="136"/>
      <c r="BB194" s="136"/>
      <c r="BC194" s="136"/>
      <c r="BD194" s="136"/>
      <c r="BE194" s="136"/>
      <c r="BF194" s="136"/>
      <c r="BG194" s="136"/>
      <c r="BJ194" s="136"/>
      <c r="BT194" s="136"/>
      <c r="CD194" s="136"/>
      <c r="CN194" s="136"/>
      <c r="CX194" s="136"/>
      <c r="DH194" s="136"/>
      <c r="DR194" s="136"/>
      <c r="EB194" s="136"/>
      <c r="EL194" s="136"/>
      <c r="EV194" s="136"/>
      <c r="FF194" s="136"/>
      <c r="FP194" s="136"/>
      <c r="FZ194" s="136"/>
      <c r="GJ194" s="136"/>
      <c r="GT194" s="136"/>
      <c r="HD194" s="136"/>
      <c r="HN194" s="136"/>
      <c r="HX194" s="136"/>
      <c r="JL194" s="136"/>
    </row>
    <row xmlns:x14ac="http://schemas.microsoft.com/office/spreadsheetml/2009/9/ac" r="195" s="3" customFormat="true" x14ac:dyDescent="0.25">
      <c r="A195" s="426"/>
      <c r="B195" s="136"/>
      <c r="L195" s="136"/>
      <c r="V195" s="136"/>
      <c r="AF195" s="136"/>
      <c r="AP195" s="136"/>
      <c r="AZ195" s="136"/>
      <c r="BA195" s="136"/>
      <c r="BB195" s="136"/>
      <c r="BC195" s="136"/>
      <c r="BD195" s="136"/>
      <c r="BE195" s="136"/>
      <c r="BF195" s="136"/>
      <c r="BG195" s="136"/>
      <c r="BJ195" s="136"/>
      <c r="BT195" s="136"/>
      <c r="CD195" s="136"/>
      <c r="CN195" s="136"/>
      <c r="CX195" s="136"/>
      <c r="DH195" s="136"/>
      <c r="DR195" s="136"/>
      <c r="EB195" s="136"/>
      <c r="EL195" s="136"/>
      <c r="EV195" s="136"/>
      <c r="FF195" s="136"/>
      <c r="FP195" s="136"/>
      <c r="FZ195" s="136"/>
      <c r="GJ195" s="136"/>
      <c r="GT195" s="136"/>
      <c r="HD195" s="136"/>
      <c r="HN195" s="136"/>
      <c r="HX195" s="136"/>
      <c r="JL195" s="136"/>
    </row>
    <row xmlns:x14ac="http://schemas.microsoft.com/office/spreadsheetml/2009/9/ac" r="196" s="3" customFormat="true" x14ac:dyDescent="0.25">
      <c r="A196" s="426"/>
      <c r="B196" s="136"/>
      <c r="L196" s="136"/>
      <c r="V196" s="136"/>
      <c r="AF196" s="136"/>
      <c r="AP196" s="136"/>
      <c r="AZ196" s="136"/>
      <c r="BA196" s="136"/>
      <c r="BB196" s="136"/>
      <c r="BC196" s="136"/>
      <c r="BD196" s="136"/>
      <c r="BE196" s="136"/>
      <c r="BF196" s="136"/>
      <c r="BG196" s="136"/>
      <c r="BJ196" s="136"/>
      <c r="BT196" s="136"/>
      <c r="CD196" s="136"/>
      <c r="CN196" s="136"/>
      <c r="CX196" s="136"/>
      <c r="DH196" s="136"/>
      <c r="DR196" s="136"/>
      <c r="EB196" s="136"/>
      <c r="EL196" s="136"/>
      <c r="EV196" s="136"/>
      <c r="FF196" s="136"/>
      <c r="FP196" s="136"/>
      <c r="FZ196" s="136"/>
      <c r="GJ196" s="136"/>
      <c r="GT196" s="136"/>
      <c r="HD196" s="136"/>
      <c r="HN196" s="136"/>
      <c r="HX196" s="136"/>
      <c r="JL196" s="136"/>
    </row>
    <row xmlns:x14ac="http://schemas.microsoft.com/office/spreadsheetml/2009/9/ac" r="197" s="3" customFormat="true" x14ac:dyDescent="0.25">
      <c r="A197" s="426"/>
      <c r="B197" s="136"/>
      <c r="L197" s="136"/>
      <c r="V197" s="136"/>
      <c r="AF197" s="136"/>
      <c r="AP197" s="136"/>
      <c r="AZ197" s="136"/>
      <c r="BA197" s="136"/>
      <c r="BB197" s="136"/>
      <c r="BC197" s="136"/>
      <c r="BD197" s="136"/>
      <c r="BE197" s="136"/>
      <c r="BF197" s="136"/>
      <c r="BG197" s="136"/>
      <c r="BJ197" s="136"/>
      <c r="BT197" s="136"/>
      <c r="CD197" s="136"/>
      <c r="CN197" s="136"/>
      <c r="CX197" s="136"/>
      <c r="DH197" s="136"/>
      <c r="DR197" s="136"/>
      <c r="EB197" s="136"/>
      <c r="EL197" s="136"/>
      <c r="EV197" s="136"/>
      <c r="FF197" s="136"/>
      <c r="FP197" s="136"/>
      <c r="FZ197" s="136"/>
      <c r="GJ197" s="136"/>
      <c r="GT197" s="136"/>
      <c r="HD197" s="136"/>
      <c r="HN197" s="136"/>
      <c r="HX197" s="136"/>
      <c r="JL197" s="136"/>
    </row>
    <row xmlns:x14ac="http://schemas.microsoft.com/office/spreadsheetml/2009/9/ac" r="198" s="3" customFormat="true" x14ac:dyDescent="0.25">
      <c r="A198" s="426"/>
      <c r="B198" s="136"/>
      <c r="L198" s="136"/>
      <c r="V198" s="136"/>
      <c r="AF198" s="136"/>
      <c r="AP198" s="136"/>
      <c r="AZ198" s="136"/>
      <c r="BA198" s="136"/>
      <c r="BB198" s="136"/>
      <c r="BC198" s="136"/>
      <c r="BD198" s="136"/>
      <c r="BE198" s="136"/>
      <c r="BF198" s="136"/>
      <c r="BG198" s="136"/>
      <c r="BJ198" s="136"/>
      <c r="BT198" s="136"/>
      <c r="CD198" s="136"/>
      <c r="CN198" s="136"/>
      <c r="CX198" s="136"/>
      <c r="DH198" s="136"/>
      <c r="DR198" s="136"/>
      <c r="EB198" s="136"/>
      <c r="EL198" s="136"/>
      <c r="EV198" s="136"/>
      <c r="FF198" s="136"/>
      <c r="FP198" s="136"/>
      <c r="FZ198" s="136"/>
      <c r="GJ198" s="136"/>
      <c r="GT198" s="136"/>
      <c r="HD198" s="136"/>
      <c r="HN198" s="136"/>
      <c r="HX198" s="136"/>
      <c r="JL198" s="136"/>
    </row>
    <row xmlns:x14ac="http://schemas.microsoft.com/office/spreadsheetml/2009/9/ac" r="199" s="3" customFormat="true" x14ac:dyDescent="0.25">
      <c r="A199" s="426"/>
      <c r="B199" s="136"/>
      <c r="L199" s="136"/>
      <c r="V199" s="136"/>
      <c r="AF199" s="136"/>
      <c r="AP199" s="136"/>
      <c r="AZ199" s="136"/>
      <c r="BA199" s="136"/>
      <c r="BB199" s="136"/>
      <c r="BC199" s="136"/>
      <c r="BD199" s="136"/>
      <c r="BE199" s="136"/>
      <c r="BF199" s="136"/>
      <c r="BG199" s="136"/>
      <c r="BJ199" s="136"/>
      <c r="BT199" s="136"/>
      <c r="CD199" s="136"/>
      <c r="CN199" s="136"/>
      <c r="CX199" s="136"/>
      <c r="DH199" s="136"/>
      <c r="DR199" s="136"/>
      <c r="EB199" s="136"/>
      <c r="EL199" s="136"/>
      <c r="EV199" s="136"/>
      <c r="FF199" s="136"/>
      <c r="FP199" s="136"/>
      <c r="FZ199" s="136"/>
      <c r="GJ199" s="136"/>
      <c r="GT199" s="136"/>
      <c r="HD199" s="136"/>
      <c r="HN199" s="136"/>
      <c r="HX199" s="136"/>
      <c r="JL199" s="136"/>
    </row>
    <row xmlns:x14ac="http://schemas.microsoft.com/office/spreadsheetml/2009/9/ac" r="200" s="3" customFormat="true" x14ac:dyDescent="0.25">
      <c r="A200" s="426"/>
      <c r="B200" s="136"/>
      <c r="L200" s="136"/>
      <c r="V200" s="136"/>
      <c r="AF200" s="136"/>
      <c r="AP200" s="136"/>
      <c r="AZ200" s="136"/>
      <c r="BA200" s="136"/>
      <c r="BB200" s="136"/>
      <c r="BC200" s="136"/>
      <c r="BD200" s="136"/>
      <c r="BE200" s="136"/>
      <c r="BF200" s="136"/>
      <c r="BG200" s="136"/>
      <c r="BJ200" s="136"/>
      <c r="BT200" s="136"/>
      <c r="CD200" s="136"/>
      <c r="CN200" s="136"/>
      <c r="CX200" s="136"/>
      <c r="DH200" s="136"/>
      <c r="DR200" s="136"/>
      <c r="EB200" s="136"/>
      <c r="EL200" s="136"/>
      <c r="EV200" s="136"/>
      <c r="FF200" s="136"/>
      <c r="FP200" s="136"/>
      <c r="FZ200" s="136"/>
      <c r="GJ200" s="136"/>
      <c r="GT200" s="136"/>
      <c r="HD200" s="136"/>
      <c r="HN200" s="136"/>
      <c r="HX200" s="136"/>
      <c r="JL200" s="136"/>
    </row>
    <row xmlns:x14ac="http://schemas.microsoft.com/office/spreadsheetml/2009/9/ac" r="201" s="3" customFormat="true" x14ac:dyDescent="0.25">
      <c r="A201" s="426"/>
      <c r="B201" s="136"/>
      <c r="L201" s="136"/>
      <c r="V201" s="136"/>
      <c r="AF201" s="136"/>
      <c r="AP201" s="136"/>
      <c r="AZ201" s="136"/>
      <c r="BA201" s="136"/>
      <c r="BB201" s="136"/>
      <c r="BC201" s="136"/>
      <c r="BD201" s="136"/>
      <c r="BE201" s="136"/>
      <c r="BF201" s="136"/>
      <c r="BG201" s="136"/>
      <c r="BJ201" s="136"/>
      <c r="BT201" s="136"/>
      <c r="CD201" s="136"/>
      <c r="CN201" s="136"/>
      <c r="CX201" s="136"/>
      <c r="DH201" s="136"/>
      <c r="DR201" s="136"/>
      <c r="EB201" s="136"/>
      <c r="EL201" s="136"/>
      <c r="EV201" s="136"/>
      <c r="FF201" s="136"/>
      <c r="FP201" s="136"/>
      <c r="FZ201" s="136"/>
      <c r="GJ201" s="136"/>
      <c r="GT201" s="136"/>
      <c r="HD201" s="136"/>
      <c r="HN201" s="136"/>
      <c r="HX201" s="136"/>
      <c r="JL201" s="136"/>
    </row>
    <row xmlns:x14ac="http://schemas.microsoft.com/office/spreadsheetml/2009/9/ac" r="202" s="3" customFormat="true" x14ac:dyDescent="0.25">
      <c r="A202" s="426"/>
      <c r="B202" s="136"/>
      <c r="L202" s="136"/>
      <c r="V202" s="136"/>
      <c r="AF202" s="136"/>
      <c r="AP202" s="136"/>
      <c r="AZ202" s="136"/>
      <c r="BA202" s="136"/>
      <c r="BB202" s="136"/>
      <c r="BC202" s="136"/>
      <c r="BD202" s="136"/>
      <c r="BE202" s="136"/>
      <c r="BF202" s="136"/>
      <c r="BG202" s="136"/>
      <c r="BJ202" s="136"/>
      <c r="BT202" s="136"/>
      <c r="CD202" s="136"/>
      <c r="CN202" s="136"/>
      <c r="CX202" s="136"/>
      <c r="DH202" s="136"/>
      <c r="DR202" s="136"/>
      <c r="EB202" s="136"/>
      <c r="EL202" s="136"/>
      <c r="EV202" s="136"/>
      <c r="FF202" s="136"/>
      <c r="FP202" s="136"/>
      <c r="FZ202" s="136"/>
      <c r="GJ202" s="136"/>
      <c r="GT202" s="136"/>
      <c r="HD202" s="136"/>
      <c r="HN202" s="136"/>
      <c r="HX202" s="136"/>
      <c r="JL202" s="136"/>
    </row>
    <row xmlns:x14ac="http://schemas.microsoft.com/office/spreadsheetml/2009/9/ac" r="203" s="3" customFormat="true" x14ac:dyDescent="0.25">
      <c r="A203" s="426"/>
      <c r="B203" s="136"/>
      <c r="L203" s="136"/>
      <c r="V203" s="136"/>
      <c r="AF203" s="136"/>
      <c r="AP203" s="136"/>
      <c r="AZ203" s="136"/>
      <c r="BA203" s="136"/>
      <c r="BB203" s="136"/>
      <c r="BC203" s="136"/>
      <c r="BD203" s="136"/>
      <c r="BE203" s="136"/>
      <c r="BF203" s="136"/>
      <c r="BG203" s="136"/>
      <c r="BJ203" s="136"/>
      <c r="BT203" s="136"/>
      <c r="CD203" s="136"/>
      <c r="CN203" s="136"/>
      <c r="CX203" s="136"/>
      <c r="DH203" s="136"/>
      <c r="DR203" s="136"/>
      <c r="EB203" s="136"/>
      <c r="EL203" s="136"/>
      <c r="EV203" s="136"/>
      <c r="FF203" s="136"/>
      <c r="FP203" s="136"/>
      <c r="FZ203" s="136"/>
      <c r="GJ203" s="136"/>
      <c r="GT203" s="136"/>
      <c r="HD203" s="136"/>
      <c r="HN203" s="136"/>
      <c r="HX203" s="136"/>
      <c r="JL203" s="136"/>
    </row>
    <row xmlns:x14ac="http://schemas.microsoft.com/office/spreadsheetml/2009/9/ac" r="204" s="3" customFormat="true" x14ac:dyDescent="0.25">
      <c r="A204" s="426"/>
      <c r="B204" s="136"/>
      <c r="L204" s="136"/>
      <c r="V204" s="136"/>
      <c r="AF204" s="136"/>
      <c r="AP204" s="136"/>
      <c r="AZ204" s="136"/>
      <c r="BA204" s="136"/>
      <c r="BB204" s="136"/>
      <c r="BC204" s="136"/>
      <c r="BD204" s="136"/>
      <c r="BE204" s="136"/>
      <c r="BF204" s="136"/>
      <c r="BG204" s="136"/>
      <c r="BJ204" s="136"/>
      <c r="BT204" s="136"/>
      <c r="CD204" s="136"/>
      <c r="CN204" s="136"/>
      <c r="CX204" s="136"/>
      <c r="DH204" s="136"/>
      <c r="DR204" s="136"/>
      <c r="EB204" s="136"/>
      <c r="EL204" s="136"/>
      <c r="EV204" s="136"/>
      <c r="FF204" s="136"/>
      <c r="FP204" s="136"/>
      <c r="FZ204" s="136"/>
      <c r="GJ204" s="136"/>
      <c r="GT204" s="136"/>
      <c r="HD204" s="136"/>
      <c r="HN204" s="136"/>
      <c r="HX204" s="136"/>
      <c r="JL204" s="136"/>
    </row>
    <row xmlns:x14ac="http://schemas.microsoft.com/office/spreadsheetml/2009/9/ac" r="205" s="3" customFormat="true" x14ac:dyDescent="0.25">
      <c r="A205" s="426"/>
      <c r="B205" s="136"/>
      <c r="L205" s="136"/>
      <c r="V205" s="136"/>
      <c r="AF205" s="136"/>
      <c r="AP205" s="136"/>
      <c r="AZ205" s="136"/>
      <c r="BA205" s="136"/>
      <c r="BB205" s="136"/>
      <c r="BC205" s="136"/>
      <c r="BD205" s="136"/>
      <c r="BE205" s="136"/>
      <c r="BF205" s="136"/>
      <c r="BG205" s="136"/>
      <c r="BJ205" s="136"/>
      <c r="BT205" s="136"/>
      <c r="CD205" s="136"/>
      <c r="CN205" s="136"/>
      <c r="CX205" s="136"/>
      <c r="DH205" s="136"/>
      <c r="DR205" s="136"/>
      <c r="EB205" s="136"/>
      <c r="EL205" s="136"/>
      <c r="EV205" s="136"/>
      <c r="FF205" s="136"/>
      <c r="FP205" s="136"/>
      <c r="FZ205" s="136"/>
      <c r="GJ205" s="136"/>
      <c r="GT205" s="136"/>
      <c r="HD205" s="136"/>
      <c r="HN205" s="136"/>
      <c r="HX205" s="136"/>
      <c r="JL205" s="136"/>
    </row>
    <row xmlns:x14ac="http://schemas.microsoft.com/office/spreadsheetml/2009/9/ac" r="206" s="3" customFormat="true" x14ac:dyDescent="0.25">
      <c r="A206" s="426"/>
      <c r="B206" s="136"/>
      <c r="L206" s="136"/>
      <c r="V206" s="136"/>
      <c r="AF206" s="136"/>
      <c r="AP206" s="136"/>
      <c r="AZ206" s="136"/>
      <c r="BA206" s="136"/>
      <c r="BB206" s="136"/>
      <c r="BC206" s="136"/>
      <c r="BD206" s="136"/>
      <c r="BE206" s="136"/>
      <c r="BF206" s="136"/>
      <c r="BG206" s="136"/>
      <c r="BJ206" s="136"/>
      <c r="BT206" s="136"/>
      <c r="CD206" s="136"/>
      <c r="CN206" s="136"/>
      <c r="CX206" s="136"/>
      <c r="DH206" s="136"/>
      <c r="DR206" s="136"/>
      <c r="EB206" s="136"/>
      <c r="EL206" s="136"/>
      <c r="EV206" s="136"/>
      <c r="FF206" s="136"/>
      <c r="FP206" s="136"/>
      <c r="FZ206" s="136"/>
      <c r="GJ206" s="136"/>
      <c r="GT206" s="136"/>
      <c r="HD206" s="136"/>
      <c r="HN206" s="136"/>
      <c r="HX206" s="136"/>
      <c r="JL206" s="136"/>
    </row>
    <row xmlns:x14ac="http://schemas.microsoft.com/office/spreadsheetml/2009/9/ac" r="207" s="3" customFormat="true" x14ac:dyDescent="0.25">
      <c r="A207" s="426"/>
      <c r="B207" s="136"/>
      <c r="L207" s="136"/>
      <c r="V207" s="136"/>
      <c r="AF207" s="136"/>
      <c r="AP207" s="136"/>
      <c r="AZ207" s="136"/>
      <c r="BA207" s="136"/>
      <c r="BB207" s="136"/>
      <c r="BC207" s="136"/>
      <c r="BD207" s="136"/>
      <c r="BE207" s="136"/>
      <c r="BF207" s="136"/>
      <c r="BG207" s="136"/>
      <c r="BJ207" s="136"/>
      <c r="BT207" s="136"/>
      <c r="CD207" s="136"/>
      <c r="CN207" s="136"/>
      <c r="CX207" s="136"/>
      <c r="DH207" s="136"/>
      <c r="DR207" s="136"/>
      <c r="EB207" s="136"/>
      <c r="EL207" s="136"/>
      <c r="EV207" s="136"/>
      <c r="FF207" s="136"/>
      <c r="FP207" s="136"/>
      <c r="FZ207" s="136"/>
      <c r="GJ207" s="136"/>
      <c r="GT207" s="136"/>
      <c r="HD207" s="136"/>
      <c r="HN207" s="136"/>
      <c r="HX207" s="136"/>
      <c r="JL207" s="136"/>
    </row>
    <row xmlns:x14ac="http://schemas.microsoft.com/office/spreadsheetml/2009/9/ac" r="208" s="3" customFormat="true" x14ac:dyDescent="0.25">
      <c r="A208" s="426"/>
      <c r="B208" s="136"/>
      <c r="L208" s="136"/>
      <c r="V208" s="136"/>
      <c r="AF208" s="136"/>
      <c r="AP208" s="136"/>
      <c r="AZ208" s="136"/>
      <c r="BA208" s="136"/>
      <c r="BB208" s="136"/>
      <c r="BC208" s="136"/>
      <c r="BD208" s="136"/>
      <c r="BE208" s="136"/>
      <c r="BF208" s="136"/>
      <c r="BG208" s="136"/>
      <c r="BJ208" s="136"/>
      <c r="BT208" s="136"/>
      <c r="CD208" s="136"/>
      <c r="CN208" s="136"/>
      <c r="CX208" s="136"/>
      <c r="DH208" s="136"/>
      <c r="DR208" s="136"/>
      <c r="EB208" s="136"/>
      <c r="EL208" s="136"/>
      <c r="EV208" s="136"/>
      <c r="FF208" s="136"/>
      <c r="FP208" s="136"/>
      <c r="FZ208" s="136"/>
      <c r="GJ208" s="136"/>
      <c r="GT208" s="136"/>
      <c r="HD208" s="136"/>
      <c r="HN208" s="136"/>
      <c r="HX208" s="136"/>
      <c r="JL208" s="136"/>
    </row>
    <row xmlns:x14ac="http://schemas.microsoft.com/office/spreadsheetml/2009/9/ac" r="209" s="3" customFormat="true" x14ac:dyDescent="0.25">
      <c r="A209" s="426"/>
      <c r="B209" s="136"/>
      <c r="L209" s="136"/>
      <c r="V209" s="136"/>
      <c r="AF209" s="136"/>
      <c r="AP209" s="136"/>
      <c r="AZ209" s="136"/>
      <c r="BA209" s="136"/>
      <c r="BB209" s="136"/>
      <c r="BC209" s="136"/>
      <c r="BD209" s="136"/>
      <c r="BE209" s="136"/>
      <c r="BF209" s="136"/>
      <c r="BG209" s="136"/>
      <c r="BJ209" s="136"/>
      <c r="BT209" s="136"/>
      <c r="CD209" s="136"/>
      <c r="CN209" s="136"/>
      <c r="CX209" s="136"/>
      <c r="DH209" s="136"/>
      <c r="DR209" s="136"/>
      <c r="EB209" s="136"/>
      <c r="EL209" s="136"/>
      <c r="EV209" s="136"/>
      <c r="FF209" s="136"/>
      <c r="FP209" s="136"/>
      <c r="FZ209" s="136"/>
      <c r="GJ209" s="136"/>
      <c r="GT209" s="136"/>
      <c r="HD209" s="136"/>
      <c r="HN209" s="136"/>
      <c r="HX209" s="136"/>
      <c r="JL209" s="136"/>
    </row>
    <row xmlns:x14ac="http://schemas.microsoft.com/office/spreadsheetml/2009/9/ac" r="210" s="3" customFormat="true" x14ac:dyDescent="0.25">
      <c r="A210" s="426"/>
      <c r="B210" s="136"/>
      <c r="L210" s="136"/>
      <c r="V210" s="136"/>
      <c r="AF210" s="136"/>
      <c r="AP210" s="136"/>
      <c r="AZ210" s="136"/>
      <c r="BA210" s="136"/>
      <c r="BB210" s="136"/>
      <c r="BC210" s="136"/>
      <c r="BD210" s="136"/>
      <c r="BE210" s="136"/>
      <c r="BF210" s="136"/>
      <c r="BG210" s="136"/>
      <c r="BJ210" s="136"/>
      <c r="BT210" s="136"/>
      <c r="CD210" s="136"/>
      <c r="CN210" s="136"/>
      <c r="CX210" s="136"/>
      <c r="DH210" s="136"/>
      <c r="DR210" s="136"/>
      <c r="EB210" s="136"/>
      <c r="EL210" s="136"/>
      <c r="EV210" s="136"/>
      <c r="FF210" s="136"/>
      <c r="FP210" s="136"/>
      <c r="FZ210" s="136"/>
      <c r="GJ210" s="136"/>
      <c r="GT210" s="136"/>
      <c r="HD210" s="136"/>
      <c r="HN210" s="136"/>
      <c r="HX210" s="136"/>
      <c r="JL210" s="136"/>
    </row>
    <row xmlns:x14ac="http://schemas.microsoft.com/office/spreadsheetml/2009/9/ac" r="211" s="3" customFormat="true" x14ac:dyDescent="0.25">
      <c r="A211" s="426"/>
      <c r="B211" s="136"/>
      <c r="L211" s="136"/>
      <c r="V211" s="136"/>
      <c r="AF211" s="136"/>
      <c r="AP211" s="136"/>
      <c r="AZ211" s="136"/>
      <c r="BA211" s="136"/>
      <c r="BB211" s="136"/>
      <c r="BC211" s="136"/>
      <c r="BD211" s="136"/>
      <c r="BE211" s="136"/>
      <c r="BF211" s="136"/>
      <c r="BG211" s="136"/>
      <c r="BJ211" s="136"/>
      <c r="BT211" s="136"/>
      <c r="CD211" s="136"/>
      <c r="CN211" s="136"/>
      <c r="CX211" s="136"/>
      <c r="DH211" s="136"/>
      <c r="DR211" s="136"/>
      <c r="EB211" s="136"/>
      <c r="EL211" s="136"/>
      <c r="EV211" s="136"/>
      <c r="FF211" s="136"/>
      <c r="FP211" s="136"/>
      <c r="FZ211" s="136"/>
      <c r="GJ211" s="136"/>
      <c r="GT211" s="136"/>
      <c r="HD211" s="136"/>
      <c r="HN211" s="136"/>
      <c r="HX211" s="136"/>
      <c r="JL211" s="136"/>
    </row>
    <row xmlns:x14ac="http://schemas.microsoft.com/office/spreadsheetml/2009/9/ac" r="212" s="3" customFormat="true" x14ac:dyDescent="0.25">
      <c r="A212" s="426"/>
      <c r="B212" s="136"/>
      <c r="L212" s="136"/>
      <c r="V212" s="136"/>
      <c r="AF212" s="136"/>
      <c r="AP212" s="136"/>
      <c r="AZ212" s="136"/>
      <c r="BA212" s="136"/>
      <c r="BB212" s="136"/>
      <c r="BC212" s="136"/>
      <c r="BD212" s="136"/>
      <c r="BE212" s="136"/>
      <c r="BF212" s="136"/>
      <c r="BG212" s="136"/>
      <c r="BJ212" s="136"/>
      <c r="BT212" s="136"/>
      <c r="CD212" s="136"/>
      <c r="CN212" s="136"/>
      <c r="CX212" s="136"/>
      <c r="DH212" s="136"/>
      <c r="DR212" s="136"/>
      <c r="EB212" s="136"/>
      <c r="EL212" s="136"/>
      <c r="EV212" s="136"/>
      <c r="FF212" s="136"/>
      <c r="FP212" s="136"/>
      <c r="FZ212" s="136"/>
      <c r="GJ212" s="136"/>
      <c r="GT212" s="136"/>
      <c r="HD212" s="136"/>
      <c r="HN212" s="136"/>
      <c r="HX212" s="136"/>
      <c r="JL212" s="136"/>
    </row>
    <row xmlns:x14ac="http://schemas.microsoft.com/office/spreadsheetml/2009/9/ac" r="213" s="3" customFormat="true" x14ac:dyDescent="0.25">
      <c r="A213" s="426"/>
      <c r="B213" s="136"/>
      <c r="L213" s="136"/>
      <c r="V213" s="136"/>
      <c r="AF213" s="136"/>
      <c r="AP213" s="136"/>
      <c r="AZ213" s="136"/>
      <c r="BA213" s="136"/>
      <c r="BB213" s="136"/>
      <c r="BC213" s="136"/>
      <c r="BD213" s="136"/>
      <c r="BE213" s="136"/>
      <c r="BF213" s="136"/>
      <c r="BG213" s="136"/>
      <c r="BJ213" s="136"/>
      <c r="BT213" s="136"/>
      <c r="CD213" s="136"/>
      <c r="CN213" s="136"/>
      <c r="CX213" s="136"/>
      <c r="DH213" s="136"/>
      <c r="DR213" s="136"/>
      <c r="EB213" s="136"/>
      <c r="EL213" s="136"/>
      <c r="EV213" s="136"/>
      <c r="FF213" s="136"/>
      <c r="FP213" s="136"/>
      <c r="FZ213" s="136"/>
      <c r="GJ213" s="136"/>
      <c r="GT213" s="136"/>
      <c r="HD213" s="136"/>
      <c r="HN213" s="136"/>
      <c r="HX213" s="136"/>
      <c r="JL213" s="136"/>
    </row>
    <row xmlns:x14ac="http://schemas.microsoft.com/office/spreadsheetml/2009/9/ac" r="214" s="3" customFormat="true" x14ac:dyDescent="0.25">
      <c r="A214" s="426"/>
      <c r="B214" s="136"/>
      <c r="L214" s="136"/>
      <c r="V214" s="136"/>
      <c r="AF214" s="136"/>
      <c r="AP214" s="136"/>
      <c r="AZ214" s="136"/>
      <c r="BA214" s="136"/>
      <c r="BB214" s="136"/>
      <c r="BC214" s="136"/>
      <c r="BD214" s="136"/>
      <c r="BE214" s="136"/>
      <c r="BF214" s="136"/>
      <c r="BG214" s="136"/>
      <c r="BJ214" s="136"/>
      <c r="BT214" s="136"/>
      <c r="CD214" s="136"/>
      <c r="CN214" s="136"/>
      <c r="CX214" s="136"/>
      <c r="DH214" s="136"/>
      <c r="DR214" s="136"/>
      <c r="EB214" s="136"/>
      <c r="EL214" s="136"/>
      <c r="EV214" s="136"/>
      <c r="FF214" s="136"/>
      <c r="FP214" s="136"/>
      <c r="FZ214" s="136"/>
      <c r="GJ214" s="136"/>
      <c r="GT214" s="136"/>
      <c r="HD214" s="136"/>
      <c r="HN214" s="136"/>
      <c r="HX214" s="136"/>
      <c r="JL214" s="136"/>
    </row>
    <row xmlns:x14ac="http://schemas.microsoft.com/office/spreadsheetml/2009/9/ac" r="215" s="3" customFormat="true" x14ac:dyDescent="0.25">
      <c r="A215" s="426"/>
      <c r="B215" s="136"/>
      <c r="L215" s="136"/>
      <c r="V215" s="136"/>
      <c r="AF215" s="136"/>
      <c r="AP215" s="136"/>
      <c r="AZ215" s="136"/>
      <c r="BA215" s="136"/>
      <c r="BB215" s="136"/>
      <c r="BC215" s="136"/>
      <c r="BD215" s="136"/>
      <c r="BE215" s="136"/>
      <c r="BF215" s="136"/>
      <c r="BG215" s="136"/>
      <c r="BJ215" s="136"/>
      <c r="BT215" s="136"/>
      <c r="CD215" s="136"/>
      <c r="CN215" s="136"/>
      <c r="CX215" s="136"/>
      <c r="DH215" s="136"/>
      <c r="DR215" s="136"/>
      <c r="EB215" s="136"/>
      <c r="EL215" s="136"/>
      <c r="EV215" s="136"/>
      <c r="FF215" s="136"/>
      <c r="FP215" s="136"/>
      <c r="FZ215" s="136"/>
      <c r="GJ215" s="136"/>
      <c r="GT215" s="136"/>
      <c r="HD215" s="136"/>
      <c r="HN215" s="136"/>
      <c r="HX215" s="136"/>
      <c r="JL215" s="136"/>
    </row>
    <row xmlns:x14ac="http://schemas.microsoft.com/office/spreadsheetml/2009/9/ac" r="216" s="3" customFormat="true" x14ac:dyDescent="0.25">
      <c r="A216" s="426"/>
      <c r="B216" s="136"/>
      <c r="L216" s="136"/>
      <c r="V216" s="136"/>
      <c r="AF216" s="136"/>
      <c r="AP216" s="136"/>
      <c r="AZ216" s="136"/>
      <c r="BA216" s="136"/>
      <c r="BB216" s="136"/>
      <c r="BC216" s="136"/>
      <c r="BD216" s="136"/>
      <c r="BE216" s="136"/>
      <c r="BF216" s="136"/>
      <c r="BG216" s="136"/>
      <c r="BJ216" s="136"/>
      <c r="BT216" s="136"/>
      <c r="CD216" s="136"/>
      <c r="CN216" s="136"/>
      <c r="CX216" s="136"/>
      <c r="DH216" s="136"/>
      <c r="DR216" s="136"/>
      <c r="EB216" s="136"/>
      <c r="EL216" s="136"/>
      <c r="EV216" s="136"/>
      <c r="FF216" s="136"/>
      <c r="FP216" s="136"/>
      <c r="FZ216" s="136"/>
      <c r="GJ216" s="136"/>
      <c r="GT216" s="136"/>
      <c r="HD216" s="136"/>
      <c r="HN216" s="136"/>
      <c r="HX216" s="136"/>
      <c r="JL216" s="136"/>
    </row>
    <row xmlns:x14ac="http://schemas.microsoft.com/office/spreadsheetml/2009/9/ac" r="217" s="3" customFormat="true" x14ac:dyDescent="0.25">
      <c r="A217" s="426"/>
      <c r="B217" s="136"/>
      <c r="L217" s="136"/>
      <c r="V217" s="136"/>
      <c r="AF217" s="136"/>
      <c r="AP217" s="136"/>
      <c r="AZ217" s="136"/>
      <c r="BA217" s="136"/>
      <c r="BB217" s="136"/>
      <c r="BC217" s="136"/>
      <c r="BD217" s="136"/>
      <c r="BE217" s="136"/>
      <c r="BF217" s="136"/>
      <c r="BG217" s="136"/>
      <c r="BJ217" s="136"/>
      <c r="BT217" s="136"/>
      <c r="CD217" s="136"/>
      <c r="CN217" s="136"/>
      <c r="CX217" s="136"/>
      <c r="DH217" s="136"/>
      <c r="DR217" s="136"/>
      <c r="EB217" s="136"/>
      <c r="EL217" s="136"/>
      <c r="EV217" s="136"/>
      <c r="FF217" s="136"/>
      <c r="FP217" s="136"/>
      <c r="FZ217" s="136"/>
      <c r="GJ217" s="136"/>
      <c r="GT217" s="136"/>
      <c r="HD217" s="136"/>
      <c r="HN217" s="136"/>
      <c r="HX217" s="136"/>
      <c r="JL217" s="136"/>
    </row>
    <row xmlns:x14ac="http://schemas.microsoft.com/office/spreadsheetml/2009/9/ac" r="218" s="3" customFormat="true" x14ac:dyDescent="0.25">
      <c r="A218" s="426"/>
      <c r="B218" s="136"/>
      <c r="L218" s="136"/>
      <c r="V218" s="136"/>
      <c r="AF218" s="136"/>
      <c r="AP218" s="136"/>
      <c r="AZ218" s="136"/>
      <c r="BA218" s="136"/>
      <c r="BB218" s="136"/>
      <c r="BC218" s="136"/>
      <c r="BD218" s="136"/>
      <c r="BE218" s="136"/>
      <c r="BF218" s="136"/>
      <c r="BG218" s="136"/>
      <c r="BJ218" s="136"/>
      <c r="BT218" s="136"/>
      <c r="CD218" s="136"/>
      <c r="CN218" s="136"/>
      <c r="CX218" s="136"/>
      <c r="DH218" s="136"/>
      <c r="DR218" s="136"/>
      <c r="EB218" s="136"/>
      <c r="EL218" s="136"/>
      <c r="EV218" s="136"/>
      <c r="FF218" s="136"/>
      <c r="FP218" s="136"/>
      <c r="FZ218" s="136"/>
      <c r="GJ218" s="136"/>
      <c r="GT218" s="136"/>
      <c r="HD218" s="136"/>
      <c r="HN218" s="136"/>
      <c r="HX218" s="136"/>
      <c r="JL218" s="136"/>
    </row>
    <row xmlns:x14ac="http://schemas.microsoft.com/office/spreadsheetml/2009/9/ac" r="219" s="3" customFormat="true" x14ac:dyDescent="0.25">
      <c r="A219" s="426"/>
      <c r="B219" s="136"/>
      <c r="L219" s="136"/>
      <c r="V219" s="136"/>
      <c r="AF219" s="136"/>
      <c r="AP219" s="136"/>
      <c r="AZ219" s="136"/>
      <c r="BA219" s="136"/>
      <c r="BB219" s="136"/>
      <c r="BC219" s="136"/>
      <c r="BD219" s="136"/>
      <c r="BE219" s="136"/>
      <c r="BF219" s="136"/>
      <c r="BG219" s="136"/>
      <c r="BJ219" s="136"/>
      <c r="BT219" s="136"/>
      <c r="CD219" s="136"/>
      <c r="CN219" s="136"/>
      <c r="CX219" s="136"/>
      <c r="DH219" s="136"/>
      <c r="DR219" s="136"/>
      <c r="EB219" s="136"/>
      <c r="EL219" s="136"/>
      <c r="EV219" s="136"/>
      <c r="FF219" s="136"/>
      <c r="FP219" s="136"/>
      <c r="FZ219" s="136"/>
      <c r="GJ219" s="136"/>
      <c r="GT219" s="136"/>
      <c r="HD219" s="136"/>
      <c r="HN219" s="136"/>
      <c r="HX219" s="136"/>
      <c r="JL219" s="136"/>
    </row>
    <row xmlns:x14ac="http://schemas.microsoft.com/office/spreadsheetml/2009/9/ac" r="220" s="3" customFormat="true" x14ac:dyDescent="0.25">
      <c r="A220" s="426"/>
      <c r="B220" s="136"/>
      <c r="L220" s="136"/>
      <c r="V220" s="136"/>
      <c r="AF220" s="136"/>
      <c r="AP220" s="136"/>
      <c r="AZ220" s="136"/>
      <c r="BA220" s="136"/>
      <c r="BB220" s="136"/>
      <c r="BC220" s="136"/>
      <c r="BD220" s="136"/>
      <c r="BE220" s="136"/>
      <c r="BF220" s="136"/>
      <c r="BG220" s="136"/>
      <c r="BJ220" s="136"/>
      <c r="BT220" s="136"/>
      <c r="CD220" s="136"/>
      <c r="CN220" s="136"/>
      <c r="CX220" s="136"/>
      <c r="DH220" s="136"/>
      <c r="DR220" s="136"/>
      <c r="EB220" s="136"/>
      <c r="EL220" s="136"/>
      <c r="EV220" s="136"/>
      <c r="FF220" s="136"/>
      <c r="FP220" s="136"/>
      <c r="FZ220" s="136"/>
      <c r="GJ220" s="136"/>
      <c r="GT220" s="136"/>
      <c r="HD220" s="136"/>
      <c r="HN220" s="136"/>
      <c r="HX220" s="136"/>
      <c r="JL220" s="136"/>
    </row>
    <row xmlns:x14ac="http://schemas.microsoft.com/office/spreadsheetml/2009/9/ac" r="221" s="3" customFormat="true" x14ac:dyDescent="0.25">
      <c r="A221" s="426"/>
      <c r="B221" s="136"/>
      <c r="L221" s="136"/>
      <c r="V221" s="136"/>
      <c r="AF221" s="136"/>
      <c r="AP221" s="136"/>
      <c r="AZ221" s="136"/>
      <c r="BA221" s="136"/>
      <c r="BB221" s="136"/>
      <c r="BC221" s="136"/>
      <c r="BD221" s="136"/>
      <c r="BE221" s="136"/>
      <c r="BF221" s="136"/>
      <c r="BG221" s="136"/>
      <c r="BJ221" s="136"/>
      <c r="BT221" s="136"/>
      <c r="CD221" s="136"/>
      <c r="CN221" s="136"/>
      <c r="CX221" s="136"/>
      <c r="DH221" s="136"/>
      <c r="DR221" s="136"/>
      <c r="EB221" s="136"/>
      <c r="EL221" s="136"/>
      <c r="EV221" s="136"/>
      <c r="FF221" s="136"/>
      <c r="FP221" s="136"/>
      <c r="FZ221" s="136"/>
      <c r="GJ221" s="136"/>
      <c r="GT221" s="136"/>
      <c r="HD221" s="136"/>
      <c r="HN221" s="136"/>
      <c r="HX221" s="136"/>
      <c r="JL221" s="136"/>
    </row>
    <row xmlns:x14ac="http://schemas.microsoft.com/office/spreadsheetml/2009/9/ac" r="222" s="3" customFormat="true" x14ac:dyDescent="0.25">
      <c r="A222" s="426"/>
      <c r="B222" s="136"/>
      <c r="L222" s="136"/>
      <c r="V222" s="136"/>
      <c r="AF222" s="136"/>
      <c r="AP222" s="136"/>
      <c r="AZ222" s="136"/>
      <c r="BA222" s="136"/>
      <c r="BB222" s="136"/>
      <c r="BC222" s="136"/>
      <c r="BD222" s="136"/>
      <c r="BE222" s="136"/>
      <c r="BF222" s="136"/>
      <c r="BG222" s="136"/>
      <c r="BJ222" s="136"/>
      <c r="BT222" s="136"/>
      <c r="CD222" s="136"/>
      <c r="CN222" s="136"/>
      <c r="CX222" s="136"/>
      <c r="DH222" s="136"/>
      <c r="DR222" s="136"/>
      <c r="EB222" s="136"/>
      <c r="EL222" s="136"/>
      <c r="EV222" s="136"/>
      <c r="FF222" s="136"/>
      <c r="FP222" s="136"/>
      <c r="FZ222" s="136"/>
      <c r="GJ222" s="136"/>
      <c r="GT222" s="136"/>
      <c r="HD222" s="136"/>
      <c r="HN222" s="136"/>
      <c r="HX222" s="136"/>
      <c r="JL222" s="136"/>
    </row>
    <row xmlns:x14ac="http://schemas.microsoft.com/office/spreadsheetml/2009/9/ac" r="223" s="3" customFormat="true" x14ac:dyDescent="0.25">
      <c r="A223" s="426"/>
      <c r="B223" s="136"/>
      <c r="L223" s="136"/>
      <c r="V223" s="136"/>
      <c r="AF223" s="136"/>
      <c r="AP223" s="136"/>
      <c r="AZ223" s="136"/>
      <c r="BA223" s="136"/>
      <c r="BB223" s="136"/>
      <c r="BC223" s="136"/>
      <c r="BD223" s="136"/>
      <c r="BE223" s="136"/>
      <c r="BF223" s="136"/>
      <c r="BG223" s="136"/>
      <c r="BJ223" s="136"/>
      <c r="BT223" s="136"/>
      <c r="CD223" s="136"/>
      <c r="CN223" s="136"/>
      <c r="CX223" s="136"/>
      <c r="DH223" s="136"/>
      <c r="DR223" s="136"/>
      <c r="EB223" s="136"/>
      <c r="EL223" s="136"/>
      <c r="EV223" s="136"/>
      <c r="FF223" s="136"/>
      <c r="FP223" s="136"/>
      <c r="FZ223" s="136"/>
      <c r="GJ223" s="136"/>
      <c r="GT223" s="136"/>
      <c r="HD223" s="136"/>
      <c r="HN223" s="136"/>
      <c r="HX223" s="136"/>
      <c r="JL223" s="136"/>
    </row>
    <row xmlns:x14ac="http://schemas.microsoft.com/office/spreadsheetml/2009/9/ac" r="224" s="3" customFormat="true" x14ac:dyDescent="0.25">
      <c r="A224" s="426"/>
      <c r="B224" s="136"/>
      <c r="L224" s="136"/>
      <c r="V224" s="136"/>
      <c r="AF224" s="136"/>
      <c r="AP224" s="136"/>
      <c r="AZ224" s="136"/>
      <c r="BA224" s="136"/>
      <c r="BB224" s="136"/>
      <c r="BC224" s="136"/>
      <c r="BD224" s="136"/>
      <c r="BE224" s="136"/>
      <c r="BF224" s="136"/>
      <c r="BG224" s="136"/>
      <c r="BJ224" s="136"/>
      <c r="BT224" s="136"/>
      <c r="CD224" s="136"/>
      <c r="CN224" s="136"/>
      <c r="CX224" s="136"/>
      <c r="DH224" s="136"/>
      <c r="DR224" s="136"/>
      <c r="EB224" s="136"/>
      <c r="EL224" s="136"/>
      <c r="EV224" s="136"/>
      <c r="FF224" s="136"/>
      <c r="FP224" s="136"/>
      <c r="FZ224" s="136"/>
      <c r="GJ224" s="136"/>
      <c r="GT224" s="136"/>
      <c r="HD224" s="136"/>
      <c r="HN224" s="136"/>
      <c r="HX224" s="136"/>
      <c r="JL224" s="136"/>
    </row>
    <row xmlns:x14ac="http://schemas.microsoft.com/office/spreadsheetml/2009/9/ac" r="225" s="3" customFormat="true" x14ac:dyDescent="0.25">
      <c r="A225" s="426"/>
      <c r="B225" s="136"/>
      <c r="L225" s="136"/>
      <c r="V225" s="136"/>
      <c r="AF225" s="136"/>
      <c r="AP225" s="136"/>
      <c r="AZ225" s="136"/>
      <c r="BA225" s="136"/>
      <c r="BB225" s="136"/>
      <c r="BC225" s="136"/>
      <c r="BD225" s="136"/>
      <c r="BE225" s="136"/>
      <c r="BF225" s="136"/>
      <c r="BG225" s="136"/>
      <c r="BJ225" s="136"/>
      <c r="BT225" s="136"/>
      <c r="CD225" s="136"/>
      <c r="CN225" s="136"/>
      <c r="CX225" s="136"/>
      <c r="DH225" s="136"/>
      <c r="DR225" s="136"/>
      <c r="EB225" s="136"/>
      <c r="EL225" s="136"/>
      <c r="EV225" s="136"/>
      <c r="FF225" s="136"/>
      <c r="FP225" s="136"/>
      <c r="FZ225" s="136"/>
      <c r="GJ225" s="136"/>
      <c r="GT225" s="136"/>
      <c r="HD225" s="136"/>
      <c r="HN225" s="136"/>
      <c r="HX225" s="136"/>
      <c r="JL225" s="136"/>
    </row>
    <row xmlns:x14ac="http://schemas.microsoft.com/office/spreadsheetml/2009/9/ac" r="226" s="3" customFormat="true" x14ac:dyDescent="0.25">
      <c r="A226" s="426"/>
      <c r="B226" s="136"/>
      <c r="L226" s="136"/>
      <c r="V226" s="136"/>
      <c r="AF226" s="136"/>
      <c r="AP226" s="136"/>
      <c r="AZ226" s="136"/>
      <c r="BA226" s="136"/>
      <c r="BB226" s="136"/>
      <c r="BC226" s="136"/>
      <c r="BD226" s="136"/>
      <c r="BE226" s="136"/>
      <c r="BF226" s="136"/>
      <c r="BG226" s="136"/>
      <c r="BJ226" s="136"/>
      <c r="BT226" s="136"/>
      <c r="CD226" s="136"/>
      <c r="CN226" s="136"/>
      <c r="CX226" s="136"/>
      <c r="DH226" s="136"/>
      <c r="DR226" s="136"/>
      <c r="EB226" s="136"/>
      <c r="EL226" s="136"/>
      <c r="EV226" s="136"/>
      <c r="FF226" s="136"/>
      <c r="FP226" s="136"/>
      <c r="FZ226" s="136"/>
      <c r="GJ226" s="136"/>
      <c r="GT226" s="136"/>
      <c r="HD226" s="136"/>
      <c r="HN226" s="136"/>
      <c r="HX226" s="136"/>
      <c r="JL226" s="136"/>
    </row>
    <row xmlns:x14ac="http://schemas.microsoft.com/office/spreadsheetml/2009/9/ac" r="227" s="3" customFormat="true" x14ac:dyDescent="0.25">
      <c r="A227" s="426"/>
      <c r="B227" s="136"/>
      <c r="L227" s="136"/>
      <c r="V227" s="136"/>
      <c r="AF227" s="136"/>
      <c r="AP227" s="136"/>
      <c r="AZ227" s="136"/>
      <c r="BA227" s="136"/>
      <c r="BB227" s="136"/>
      <c r="BC227" s="136"/>
      <c r="BD227" s="136"/>
      <c r="BE227" s="136"/>
      <c r="BF227" s="136"/>
      <c r="BG227" s="136"/>
      <c r="BJ227" s="136"/>
      <c r="BT227" s="136"/>
      <c r="CD227" s="136"/>
      <c r="CN227" s="136"/>
      <c r="CX227" s="136"/>
      <c r="DH227" s="136"/>
      <c r="DR227" s="136"/>
      <c r="EB227" s="136"/>
      <c r="EL227" s="136"/>
      <c r="EV227" s="136"/>
      <c r="FF227" s="136"/>
      <c r="FP227" s="136"/>
      <c r="FZ227" s="136"/>
      <c r="GJ227" s="136"/>
      <c r="GT227" s="136"/>
      <c r="HD227" s="136"/>
      <c r="HN227" s="136"/>
      <c r="HX227" s="136"/>
      <c r="JL227" s="136"/>
    </row>
    <row xmlns:x14ac="http://schemas.microsoft.com/office/spreadsheetml/2009/9/ac" r="228" s="3" customFormat="true" x14ac:dyDescent="0.25">
      <c r="A228" s="426"/>
      <c r="B228" s="136"/>
      <c r="L228" s="136"/>
      <c r="V228" s="136"/>
      <c r="AF228" s="136"/>
      <c r="AP228" s="136"/>
      <c r="AZ228" s="136"/>
      <c r="BA228" s="136"/>
      <c r="BB228" s="136"/>
      <c r="BC228" s="136"/>
      <c r="BD228" s="136"/>
      <c r="BE228" s="136"/>
      <c r="BF228" s="136"/>
      <c r="BG228" s="136"/>
      <c r="BJ228" s="136"/>
      <c r="BT228" s="136"/>
      <c r="CD228" s="136"/>
      <c r="CN228" s="136"/>
      <c r="CX228" s="136"/>
      <c r="DH228" s="136"/>
      <c r="DR228" s="136"/>
      <c r="EB228" s="136"/>
      <c r="EL228" s="136"/>
      <c r="EV228" s="136"/>
      <c r="FF228" s="136"/>
      <c r="FP228" s="136"/>
      <c r="FZ228" s="136"/>
      <c r="GJ228" s="136"/>
      <c r="GT228" s="136"/>
      <c r="HD228" s="136"/>
      <c r="HN228" s="136"/>
      <c r="HX228" s="136"/>
      <c r="JL228" s="136"/>
    </row>
    <row xmlns:x14ac="http://schemas.microsoft.com/office/spreadsheetml/2009/9/ac" r="229" s="3" customFormat="true" x14ac:dyDescent="0.25">
      <c r="A229" s="426"/>
      <c r="B229" s="136"/>
      <c r="L229" s="136"/>
      <c r="V229" s="136"/>
      <c r="AF229" s="136"/>
      <c r="AP229" s="136"/>
      <c r="AZ229" s="136"/>
      <c r="BA229" s="136"/>
      <c r="BB229" s="136"/>
      <c r="BC229" s="136"/>
      <c r="BD229" s="136"/>
      <c r="BE229" s="136"/>
      <c r="BF229" s="136"/>
      <c r="BG229" s="136"/>
      <c r="BJ229" s="136"/>
      <c r="BT229" s="136"/>
      <c r="CD229" s="136"/>
      <c r="CN229" s="136"/>
      <c r="CX229" s="136"/>
      <c r="DH229" s="136"/>
      <c r="DR229" s="136"/>
      <c r="EB229" s="136"/>
      <c r="EL229" s="136"/>
      <c r="EV229" s="136"/>
      <c r="FF229" s="136"/>
      <c r="FP229" s="136"/>
      <c r="FZ229" s="136"/>
      <c r="GJ229" s="136"/>
      <c r="GT229" s="136"/>
      <c r="HD229" s="136"/>
      <c r="HN229" s="136"/>
      <c r="HX229" s="136"/>
      <c r="JL229" s="136"/>
    </row>
    <row xmlns:x14ac="http://schemas.microsoft.com/office/spreadsheetml/2009/9/ac" r="230" s="3" customFormat="true" x14ac:dyDescent="0.25">
      <c r="A230" s="426"/>
      <c r="B230" s="136"/>
      <c r="L230" s="136"/>
      <c r="V230" s="136"/>
      <c r="AF230" s="136"/>
      <c r="AP230" s="136"/>
      <c r="AZ230" s="136"/>
      <c r="BA230" s="136"/>
      <c r="BB230" s="136"/>
      <c r="BC230" s="136"/>
      <c r="BD230" s="136"/>
      <c r="BE230" s="136"/>
      <c r="BF230" s="136"/>
      <c r="BG230" s="136"/>
      <c r="BJ230" s="136"/>
      <c r="BT230" s="136"/>
      <c r="CD230" s="136"/>
      <c r="CN230" s="136"/>
      <c r="CX230" s="136"/>
      <c r="DH230" s="136"/>
      <c r="DR230" s="136"/>
      <c r="EB230" s="136"/>
      <c r="EL230" s="136"/>
      <c r="EV230" s="136"/>
      <c r="FF230" s="136"/>
      <c r="FP230" s="136"/>
      <c r="FZ230" s="136"/>
      <c r="GJ230" s="136"/>
      <c r="GT230" s="136"/>
      <c r="HD230" s="136"/>
      <c r="HN230" s="136"/>
      <c r="HX230" s="136"/>
      <c r="JL230" s="136"/>
    </row>
    <row xmlns:x14ac="http://schemas.microsoft.com/office/spreadsheetml/2009/9/ac" r="231" s="3" customFormat="true" x14ac:dyDescent="0.25">
      <c r="A231" s="426"/>
      <c r="B231" s="136"/>
      <c r="L231" s="136"/>
      <c r="V231" s="136"/>
      <c r="AF231" s="136"/>
      <c r="AP231" s="136"/>
      <c r="AZ231" s="136"/>
      <c r="BA231" s="136"/>
      <c r="BB231" s="136"/>
      <c r="BC231" s="136"/>
      <c r="BD231" s="136"/>
      <c r="BE231" s="136"/>
      <c r="BF231" s="136"/>
      <c r="BG231" s="136"/>
      <c r="BJ231" s="136"/>
      <c r="BT231" s="136"/>
      <c r="CD231" s="136"/>
      <c r="CN231" s="136"/>
      <c r="CX231" s="136"/>
      <c r="DH231" s="136"/>
      <c r="DR231" s="136"/>
      <c r="EB231" s="136"/>
      <c r="EL231" s="136"/>
      <c r="EV231" s="136"/>
      <c r="FF231" s="136"/>
      <c r="FP231" s="136"/>
      <c r="FZ231" s="136"/>
      <c r="GJ231" s="136"/>
      <c r="GT231" s="136"/>
      <c r="HD231" s="136"/>
      <c r="HN231" s="136"/>
      <c r="HX231" s="136"/>
      <c r="JL231" s="136"/>
    </row>
    <row xmlns:x14ac="http://schemas.microsoft.com/office/spreadsheetml/2009/9/ac" r="232" s="3" customFormat="true" x14ac:dyDescent="0.25">
      <c r="A232" s="426"/>
      <c r="B232" s="136"/>
      <c r="L232" s="136"/>
      <c r="V232" s="136"/>
      <c r="AF232" s="136"/>
      <c r="AP232" s="136"/>
      <c r="AZ232" s="136"/>
      <c r="BA232" s="136"/>
      <c r="BB232" s="136"/>
      <c r="BC232" s="136"/>
      <c r="BD232" s="136"/>
      <c r="BE232" s="136"/>
      <c r="BF232" s="136"/>
      <c r="BG232" s="136"/>
      <c r="BJ232" s="136"/>
      <c r="BT232" s="136"/>
      <c r="CD232" s="136"/>
      <c r="CN232" s="136"/>
      <c r="CX232" s="136"/>
      <c r="DH232" s="136"/>
      <c r="DR232" s="136"/>
      <c r="EB232" s="136"/>
      <c r="EL232" s="136"/>
      <c r="EV232" s="136"/>
      <c r="FF232" s="136"/>
      <c r="FP232" s="136"/>
      <c r="FZ232" s="136"/>
      <c r="GJ232" s="136"/>
      <c r="GT232" s="136"/>
      <c r="HD232" s="136"/>
      <c r="HN232" s="136"/>
      <c r="HX232" s="136"/>
      <c r="JL232" s="136"/>
    </row>
    <row xmlns:x14ac="http://schemas.microsoft.com/office/spreadsheetml/2009/9/ac" r="233" s="3" customFormat="true" x14ac:dyDescent="0.25">
      <c r="A233" s="426"/>
      <c r="B233" s="136"/>
      <c r="L233" s="136"/>
      <c r="V233" s="136"/>
      <c r="AF233" s="136"/>
      <c r="AP233" s="136"/>
      <c r="AZ233" s="136"/>
      <c r="BA233" s="136"/>
      <c r="BB233" s="136"/>
      <c r="BC233" s="136"/>
      <c r="BD233" s="136"/>
      <c r="BE233" s="136"/>
      <c r="BF233" s="136"/>
      <c r="BG233" s="136"/>
      <c r="BJ233" s="136"/>
      <c r="BT233" s="136"/>
      <c r="CD233" s="136"/>
      <c r="CN233" s="136"/>
      <c r="CX233" s="136"/>
      <c r="DH233" s="136"/>
      <c r="DR233" s="136"/>
      <c r="EB233" s="136"/>
      <c r="EL233" s="136"/>
      <c r="EV233" s="136"/>
      <c r="FF233" s="136"/>
      <c r="FP233" s="136"/>
      <c r="FZ233" s="136"/>
      <c r="GJ233" s="136"/>
      <c r="GT233" s="136"/>
      <c r="HD233" s="136"/>
      <c r="HN233" s="136"/>
      <c r="HX233" s="136"/>
      <c r="JL233" s="136"/>
    </row>
    <row xmlns:x14ac="http://schemas.microsoft.com/office/spreadsheetml/2009/9/ac" r="234" s="3" customFormat="true" x14ac:dyDescent="0.25">
      <c r="A234" s="426"/>
      <c r="B234" s="136"/>
      <c r="L234" s="136"/>
      <c r="V234" s="136"/>
      <c r="AF234" s="136"/>
      <c r="AP234" s="136"/>
      <c r="AZ234" s="136"/>
      <c r="BA234" s="136"/>
      <c r="BB234" s="136"/>
      <c r="BC234" s="136"/>
      <c r="BD234" s="136"/>
      <c r="BE234" s="136"/>
      <c r="BF234" s="136"/>
      <c r="BG234" s="136"/>
      <c r="BJ234" s="136"/>
      <c r="BT234" s="136"/>
      <c r="CD234" s="136"/>
      <c r="CN234" s="136"/>
      <c r="CX234" s="136"/>
      <c r="DH234" s="136"/>
      <c r="DR234" s="136"/>
      <c r="EB234" s="136"/>
      <c r="EL234" s="136"/>
      <c r="EV234" s="136"/>
      <c r="FF234" s="136"/>
      <c r="FP234" s="136"/>
      <c r="FZ234" s="136"/>
      <c r="GJ234" s="136"/>
      <c r="GT234" s="136"/>
      <c r="HD234" s="136"/>
      <c r="HN234" s="136"/>
      <c r="HX234" s="136"/>
      <c r="JL234" s="136"/>
    </row>
    <row xmlns:x14ac="http://schemas.microsoft.com/office/spreadsheetml/2009/9/ac" r="235" s="3" customFormat="true" x14ac:dyDescent="0.25">
      <c r="A235" s="426"/>
      <c r="B235" s="136"/>
      <c r="L235" s="136"/>
      <c r="V235" s="136"/>
      <c r="AF235" s="136"/>
      <c r="AP235" s="136"/>
      <c r="AZ235" s="136"/>
      <c r="BA235" s="136"/>
      <c r="BB235" s="136"/>
      <c r="BC235" s="136"/>
      <c r="BD235" s="136"/>
      <c r="BE235" s="136"/>
      <c r="BF235" s="136"/>
      <c r="BG235" s="136"/>
      <c r="BJ235" s="136"/>
      <c r="BT235" s="136"/>
      <c r="CD235" s="136"/>
      <c r="CN235" s="136"/>
      <c r="CX235" s="136"/>
      <c r="DH235" s="136"/>
      <c r="DR235" s="136"/>
      <c r="EB235" s="136"/>
      <c r="EL235" s="136"/>
      <c r="EV235" s="136"/>
      <c r="FF235" s="136"/>
      <c r="FP235" s="136"/>
      <c r="FZ235" s="136"/>
      <c r="GJ235" s="136"/>
      <c r="GT235" s="136"/>
      <c r="HD235" s="136"/>
      <c r="HN235" s="136"/>
      <c r="HX235" s="136"/>
      <c r="JL235" s="136"/>
    </row>
    <row xmlns:x14ac="http://schemas.microsoft.com/office/spreadsheetml/2009/9/ac" r="236" s="3" customFormat="true" x14ac:dyDescent="0.25">
      <c r="A236" s="426"/>
      <c r="B236" s="136"/>
      <c r="L236" s="136"/>
      <c r="V236" s="136"/>
      <c r="AF236" s="136"/>
      <c r="AP236" s="136"/>
      <c r="AZ236" s="136"/>
      <c r="BA236" s="136"/>
      <c r="BB236" s="136"/>
      <c r="BC236" s="136"/>
      <c r="BD236" s="136"/>
      <c r="BE236" s="136"/>
      <c r="BF236" s="136"/>
      <c r="BG236" s="136"/>
      <c r="BJ236" s="136"/>
      <c r="BT236" s="136"/>
      <c r="CD236" s="136"/>
      <c r="CN236" s="136"/>
      <c r="CX236" s="136"/>
      <c r="DH236" s="136"/>
      <c r="DR236" s="136"/>
      <c r="EB236" s="136"/>
      <c r="EL236" s="136"/>
      <c r="EV236" s="136"/>
      <c r="FF236" s="136"/>
      <c r="FP236" s="136"/>
      <c r="FZ236" s="136"/>
      <c r="GJ236" s="136"/>
      <c r="GT236" s="136"/>
      <c r="HD236" s="136"/>
      <c r="HN236" s="136"/>
      <c r="HX236" s="136"/>
      <c r="JL236" s="136"/>
    </row>
    <row xmlns:x14ac="http://schemas.microsoft.com/office/spreadsheetml/2009/9/ac" r="237" s="3" customFormat="true" x14ac:dyDescent="0.25">
      <c r="A237" s="426"/>
      <c r="B237" s="136"/>
      <c r="L237" s="136"/>
      <c r="V237" s="136"/>
      <c r="AF237" s="136"/>
      <c r="AP237" s="136"/>
      <c r="AZ237" s="136"/>
      <c r="BA237" s="136"/>
      <c r="BB237" s="136"/>
      <c r="BC237" s="136"/>
      <c r="BD237" s="136"/>
      <c r="BE237" s="136"/>
      <c r="BF237" s="136"/>
      <c r="BG237" s="136"/>
      <c r="BJ237" s="136"/>
      <c r="BT237" s="136"/>
      <c r="CD237" s="136"/>
      <c r="CN237" s="136"/>
      <c r="CX237" s="136"/>
      <c r="DH237" s="136"/>
      <c r="DR237" s="136"/>
      <c r="EB237" s="136"/>
      <c r="EL237" s="136"/>
      <c r="EV237" s="136"/>
      <c r="FF237" s="136"/>
      <c r="FP237" s="136"/>
      <c r="FZ237" s="136"/>
      <c r="GJ237" s="136"/>
      <c r="GT237" s="136"/>
      <c r="HD237" s="136"/>
      <c r="HN237" s="136"/>
      <c r="HX237" s="136"/>
      <c r="JL237" s="136"/>
    </row>
    <row xmlns:x14ac="http://schemas.microsoft.com/office/spreadsheetml/2009/9/ac" r="238" s="3" customFormat="true" x14ac:dyDescent="0.25">
      <c r="A238" s="426"/>
      <c r="B238" s="136"/>
      <c r="L238" s="136"/>
      <c r="V238" s="136"/>
      <c r="AF238" s="136"/>
      <c r="AP238" s="136"/>
      <c r="AZ238" s="136"/>
      <c r="BA238" s="136"/>
      <c r="BB238" s="136"/>
      <c r="BC238" s="136"/>
      <c r="BD238" s="136"/>
      <c r="BE238" s="136"/>
      <c r="BF238" s="136"/>
      <c r="BG238" s="136"/>
      <c r="BJ238" s="136"/>
      <c r="BT238" s="136"/>
      <c r="CD238" s="136"/>
      <c r="CN238" s="136"/>
      <c r="CX238" s="136"/>
      <c r="DH238" s="136"/>
      <c r="DR238" s="136"/>
      <c r="EB238" s="136"/>
      <c r="EL238" s="136"/>
      <c r="EV238" s="136"/>
      <c r="FF238" s="136"/>
      <c r="FP238" s="136"/>
      <c r="FZ238" s="136"/>
      <c r="GJ238" s="136"/>
      <c r="GT238" s="136"/>
      <c r="HD238" s="136"/>
      <c r="HN238" s="136"/>
      <c r="HX238" s="136"/>
      <c r="JL238" s="136"/>
    </row>
    <row xmlns:x14ac="http://schemas.microsoft.com/office/spreadsheetml/2009/9/ac" r="239" s="3" customFormat="true" x14ac:dyDescent="0.25">
      <c r="A239" s="426"/>
      <c r="B239" s="136"/>
      <c r="L239" s="136"/>
      <c r="V239" s="136"/>
      <c r="AF239" s="136"/>
      <c r="AP239" s="136"/>
      <c r="AZ239" s="136"/>
      <c r="BA239" s="136"/>
      <c r="BB239" s="136"/>
      <c r="BC239" s="136"/>
      <c r="BD239" s="136"/>
      <c r="BE239" s="136"/>
      <c r="BF239" s="136"/>
      <c r="BG239" s="136"/>
      <c r="BJ239" s="136"/>
      <c r="BT239" s="136"/>
      <c r="CD239" s="136"/>
      <c r="CN239" s="136"/>
      <c r="CX239" s="136"/>
      <c r="DH239" s="136"/>
      <c r="DR239" s="136"/>
      <c r="EB239" s="136"/>
      <c r="EL239" s="136"/>
      <c r="EV239" s="136"/>
      <c r="FF239" s="136"/>
      <c r="FP239" s="136"/>
      <c r="FZ239" s="136"/>
      <c r="GJ239" s="136"/>
      <c r="GT239" s="136"/>
      <c r="HD239" s="136"/>
      <c r="HN239" s="136"/>
      <c r="HX239" s="136"/>
      <c r="JL239" s="136"/>
    </row>
    <row xmlns:x14ac="http://schemas.microsoft.com/office/spreadsheetml/2009/9/ac" r="240" s="3" customFormat="true" x14ac:dyDescent="0.25">
      <c r="A240" s="426"/>
      <c r="B240" s="136"/>
      <c r="L240" s="136"/>
      <c r="V240" s="136"/>
      <c r="AF240" s="136"/>
      <c r="AP240" s="136"/>
      <c r="AZ240" s="136"/>
      <c r="BA240" s="136"/>
      <c r="BB240" s="136"/>
      <c r="BC240" s="136"/>
      <c r="BD240" s="136"/>
      <c r="BE240" s="136"/>
      <c r="BF240" s="136"/>
      <c r="BG240" s="136"/>
      <c r="BJ240" s="136"/>
      <c r="BT240" s="136"/>
      <c r="CD240" s="136"/>
      <c r="CN240" s="136"/>
      <c r="CX240" s="136"/>
      <c r="DH240" s="136"/>
      <c r="DR240" s="136"/>
      <c r="EB240" s="136"/>
      <c r="EL240" s="136"/>
      <c r="EV240" s="136"/>
      <c r="FF240" s="136"/>
      <c r="FP240" s="136"/>
      <c r="FZ240" s="136"/>
      <c r="GJ240" s="136"/>
      <c r="GT240" s="136"/>
      <c r="HD240" s="136"/>
      <c r="HN240" s="136"/>
      <c r="HX240" s="136"/>
      <c r="JL240" s="136"/>
    </row>
    <row xmlns:x14ac="http://schemas.microsoft.com/office/spreadsheetml/2009/9/ac" r="241" s="3" customFormat="true" x14ac:dyDescent="0.25">
      <c r="A241" s="426"/>
      <c r="B241" s="136"/>
      <c r="L241" s="136"/>
      <c r="V241" s="136"/>
      <c r="AF241" s="136"/>
      <c r="AP241" s="136"/>
      <c r="AZ241" s="136"/>
      <c r="BA241" s="136"/>
      <c r="BB241" s="136"/>
      <c r="BC241" s="136"/>
      <c r="BD241" s="136"/>
      <c r="BE241" s="136"/>
      <c r="BF241" s="136"/>
      <c r="BG241" s="136"/>
      <c r="BJ241" s="136"/>
      <c r="BT241" s="136"/>
      <c r="CD241" s="136"/>
      <c r="CN241" s="136"/>
      <c r="CX241" s="136"/>
      <c r="DH241" s="136"/>
      <c r="DR241" s="136"/>
      <c r="EB241" s="136"/>
      <c r="EL241" s="136"/>
      <c r="EV241" s="136"/>
      <c r="FF241" s="136"/>
      <c r="FP241" s="136"/>
      <c r="FZ241" s="136"/>
      <c r="GJ241" s="136"/>
      <c r="GT241" s="136"/>
      <c r="HD241" s="136"/>
      <c r="HN241" s="136"/>
      <c r="HX241" s="136"/>
      <c r="JL241" s="136"/>
    </row>
    <row xmlns:x14ac="http://schemas.microsoft.com/office/spreadsheetml/2009/9/ac" r="242" s="3" customFormat="true" x14ac:dyDescent="0.25">
      <c r="A242" s="426"/>
      <c r="B242" s="136"/>
      <c r="L242" s="136"/>
      <c r="V242" s="136"/>
      <c r="AF242" s="136"/>
      <c r="AP242" s="136"/>
      <c r="AZ242" s="136"/>
      <c r="BA242" s="136"/>
      <c r="BB242" s="136"/>
      <c r="BC242" s="136"/>
      <c r="BD242" s="136"/>
      <c r="BE242" s="136"/>
      <c r="BF242" s="136"/>
      <c r="BG242" s="136"/>
      <c r="BJ242" s="136"/>
      <c r="BT242" s="136"/>
      <c r="CD242" s="136"/>
      <c r="CN242" s="136"/>
      <c r="CX242" s="136"/>
      <c r="DH242" s="136"/>
      <c r="DR242" s="136"/>
      <c r="EB242" s="136"/>
      <c r="EL242" s="136"/>
      <c r="EV242" s="136"/>
      <c r="FF242" s="136"/>
      <c r="FP242" s="136"/>
      <c r="FZ242" s="136"/>
      <c r="GJ242" s="136"/>
      <c r="GT242" s="136"/>
      <c r="HD242" s="136"/>
      <c r="HN242" s="136"/>
      <c r="HX242" s="136"/>
      <c r="JL242" s="136"/>
    </row>
    <row xmlns:x14ac="http://schemas.microsoft.com/office/spreadsheetml/2009/9/ac" r="243" s="3" customFormat="true" x14ac:dyDescent="0.25">
      <c r="A243" s="426"/>
      <c r="B243" s="136"/>
      <c r="L243" s="136"/>
      <c r="V243" s="136"/>
      <c r="AF243" s="136"/>
      <c r="AP243" s="136"/>
      <c r="AZ243" s="136"/>
      <c r="BA243" s="136"/>
      <c r="BB243" s="136"/>
      <c r="BC243" s="136"/>
      <c r="BD243" s="136"/>
      <c r="BE243" s="136"/>
      <c r="BF243" s="136"/>
      <c r="BG243" s="136"/>
      <c r="BJ243" s="136"/>
      <c r="BT243" s="136"/>
      <c r="CD243" s="136"/>
      <c r="CN243" s="136"/>
      <c r="CX243" s="136"/>
      <c r="DH243" s="136"/>
      <c r="DR243" s="136"/>
      <c r="EB243" s="136"/>
      <c r="EL243" s="136"/>
      <c r="EV243" s="136"/>
      <c r="FF243" s="136"/>
      <c r="FP243" s="136"/>
      <c r="FZ243" s="136"/>
      <c r="GJ243" s="136"/>
      <c r="GT243" s="136"/>
      <c r="HD243" s="136"/>
      <c r="HN243" s="136"/>
      <c r="HX243" s="136"/>
      <c r="JL243" s="136"/>
    </row>
    <row xmlns:x14ac="http://schemas.microsoft.com/office/spreadsheetml/2009/9/ac" r="244" s="3" customFormat="true" x14ac:dyDescent="0.25">
      <c r="A244" s="426"/>
      <c r="B244" s="136"/>
      <c r="L244" s="136"/>
      <c r="V244" s="136"/>
      <c r="AF244" s="136"/>
      <c r="AP244" s="136"/>
      <c r="AZ244" s="136"/>
      <c r="BA244" s="136"/>
      <c r="BB244" s="136"/>
      <c r="BC244" s="136"/>
      <c r="BD244" s="136"/>
      <c r="BE244" s="136"/>
      <c r="BF244" s="136"/>
      <c r="BG244" s="136"/>
      <c r="BJ244" s="136"/>
      <c r="BT244" s="136"/>
      <c r="CD244" s="136"/>
      <c r="CN244" s="136"/>
      <c r="CX244" s="136"/>
      <c r="DH244" s="136"/>
      <c r="DR244" s="136"/>
      <c r="EB244" s="136"/>
      <c r="EL244" s="136"/>
      <c r="EV244" s="136"/>
      <c r="FF244" s="136"/>
      <c r="FP244" s="136"/>
      <c r="FZ244" s="136"/>
      <c r="GJ244" s="136"/>
      <c r="GT244" s="136"/>
      <c r="HD244" s="136"/>
      <c r="HN244" s="136"/>
      <c r="HX244" s="136"/>
      <c r="JL244" s="136"/>
    </row>
    <row xmlns:x14ac="http://schemas.microsoft.com/office/spreadsheetml/2009/9/ac" r="245" s="3" customFormat="true" x14ac:dyDescent="0.25">
      <c r="A245" s="426"/>
      <c r="B245" s="136"/>
      <c r="L245" s="136"/>
      <c r="V245" s="136"/>
      <c r="AF245" s="136"/>
      <c r="AP245" s="136"/>
      <c r="AZ245" s="136"/>
      <c r="BA245" s="136"/>
      <c r="BB245" s="136"/>
      <c r="BC245" s="136"/>
      <c r="BD245" s="136"/>
      <c r="BE245" s="136"/>
      <c r="BF245" s="136"/>
      <c r="BG245" s="136"/>
      <c r="BJ245" s="136"/>
      <c r="BT245" s="136"/>
      <c r="CD245" s="136"/>
      <c r="CN245" s="136"/>
      <c r="CX245" s="136"/>
      <c r="DH245" s="136"/>
      <c r="DR245" s="136"/>
      <c r="EB245" s="136"/>
      <c r="EL245" s="136"/>
      <c r="EV245" s="136"/>
      <c r="FF245" s="136"/>
      <c r="FP245" s="136"/>
      <c r="FZ245" s="136"/>
      <c r="GJ245" s="136"/>
      <c r="GT245" s="136"/>
      <c r="HD245" s="136"/>
      <c r="HN245" s="136"/>
      <c r="HX245" s="136"/>
      <c r="JL245" s="136"/>
    </row>
    <row xmlns:x14ac="http://schemas.microsoft.com/office/spreadsheetml/2009/9/ac" r="246" s="3" customFormat="true" x14ac:dyDescent="0.25">
      <c r="A246" s="426"/>
      <c r="B246" s="136"/>
      <c r="L246" s="136"/>
      <c r="V246" s="136"/>
      <c r="AF246" s="136"/>
      <c r="AP246" s="136"/>
      <c r="AZ246" s="136"/>
      <c r="BA246" s="136"/>
      <c r="BB246" s="136"/>
      <c r="BC246" s="136"/>
      <c r="BD246" s="136"/>
      <c r="BE246" s="136"/>
      <c r="BF246" s="136"/>
      <c r="BG246" s="136"/>
      <c r="BJ246" s="136"/>
      <c r="BT246" s="136"/>
      <c r="CD246" s="136"/>
      <c r="CN246" s="136"/>
      <c r="CX246" s="136"/>
      <c r="DH246" s="136"/>
      <c r="DR246" s="136"/>
      <c r="EB246" s="136"/>
      <c r="EL246" s="136"/>
      <c r="EV246" s="136"/>
      <c r="FF246" s="136"/>
      <c r="FP246" s="136"/>
      <c r="FZ246" s="136"/>
      <c r="GJ246" s="136"/>
      <c r="GT246" s="136"/>
      <c r="HD246" s="136"/>
      <c r="HN246" s="136"/>
      <c r="HX246" s="136"/>
      <c r="JL246" s="136"/>
    </row>
    <row xmlns:x14ac="http://schemas.microsoft.com/office/spreadsheetml/2009/9/ac" r="247" s="3" customFormat="true" x14ac:dyDescent="0.25">
      <c r="A247" s="426"/>
      <c r="B247" s="136"/>
      <c r="L247" s="136"/>
      <c r="V247" s="136"/>
      <c r="AF247" s="136"/>
      <c r="AP247" s="136"/>
      <c r="AZ247" s="136"/>
      <c r="BA247" s="136"/>
      <c r="BB247" s="136"/>
      <c r="BC247" s="136"/>
      <c r="BD247" s="136"/>
      <c r="BE247" s="136"/>
      <c r="BF247" s="136"/>
      <c r="BG247" s="136"/>
      <c r="BJ247" s="136"/>
      <c r="BT247" s="136"/>
      <c r="CD247" s="136"/>
      <c r="CN247" s="136"/>
      <c r="CX247" s="136"/>
      <c r="DH247" s="136"/>
      <c r="DR247" s="136"/>
      <c r="EB247" s="136"/>
      <c r="EL247" s="136"/>
      <c r="EV247" s="136"/>
      <c r="FF247" s="136"/>
      <c r="FP247" s="136"/>
      <c r="FZ247" s="136"/>
      <c r="GJ247" s="136"/>
      <c r="GT247" s="136"/>
      <c r="HD247" s="136"/>
      <c r="HN247" s="136"/>
      <c r="HX247" s="136"/>
      <c r="JL247" s="136"/>
    </row>
    <row xmlns:x14ac="http://schemas.microsoft.com/office/spreadsheetml/2009/9/ac" r="248" s="3" customFormat="true" x14ac:dyDescent="0.25">
      <c r="A248" s="426"/>
      <c r="B248" s="136"/>
      <c r="L248" s="136"/>
      <c r="V248" s="136"/>
      <c r="AF248" s="136"/>
      <c r="AP248" s="136"/>
      <c r="AZ248" s="136"/>
      <c r="BA248" s="136"/>
      <c r="BB248" s="136"/>
      <c r="BC248" s="136"/>
      <c r="BD248" s="136"/>
      <c r="BE248" s="136"/>
      <c r="BF248" s="136"/>
      <c r="BG248" s="136"/>
      <c r="BJ248" s="136"/>
      <c r="BT248" s="136"/>
      <c r="CD248" s="136"/>
      <c r="CN248" s="136"/>
      <c r="CX248" s="136"/>
      <c r="DH248" s="136"/>
      <c r="DR248" s="136"/>
      <c r="EB248" s="136"/>
      <c r="EL248" s="136"/>
      <c r="EV248" s="136"/>
      <c r="FF248" s="136"/>
      <c r="FP248" s="136"/>
      <c r="FZ248" s="136"/>
      <c r="GJ248" s="136"/>
      <c r="GT248" s="136"/>
      <c r="HD248" s="136"/>
      <c r="HN248" s="136"/>
      <c r="HX248" s="136"/>
      <c r="JL248" s="136"/>
    </row>
    <row xmlns:x14ac="http://schemas.microsoft.com/office/spreadsheetml/2009/9/ac" r="249" s="3" customFormat="true" x14ac:dyDescent="0.25">
      <c r="A249" s="426"/>
      <c r="B249" s="136"/>
      <c r="L249" s="136"/>
      <c r="V249" s="136"/>
      <c r="AF249" s="136"/>
      <c r="AP249" s="136"/>
      <c r="AZ249" s="136"/>
      <c r="BA249" s="136"/>
      <c r="BB249" s="136"/>
      <c r="BC249" s="136"/>
      <c r="BD249" s="136"/>
      <c r="BE249" s="136"/>
      <c r="BF249" s="136"/>
      <c r="BG249" s="136"/>
      <c r="BJ249" s="136"/>
      <c r="BT249" s="136"/>
      <c r="CD249" s="136"/>
      <c r="CN249" s="136"/>
      <c r="CX249" s="136"/>
      <c r="DH249" s="136"/>
      <c r="DR249" s="136"/>
      <c r="EB249" s="136"/>
      <c r="EL249" s="136"/>
      <c r="EV249" s="136"/>
      <c r="FF249" s="136"/>
      <c r="FP249" s="136"/>
      <c r="FZ249" s="136"/>
      <c r="GJ249" s="136"/>
      <c r="GT249" s="136"/>
      <c r="HD249" s="136"/>
      <c r="HN249" s="136"/>
      <c r="HX249" s="136"/>
      <c r="JL249" s="136"/>
    </row>
    <row xmlns:x14ac="http://schemas.microsoft.com/office/spreadsheetml/2009/9/ac" r="250" s="3" customFormat="true" x14ac:dyDescent="0.25">
      <c r="A250" s="426"/>
      <c r="B250" s="136"/>
      <c r="L250" s="136"/>
      <c r="V250" s="136"/>
      <c r="AF250" s="136"/>
      <c r="AP250" s="136"/>
      <c r="AZ250" s="136"/>
      <c r="BA250" s="136"/>
      <c r="BB250" s="136"/>
      <c r="BC250" s="136"/>
      <c r="BD250" s="136"/>
      <c r="BE250" s="136"/>
      <c r="BF250" s="136"/>
      <c r="BG250" s="136"/>
      <c r="BJ250" s="136"/>
      <c r="BT250" s="136"/>
      <c r="CD250" s="136"/>
      <c r="CN250" s="136"/>
      <c r="CX250" s="136"/>
      <c r="DH250" s="136"/>
      <c r="DR250" s="136"/>
      <c r="EB250" s="136"/>
      <c r="EL250" s="136"/>
      <c r="EV250" s="136"/>
      <c r="FF250" s="136"/>
      <c r="FP250" s="136"/>
      <c r="FZ250" s="136"/>
      <c r="GJ250" s="136"/>
      <c r="GT250" s="136"/>
      <c r="HD250" s="136"/>
      <c r="HN250" s="136"/>
      <c r="HX250" s="136"/>
      <c r="JL250" s="136"/>
    </row>
    <row xmlns:x14ac="http://schemas.microsoft.com/office/spreadsheetml/2009/9/ac" r="251" s="3" customFormat="true" x14ac:dyDescent="0.25">
      <c r="A251" s="426"/>
      <c r="B251" s="136"/>
      <c r="L251" s="136"/>
      <c r="V251" s="136"/>
      <c r="AF251" s="136"/>
      <c r="AP251" s="136"/>
      <c r="AZ251" s="136"/>
      <c r="BA251" s="136"/>
      <c r="BB251" s="136"/>
      <c r="BC251" s="136"/>
      <c r="BD251" s="136"/>
      <c r="BE251" s="136"/>
      <c r="BF251" s="136"/>
      <c r="BG251" s="136"/>
      <c r="BJ251" s="136"/>
      <c r="BT251" s="136"/>
      <c r="CD251" s="136"/>
      <c r="CN251" s="136"/>
      <c r="CX251" s="136"/>
      <c r="DH251" s="136"/>
      <c r="DR251" s="136"/>
      <c r="EB251" s="136"/>
      <c r="EL251" s="136"/>
      <c r="EV251" s="136"/>
      <c r="FF251" s="136"/>
      <c r="FP251" s="136"/>
      <c r="FZ251" s="136"/>
      <c r="GJ251" s="136"/>
      <c r="GT251" s="136"/>
      <c r="HD251" s="136"/>
      <c r="HN251" s="136"/>
      <c r="HX251" s="136"/>
      <c r="JL251" s="136"/>
    </row>
    <row xmlns:x14ac="http://schemas.microsoft.com/office/spreadsheetml/2009/9/ac" r="252" s="3" customFormat="true" x14ac:dyDescent="0.25">
      <c r="A252" s="426"/>
      <c r="B252" s="136"/>
      <c r="L252" s="136"/>
      <c r="V252" s="136"/>
      <c r="AF252" s="136"/>
      <c r="AP252" s="136"/>
      <c r="AZ252" s="136"/>
      <c r="BA252" s="136"/>
      <c r="BB252" s="136"/>
      <c r="BC252" s="136"/>
      <c r="BD252" s="136"/>
      <c r="BE252" s="136"/>
      <c r="BF252" s="136"/>
      <c r="BG252" s="136"/>
      <c r="BJ252" s="136"/>
      <c r="BT252" s="136"/>
      <c r="CD252" s="136"/>
      <c r="CN252" s="136"/>
      <c r="CX252" s="136"/>
      <c r="DH252" s="136"/>
      <c r="DR252" s="136"/>
      <c r="EB252" s="136"/>
      <c r="EL252" s="136"/>
      <c r="EV252" s="136"/>
      <c r="FF252" s="136"/>
      <c r="FP252" s="136"/>
      <c r="FZ252" s="136"/>
      <c r="GJ252" s="136"/>
      <c r="GT252" s="136"/>
      <c r="HD252" s="136"/>
      <c r="HN252" s="136"/>
      <c r="HX252" s="136"/>
      <c r="JL252" s="136"/>
    </row>
    <row xmlns:x14ac="http://schemas.microsoft.com/office/spreadsheetml/2009/9/ac" r="253" s="3" customFormat="true" x14ac:dyDescent="0.25">
      <c r="A253" s="426"/>
      <c r="B253" s="136"/>
      <c r="L253" s="136"/>
      <c r="V253" s="136"/>
      <c r="AF253" s="136"/>
      <c r="AP253" s="136"/>
      <c r="AZ253" s="136"/>
      <c r="BA253" s="136"/>
      <c r="BB253" s="136"/>
      <c r="BC253" s="136"/>
      <c r="BD253" s="136"/>
      <c r="BE253" s="136"/>
      <c r="BF253" s="136"/>
      <c r="BG253" s="136"/>
      <c r="BJ253" s="136"/>
      <c r="BT253" s="136"/>
      <c r="CD253" s="136"/>
      <c r="CN253" s="136"/>
      <c r="CX253" s="136"/>
      <c r="DH253" s="136"/>
      <c r="DR253" s="136"/>
      <c r="EB253" s="136"/>
      <c r="EL253" s="136"/>
      <c r="EV253" s="136"/>
      <c r="FF253" s="136"/>
      <c r="FP253" s="136"/>
      <c r="FZ253" s="136"/>
      <c r="GJ253" s="136"/>
      <c r="GT253" s="136"/>
      <c r="HD253" s="136"/>
      <c r="HN253" s="136"/>
      <c r="HX253" s="136"/>
      <c r="JL253" s="136"/>
    </row>
    <row xmlns:x14ac="http://schemas.microsoft.com/office/spreadsheetml/2009/9/ac" r="254" s="3" customFormat="true" x14ac:dyDescent="0.25">
      <c r="A254" s="426"/>
      <c r="B254" s="136"/>
      <c r="L254" s="136"/>
      <c r="V254" s="136"/>
      <c r="AF254" s="136"/>
      <c r="AP254" s="136"/>
      <c r="AZ254" s="136"/>
      <c r="BA254" s="136"/>
      <c r="BB254" s="136"/>
      <c r="BC254" s="136"/>
      <c r="BD254" s="136"/>
      <c r="BE254" s="136"/>
      <c r="BF254" s="136"/>
      <c r="BG254" s="136"/>
      <c r="BJ254" s="136"/>
      <c r="BT254" s="136"/>
      <c r="CD254" s="136"/>
      <c r="CN254" s="136"/>
      <c r="CX254" s="136"/>
      <c r="DH254" s="136"/>
      <c r="DR254" s="136"/>
      <c r="EB254" s="136"/>
      <c r="EL254" s="136"/>
      <c r="EV254" s="136"/>
      <c r="FF254" s="136"/>
      <c r="FP254" s="136"/>
      <c r="FZ254" s="136"/>
      <c r="GJ254" s="136"/>
      <c r="GT254" s="136"/>
      <c r="HD254" s="136"/>
      <c r="HN254" s="136"/>
      <c r="HX254" s="136"/>
      <c r="JL254" s="136"/>
    </row>
    <row xmlns:x14ac="http://schemas.microsoft.com/office/spreadsheetml/2009/9/ac" r="255" s="3" customFormat="true" x14ac:dyDescent="0.25">
      <c r="A255" s="426"/>
      <c r="B255" s="136"/>
      <c r="L255" s="136"/>
      <c r="V255" s="136"/>
      <c r="AF255" s="136"/>
      <c r="AP255" s="136"/>
      <c r="AZ255" s="136"/>
      <c r="BA255" s="136"/>
      <c r="BB255" s="136"/>
      <c r="BC255" s="136"/>
      <c r="BD255" s="136"/>
      <c r="BE255" s="136"/>
      <c r="BF255" s="136"/>
      <c r="BG255" s="136"/>
      <c r="BJ255" s="136"/>
      <c r="BT255" s="136"/>
      <c r="CD255" s="136"/>
      <c r="CN255" s="136"/>
      <c r="CX255" s="136"/>
      <c r="DH255" s="136"/>
      <c r="DR255" s="136"/>
      <c r="EB255" s="136"/>
      <c r="EL255" s="136"/>
      <c r="EV255" s="136"/>
      <c r="FF255" s="136"/>
      <c r="FP255" s="136"/>
      <c r="FZ255" s="136"/>
      <c r="GJ255" s="136"/>
      <c r="GT255" s="136"/>
      <c r="HD255" s="136"/>
      <c r="HN255" s="136"/>
      <c r="HX255" s="136"/>
      <c r="JL255" s="136"/>
    </row>
    <row xmlns:x14ac="http://schemas.microsoft.com/office/spreadsheetml/2009/9/ac" r="256" s="3" customFormat="true" x14ac:dyDescent="0.25">
      <c r="A256" s="426"/>
      <c r="B256" s="136"/>
      <c r="L256" s="136"/>
      <c r="V256" s="136"/>
      <c r="AF256" s="136"/>
      <c r="AP256" s="136"/>
      <c r="AZ256" s="136"/>
      <c r="BA256" s="136"/>
      <c r="BB256" s="136"/>
      <c r="BC256" s="136"/>
      <c r="BD256" s="136"/>
      <c r="BE256" s="136"/>
      <c r="BF256" s="136"/>
      <c r="BG256" s="136"/>
      <c r="BJ256" s="136"/>
      <c r="BT256" s="136"/>
      <c r="CD256" s="136"/>
      <c r="CN256" s="136"/>
      <c r="CX256" s="136"/>
      <c r="DH256" s="136"/>
      <c r="DR256" s="136"/>
      <c r="EB256" s="136"/>
      <c r="EL256" s="136"/>
      <c r="EV256" s="136"/>
      <c r="FF256" s="136"/>
      <c r="FP256" s="136"/>
      <c r="FZ256" s="136"/>
      <c r="GJ256" s="136"/>
      <c r="GT256" s="136"/>
      <c r="HD256" s="136"/>
      <c r="HN256" s="136"/>
      <c r="HX256" s="136"/>
      <c r="JL256" s="136"/>
    </row>
    <row xmlns:x14ac="http://schemas.microsoft.com/office/spreadsheetml/2009/9/ac" r="257" s="3" customFormat="true" x14ac:dyDescent="0.25">
      <c r="A257" s="426"/>
      <c r="B257" s="136"/>
      <c r="L257" s="136"/>
      <c r="V257" s="136"/>
      <c r="AF257" s="136"/>
      <c r="AP257" s="136"/>
      <c r="AZ257" s="136"/>
      <c r="BA257" s="136"/>
      <c r="BB257" s="136"/>
      <c r="BC257" s="136"/>
      <c r="BD257" s="136"/>
      <c r="BE257" s="136"/>
      <c r="BF257" s="136"/>
      <c r="BG257" s="136"/>
      <c r="BJ257" s="136"/>
      <c r="BT257" s="136"/>
      <c r="CD257" s="136"/>
      <c r="CN257" s="136"/>
      <c r="CX257" s="136"/>
      <c r="DH257" s="136"/>
      <c r="DR257" s="136"/>
      <c r="EB257" s="136"/>
      <c r="EL257" s="136"/>
      <c r="EV257" s="136"/>
      <c r="FF257" s="136"/>
      <c r="FP257" s="136"/>
      <c r="FZ257" s="136"/>
      <c r="GJ257" s="136"/>
      <c r="GT257" s="136"/>
      <c r="HD257" s="136"/>
      <c r="HN257" s="136"/>
      <c r="HX257" s="136"/>
      <c r="JL257" s="136"/>
    </row>
    <row xmlns:x14ac="http://schemas.microsoft.com/office/spreadsheetml/2009/9/ac" r="258" s="3" customFormat="true" x14ac:dyDescent="0.25">
      <c r="A258" s="426"/>
      <c r="B258" s="136"/>
      <c r="L258" s="136"/>
      <c r="V258" s="136"/>
      <c r="AF258" s="136"/>
      <c r="AP258" s="136"/>
      <c r="AZ258" s="136"/>
      <c r="BA258" s="136"/>
      <c r="BB258" s="136"/>
      <c r="BC258" s="136"/>
      <c r="BD258" s="136"/>
      <c r="BE258" s="136"/>
      <c r="BF258" s="136"/>
      <c r="BG258" s="136"/>
      <c r="BJ258" s="136"/>
      <c r="BT258" s="136"/>
      <c r="CD258" s="136"/>
      <c r="CN258" s="136"/>
      <c r="CX258" s="136"/>
      <c r="DH258" s="136"/>
      <c r="DR258" s="136"/>
      <c r="EB258" s="136"/>
      <c r="EL258" s="136"/>
      <c r="EV258" s="136"/>
      <c r="FF258" s="136"/>
      <c r="FP258" s="136"/>
      <c r="FZ258" s="136"/>
      <c r="GJ258" s="136"/>
      <c r="GT258" s="136"/>
      <c r="HD258" s="136"/>
      <c r="HN258" s="136"/>
      <c r="HX258" s="136"/>
      <c r="JL258" s="136"/>
    </row>
    <row xmlns:x14ac="http://schemas.microsoft.com/office/spreadsheetml/2009/9/ac" r="259" s="3" customFormat="true" x14ac:dyDescent="0.25">
      <c r="A259" s="426"/>
      <c r="B259" s="136"/>
      <c r="L259" s="136"/>
      <c r="V259" s="136"/>
      <c r="AF259" s="136"/>
      <c r="AP259" s="136"/>
      <c r="AZ259" s="136"/>
      <c r="BA259" s="136"/>
      <c r="BB259" s="136"/>
      <c r="BC259" s="136"/>
      <c r="BD259" s="136"/>
      <c r="BE259" s="136"/>
      <c r="BF259" s="136"/>
      <c r="BG259" s="136"/>
      <c r="BJ259" s="136"/>
      <c r="BT259" s="136"/>
      <c r="CD259" s="136"/>
      <c r="CN259" s="136"/>
      <c r="CX259" s="136"/>
      <c r="DH259" s="136"/>
      <c r="DR259" s="136"/>
      <c r="EB259" s="136"/>
      <c r="EL259" s="136"/>
      <c r="EV259" s="136"/>
      <c r="FF259" s="136"/>
      <c r="FP259" s="136"/>
      <c r="FZ259" s="136"/>
      <c r="GJ259" s="136"/>
      <c r="GT259" s="136"/>
      <c r="HD259" s="136"/>
      <c r="HN259" s="136"/>
      <c r="HX259" s="136"/>
      <c r="JL259" s="136"/>
    </row>
    <row xmlns:x14ac="http://schemas.microsoft.com/office/spreadsheetml/2009/9/ac" r="260" s="3" customFormat="true" x14ac:dyDescent="0.25">
      <c r="A260" s="426"/>
      <c r="B260" s="136"/>
      <c r="L260" s="136"/>
      <c r="V260" s="136"/>
      <c r="AF260" s="136"/>
      <c r="AP260" s="136"/>
      <c r="AZ260" s="136"/>
      <c r="BA260" s="136"/>
      <c r="BB260" s="136"/>
      <c r="BC260" s="136"/>
      <c r="BD260" s="136"/>
      <c r="BE260" s="136"/>
      <c r="BF260" s="136"/>
      <c r="BG260" s="136"/>
      <c r="BJ260" s="136"/>
      <c r="BT260" s="136"/>
      <c r="CD260" s="136"/>
      <c r="CN260" s="136"/>
      <c r="CX260" s="136"/>
      <c r="DH260" s="136"/>
      <c r="DR260" s="136"/>
      <c r="EB260" s="136"/>
      <c r="EL260" s="136"/>
      <c r="EV260" s="136"/>
      <c r="FF260" s="136"/>
      <c r="FP260" s="136"/>
      <c r="FZ260" s="136"/>
      <c r="GJ260" s="136"/>
      <c r="GT260" s="136"/>
      <c r="HD260" s="136"/>
      <c r="HN260" s="136"/>
      <c r="HX260" s="136"/>
      <c r="JL260" s="136"/>
    </row>
    <row xmlns:x14ac="http://schemas.microsoft.com/office/spreadsheetml/2009/9/ac" r="261" s="3" customFormat="true" x14ac:dyDescent="0.25">
      <c r="A261" s="426"/>
      <c r="B261" s="136"/>
      <c r="L261" s="136"/>
      <c r="V261" s="136"/>
      <c r="AF261" s="136"/>
      <c r="AP261" s="136"/>
      <c r="AZ261" s="136"/>
      <c r="BA261" s="136"/>
      <c r="BB261" s="136"/>
      <c r="BC261" s="136"/>
      <c r="BD261" s="136"/>
      <c r="BE261" s="136"/>
      <c r="BF261" s="136"/>
      <c r="BG261" s="136"/>
      <c r="BJ261" s="136"/>
      <c r="BT261" s="136"/>
      <c r="CD261" s="136"/>
      <c r="CN261" s="136"/>
      <c r="CX261" s="136"/>
      <c r="DH261" s="136"/>
      <c r="DR261" s="136"/>
      <c r="EB261" s="136"/>
      <c r="EL261" s="136"/>
      <c r="EV261" s="136"/>
      <c r="FF261" s="136"/>
      <c r="FP261" s="136"/>
      <c r="FZ261" s="136"/>
      <c r="GJ261" s="136"/>
      <c r="GT261" s="136"/>
      <c r="HD261" s="136"/>
      <c r="HN261" s="136"/>
      <c r="HX261" s="136"/>
      <c r="JL261" s="136"/>
    </row>
    <row xmlns:x14ac="http://schemas.microsoft.com/office/spreadsheetml/2009/9/ac" r="262" s="3" customFormat="true" x14ac:dyDescent="0.25">
      <c r="A262" s="426"/>
      <c r="B262" s="136"/>
      <c r="L262" s="136"/>
      <c r="V262" s="136"/>
      <c r="AF262" s="136"/>
      <c r="AP262" s="136"/>
      <c r="AZ262" s="136"/>
      <c r="BA262" s="136"/>
      <c r="BB262" s="136"/>
      <c r="BC262" s="136"/>
      <c r="BD262" s="136"/>
      <c r="BE262" s="136"/>
      <c r="BF262" s="136"/>
      <c r="BG262" s="136"/>
      <c r="BJ262" s="136"/>
      <c r="BT262" s="136"/>
      <c r="CD262" s="136"/>
      <c r="CN262" s="136"/>
      <c r="CX262" s="136"/>
      <c r="DH262" s="136"/>
      <c r="DR262" s="136"/>
      <c r="EB262" s="136"/>
      <c r="EL262" s="136"/>
      <c r="EV262" s="136"/>
      <c r="FF262" s="136"/>
      <c r="FP262" s="136"/>
      <c r="FZ262" s="136"/>
      <c r="GJ262" s="136"/>
      <c r="GT262" s="136"/>
      <c r="HD262" s="136"/>
      <c r="HN262" s="136"/>
      <c r="HX262" s="136"/>
      <c r="JL262" s="136"/>
    </row>
    <row xmlns:x14ac="http://schemas.microsoft.com/office/spreadsheetml/2009/9/ac" r="263" s="3" customFormat="true" x14ac:dyDescent="0.25">
      <c r="A263" s="426"/>
      <c r="B263" s="136"/>
      <c r="L263" s="136"/>
      <c r="V263" s="136"/>
      <c r="AF263" s="136"/>
      <c r="AP263" s="136"/>
      <c r="AZ263" s="136"/>
      <c r="BA263" s="136"/>
      <c r="BB263" s="136"/>
      <c r="BC263" s="136"/>
      <c r="BD263" s="136"/>
      <c r="BE263" s="136"/>
      <c r="BF263" s="136"/>
      <c r="BG263" s="136"/>
      <c r="BJ263" s="136"/>
      <c r="BT263" s="136"/>
      <c r="CD263" s="136"/>
      <c r="CN263" s="136"/>
      <c r="CX263" s="136"/>
      <c r="DH263" s="136"/>
      <c r="DR263" s="136"/>
      <c r="EB263" s="136"/>
      <c r="EL263" s="136"/>
      <c r="EV263" s="136"/>
      <c r="FF263" s="136"/>
      <c r="FP263" s="136"/>
      <c r="FZ263" s="136"/>
      <c r="GJ263" s="136"/>
      <c r="GT263" s="136"/>
      <c r="HD263" s="136"/>
      <c r="HN263" s="136"/>
      <c r="HX263" s="136"/>
      <c r="JL263" s="136"/>
    </row>
    <row xmlns:x14ac="http://schemas.microsoft.com/office/spreadsheetml/2009/9/ac" r="264" s="3" customFormat="true" x14ac:dyDescent="0.25">
      <c r="A264" s="426"/>
      <c r="B264" s="136"/>
      <c r="L264" s="136"/>
      <c r="V264" s="136"/>
      <c r="AF264" s="136"/>
      <c r="AP264" s="136"/>
      <c r="AZ264" s="136"/>
      <c r="BA264" s="136"/>
      <c r="BB264" s="136"/>
      <c r="BC264" s="136"/>
      <c r="BD264" s="136"/>
      <c r="BE264" s="136"/>
      <c r="BF264" s="136"/>
      <c r="BG264" s="136"/>
      <c r="BJ264" s="136"/>
      <c r="BT264" s="136"/>
      <c r="CD264" s="136"/>
      <c r="CN264" s="136"/>
      <c r="CX264" s="136"/>
      <c r="DH264" s="136"/>
      <c r="DR264" s="136"/>
      <c r="EB264" s="136"/>
      <c r="EL264" s="136"/>
      <c r="EV264" s="136"/>
      <c r="FF264" s="136"/>
      <c r="FP264" s="136"/>
      <c r="FZ264" s="136"/>
      <c r="GJ264" s="136"/>
      <c r="GT264" s="136"/>
      <c r="HD264" s="136"/>
      <c r="HN264" s="136"/>
      <c r="HX264" s="136"/>
      <c r="JL264" s="136"/>
    </row>
    <row xmlns:x14ac="http://schemas.microsoft.com/office/spreadsheetml/2009/9/ac" r="265" s="3" customFormat="true" x14ac:dyDescent="0.25">
      <c r="A265" s="426"/>
      <c r="B265" s="136"/>
      <c r="L265" s="136"/>
      <c r="V265" s="136"/>
      <c r="AF265" s="136"/>
      <c r="AP265" s="136"/>
      <c r="AZ265" s="136"/>
      <c r="BA265" s="136"/>
      <c r="BB265" s="136"/>
      <c r="BC265" s="136"/>
      <c r="BD265" s="136"/>
      <c r="BE265" s="136"/>
      <c r="BF265" s="136"/>
      <c r="BG265" s="136"/>
      <c r="BJ265" s="136"/>
      <c r="BT265" s="136"/>
      <c r="CD265" s="136"/>
      <c r="CN265" s="136"/>
      <c r="CX265" s="136"/>
      <c r="DH265" s="136"/>
      <c r="DR265" s="136"/>
      <c r="EB265" s="136"/>
      <c r="EL265" s="136"/>
      <c r="EV265" s="136"/>
      <c r="FF265" s="136"/>
      <c r="FP265" s="136"/>
      <c r="FZ265" s="136"/>
      <c r="GJ265" s="136"/>
      <c r="GT265" s="136"/>
      <c r="HD265" s="136"/>
      <c r="HN265" s="136"/>
      <c r="HX265" s="136"/>
      <c r="JL265" s="136"/>
    </row>
    <row xmlns:x14ac="http://schemas.microsoft.com/office/spreadsheetml/2009/9/ac" r="266" s="3" customFormat="true" x14ac:dyDescent="0.25">
      <c r="A266" s="426"/>
      <c r="B266" s="136"/>
      <c r="L266" s="136"/>
      <c r="V266" s="136"/>
      <c r="AF266" s="136"/>
      <c r="AP266" s="136"/>
      <c r="AZ266" s="136"/>
      <c r="BA266" s="136"/>
      <c r="BB266" s="136"/>
      <c r="BC266" s="136"/>
      <c r="BD266" s="136"/>
      <c r="BE266" s="136"/>
      <c r="BF266" s="136"/>
      <c r="BG266" s="136"/>
      <c r="BJ266" s="136"/>
      <c r="BT266" s="136"/>
      <c r="CD266" s="136"/>
      <c r="CN266" s="136"/>
      <c r="CX266" s="136"/>
      <c r="DH266" s="136"/>
      <c r="DR266" s="136"/>
      <c r="EB266" s="136"/>
      <c r="EL266" s="136"/>
      <c r="EV266" s="136"/>
      <c r="FF266" s="136"/>
      <c r="FP266" s="136"/>
      <c r="FZ266" s="136"/>
      <c r="GJ266" s="136"/>
      <c r="GT266" s="136"/>
      <c r="HD266" s="136"/>
      <c r="HN266" s="136"/>
      <c r="HX266" s="136"/>
      <c r="JL266" s="136"/>
    </row>
    <row xmlns:x14ac="http://schemas.microsoft.com/office/spreadsheetml/2009/9/ac" r="267" s="3" customFormat="true" x14ac:dyDescent="0.25">
      <c r="A267" s="426"/>
      <c r="B267" s="136"/>
      <c r="L267" s="136"/>
      <c r="V267" s="136"/>
      <c r="AF267" s="136"/>
      <c r="AP267" s="136"/>
      <c r="AZ267" s="136"/>
      <c r="BA267" s="136"/>
      <c r="BB267" s="136"/>
      <c r="BC267" s="136"/>
      <c r="BD267" s="136"/>
      <c r="BE267" s="136"/>
      <c r="BF267" s="136"/>
      <c r="BG267" s="136"/>
      <c r="BJ267" s="136"/>
      <c r="BT267" s="136"/>
      <c r="CD267" s="136"/>
      <c r="CN267" s="136"/>
      <c r="CX267" s="136"/>
      <c r="DH267" s="136"/>
      <c r="DR267" s="136"/>
      <c r="EB267" s="136"/>
      <c r="EL267" s="136"/>
      <c r="EV267" s="136"/>
      <c r="FF267" s="136"/>
      <c r="FP267" s="136"/>
      <c r="FZ267" s="136"/>
      <c r="GJ267" s="136"/>
      <c r="GT267" s="136"/>
      <c r="HD267" s="136"/>
      <c r="HN267" s="136"/>
      <c r="HX267" s="136"/>
      <c r="JL267" s="136"/>
    </row>
    <row xmlns:x14ac="http://schemas.microsoft.com/office/spreadsheetml/2009/9/ac" r="268" s="3" customFormat="true" x14ac:dyDescent="0.25">
      <c r="A268" s="426"/>
      <c r="B268" s="136"/>
      <c r="L268" s="136"/>
      <c r="V268" s="136"/>
      <c r="AF268" s="136"/>
      <c r="AP268" s="136"/>
      <c r="AZ268" s="136"/>
      <c r="BA268" s="136"/>
      <c r="BB268" s="136"/>
      <c r="BC268" s="136"/>
      <c r="BD268" s="136"/>
      <c r="BE268" s="136"/>
      <c r="BF268" s="136"/>
      <c r="BG268" s="136"/>
      <c r="BJ268" s="136"/>
      <c r="BT268" s="136"/>
      <c r="CD268" s="136"/>
      <c r="CN268" s="136"/>
      <c r="CX268" s="136"/>
      <c r="DH268" s="136"/>
      <c r="DR268" s="136"/>
      <c r="EB268" s="136"/>
      <c r="EL268" s="136"/>
      <c r="EV268" s="136"/>
      <c r="FF268" s="136"/>
      <c r="FP268" s="136"/>
      <c r="FZ268" s="136"/>
      <c r="GJ268" s="136"/>
      <c r="GT268" s="136"/>
      <c r="HD268" s="136"/>
      <c r="HN268" s="136"/>
      <c r="HX268" s="136"/>
      <c r="JL268" s="136"/>
    </row>
    <row xmlns:x14ac="http://schemas.microsoft.com/office/spreadsheetml/2009/9/ac" r="269" s="3" customFormat="true" x14ac:dyDescent="0.25">
      <c r="A269" s="426"/>
      <c r="B269" s="136"/>
      <c r="L269" s="136"/>
      <c r="V269" s="136"/>
      <c r="AF269" s="136"/>
      <c r="AP269" s="136"/>
      <c r="AZ269" s="136"/>
      <c r="BA269" s="136"/>
      <c r="BB269" s="136"/>
      <c r="BC269" s="136"/>
      <c r="BD269" s="136"/>
      <c r="BE269" s="136"/>
      <c r="BF269" s="136"/>
      <c r="BG269" s="136"/>
      <c r="BJ269" s="136"/>
      <c r="BT269" s="136"/>
      <c r="CD269" s="136"/>
      <c r="CN269" s="136"/>
      <c r="CX269" s="136"/>
      <c r="DH269" s="136"/>
      <c r="DR269" s="136"/>
      <c r="EB269" s="136"/>
      <c r="EL269" s="136"/>
      <c r="EV269" s="136"/>
      <c r="FF269" s="136"/>
      <c r="FP269" s="136"/>
      <c r="FZ269" s="136"/>
      <c r="GJ269" s="136"/>
      <c r="GT269" s="136"/>
      <c r="HD269" s="136"/>
      <c r="HN269" s="136"/>
      <c r="HX269" s="136"/>
      <c r="JL269" s="136"/>
    </row>
    <row xmlns:x14ac="http://schemas.microsoft.com/office/spreadsheetml/2009/9/ac" r="270" s="3" customFormat="true" x14ac:dyDescent="0.25">
      <c r="A270" s="426"/>
      <c r="B270" s="136"/>
      <c r="L270" s="136"/>
      <c r="V270" s="136"/>
      <c r="AF270" s="136"/>
      <c r="AP270" s="136"/>
      <c r="AZ270" s="136"/>
      <c r="BA270" s="136"/>
      <c r="BB270" s="136"/>
      <c r="BC270" s="136"/>
      <c r="BD270" s="136"/>
      <c r="BE270" s="136"/>
      <c r="BF270" s="136"/>
      <c r="BG270" s="136"/>
      <c r="BJ270" s="136"/>
      <c r="BT270" s="136"/>
      <c r="CD270" s="136"/>
      <c r="CN270" s="136"/>
      <c r="CX270" s="136"/>
      <c r="DH270" s="136"/>
      <c r="DR270" s="136"/>
      <c r="EB270" s="136"/>
      <c r="EL270" s="136"/>
      <c r="EV270" s="136"/>
      <c r="FF270" s="136"/>
      <c r="FP270" s="136"/>
      <c r="FZ270" s="136"/>
      <c r="GJ270" s="136"/>
      <c r="GT270" s="136"/>
      <c r="HD270" s="136"/>
      <c r="HN270" s="136"/>
      <c r="HX270" s="136"/>
      <c r="JL270" s="136"/>
    </row>
    <row xmlns:x14ac="http://schemas.microsoft.com/office/spreadsheetml/2009/9/ac" r="271" s="3" customFormat="true" x14ac:dyDescent="0.25">
      <c r="A271" s="426"/>
      <c r="B271" s="136"/>
      <c r="L271" s="136"/>
      <c r="V271" s="136"/>
      <c r="AF271" s="136"/>
      <c r="AP271" s="136"/>
      <c r="AZ271" s="136"/>
      <c r="BA271" s="136"/>
      <c r="BB271" s="136"/>
      <c r="BC271" s="136"/>
      <c r="BD271" s="136"/>
      <c r="BE271" s="136"/>
      <c r="BF271" s="136"/>
      <c r="BG271" s="136"/>
      <c r="BJ271" s="136"/>
      <c r="BT271" s="136"/>
      <c r="CD271" s="136"/>
      <c r="CN271" s="136"/>
      <c r="CX271" s="136"/>
      <c r="DH271" s="136"/>
      <c r="DR271" s="136"/>
      <c r="EB271" s="136"/>
      <c r="EL271" s="136"/>
      <c r="EV271" s="136"/>
      <c r="FF271" s="136"/>
      <c r="FP271" s="136"/>
      <c r="FZ271" s="136"/>
      <c r="GJ271" s="136"/>
      <c r="GT271" s="136"/>
      <c r="HD271" s="136"/>
      <c r="HN271" s="136"/>
      <c r="HX271" s="136"/>
      <c r="JL271" s="136"/>
    </row>
    <row xmlns:x14ac="http://schemas.microsoft.com/office/spreadsheetml/2009/9/ac" r="272" s="3" customFormat="true" x14ac:dyDescent="0.25">
      <c r="A272" s="426"/>
      <c r="B272" s="136"/>
      <c r="L272" s="136"/>
      <c r="V272" s="136"/>
      <c r="AF272" s="136"/>
      <c r="AP272" s="136"/>
      <c r="AZ272" s="136"/>
      <c r="BA272" s="136"/>
      <c r="BB272" s="136"/>
      <c r="BC272" s="136"/>
      <c r="BD272" s="136"/>
      <c r="BE272" s="136"/>
      <c r="BF272" s="136"/>
      <c r="BG272" s="136"/>
      <c r="BJ272" s="136"/>
      <c r="BT272" s="136"/>
      <c r="CD272" s="136"/>
      <c r="CN272" s="136"/>
      <c r="CX272" s="136"/>
      <c r="DH272" s="136"/>
      <c r="DR272" s="136"/>
      <c r="EB272" s="136"/>
      <c r="EL272" s="136"/>
      <c r="EV272" s="136"/>
      <c r="FF272" s="136"/>
      <c r="FP272" s="136"/>
      <c r="FZ272" s="136"/>
      <c r="GJ272" s="136"/>
      <c r="GT272" s="136"/>
      <c r="HD272" s="136"/>
      <c r="HN272" s="136"/>
      <c r="HX272" s="136"/>
      <c r="JL272" s="136"/>
    </row>
    <row xmlns:x14ac="http://schemas.microsoft.com/office/spreadsheetml/2009/9/ac" r="273" s="3" customFormat="true" x14ac:dyDescent="0.25">
      <c r="A273" s="426"/>
      <c r="B273" s="136"/>
      <c r="L273" s="136"/>
      <c r="V273" s="136"/>
      <c r="AF273" s="136"/>
      <c r="AP273" s="136"/>
      <c r="AZ273" s="136"/>
      <c r="BA273" s="136"/>
      <c r="BB273" s="136"/>
      <c r="BC273" s="136"/>
      <c r="BD273" s="136"/>
      <c r="BE273" s="136"/>
      <c r="BF273" s="136"/>
      <c r="BG273" s="136"/>
      <c r="BJ273" s="136"/>
      <c r="BT273" s="136"/>
      <c r="CD273" s="136"/>
      <c r="CN273" s="136"/>
      <c r="CX273" s="136"/>
      <c r="DH273" s="136"/>
      <c r="DR273" s="136"/>
      <c r="EB273" s="136"/>
      <c r="EL273" s="136"/>
      <c r="EV273" s="136"/>
      <c r="FF273" s="136"/>
      <c r="FP273" s="136"/>
      <c r="FZ273" s="136"/>
      <c r="GJ273" s="136"/>
      <c r="GT273" s="136"/>
      <c r="HD273" s="136"/>
      <c r="HN273" s="136"/>
      <c r="HX273" s="136"/>
      <c r="JL273" s="136"/>
    </row>
    <row xmlns:x14ac="http://schemas.microsoft.com/office/spreadsheetml/2009/9/ac" r="274" s="3" customFormat="true" x14ac:dyDescent="0.25">
      <c r="A274" s="426"/>
      <c r="B274" s="136"/>
      <c r="L274" s="136"/>
      <c r="V274" s="136"/>
      <c r="AF274" s="136"/>
      <c r="AP274" s="136"/>
      <c r="AZ274" s="136"/>
      <c r="BA274" s="136"/>
      <c r="BB274" s="136"/>
      <c r="BC274" s="136"/>
      <c r="BD274" s="136"/>
      <c r="BE274" s="136"/>
      <c r="BF274" s="136"/>
      <c r="BG274" s="136"/>
      <c r="BJ274" s="136"/>
      <c r="BT274" s="136"/>
      <c r="CD274" s="136"/>
      <c r="CN274" s="136"/>
      <c r="CX274" s="136"/>
      <c r="DH274" s="136"/>
      <c r="DR274" s="136"/>
      <c r="EB274" s="136"/>
      <c r="EL274" s="136"/>
      <c r="EV274" s="136"/>
      <c r="FF274" s="136"/>
      <c r="FP274" s="136"/>
      <c r="FZ274" s="136"/>
      <c r="GJ274" s="136"/>
      <c r="GT274" s="136"/>
      <c r="HD274" s="136"/>
      <c r="HN274" s="136"/>
      <c r="HX274" s="136"/>
      <c r="JL274" s="136"/>
    </row>
    <row xmlns:x14ac="http://schemas.microsoft.com/office/spreadsheetml/2009/9/ac" r="275" s="3" customFormat="true" x14ac:dyDescent="0.25">
      <c r="A275" s="426"/>
      <c r="B275" s="136"/>
      <c r="L275" s="136"/>
      <c r="V275" s="136"/>
      <c r="AF275" s="136"/>
      <c r="AP275" s="136"/>
      <c r="AZ275" s="136"/>
      <c r="BA275" s="136"/>
      <c r="BB275" s="136"/>
      <c r="BC275" s="136"/>
      <c r="BD275" s="136"/>
      <c r="BE275" s="136"/>
      <c r="BF275" s="136"/>
      <c r="BG275" s="136"/>
      <c r="BJ275" s="136"/>
      <c r="BT275" s="136"/>
      <c r="CD275" s="136"/>
      <c r="CN275" s="136"/>
      <c r="CX275" s="136"/>
      <c r="DH275" s="136"/>
      <c r="DR275" s="136"/>
      <c r="EB275" s="136"/>
      <c r="EL275" s="136"/>
      <c r="EV275" s="136"/>
      <c r="FF275" s="136"/>
      <c r="FP275" s="136"/>
      <c r="FZ275" s="136"/>
      <c r="GJ275" s="136"/>
      <c r="GT275" s="136"/>
      <c r="HD275" s="136"/>
      <c r="HN275" s="136"/>
      <c r="HX275" s="136"/>
      <c r="JL275" s="136"/>
    </row>
    <row xmlns:x14ac="http://schemas.microsoft.com/office/spreadsheetml/2009/9/ac" r="276" s="3" customFormat="true" x14ac:dyDescent="0.25">
      <c r="A276" s="426"/>
      <c r="B276" s="136"/>
      <c r="L276" s="136"/>
      <c r="V276" s="136"/>
      <c r="AF276" s="136"/>
      <c r="AP276" s="136"/>
      <c r="AZ276" s="136"/>
      <c r="BA276" s="136"/>
      <c r="BB276" s="136"/>
      <c r="BC276" s="136"/>
      <c r="BD276" s="136"/>
      <c r="BE276" s="136"/>
      <c r="BF276" s="136"/>
      <c r="BG276" s="136"/>
      <c r="BJ276" s="136"/>
      <c r="BT276" s="136"/>
      <c r="CD276" s="136"/>
      <c r="CN276" s="136"/>
      <c r="CX276" s="136"/>
      <c r="DH276" s="136"/>
      <c r="DR276" s="136"/>
      <c r="EB276" s="136"/>
      <c r="EL276" s="136"/>
      <c r="EV276" s="136"/>
      <c r="FF276" s="136"/>
      <c r="FP276" s="136"/>
      <c r="FZ276" s="136"/>
      <c r="GJ276" s="136"/>
      <c r="GT276" s="136"/>
      <c r="HD276" s="136"/>
      <c r="HN276" s="136"/>
      <c r="HX276" s="136"/>
      <c r="JL276" s="136"/>
    </row>
    <row xmlns:x14ac="http://schemas.microsoft.com/office/spreadsheetml/2009/9/ac" r="277" s="3" customFormat="true" x14ac:dyDescent="0.25">
      <c r="A277" s="426"/>
      <c r="B277" s="136"/>
      <c r="L277" s="136"/>
      <c r="V277" s="136"/>
      <c r="AF277" s="136"/>
      <c r="AP277" s="136"/>
      <c r="AZ277" s="136"/>
      <c r="BA277" s="136"/>
      <c r="BB277" s="136"/>
      <c r="BC277" s="136"/>
      <c r="BD277" s="136"/>
      <c r="BE277" s="136"/>
      <c r="BF277" s="136"/>
      <c r="BG277" s="136"/>
      <c r="BJ277" s="136"/>
      <c r="BT277" s="136"/>
      <c r="CD277" s="136"/>
      <c r="CN277" s="136"/>
      <c r="CX277" s="136"/>
      <c r="DH277" s="136"/>
      <c r="DR277" s="136"/>
      <c r="EB277" s="136"/>
      <c r="EL277" s="136"/>
      <c r="EV277" s="136"/>
      <c r="FF277" s="136"/>
      <c r="FP277" s="136"/>
      <c r="FZ277" s="136"/>
      <c r="GJ277" s="136"/>
      <c r="GT277" s="136"/>
      <c r="HD277" s="136"/>
      <c r="HN277" s="136"/>
      <c r="HX277" s="136"/>
      <c r="JL277" s="136"/>
    </row>
    <row xmlns:x14ac="http://schemas.microsoft.com/office/spreadsheetml/2009/9/ac" r="278" s="3" customFormat="true" x14ac:dyDescent="0.25">
      <c r="A278" s="426"/>
      <c r="B278" s="136"/>
      <c r="L278" s="136"/>
      <c r="V278" s="136"/>
      <c r="AF278" s="136"/>
      <c r="AP278" s="136"/>
      <c r="AZ278" s="136"/>
      <c r="BA278" s="136"/>
      <c r="BB278" s="136"/>
      <c r="BC278" s="136"/>
      <c r="BD278" s="136"/>
      <c r="BE278" s="136"/>
      <c r="BF278" s="136"/>
      <c r="BG278" s="136"/>
      <c r="BJ278" s="136"/>
      <c r="BT278" s="136"/>
      <c r="CD278" s="136"/>
      <c r="CN278" s="136"/>
      <c r="CX278" s="136"/>
      <c r="DH278" s="136"/>
      <c r="DR278" s="136"/>
      <c r="EB278" s="136"/>
      <c r="EL278" s="136"/>
      <c r="EV278" s="136"/>
      <c r="FF278" s="136"/>
      <c r="FP278" s="136"/>
      <c r="FZ278" s="136"/>
      <c r="GJ278" s="136"/>
      <c r="GT278" s="136"/>
      <c r="HD278" s="136"/>
      <c r="HN278" s="136"/>
      <c r="HX278" s="136"/>
      <c r="JL278" s="136"/>
    </row>
    <row xmlns:x14ac="http://schemas.microsoft.com/office/spreadsheetml/2009/9/ac" r="279" s="3" customFormat="true" x14ac:dyDescent="0.25">
      <c r="A279" s="426"/>
      <c r="B279" s="136"/>
      <c r="L279" s="136"/>
      <c r="V279" s="136"/>
      <c r="AF279" s="136"/>
      <c r="AP279" s="136"/>
      <c r="AZ279" s="136"/>
      <c r="BA279" s="136"/>
      <c r="BB279" s="136"/>
      <c r="BC279" s="136"/>
      <c r="BD279" s="136"/>
      <c r="BE279" s="136"/>
      <c r="BF279" s="136"/>
      <c r="BG279" s="136"/>
      <c r="BJ279" s="136"/>
      <c r="BT279" s="136"/>
      <c r="CD279" s="136"/>
      <c r="CN279" s="136"/>
      <c r="CX279" s="136"/>
      <c r="DH279" s="136"/>
      <c r="DR279" s="136"/>
      <c r="EB279" s="136"/>
      <c r="EL279" s="136"/>
      <c r="EV279" s="136"/>
      <c r="FF279" s="136"/>
      <c r="FP279" s="136"/>
      <c r="FZ279" s="136"/>
      <c r="GJ279" s="136"/>
      <c r="GT279" s="136"/>
      <c r="HD279" s="136"/>
      <c r="HN279" s="136"/>
      <c r="HX279" s="136"/>
      <c r="JL279" s="136"/>
    </row>
    <row xmlns:x14ac="http://schemas.microsoft.com/office/spreadsheetml/2009/9/ac" r="280" s="3" customFormat="true" x14ac:dyDescent="0.25">
      <c r="A280" s="426"/>
      <c r="B280" s="136"/>
      <c r="L280" s="136"/>
      <c r="V280" s="136"/>
      <c r="AF280" s="136"/>
      <c r="AP280" s="136"/>
      <c r="AZ280" s="136"/>
      <c r="BA280" s="136"/>
      <c r="BB280" s="136"/>
      <c r="BC280" s="136"/>
      <c r="BD280" s="136"/>
      <c r="BE280" s="136"/>
      <c r="BF280" s="136"/>
      <c r="BG280" s="136"/>
      <c r="BJ280" s="136"/>
      <c r="BT280" s="136"/>
      <c r="CD280" s="136"/>
      <c r="CN280" s="136"/>
      <c r="CX280" s="136"/>
      <c r="DH280" s="136"/>
      <c r="DR280" s="136"/>
      <c r="EB280" s="136"/>
      <c r="EL280" s="136"/>
      <c r="EV280" s="136"/>
      <c r="FF280" s="136"/>
      <c r="FP280" s="136"/>
      <c r="FZ280" s="136"/>
      <c r="GJ280" s="136"/>
      <c r="GT280" s="136"/>
      <c r="HD280" s="136"/>
      <c r="HN280" s="136"/>
      <c r="HX280" s="136"/>
      <c r="JL280" s="136"/>
    </row>
    <row xmlns:x14ac="http://schemas.microsoft.com/office/spreadsheetml/2009/9/ac" r="281" s="3" customFormat="true" x14ac:dyDescent="0.25">
      <c r="A281" s="426"/>
      <c r="B281" s="136"/>
      <c r="L281" s="136"/>
      <c r="V281" s="136"/>
      <c r="AF281" s="136"/>
      <c r="AP281" s="136"/>
      <c r="AZ281" s="136"/>
      <c r="BA281" s="136"/>
      <c r="BB281" s="136"/>
      <c r="BC281" s="136"/>
      <c r="BD281" s="136"/>
      <c r="BE281" s="136"/>
      <c r="BF281" s="136"/>
      <c r="BG281" s="136"/>
      <c r="BJ281" s="136"/>
      <c r="BT281" s="136"/>
      <c r="CD281" s="136"/>
      <c r="CN281" s="136"/>
      <c r="CX281" s="136"/>
      <c r="DH281" s="136"/>
      <c r="DR281" s="136"/>
      <c r="EB281" s="136"/>
      <c r="EL281" s="136"/>
      <c r="EV281" s="136"/>
      <c r="FF281" s="136"/>
      <c r="FP281" s="136"/>
      <c r="FZ281" s="136"/>
      <c r="GJ281" s="136"/>
      <c r="GT281" s="136"/>
      <c r="HD281" s="136"/>
      <c r="HN281" s="136"/>
      <c r="HX281" s="136"/>
      <c r="JL281" s="136"/>
    </row>
    <row xmlns:x14ac="http://schemas.microsoft.com/office/spreadsheetml/2009/9/ac" r="282" s="3" customFormat="true" x14ac:dyDescent="0.25">
      <c r="A282" s="426"/>
      <c r="B282" s="136"/>
      <c r="L282" s="136"/>
      <c r="V282" s="136"/>
      <c r="AF282" s="136"/>
      <c r="AP282" s="136"/>
      <c r="AZ282" s="136"/>
      <c r="BA282" s="136"/>
      <c r="BB282" s="136"/>
      <c r="BC282" s="136"/>
      <c r="BD282" s="136"/>
      <c r="BE282" s="136"/>
      <c r="BF282" s="136"/>
      <c r="BG282" s="136"/>
      <c r="BJ282" s="136"/>
      <c r="BT282" s="136"/>
      <c r="CD282" s="136"/>
      <c r="CN282" s="136"/>
      <c r="CX282" s="136"/>
      <c r="DH282" s="136"/>
      <c r="DR282" s="136"/>
      <c r="EB282" s="136"/>
      <c r="EL282" s="136"/>
      <c r="EV282" s="136"/>
      <c r="FF282" s="136"/>
      <c r="FP282" s="136"/>
      <c r="FZ282" s="136"/>
      <c r="GJ282" s="136"/>
      <c r="GT282" s="136"/>
      <c r="HD282" s="136"/>
      <c r="HN282" s="136"/>
      <c r="HX282" s="136"/>
      <c r="JL282" s="136"/>
    </row>
    <row xmlns:x14ac="http://schemas.microsoft.com/office/spreadsheetml/2009/9/ac" r="283" s="3" customFormat="true" x14ac:dyDescent="0.25">
      <c r="A283" s="426"/>
      <c r="B283" s="136"/>
      <c r="L283" s="136"/>
      <c r="V283" s="136"/>
      <c r="AF283" s="136"/>
      <c r="AP283" s="136"/>
      <c r="AZ283" s="136"/>
      <c r="BA283" s="136"/>
      <c r="BB283" s="136"/>
      <c r="BC283" s="136"/>
      <c r="BD283" s="136"/>
      <c r="BE283" s="136"/>
      <c r="BF283" s="136"/>
      <c r="BG283" s="136"/>
      <c r="BJ283" s="136"/>
      <c r="BT283" s="136"/>
      <c r="CD283" s="136"/>
      <c r="CN283" s="136"/>
      <c r="CX283" s="136"/>
      <c r="DH283" s="136"/>
      <c r="DR283" s="136"/>
      <c r="EB283" s="136"/>
      <c r="EL283" s="136"/>
      <c r="EV283" s="136"/>
      <c r="FF283" s="136"/>
      <c r="FP283" s="136"/>
      <c r="FZ283" s="136"/>
      <c r="GJ283" s="136"/>
      <c r="GT283" s="136"/>
      <c r="HD283" s="136"/>
      <c r="HN283" s="136"/>
      <c r="HX283" s="136"/>
      <c r="JL283" s="136"/>
    </row>
    <row xmlns:x14ac="http://schemas.microsoft.com/office/spreadsheetml/2009/9/ac" r="284" s="3" customFormat="true" x14ac:dyDescent="0.25">
      <c r="A284" s="426"/>
      <c r="B284" s="136"/>
      <c r="L284" s="136"/>
      <c r="V284" s="136"/>
      <c r="AF284" s="136"/>
      <c r="AP284" s="136"/>
      <c r="AZ284" s="136"/>
      <c r="BA284" s="136"/>
      <c r="BB284" s="136"/>
      <c r="BC284" s="136"/>
      <c r="BD284" s="136"/>
      <c r="BE284" s="136"/>
      <c r="BF284" s="136"/>
      <c r="BG284" s="136"/>
      <c r="BJ284" s="136"/>
      <c r="BT284" s="136"/>
      <c r="CD284" s="136"/>
      <c r="CN284" s="136"/>
      <c r="CX284" s="136"/>
      <c r="DH284" s="136"/>
      <c r="DR284" s="136"/>
      <c r="EB284" s="136"/>
      <c r="EL284" s="136"/>
      <c r="EV284" s="136"/>
      <c r="FF284" s="136"/>
      <c r="FP284" s="136"/>
      <c r="FZ284" s="136"/>
      <c r="GJ284" s="136"/>
      <c r="GT284" s="136"/>
      <c r="HD284" s="136"/>
      <c r="HN284" s="136"/>
      <c r="HX284" s="136"/>
      <c r="JL284" s="136"/>
    </row>
    <row xmlns:x14ac="http://schemas.microsoft.com/office/spreadsheetml/2009/9/ac" r="285" s="3" customFormat="true" x14ac:dyDescent="0.25">
      <c r="A285" s="426"/>
      <c r="B285" s="136"/>
      <c r="L285" s="136"/>
      <c r="V285" s="136"/>
      <c r="AF285" s="136"/>
      <c r="AP285" s="136"/>
      <c r="AZ285" s="136"/>
      <c r="BA285" s="136"/>
      <c r="BB285" s="136"/>
      <c r="BC285" s="136"/>
      <c r="BD285" s="136"/>
      <c r="BE285" s="136"/>
      <c r="BF285" s="136"/>
      <c r="BG285" s="136"/>
      <c r="BJ285" s="136"/>
      <c r="BT285" s="136"/>
      <c r="CD285" s="136"/>
      <c r="CN285" s="136"/>
      <c r="CX285" s="136"/>
      <c r="DH285" s="136"/>
      <c r="DR285" s="136"/>
      <c r="EB285" s="136"/>
      <c r="EL285" s="136"/>
      <c r="EV285" s="136"/>
      <c r="FF285" s="136"/>
      <c r="FP285" s="136"/>
      <c r="FZ285" s="136"/>
      <c r="GJ285" s="136"/>
      <c r="GT285" s="136"/>
      <c r="HD285" s="136"/>
      <c r="HN285" s="136"/>
      <c r="HX285" s="136"/>
      <c r="JL285" s="136"/>
    </row>
    <row xmlns:x14ac="http://schemas.microsoft.com/office/spreadsheetml/2009/9/ac" r="286" s="3" customFormat="true" x14ac:dyDescent="0.25">
      <c r="A286" s="426"/>
      <c r="B286" s="136"/>
      <c r="L286" s="136"/>
      <c r="V286" s="136"/>
      <c r="AF286" s="136"/>
      <c r="AP286" s="136"/>
      <c r="AZ286" s="136"/>
      <c r="BA286" s="136"/>
      <c r="BB286" s="136"/>
      <c r="BC286" s="136"/>
      <c r="BD286" s="136"/>
      <c r="BE286" s="136"/>
      <c r="BF286" s="136"/>
      <c r="BG286" s="136"/>
      <c r="BJ286" s="136"/>
      <c r="BT286" s="136"/>
      <c r="CD286" s="136"/>
      <c r="CN286" s="136"/>
      <c r="CX286" s="136"/>
      <c r="DH286" s="136"/>
      <c r="DR286" s="136"/>
      <c r="EB286" s="136"/>
      <c r="EL286" s="136"/>
      <c r="EV286" s="136"/>
      <c r="FF286" s="136"/>
      <c r="FP286" s="136"/>
      <c r="FZ286" s="136"/>
      <c r="GJ286" s="136"/>
      <c r="GT286" s="136"/>
      <c r="HD286" s="136"/>
      <c r="HN286" s="136"/>
      <c r="HX286" s="136"/>
      <c r="JL286" s="136"/>
    </row>
    <row xmlns:x14ac="http://schemas.microsoft.com/office/spreadsheetml/2009/9/ac" r="287" s="3" customFormat="true" x14ac:dyDescent="0.25">
      <c r="A287" s="426"/>
      <c r="B287" s="136"/>
      <c r="L287" s="136"/>
      <c r="V287" s="136"/>
      <c r="AF287" s="136"/>
      <c r="AP287" s="136"/>
      <c r="AZ287" s="136"/>
      <c r="BA287" s="136"/>
      <c r="BB287" s="136"/>
      <c r="BC287" s="136"/>
      <c r="BD287" s="136"/>
      <c r="BE287" s="136"/>
      <c r="BF287" s="136"/>
      <c r="BG287" s="136"/>
      <c r="BJ287" s="136"/>
      <c r="BT287" s="136"/>
      <c r="CD287" s="136"/>
      <c r="CN287" s="136"/>
      <c r="CX287" s="136"/>
      <c r="DH287" s="136"/>
      <c r="DR287" s="136"/>
      <c r="EB287" s="136"/>
      <c r="EL287" s="136"/>
      <c r="EV287" s="136"/>
      <c r="FF287" s="136"/>
      <c r="FP287" s="136"/>
      <c r="FZ287" s="136"/>
      <c r="GJ287" s="136"/>
      <c r="GT287" s="136"/>
      <c r="HD287" s="136"/>
      <c r="HN287" s="136"/>
      <c r="HX287" s="136"/>
      <c r="JL287" s="136"/>
    </row>
    <row xmlns:x14ac="http://schemas.microsoft.com/office/spreadsheetml/2009/9/ac" r="288" s="3" customFormat="true" x14ac:dyDescent="0.25">
      <c r="A288" s="426"/>
      <c r="B288" s="136"/>
      <c r="L288" s="136"/>
      <c r="V288" s="136"/>
      <c r="AF288" s="136"/>
      <c r="AP288" s="136"/>
      <c r="AZ288" s="136"/>
      <c r="BA288" s="136"/>
      <c r="BB288" s="136"/>
      <c r="BC288" s="136"/>
      <c r="BD288" s="136"/>
      <c r="BE288" s="136"/>
      <c r="BF288" s="136"/>
      <c r="BG288" s="136"/>
      <c r="BJ288" s="136"/>
      <c r="BT288" s="136"/>
      <c r="CD288" s="136"/>
      <c r="CN288" s="136"/>
      <c r="CX288" s="136"/>
      <c r="DH288" s="136"/>
      <c r="DR288" s="136"/>
      <c r="EB288" s="136"/>
      <c r="EL288" s="136"/>
      <c r="EV288" s="136"/>
      <c r="FF288" s="136"/>
      <c r="FP288" s="136"/>
      <c r="FZ288" s="136"/>
      <c r="GJ288" s="136"/>
      <c r="GT288" s="136"/>
      <c r="HD288" s="136"/>
      <c r="HN288" s="136"/>
      <c r="HX288" s="136"/>
      <c r="JL288" s="136"/>
    </row>
    <row xmlns:x14ac="http://schemas.microsoft.com/office/spreadsheetml/2009/9/ac" r="289" s="3" customFormat="true" x14ac:dyDescent="0.25">
      <c r="A289" s="426"/>
      <c r="B289" s="136"/>
      <c r="L289" s="136"/>
      <c r="V289" s="136"/>
      <c r="AF289" s="136"/>
      <c r="AP289" s="136"/>
      <c r="AZ289" s="136"/>
      <c r="BA289" s="136"/>
      <c r="BB289" s="136"/>
      <c r="BC289" s="136"/>
      <c r="BD289" s="136"/>
      <c r="BE289" s="136"/>
      <c r="BF289" s="136"/>
      <c r="BG289" s="136"/>
      <c r="BJ289" s="136"/>
      <c r="BT289" s="136"/>
      <c r="CD289" s="136"/>
      <c r="CN289" s="136"/>
      <c r="CX289" s="136"/>
      <c r="DH289" s="136"/>
      <c r="DR289" s="136"/>
      <c r="EB289" s="136"/>
      <c r="EL289" s="136"/>
      <c r="EV289" s="136"/>
      <c r="FF289" s="136"/>
      <c r="FP289" s="136"/>
      <c r="FZ289" s="136"/>
      <c r="GJ289" s="136"/>
      <c r="GT289" s="136"/>
      <c r="HD289" s="136"/>
      <c r="HN289" s="136"/>
      <c r="HX289" s="136"/>
      <c r="JL289" s="136"/>
    </row>
    <row xmlns:x14ac="http://schemas.microsoft.com/office/spreadsheetml/2009/9/ac" r="290" s="3" customFormat="true" x14ac:dyDescent="0.25">
      <c r="A290" s="426"/>
      <c r="B290" s="136"/>
      <c r="L290" s="136"/>
      <c r="V290" s="136"/>
      <c r="AF290" s="136"/>
      <c r="AP290" s="136"/>
      <c r="AZ290" s="136"/>
      <c r="BA290" s="136"/>
      <c r="BB290" s="136"/>
      <c r="BC290" s="136"/>
      <c r="BD290" s="136"/>
      <c r="BE290" s="136"/>
      <c r="BF290" s="136"/>
      <c r="BG290" s="136"/>
      <c r="BJ290" s="136"/>
      <c r="BT290" s="136"/>
      <c r="CD290" s="136"/>
      <c r="CN290" s="136"/>
      <c r="CX290" s="136"/>
      <c r="DH290" s="136"/>
      <c r="DR290" s="136"/>
      <c r="EB290" s="136"/>
      <c r="EL290" s="136"/>
      <c r="EV290" s="136"/>
      <c r="FF290" s="136"/>
      <c r="FP290" s="136"/>
      <c r="FZ290" s="136"/>
      <c r="GJ290" s="136"/>
      <c r="GT290" s="136"/>
      <c r="HD290" s="136"/>
      <c r="HN290" s="136"/>
      <c r="HX290" s="136"/>
      <c r="JL290" s="136"/>
    </row>
    <row xmlns:x14ac="http://schemas.microsoft.com/office/spreadsheetml/2009/9/ac" r="291" s="3" customFormat="true" x14ac:dyDescent="0.25">
      <c r="A291" s="426"/>
      <c r="B291" s="136"/>
      <c r="L291" s="136"/>
      <c r="V291" s="136"/>
      <c r="AF291" s="136"/>
      <c r="AP291" s="136"/>
      <c r="AZ291" s="136"/>
      <c r="BA291" s="136"/>
      <c r="BB291" s="136"/>
      <c r="BC291" s="136"/>
      <c r="BD291" s="136"/>
      <c r="BE291" s="136"/>
      <c r="BF291" s="136"/>
      <c r="BG291" s="136"/>
      <c r="BJ291" s="136"/>
      <c r="BT291" s="136"/>
      <c r="CD291" s="136"/>
      <c r="CN291" s="136"/>
      <c r="CX291" s="136"/>
      <c r="DH291" s="136"/>
      <c r="DR291" s="136"/>
      <c r="EB291" s="136"/>
      <c r="EL291" s="136"/>
      <c r="EV291" s="136"/>
      <c r="FF291" s="136"/>
      <c r="FP291" s="136"/>
      <c r="FZ291" s="136"/>
      <c r="GJ291" s="136"/>
      <c r="GT291" s="136"/>
      <c r="HD291" s="136"/>
      <c r="HN291" s="136"/>
      <c r="HX291" s="136"/>
      <c r="JL291" s="136"/>
    </row>
    <row xmlns:x14ac="http://schemas.microsoft.com/office/spreadsheetml/2009/9/ac" r="292" s="3" customFormat="true" x14ac:dyDescent="0.25">
      <c r="A292" s="426"/>
      <c r="B292" s="136"/>
      <c r="L292" s="136"/>
      <c r="V292" s="136"/>
      <c r="AF292" s="136"/>
      <c r="AP292" s="136"/>
      <c r="AZ292" s="136"/>
      <c r="BA292" s="136"/>
      <c r="BB292" s="136"/>
      <c r="BC292" s="136"/>
      <c r="BD292" s="136"/>
      <c r="BE292" s="136"/>
      <c r="BF292" s="136"/>
      <c r="BG292" s="136"/>
      <c r="BJ292" s="136"/>
      <c r="BT292" s="136"/>
      <c r="CD292" s="136"/>
      <c r="CN292" s="136"/>
      <c r="CX292" s="136"/>
      <c r="DH292" s="136"/>
      <c r="DR292" s="136"/>
      <c r="EB292" s="136"/>
      <c r="EL292" s="136"/>
      <c r="EV292" s="136"/>
      <c r="FF292" s="136"/>
      <c r="FP292" s="136"/>
      <c r="FZ292" s="136"/>
      <c r="GJ292" s="136"/>
      <c r="GT292" s="136"/>
      <c r="HD292" s="136"/>
      <c r="HN292" s="136"/>
      <c r="HX292" s="136"/>
      <c r="JL292" s="136"/>
    </row>
    <row xmlns:x14ac="http://schemas.microsoft.com/office/spreadsheetml/2009/9/ac" r="293" s="3" customFormat="true" x14ac:dyDescent="0.25">
      <c r="A293" s="426"/>
      <c r="B293" s="136"/>
      <c r="L293" s="136"/>
      <c r="V293" s="136"/>
      <c r="AF293" s="136"/>
      <c r="AP293" s="136"/>
      <c r="AZ293" s="136"/>
      <c r="BA293" s="136"/>
      <c r="BB293" s="136"/>
      <c r="BC293" s="136"/>
      <c r="BD293" s="136"/>
      <c r="BE293" s="136"/>
      <c r="BF293" s="136"/>
      <c r="BG293" s="136"/>
      <c r="BJ293" s="136"/>
      <c r="BT293" s="136"/>
      <c r="CD293" s="136"/>
      <c r="CN293" s="136"/>
      <c r="CX293" s="136"/>
      <c r="DH293" s="136"/>
      <c r="DR293" s="136"/>
      <c r="EB293" s="136"/>
      <c r="EL293" s="136"/>
      <c r="EV293" s="136"/>
      <c r="FF293" s="136"/>
      <c r="FP293" s="136"/>
      <c r="FZ293" s="136"/>
      <c r="GJ293" s="136"/>
      <c r="GT293" s="136"/>
      <c r="HD293" s="136"/>
      <c r="HN293" s="136"/>
      <c r="HX293" s="136"/>
      <c r="JL293" s="136"/>
    </row>
    <row xmlns:x14ac="http://schemas.microsoft.com/office/spreadsheetml/2009/9/ac" r="294" s="3" customFormat="true" x14ac:dyDescent="0.25">
      <c r="A294" s="426"/>
      <c r="B294" s="136"/>
      <c r="L294" s="136"/>
      <c r="V294" s="136"/>
      <c r="AF294" s="136"/>
      <c r="AP294" s="136"/>
      <c r="AZ294" s="136"/>
      <c r="BA294" s="136"/>
      <c r="BB294" s="136"/>
      <c r="BC294" s="136"/>
      <c r="BD294" s="136"/>
      <c r="BE294" s="136"/>
      <c r="BF294" s="136"/>
      <c r="BG294" s="136"/>
      <c r="BJ294" s="136"/>
      <c r="BT294" s="136"/>
      <c r="CD294" s="136"/>
      <c r="CN294" s="136"/>
      <c r="CX294" s="136"/>
      <c r="DH294" s="136"/>
      <c r="DR294" s="136"/>
      <c r="EB294" s="136"/>
      <c r="EL294" s="136"/>
      <c r="EV294" s="136"/>
      <c r="FF294" s="136"/>
      <c r="FP294" s="136"/>
      <c r="FZ294" s="136"/>
      <c r="GJ294" s="136"/>
      <c r="GT294" s="136"/>
      <c r="HD294" s="136"/>
      <c r="HN294" s="136"/>
      <c r="HX294" s="136"/>
      <c r="JL294" s="136"/>
    </row>
    <row xmlns:x14ac="http://schemas.microsoft.com/office/spreadsheetml/2009/9/ac" r="295" s="3" customFormat="true" x14ac:dyDescent="0.25">
      <c r="A295" s="426"/>
      <c r="B295" s="136"/>
      <c r="L295" s="136"/>
      <c r="V295" s="136"/>
      <c r="AF295" s="136"/>
      <c r="AP295" s="136"/>
      <c r="AZ295" s="136"/>
      <c r="BA295" s="136"/>
      <c r="BB295" s="136"/>
      <c r="BC295" s="136"/>
      <c r="BD295" s="136"/>
      <c r="BE295" s="136"/>
      <c r="BF295" s="136"/>
      <c r="BG295" s="136"/>
      <c r="BJ295" s="136"/>
      <c r="BT295" s="136"/>
      <c r="CD295" s="136"/>
      <c r="CN295" s="136"/>
      <c r="CX295" s="136"/>
      <c r="DH295" s="136"/>
      <c r="DR295" s="136"/>
      <c r="EB295" s="136"/>
      <c r="EL295" s="136"/>
      <c r="EV295" s="136"/>
      <c r="FF295" s="136"/>
      <c r="FP295" s="136"/>
      <c r="FZ295" s="136"/>
      <c r="GJ295" s="136"/>
      <c r="GT295" s="136"/>
      <c r="HD295" s="136"/>
      <c r="HN295" s="136"/>
      <c r="HX295" s="136"/>
      <c r="JL295" s="136"/>
    </row>
    <row xmlns:x14ac="http://schemas.microsoft.com/office/spreadsheetml/2009/9/ac" r="296" s="3" customFormat="true" x14ac:dyDescent="0.25">
      <c r="A296" s="426"/>
      <c r="B296" s="136"/>
      <c r="L296" s="136"/>
      <c r="V296" s="136"/>
      <c r="AF296" s="136"/>
      <c r="AP296" s="136"/>
      <c r="AZ296" s="136"/>
      <c r="BA296" s="136"/>
      <c r="BB296" s="136"/>
      <c r="BC296" s="136"/>
      <c r="BD296" s="136"/>
      <c r="BE296" s="136"/>
      <c r="BF296" s="136"/>
      <c r="BG296" s="136"/>
      <c r="BJ296" s="136"/>
      <c r="BT296" s="136"/>
      <c r="CD296" s="136"/>
      <c r="CN296" s="136"/>
      <c r="CX296" s="136"/>
      <c r="DH296" s="136"/>
      <c r="DR296" s="136"/>
      <c r="EB296" s="136"/>
      <c r="EL296" s="136"/>
      <c r="EV296" s="136"/>
      <c r="FF296" s="136"/>
      <c r="FP296" s="136"/>
      <c r="FZ296" s="136"/>
      <c r="GJ296" s="136"/>
      <c r="GT296" s="136"/>
      <c r="HD296" s="136"/>
      <c r="HN296" s="136"/>
      <c r="HX296" s="136"/>
      <c r="JL296" s="136"/>
    </row>
    <row xmlns:x14ac="http://schemas.microsoft.com/office/spreadsheetml/2009/9/ac" r="297" s="3" customFormat="true" x14ac:dyDescent="0.25">
      <c r="A297" s="426"/>
      <c r="B297" s="136"/>
      <c r="L297" s="136"/>
      <c r="V297" s="136"/>
      <c r="AF297" s="136"/>
      <c r="AP297" s="136"/>
      <c r="AZ297" s="136"/>
      <c r="BA297" s="136"/>
      <c r="BB297" s="136"/>
      <c r="BC297" s="136"/>
      <c r="BD297" s="136"/>
      <c r="BE297" s="136"/>
      <c r="BF297" s="136"/>
      <c r="BG297" s="136"/>
      <c r="BJ297" s="136"/>
      <c r="BT297" s="136"/>
      <c r="CD297" s="136"/>
      <c r="CN297" s="136"/>
      <c r="CX297" s="136"/>
      <c r="DH297" s="136"/>
      <c r="DR297" s="136"/>
      <c r="EB297" s="136"/>
      <c r="EL297" s="136"/>
      <c r="EV297" s="136"/>
      <c r="FF297" s="136"/>
      <c r="FP297" s="136"/>
      <c r="FZ297" s="136"/>
      <c r="GJ297" s="136"/>
      <c r="GT297" s="136"/>
      <c r="HD297" s="136"/>
      <c r="HN297" s="136"/>
      <c r="HX297" s="136"/>
      <c r="JL297" s="136"/>
    </row>
    <row xmlns:x14ac="http://schemas.microsoft.com/office/spreadsheetml/2009/9/ac" r="298" s="3" customFormat="true" x14ac:dyDescent="0.25">
      <c r="A298" s="426"/>
      <c r="B298" s="136"/>
      <c r="L298" s="136"/>
      <c r="V298" s="136"/>
      <c r="AF298" s="136"/>
      <c r="AP298" s="136"/>
      <c r="AZ298" s="136"/>
      <c r="BA298" s="136"/>
      <c r="BB298" s="136"/>
      <c r="BC298" s="136"/>
      <c r="BD298" s="136"/>
      <c r="BE298" s="136"/>
      <c r="BF298" s="136"/>
      <c r="BG298" s="136"/>
      <c r="BJ298" s="136"/>
      <c r="BT298" s="136"/>
      <c r="CD298" s="136"/>
      <c r="CN298" s="136"/>
      <c r="CX298" s="136"/>
      <c r="DH298" s="136"/>
      <c r="DR298" s="136"/>
      <c r="EB298" s="136"/>
      <c r="EL298" s="136"/>
      <c r="EV298" s="136"/>
      <c r="FF298" s="136"/>
      <c r="FP298" s="136"/>
      <c r="FZ298" s="136"/>
      <c r="GJ298" s="136"/>
      <c r="GT298" s="136"/>
      <c r="HD298" s="136"/>
      <c r="HN298" s="136"/>
      <c r="HX298" s="136"/>
      <c r="JL298" s="136"/>
    </row>
    <row xmlns:x14ac="http://schemas.microsoft.com/office/spreadsheetml/2009/9/ac" r="299" s="3" customFormat="true" x14ac:dyDescent="0.25">
      <c r="A299" s="426"/>
      <c r="B299" s="136"/>
      <c r="L299" s="136"/>
      <c r="V299" s="136"/>
      <c r="AF299" s="136"/>
      <c r="AP299" s="136"/>
      <c r="AZ299" s="136"/>
      <c r="BA299" s="136"/>
      <c r="BB299" s="136"/>
      <c r="BC299" s="136"/>
      <c r="BD299" s="136"/>
      <c r="BE299" s="136"/>
      <c r="BF299" s="136"/>
      <c r="BG299" s="136"/>
      <c r="BJ299" s="136"/>
      <c r="BT299" s="136"/>
      <c r="CD299" s="136"/>
      <c r="CN299" s="136"/>
      <c r="CX299" s="136"/>
      <c r="DH299" s="136"/>
      <c r="DR299" s="136"/>
      <c r="EB299" s="136"/>
      <c r="EL299" s="136"/>
      <c r="EV299" s="136"/>
      <c r="FF299" s="136"/>
      <c r="FP299" s="136"/>
      <c r="FZ299" s="136"/>
      <c r="GJ299" s="136"/>
      <c r="GT299" s="136"/>
      <c r="HD299" s="136"/>
      <c r="HN299" s="136"/>
      <c r="HX299" s="136"/>
      <c r="JL299" s="136"/>
    </row>
    <row xmlns:x14ac="http://schemas.microsoft.com/office/spreadsheetml/2009/9/ac" r="300" s="3" customFormat="true" x14ac:dyDescent="0.25">
      <c r="A300" s="426"/>
      <c r="B300" s="136"/>
      <c r="L300" s="136"/>
      <c r="V300" s="136"/>
      <c r="AF300" s="136"/>
      <c r="AP300" s="136"/>
      <c r="AZ300" s="136"/>
      <c r="BA300" s="136"/>
      <c r="BB300" s="136"/>
      <c r="BC300" s="136"/>
      <c r="BD300" s="136"/>
      <c r="BE300" s="136"/>
      <c r="BF300" s="136"/>
      <c r="BG300" s="136"/>
      <c r="BJ300" s="136"/>
      <c r="BT300" s="136"/>
      <c r="CD300" s="136"/>
      <c r="CN300" s="136"/>
      <c r="CX300" s="136"/>
      <c r="DH300" s="136"/>
      <c r="DR300" s="136"/>
      <c r="EB300" s="136"/>
      <c r="EL300" s="136"/>
      <c r="EV300" s="136"/>
      <c r="FF300" s="136"/>
      <c r="FP300" s="136"/>
      <c r="FZ300" s="136"/>
      <c r="GJ300" s="136"/>
      <c r="GT300" s="136"/>
      <c r="HD300" s="136"/>
      <c r="HN300" s="136"/>
      <c r="HX300" s="136"/>
      <c r="JL300" s="136"/>
    </row>
    <row xmlns:x14ac="http://schemas.microsoft.com/office/spreadsheetml/2009/9/ac" r="301" s="3" customFormat="true" x14ac:dyDescent="0.25">
      <c r="A301" s="426"/>
      <c r="B301" s="136"/>
      <c r="L301" s="136"/>
      <c r="V301" s="136"/>
      <c r="AF301" s="136"/>
      <c r="AP301" s="136"/>
      <c r="AZ301" s="136"/>
      <c r="BA301" s="136"/>
      <c r="BB301" s="136"/>
      <c r="BC301" s="136"/>
      <c r="BD301" s="136"/>
      <c r="BE301" s="136"/>
      <c r="BF301" s="136"/>
      <c r="BG301" s="136"/>
      <c r="BJ301" s="136"/>
      <c r="BT301" s="136"/>
      <c r="CD301" s="136"/>
      <c r="CN301" s="136"/>
      <c r="CX301" s="136"/>
      <c r="DH301" s="136"/>
      <c r="DR301" s="136"/>
      <c r="EB301" s="136"/>
      <c r="EL301" s="136"/>
      <c r="EV301" s="136"/>
      <c r="FF301" s="136"/>
      <c r="FP301" s="136"/>
      <c r="FZ301" s="136"/>
      <c r="GJ301" s="136"/>
      <c r="GT301" s="136"/>
      <c r="HD301" s="136"/>
      <c r="HN301" s="136"/>
      <c r="HX301" s="136"/>
      <c r="JL301" s="136"/>
    </row>
    <row xmlns:x14ac="http://schemas.microsoft.com/office/spreadsheetml/2009/9/ac" r="302" s="3" customFormat="true" x14ac:dyDescent="0.25">
      <c r="A302" s="426"/>
      <c r="B302" s="136"/>
      <c r="L302" s="136"/>
      <c r="V302" s="136"/>
      <c r="AF302" s="136"/>
      <c r="AP302" s="136"/>
      <c r="AZ302" s="136"/>
      <c r="BA302" s="136"/>
      <c r="BB302" s="136"/>
      <c r="BC302" s="136"/>
      <c r="BD302" s="136"/>
      <c r="BE302" s="136"/>
      <c r="BF302" s="136"/>
      <c r="BG302" s="136"/>
      <c r="BJ302" s="136"/>
      <c r="BT302" s="136"/>
      <c r="CD302" s="136"/>
      <c r="CN302" s="136"/>
      <c r="CX302" s="136"/>
      <c r="DH302" s="136"/>
      <c r="DR302" s="136"/>
      <c r="EB302" s="136"/>
      <c r="EL302" s="136"/>
      <c r="EV302" s="136"/>
      <c r="FF302" s="136"/>
      <c r="FP302" s="136"/>
      <c r="FZ302" s="136"/>
      <c r="GJ302" s="136"/>
      <c r="GT302" s="136"/>
      <c r="HD302" s="136"/>
      <c r="HN302" s="136"/>
      <c r="HX302" s="136"/>
      <c r="JL302" s="136"/>
    </row>
    <row xmlns:x14ac="http://schemas.microsoft.com/office/spreadsheetml/2009/9/ac" r="303" s="3" customFormat="true" x14ac:dyDescent="0.25">
      <c r="A303" s="426"/>
      <c r="B303" s="136"/>
      <c r="L303" s="136"/>
      <c r="V303" s="136"/>
      <c r="AF303" s="136"/>
      <c r="AP303" s="136"/>
      <c r="AZ303" s="136"/>
      <c r="BA303" s="136"/>
      <c r="BB303" s="136"/>
      <c r="BC303" s="136"/>
      <c r="BD303" s="136"/>
      <c r="BE303" s="136"/>
      <c r="BF303" s="136"/>
      <c r="BG303" s="136"/>
      <c r="BJ303" s="136"/>
      <c r="BT303" s="136"/>
      <c r="CD303" s="136"/>
      <c r="CN303" s="136"/>
      <c r="CX303" s="136"/>
      <c r="DH303" s="136"/>
      <c r="DR303" s="136"/>
      <c r="EB303" s="136"/>
      <c r="EL303" s="136"/>
      <c r="EV303" s="136"/>
      <c r="FF303" s="136"/>
      <c r="FP303" s="136"/>
      <c r="FZ303" s="136"/>
      <c r="GJ303" s="136"/>
      <c r="GT303" s="136"/>
      <c r="HD303" s="136"/>
      <c r="HN303" s="136"/>
      <c r="HX303" s="136"/>
      <c r="JL303" s="136"/>
    </row>
    <row xmlns:x14ac="http://schemas.microsoft.com/office/spreadsheetml/2009/9/ac" r="304" s="3" customFormat="true" x14ac:dyDescent="0.25">
      <c r="A304" s="426"/>
      <c r="B304" s="136"/>
      <c r="L304" s="136"/>
      <c r="V304" s="136"/>
      <c r="AF304" s="136"/>
      <c r="AP304" s="136"/>
      <c r="AZ304" s="136"/>
      <c r="BA304" s="136"/>
      <c r="BB304" s="136"/>
      <c r="BC304" s="136"/>
      <c r="BD304" s="136"/>
      <c r="BE304" s="136"/>
      <c r="BF304" s="136"/>
      <c r="BG304" s="136"/>
      <c r="BJ304" s="136"/>
      <c r="BT304" s="136"/>
      <c r="CD304" s="136"/>
      <c r="CN304" s="136"/>
      <c r="CX304" s="136"/>
      <c r="DH304" s="136"/>
      <c r="DR304" s="136"/>
      <c r="EB304" s="136"/>
      <c r="EL304" s="136"/>
      <c r="EV304" s="136"/>
      <c r="FF304" s="136"/>
      <c r="FP304" s="136"/>
      <c r="FZ304" s="136"/>
      <c r="GJ304" s="136"/>
      <c r="GT304" s="136"/>
      <c r="HD304" s="136"/>
      <c r="HN304" s="136"/>
      <c r="HX304" s="136"/>
      <c r="JL304" s="136"/>
    </row>
    <row xmlns:x14ac="http://schemas.microsoft.com/office/spreadsheetml/2009/9/ac" r="305" s="3" customFormat="true" x14ac:dyDescent="0.25">
      <c r="A305" s="426"/>
      <c r="B305" s="136"/>
      <c r="L305" s="136"/>
      <c r="V305" s="136"/>
      <c r="AF305" s="136"/>
      <c r="AP305" s="136"/>
      <c r="AZ305" s="136"/>
      <c r="BA305" s="136"/>
      <c r="BB305" s="136"/>
      <c r="BC305" s="136"/>
      <c r="BD305" s="136"/>
      <c r="BE305" s="136"/>
      <c r="BF305" s="136"/>
      <c r="BG305" s="136"/>
      <c r="BJ305" s="136"/>
      <c r="BT305" s="136"/>
      <c r="CD305" s="136"/>
      <c r="CN305" s="136"/>
      <c r="CX305" s="136"/>
      <c r="DH305" s="136"/>
      <c r="DR305" s="136"/>
      <c r="EB305" s="136"/>
      <c r="EL305" s="136"/>
      <c r="EV305" s="136"/>
      <c r="FF305" s="136"/>
      <c r="FP305" s="136"/>
      <c r="FZ305" s="136"/>
      <c r="GJ305" s="136"/>
      <c r="GT305" s="136"/>
      <c r="HD305" s="136"/>
      <c r="HN305" s="136"/>
      <c r="HX305" s="136"/>
      <c r="JL305" s="136"/>
    </row>
    <row xmlns:x14ac="http://schemas.microsoft.com/office/spreadsheetml/2009/9/ac" r="306" s="3" customFormat="true" x14ac:dyDescent="0.25">
      <c r="A306" s="426"/>
      <c r="B306" s="136"/>
      <c r="L306" s="136"/>
      <c r="V306" s="136"/>
      <c r="AF306" s="136"/>
      <c r="AP306" s="136"/>
      <c r="AZ306" s="136"/>
      <c r="BA306" s="136"/>
      <c r="BB306" s="136"/>
      <c r="BC306" s="136"/>
      <c r="BD306" s="136"/>
      <c r="BE306" s="136"/>
      <c r="BF306" s="136"/>
      <c r="BG306" s="136"/>
      <c r="BJ306" s="136"/>
      <c r="BT306" s="136"/>
      <c r="CD306" s="136"/>
      <c r="CN306" s="136"/>
      <c r="CX306" s="136"/>
      <c r="DH306" s="136"/>
      <c r="DR306" s="136"/>
      <c r="EB306" s="136"/>
      <c r="EL306" s="136"/>
      <c r="EV306" s="136"/>
      <c r="FF306" s="136"/>
      <c r="FP306" s="136"/>
      <c r="FZ306" s="136"/>
      <c r="GJ306" s="136"/>
      <c r="GT306" s="136"/>
      <c r="HD306" s="136"/>
      <c r="HN306" s="136"/>
      <c r="HX306" s="136"/>
      <c r="JL306" s="136"/>
    </row>
    <row xmlns:x14ac="http://schemas.microsoft.com/office/spreadsheetml/2009/9/ac" r="307" s="3" customFormat="true" x14ac:dyDescent="0.25">
      <c r="A307" s="426"/>
      <c r="B307" s="136"/>
      <c r="L307" s="136"/>
      <c r="V307" s="136"/>
      <c r="AF307" s="136"/>
      <c r="AP307" s="136"/>
      <c r="AZ307" s="136"/>
      <c r="BA307" s="136"/>
      <c r="BB307" s="136"/>
      <c r="BC307" s="136"/>
      <c r="BD307" s="136"/>
      <c r="BE307" s="136"/>
      <c r="BF307" s="136"/>
      <c r="BG307" s="136"/>
      <c r="BJ307" s="136"/>
      <c r="BT307" s="136"/>
      <c r="CD307" s="136"/>
      <c r="CN307" s="136"/>
      <c r="CX307" s="136"/>
      <c r="DH307" s="136"/>
      <c r="DR307" s="136"/>
      <c r="EB307" s="136"/>
      <c r="EL307" s="136"/>
      <c r="EV307" s="136"/>
      <c r="FF307" s="136"/>
      <c r="FP307" s="136"/>
      <c r="FZ307" s="136"/>
      <c r="GJ307" s="136"/>
      <c r="GT307" s="136"/>
      <c r="HD307" s="136"/>
      <c r="HN307" s="136"/>
      <c r="HX307" s="136"/>
      <c r="JL307" s="136"/>
    </row>
    <row xmlns:x14ac="http://schemas.microsoft.com/office/spreadsheetml/2009/9/ac" r="308" s="3" customFormat="true" x14ac:dyDescent="0.25">
      <c r="A308" s="426"/>
      <c r="B308" s="136"/>
      <c r="L308" s="136"/>
      <c r="V308" s="136"/>
      <c r="AF308" s="136"/>
      <c r="AP308" s="136"/>
      <c r="AZ308" s="136"/>
      <c r="BA308" s="136"/>
      <c r="BB308" s="136"/>
      <c r="BC308" s="136"/>
      <c r="BD308" s="136"/>
      <c r="BE308" s="136"/>
      <c r="BF308" s="136"/>
      <c r="BG308" s="136"/>
      <c r="BJ308" s="136"/>
      <c r="BT308" s="136"/>
      <c r="CD308" s="136"/>
      <c r="CN308" s="136"/>
      <c r="CX308" s="136"/>
      <c r="DH308" s="136"/>
      <c r="DR308" s="136"/>
      <c r="EB308" s="136"/>
      <c r="EL308" s="136"/>
      <c r="EV308" s="136"/>
      <c r="FF308" s="136"/>
      <c r="FP308" s="136"/>
      <c r="FZ308" s="136"/>
      <c r="GJ308" s="136"/>
      <c r="GT308" s="136"/>
      <c r="HD308" s="136"/>
      <c r="HN308" s="136"/>
      <c r="HX308" s="136"/>
      <c r="JL308" s="136"/>
    </row>
    <row xmlns:x14ac="http://schemas.microsoft.com/office/spreadsheetml/2009/9/ac" r="309" s="3" customFormat="true" x14ac:dyDescent="0.25">
      <c r="A309" s="426"/>
      <c r="B309" s="136"/>
      <c r="L309" s="136"/>
      <c r="V309" s="136"/>
      <c r="AF309" s="136"/>
      <c r="AP309" s="136"/>
      <c r="AZ309" s="136"/>
      <c r="BA309" s="136"/>
      <c r="BB309" s="136"/>
      <c r="BC309" s="136"/>
      <c r="BD309" s="136"/>
      <c r="BE309" s="136"/>
      <c r="BF309" s="136"/>
      <c r="BG309" s="136"/>
      <c r="BJ309" s="136"/>
      <c r="BT309" s="136"/>
      <c r="CD309" s="136"/>
      <c r="CN309" s="136"/>
      <c r="CX309" s="136"/>
      <c r="DH309" s="136"/>
      <c r="DR309" s="136"/>
      <c r="EB309" s="136"/>
      <c r="EL309" s="136"/>
      <c r="EV309" s="136"/>
      <c r="FF309" s="136"/>
      <c r="FP309" s="136"/>
      <c r="FZ309" s="136"/>
      <c r="GJ309" s="136"/>
      <c r="GT309" s="136"/>
      <c r="HD309" s="136"/>
      <c r="HN309" s="136"/>
      <c r="HX309" s="136"/>
      <c r="JL309" s="136"/>
    </row>
    <row xmlns:x14ac="http://schemas.microsoft.com/office/spreadsheetml/2009/9/ac" r="310" s="3" customFormat="true" x14ac:dyDescent="0.25">
      <c r="A310" s="426"/>
      <c r="B310" s="136"/>
      <c r="L310" s="136"/>
      <c r="V310" s="136"/>
      <c r="AF310" s="136"/>
      <c r="AP310" s="136"/>
      <c r="AZ310" s="136"/>
      <c r="BA310" s="136"/>
      <c r="BB310" s="136"/>
      <c r="BC310" s="136"/>
      <c r="BD310" s="136"/>
      <c r="BE310" s="136"/>
      <c r="BF310" s="136"/>
      <c r="BG310" s="136"/>
      <c r="BJ310" s="136"/>
      <c r="BT310" s="136"/>
      <c r="CD310" s="136"/>
      <c r="CN310" s="136"/>
      <c r="CX310" s="136"/>
      <c r="DH310" s="136"/>
      <c r="DR310" s="136"/>
      <c r="EB310" s="136"/>
      <c r="EL310" s="136"/>
      <c r="EV310" s="136"/>
      <c r="FF310" s="136"/>
      <c r="FP310" s="136"/>
      <c r="FZ310" s="136"/>
      <c r="GJ310" s="136"/>
      <c r="GT310" s="136"/>
      <c r="HD310" s="136"/>
      <c r="HN310" s="136"/>
      <c r="HX310" s="136"/>
      <c r="JL310" s="136"/>
    </row>
    <row xmlns:x14ac="http://schemas.microsoft.com/office/spreadsheetml/2009/9/ac" r="311" s="3" customFormat="true" x14ac:dyDescent="0.25">
      <c r="A311" s="426"/>
      <c r="B311" s="136"/>
      <c r="L311" s="136"/>
      <c r="V311" s="136"/>
      <c r="AF311" s="136"/>
      <c r="AP311" s="136"/>
      <c r="AZ311" s="136"/>
      <c r="BA311" s="136"/>
      <c r="BB311" s="136"/>
      <c r="BC311" s="136"/>
      <c r="BD311" s="136"/>
      <c r="BE311" s="136"/>
      <c r="BF311" s="136"/>
      <c r="BG311" s="136"/>
      <c r="BJ311" s="136"/>
      <c r="BT311" s="136"/>
      <c r="CD311" s="136"/>
      <c r="CN311" s="136"/>
      <c r="CX311" s="136"/>
      <c r="DH311" s="136"/>
      <c r="DR311" s="136"/>
      <c r="EB311" s="136"/>
      <c r="EL311" s="136"/>
      <c r="EV311" s="136"/>
      <c r="FF311" s="136"/>
      <c r="FP311" s="136"/>
      <c r="FZ311" s="136"/>
      <c r="GJ311" s="136"/>
      <c r="GT311" s="136"/>
      <c r="HD311" s="136"/>
      <c r="HN311" s="136"/>
      <c r="HX311" s="136"/>
      <c r="JL311" s="136"/>
    </row>
    <row xmlns:x14ac="http://schemas.microsoft.com/office/spreadsheetml/2009/9/ac" r="312" s="3" customFormat="true" x14ac:dyDescent="0.25">
      <c r="A312" s="426"/>
      <c r="B312" s="136"/>
      <c r="L312" s="136"/>
      <c r="V312" s="136"/>
      <c r="AF312" s="136"/>
      <c r="AP312" s="136"/>
      <c r="AZ312" s="136"/>
      <c r="BA312" s="136"/>
      <c r="BB312" s="136"/>
      <c r="BC312" s="136"/>
      <c r="BD312" s="136"/>
      <c r="BE312" s="136"/>
      <c r="BF312" s="136"/>
      <c r="BG312" s="136"/>
      <c r="BJ312" s="136"/>
      <c r="BT312" s="136"/>
      <c r="CD312" s="136"/>
      <c r="CN312" s="136"/>
      <c r="CX312" s="136"/>
      <c r="DH312" s="136"/>
      <c r="DR312" s="136"/>
      <c r="EB312" s="136"/>
      <c r="EL312" s="136"/>
      <c r="EV312" s="136"/>
      <c r="FF312" s="136"/>
      <c r="FP312" s="136"/>
      <c r="FZ312" s="136"/>
      <c r="GJ312" s="136"/>
      <c r="GT312" s="136"/>
      <c r="HD312" s="136"/>
      <c r="HN312" s="136"/>
      <c r="HX312" s="136"/>
      <c r="JL312" s="136"/>
    </row>
    <row xmlns:x14ac="http://schemas.microsoft.com/office/spreadsheetml/2009/9/ac" r="313" s="3" customFormat="true" x14ac:dyDescent="0.25">
      <c r="A313" s="426"/>
      <c r="B313" s="136"/>
      <c r="L313" s="136"/>
      <c r="V313" s="136"/>
      <c r="AF313" s="136"/>
      <c r="AP313" s="136"/>
      <c r="AZ313" s="136"/>
      <c r="BA313" s="136"/>
      <c r="BB313" s="136"/>
      <c r="BC313" s="136"/>
      <c r="BD313" s="136"/>
      <c r="BE313" s="136"/>
      <c r="BF313" s="136"/>
      <c r="BG313" s="136"/>
      <c r="BJ313" s="136"/>
      <c r="BT313" s="136"/>
      <c r="CD313" s="136"/>
      <c r="CN313" s="136"/>
      <c r="CX313" s="136"/>
      <c r="DH313" s="136"/>
      <c r="DR313" s="136"/>
      <c r="EB313" s="136"/>
      <c r="EL313" s="136"/>
      <c r="EV313" s="136"/>
      <c r="FF313" s="136"/>
      <c r="FP313" s="136"/>
      <c r="FZ313" s="136"/>
      <c r="GJ313" s="136"/>
      <c r="GT313" s="136"/>
      <c r="HD313" s="136"/>
      <c r="HN313" s="136"/>
      <c r="HX313" s="136"/>
      <c r="JL313" s="136"/>
    </row>
    <row xmlns:x14ac="http://schemas.microsoft.com/office/spreadsheetml/2009/9/ac" r="314" s="3" customFormat="true" x14ac:dyDescent="0.25">
      <c r="A314" s="426"/>
      <c r="B314" s="136"/>
      <c r="L314" s="136"/>
      <c r="V314" s="136"/>
      <c r="AF314" s="136"/>
      <c r="AP314" s="136"/>
      <c r="AZ314" s="136"/>
      <c r="BA314" s="136"/>
      <c r="BB314" s="136"/>
      <c r="BC314" s="136"/>
      <c r="BD314" s="136"/>
      <c r="BE314" s="136"/>
      <c r="BF314" s="136"/>
      <c r="BG314" s="136"/>
      <c r="BJ314" s="136"/>
      <c r="BT314" s="136"/>
      <c r="CD314" s="136"/>
      <c r="CN314" s="136"/>
      <c r="CX314" s="136"/>
      <c r="DH314" s="136"/>
      <c r="DR314" s="136"/>
      <c r="EB314" s="136"/>
      <c r="EL314" s="136"/>
      <c r="EV314" s="136"/>
      <c r="FF314" s="136"/>
      <c r="FP314" s="136"/>
      <c r="FZ314" s="136"/>
      <c r="GJ314" s="136"/>
      <c r="GT314" s="136"/>
      <c r="HD314" s="136"/>
      <c r="HN314" s="136"/>
      <c r="HX314" s="136"/>
      <c r="JL314" s="136"/>
    </row>
    <row xmlns:x14ac="http://schemas.microsoft.com/office/spreadsheetml/2009/9/ac" r="315" s="3" customFormat="true" x14ac:dyDescent="0.25">
      <c r="A315" s="426"/>
      <c r="B315" s="136"/>
      <c r="L315" s="136"/>
      <c r="V315" s="136"/>
      <c r="AF315" s="136"/>
      <c r="AP315" s="136"/>
      <c r="AZ315" s="136"/>
      <c r="BA315" s="136"/>
      <c r="BB315" s="136"/>
      <c r="BC315" s="136"/>
      <c r="BD315" s="136"/>
      <c r="BE315" s="136"/>
      <c r="BF315" s="136"/>
      <c r="BG315" s="136"/>
      <c r="BJ315" s="136"/>
      <c r="BT315" s="136"/>
      <c r="CD315" s="136"/>
      <c r="CN315" s="136"/>
      <c r="CX315" s="136"/>
      <c r="DH315" s="136"/>
      <c r="DR315" s="136"/>
      <c r="EB315" s="136"/>
      <c r="EL315" s="136"/>
      <c r="EV315" s="136"/>
      <c r="FF315" s="136"/>
      <c r="FP315" s="136"/>
      <c r="FZ315" s="136"/>
      <c r="GJ315" s="136"/>
      <c r="GT315" s="136"/>
      <c r="HD315" s="136"/>
      <c r="HN315" s="136"/>
      <c r="HX315" s="136"/>
      <c r="JL315" s="136"/>
    </row>
    <row xmlns:x14ac="http://schemas.microsoft.com/office/spreadsheetml/2009/9/ac" r="316" s="3" customFormat="true" x14ac:dyDescent="0.25">
      <c r="A316" s="426"/>
      <c r="B316" s="136"/>
      <c r="L316" s="136"/>
      <c r="V316" s="136"/>
      <c r="AF316" s="136"/>
      <c r="AP316" s="136"/>
      <c r="AZ316" s="136"/>
      <c r="BA316" s="136"/>
      <c r="BB316" s="136"/>
      <c r="BC316" s="136"/>
      <c r="BD316" s="136"/>
      <c r="BE316" s="136"/>
      <c r="BF316" s="136"/>
      <c r="BG316" s="136"/>
      <c r="BJ316" s="136"/>
      <c r="BT316" s="136"/>
      <c r="CD316" s="136"/>
      <c r="CN316" s="136"/>
      <c r="CX316" s="136"/>
      <c r="DH316" s="136"/>
      <c r="DR316" s="136"/>
      <c r="EB316" s="136"/>
      <c r="EL316" s="136"/>
      <c r="EV316" s="136"/>
      <c r="FF316" s="136"/>
      <c r="FP316" s="136"/>
      <c r="FZ316" s="136"/>
      <c r="GJ316" s="136"/>
      <c r="GT316" s="136"/>
      <c r="HD316" s="136"/>
      <c r="HN316" s="136"/>
      <c r="HX316" s="136"/>
      <c r="JL316" s="136"/>
    </row>
    <row xmlns:x14ac="http://schemas.microsoft.com/office/spreadsheetml/2009/9/ac" r="317" s="3" customFormat="true" x14ac:dyDescent="0.25">
      <c r="A317" s="426"/>
      <c r="B317" s="136"/>
      <c r="L317" s="136"/>
      <c r="V317" s="136"/>
      <c r="AF317" s="136"/>
      <c r="AP317" s="136"/>
      <c r="AZ317" s="136"/>
      <c r="BA317" s="136"/>
      <c r="BB317" s="136"/>
      <c r="BC317" s="136"/>
      <c r="BD317" s="136"/>
      <c r="BE317" s="136"/>
      <c r="BF317" s="136"/>
      <c r="BG317" s="136"/>
      <c r="BJ317" s="136"/>
      <c r="BT317" s="136"/>
      <c r="CD317" s="136"/>
      <c r="CN317" s="136"/>
      <c r="CX317" s="136"/>
      <c r="DH317" s="136"/>
      <c r="DR317" s="136"/>
      <c r="EB317" s="136"/>
      <c r="EL317" s="136"/>
      <c r="EV317" s="136"/>
      <c r="FF317" s="136"/>
      <c r="FP317" s="136"/>
      <c r="FZ317" s="136"/>
      <c r="GJ317" s="136"/>
      <c r="GT317" s="136"/>
      <c r="HD317" s="136"/>
      <c r="HN317" s="136"/>
      <c r="HX317" s="136"/>
      <c r="JL317" s="136"/>
    </row>
    <row xmlns:x14ac="http://schemas.microsoft.com/office/spreadsheetml/2009/9/ac" r="318" s="3" customFormat="true" x14ac:dyDescent="0.25">
      <c r="A318" s="426"/>
      <c r="B318" s="136"/>
      <c r="L318" s="136"/>
      <c r="V318" s="136"/>
      <c r="AF318" s="136"/>
      <c r="AP318" s="136"/>
      <c r="AZ318" s="136"/>
      <c r="BA318" s="136"/>
      <c r="BB318" s="136"/>
      <c r="BC318" s="136"/>
      <c r="BD318" s="136"/>
      <c r="BE318" s="136"/>
      <c r="BF318" s="136"/>
      <c r="BG318" s="136"/>
      <c r="BJ318" s="136"/>
      <c r="BT318" s="136"/>
      <c r="CD318" s="136"/>
      <c r="CN318" s="136"/>
      <c r="CX318" s="136"/>
      <c r="DH318" s="136"/>
      <c r="DR318" s="136"/>
      <c r="EB318" s="136"/>
      <c r="EL318" s="136"/>
      <c r="EV318" s="136"/>
      <c r="FF318" s="136"/>
      <c r="FP318" s="136"/>
      <c r="FZ318" s="136"/>
      <c r="GJ318" s="136"/>
      <c r="GT318" s="136"/>
      <c r="HD318" s="136"/>
      <c r="HN318" s="136"/>
      <c r="HX318" s="136"/>
      <c r="JL318" s="136"/>
    </row>
    <row xmlns:x14ac="http://schemas.microsoft.com/office/spreadsheetml/2009/9/ac" r="319" s="3" customFormat="true" x14ac:dyDescent="0.25">
      <c r="A319" s="426"/>
      <c r="B319" s="136"/>
      <c r="L319" s="136"/>
      <c r="V319" s="136"/>
      <c r="AF319" s="136"/>
      <c r="AP319" s="136"/>
      <c r="AZ319" s="136"/>
      <c r="BA319" s="136"/>
      <c r="BB319" s="136"/>
      <c r="BC319" s="136"/>
      <c r="BD319" s="136"/>
      <c r="BE319" s="136"/>
      <c r="BF319" s="136"/>
      <c r="BG319" s="136"/>
      <c r="BJ319" s="136"/>
      <c r="BT319" s="136"/>
      <c r="CD319" s="136"/>
      <c r="CN319" s="136"/>
      <c r="CX319" s="136"/>
      <c r="DH319" s="136"/>
      <c r="DR319" s="136"/>
      <c r="EB319" s="136"/>
      <c r="EL319" s="136"/>
      <c r="EV319" s="136"/>
      <c r="FF319" s="136"/>
      <c r="FP319" s="136"/>
      <c r="FZ319" s="136"/>
      <c r="GJ319" s="136"/>
      <c r="GT319" s="136"/>
      <c r="HD319" s="136"/>
      <c r="HN319" s="136"/>
      <c r="HX319" s="136"/>
      <c r="JL319" s="136"/>
    </row>
    <row xmlns:x14ac="http://schemas.microsoft.com/office/spreadsheetml/2009/9/ac" r="320" s="3" customFormat="true" x14ac:dyDescent="0.25">
      <c r="A320" s="426"/>
      <c r="B320" s="136"/>
      <c r="L320" s="136"/>
      <c r="V320" s="136"/>
      <c r="AF320" s="136"/>
      <c r="AP320" s="136"/>
      <c r="AZ320" s="136"/>
      <c r="BA320" s="136"/>
      <c r="BB320" s="136"/>
      <c r="BC320" s="136"/>
      <c r="BD320" s="136"/>
      <c r="BE320" s="136"/>
      <c r="BF320" s="136"/>
      <c r="BG320" s="136"/>
      <c r="BJ320" s="136"/>
      <c r="BT320" s="136"/>
      <c r="CD320" s="136"/>
      <c r="CN320" s="136"/>
      <c r="CX320" s="136"/>
      <c r="DH320" s="136"/>
      <c r="DR320" s="136"/>
      <c r="EB320" s="136"/>
      <c r="EL320" s="136"/>
      <c r="EV320" s="136"/>
      <c r="FF320" s="136"/>
      <c r="FP320" s="136"/>
      <c r="FZ320" s="136"/>
      <c r="GJ320" s="136"/>
      <c r="GT320" s="136"/>
      <c r="HD320" s="136"/>
      <c r="HN320" s="136"/>
      <c r="HX320" s="136"/>
      <c r="JL320" s="136"/>
    </row>
    <row xmlns:x14ac="http://schemas.microsoft.com/office/spreadsheetml/2009/9/ac" r="321" s="3" customFormat="true" x14ac:dyDescent="0.25">
      <c r="A321" s="426"/>
      <c r="B321" s="136"/>
      <c r="L321" s="136"/>
      <c r="V321" s="136"/>
      <c r="AF321" s="136"/>
      <c r="AP321" s="136"/>
      <c r="AZ321" s="136"/>
      <c r="BA321" s="136"/>
      <c r="BB321" s="136"/>
      <c r="BC321" s="136"/>
      <c r="BD321" s="136"/>
      <c r="BE321" s="136"/>
      <c r="BF321" s="136"/>
      <c r="BG321" s="136"/>
      <c r="BJ321" s="136"/>
      <c r="BT321" s="136"/>
      <c r="CD321" s="136"/>
      <c r="CN321" s="136"/>
      <c r="CX321" s="136"/>
      <c r="DH321" s="136"/>
      <c r="DR321" s="136"/>
      <c r="EB321" s="136"/>
      <c r="EL321" s="136"/>
      <c r="EV321" s="136"/>
      <c r="FF321" s="136"/>
      <c r="FP321" s="136"/>
      <c r="FZ321" s="136"/>
      <c r="GJ321" s="136"/>
      <c r="GT321" s="136"/>
      <c r="HD321" s="136"/>
      <c r="HN321" s="136"/>
      <c r="HX321" s="136"/>
      <c r="JL321" s="136"/>
    </row>
    <row xmlns:x14ac="http://schemas.microsoft.com/office/spreadsheetml/2009/9/ac" r="322" s="3" customFormat="true" x14ac:dyDescent="0.25">
      <c r="A322" s="426"/>
      <c r="B322" s="136"/>
      <c r="L322" s="136"/>
      <c r="V322" s="136"/>
      <c r="AF322" s="136"/>
      <c r="AP322" s="136"/>
      <c r="AZ322" s="136"/>
      <c r="BA322" s="136"/>
      <c r="BB322" s="136"/>
      <c r="BC322" s="136"/>
      <c r="BD322" s="136"/>
      <c r="BE322" s="136"/>
      <c r="BF322" s="136"/>
      <c r="BG322" s="136"/>
      <c r="BJ322" s="136"/>
      <c r="BT322" s="136"/>
      <c r="CD322" s="136"/>
      <c r="CN322" s="136"/>
      <c r="CX322" s="136"/>
      <c r="DH322" s="136"/>
      <c r="DR322" s="136"/>
      <c r="EB322" s="136"/>
      <c r="EL322" s="136"/>
      <c r="EV322" s="136"/>
      <c r="FF322" s="136"/>
      <c r="FP322" s="136"/>
      <c r="FZ322" s="136"/>
      <c r="GJ322" s="136"/>
      <c r="GT322" s="136"/>
      <c r="HD322" s="136"/>
      <c r="HN322" s="136"/>
      <c r="HX322" s="136"/>
      <c r="JL322" s="136"/>
    </row>
    <row xmlns:x14ac="http://schemas.microsoft.com/office/spreadsheetml/2009/9/ac" r="323" s="3" customFormat="true" x14ac:dyDescent="0.25">
      <c r="A323" s="426"/>
      <c r="B323" s="136"/>
      <c r="L323" s="136"/>
      <c r="V323" s="136"/>
      <c r="AF323" s="136"/>
      <c r="AP323" s="136"/>
      <c r="AZ323" s="136"/>
      <c r="BA323" s="136"/>
      <c r="BB323" s="136"/>
      <c r="BC323" s="136"/>
      <c r="BD323" s="136"/>
      <c r="BE323" s="136"/>
      <c r="BF323" s="136"/>
      <c r="BG323" s="136"/>
      <c r="BJ323" s="136"/>
      <c r="BT323" s="136"/>
      <c r="CD323" s="136"/>
      <c r="CN323" s="136"/>
      <c r="CX323" s="136"/>
      <c r="DH323" s="136"/>
      <c r="DR323" s="136"/>
      <c r="EB323" s="136"/>
      <c r="EL323" s="136"/>
      <c r="EV323" s="136"/>
      <c r="FF323" s="136"/>
      <c r="FP323" s="136"/>
      <c r="FZ323" s="136"/>
      <c r="GJ323" s="136"/>
      <c r="GT323" s="136"/>
      <c r="HD323" s="136"/>
      <c r="HN323" s="136"/>
      <c r="HX323" s="136"/>
      <c r="JL323" s="136"/>
    </row>
    <row xmlns:x14ac="http://schemas.microsoft.com/office/spreadsheetml/2009/9/ac" r="324" s="3" customFormat="true" x14ac:dyDescent="0.25">
      <c r="A324" s="426"/>
      <c r="B324" s="136"/>
      <c r="L324" s="136"/>
      <c r="V324" s="136"/>
      <c r="AF324" s="136"/>
      <c r="AP324" s="136"/>
      <c r="AZ324" s="136"/>
      <c r="BA324" s="136"/>
      <c r="BB324" s="136"/>
      <c r="BC324" s="136"/>
      <c r="BD324" s="136"/>
      <c r="BE324" s="136"/>
      <c r="BF324" s="136"/>
      <c r="BG324" s="136"/>
      <c r="BJ324" s="136"/>
      <c r="BT324" s="136"/>
      <c r="CD324" s="136"/>
      <c r="CN324" s="136"/>
      <c r="CX324" s="136"/>
      <c r="DH324" s="136"/>
      <c r="DR324" s="136"/>
      <c r="EB324" s="136"/>
      <c r="EL324" s="136"/>
      <c r="EV324" s="136"/>
      <c r="FF324" s="136"/>
      <c r="FP324" s="136"/>
      <c r="FZ324" s="136"/>
      <c r="GJ324" s="136"/>
      <c r="GT324" s="136"/>
      <c r="HD324" s="136"/>
      <c r="HN324" s="136"/>
      <c r="HX324" s="136"/>
      <c r="JL324" s="136"/>
    </row>
    <row xmlns:x14ac="http://schemas.microsoft.com/office/spreadsheetml/2009/9/ac" r="325" s="3" customFormat="true" x14ac:dyDescent="0.25">
      <c r="A325" s="426"/>
      <c r="B325" s="136"/>
      <c r="L325" s="136"/>
      <c r="V325" s="136"/>
      <c r="AF325" s="136"/>
      <c r="AP325" s="136"/>
      <c r="AZ325" s="136"/>
      <c r="BA325" s="136"/>
      <c r="BB325" s="136"/>
      <c r="BC325" s="136"/>
      <c r="BD325" s="136"/>
      <c r="BE325" s="136"/>
      <c r="BF325" s="136"/>
      <c r="BG325" s="136"/>
      <c r="BJ325" s="136"/>
      <c r="BT325" s="136"/>
      <c r="CD325" s="136"/>
      <c r="CN325" s="136"/>
      <c r="CX325" s="136"/>
      <c r="DH325" s="136"/>
      <c r="DR325" s="136"/>
      <c r="EB325" s="136"/>
      <c r="EL325" s="136"/>
      <c r="EV325" s="136"/>
      <c r="FF325" s="136"/>
      <c r="FP325" s="136"/>
      <c r="FZ325" s="136"/>
      <c r="GJ325" s="136"/>
      <c r="GT325" s="136"/>
      <c r="HD325" s="136"/>
      <c r="HN325" s="136"/>
      <c r="HX325" s="136"/>
      <c r="JL325" s="136"/>
    </row>
    <row xmlns:x14ac="http://schemas.microsoft.com/office/spreadsheetml/2009/9/ac" r="326" s="3" customFormat="true" x14ac:dyDescent="0.25">
      <c r="A326" s="426"/>
      <c r="B326" s="136"/>
      <c r="L326" s="136"/>
      <c r="V326" s="136"/>
      <c r="AF326" s="136"/>
      <c r="AP326" s="136"/>
      <c r="AZ326" s="136"/>
      <c r="BA326" s="136"/>
      <c r="BB326" s="136"/>
      <c r="BC326" s="136"/>
      <c r="BD326" s="136"/>
      <c r="BE326" s="136"/>
      <c r="BF326" s="136"/>
      <c r="BG326" s="136"/>
      <c r="BJ326" s="136"/>
      <c r="BT326" s="136"/>
      <c r="CD326" s="136"/>
      <c r="CN326" s="136"/>
      <c r="CX326" s="136"/>
      <c r="DH326" s="136"/>
      <c r="DR326" s="136"/>
      <c r="EB326" s="136"/>
      <c r="EL326" s="136"/>
      <c r="EV326" s="136"/>
      <c r="FF326" s="136"/>
      <c r="FP326" s="136"/>
      <c r="FZ326" s="136"/>
      <c r="GJ326" s="136"/>
      <c r="GT326" s="136"/>
      <c r="HD326" s="136"/>
      <c r="HN326" s="136"/>
      <c r="HX326" s="136"/>
      <c r="JL326" s="136"/>
    </row>
    <row xmlns:x14ac="http://schemas.microsoft.com/office/spreadsheetml/2009/9/ac" r="327" s="3" customFormat="true" x14ac:dyDescent="0.25">
      <c r="A327" s="426"/>
      <c r="B327" s="136"/>
      <c r="L327" s="136"/>
      <c r="V327" s="136"/>
      <c r="AF327" s="136"/>
      <c r="AP327" s="136"/>
      <c r="AZ327" s="136"/>
      <c r="BA327" s="136"/>
      <c r="BB327" s="136"/>
      <c r="BC327" s="136"/>
      <c r="BD327" s="136"/>
      <c r="BE327" s="136"/>
      <c r="BF327" s="136"/>
      <c r="BG327" s="136"/>
      <c r="BJ327" s="136"/>
      <c r="BT327" s="136"/>
      <c r="CD327" s="136"/>
      <c r="CN327" s="136"/>
      <c r="CX327" s="136"/>
      <c r="DH327" s="136"/>
      <c r="DR327" s="136"/>
      <c r="EB327" s="136"/>
      <c r="EL327" s="136"/>
      <c r="EV327" s="136"/>
      <c r="FF327" s="136"/>
      <c r="FP327" s="136"/>
      <c r="FZ327" s="136"/>
      <c r="GJ327" s="136"/>
      <c r="GT327" s="136"/>
      <c r="HD327" s="136"/>
      <c r="HN327" s="136"/>
      <c r="HX327" s="136"/>
      <c r="JL327" s="136"/>
    </row>
    <row xmlns:x14ac="http://schemas.microsoft.com/office/spreadsheetml/2009/9/ac" r="328" s="3" customFormat="true" x14ac:dyDescent="0.25">
      <c r="A328" s="426"/>
      <c r="B328" s="136"/>
      <c r="L328" s="136"/>
      <c r="V328" s="136"/>
      <c r="AF328" s="136"/>
      <c r="AP328" s="136"/>
      <c r="AZ328" s="136"/>
      <c r="BA328" s="136"/>
      <c r="BB328" s="136"/>
      <c r="BC328" s="136"/>
      <c r="BD328" s="136"/>
      <c r="BE328" s="136"/>
      <c r="BF328" s="136"/>
      <c r="BG328" s="136"/>
      <c r="BJ328" s="136"/>
      <c r="BT328" s="136"/>
      <c r="CD328" s="136"/>
      <c r="CN328" s="136"/>
      <c r="CX328" s="136"/>
      <c r="DH328" s="136"/>
      <c r="DR328" s="136"/>
      <c r="EB328" s="136"/>
      <c r="EL328" s="136"/>
      <c r="EV328" s="136"/>
      <c r="FF328" s="136"/>
      <c r="FP328" s="136"/>
      <c r="FZ328" s="136"/>
      <c r="GJ328" s="136"/>
      <c r="GT328" s="136"/>
      <c r="HD328" s="136"/>
      <c r="HN328" s="136"/>
      <c r="HX328" s="136"/>
      <c r="JL328" s="136"/>
    </row>
    <row xmlns:x14ac="http://schemas.microsoft.com/office/spreadsheetml/2009/9/ac" r="329" s="3" customFormat="true" x14ac:dyDescent="0.25">
      <c r="A329" s="426"/>
      <c r="B329" s="136"/>
      <c r="L329" s="136"/>
      <c r="V329" s="136"/>
      <c r="AF329" s="136"/>
      <c r="AP329" s="136"/>
      <c r="AZ329" s="136"/>
      <c r="BA329" s="136"/>
      <c r="BB329" s="136"/>
      <c r="BC329" s="136"/>
      <c r="BD329" s="136"/>
      <c r="BE329" s="136"/>
      <c r="BF329" s="136"/>
      <c r="BG329" s="136"/>
      <c r="BJ329" s="136"/>
      <c r="BT329" s="136"/>
      <c r="CD329" s="136"/>
      <c r="CN329" s="136"/>
      <c r="CX329" s="136"/>
      <c r="DH329" s="136"/>
      <c r="DR329" s="136"/>
      <c r="EB329" s="136"/>
      <c r="EL329" s="136"/>
      <c r="EV329" s="136"/>
      <c r="FF329" s="136"/>
      <c r="FP329" s="136"/>
      <c r="FZ329" s="136"/>
      <c r="GJ329" s="136"/>
      <c r="GT329" s="136"/>
      <c r="HD329" s="136"/>
      <c r="HN329" s="136"/>
      <c r="HX329" s="136"/>
      <c r="JL329" s="136"/>
    </row>
    <row xmlns:x14ac="http://schemas.microsoft.com/office/spreadsheetml/2009/9/ac" r="330" s="3" customFormat="true" x14ac:dyDescent="0.25">
      <c r="A330" s="426"/>
      <c r="B330" s="136"/>
      <c r="L330" s="136"/>
      <c r="V330" s="136"/>
      <c r="AF330" s="136"/>
      <c r="AP330" s="136"/>
      <c r="AZ330" s="136"/>
      <c r="BA330" s="136"/>
      <c r="BB330" s="136"/>
      <c r="BC330" s="136"/>
      <c r="BD330" s="136"/>
      <c r="BE330" s="136"/>
      <c r="BF330" s="136"/>
      <c r="BG330" s="136"/>
      <c r="BJ330" s="136"/>
      <c r="BT330" s="136"/>
      <c r="CD330" s="136"/>
      <c r="CN330" s="136"/>
      <c r="CX330" s="136"/>
      <c r="DH330" s="136"/>
      <c r="DR330" s="136"/>
      <c r="EB330" s="136"/>
      <c r="EL330" s="136"/>
      <c r="EV330" s="136"/>
      <c r="FF330" s="136"/>
      <c r="FP330" s="136"/>
      <c r="FZ330" s="136"/>
      <c r="GJ330" s="136"/>
      <c r="GT330" s="136"/>
      <c r="HD330" s="136"/>
      <c r="HN330" s="136"/>
      <c r="HX330" s="136"/>
      <c r="JL330" s="136"/>
    </row>
    <row xmlns:x14ac="http://schemas.microsoft.com/office/spreadsheetml/2009/9/ac" r="331" s="3" customFormat="true" x14ac:dyDescent="0.25">
      <c r="A331" s="426"/>
      <c r="B331" s="136"/>
      <c r="L331" s="136"/>
      <c r="V331" s="136"/>
      <c r="AF331" s="136"/>
      <c r="AP331" s="136"/>
      <c r="AZ331" s="136"/>
      <c r="BA331" s="136"/>
      <c r="BB331" s="136"/>
      <c r="BC331" s="136"/>
      <c r="BD331" s="136"/>
      <c r="BE331" s="136"/>
      <c r="BF331" s="136"/>
      <c r="BG331" s="136"/>
      <c r="BJ331" s="136"/>
      <c r="BT331" s="136"/>
      <c r="CD331" s="136"/>
      <c r="CN331" s="136"/>
      <c r="CX331" s="136"/>
      <c r="DH331" s="136"/>
      <c r="DR331" s="136"/>
      <c r="EB331" s="136"/>
      <c r="EL331" s="136"/>
      <c r="EV331" s="136"/>
      <c r="FF331" s="136"/>
      <c r="FP331" s="136"/>
      <c r="FZ331" s="136"/>
      <c r="GJ331" s="136"/>
      <c r="GT331" s="136"/>
      <c r="HD331" s="136"/>
      <c r="HN331" s="136"/>
      <c r="HX331" s="136"/>
      <c r="JL331" s="136"/>
    </row>
    <row xmlns:x14ac="http://schemas.microsoft.com/office/spreadsheetml/2009/9/ac" r="332" s="3" customFormat="true" x14ac:dyDescent="0.25">
      <c r="A332" s="426"/>
      <c r="B332" s="136"/>
      <c r="L332" s="136"/>
      <c r="V332" s="136"/>
      <c r="AF332" s="136"/>
      <c r="AP332" s="136"/>
      <c r="AZ332" s="136"/>
      <c r="BA332" s="136"/>
      <c r="BB332" s="136"/>
      <c r="BC332" s="136"/>
      <c r="BD332" s="136"/>
      <c r="BE332" s="136"/>
      <c r="BF332" s="136"/>
      <c r="BG332" s="136"/>
      <c r="BJ332" s="136"/>
      <c r="BT332" s="136"/>
      <c r="CD332" s="136"/>
      <c r="CN332" s="136"/>
      <c r="CX332" s="136"/>
      <c r="DH332" s="136"/>
      <c r="DR332" s="136"/>
      <c r="EB332" s="136"/>
      <c r="EL332" s="136"/>
      <c r="EV332" s="136"/>
      <c r="FF332" s="136"/>
      <c r="FP332" s="136"/>
      <c r="FZ332" s="136"/>
      <c r="GJ332" s="136"/>
      <c r="GT332" s="136"/>
      <c r="HD332" s="136"/>
      <c r="HN332" s="136"/>
      <c r="HX332" s="136"/>
      <c r="JL332" s="136"/>
    </row>
    <row xmlns:x14ac="http://schemas.microsoft.com/office/spreadsheetml/2009/9/ac" r="333" s="3" customFormat="true" x14ac:dyDescent="0.25">
      <c r="A333" s="426"/>
      <c r="B333" s="136"/>
      <c r="L333" s="136"/>
      <c r="V333" s="136"/>
      <c r="AF333" s="136"/>
      <c r="AP333" s="136"/>
      <c r="AZ333" s="136"/>
      <c r="BA333" s="136"/>
      <c r="BB333" s="136"/>
      <c r="BC333" s="136"/>
      <c r="BD333" s="136"/>
      <c r="BE333" s="136"/>
      <c r="BF333" s="136"/>
      <c r="BG333" s="136"/>
      <c r="BJ333" s="136"/>
      <c r="BT333" s="136"/>
      <c r="CD333" s="136"/>
      <c r="CN333" s="136"/>
      <c r="CX333" s="136"/>
      <c r="DH333" s="136"/>
      <c r="DR333" s="136"/>
      <c r="EB333" s="136"/>
      <c r="EL333" s="136"/>
      <c r="EV333" s="136"/>
      <c r="FF333" s="136"/>
      <c r="FP333" s="136"/>
      <c r="FZ333" s="136"/>
      <c r="GJ333" s="136"/>
      <c r="GT333" s="136"/>
      <c r="HD333" s="136"/>
      <c r="HN333" s="136"/>
      <c r="HX333" s="136"/>
      <c r="JL333" s="136"/>
    </row>
    <row xmlns:x14ac="http://schemas.microsoft.com/office/spreadsheetml/2009/9/ac" r="334" s="3" customFormat="true" x14ac:dyDescent="0.25">
      <c r="A334" s="426"/>
      <c r="B334" s="136"/>
      <c r="L334" s="136"/>
      <c r="V334" s="136"/>
      <c r="AF334" s="136"/>
      <c r="AP334" s="136"/>
      <c r="AZ334" s="136"/>
      <c r="BA334" s="136"/>
      <c r="BB334" s="136"/>
      <c r="BC334" s="136"/>
      <c r="BD334" s="136"/>
      <c r="BE334" s="136"/>
      <c r="BF334" s="136"/>
      <c r="BG334" s="136"/>
      <c r="BJ334" s="136"/>
      <c r="BT334" s="136"/>
      <c r="CD334" s="136"/>
      <c r="CN334" s="136"/>
      <c r="CX334" s="136"/>
      <c r="DH334" s="136"/>
      <c r="DR334" s="136"/>
      <c r="EB334" s="136"/>
      <c r="EL334" s="136"/>
      <c r="EV334" s="136"/>
      <c r="FF334" s="136"/>
      <c r="FP334" s="136"/>
      <c r="FZ334" s="136"/>
      <c r="GJ334" s="136"/>
      <c r="GT334" s="136"/>
      <c r="HD334" s="136"/>
      <c r="HN334" s="136"/>
      <c r="HX334" s="136"/>
      <c r="JL334" s="136"/>
    </row>
    <row xmlns:x14ac="http://schemas.microsoft.com/office/spreadsheetml/2009/9/ac" r="335" s="3" customFormat="true" x14ac:dyDescent="0.25">
      <c r="A335" s="426"/>
      <c r="B335" s="136"/>
      <c r="L335" s="136"/>
      <c r="V335" s="136"/>
      <c r="AF335" s="136"/>
      <c r="AP335" s="136"/>
      <c r="AZ335" s="136"/>
      <c r="BA335" s="136"/>
      <c r="BB335" s="136"/>
      <c r="BC335" s="136"/>
      <c r="BD335" s="136"/>
      <c r="BE335" s="136"/>
      <c r="BF335" s="136"/>
      <c r="BG335" s="136"/>
      <c r="BJ335" s="136"/>
      <c r="BT335" s="136"/>
      <c r="CD335" s="136"/>
      <c r="CN335" s="136"/>
      <c r="CX335" s="136"/>
      <c r="DH335" s="136"/>
      <c r="DR335" s="136"/>
      <c r="EB335" s="136"/>
      <c r="EL335" s="136"/>
      <c r="EV335" s="136"/>
      <c r="FF335" s="136"/>
      <c r="FP335" s="136"/>
      <c r="FZ335" s="136"/>
      <c r="GJ335" s="136"/>
      <c r="GT335" s="136"/>
      <c r="HD335" s="136"/>
      <c r="HN335" s="136"/>
      <c r="HX335" s="136"/>
      <c r="JL335" s="136"/>
    </row>
    <row xmlns:x14ac="http://schemas.microsoft.com/office/spreadsheetml/2009/9/ac" r="336" s="3" customFormat="true" x14ac:dyDescent="0.25">
      <c r="A336" s="426"/>
      <c r="B336" s="136"/>
      <c r="L336" s="136"/>
      <c r="V336" s="136"/>
      <c r="AF336" s="136"/>
      <c r="AP336" s="136"/>
      <c r="AZ336" s="136"/>
      <c r="BA336" s="136"/>
      <c r="BB336" s="136"/>
      <c r="BC336" s="136"/>
      <c r="BD336" s="136"/>
      <c r="BE336" s="136"/>
      <c r="BF336" s="136"/>
      <c r="BG336" s="136"/>
      <c r="BJ336" s="136"/>
      <c r="BT336" s="136"/>
      <c r="CD336" s="136"/>
      <c r="CN336" s="136"/>
      <c r="CX336" s="136"/>
      <c r="DH336" s="136"/>
      <c r="DR336" s="136"/>
      <c r="EB336" s="136"/>
      <c r="EL336" s="136"/>
      <c r="EV336" s="136"/>
      <c r="FF336" s="136"/>
      <c r="FP336" s="136"/>
      <c r="FZ336" s="136"/>
      <c r="GJ336" s="136"/>
      <c r="GT336" s="136"/>
      <c r="HD336" s="136"/>
      <c r="HN336" s="136"/>
      <c r="HX336" s="136"/>
      <c r="JL336" s="136"/>
    </row>
    <row xmlns:x14ac="http://schemas.microsoft.com/office/spreadsheetml/2009/9/ac" r="337" s="3" customFormat="true" x14ac:dyDescent="0.25">
      <c r="A337" s="426"/>
      <c r="B337" s="136"/>
      <c r="L337" s="136"/>
      <c r="V337" s="136"/>
      <c r="AF337" s="136"/>
      <c r="AP337" s="136"/>
      <c r="AZ337" s="136"/>
      <c r="BA337" s="136"/>
      <c r="BB337" s="136"/>
      <c r="BC337" s="136"/>
      <c r="BD337" s="136"/>
      <c r="BE337" s="136"/>
      <c r="BF337" s="136"/>
      <c r="BG337" s="136"/>
      <c r="BJ337" s="136"/>
      <c r="BT337" s="136"/>
      <c r="CD337" s="136"/>
      <c r="CN337" s="136"/>
      <c r="CX337" s="136"/>
      <c r="DH337" s="136"/>
      <c r="DR337" s="136"/>
      <c r="EB337" s="136"/>
      <c r="EL337" s="136"/>
      <c r="EV337" s="136"/>
      <c r="FF337" s="136"/>
      <c r="FP337" s="136"/>
      <c r="FZ337" s="136"/>
      <c r="GJ337" s="136"/>
      <c r="GT337" s="136"/>
      <c r="HD337" s="136"/>
      <c r="HN337" s="136"/>
      <c r="HX337" s="136"/>
      <c r="JL337" s="136"/>
    </row>
    <row xmlns:x14ac="http://schemas.microsoft.com/office/spreadsheetml/2009/9/ac" r="338" s="3" customFormat="true" x14ac:dyDescent="0.25">
      <c r="A338" s="426"/>
      <c r="B338" s="136"/>
      <c r="L338" s="136"/>
      <c r="V338" s="136"/>
      <c r="AF338" s="136"/>
      <c r="AP338" s="136"/>
      <c r="AZ338" s="136"/>
      <c r="BA338" s="136"/>
      <c r="BB338" s="136"/>
      <c r="BC338" s="136"/>
      <c r="BD338" s="136"/>
      <c r="BE338" s="136"/>
      <c r="BF338" s="136"/>
      <c r="BG338" s="136"/>
      <c r="BJ338" s="136"/>
      <c r="BT338" s="136"/>
      <c r="CD338" s="136"/>
      <c r="CN338" s="136"/>
      <c r="CX338" s="136"/>
      <c r="DH338" s="136"/>
      <c r="DR338" s="136"/>
      <c r="EB338" s="136"/>
      <c r="EL338" s="136"/>
      <c r="EV338" s="136"/>
      <c r="FF338" s="136"/>
      <c r="FP338" s="136"/>
      <c r="FZ338" s="136"/>
      <c r="GJ338" s="136"/>
      <c r="GT338" s="136"/>
      <c r="HD338" s="136"/>
      <c r="HN338" s="136"/>
      <c r="HX338" s="136"/>
      <c r="JL338" s="136"/>
    </row>
    <row xmlns:x14ac="http://schemas.microsoft.com/office/spreadsheetml/2009/9/ac" r="339" s="3" customFormat="true" x14ac:dyDescent="0.25">
      <c r="A339" s="426"/>
      <c r="B339" s="136"/>
      <c r="L339" s="136"/>
      <c r="V339" s="136"/>
      <c r="AF339" s="136"/>
      <c r="AP339" s="136"/>
      <c r="AZ339" s="136"/>
      <c r="BA339" s="136"/>
      <c r="BB339" s="136"/>
      <c r="BC339" s="136"/>
      <c r="BD339" s="136"/>
      <c r="BE339" s="136"/>
      <c r="BF339" s="136"/>
      <c r="BG339" s="136"/>
      <c r="BJ339" s="136"/>
      <c r="BT339" s="136"/>
      <c r="CD339" s="136"/>
      <c r="CN339" s="136"/>
      <c r="CX339" s="136"/>
      <c r="DH339" s="136"/>
      <c r="DR339" s="136"/>
      <c r="EB339" s="136"/>
      <c r="EL339" s="136"/>
      <c r="EV339" s="136"/>
      <c r="FF339" s="136"/>
      <c r="FP339" s="136"/>
      <c r="FZ339" s="136"/>
      <c r="GJ339" s="136"/>
      <c r="GT339" s="136"/>
      <c r="HD339" s="136"/>
      <c r="HN339" s="136"/>
      <c r="HX339" s="136"/>
      <c r="JL339" s="136"/>
    </row>
    <row xmlns:x14ac="http://schemas.microsoft.com/office/spreadsheetml/2009/9/ac" r="340" s="3" customFormat="true" x14ac:dyDescent="0.25">
      <c r="A340" s="426"/>
      <c r="B340" s="136"/>
      <c r="L340" s="136"/>
      <c r="V340" s="136"/>
      <c r="AF340" s="136"/>
      <c r="AP340" s="136"/>
      <c r="AZ340" s="136"/>
      <c r="BA340" s="136"/>
      <c r="BB340" s="136"/>
      <c r="BC340" s="136"/>
      <c r="BD340" s="136"/>
      <c r="BE340" s="136"/>
      <c r="BF340" s="136"/>
      <c r="BG340" s="136"/>
      <c r="BJ340" s="136"/>
      <c r="BT340" s="136"/>
      <c r="CD340" s="136"/>
      <c r="CN340" s="136"/>
      <c r="CX340" s="136"/>
      <c r="DH340" s="136"/>
      <c r="DR340" s="136"/>
      <c r="EB340" s="136"/>
      <c r="EL340" s="136"/>
      <c r="EV340" s="136"/>
      <c r="FF340" s="136"/>
      <c r="FP340" s="136"/>
      <c r="FZ340" s="136"/>
      <c r="GJ340" s="136"/>
      <c r="GT340" s="136"/>
      <c r="HD340" s="136"/>
      <c r="HN340" s="136"/>
      <c r="HX340" s="136"/>
      <c r="JL340" s="136"/>
    </row>
    <row xmlns:x14ac="http://schemas.microsoft.com/office/spreadsheetml/2009/9/ac" r="341" s="3" customFormat="true" x14ac:dyDescent="0.25">
      <c r="A341" s="426"/>
      <c r="B341" s="136"/>
      <c r="L341" s="136"/>
      <c r="V341" s="136"/>
      <c r="AF341" s="136"/>
      <c r="AP341" s="136"/>
      <c r="AZ341" s="136"/>
      <c r="BA341" s="136"/>
      <c r="BB341" s="136"/>
      <c r="BC341" s="136"/>
      <c r="BD341" s="136"/>
      <c r="BE341" s="136"/>
      <c r="BF341" s="136"/>
      <c r="BG341" s="136"/>
      <c r="BJ341" s="136"/>
      <c r="BT341" s="136"/>
      <c r="CD341" s="136"/>
      <c r="CN341" s="136"/>
      <c r="CX341" s="136"/>
      <c r="DH341" s="136"/>
      <c r="DR341" s="136"/>
      <c r="EB341" s="136"/>
      <c r="EL341" s="136"/>
      <c r="EV341" s="136"/>
      <c r="FF341" s="136"/>
      <c r="FP341" s="136"/>
      <c r="FZ341" s="136"/>
      <c r="GJ341" s="136"/>
      <c r="GT341" s="136"/>
      <c r="HD341" s="136"/>
      <c r="HN341" s="136"/>
      <c r="HX341" s="136"/>
      <c r="JL341" s="136"/>
    </row>
    <row xmlns:x14ac="http://schemas.microsoft.com/office/spreadsheetml/2009/9/ac" r="342" s="3" customFormat="true" x14ac:dyDescent="0.25">
      <c r="A342" s="426"/>
      <c r="B342" s="136"/>
      <c r="L342" s="136"/>
      <c r="V342" s="136"/>
      <c r="AF342" s="136"/>
      <c r="AP342" s="136"/>
      <c r="AZ342" s="136"/>
      <c r="BA342" s="136"/>
      <c r="BB342" s="136"/>
      <c r="BC342" s="136"/>
      <c r="BD342" s="136"/>
      <c r="BE342" s="136"/>
      <c r="BF342" s="136"/>
      <c r="BG342" s="136"/>
      <c r="BJ342" s="136"/>
      <c r="BT342" s="136"/>
      <c r="CD342" s="136"/>
      <c r="CN342" s="136"/>
      <c r="CX342" s="136"/>
      <c r="DH342" s="136"/>
      <c r="DR342" s="136"/>
      <c r="EB342" s="136"/>
      <c r="EL342" s="136"/>
      <c r="EV342" s="136"/>
      <c r="FF342" s="136"/>
      <c r="FP342" s="136"/>
      <c r="FZ342" s="136"/>
      <c r="GJ342" s="136"/>
      <c r="GT342" s="136"/>
      <c r="HD342" s="136"/>
      <c r="HN342" s="136"/>
      <c r="HX342" s="136"/>
      <c r="JL342" s="136"/>
    </row>
    <row xmlns:x14ac="http://schemas.microsoft.com/office/spreadsheetml/2009/9/ac" r="343" s="3" customFormat="true" x14ac:dyDescent="0.25">
      <c r="A343" s="426"/>
      <c r="B343" s="136"/>
      <c r="L343" s="136"/>
      <c r="V343" s="136"/>
      <c r="AF343" s="136"/>
      <c r="AP343" s="136"/>
      <c r="AZ343" s="136"/>
      <c r="BA343" s="136"/>
      <c r="BB343" s="136"/>
      <c r="BC343" s="136"/>
      <c r="BD343" s="136"/>
      <c r="BE343" s="136"/>
      <c r="BF343" s="136"/>
      <c r="BG343" s="136"/>
      <c r="BJ343" s="136"/>
      <c r="BT343" s="136"/>
      <c r="CD343" s="136"/>
      <c r="CN343" s="136"/>
      <c r="CX343" s="136"/>
      <c r="DH343" s="136"/>
      <c r="DR343" s="136"/>
      <c r="EB343" s="136"/>
      <c r="EL343" s="136"/>
      <c r="EV343" s="136"/>
      <c r="FF343" s="136"/>
      <c r="FP343" s="136"/>
      <c r="FZ343" s="136"/>
      <c r="GJ343" s="136"/>
      <c r="GT343" s="136"/>
      <c r="HD343" s="136"/>
      <c r="HN343" s="136"/>
      <c r="HX343" s="136"/>
      <c r="JL343" s="136"/>
    </row>
    <row xmlns:x14ac="http://schemas.microsoft.com/office/spreadsheetml/2009/9/ac" r="344" s="3" customFormat="true" x14ac:dyDescent="0.25">
      <c r="A344" s="426"/>
      <c r="B344" s="136"/>
      <c r="L344" s="136"/>
      <c r="V344" s="136"/>
      <c r="AF344" s="136"/>
      <c r="AP344" s="136"/>
      <c r="AZ344" s="136"/>
      <c r="BA344" s="136"/>
      <c r="BB344" s="136"/>
      <c r="BC344" s="136"/>
      <c r="BD344" s="136"/>
      <c r="BE344" s="136"/>
      <c r="BF344" s="136"/>
      <c r="BG344" s="136"/>
      <c r="BJ344" s="136"/>
      <c r="BT344" s="136"/>
      <c r="CD344" s="136"/>
      <c r="CN344" s="136"/>
      <c r="CX344" s="136"/>
      <c r="DH344" s="136"/>
      <c r="DR344" s="136"/>
      <c r="EB344" s="136"/>
      <c r="EL344" s="136"/>
      <c r="EV344" s="136"/>
      <c r="FF344" s="136"/>
      <c r="FP344" s="136"/>
      <c r="FZ344" s="136"/>
      <c r="GJ344" s="136"/>
      <c r="GT344" s="136"/>
      <c r="HD344" s="136"/>
      <c r="HN344" s="136"/>
      <c r="HX344" s="136"/>
      <c r="JL344" s="136"/>
    </row>
    <row xmlns:x14ac="http://schemas.microsoft.com/office/spreadsheetml/2009/9/ac" r="345" s="3" customFormat="true" x14ac:dyDescent="0.25">
      <c r="A345" s="426"/>
      <c r="B345" s="136"/>
      <c r="L345" s="136"/>
      <c r="V345" s="136"/>
      <c r="AF345" s="136"/>
      <c r="AP345" s="136"/>
      <c r="AZ345" s="136"/>
      <c r="BA345" s="136"/>
      <c r="BB345" s="136"/>
      <c r="BC345" s="136"/>
      <c r="BD345" s="136"/>
      <c r="BE345" s="136"/>
      <c r="BF345" s="136"/>
      <c r="BG345" s="136"/>
      <c r="BJ345" s="136"/>
      <c r="BT345" s="136"/>
      <c r="CD345" s="136"/>
      <c r="CN345" s="136"/>
      <c r="CX345" s="136"/>
      <c r="DH345" s="136"/>
      <c r="DR345" s="136"/>
      <c r="EB345" s="136"/>
      <c r="EL345" s="136"/>
      <c r="EV345" s="136"/>
      <c r="FF345" s="136"/>
      <c r="FP345" s="136"/>
      <c r="FZ345" s="136"/>
      <c r="GJ345" s="136"/>
      <c r="GT345" s="136"/>
      <c r="HD345" s="136"/>
      <c r="HN345" s="136"/>
      <c r="HX345" s="136"/>
      <c r="JL345" s="136"/>
    </row>
    <row xmlns:x14ac="http://schemas.microsoft.com/office/spreadsheetml/2009/9/ac" r="346" s="3" customFormat="true" x14ac:dyDescent="0.25">
      <c r="A346" s="426"/>
      <c r="B346" s="136"/>
      <c r="L346" s="136"/>
      <c r="V346" s="136"/>
      <c r="AF346" s="136"/>
      <c r="AP346" s="136"/>
      <c r="AZ346" s="136"/>
      <c r="BA346" s="136"/>
      <c r="BB346" s="136"/>
      <c r="BC346" s="136"/>
      <c r="BD346" s="136"/>
      <c r="BE346" s="136"/>
      <c r="BF346" s="136"/>
      <c r="BG346" s="136"/>
      <c r="BJ346" s="136"/>
      <c r="BT346" s="136"/>
      <c r="CD346" s="136"/>
      <c r="CN346" s="136"/>
      <c r="CX346" s="136"/>
      <c r="DH346" s="136"/>
      <c r="DR346" s="136"/>
      <c r="EB346" s="136"/>
      <c r="EL346" s="136"/>
      <c r="EV346" s="136"/>
      <c r="FF346" s="136"/>
      <c r="FP346" s="136"/>
      <c r="FZ346" s="136"/>
      <c r="GJ346" s="136"/>
      <c r="GT346" s="136"/>
      <c r="HD346" s="136"/>
      <c r="HN346" s="136"/>
      <c r="HX346" s="136"/>
      <c r="JL346" s="136"/>
    </row>
    <row xmlns:x14ac="http://schemas.microsoft.com/office/spreadsheetml/2009/9/ac" r="347" s="3" customFormat="true" x14ac:dyDescent="0.25">
      <c r="A347" s="426"/>
      <c r="B347" s="136"/>
      <c r="L347" s="136"/>
      <c r="V347" s="136"/>
      <c r="AF347" s="136"/>
      <c r="AP347" s="136"/>
      <c r="AZ347" s="136"/>
      <c r="BA347" s="136"/>
      <c r="BB347" s="136"/>
      <c r="BC347" s="136"/>
      <c r="BD347" s="136"/>
      <c r="BE347" s="136"/>
      <c r="BF347" s="136"/>
      <c r="BG347" s="136"/>
      <c r="BJ347" s="136"/>
      <c r="BT347" s="136"/>
      <c r="CD347" s="136"/>
      <c r="CN347" s="136"/>
      <c r="CX347" s="136"/>
      <c r="DH347" s="136"/>
      <c r="DR347" s="136"/>
      <c r="EB347" s="136"/>
      <c r="EL347" s="136"/>
      <c r="EV347" s="136"/>
      <c r="FF347" s="136"/>
      <c r="FP347" s="136"/>
      <c r="FZ347" s="136"/>
      <c r="GJ347" s="136"/>
      <c r="GT347" s="136"/>
      <c r="HD347" s="136"/>
      <c r="HN347" s="136"/>
      <c r="HX347" s="136"/>
      <c r="JL347" s="136"/>
    </row>
    <row xmlns:x14ac="http://schemas.microsoft.com/office/spreadsheetml/2009/9/ac" r="348" s="3" customFormat="true" x14ac:dyDescent="0.25">
      <c r="A348" s="426"/>
      <c r="B348" s="136"/>
      <c r="L348" s="136"/>
      <c r="V348" s="136"/>
      <c r="AF348" s="136"/>
      <c r="AP348" s="136"/>
      <c r="AZ348" s="136"/>
      <c r="BA348" s="136"/>
      <c r="BB348" s="136"/>
      <c r="BC348" s="136"/>
      <c r="BD348" s="136"/>
      <c r="BE348" s="136"/>
      <c r="BF348" s="136"/>
      <c r="BG348" s="136"/>
      <c r="BJ348" s="136"/>
      <c r="BT348" s="136"/>
      <c r="CD348" s="136"/>
      <c r="CN348" s="136"/>
      <c r="CX348" s="136"/>
      <c r="DH348" s="136"/>
      <c r="DR348" s="136"/>
      <c r="EB348" s="136"/>
      <c r="EL348" s="136"/>
      <c r="EV348" s="136"/>
      <c r="FF348" s="136"/>
      <c r="FP348" s="136"/>
      <c r="FZ348" s="136"/>
      <c r="GJ348" s="136"/>
      <c r="GT348" s="136"/>
      <c r="HD348" s="136"/>
      <c r="HN348" s="136"/>
      <c r="HX348" s="136"/>
      <c r="JL348" s="136"/>
    </row>
    <row xmlns:x14ac="http://schemas.microsoft.com/office/spreadsheetml/2009/9/ac" r="349" s="3" customFormat="true" x14ac:dyDescent="0.25">
      <c r="A349" s="426"/>
      <c r="B349" s="136"/>
      <c r="L349" s="136"/>
      <c r="V349" s="136"/>
      <c r="AF349" s="136"/>
      <c r="AP349" s="136"/>
      <c r="AZ349" s="136"/>
      <c r="BA349" s="136"/>
      <c r="BB349" s="136"/>
      <c r="BC349" s="136"/>
      <c r="BD349" s="136"/>
      <c r="BE349" s="136"/>
      <c r="BF349" s="136"/>
      <c r="BG349" s="136"/>
      <c r="BJ349" s="136"/>
      <c r="BT349" s="136"/>
      <c r="CD349" s="136"/>
      <c r="CN349" s="136"/>
      <c r="CX349" s="136"/>
      <c r="DH349" s="136"/>
      <c r="DR349" s="136"/>
      <c r="EB349" s="136"/>
      <c r="EL349" s="136"/>
      <c r="EV349" s="136"/>
      <c r="FF349" s="136"/>
      <c r="FP349" s="136"/>
      <c r="FZ349" s="136"/>
      <c r="GJ349" s="136"/>
      <c r="GT349" s="136"/>
      <c r="HD349" s="136"/>
      <c r="HN349" s="136"/>
      <c r="HX349" s="136"/>
      <c r="JL349" s="136"/>
    </row>
    <row xmlns:x14ac="http://schemas.microsoft.com/office/spreadsheetml/2009/9/ac" r="350" s="3" customFormat="true" x14ac:dyDescent="0.25">
      <c r="A350" s="426"/>
      <c r="B350" s="136"/>
      <c r="L350" s="136"/>
      <c r="V350" s="136"/>
      <c r="AF350" s="136"/>
      <c r="AP350" s="136"/>
      <c r="AZ350" s="136"/>
      <c r="BA350" s="136"/>
      <c r="BB350" s="136"/>
      <c r="BC350" s="136"/>
      <c r="BD350" s="136"/>
      <c r="BE350" s="136"/>
      <c r="BF350" s="136"/>
      <c r="BG350" s="136"/>
      <c r="BJ350" s="136"/>
      <c r="BT350" s="136"/>
      <c r="CD350" s="136"/>
      <c r="CN350" s="136"/>
      <c r="CX350" s="136"/>
      <c r="DH350" s="136"/>
      <c r="DR350" s="136"/>
      <c r="EB350" s="136"/>
      <c r="EL350" s="136"/>
      <c r="EV350" s="136"/>
      <c r="FF350" s="136"/>
      <c r="FP350" s="136"/>
      <c r="FZ350" s="136"/>
      <c r="GJ350" s="136"/>
      <c r="GT350" s="136"/>
      <c r="HD350" s="136"/>
      <c r="HN350" s="136"/>
      <c r="HX350" s="136"/>
      <c r="JL350" s="136"/>
    </row>
    <row xmlns:x14ac="http://schemas.microsoft.com/office/spreadsheetml/2009/9/ac" r="351" s="3" customFormat="true" x14ac:dyDescent="0.25">
      <c r="A351" s="426"/>
      <c r="B351" s="136"/>
      <c r="L351" s="136"/>
      <c r="V351" s="136"/>
      <c r="AF351" s="136"/>
      <c r="AP351" s="136"/>
      <c r="AZ351" s="136"/>
      <c r="BA351" s="136"/>
      <c r="BB351" s="136"/>
      <c r="BC351" s="136"/>
      <c r="BD351" s="136"/>
      <c r="BE351" s="136"/>
      <c r="BF351" s="136"/>
      <c r="BG351" s="136"/>
      <c r="BJ351" s="136"/>
      <c r="BT351" s="136"/>
      <c r="CD351" s="136"/>
      <c r="CN351" s="136"/>
      <c r="CX351" s="136"/>
      <c r="DH351" s="136"/>
      <c r="DR351" s="136"/>
      <c r="EB351" s="136"/>
      <c r="EL351" s="136"/>
      <c r="EV351" s="136"/>
      <c r="FF351" s="136"/>
      <c r="FP351" s="136"/>
      <c r="FZ351" s="136"/>
      <c r="GJ351" s="136"/>
      <c r="GT351" s="136"/>
      <c r="HD351" s="136"/>
      <c r="HN351" s="136"/>
      <c r="HX351" s="136"/>
      <c r="JL351" s="136"/>
    </row>
    <row xmlns:x14ac="http://schemas.microsoft.com/office/spreadsheetml/2009/9/ac" r="352" s="3" customFormat="true" x14ac:dyDescent="0.25">
      <c r="A352" s="426"/>
      <c r="B352" s="136"/>
      <c r="L352" s="136"/>
      <c r="V352" s="136"/>
      <c r="AF352" s="136"/>
      <c r="AP352" s="136"/>
      <c r="AZ352" s="136"/>
      <c r="BA352" s="136"/>
      <c r="BB352" s="136"/>
      <c r="BC352" s="136"/>
      <c r="BD352" s="136"/>
      <c r="BE352" s="136"/>
      <c r="BF352" s="136"/>
      <c r="BG352" s="136"/>
      <c r="BJ352" s="136"/>
      <c r="BT352" s="136"/>
      <c r="CD352" s="136"/>
      <c r="CN352" s="136"/>
      <c r="CX352" s="136"/>
      <c r="DH352" s="136"/>
      <c r="DR352" s="136"/>
      <c r="EB352" s="136"/>
      <c r="EL352" s="136"/>
      <c r="EV352" s="136"/>
      <c r="FF352" s="136"/>
      <c r="FP352" s="136"/>
      <c r="FZ352" s="136"/>
      <c r="GJ352" s="136"/>
      <c r="GT352" s="136"/>
      <c r="HD352" s="136"/>
      <c r="HN352" s="136"/>
      <c r="HX352" s="136"/>
      <c r="JL352" s="136"/>
    </row>
    <row xmlns:x14ac="http://schemas.microsoft.com/office/spreadsheetml/2009/9/ac" r="353" s="3" customFormat="true" x14ac:dyDescent="0.25">
      <c r="A353" s="426"/>
      <c r="B353" s="136"/>
      <c r="L353" s="136"/>
      <c r="V353" s="136"/>
      <c r="AF353" s="136"/>
      <c r="AP353" s="136"/>
      <c r="AZ353" s="136"/>
      <c r="BA353" s="136"/>
      <c r="BB353" s="136"/>
      <c r="BC353" s="136"/>
      <c r="BD353" s="136"/>
      <c r="BE353" s="136"/>
      <c r="BF353" s="136"/>
      <c r="BG353" s="136"/>
      <c r="BJ353" s="136"/>
      <c r="BT353" s="136"/>
      <c r="CD353" s="136"/>
      <c r="CN353" s="136"/>
      <c r="CX353" s="136"/>
      <c r="DH353" s="136"/>
      <c r="DR353" s="136"/>
      <c r="EB353" s="136"/>
      <c r="EL353" s="136"/>
      <c r="EV353" s="136"/>
      <c r="FF353" s="136"/>
      <c r="FP353" s="136"/>
      <c r="FZ353" s="136"/>
      <c r="GJ353" s="136"/>
      <c r="GT353" s="136"/>
      <c r="HD353" s="136"/>
      <c r="HN353" s="136"/>
      <c r="HX353" s="136"/>
      <c r="JL353" s="136"/>
    </row>
    <row xmlns:x14ac="http://schemas.microsoft.com/office/spreadsheetml/2009/9/ac" r="354" s="3" customFormat="true" x14ac:dyDescent="0.25">
      <c r="A354" s="426"/>
      <c r="B354" s="136"/>
      <c r="L354" s="136"/>
      <c r="V354" s="136"/>
      <c r="AF354" s="136"/>
      <c r="AP354" s="136"/>
      <c r="AZ354" s="136"/>
      <c r="BA354" s="136"/>
      <c r="BB354" s="136"/>
      <c r="BC354" s="136"/>
      <c r="BD354" s="136"/>
      <c r="BE354" s="136"/>
      <c r="BF354" s="136"/>
      <c r="BG354" s="136"/>
      <c r="BJ354" s="136"/>
      <c r="BT354" s="136"/>
      <c r="CD354" s="136"/>
      <c r="CN354" s="136"/>
      <c r="CX354" s="136"/>
      <c r="DH354" s="136"/>
      <c r="DR354" s="136"/>
      <c r="EB354" s="136"/>
      <c r="EL354" s="136"/>
      <c r="EV354" s="136"/>
      <c r="FF354" s="136"/>
      <c r="FP354" s="136"/>
      <c r="FZ354" s="136"/>
      <c r="GJ354" s="136"/>
      <c r="GT354" s="136"/>
      <c r="HD354" s="136"/>
      <c r="HN354" s="136"/>
      <c r="HX354" s="136"/>
      <c r="JL354" s="136"/>
    </row>
    <row xmlns:x14ac="http://schemas.microsoft.com/office/spreadsheetml/2009/9/ac" r="355" s="3" customFormat="true" x14ac:dyDescent="0.25">
      <c r="A355" s="426"/>
      <c r="B355" s="136"/>
      <c r="L355" s="136"/>
      <c r="V355" s="136"/>
      <c r="AF355" s="136"/>
      <c r="AP355" s="136"/>
      <c r="AZ355" s="136"/>
      <c r="BA355" s="136"/>
      <c r="BB355" s="136"/>
      <c r="BC355" s="136"/>
      <c r="BD355" s="136"/>
      <c r="BE355" s="136"/>
      <c r="BF355" s="136"/>
      <c r="BG355" s="136"/>
      <c r="BJ355" s="136"/>
      <c r="BT355" s="136"/>
      <c r="CD355" s="136"/>
      <c r="CN355" s="136"/>
      <c r="CX355" s="136"/>
      <c r="DH355" s="136"/>
      <c r="DR355" s="136"/>
      <c r="EB355" s="136"/>
      <c r="EL355" s="136"/>
      <c r="EV355" s="136"/>
      <c r="FF355" s="136"/>
      <c r="FP355" s="136"/>
      <c r="FZ355" s="136"/>
      <c r="GJ355" s="136"/>
      <c r="GT355" s="136"/>
      <c r="HD355" s="136"/>
      <c r="HN355" s="136"/>
      <c r="HX355" s="136"/>
      <c r="JL355" s="136"/>
    </row>
    <row xmlns:x14ac="http://schemas.microsoft.com/office/spreadsheetml/2009/9/ac" r="356" s="3" customFormat="true" x14ac:dyDescent="0.25">
      <c r="A356" s="426"/>
      <c r="B356" s="136"/>
      <c r="L356" s="136"/>
      <c r="V356" s="136"/>
      <c r="AF356" s="136"/>
      <c r="AP356" s="136"/>
      <c r="AZ356" s="136"/>
      <c r="BA356" s="136"/>
      <c r="BB356" s="136"/>
      <c r="BC356" s="136"/>
      <c r="BD356" s="136"/>
      <c r="BE356" s="136"/>
      <c r="BF356" s="136"/>
      <c r="BG356" s="136"/>
      <c r="BJ356" s="136"/>
      <c r="BT356" s="136"/>
      <c r="CD356" s="136"/>
      <c r="CN356" s="136"/>
      <c r="CX356" s="136"/>
      <c r="DH356" s="136"/>
      <c r="DR356" s="136"/>
      <c r="EB356" s="136"/>
      <c r="EL356" s="136"/>
      <c r="EV356" s="136"/>
      <c r="FF356" s="136"/>
      <c r="FP356" s="136"/>
      <c r="FZ356" s="136"/>
      <c r="GJ356" s="136"/>
      <c r="GT356" s="136"/>
      <c r="HD356" s="136"/>
      <c r="HN356" s="136"/>
      <c r="HX356" s="136"/>
      <c r="JL356" s="136"/>
    </row>
    <row xmlns:x14ac="http://schemas.microsoft.com/office/spreadsheetml/2009/9/ac" r="357" s="3" customFormat="true" x14ac:dyDescent="0.25">
      <c r="A357" s="426"/>
      <c r="B357" s="136"/>
      <c r="L357" s="136"/>
      <c r="V357" s="136"/>
      <c r="AF357" s="136"/>
      <c r="AP357" s="136"/>
      <c r="AZ357" s="136"/>
      <c r="BA357" s="136"/>
      <c r="BB357" s="136"/>
      <c r="BC357" s="136"/>
      <c r="BD357" s="136"/>
      <c r="BE357" s="136"/>
      <c r="BF357" s="136"/>
      <c r="BG357" s="136"/>
      <c r="BJ357" s="136"/>
      <c r="BT357" s="136"/>
      <c r="CD357" s="136"/>
      <c r="CN357" s="136"/>
      <c r="CX357" s="136"/>
      <c r="DH357" s="136"/>
      <c r="DR357" s="136"/>
      <c r="EB357" s="136"/>
      <c r="EL357" s="136"/>
      <c r="EV357" s="136"/>
      <c r="FF357" s="136"/>
      <c r="FP357" s="136"/>
      <c r="FZ357" s="136"/>
      <c r="GJ357" s="136"/>
      <c r="GT357" s="136"/>
      <c r="HD357" s="136"/>
      <c r="HN357" s="136"/>
      <c r="HX357" s="136"/>
      <c r="JL357" s="136"/>
    </row>
    <row xmlns:x14ac="http://schemas.microsoft.com/office/spreadsheetml/2009/9/ac" r="358" s="3" customFormat="true" x14ac:dyDescent="0.25">
      <c r="A358" s="426"/>
      <c r="B358" s="136"/>
      <c r="L358" s="136"/>
      <c r="V358" s="136"/>
      <c r="AF358" s="136"/>
      <c r="AP358" s="136"/>
      <c r="AZ358" s="136"/>
      <c r="BA358" s="136"/>
      <c r="BB358" s="136"/>
      <c r="BC358" s="136"/>
      <c r="BD358" s="136"/>
      <c r="BE358" s="136"/>
      <c r="BF358" s="136"/>
      <c r="BG358" s="136"/>
      <c r="BJ358" s="136"/>
      <c r="BT358" s="136"/>
      <c r="CD358" s="136"/>
      <c r="CN358" s="136"/>
      <c r="CX358" s="136"/>
      <c r="DH358" s="136"/>
      <c r="DR358" s="136"/>
      <c r="EB358" s="136"/>
      <c r="EL358" s="136"/>
      <c r="EV358" s="136"/>
      <c r="FF358" s="136"/>
      <c r="FP358" s="136"/>
      <c r="FZ358" s="136"/>
      <c r="GJ358" s="136"/>
      <c r="GT358" s="136"/>
      <c r="HD358" s="136"/>
      <c r="HN358" s="136"/>
      <c r="HX358" s="136"/>
      <c r="JL358" s="136"/>
    </row>
    <row xmlns:x14ac="http://schemas.microsoft.com/office/spreadsheetml/2009/9/ac" r="359" s="3" customFormat="true" x14ac:dyDescent="0.25">
      <c r="A359" s="426"/>
      <c r="B359" s="136"/>
      <c r="L359" s="136"/>
      <c r="V359" s="136"/>
      <c r="AF359" s="136"/>
      <c r="AP359" s="136"/>
      <c r="AZ359" s="136"/>
      <c r="BA359" s="136"/>
      <c r="BB359" s="136"/>
      <c r="BC359" s="136"/>
      <c r="BD359" s="136"/>
      <c r="BE359" s="136"/>
      <c r="BF359" s="136"/>
      <c r="BG359" s="136"/>
      <c r="BJ359" s="136"/>
      <c r="BT359" s="136"/>
      <c r="CD359" s="136"/>
      <c r="CN359" s="136"/>
      <c r="CX359" s="136"/>
      <c r="DH359" s="136"/>
      <c r="DR359" s="136"/>
      <c r="EB359" s="136"/>
      <c r="EL359" s="136"/>
      <c r="EV359" s="136"/>
      <c r="FF359" s="136"/>
      <c r="FP359" s="136"/>
      <c r="FZ359" s="136"/>
      <c r="GJ359" s="136"/>
      <c r="GT359" s="136"/>
      <c r="HD359" s="136"/>
      <c r="HN359" s="136"/>
      <c r="HX359" s="136"/>
      <c r="JL359" s="136"/>
    </row>
    <row xmlns:x14ac="http://schemas.microsoft.com/office/spreadsheetml/2009/9/ac" r="360" s="3" customFormat="true" x14ac:dyDescent="0.25">
      <c r="A360" s="426"/>
      <c r="B360" s="136"/>
      <c r="L360" s="136"/>
      <c r="V360" s="136"/>
      <c r="AF360" s="136"/>
      <c r="AP360" s="136"/>
      <c r="AZ360" s="136"/>
      <c r="BA360" s="136"/>
      <c r="BB360" s="136"/>
      <c r="BC360" s="136"/>
      <c r="BD360" s="136"/>
      <c r="BE360" s="136"/>
      <c r="BF360" s="136"/>
      <c r="BG360" s="136"/>
      <c r="BJ360" s="136"/>
      <c r="BT360" s="136"/>
      <c r="CD360" s="136"/>
      <c r="CN360" s="136"/>
      <c r="CX360" s="136"/>
      <c r="DH360" s="136"/>
      <c r="DR360" s="136"/>
      <c r="EB360" s="136"/>
      <c r="EL360" s="136"/>
      <c r="EV360" s="136"/>
      <c r="FF360" s="136"/>
      <c r="FP360" s="136"/>
      <c r="FZ360" s="136"/>
      <c r="GJ360" s="136"/>
      <c r="GT360" s="136"/>
      <c r="HD360" s="136"/>
      <c r="HN360" s="136"/>
      <c r="HX360" s="136"/>
      <c r="JL360" s="136"/>
    </row>
    <row xmlns:x14ac="http://schemas.microsoft.com/office/spreadsheetml/2009/9/ac" r="361" s="3" customFormat="true" x14ac:dyDescent="0.25">
      <c r="A361" s="426"/>
      <c r="B361" s="136"/>
      <c r="L361" s="136"/>
      <c r="V361" s="136"/>
      <c r="AF361" s="136"/>
      <c r="AP361" s="136"/>
      <c r="AZ361" s="136"/>
      <c r="BA361" s="136"/>
      <c r="BB361" s="136"/>
      <c r="BC361" s="136"/>
      <c r="BD361" s="136"/>
      <c r="BE361" s="136"/>
      <c r="BF361" s="136"/>
      <c r="BG361" s="136"/>
      <c r="BJ361" s="136"/>
      <c r="BT361" s="136"/>
      <c r="CD361" s="136"/>
      <c r="CN361" s="136"/>
      <c r="CX361" s="136"/>
      <c r="DH361" s="136"/>
      <c r="DR361" s="136"/>
      <c r="EB361" s="136"/>
      <c r="EL361" s="136"/>
      <c r="EV361" s="136"/>
      <c r="FF361" s="136"/>
      <c r="FP361" s="136"/>
      <c r="FZ361" s="136"/>
      <c r="GJ361" s="136"/>
      <c r="GT361" s="136"/>
      <c r="HD361" s="136"/>
      <c r="HN361" s="136"/>
      <c r="HX361" s="136"/>
      <c r="JL361" s="136"/>
    </row>
    <row xmlns:x14ac="http://schemas.microsoft.com/office/spreadsheetml/2009/9/ac" r="362" s="3" customFormat="true" x14ac:dyDescent="0.25">
      <c r="A362" s="426"/>
      <c r="B362" s="136"/>
      <c r="L362" s="136"/>
      <c r="V362" s="136"/>
      <c r="AF362" s="136"/>
      <c r="AP362" s="136"/>
      <c r="AZ362" s="136"/>
      <c r="BA362" s="136"/>
      <c r="BB362" s="136"/>
      <c r="BC362" s="136"/>
      <c r="BD362" s="136"/>
      <c r="BE362" s="136"/>
      <c r="BF362" s="136"/>
      <c r="BG362" s="136"/>
      <c r="BJ362" s="136"/>
      <c r="BT362" s="136"/>
      <c r="CD362" s="136"/>
      <c r="CN362" s="136"/>
      <c r="CX362" s="136"/>
      <c r="DH362" s="136"/>
      <c r="DR362" s="136"/>
      <c r="EB362" s="136"/>
      <c r="EL362" s="136"/>
      <c r="EV362" s="136"/>
      <c r="FF362" s="136"/>
      <c r="FP362" s="136"/>
      <c r="FZ362" s="136"/>
      <c r="GJ362" s="136"/>
      <c r="GT362" s="136"/>
      <c r="HD362" s="136"/>
      <c r="HN362" s="136"/>
      <c r="HX362" s="136"/>
      <c r="JL362" s="136"/>
    </row>
    <row xmlns:x14ac="http://schemas.microsoft.com/office/spreadsheetml/2009/9/ac" r="363" s="3" customFormat="true" x14ac:dyDescent="0.25">
      <c r="A363" s="426"/>
      <c r="B363" s="136"/>
      <c r="L363" s="136"/>
      <c r="V363" s="136"/>
      <c r="AF363" s="136"/>
      <c r="AP363" s="136"/>
      <c r="AZ363" s="136"/>
      <c r="BA363" s="136"/>
      <c r="BB363" s="136"/>
      <c r="BC363" s="136"/>
      <c r="BD363" s="136"/>
      <c r="BE363" s="136"/>
      <c r="BF363" s="136"/>
      <c r="BG363" s="136"/>
      <c r="BJ363" s="136"/>
      <c r="BT363" s="136"/>
      <c r="CD363" s="136"/>
      <c r="CN363" s="136"/>
      <c r="CX363" s="136"/>
      <c r="DH363" s="136"/>
      <c r="DR363" s="136"/>
      <c r="EB363" s="136"/>
      <c r="EL363" s="136"/>
      <c r="EV363" s="136"/>
      <c r="FF363" s="136"/>
      <c r="FP363" s="136"/>
      <c r="FZ363" s="136"/>
      <c r="GJ363" s="136"/>
      <c r="GT363" s="136"/>
      <c r="HD363" s="136"/>
      <c r="HN363" s="136"/>
      <c r="HX363" s="136"/>
      <c r="JL363" s="136"/>
    </row>
    <row xmlns:x14ac="http://schemas.microsoft.com/office/spreadsheetml/2009/9/ac" r="364" s="3" customFormat="true" x14ac:dyDescent="0.25">
      <c r="A364" s="426"/>
      <c r="B364" s="136"/>
      <c r="L364" s="136"/>
      <c r="V364" s="136"/>
      <c r="AF364" s="136"/>
      <c r="AP364" s="136"/>
      <c r="AZ364" s="136"/>
      <c r="BA364" s="136"/>
      <c r="BB364" s="136"/>
      <c r="BC364" s="136"/>
      <c r="BD364" s="136"/>
      <c r="BE364" s="136"/>
      <c r="BF364" s="136"/>
      <c r="BG364" s="136"/>
      <c r="BJ364" s="136"/>
      <c r="BT364" s="136"/>
      <c r="CD364" s="136"/>
      <c r="CN364" s="136"/>
      <c r="CX364" s="136"/>
      <c r="DH364" s="136"/>
      <c r="DR364" s="136"/>
      <c r="EB364" s="136"/>
      <c r="EL364" s="136"/>
      <c r="EV364" s="136"/>
      <c r="FF364" s="136"/>
      <c r="FP364" s="136"/>
      <c r="FZ364" s="136"/>
      <c r="GJ364" s="136"/>
      <c r="GT364" s="136"/>
      <c r="HD364" s="136"/>
      <c r="HN364" s="136"/>
      <c r="HX364" s="136"/>
      <c r="JL364" s="136"/>
    </row>
    <row xmlns:x14ac="http://schemas.microsoft.com/office/spreadsheetml/2009/9/ac" r="365" s="3" customFormat="true" x14ac:dyDescent="0.25">
      <c r="A365" s="426"/>
      <c r="B365" s="136"/>
      <c r="L365" s="136"/>
      <c r="V365" s="136"/>
      <c r="AF365" s="136"/>
      <c r="AP365" s="136"/>
      <c r="AZ365" s="136"/>
      <c r="BA365" s="136"/>
      <c r="BB365" s="136"/>
      <c r="BC365" s="136"/>
      <c r="BD365" s="136"/>
      <c r="BE365" s="136"/>
      <c r="BF365" s="136"/>
      <c r="BG365" s="136"/>
      <c r="BJ365" s="136"/>
      <c r="BT365" s="136"/>
      <c r="CD365" s="136"/>
      <c r="CN365" s="136"/>
      <c r="CX365" s="136"/>
      <c r="DH365" s="136"/>
      <c r="DR365" s="136"/>
      <c r="EB365" s="136"/>
      <c r="EL365" s="136"/>
      <c r="EV365" s="136"/>
      <c r="FF365" s="136"/>
      <c r="FP365" s="136"/>
      <c r="FZ365" s="136"/>
      <c r="GJ365" s="136"/>
      <c r="GT365" s="136"/>
      <c r="HD365" s="136"/>
      <c r="HN365" s="136"/>
      <c r="HX365" s="136"/>
      <c r="JL365" s="136"/>
    </row>
    <row xmlns:x14ac="http://schemas.microsoft.com/office/spreadsheetml/2009/9/ac" r="366" s="3" customFormat="true" x14ac:dyDescent="0.25">
      <c r="A366" s="426"/>
      <c r="B366" s="136"/>
      <c r="L366" s="136"/>
      <c r="V366" s="136"/>
      <c r="AF366" s="136"/>
      <c r="AP366" s="136"/>
      <c r="AZ366" s="136"/>
      <c r="BA366" s="136"/>
      <c r="BB366" s="136"/>
      <c r="BC366" s="136"/>
      <c r="BD366" s="136"/>
      <c r="BE366" s="136"/>
      <c r="BF366" s="136"/>
      <c r="BG366" s="136"/>
      <c r="BJ366" s="136"/>
      <c r="BT366" s="136"/>
      <c r="CD366" s="136"/>
      <c r="CN366" s="136"/>
      <c r="CX366" s="136"/>
      <c r="DH366" s="136"/>
      <c r="DR366" s="136"/>
      <c r="EB366" s="136"/>
      <c r="EL366" s="136"/>
      <c r="EV366" s="136"/>
      <c r="FF366" s="136"/>
      <c r="FP366" s="136"/>
      <c r="FZ366" s="136"/>
      <c r="GJ366" s="136"/>
      <c r="GT366" s="136"/>
      <c r="HD366" s="136"/>
      <c r="HN366" s="136"/>
      <c r="HX366" s="136"/>
      <c r="JL366" s="136"/>
    </row>
    <row xmlns:x14ac="http://schemas.microsoft.com/office/spreadsheetml/2009/9/ac" r="367" s="3" customFormat="true" x14ac:dyDescent="0.25">
      <c r="A367" s="426"/>
      <c r="B367" s="136"/>
      <c r="L367" s="136"/>
      <c r="V367" s="136"/>
      <c r="AF367" s="136"/>
      <c r="AP367" s="136"/>
      <c r="AZ367" s="136"/>
      <c r="BA367" s="136"/>
      <c r="BB367" s="136"/>
      <c r="BC367" s="136"/>
      <c r="BD367" s="136"/>
      <c r="BE367" s="136"/>
      <c r="BF367" s="136"/>
      <c r="BG367" s="136"/>
      <c r="BJ367" s="136"/>
      <c r="BT367" s="136"/>
      <c r="CD367" s="136"/>
      <c r="CN367" s="136"/>
      <c r="CX367" s="136"/>
      <c r="DH367" s="136"/>
      <c r="DR367" s="136"/>
      <c r="EB367" s="136"/>
      <c r="EL367" s="136"/>
      <c r="EV367" s="136"/>
      <c r="FF367" s="136"/>
      <c r="FP367" s="136"/>
      <c r="FZ367" s="136"/>
      <c r="GJ367" s="136"/>
      <c r="GT367" s="136"/>
      <c r="HD367" s="136"/>
      <c r="HN367" s="136"/>
      <c r="HX367" s="136"/>
      <c r="JL367" s="136"/>
    </row>
    <row xmlns:x14ac="http://schemas.microsoft.com/office/spreadsheetml/2009/9/ac" r="368" s="3" customFormat="true" x14ac:dyDescent="0.25">
      <c r="A368" s="426"/>
      <c r="B368" s="136"/>
      <c r="L368" s="136"/>
      <c r="V368" s="136"/>
      <c r="AF368" s="136"/>
      <c r="AP368" s="136"/>
      <c r="AZ368" s="136"/>
      <c r="BA368" s="136"/>
      <c r="BB368" s="136"/>
      <c r="BC368" s="136"/>
      <c r="BD368" s="136"/>
      <c r="BE368" s="136"/>
      <c r="BF368" s="136"/>
      <c r="BG368" s="136"/>
      <c r="BJ368" s="136"/>
      <c r="BT368" s="136"/>
      <c r="CD368" s="136"/>
      <c r="CN368" s="136"/>
      <c r="CX368" s="136"/>
      <c r="DH368" s="136"/>
      <c r="DR368" s="136"/>
      <c r="EB368" s="136"/>
      <c r="EL368" s="136"/>
      <c r="EV368" s="136"/>
      <c r="FF368" s="136"/>
      <c r="FP368" s="136"/>
      <c r="FZ368" s="136"/>
      <c r="GJ368" s="136"/>
      <c r="GT368" s="136"/>
      <c r="HD368" s="136"/>
      <c r="HN368" s="136"/>
      <c r="HX368" s="136"/>
      <c r="JL368" s="136"/>
    </row>
    <row xmlns:x14ac="http://schemas.microsoft.com/office/spreadsheetml/2009/9/ac" r="369" s="3" customFormat="true" x14ac:dyDescent="0.25">
      <c r="A369" s="426"/>
      <c r="B369" s="136"/>
      <c r="L369" s="136"/>
      <c r="V369" s="136"/>
      <c r="AF369" s="136"/>
      <c r="AP369" s="136"/>
      <c r="AZ369" s="136"/>
      <c r="BA369" s="136"/>
      <c r="BB369" s="136"/>
      <c r="BC369" s="136"/>
      <c r="BD369" s="136"/>
      <c r="BE369" s="136"/>
      <c r="BF369" s="136"/>
      <c r="BG369" s="136"/>
      <c r="BJ369" s="136"/>
      <c r="BT369" s="136"/>
      <c r="CD369" s="136"/>
      <c r="CN369" s="136"/>
      <c r="CX369" s="136"/>
      <c r="DH369" s="136"/>
      <c r="DR369" s="136"/>
      <c r="EB369" s="136"/>
      <c r="EL369" s="136"/>
      <c r="EV369" s="136"/>
      <c r="FF369" s="136"/>
      <c r="FP369" s="136"/>
      <c r="FZ369" s="136"/>
      <c r="GJ369" s="136"/>
      <c r="GT369" s="136"/>
      <c r="HD369" s="136"/>
      <c r="HN369" s="136"/>
      <c r="HX369" s="136"/>
      <c r="JL369" s="136"/>
    </row>
    <row xmlns:x14ac="http://schemas.microsoft.com/office/spreadsheetml/2009/9/ac" r="370" s="3" customFormat="true" x14ac:dyDescent="0.25">
      <c r="A370" s="426"/>
      <c r="B370" s="136"/>
      <c r="L370" s="136"/>
      <c r="V370" s="136"/>
      <c r="AF370" s="136"/>
      <c r="AP370" s="136"/>
      <c r="AZ370" s="136"/>
      <c r="BA370" s="136"/>
      <c r="BB370" s="136"/>
      <c r="BC370" s="136"/>
      <c r="BD370" s="136"/>
      <c r="BE370" s="136"/>
      <c r="BF370" s="136"/>
      <c r="BG370" s="136"/>
      <c r="BJ370" s="136"/>
      <c r="BT370" s="136"/>
      <c r="CD370" s="136"/>
      <c r="CN370" s="136"/>
      <c r="CX370" s="136"/>
      <c r="DH370" s="136"/>
      <c r="DR370" s="136"/>
      <c r="EB370" s="136"/>
      <c r="EL370" s="136"/>
      <c r="EV370" s="136"/>
      <c r="FF370" s="136"/>
      <c r="FP370" s="136"/>
      <c r="FZ370" s="136"/>
      <c r="GJ370" s="136"/>
      <c r="GT370" s="136"/>
      <c r="HD370" s="136"/>
      <c r="HN370" s="136"/>
      <c r="HX370" s="136"/>
      <c r="JL370" s="136"/>
    </row>
    <row xmlns:x14ac="http://schemas.microsoft.com/office/spreadsheetml/2009/9/ac" r="371" s="3" customFormat="true" x14ac:dyDescent="0.25">
      <c r="A371" s="426"/>
      <c r="B371" s="136"/>
      <c r="L371" s="136"/>
      <c r="V371" s="136"/>
      <c r="AF371" s="136"/>
      <c r="AP371" s="136"/>
      <c r="AZ371" s="136"/>
      <c r="BA371" s="136"/>
      <c r="BB371" s="136"/>
      <c r="BC371" s="136"/>
      <c r="BD371" s="136"/>
      <c r="BE371" s="136"/>
      <c r="BF371" s="136"/>
      <c r="BG371" s="136"/>
      <c r="BJ371" s="136"/>
      <c r="BT371" s="136"/>
      <c r="CD371" s="136"/>
      <c r="CN371" s="136"/>
      <c r="CX371" s="136"/>
      <c r="DH371" s="136"/>
      <c r="DR371" s="136"/>
      <c r="EB371" s="136"/>
      <c r="EL371" s="136"/>
      <c r="EV371" s="136"/>
      <c r="FF371" s="136"/>
      <c r="FP371" s="136"/>
      <c r="FZ371" s="136"/>
      <c r="GJ371" s="136"/>
      <c r="GT371" s="136"/>
      <c r="HD371" s="136"/>
      <c r="HN371" s="136"/>
      <c r="HX371" s="136"/>
      <c r="JL371" s="136"/>
    </row>
    <row xmlns:x14ac="http://schemas.microsoft.com/office/spreadsheetml/2009/9/ac" r="372" s="3" customFormat="true" x14ac:dyDescent="0.25">
      <c r="A372" s="426"/>
      <c r="B372" s="136"/>
      <c r="L372" s="136"/>
      <c r="V372" s="136"/>
      <c r="AF372" s="136"/>
      <c r="AP372" s="136"/>
      <c r="AZ372" s="136"/>
      <c r="BA372" s="136"/>
      <c r="BB372" s="136"/>
      <c r="BC372" s="136"/>
      <c r="BD372" s="136"/>
      <c r="BE372" s="136"/>
      <c r="BF372" s="136"/>
      <c r="BG372" s="136"/>
      <c r="BJ372" s="136"/>
      <c r="BT372" s="136"/>
      <c r="CD372" s="136"/>
      <c r="CN372" s="136"/>
      <c r="CX372" s="136"/>
      <c r="DH372" s="136"/>
      <c r="DR372" s="136"/>
      <c r="EB372" s="136"/>
      <c r="EL372" s="136"/>
      <c r="EV372" s="136"/>
      <c r="FF372" s="136"/>
      <c r="FP372" s="136"/>
      <c r="FZ372" s="136"/>
      <c r="GJ372" s="136"/>
      <c r="GT372" s="136"/>
      <c r="HD372" s="136"/>
      <c r="HN372" s="136"/>
      <c r="HX372" s="136"/>
      <c r="JL372" s="136"/>
    </row>
    <row xmlns:x14ac="http://schemas.microsoft.com/office/spreadsheetml/2009/9/ac" r="373" s="3" customFormat="true" x14ac:dyDescent="0.25">
      <c r="A373" s="426"/>
      <c r="B373" s="136"/>
      <c r="L373" s="136"/>
      <c r="V373" s="136"/>
      <c r="AF373" s="136"/>
      <c r="AP373" s="136"/>
      <c r="AZ373" s="136"/>
      <c r="BA373" s="136"/>
      <c r="BB373" s="136"/>
      <c r="BC373" s="136"/>
      <c r="BD373" s="136"/>
      <c r="BE373" s="136"/>
      <c r="BF373" s="136"/>
      <c r="BG373" s="136"/>
      <c r="BJ373" s="136"/>
      <c r="BT373" s="136"/>
      <c r="CD373" s="136"/>
      <c r="CN373" s="136"/>
      <c r="CX373" s="136"/>
      <c r="DH373" s="136"/>
      <c r="DR373" s="136"/>
      <c r="EB373" s="136"/>
      <c r="EL373" s="136"/>
      <c r="EV373" s="136"/>
      <c r="FF373" s="136"/>
      <c r="FP373" s="136"/>
      <c r="FZ373" s="136"/>
      <c r="GJ373" s="136"/>
      <c r="GT373" s="136"/>
      <c r="HD373" s="136"/>
      <c r="HN373" s="136"/>
      <c r="HX373" s="136"/>
      <c r="JL373" s="136"/>
    </row>
    <row xmlns:x14ac="http://schemas.microsoft.com/office/spreadsheetml/2009/9/ac" r="374" s="3" customFormat="true" x14ac:dyDescent="0.25">
      <c r="A374" s="426"/>
      <c r="B374" s="136"/>
      <c r="L374" s="136"/>
      <c r="V374" s="136"/>
      <c r="AF374" s="136"/>
      <c r="AP374" s="136"/>
      <c r="AZ374" s="136"/>
      <c r="BA374" s="136"/>
      <c r="BB374" s="136"/>
      <c r="BC374" s="136"/>
      <c r="BD374" s="136"/>
      <c r="BE374" s="136"/>
      <c r="BF374" s="136"/>
      <c r="BG374" s="136"/>
      <c r="BJ374" s="136"/>
      <c r="BT374" s="136"/>
      <c r="CD374" s="136"/>
      <c r="CN374" s="136"/>
      <c r="CX374" s="136"/>
      <c r="DH374" s="136"/>
      <c r="DR374" s="136"/>
      <c r="EB374" s="136"/>
      <c r="EL374" s="136"/>
      <c r="EV374" s="136"/>
      <c r="FF374" s="136"/>
      <c r="FP374" s="136"/>
      <c r="FZ374" s="136"/>
      <c r="GJ374" s="136"/>
      <c r="GT374" s="136"/>
      <c r="HD374" s="136"/>
      <c r="HN374" s="136"/>
      <c r="HX374" s="136"/>
      <c r="JL374" s="136"/>
    </row>
    <row xmlns:x14ac="http://schemas.microsoft.com/office/spreadsheetml/2009/9/ac" r="375" s="3" customFormat="true" x14ac:dyDescent="0.25">
      <c r="A375" s="426"/>
      <c r="B375" s="136"/>
      <c r="L375" s="136"/>
      <c r="V375" s="136"/>
      <c r="AF375" s="136"/>
      <c r="AP375" s="136"/>
      <c r="AZ375" s="136"/>
      <c r="BA375" s="136"/>
      <c r="BB375" s="136"/>
      <c r="BC375" s="136"/>
      <c r="BD375" s="136"/>
      <c r="BE375" s="136"/>
      <c r="BF375" s="136"/>
      <c r="BG375" s="136"/>
      <c r="BJ375" s="136"/>
      <c r="BT375" s="136"/>
      <c r="CD375" s="136"/>
      <c r="CN375" s="136"/>
      <c r="CX375" s="136"/>
      <c r="DH375" s="136"/>
      <c r="DR375" s="136"/>
      <c r="EB375" s="136"/>
      <c r="EL375" s="136"/>
      <c r="EV375" s="136"/>
      <c r="FF375" s="136"/>
      <c r="FP375" s="136"/>
      <c r="FZ375" s="136"/>
      <c r="GJ375" s="136"/>
      <c r="GT375" s="136"/>
      <c r="HD375" s="136"/>
      <c r="HN375" s="136"/>
      <c r="HX375" s="136"/>
      <c r="JL375" s="136"/>
    </row>
    <row xmlns:x14ac="http://schemas.microsoft.com/office/spreadsheetml/2009/9/ac" r="376" s="3" customFormat="true" x14ac:dyDescent="0.25">
      <c r="A376" s="426"/>
      <c r="B376" s="136"/>
      <c r="L376" s="136"/>
      <c r="V376" s="136"/>
      <c r="AF376" s="136"/>
      <c r="AP376" s="136"/>
      <c r="AZ376" s="136"/>
      <c r="BA376" s="136"/>
      <c r="BB376" s="136"/>
      <c r="BC376" s="136"/>
      <c r="BD376" s="136"/>
      <c r="BE376" s="136"/>
      <c r="BF376" s="136"/>
      <c r="BG376" s="136"/>
      <c r="BJ376" s="136"/>
      <c r="BT376" s="136"/>
      <c r="CD376" s="136"/>
      <c r="CN376" s="136"/>
      <c r="CX376" s="136"/>
      <c r="DH376" s="136"/>
      <c r="DR376" s="136"/>
      <c r="EB376" s="136"/>
      <c r="EL376" s="136"/>
      <c r="EV376" s="136"/>
      <c r="FF376" s="136"/>
      <c r="FP376" s="136"/>
      <c r="FZ376" s="136"/>
      <c r="GJ376" s="136"/>
      <c r="GT376" s="136"/>
      <c r="HD376" s="136"/>
      <c r="HN376" s="136"/>
      <c r="HX376" s="136"/>
      <c r="JL376" s="136"/>
    </row>
    <row xmlns:x14ac="http://schemas.microsoft.com/office/spreadsheetml/2009/9/ac" r="377" s="3" customFormat="true" x14ac:dyDescent="0.25">
      <c r="A377" s="426"/>
      <c r="B377" s="136"/>
      <c r="L377" s="136"/>
      <c r="V377" s="136"/>
      <c r="AF377" s="136"/>
      <c r="AP377" s="136"/>
      <c r="AZ377" s="136"/>
      <c r="BA377" s="136"/>
      <c r="BB377" s="136"/>
      <c r="BC377" s="136"/>
      <c r="BD377" s="136"/>
      <c r="BE377" s="136"/>
      <c r="BF377" s="136"/>
      <c r="BG377" s="136"/>
      <c r="BJ377" s="136"/>
      <c r="BT377" s="136"/>
      <c r="CD377" s="136"/>
      <c r="CN377" s="136"/>
      <c r="CX377" s="136"/>
      <c r="DH377" s="136"/>
      <c r="DR377" s="136"/>
      <c r="EB377" s="136"/>
      <c r="EL377" s="136"/>
      <c r="EV377" s="136"/>
      <c r="FF377" s="136"/>
      <c r="FP377" s="136"/>
      <c r="FZ377" s="136"/>
      <c r="GJ377" s="136"/>
      <c r="GT377" s="136"/>
      <c r="HD377" s="136"/>
      <c r="HN377" s="136"/>
      <c r="HX377" s="136"/>
      <c r="JL377" s="136"/>
    </row>
    <row xmlns:x14ac="http://schemas.microsoft.com/office/spreadsheetml/2009/9/ac" r="378" s="3" customFormat="true" x14ac:dyDescent="0.25">
      <c r="A378" s="426"/>
      <c r="B378" s="136"/>
      <c r="L378" s="136"/>
      <c r="V378" s="136"/>
      <c r="AF378" s="136"/>
      <c r="AP378" s="136"/>
      <c r="AZ378" s="136"/>
      <c r="BA378" s="136"/>
      <c r="BB378" s="136"/>
      <c r="BC378" s="136"/>
      <c r="BD378" s="136"/>
      <c r="BE378" s="136"/>
      <c r="BF378" s="136"/>
      <c r="BG378" s="136"/>
      <c r="BJ378" s="136"/>
      <c r="BT378" s="136"/>
      <c r="CD378" s="136"/>
      <c r="CN378" s="136"/>
      <c r="CX378" s="136"/>
      <c r="DH378" s="136"/>
      <c r="DR378" s="136"/>
      <c r="EB378" s="136"/>
      <c r="EL378" s="136"/>
      <c r="EV378" s="136"/>
      <c r="FF378" s="136"/>
      <c r="FP378" s="136"/>
      <c r="FZ378" s="136"/>
      <c r="GJ378" s="136"/>
      <c r="GT378" s="136"/>
      <c r="HD378" s="136"/>
      <c r="HN378" s="136"/>
      <c r="HX378" s="136"/>
      <c r="JL378" s="136"/>
    </row>
    <row xmlns:x14ac="http://schemas.microsoft.com/office/spreadsheetml/2009/9/ac" r="379" s="3" customFormat="true" x14ac:dyDescent="0.25">
      <c r="A379" s="426"/>
      <c r="B379" s="136"/>
      <c r="L379" s="136"/>
      <c r="V379" s="136"/>
      <c r="AF379" s="136"/>
      <c r="AP379" s="136"/>
      <c r="AZ379" s="136"/>
      <c r="BA379" s="136"/>
      <c r="BB379" s="136"/>
      <c r="BC379" s="136"/>
      <c r="BD379" s="136"/>
      <c r="BE379" s="136"/>
      <c r="BF379" s="136"/>
      <c r="BG379" s="136"/>
      <c r="BJ379" s="136"/>
      <c r="BT379" s="136"/>
      <c r="CD379" s="136"/>
      <c r="CN379" s="136"/>
      <c r="CX379" s="136"/>
      <c r="DH379" s="136"/>
      <c r="DR379" s="136"/>
      <c r="EB379" s="136"/>
      <c r="EL379" s="136"/>
      <c r="EV379" s="136"/>
      <c r="FF379" s="136"/>
      <c r="FP379" s="136"/>
      <c r="FZ379" s="136"/>
      <c r="GJ379" s="136"/>
      <c r="GT379" s="136"/>
      <c r="HD379" s="136"/>
      <c r="HN379" s="136"/>
      <c r="HX379" s="136"/>
      <c r="JL379" s="136"/>
    </row>
    <row xmlns:x14ac="http://schemas.microsoft.com/office/spreadsheetml/2009/9/ac" r="380" s="3" customFormat="true" x14ac:dyDescent="0.25">
      <c r="A380" s="426"/>
      <c r="B380" s="136"/>
      <c r="L380" s="136"/>
      <c r="V380" s="136"/>
      <c r="AF380" s="136"/>
      <c r="AP380" s="136"/>
      <c r="AZ380" s="136"/>
      <c r="BA380" s="136"/>
      <c r="BB380" s="136"/>
      <c r="BC380" s="136"/>
      <c r="BD380" s="136"/>
      <c r="BE380" s="136"/>
      <c r="BF380" s="136"/>
      <c r="BG380" s="136"/>
      <c r="BJ380" s="136"/>
      <c r="BT380" s="136"/>
      <c r="CD380" s="136"/>
      <c r="CN380" s="136"/>
      <c r="CX380" s="136"/>
      <c r="DH380" s="136"/>
      <c r="DR380" s="136"/>
      <c r="EB380" s="136"/>
      <c r="EL380" s="136"/>
      <c r="EV380" s="136"/>
      <c r="FF380" s="136"/>
      <c r="FP380" s="136"/>
      <c r="FZ380" s="136"/>
      <c r="GJ380" s="136"/>
      <c r="GT380" s="136"/>
      <c r="HD380" s="136"/>
      <c r="HN380" s="136"/>
      <c r="HX380" s="136"/>
      <c r="JL380" s="136"/>
    </row>
    <row xmlns:x14ac="http://schemas.microsoft.com/office/spreadsheetml/2009/9/ac" r="381" s="3" customFormat="true" x14ac:dyDescent="0.25">
      <c r="A381" s="426"/>
      <c r="B381" s="136"/>
      <c r="L381" s="136"/>
      <c r="V381" s="136"/>
      <c r="AF381" s="136"/>
      <c r="AP381" s="136"/>
      <c r="AZ381" s="136"/>
      <c r="BA381" s="136"/>
      <c r="BB381" s="136"/>
      <c r="BC381" s="136"/>
      <c r="BD381" s="136"/>
      <c r="BE381" s="136"/>
      <c r="BF381" s="136"/>
      <c r="BG381" s="136"/>
      <c r="BJ381" s="136"/>
      <c r="BT381" s="136"/>
      <c r="CD381" s="136"/>
      <c r="CN381" s="136"/>
      <c r="CX381" s="136"/>
      <c r="DH381" s="136"/>
      <c r="DR381" s="136"/>
      <c r="EB381" s="136"/>
      <c r="EL381" s="136"/>
      <c r="EV381" s="136"/>
      <c r="FF381" s="136"/>
      <c r="FP381" s="136"/>
      <c r="FZ381" s="136"/>
      <c r="GJ381" s="136"/>
      <c r="GT381" s="136"/>
      <c r="HD381" s="136"/>
      <c r="HN381" s="136"/>
      <c r="HX381" s="136"/>
      <c r="JL381" s="136"/>
    </row>
    <row xmlns:x14ac="http://schemas.microsoft.com/office/spreadsheetml/2009/9/ac" r="382" s="3" customFormat="true" x14ac:dyDescent="0.25">
      <c r="A382" s="426"/>
      <c r="B382" s="136"/>
      <c r="L382" s="136"/>
      <c r="V382" s="136"/>
      <c r="AF382" s="136"/>
      <c r="AP382" s="136"/>
      <c r="AZ382" s="136"/>
      <c r="BA382" s="136"/>
      <c r="BB382" s="136"/>
      <c r="BC382" s="136"/>
      <c r="BD382" s="136"/>
      <c r="BE382" s="136"/>
      <c r="BF382" s="136"/>
      <c r="BG382" s="136"/>
      <c r="BJ382" s="136"/>
      <c r="BT382" s="136"/>
      <c r="CD382" s="136"/>
      <c r="CN382" s="136"/>
      <c r="CX382" s="136"/>
      <c r="DH382" s="136"/>
      <c r="DR382" s="136"/>
      <c r="EB382" s="136"/>
      <c r="EL382" s="136"/>
      <c r="EV382" s="136"/>
      <c r="FF382" s="136"/>
      <c r="FP382" s="136"/>
      <c r="FZ382" s="136"/>
      <c r="GJ382" s="136"/>
      <c r="GT382" s="136"/>
      <c r="HD382" s="136"/>
      <c r="HN382" s="136"/>
      <c r="HX382" s="136"/>
      <c r="JL382" s="136"/>
    </row>
    <row xmlns:x14ac="http://schemas.microsoft.com/office/spreadsheetml/2009/9/ac" r="383" s="3" customFormat="true" x14ac:dyDescent="0.25">
      <c r="A383" s="426"/>
      <c r="B383" s="136"/>
      <c r="L383" s="136"/>
      <c r="V383" s="136"/>
      <c r="AF383" s="136"/>
      <c r="AP383" s="136"/>
      <c r="AZ383" s="136"/>
      <c r="BA383" s="136"/>
      <c r="BB383" s="136"/>
      <c r="BC383" s="136"/>
      <c r="BD383" s="136"/>
      <c r="BE383" s="136"/>
      <c r="BF383" s="136"/>
      <c r="BG383" s="136"/>
      <c r="BJ383" s="136"/>
      <c r="BT383" s="136"/>
      <c r="CD383" s="136"/>
      <c r="CN383" s="136"/>
      <c r="CX383" s="136"/>
      <c r="DH383" s="136"/>
      <c r="DR383" s="136"/>
      <c r="EB383" s="136"/>
      <c r="EL383" s="136"/>
      <c r="EV383" s="136"/>
      <c r="FF383" s="136"/>
      <c r="FP383" s="136"/>
      <c r="FZ383" s="136"/>
      <c r="GJ383" s="136"/>
      <c r="GT383" s="136"/>
      <c r="HD383" s="136"/>
      <c r="HN383" s="136"/>
      <c r="HX383" s="136"/>
      <c r="JL383" s="136"/>
    </row>
    <row xmlns:x14ac="http://schemas.microsoft.com/office/spreadsheetml/2009/9/ac" r="384" s="3" customFormat="true" x14ac:dyDescent="0.25">
      <c r="A384" s="426"/>
      <c r="B384" s="136"/>
      <c r="L384" s="136"/>
      <c r="V384" s="136"/>
      <c r="AF384" s="136"/>
      <c r="AP384" s="136"/>
      <c r="AZ384" s="136"/>
      <c r="BA384" s="136"/>
      <c r="BB384" s="136"/>
      <c r="BC384" s="136"/>
      <c r="BD384" s="136"/>
      <c r="BE384" s="136"/>
      <c r="BF384" s="136"/>
      <c r="BG384" s="136"/>
      <c r="BJ384" s="136"/>
      <c r="BT384" s="136"/>
      <c r="CD384" s="136"/>
      <c r="CN384" s="136"/>
      <c r="CX384" s="136"/>
      <c r="DH384" s="136"/>
      <c r="DR384" s="136"/>
      <c r="EB384" s="136"/>
      <c r="EL384" s="136"/>
      <c r="EV384" s="136"/>
      <c r="FF384" s="136"/>
      <c r="FP384" s="136"/>
      <c r="FZ384" s="136"/>
      <c r="GJ384" s="136"/>
      <c r="GT384" s="136"/>
      <c r="HD384" s="136"/>
      <c r="HN384" s="136"/>
      <c r="HX384" s="136"/>
      <c r="JL384" s="136"/>
    </row>
    <row xmlns:x14ac="http://schemas.microsoft.com/office/spreadsheetml/2009/9/ac" r="385" s="3" customFormat="true" x14ac:dyDescent="0.25">
      <c r="A385" s="426"/>
      <c r="B385" s="136"/>
      <c r="L385" s="136"/>
      <c r="V385" s="136"/>
      <c r="AF385" s="136"/>
      <c r="AP385" s="136"/>
      <c r="AZ385" s="136"/>
      <c r="BA385" s="136"/>
      <c r="BB385" s="136"/>
      <c r="BC385" s="136"/>
      <c r="BD385" s="136"/>
      <c r="BE385" s="136"/>
      <c r="BF385" s="136"/>
      <c r="BG385" s="136"/>
      <c r="BJ385" s="136"/>
      <c r="BT385" s="136"/>
      <c r="CD385" s="136"/>
      <c r="CN385" s="136"/>
      <c r="CX385" s="136"/>
      <c r="DH385" s="136"/>
      <c r="DR385" s="136"/>
      <c r="EB385" s="136"/>
      <c r="EL385" s="136"/>
      <c r="EV385" s="136"/>
      <c r="FF385" s="136"/>
      <c r="FP385" s="136"/>
      <c r="FZ385" s="136"/>
      <c r="GJ385" s="136"/>
      <c r="GT385" s="136"/>
      <c r="HD385" s="136"/>
      <c r="HN385" s="136"/>
      <c r="HX385" s="136"/>
      <c r="JL385" s="136"/>
    </row>
    <row xmlns:x14ac="http://schemas.microsoft.com/office/spreadsheetml/2009/9/ac" r="386" s="3" customFormat="true" x14ac:dyDescent="0.25">
      <c r="A386" s="426"/>
      <c r="B386" s="136"/>
      <c r="L386" s="136"/>
      <c r="V386" s="136"/>
      <c r="AF386" s="136"/>
      <c r="AP386" s="136"/>
      <c r="AZ386" s="136"/>
      <c r="BA386" s="136"/>
      <c r="BB386" s="136"/>
      <c r="BC386" s="136"/>
      <c r="BD386" s="136"/>
      <c r="BE386" s="136"/>
      <c r="BF386" s="136"/>
      <c r="BG386" s="136"/>
      <c r="BJ386" s="136"/>
      <c r="BT386" s="136"/>
      <c r="CD386" s="136"/>
      <c r="CN386" s="136"/>
      <c r="CX386" s="136"/>
      <c r="DH386" s="136"/>
      <c r="DR386" s="136"/>
      <c r="EB386" s="136"/>
      <c r="EL386" s="136"/>
      <c r="EV386" s="136"/>
      <c r="FF386" s="136"/>
      <c r="FP386" s="136"/>
      <c r="FZ386" s="136"/>
      <c r="GJ386" s="136"/>
      <c r="GT386" s="136"/>
      <c r="HD386" s="136"/>
      <c r="HN386" s="136"/>
      <c r="HX386" s="136"/>
      <c r="JL386" s="136"/>
    </row>
    <row xmlns:x14ac="http://schemas.microsoft.com/office/spreadsheetml/2009/9/ac" r="387" s="3" customFormat="true" x14ac:dyDescent="0.25">
      <c r="A387" s="426"/>
      <c r="B387" s="136"/>
      <c r="L387" s="136"/>
      <c r="V387" s="136"/>
      <c r="AF387" s="136"/>
      <c r="AP387" s="136"/>
      <c r="AZ387" s="136"/>
      <c r="BA387" s="136"/>
      <c r="BB387" s="136"/>
      <c r="BC387" s="136"/>
      <c r="BD387" s="136"/>
      <c r="BE387" s="136"/>
      <c r="BF387" s="136"/>
      <c r="BG387" s="136"/>
      <c r="BJ387" s="136"/>
      <c r="BT387" s="136"/>
      <c r="CD387" s="136"/>
      <c r="CN387" s="136"/>
      <c r="CX387" s="136"/>
      <c r="DH387" s="136"/>
      <c r="DR387" s="136"/>
      <c r="EB387" s="136"/>
      <c r="EL387" s="136"/>
      <c r="EV387" s="136"/>
      <c r="FF387" s="136"/>
      <c r="FP387" s="136"/>
      <c r="FZ387" s="136"/>
      <c r="GJ387" s="136"/>
      <c r="GT387" s="136"/>
      <c r="HD387" s="136"/>
      <c r="HN387" s="136"/>
      <c r="HX387" s="136"/>
      <c r="JL387" s="136"/>
    </row>
    <row xmlns:x14ac="http://schemas.microsoft.com/office/spreadsheetml/2009/9/ac" r="388" s="3" customFormat="true" x14ac:dyDescent="0.25">
      <c r="A388" s="426"/>
      <c r="B388" s="136"/>
      <c r="L388" s="136"/>
      <c r="V388" s="136"/>
      <c r="AF388" s="136"/>
      <c r="AP388" s="136"/>
      <c r="AZ388" s="136"/>
      <c r="BA388" s="136"/>
      <c r="BB388" s="136"/>
      <c r="BC388" s="136"/>
      <c r="BD388" s="136"/>
      <c r="BE388" s="136"/>
      <c r="BF388" s="136"/>
      <c r="BG388" s="136"/>
      <c r="BJ388" s="136"/>
      <c r="BT388" s="136"/>
      <c r="CD388" s="136"/>
      <c r="CN388" s="136"/>
      <c r="CX388" s="136"/>
      <c r="DH388" s="136"/>
      <c r="DR388" s="136"/>
      <c r="EB388" s="136"/>
      <c r="EL388" s="136"/>
      <c r="EV388" s="136"/>
      <c r="FF388" s="136"/>
      <c r="FP388" s="136"/>
      <c r="FZ388" s="136"/>
      <c r="GJ388" s="136"/>
      <c r="GT388" s="136"/>
      <c r="HD388" s="136"/>
      <c r="HN388" s="136"/>
      <c r="HX388" s="136"/>
      <c r="JL388" s="136"/>
    </row>
    <row xmlns:x14ac="http://schemas.microsoft.com/office/spreadsheetml/2009/9/ac" r="389" s="3" customFormat="true" x14ac:dyDescent="0.25">
      <c r="A389" s="426"/>
      <c r="B389" s="136"/>
      <c r="L389" s="136"/>
      <c r="V389" s="136"/>
      <c r="AF389" s="136"/>
      <c r="AP389" s="136"/>
      <c r="AZ389" s="136"/>
      <c r="BA389" s="136"/>
      <c r="BB389" s="136"/>
      <c r="BC389" s="136"/>
      <c r="BD389" s="136"/>
      <c r="BE389" s="136"/>
      <c r="BF389" s="136"/>
      <c r="BG389" s="136"/>
      <c r="BJ389" s="136"/>
      <c r="BT389" s="136"/>
      <c r="CD389" s="136"/>
      <c r="CN389" s="136"/>
      <c r="CX389" s="136"/>
      <c r="DH389" s="136"/>
      <c r="DR389" s="136"/>
      <c r="EB389" s="136"/>
      <c r="EL389" s="136"/>
      <c r="EV389" s="136"/>
      <c r="FF389" s="136"/>
      <c r="FP389" s="136"/>
      <c r="FZ389" s="136"/>
      <c r="GJ389" s="136"/>
      <c r="GT389" s="136"/>
      <c r="HD389" s="136"/>
      <c r="HN389" s="136"/>
      <c r="HX389" s="136"/>
      <c r="JL389" s="136"/>
    </row>
    <row xmlns:x14ac="http://schemas.microsoft.com/office/spreadsheetml/2009/9/ac" r="390" s="3" customFormat="true" x14ac:dyDescent="0.25">
      <c r="A390" s="426"/>
      <c r="B390" s="136"/>
      <c r="L390" s="136"/>
      <c r="V390" s="136"/>
      <c r="AF390" s="136"/>
      <c r="AP390" s="136"/>
      <c r="AZ390" s="136"/>
      <c r="BA390" s="136"/>
      <c r="BB390" s="136"/>
      <c r="BC390" s="136"/>
      <c r="BD390" s="136"/>
      <c r="BE390" s="136"/>
      <c r="BF390" s="136"/>
      <c r="BG390" s="136"/>
      <c r="BJ390" s="136"/>
      <c r="BT390" s="136"/>
      <c r="CD390" s="136"/>
      <c r="CN390" s="136"/>
      <c r="CX390" s="136"/>
      <c r="DH390" s="136"/>
      <c r="DR390" s="136"/>
      <c r="EB390" s="136"/>
      <c r="EL390" s="136"/>
      <c r="EV390" s="136"/>
      <c r="FF390" s="136"/>
      <c r="FP390" s="136"/>
      <c r="FZ390" s="136"/>
      <c r="GJ390" s="136"/>
      <c r="GT390" s="136"/>
      <c r="HD390" s="136"/>
      <c r="HN390" s="136"/>
      <c r="HX390" s="136"/>
      <c r="JL390" s="136"/>
    </row>
    <row xmlns:x14ac="http://schemas.microsoft.com/office/spreadsheetml/2009/9/ac" r="391" s="3" customFormat="true" x14ac:dyDescent="0.25">
      <c r="A391" s="426"/>
      <c r="B391" s="136"/>
      <c r="L391" s="136"/>
      <c r="V391" s="136"/>
      <c r="AF391" s="136"/>
      <c r="AP391" s="136"/>
      <c r="AZ391" s="136"/>
      <c r="BA391" s="136"/>
      <c r="BB391" s="136"/>
      <c r="BC391" s="136"/>
      <c r="BD391" s="136"/>
      <c r="BE391" s="136"/>
      <c r="BF391" s="136"/>
      <c r="BG391" s="136"/>
      <c r="BJ391" s="136"/>
      <c r="BT391" s="136"/>
      <c r="CD391" s="136"/>
      <c r="CN391" s="136"/>
      <c r="CX391" s="136"/>
      <c r="DH391" s="136"/>
      <c r="DR391" s="136"/>
      <c r="EB391" s="136"/>
      <c r="EL391" s="136"/>
      <c r="EV391" s="136"/>
      <c r="FF391" s="136"/>
      <c r="FP391" s="136"/>
      <c r="FZ391" s="136"/>
      <c r="GJ391" s="136"/>
      <c r="GT391" s="136"/>
      <c r="HD391" s="136"/>
      <c r="HN391" s="136"/>
      <c r="HX391" s="136"/>
      <c r="JL391" s="136"/>
    </row>
    <row xmlns:x14ac="http://schemas.microsoft.com/office/spreadsheetml/2009/9/ac" r="392" s="3" customFormat="true" x14ac:dyDescent="0.25">
      <c r="A392" s="426"/>
      <c r="B392" s="136"/>
      <c r="L392" s="136"/>
      <c r="V392" s="136"/>
      <c r="AF392" s="136"/>
      <c r="AP392" s="136"/>
      <c r="AZ392" s="136"/>
      <c r="BA392" s="136"/>
      <c r="BB392" s="136"/>
      <c r="BC392" s="136"/>
      <c r="BD392" s="136"/>
      <c r="BE392" s="136"/>
      <c r="BF392" s="136"/>
      <c r="BG392" s="136"/>
      <c r="BJ392" s="136"/>
      <c r="BT392" s="136"/>
      <c r="CD392" s="136"/>
      <c r="CN392" s="136"/>
      <c r="CX392" s="136"/>
      <c r="DH392" s="136"/>
      <c r="DR392" s="136"/>
      <c r="EB392" s="136"/>
      <c r="EL392" s="136"/>
      <c r="EV392" s="136"/>
      <c r="FF392" s="136"/>
      <c r="FP392" s="136"/>
      <c r="FZ392" s="136"/>
      <c r="GJ392" s="136"/>
      <c r="GT392" s="136"/>
      <c r="HD392" s="136"/>
      <c r="HN392" s="136"/>
      <c r="HX392" s="136"/>
      <c r="JL392" s="136"/>
    </row>
    <row xmlns:x14ac="http://schemas.microsoft.com/office/spreadsheetml/2009/9/ac" r="393" s="3" customFormat="true" x14ac:dyDescent="0.25">
      <c r="A393" s="426"/>
      <c r="B393" s="136"/>
      <c r="L393" s="136"/>
      <c r="V393" s="136"/>
      <c r="AF393" s="136"/>
      <c r="AP393" s="136"/>
      <c r="AZ393" s="136"/>
      <c r="BA393" s="136"/>
      <c r="BB393" s="136"/>
      <c r="BC393" s="136"/>
      <c r="BD393" s="136"/>
      <c r="BE393" s="136"/>
      <c r="BF393" s="136"/>
      <c r="BG393" s="136"/>
      <c r="BJ393" s="136"/>
      <c r="BT393" s="136"/>
      <c r="CD393" s="136"/>
      <c r="CN393" s="136"/>
      <c r="CX393" s="136"/>
      <c r="DH393" s="136"/>
      <c r="DR393" s="136"/>
      <c r="EB393" s="136"/>
      <c r="EL393" s="136"/>
      <c r="EV393" s="136"/>
      <c r="FF393" s="136"/>
      <c r="FP393" s="136"/>
      <c r="FZ393" s="136"/>
      <c r="GJ393" s="136"/>
      <c r="GT393" s="136"/>
      <c r="HD393" s="136"/>
      <c r="HN393" s="136"/>
      <c r="HX393" s="136"/>
      <c r="JL393" s="136"/>
    </row>
    <row xmlns:x14ac="http://schemas.microsoft.com/office/spreadsheetml/2009/9/ac" r="394" s="3" customFormat="true" x14ac:dyDescent="0.25">
      <c r="A394" s="426"/>
      <c r="B394" s="136"/>
      <c r="L394" s="136"/>
      <c r="V394" s="136"/>
      <c r="AF394" s="136"/>
      <c r="AP394" s="136"/>
      <c r="AZ394" s="136"/>
      <c r="BA394" s="136"/>
      <c r="BB394" s="136"/>
      <c r="BC394" s="136"/>
      <c r="BD394" s="136"/>
      <c r="BE394" s="136"/>
      <c r="BF394" s="136"/>
      <c r="BG394" s="136"/>
      <c r="BJ394" s="136"/>
      <c r="BT394" s="136"/>
      <c r="CD394" s="136"/>
      <c r="CN394" s="136"/>
      <c r="CX394" s="136"/>
      <c r="DH394" s="136"/>
      <c r="DR394" s="136"/>
      <c r="EB394" s="136"/>
      <c r="EL394" s="136"/>
      <c r="EV394" s="136"/>
      <c r="FF394" s="136"/>
      <c r="FP394" s="136"/>
      <c r="FZ394" s="136"/>
      <c r="GJ394" s="136"/>
      <c r="GT394" s="136"/>
      <c r="HD394" s="136"/>
      <c r="HN394" s="136"/>
      <c r="HX394" s="136"/>
      <c r="JL394" s="136"/>
    </row>
    <row xmlns:x14ac="http://schemas.microsoft.com/office/spreadsheetml/2009/9/ac" r="395" s="3" customFormat="true" x14ac:dyDescent="0.25">
      <c r="A395" s="426"/>
      <c r="B395" s="136"/>
      <c r="L395" s="136"/>
      <c r="V395" s="136"/>
      <c r="AF395" s="136"/>
      <c r="AP395" s="136"/>
      <c r="AZ395" s="136"/>
      <c r="BA395" s="136"/>
      <c r="BB395" s="136"/>
      <c r="BC395" s="136"/>
      <c r="BD395" s="136"/>
      <c r="BE395" s="136"/>
      <c r="BF395" s="136"/>
      <c r="BG395" s="136"/>
      <c r="BJ395" s="136"/>
      <c r="BT395" s="136"/>
      <c r="CD395" s="136"/>
      <c r="CN395" s="136"/>
      <c r="CX395" s="136"/>
      <c r="DH395" s="136"/>
      <c r="DR395" s="136"/>
      <c r="EB395" s="136"/>
      <c r="EL395" s="136"/>
      <c r="EV395" s="136"/>
      <c r="FF395" s="136"/>
      <c r="FP395" s="136"/>
      <c r="FZ395" s="136"/>
      <c r="GJ395" s="136"/>
      <c r="GT395" s="136"/>
      <c r="HD395" s="136"/>
      <c r="HN395" s="136"/>
      <c r="HX395" s="136"/>
      <c r="JL395" s="136"/>
    </row>
    <row xmlns:x14ac="http://schemas.microsoft.com/office/spreadsheetml/2009/9/ac" r="396" s="3" customFormat="true" x14ac:dyDescent="0.25">
      <c r="A396" s="426"/>
      <c r="B396" s="136"/>
      <c r="L396" s="136"/>
      <c r="V396" s="136"/>
      <c r="AF396" s="136"/>
      <c r="AP396" s="136"/>
      <c r="AZ396" s="136"/>
      <c r="BA396" s="136"/>
      <c r="BB396" s="136"/>
      <c r="BC396" s="136"/>
      <c r="BD396" s="136"/>
      <c r="BE396" s="136"/>
      <c r="BF396" s="136"/>
      <c r="BG396" s="136"/>
      <c r="BJ396" s="136"/>
      <c r="BT396" s="136"/>
      <c r="CD396" s="136"/>
      <c r="CN396" s="136"/>
      <c r="CX396" s="136"/>
      <c r="DH396" s="136"/>
      <c r="DR396" s="136"/>
      <c r="EB396" s="136"/>
      <c r="EL396" s="136"/>
      <c r="EV396" s="136"/>
      <c r="FF396" s="136"/>
      <c r="FP396" s="136"/>
      <c r="FZ396" s="136"/>
      <c r="GJ396" s="136"/>
      <c r="GT396" s="136"/>
      <c r="HD396" s="136"/>
      <c r="HN396" s="136"/>
      <c r="HX396" s="136"/>
      <c r="JL396" s="136"/>
    </row>
    <row xmlns:x14ac="http://schemas.microsoft.com/office/spreadsheetml/2009/9/ac" r="397" s="3" customFormat="true" x14ac:dyDescent="0.25">
      <c r="A397" s="426"/>
      <c r="B397" s="136"/>
      <c r="L397" s="136"/>
      <c r="V397" s="136"/>
      <c r="AF397" s="136"/>
      <c r="AP397" s="136"/>
      <c r="AZ397" s="136"/>
      <c r="BA397" s="136"/>
      <c r="BB397" s="136"/>
      <c r="BC397" s="136"/>
      <c r="BD397" s="136"/>
      <c r="BE397" s="136"/>
      <c r="BF397" s="136"/>
      <c r="BG397" s="136"/>
      <c r="BJ397" s="136"/>
      <c r="BT397" s="136"/>
      <c r="CD397" s="136"/>
      <c r="CN397" s="136"/>
      <c r="CX397" s="136"/>
      <c r="DH397" s="136"/>
      <c r="DR397" s="136"/>
      <c r="EB397" s="136"/>
      <c r="EL397" s="136"/>
      <c r="EV397" s="136"/>
      <c r="FF397" s="136"/>
      <c r="FP397" s="136"/>
      <c r="FZ397" s="136"/>
      <c r="GJ397" s="136"/>
      <c r="GT397" s="136"/>
      <c r="HD397" s="136"/>
      <c r="HN397" s="136"/>
      <c r="HX397" s="136"/>
      <c r="JL397" s="136"/>
    </row>
    <row xmlns:x14ac="http://schemas.microsoft.com/office/spreadsheetml/2009/9/ac" r="398" s="3" customFormat="true" x14ac:dyDescent="0.25">
      <c r="A398" s="426"/>
      <c r="B398" s="136"/>
      <c r="L398" s="136"/>
      <c r="V398" s="136"/>
      <c r="AF398" s="136"/>
      <c r="AP398" s="136"/>
      <c r="AZ398" s="136"/>
      <c r="BA398" s="136"/>
      <c r="BB398" s="136"/>
      <c r="BC398" s="136"/>
      <c r="BD398" s="136"/>
      <c r="BE398" s="136"/>
      <c r="BF398" s="136"/>
      <c r="BG398" s="136"/>
      <c r="BJ398" s="136"/>
      <c r="BT398" s="136"/>
      <c r="CD398" s="136"/>
      <c r="CN398" s="136"/>
      <c r="CX398" s="136"/>
      <c r="DH398" s="136"/>
      <c r="DR398" s="136"/>
      <c r="EB398" s="136"/>
      <c r="EL398" s="136"/>
      <c r="EV398" s="136"/>
      <c r="FF398" s="136"/>
      <c r="FP398" s="136"/>
      <c r="FZ398" s="136"/>
      <c r="GJ398" s="136"/>
      <c r="GT398" s="136"/>
      <c r="HD398" s="136"/>
      <c r="HN398" s="136"/>
      <c r="HX398" s="136"/>
      <c r="JL398" s="136"/>
    </row>
    <row xmlns:x14ac="http://schemas.microsoft.com/office/spreadsheetml/2009/9/ac" r="399" s="3" customFormat="true" x14ac:dyDescent="0.25">
      <c r="A399" s="426"/>
      <c r="B399" s="136"/>
      <c r="L399" s="136"/>
      <c r="V399" s="136"/>
      <c r="AF399" s="136"/>
      <c r="AP399" s="136"/>
      <c r="AZ399" s="136"/>
      <c r="BA399" s="136"/>
      <c r="BB399" s="136"/>
      <c r="BC399" s="136"/>
      <c r="BD399" s="136"/>
      <c r="BE399" s="136"/>
      <c r="BF399" s="136"/>
      <c r="BG399" s="136"/>
      <c r="BJ399" s="136"/>
      <c r="BT399" s="136"/>
      <c r="CD399" s="136"/>
      <c r="CN399" s="136"/>
      <c r="CX399" s="136"/>
      <c r="DH399" s="136"/>
      <c r="DR399" s="136"/>
      <c r="EB399" s="136"/>
      <c r="EL399" s="136"/>
      <c r="EV399" s="136"/>
      <c r="FF399" s="136"/>
      <c r="FP399" s="136"/>
      <c r="FZ399" s="136"/>
      <c r="GJ399" s="136"/>
      <c r="GT399" s="136"/>
      <c r="HD399" s="136"/>
      <c r="HN399" s="136"/>
      <c r="HX399" s="136"/>
      <c r="JL399" s="136"/>
    </row>
    <row xmlns:x14ac="http://schemas.microsoft.com/office/spreadsheetml/2009/9/ac" r="400" s="3" customFormat="true" x14ac:dyDescent="0.25">
      <c r="A400" s="426"/>
      <c r="B400" s="136"/>
      <c r="L400" s="136"/>
      <c r="V400" s="136"/>
      <c r="AF400" s="136"/>
      <c r="AP400" s="136"/>
      <c r="AZ400" s="136"/>
      <c r="BA400" s="136"/>
      <c r="BB400" s="136"/>
      <c r="BC400" s="136"/>
      <c r="BD400" s="136"/>
      <c r="BE400" s="136"/>
      <c r="BF400" s="136"/>
      <c r="BG400" s="136"/>
      <c r="BJ400" s="136"/>
      <c r="BT400" s="136"/>
      <c r="CD400" s="136"/>
      <c r="CN400" s="136"/>
      <c r="CX400" s="136"/>
      <c r="DH400" s="136"/>
      <c r="DR400" s="136"/>
      <c r="EB400" s="136"/>
      <c r="EL400" s="136"/>
      <c r="EV400" s="136"/>
      <c r="FF400" s="136"/>
      <c r="FP400" s="136"/>
      <c r="FZ400" s="136"/>
      <c r="GJ400" s="136"/>
      <c r="GT400" s="136"/>
      <c r="HD400" s="136"/>
      <c r="HN400" s="136"/>
      <c r="HX400" s="136"/>
      <c r="JL400" s="136"/>
    </row>
    <row xmlns:x14ac="http://schemas.microsoft.com/office/spreadsheetml/2009/9/ac" r="401" s="3" customFormat="true" x14ac:dyDescent="0.25">
      <c r="A401" s="426"/>
      <c r="B401" s="136"/>
      <c r="L401" s="136"/>
      <c r="V401" s="136"/>
      <c r="AF401" s="136"/>
      <c r="AP401" s="136"/>
      <c r="AZ401" s="136"/>
      <c r="BA401" s="136"/>
      <c r="BB401" s="136"/>
      <c r="BC401" s="136"/>
      <c r="BD401" s="136"/>
      <c r="BE401" s="136"/>
      <c r="BF401" s="136"/>
      <c r="BG401" s="136"/>
      <c r="BJ401" s="136"/>
      <c r="BT401" s="136"/>
      <c r="CD401" s="136"/>
      <c r="CN401" s="136"/>
      <c r="CX401" s="136"/>
      <c r="DH401" s="136"/>
      <c r="DR401" s="136"/>
      <c r="EB401" s="136"/>
      <c r="EL401" s="136"/>
      <c r="EV401" s="136"/>
      <c r="FF401" s="136"/>
      <c r="FP401" s="136"/>
      <c r="FZ401" s="136"/>
      <c r="GJ401" s="136"/>
      <c r="GT401" s="136"/>
      <c r="HD401" s="136"/>
      <c r="HN401" s="136"/>
      <c r="HX401" s="136"/>
      <c r="JL401" s="136"/>
    </row>
    <row xmlns:x14ac="http://schemas.microsoft.com/office/spreadsheetml/2009/9/ac" r="402" s="3" customFormat="true" x14ac:dyDescent="0.25">
      <c r="A402" s="426"/>
      <c r="B402" s="136"/>
      <c r="L402" s="136"/>
      <c r="V402" s="136"/>
      <c r="AF402" s="136"/>
      <c r="AP402" s="136"/>
      <c r="AZ402" s="136"/>
      <c r="BA402" s="136"/>
      <c r="BB402" s="136"/>
      <c r="BC402" s="136"/>
      <c r="BD402" s="136"/>
      <c r="BE402" s="136"/>
      <c r="BF402" s="136"/>
      <c r="BG402" s="136"/>
      <c r="BJ402" s="136"/>
      <c r="BT402" s="136"/>
      <c r="CD402" s="136"/>
      <c r="CN402" s="136"/>
      <c r="CX402" s="136"/>
      <c r="DH402" s="136"/>
      <c r="DR402" s="136"/>
      <c r="EB402" s="136"/>
      <c r="EL402" s="136"/>
      <c r="EV402" s="136"/>
      <c r="FF402" s="136"/>
      <c r="FP402" s="136"/>
      <c r="FZ402" s="136"/>
      <c r="GJ402" s="136"/>
      <c r="GT402" s="136"/>
      <c r="HD402" s="136"/>
      <c r="HN402" s="136"/>
      <c r="HX402" s="136"/>
      <c r="JL402" s="136"/>
    </row>
    <row xmlns:x14ac="http://schemas.microsoft.com/office/spreadsheetml/2009/9/ac" r="403" s="3" customFormat="true" x14ac:dyDescent="0.25">
      <c r="A403" s="426"/>
      <c r="B403" s="136"/>
      <c r="L403" s="136"/>
      <c r="V403" s="136"/>
      <c r="AF403" s="136"/>
      <c r="AP403" s="136"/>
      <c r="AZ403" s="136"/>
      <c r="BA403" s="136"/>
      <c r="BB403" s="136"/>
      <c r="BC403" s="136"/>
      <c r="BD403" s="136"/>
      <c r="BE403" s="136"/>
      <c r="BF403" s="136"/>
      <c r="BG403" s="136"/>
      <c r="BJ403" s="136"/>
      <c r="BT403" s="136"/>
      <c r="CD403" s="136"/>
      <c r="CN403" s="136"/>
      <c r="CX403" s="136"/>
      <c r="DH403" s="136"/>
      <c r="DR403" s="136"/>
      <c r="EB403" s="136"/>
      <c r="EL403" s="136"/>
      <c r="EV403" s="136"/>
      <c r="FF403" s="136"/>
      <c r="FP403" s="136"/>
      <c r="FZ403" s="136"/>
      <c r="GJ403" s="136"/>
      <c r="GT403" s="136"/>
      <c r="HD403" s="136"/>
      <c r="HN403" s="136"/>
      <c r="HX403" s="136"/>
      <c r="JL403" s="136"/>
    </row>
    <row xmlns:x14ac="http://schemas.microsoft.com/office/spreadsheetml/2009/9/ac" r="404" s="3" customFormat="true" x14ac:dyDescent="0.25">
      <c r="A404" s="426"/>
      <c r="B404" s="136"/>
      <c r="L404" s="136"/>
      <c r="V404" s="136"/>
      <c r="AF404" s="136"/>
      <c r="AP404" s="136"/>
      <c r="AZ404" s="136"/>
      <c r="BA404" s="136"/>
      <c r="BB404" s="136"/>
      <c r="BC404" s="136"/>
      <c r="BD404" s="136"/>
      <c r="BE404" s="136"/>
      <c r="BF404" s="136"/>
      <c r="BG404" s="136"/>
      <c r="BJ404" s="136"/>
      <c r="BT404" s="136"/>
      <c r="CD404" s="136"/>
      <c r="CN404" s="136"/>
      <c r="CX404" s="136"/>
      <c r="DH404" s="136"/>
      <c r="DR404" s="136"/>
      <c r="EB404" s="136"/>
      <c r="EL404" s="136"/>
      <c r="EV404" s="136"/>
      <c r="FF404" s="136"/>
      <c r="FP404" s="136"/>
      <c r="FZ404" s="136"/>
      <c r="GJ404" s="136"/>
      <c r="GT404" s="136"/>
      <c r="HD404" s="136"/>
      <c r="HN404" s="136"/>
      <c r="HX404" s="136"/>
      <c r="JL404" s="136"/>
    </row>
    <row xmlns:x14ac="http://schemas.microsoft.com/office/spreadsheetml/2009/9/ac" r="405" s="3" customFormat="true" x14ac:dyDescent="0.25">
      <c r="A405" s="426"/>
      <c r="B405" s="136"/>
      <c r="L405" s="136"/>
      <c r="V405" s="136"/>
      <c r="AF405" s="136"/>
      <c r="AP405" s="136"/>
      <c r="AZ405" s="136"/>
      <c r="BA405" s="136"/>
      <c r="BB405" s="136"/>
      <c r="BC405" s="136"/>
      <c r="BD405" s="136"/>
      <c r="BE405" s="136"/>
      <c r="BF405" s="136"/>
      <c r="BG405" s="136"/>
      <c r="BJ405" s="136"/>
      <c r="BT405" s="136"/>
      <c r="CD405" s="136"/>
      <c r="CN405" s="136"/>
      <c r="CX405" s="136"/>
      <c r="DH405" s="136"/>
      <c r="DR405" s="136"/>
      <c r="EB405" s="136"/>
      <c r="EL405" s="136"/>
      <c r="EV405" s="136"/>
      <c r="FF405" s="136"/>
      <c r="FP405" s="136"/>
      <c r="FZ405" s="136"/>
      <c r="GJ405" s="136"/>
      <c r="GT405" s="136"/>
      <c r="HD405" s="136"/>
      <c r="HN405" s="136"/>
      <c r="HX405" s="136"/>
      <c r="JL405" s="136"/>
    </row>
    <row xmlns:x14ac="http://schemas.microsoft.com/office/spreadsheetml/2009/9/ac" r="406" s="3" customFormat="true" x14ac:dyDescent="0.25">
      <c r="A406" s="426"/>
      <c r="B406" s="136"/>
      <c r="L406" s="136"/>
      <c r="V406" s="136"/>
      <c r="AF406" s="136"/>
      <c r="AP406" s="136"/>
      <c r="AZ406" s="136"/>
      <c r="BA406" s="136"/>
      <c r="BB406" s="136"/>
      <c r="BC406" s="136"/>
      <c r="BD406" s="136"/>
      <c r="BE406" s="136"/>
      <c r="BF406" s="136"/>
      <c r="BG406" s="136"/>
      <c r="BJ406" s="136"/>
      <c r="BT406" s="136"/>
      <c r="CD406" s="136"/>
      <c r="CN406" s="136"/>
      <c r="CX406" s="136"/>
      <c r="DH406" s="136"/>
      <c r="DR406" s="136"/>
      <c r="EB406" s="136"/>
      <c r="EL406" s="136"/>
      <c r="EV406" s="136"/>
      <c r="FF406" s="136"/>
      <c r="FP406" s="136"/>
      <c r="FZ406" s="136"/>
      <c r="GJ406" s="136"/>
      <c r="GT406" s="136"/>
      <c r="HD406" s="136"/>
      <c r="HN406" s="136"/>
      <c r="HX406" s="136"/>
      <c r="JL406" s="136"/>
    </row>
    <row xmlns:x14ac="http://schemas.microsoft.com/office/spreadsheetml/2009/9/ac" r="407" s="3" customFormat="true" x14ac:dyDescent="0.25">
      <c r="A407" s="426"/>
      <c r="B407" s="136"/>
      <c r="L407" s="136"/>
      <c r="V407" s="136"/>
      <c r="AF407" s="136"/>
      <c r="AP407" s="136"/>
      <c r="AZ407" s="136"/>
      <c r="BA407" s="136"/>
      <c r="BB407" s="136"/>
      <c r="BC407" s="136"/>
      <c r="BD407" s="136"/>
      <c r="BE407" s="136"/>
      <c r="BF407" s="136"/>
      <c r="BG407" s="136"/>
      <c r="BJ407" s="136"/>
      <c r="BT407" s="136"/>
      <c r="CD407" s="136"/>
      <c r="CN407" s="136"/>
      <c r="CX407" s="136"/>
      <c r="DH407" s="136"/>
      <c r="DR407" s="136"/>
      <c r="EB407" s="136"/>
      <c r="EL407" s="136"/>
      <c r="EV407" s="136"/>
      <c r="FF407" s="136"/>
      <c r="FP407" s="136"/>
      <c r="FZ407" s="136"/>
      <c r="GJ407" s="136"/>
      <c r="GT407" s="136"/>
      <c r="HD407" s="136"/>
      <c r="HN407" s="136"/>
      <c r="HX407" s="136"/>
      <c r="JL407" s="136"/>
    </row>
    <row xmlns:x14ac="http://schemas.microsoft.com/office/spreadsheetml/2009/9/ac" r="408" s="3" customFormat="true" x14ac:dyDescent="0.25">
      <c r="A408" s="426"/>
      <c r="B408" s="136"/>
      <c r="L408" s="136"/>
      <c r="V408" s="136"/>
      <c r="AF408" s="136"/>
      <c r="AP408" s="136"/>
      <c r="AZ408" s="136"/>
      <c r="BA408" s="136"/>
      <c r="BB408" s="136"/>
      <c r="BC408" s="136"/>
      <c r="BD408" s="136"/>
      <c r="BE408" s="136"/>
      <c r="BF408" s="136"/>
      <c r="BG408" s="136"/>
      <c r="BJ408" s="136"/>
      <c r="BT408" s="136"/>
      <c r="CD408" s="136"/>
      <c r="CN408" s="136"/>
      <c r="CX408" s="136"/>
      <c r="DH408" s="136"/>
      <c r="DR408" s="136"/>
      <c r="EB408" s="136"/>
      <c r="EL408" s="136"/>
      <c r="EV408" s="136"/>
      <c r="FF408" s="136"/>
      <c r="FP408" s="136"/>
      <c r="FZ408" s="136"/>
      <c r="GJ408" s="136"/>
      <c r="GT408" s="136"/>
      <c r="HD408" s="136"/>
      <c r="HN408" s="136"/>
      <c r="HX408" s="136"/>
      <c r="JL408" s="136"/>
    </row>
    <row xmlns:x14ac="http://schemas.microsoft.com/office/spreadsheetml/2009/9/ac" r="409" s="3" customFormat="true" x14ac:dyDescent="0.25">
      <c r="A409" s="426"/>
      <c r="B409" s="136"/>
      <c r="L409" s="136"/>
      <c r="V409" s="136"/>
      <c r="AF409" s="136"/>
      <c r="AP409" s="136"/>
      <c r="AZ409" s="136"/>
      <c r="BA409" s="136"/>
      <c r="BB409" s="136"/>
      <c r="BC409" s="136"/>
      <c r="BD409" s="136"/>
      <c r="BE409" s="136"/>
      <c r="BF409" s="136"/>
      <c r="BG409" s="136"/>
      <c r="BJ409" s="136"/>
      <c r="BT409" s="136"/>
      <c r="CD409" s="136"/>
      <c r="CN409" s="136"/>
      <c r="CX409" s="136"/>
      <c r="DH409" s="136"/>
      <c r="DR409" s="136"/>
      <c r="EB409" s="136"/>
      <c r="EL409" s="136"/>
      <c r="EV409" s="136"/>
      <c r="FF409" s="136"/>
      <c r="FP409" s="136"/>
      <c r="FZ409" s="136"/>
      <c r="GJ409" s="136"/>
      <c r="GT409" s="136"/>
      <c r="HD409" s="136"/>
      <c r="HN409" s="136"/>
      <c r="HX409" s="136"/>
      <c r="JL409" s="136"/>
    </row>
    <row xmlns:x14ac="http://schemas.microsoft.com/office/spreadsheetml/2009/9/ac" r="410" s="3" customFormat="true" x14ac:dyDescent="0.25">
      <c r="A410" s="426"/>
      <c r="B410" s="136"/>
      <c r="L410" s="136"/>
      <c r="V410" s="136"/>
      <c r="AF410" s="136"/>
      <c r="AP410" s="136"/>
      <c r="AZ410" s="136"/>
      <c r="BA410" s="136"/>
      <c r="BB410" s="136"/>
      <c r="BC410" s="136"/>
      <c r="BD410" s="136"/>
      <c r="BE410" s="136"/>
      <c r="BF410" s="136"/>
      <c r="BG410" s="136"/>
      <c r="BJ410" s="136"/>
      <c r="BT410" s="136"/>
      <c r="CD410" s="136"/>
      <c r="CN410" s="136"/>
      <c r="CX410" s="136"/>
      <c r="DH410" s="136"/>
      <c r="DR410" s="136"/>
      <c r="EB410" s="136"/>
      <c r="EL410" s="136"/>
      <c r="EV410" s="136"/>
      <c r="FF410" s="136"/>
      <c r="FP410" s="136"/>
      <c r="FZ410" s="136"/>
      <c r="GJ410" s="136"/>
      <c r="GT410" s="136"/>
      <c r="HD410" s="136"/>
      <c r="HN410" s="136"/>
      <c r="HX410" s="136"/>
      <c r="JL410" s="136"/>
    </row>
    <row xmlns:x14ac="http://schemas.microsoft.com/office/spreadsheetml/2009/9/ac" r="411" s="3" customFormat="true" x14ac:dyDescent="0.25">
      <c r="A411" s="426"/>
      <c r="B411" s="136"/>
      <c r="L411" s="136"/>
      <c r="V411" s="136"/>
      <c r="AF411" s="136"/>
      <c r="AP411" s="136"/>
      <c r="AZ411" s="136"/>
      <c r="BA411" s="136"/>
      <c r="BB411" s="136"/>
      <c r="BC411" s="136"/>
      <c r="BD411" s="136"/>
      <c r="BE411" s="136"/>
      <c r="BF411" s="136"/>
      <c r="BG411" s="136"/>
      <c r="BJ411" s="136"/>
      <c r="BT411" s="136"/>
      <c r="CD411" s="136"/>
      <c r="CN411" s="136"/>
      <c r="CX411" s="136"/>
      <c r="DH411" s="136"/>
      <c r="DR411" s="136"/>
      <c r="EB411" s="136"/>
      <c r="EL411" s="136"/>
      <c r="EV411" s="136"/>
      <c r="FF411" s="136"/>
      <c r="FP411" s="136"/>
      <c r="FZ411" s="136"/>
      <c r="GJ411" s="136"/>
      <c r="GT411" s="136"/>
      <c r="HD411" s="136"/>
      <c r="HN411" s="136"/>
      <c r="HX411" s="136"/>
      <c r="JL411" s="136"/>
    </row>
    <row xmlns:x14ac="http://schemas.microsoft.com/office/spreadsheetml/2009/9/ac" r="412" s="3" customFormat="true" x14ac:dyDescent="0.25">
      <c r="A412" s="426"/>
      <c r="B412" s="136"/>
      <c r="L412" s="136"/>
      <c r="V412" s="136"/>
      <c r="AF412" s="136"/>
      <c r="AP412" s="136"/>
      <c r="AZ412" s="136"/>
      <c r="BA412" s="136"/>
      <c r="BB412" s="136"/>
      <c r="BC412" s="136"/>
      <c r="BD412" s="136"/>
      <c r="BE412" s="136"/>
      <c r="BF412" s="136"/>
      <c r="BG412" s="136"/>
      <c r="BJ412" s="136"/>
      <c r="BT412" s="136"/>
      <c r="CD412" s="136"/>
      <c r="CN412" s="136"/>
      <c r="CX412" s="136"/>
      <c r="DH412" s="136"/>
      <c r="DR412" s="136"/>
      <c r="EB412" s="136"/>
      <c r="EL412" s="136"/>
      <c r="EV412" s="136"/>
      <c r="FF412" s="136"/>
      <c r="FP412" s="136"/>
      <c r="FZ412" s="136"/>
      <c r="GJ412" s="136"/>
      <c r="GT412" s="136"/>
      <c r="HD412" s="136"/>
      <c r="HN412" s="136"/>
      <c r="HX412" s="136"/>
      <c r="JL412" s="136"/>
    </row>
    <row xmlns:x14ac="http://schemas.microsoft.com/office/spreadsheetml/2009/9/ac" r="413" s="3" customFormat="true" x14ac:dyDescent="0.25">
      <c r="A413" s="426"/>
      <c r="B413" s="136"/>
      <c r="L413" s="136"/>
      <c r="V413" s="136"/>
      <c r="AF413" s="136"/>
      <c r="AP413" s="136"/>
      <c r="AZ413" s="136"/>
      <c r="BA413" s="136"/>
      <c r="BB413" s="136"/>
      <c r="BC413" s="136"/>
      <c r="BD413" s="136"/>
      <c r="BE413" s="136"/>
      <c r="BF413" s="136"/>
      <c r="BG413" s="136"/>
      <c r="BJ413" s="136"/>
      <c r="BT413" s="136"/>
      <c r="CD413" s="136"/>
      <c r="CN413" s="136"/>
      <c r="CX413" s="136"/>
      <c r="DH413" s="136"/>
      <c r="DR413" s="136"/>
      <c r="EB413" s="136"/>
      <c r="EL413" s="136"/>
      <c r="EV413" s="136"/>
      <c r="FF413" s="136"/>
      <c r="FP413" s="136"/>
      <c r="FZ413" s="136"/>
      <c r="GJ413" s="136"/>
      <c r="GT413" s="136"/>
      <c r="HD413" s="136"/>
      <c r="HN413" s="136"/>
      <c r="HX413" s="136"/>
      <c r="JL413" s="136"/>
    </row>
    <row xmlns:x14ac="http://schemas.microsoft.com/office/spreadsheetml/2009/9/ac" r="414" s="3" customFormat="true" x14ac:dyDescent="0.25">
      <c r="A414" s="426"/>
      <c r="B414" s="136"/>
      <c r="L414" s="136"/>
      <c r="V414" s="136"/>
      <c r="AF414" s="136"/>
      <c r="AP414" s="136"/>
      <c r="AZ414" s="136"/>
      <c r="BA414" s="136"/>
      <c r="BB414" s="136"/>
      <c r="BC414" s="136"/>
      <c r="BD414" s="136"/>
      <c r="BE414" s="136"/>
      <c r="BF414" s="136"/>
      <c r="BG414" s="136"/>
      <c r="BJ414" s="136"/>
      <c r="BT414" s="136"/>
      <c r="CD414" s="136"/>
      <c r="CN414" s="136"/>
      <c r="CX414" s="136"/>
      <c r="DH414" s="136"/>
      <c r="DR414" s="136"/>
      <c r="EB414" s="136"/>
      <c r="EL414" s="136"/>
      <c r="EV414" s="136"/>
      <c r="FF414" s="136"/>
      <c r="FP414" s="136"/>
      <c r="FZ414" s="136"/>
      <c r="GJ414" s="136"/>
      <c r="GT414" s="136"/>
      <c r="HD414" s="136"/>
      <c r="HN414" s="136"/>
      <c r="HX414" s="136"/>
      <c r="JL414" s="136"/>
    </row>
    <row xmlns:x14ac="http://schemas.microsoft.com/office/spreadsheetml/2009/9/ac" r="415" s="3" customFormat="true" x14ac:dyDescent="0.25">
      <c r="A415" s="426"/>
      <c r="B415" s="136"/>
      <c r="L415" s="136"/>
      <c r="V415" s="136"/>
      <c r="AF415" s="136"/>
      <c r="AP415" s="136"/>
      <c r="AZ415" s="136"/>
      <c r="BA415" s="136"/>
      <c r="BB415" s="136"/>
      <c r="BC415" s="136"/>
      <c r="BD415" s="136"/>
      <c r="BE415" s="136"/>
      <c r="BF415" s="136"/>
      <c r="BG415" s="136"/>
      <c r="BJ415" s="136"/>
      <c r="BT415" s="136"/>
      <c r="CD415" s="136"/>
      <c r="CN415" s="136"/>
      <c r="CX415" s="136"/>
      <c r="DH415" s="136"/>
      <c r="DR415" s="136"/>
      <c r="EB415" s="136"/>
      <c r="EL415" s="136"/>
      <c r="EV415" s="136"/>
      <c r="FF415" s="136"/>
      <c r="FP415" s="136"/>
      <c r="FZ415" s="136"/>
      <c r="GJ415" s="136"/>
      <c r="GT415" s="136"/>
      <c r="HD415" s="136"/>
      <c r="HN415" s="136"/>
      <c r="HX415" s="136"/>
      <c r="JL415" s="136"/>
    </row>
    <row xmlns:x14ac="http://schemas.microsoft.com/office/spreadsheetml/2009/9/ac" r="416" s="3" customFormat="true" x14ac:dyDescent="0.25">
      <c r="A416" s="426"/>
      <c r="B416" s="136"/>
      <c r="L416" s="136"/>
      <c r="V416" s="136"/>
      <c r="AF416" s="136"/>
      <c r="AP416" s="136"/>
      <c r="AZ416" s="136"/>
      <c r="BA416" s="136"/>
      <c r="BB416" s="136"/>
      <c r="BC416" s="136"/>
      <c r="BD416" s="136"/>
      <c r="BE416" s="136"/>
      <c r="BF416" s="136"/>
      <c r="BG416" s="136"/>
      <c r="BJ416" s="136"/>
      <c r="BT416" s="136"/>
      <c r="CD416" s="136"/>
      <c r="CN416" s="136"/>
      <c r="CX416" s="136"/>
      <c r="DH416" s="136"/>
      <c r="DR416" s="136"/>
      <c r="EB416" s="136"/>
      <c r="EL416" s="136"/>
      <c r="EV416" s="136"/>
      <c r="FF416" s="136"/>
      <c r="FP416" s="136"/>
      <c r="FZ416" s="136"/>
      <c r="GJ416" s="136"/>
      <c r="GT416" s="136"/>
      <c r="HD416" s="136"/>
      <c r="HN416" s="136"/>
      <c r="HX416" s="136"/>
      <c r="JL416" s="136"/>
    </row>
    <row xmlns:x14ac="http://schemas.microsoft.com/office/spreadsheetml/2009/9/ac" r="417" s="3" customFormat="true" x14ac:dyDescent="0.25">
      <c r="A417" s="426"/>
      <c r="B417" s="136"/>
      <c r="L417" s="136"/>
      <c r="V417" s="136"/>
      <c r="AF417" s="136"/>
      <c r="AP417" s="136"/>
      <c r="AZ417" s="136"/>
      <c r="BA417" s="136"/>
      <c r="BB417" s="136"/>
      <c r="BC417" s="136"/>
      <c r="BD417" s="136"/>
      <c r="BE417" s="136"/>
      <c r="BF417" s="136"/>
      <c r="BG417" s="136"/>
      <c r="BJ417" s="136"/>
      <c r="BT417" s="136"/>
      <c r="CD417" s="136"/>
      <c r="CN417" s="136"/>
      <c r="CX417" s="136"/>
      <c r="DH417" s="136"/>
      <c r="DR417" s="136"/>
      <c r="EB417" s="136"/>
      <c r="EL417" s="136"/>
      <c r="EV417" s="136"/>
      <c r="FF417" s="136"/>
      <c r="FP417" s="136"/>
      <c r="FZ417" s="136"/>
      <c r="GJ417" s="136"/>
      <c r="GT417" s="136"/>
      <c r="HD417" s="136"/>
      <c r="HN417" s="136"/>
      <c r="HX417" s="136"/>
      <c r="JL417" s="136"/>
    </row>
    <row xmlns:x14ac="http://schemas.microsoft.com/office/spreadsheetml/2009/9/ac" r="418" s="3" customFormat="true" x14ac:dyDescent="0.25">
      <c r="A418" s="426"/>
      <c r="B418" s="136"/>
      <c r="L418" s="136"/>
      <c r="V418" s="136"/>
      <c r="AF418" s="136"/>
      <c r="AP418" s="136"/>
      <c r="AZ418" s="136"/>
      <c r="BA418" s="136"/>
      <c r="BB418" s="136"/>
      <c r="BC418" s="136"/>
      <c r="BD418" s="136"/>
      <c r="BE418" s="136"/>
      <c r="BF418" s="136"/>
      <c r="BG418" s="136"/>
      <c r="BJ418" s="136"/>
      <c r="BT418" s="136"/>
      <c r="CD418" s="136"/>
      <c r="CN418" s="136"/>
      <c r="CX418" s="136"/>
      <c r="DH418" s="136"/>
      <c r="DR418" s="136"/>
      <c r="EB418" s="136"/>
      <c r="EL418" s="136"/>
      <c r="EV418" s="136"/>
      <c r="FF418" s="136"/>
      <c r="FP418" s="136"/>
      <c r="FZ418" s="136"/>
      <c r="GJ418" s="136"/>
      <c r="GT418" s="136"/>
      <c r="HD418" s="136"/>
      <c r="HN418" s="136"/>
      <c r="HX418" s="136"/>
      <c r="JL418" s="136"/>
    </row>
    <row xmlns:x14ac="http://schemas.microsoft.com/office/spreadsheetml/2009/9/ac" r="419" s="3" customFormat="true" x14ac:dyDescent="0.25">
      <c r="A419" s="426"/>
      <c r="B419" s="136"/>
      <c r="L419" s="136"/>
      <c r="V419" s="136"/>
      <c r="AF419" s="136"/>
      <c r="AP419" s="136"/>
      <c r="AZ419" s="136"/>
      <c r="BA419" s="136"/>
      <c r="BB419" s="136"/>
      <c r="BC419" s="136"/>
      <c r="BD419" s="136"/>
      <c r="BE419" s="136"/>
      <c r="BF419" s="136"/>
      <c r="BG419" s="136"/>
      <c r="BJ419" s="136"/>
      <c r="BT419" s="136"/>
      <c r="CD419" s="136"/>
      <c r="CN419" s="136"/>
      <c r="CX419" s="136"/>
      <c r="DH419" s="136"/>
      <c r="DR419" s="136"/>
      <c r="EB419" s="136"/>
      <c r="EL419" s="136"/>
      <c r="EV419" s="136"/>
      <c r="FF419" s="136"/>
      <c r="FP419" s="136"/>
      <c r="FZ419" s="136"/>
      <c r="GJ419" s="136"/>
      <c r="GT419" s="136"/>
      <c r="HD419" s="136"/>
      <c r="HN419" s="136"/>
      <c r="HX419" s="136"/>
      <c r="JL419" s="136"/>
    </row>
    <row xmlns:x14ac="http://schemas.microsoft.com/office/spreadsheetml/2009/9/ac" r="420" s="3" customFormat="true" x14ac:dyDescent="0.25">
      <c r="A420" s="426"/>
      <c r="B420" s="136"/>
      <c r="L420" s="136"/>
      <c r="V420" s="136"/>
      <c r="AF420" s="136"/>
      <c r="AP420" s="136"/>
      <c r="AZ420" s="136"/>
      <c r="BA420" s="136"/>
      <c r="BB420" s="136"/>
      <c r="BC420" s="136"/>
      <c r="BD420" s="136"/>
      <c r="BE420" s="136"/>
      <c r="BF420" s="136"/>
      <c r="BG420" s="136"/>
      <c r="BJ420" s="136"/>
      <c r="BT420" s="136"/>
      <c r="CD420" s="136"/>
      <c r="CN420" s="136"/>
      <c r="CX420" s="136"/>
      <c r="DH420" s="136"/>
      <c r="DR420" s="136"/>
      <c r="EB420" s="136"/>
      <c r="EL420" s="136"/>
      <c r="EV420" s="136"/>
      <c r="FF420" s="136"/>
      <c r="FP420" s="136"/>
      <c r="FZ420" s="136"/>
      <c r="GJ420" s="136"/>
      <c r="GT420" s="136"/>
      <c r="HD420" s="136"/>
      <c r="HN420" s="136"/>
      <c r="HX420" s="136"/>
      <c r="JL420" s="136"/>
    </row>
    <row xmlns:x14ac="http://schemas.microsoft.com/office/spreadsheetml/2009/9/ac" r="421" s="3" customFormat="true" x14ac:dyDescent="0.25">
      <c r="A421" s="426"/>
      <c r="B421" s="136"/>
      <c r="L421" s="136"/>
      <c r="V421" s="136"/>
      <c r="AF421" s="136"/>
      <c r="AP421" s="136"/>
      <c r="AZ421" s="136"/>
      <c r="BA421" s="136"/>
      <c r="BB421" s="136"/>
      <c r="BC421" s="136"/>
      <c r="BD421" s="136"/>
      <c r="BE421" s="136"/>
      <c r="BF421" s="136"/>
      <c r="BG421" s="136"/>
      <c r="BJ421" s="136"/>
      <c r="BT421" s="136"/>
      <c r="CD421" s="136"/>
      <c r="CN421" s="136"/>
      <c r="CX421" s="136"/>
      <c r="DH421" s="136"/>
      <c r="DR421" s="136"/>
      <c r="EB421" s="136"/>
      <c r="EL421" s="136"/>
      <c r="EV421" s="136"/>
      <c r="FF421" s="136"/>
      <c r="FP421" s="136"/>
      <c r="FZ421" s="136"/>
      <c r="GJ421" s="136"/>
      <c r="GT421" s="136"/>
      <c r="HD421" s="136"/>
      <c r="HN421" s="136"/>
      <c r="HX421" s="136"/>
      <c r="JL421" s="136"/>
    </row>
    <row xmlns:x14ac="http://schemas.microsoft.com/office/spreadsheetml/2009/9/ac" r="422" s="3" customFormat="true" x14ac:dyDescent="0.25">
      <c r="A422" s="426"/>
      <c r="B422" s="136"/>
      <c r="L422" s="136"/>
      <c r="V422" s="136"/>
      <c r="AF422" s="136"/>
      <c r="AP422" s="136"/>
      <c r="AZ422" s="136"/>
      <c r="BA422" s="136"/>
      <c r="BB422" s="136"/>
      <c r="BC422" s="136"/>
      <c r="BD422" s="136"/>
      <c r="BE422" s="136"/>
      <c r="BF422" s="136"/>
      <c r="BG422" s="136"/>
      <c r="BJ422" s="136"/>
      <c r="BT422" s="136"/>
      <c r="CD422" s="136"/>
      <c r="CN422" s="136"/>
      <c r="CX422" s="136"/>
      <c r="DH422" s="136"/>
      <c r="DR422" s="136"/>
      <c r="EB422" s="136"/>
      <c r="EL422" s="136"/>
      <c r="EV422" s="136"/>
      <c r="FF422" s="136"/>
      <c r="FP422" s="136"/>
      <c r="FZ422" s="136"/>
      <c r="GJ422" s="136"/>
      <c r="GT422" s="136"/>
      <c r="HD422" s="136"/>
      <c r="HN422" s="136"/>
      <c r="HX422" s="136"/>
      <c r="JL422" s="136"/>
    </row>
    <row xmlns:x14ac="http://schemas.microsoft.com/office/spreadsheetml/2009/9/ac" r="423" s="3" customFormat="true" x14ac:dyDescent="0.25">
      <c r="A423" s="426"/>
      <c r="B423" s="136"/>
      <c r="L423" s="136"/>
      <c r="V423" s="136"/>
      <c r="AF423" s="136"/>
      <c r="AP423" s="136"/>
      <c r="AZ423" s="136"/>
      <c r="BA423" s="136"/>
      <c r="BB423" s="136"/>
      <c r="BC423" s="136"/>
      <c r="BD423" s="136"/>
      <c r="BE423" s="136"/>
      <c r="BF423" s="136"/>
      <c r="BG423" s="136"/>
      <c r="BJ423" s="136"/>
      <c r="BT423" s="136"/>
      <c r="CD423" s="136"/>
      <c r="CN423" s="136"/>
      <c r="CX423" s="136"/>
      <c r="DH423" s="136"/>
      <c r="DR423" s="136"/>
      <c r="EB423" s="136"/>
      <c r="EL423" s="136"/>
      <c r="EV423" s="136"/>
      <c r="FF423" s="136"/>
      <c r="FP423" s="136"/>
      <c r="FZ423" s="136"/>
      <c r="GJ423" s="136"/>
      <c r="GT423" s="136"/>
      <c r="HD423" s="136"/>
      <c r="HN423" s="136"/>
      <c r="HX423" s="136"/>
      <c r="JL423" s="136"/>
    </row>
    <row xmlns:x14ac="http://schemas.microsoft.com/office/spreadsheetml/2009/9/ac" r="424" s="3" customFormat="true" x14ac:dyDescent="0.25">
      <c r="A424" s="426"/>
      <c r="B424" s="136"/>
      <c r="L424" s="136"/>
      <c r="V424" s="136"/>
      <c r="AF424" s="136"/>
      <c r="AP424" s="136"/>
      <c r="AZ424" s="136"/>
      <c r="BA424" s="136"/>
      <c r="BB424" s="136"/>
      <c r="BC424" s="136"/>
      <c r="BD424" s="136"/>
      <c r="BE424" s="136"/>
      <c r="BF424" s="136"/>
      <c r="BG424" s="136"/>
      <c r="BJ424" s="136"/>
      <c r="BT424" s="136"/>
      <c r="CD424" s="136"/>
      <c r="CN424" s="136"/>
      <c r="CX424" s="136"/>
      <c r="DH424" s="136"/>
      <c r="DR424" s="136"/>
      <c r="EB424" s="136"/>
      <c r="EL424" s="136"/>
      <c r="EV424" s="136"/>
      <c r="FF424" s="136"/>
      <c r="FP424" s="136"/>
      <c r="FZ424" s="136"/>
      <c r="GJ424" s="136"/>
      <c r="GT424" s="136"/>
      <c r="HD424" s="136"/>
      <c r="HN424" s="136"/>
      <c r="HX424" s="136"/>
      <c r="JL424" s="136"/>
    </row>
    <row xmlns:x14ac="http://schemas.microsoft.com/office/spreadsheetml/2009/9/ac" r="425" s="3" customFormat="true" x14ac:dyDescent="0.25">
      <c r="A425" s="426"/>
      <c r="B425" s="136"/>
      <c r="L425" s="136"/>
      <c r="V425" s="136"/>
      <c r="AF425" s="136"/>
      <c r="AP425" s="136"/>
      <c r="AZ425" s="136"/>
      <c r="BA425" s="136"/>
      <c r="BB425" s="136"/>
      <c r="BC425" s="136"/>
      <c r="BD425" s="136"/>
      <c r="BE425" s="136"/>
      <c r="BF425" s="136"/>
      <c r="BG425" s="136"/>
      <c r="BJ425" s="136"/>
      <c r="BT425" s="136"/>
      <c r="CD425" s="136"/>
      <c r="CN425" s="136"/>
      <c r="CX425" s="136"/>
      <c r="DH425" s="136"/>
      <c r="DR425" s="136"/>
      <c r="EB425" s="136"/>
      <c r="EL425" s="136"/>
      <c r="EV425" s="136"/>
      <c r="FF425" s="136"/>
      <c r="FP425" s="136"/>
      <c r="FZ425" s="136"/>
      <c r="GJ425" s="136"/>
      <c r="GT425" s="136"/>
      <c r="HD425" s="136"/>
      <c r="HN425" s="136"/>
      <c r="HX425" s="136"/>
      <c r="JL425" s="136"/>
    </row>
    <row xmlns:x14ac="http://schemas.microsoft.com/office/spreadsheetml/2009/9/ac" r="426" s="3" customFormat="true" x14ac:dyDescent="0.25">
      <c r="A426" s="426"/>
      <c r="B426" s="136"/>
      <c r="L426" s="136"/>
      <c r="V426" s="136"/>
      <c r="AF426" s="136"/>
      <c r="AP426" s="136"/>
      <c r="AZ426" s="136"/>
      <c r="BA426" s="136"/>
      <c r="BB426" s="136"/>
      <c r="BC426" s="136"/>
      <c r="BD426" s="136"/>
      <c r="BE426" s="136"/>
      <c r="BF426" s="136"/>
      <c r="BG426" s="136"/>
      <c r="BJ426" s="136"/>
      <c r="BT426" s="136"/>
      <c r="CD426" s="136"/>
      <c r="CN426" s="136"/>
      <c r="CX426" s="136"/>
      <c r="DH426" s="136"/>
      <c r="DR426" s="136"/>
      <c r="EB426" s="136"/>
      <c r="EL426" s="136"/>
      <c r="EV426" s="136"/>
      <c r="FF426" s="136"/>
      <c r="FP426" s="136"/>
      <c r="FZ426" s="136"/>
      <c r="GJ426" s="136"/>
      <c r="GT426" s="136"/>
      <c r="HD426" s="136"/>
      <c r="HN426" s="136"/>
      <c r="HX426" s="136"/>
      <c r="JL426" s="136"/>
    </row>
    <row xmlns:x14ac="http://schemas.microsoft.com/office/spreadsheetml/2009/9/ac" r="427" s="3" customFormat="true" x14ac:dyDescent="0.25">
      <c r="A427" s="426"/>
      <c r="B427" s="136"/>
      <c r="L427" s="136"/>
      <c r="V427" s="136"/>
      <c r="AF427" s="136"/>
      <c r="AP427" s="136"/>
      <c r="AZ427" s="136"/>
      <c r="BA427" s="136"/>
      <c r="BB427" s="136"/>
      <c r="BC427" s="136"/>
      <c r="BD427" s="136"/>
      <c r="BE427" s="136"/>
      <c r="BF427" s="136"/>
      <c r="BG427" s="136"/>
      <c r="BJ427" s="136"/>
      <c r="BT427" s="136"/>
      <c r="CD427" s="136"/>
      <c r="CN427" s="136"/>
      <c r="CX427" s="136"/>
      <c r="DH427" s="136"/>
      <c r="DR427" s="136"/>
      <c r="EB427" s="136"/>
      <c r="EL427" s="136"/>
      <c r="EV427" s="136"/>
      <c r="FF427" s="136"/>
      <c r="FP427" s="136"/>
      <c r="FZ427" s="136"/>
      <c r="GJ427" s="136"/>
      <c r="GT427" s="136"/>
      <c r="HD427" s="136"/>
      <c r="HN427" s="136"/>
      <c r="HX427" s="136"/>
      <c r="JL427" s="136"/>
    </row>
    <row xmlns:x14ac="http://schemas.microsoft.com/office/spreadsheetml/2009/9/ac" r="428" s="3" customFormat="true" x14ac:dyDescent="0.25">
      <c r="A428" s="426"/>
      <c r="B428" s="136"/>
      <c r="L428" s="136"/>
      <c r="V428" s="136"/>
      <c r="AF428" s="136"/>
      <c r="AP428" s="136"/>
      <c r="AZ428" s="136"/>
      <c r="BA428" s="136"/>
      <c r="BB428" s="136"/>
      <c r="BC428" s="136"/>
      <c r="BD428" s="136"/>
      <c r="BE428" s="136"/>
      <c r="BF428" s="136"/>
      <c r="BG428" s="136"/>
      <c r="BJ428" s="136"/>
      <c r="BT428" s="136"/>
      <c r="CD428" s="136"/>
      <c r="CN428" s="136"/>
      <c r="CX428" s="136"/>
      <c r="DH428" s="136"/>
      <c r="DR428" s="136"/>
      <c r="EB428" s="136"/>
      <c r="EL428" s="136"/>
      <c r="EV428" s="136"/>
      <c r="FF428" s="136"/>
      <c r="FP428" s="136"/>
      <c r="FZ428" s="136"/>
      <c r="GJ428" s="136"/>
      <c r="GT428" s="136"/>
      <c r="HD428" s="136"/>
      <c r="HN428" s="136"/>
      <c r="HX428" s="136"/>
      <c r="JL428" s="136"/>
    </row>
    <row xmlns:x14ac="http://schemas.microsoft.com/office/spreadsheetml/2009/9/ac" r="429" s="3" customFormat="true" x14ac:dyDescent="0.25">
      <c r="A429" s="426"/>
      <c r="B429" s="136"/>
      <c r="L429" s="136"/>
      <c r="V429" s="136"/>
      <c r="AF429" s="136"/>
      <c r="AP429" s="136"/>
      <c r="AZ429" s="136"/>
      <c r="BA429" s="136"/>
      <c r="BB429" s="136"/>
      <c r="BC429" s="136"/>
      <c r="BD429" s="136"/>
      <c r="BE429" s="136"/>
      <c r="BF429" s="136"/>
      <c r="BG429" s="136"/>
      <c r="BJ429" s="136"/>
      <c r="BT429" s="136"/>
      <c r="CD429" s="136"/>
      <c r="CN429" s="136"/>
      <c r="CX429" s="136"/>
      <c r="DH429" s="136"/>
      <c r="DR429" s="136"/>
      <c r="EB429" s="136"/>
      <c r="EL429" s="136"/>
      <c r="EV429" s="136"/>
      <c r="FF429" s="136"/>
      <c r="FP429" s="136"/>
      <c r="FZ429" s="136"/>
      <c r="GJ429" s="136"/>
      <c r="GT429" s="136"/>
      <c r="HD429" s="136"/>
      <c r="HN429" s="136"/>
      <c r="HX429" s="136"/>
      <c r="JL429" s="136"/>
    </row>
    <row xmlns:x14ac="http://schemas.microsoft.com/office/spreadsheetml/2009/9/ac" r="430" s="3" customFormat="true" x14ac:dyDescent="0.25">
      <c r="A430" s="426"/>
      <c r="B430" s="136"/>
      <c r="L430" s="136"/>
      <c r="V430" s="136"/>
      <c r="AF430" s="136"/>
      <c r="AP430" s="136"/>
      <c r="AZ430" s="136"/>
      <c r="BA430" s="136"/>
      <c r="BB430" s="136"/>
      <c r="BC430" s="136"/>
      <c r="BD430" s="136"/>
      <c r="BE430" s="136"/>
      <c r="BF430" s="136"/>
      <c r="BG430" s="136"/>
      <c r="BJ430" s="136"/>
      <c r="BT430" s="136"/>
      <c r="CD430" s="136"/>
      <c r="CN430" s="136"/>
      <c r="CX430" s="136"/>
      <c r="DH430" s="136"/>
      <c r="DR430" s="136"/>
      <c r="EB430" s="136"/>
      <c r="EL430" s="136"/>
      <c r="EV430" s="136"/>
      <c r="FF430" s="136"/>
      <c r="FP430" s="136"/>
      <c r="FZ430" s="136"/>
      <c r="GJ430" s="136"/>
      <c r="GT430" s="136"/>
      <c r="HD430" s="136"/>
      <c r="HN430" s="136"/>
      <c r="HX430" s="136"/>
      <c r="JL430" s="136"/>
    </row>
    <row xmlns:x14ac="http://schemas.microsoft.com/office/spreadsheetml/2009/9/ac" r="431" s="3" customFormat="true" x14ac:dyDescent="0.25">
      <c r="A431" s="426"/>
      <c r="B431" s="136"/>
      <c r="L431" s="136"/>
      <c r="V431" s="136"/>
      <c r="AF431" s="136"/>
      <c r="AP431" s="136"/>
      <c r="AZ431" s="136"/>
      <c r="BA431" s="136"/>
      <c r="BB431" s="136"/>
      <c r="BC431" s="136"/>
      <c r="BD431" s="136"/>
      <c r="BE431" s="136"/>
      <c r="BF431" s="136"/>
      <c r="BG431" s="136"/>
      <c r="BJ431" s="136"/>
      <c r="BT431" s="136"/>
      <c r="CD431" s="136"/>
      <c r="CN431" s="136"/>
      <c r="CX431" s="136"/>
      <c r="DH431" s="136"/>
      <c r="DR431" s="136"/>
      <c r="EB431" s="136"/>
      <c r="EL431" s="136"/>
      <c r="EV431" s="136"/>
      <c r="FF431" s="136"/>
      <c r="FP431" s="136"/>
      <c r="FZ431" s="136"/>
      <c r="GJ431" s="136"/>
      <c r="GT431" s="136"/>
      <c r="HD431" s="136"/>
      <c r="HN431" s="136"/>
      <c r="HX431" s="136"/>
      <c r="JL431" s="136"/>
    </row>
    <row xmlns:x14ac="http://schemas.microsoft.com/office/spreadsheetml/2009/9/ac" r="432" s="3" customFormat="true" x14ac:dyDescent="0.25">
      <c r="A432" s="426"/>
      <c r="B432" s="136"/>
      <c r="L432" s="136"/>
      <c r="V432" s="136"/>
      <c r="AF432" s="136"/>
      <c r="AP432" s="136"/>
      <c r="AZ432" s="136"/>
      <c r="BA432" s="136"/>
      <c r="BB432" s="136"/>
      <c r="BC432" s="136"/>
      <c r="BD432" s="136"/>
      <c r="BE432" s="136"/>
      <c r="BF432" s="136"/>
      <c r="BG432" s="136"/>
      <c r="BJ432" s="136"/>
      <c r="BT432" s="136"/>
      <c r="CD432" s="136"/>
      <c r="CN432" s="136"/>
      <c r="CX432" s="136"/>
      <c r="DH432" s="136"/>
      <c r="DR432" s="136"/>
      <c r="EB432" s="136"/>
      <c r="EL432" s="136"/>
      <c r="EV432" s="136"/>
      <c r="FF432" s="136"/>
      <c r="FP432" s="136"/>
      <c r="FZ432" s="136"/>
      <c r="GJ432" s="136"/>
      <c r="GT432" s="136"/>
      <c r="HD432" s="136"/>
      <c r="HN432" s="136"/>
      <c r="HX432" s="136"/>
      <c r="JL432" s="136"/>
    </row>
    <row xmlns:x14ac="http://schemas.microsoft.com/office/spreadsheetml/2009/9/ac" r="433" s="3" customFormat="true" x14ac:dyDescent="0.25">
      <c r="A433" s="426"/>
      <c r="B433" s="136"/>
      <c r="L433" s="136"/>
      <c r="V433" s="136"/>
      <c r="AF433" s="136"/>
      <c r="AP433" s="136"/>
      <c r="AZ433" s="136"/>
      <c r="BA433" s="136"/>
      <c r="BB433" s="136"/>
      <c r="BC433" s="136"/>
      <c r="BD433" s="136"/>
      <c r="BE433" s="136"/>
      <c r="BF433" s="136"/>
      <c r="BG433" s="136"/>
      <c r="BJ433" s="136"/>
      <c r="BT433" s="136"/>
      <c r="CD433" s="136"/>
      <c r="CN433" s="136"/>
      <c r="CX433" s="136"/>
      <c r="DH433" s="136"/>
      <c r="DR433" s="136"/>
      <c r="EB433" s="136"/>
      <c r="EL433" s="136"/>
      <c r="EV433" s="136"/>
      <c r="FF433" s="136"/>
      <c r="FP433" s="136"/>
      <c r="FZ433" s="136"/>
      <c r="GJ433" s="136"/>
      <c r="GT433" s="136"/>
      <c r="HD433" s="136"/>
      <c r="HN433" s="136"/>
      <c r="HX433" s="136"/>
      <c r="JL433" s="136"/>
    </row>
    <row xmlns:x14ac="http://schemas.microsoft.com/office/spreadsheetml/2009/9/ac" r="434" s="3" customFormat="true" x14ac:dyDescent="0.25">
      <c r="A434" s="426"/>
      <c r="B434" s="136"/>
      <c r="L434" s="136"/>
      <c r="V434" s="136"/>
      <c r="AF434" s="136"/>
      <c r="AP434" s="136"/>
      <c r="AZ434" s="136"/>
      <c r="BA434" s="136"/>
      <c r="BB434" s="136"/>
      <c r="BC434" s="136"/>
      <c r="BD434" s="136"/>
      <c r="BE434" s="136"/>
      <c r="BF434" s="136"/>
      <c r="BG434" s="136"/>
      <c r="BJ434" s="136"/>
      <c r="BT434" s="136"/>
      <c r="CD434" s="136"/>
      <c r="CN434" s="136"/>
      <c r="CX434" s="136"/>
      <c r="DH434" s="136"/>
      <c r="DR434" s="136"/>
      <c r="EB434" s="136"/>
      <c r="EL434" s="136"/>
      <c r="EV434" s="136"/>
      <c r="FF434" s="136"/>
      <c r="FP434" s="136"/>
      <c r="FZ434" s="136"/>
      <c r="GJ434" s="136"/>
      <c r="GT434" s="136"/>
      <c r="HD434" s="136"/>
      <c r="HN434" s="136"/>
      <c r="HX434" s="136"/>
      <c r="JL434" s="136"/>
    </row>
    <row xmlns:x14ac="http://schemas.microsoft.com/office/spreadsheetml/2009/9/ac" r="435" s="3" customFormat="true" x14ac:dyDescent="0.25">
      <c r="A435" s="426"/>
      <c r="B435" s="136"/>
      <c r="L435" s="136"/>
      <c r="V435" s="136"/>
      <c r="AF435" s="136"/>
      <c r="AP435" s="136"/>
      <c r="AZ435" s="136"/>
      <c r="BA435" s="136"/>
      <c r="BB435" s="136"/>
      <c r="BC435" s="136"/>
      <c r="BD435" s="136"/>
      <c r="BE435" s="136"/>
      <c r="BF435" s="136"/>
      <c r="BG435" s="136"/>
      <c r="BJ435" s="136"/>
      <c r="BT435" s="136"/>
      <c r="CD435" s="136"/>
      <c r="CN435" s="136"/>
      <c r="CX435" s="136"/>
      <c r="DH435" s="136"/>
      <c r="DR435" s="136"/>
      <c r="EB435" s="136"/>
      <c r="EL435" s="136"/>
      <c r="EV435" s="136"/>
      <c r="FF435" s="136"/>
      <c r="FP435" s="136"/>
      <c r="FZ435" s="136"/>
      <c r="GJ435" s="136"/>
      <c r="GT435" s="136"/>
      <c r="HD435" s="136"/>
      <c r="HN435" s="136"/>
      <c r="HX435" s="136"/>
      <c r="JL435" s="136"/>
    </row>
    <row xmlns:x14ac="http://schemas.microsoft.com/office/spreadsheetml/2009/9/ac" r="436" s="3" customFormat="true" x14ac:dyDescent="0.25">
      <c r="A436" s="426"/>
      <c r="B436" s="136"/>
      <c r="L436" s="136"/>
      <c r="V436" s="136"/>
      <c r="AF436" s="136"/>
      <c r="AP436" s="136"/>
      <c r="AZ436" s="136"/>
      <c r="BA436" s="136"/>
      <c r="BB436" s="136"/>
      <c r="BC436" s="136"/>
      <c r="BD436" s="136"/>
      <c r="BE436" s="136"/>
      <c r="BF436" s="136"/>
      <c r="BG436" s="136"/>
      <c r="BJ436" s="136"/>
      <c r="BT436" s="136"/>
      <c r="CD436" s="136"/>
      <c r="CN436" s="136"/>
      <c r="CX436" s="136"/>
      <c r="DH436" s="136"/>
      <c r="DR436" s="136"/>
      <c r="EB436" s="136"/>
      <c r="EL436" s="136"/>
      <c r="EV436" s="136"/>
      <c r="FF436" s="136"/>
      <c r="FP436" s="136"/>
      <c r="FZ436" s="136"/>
      <c r="GJ436" s="136"/>
      <c r="GT436" s="136"/>
      <c r="HD436" s="136"/>
      <c r="HN436" s="136"/>
      <c r="HX436" s="136"/>
      <c r="JL436" s="136"/>
    </row>
    <row xmlns:x14ac="http://schemas.microsoft.com/office/spreadsheetml/2009/9/ac" r="437" s="3" customFormat="true" x14ac:dyDescent="0.25">
      <c r="A437" s="426"/>
      <c r="B437" s="136"/>
      <c r="L437" s="136"/>
      <c r="V437" s="136"/>
      <c r="AF437" s="136"/>
      <c r="AP437" s="136"/>
      <c r="AZ437" s="136"/>
      <c r="BA437" s="136"/>
      <c r="BB437" s="136"/>
      <c r="BC437" s="136"/>
      <c r="BD437" s="136"/>
      <c r="BE437" s="136"/>
      <c r="BF437" s="136"/>
      <c r="BG437" s="136"/>
      <c r="BJ437" s="136"/>
      <c r="BT437" s="136"/>
      <c r="CD437" s="136"/>
      <c r="CN437" s="136"/>
      <c r="CX437" s="136"/>
      <c r="DH437" s="136"/>
      <c r="DR437" s="136"/>
      <c r="EB437" s="136"/>
      <c r="EL437" s="136"/>
      <c r="EV437" s="136"/>
      <c r="FF437" s="136"/>
      <c r="FP437" s="136"/>
      <c r="FZ437" s="136"/>
      <c r="GJ437" s="136"/>
      <c r="GT437" s="136"/>
      <c r="HD437" s="136"/>
      <c r="HN437" s="136"/>
      <c r="HX437" s="136"/>
      <c r="JL437" s="136"/>
    </row>
    <row xmlns:x14ac="http://schemas.microsoft.com/office/spreadsheetml/2009/9/ac" r="438" s="3" customFormat="true" x14ac:dyDescent="0.25">
      <c r="A438" s="426"/>
      <c r="B438" s="136"/>
      <c r="L438" s="136"/>
      <c r="V438" s="136"/>
      <c r="AF438" s="136"/>
      <c r="AP438" s="136"/>
      <c r="AZ438" s="136"/>
      <c r="BA438" s="136"/>
      <c r="BB438" s="136"/>
      <c r="BC438" s="136"/>
      <c r="BD438" s="136"/>
      <c r="BE438" s="136"/>
      <c r="BF438" s="136"/>
      <c r="BG438" s="136"/>
      <c r="BJ438" s="136"/>
      <c r="BT438" s="136"/>
      <c r="CD438" s="136"/>
      <c r="CN438" s="136"/>
      <c r="CX438" s="136"/>
      <c r="DH438" s="136"/>
      <c r="DR438" s="136"/>
      <c r="EB438" s="136"/>
      <c r="EL438" s="136"/>
      <c r="EV438" s="136"/>
      <c r="FF438" s="136"/>
      <c r="FP438" s="136"/>
      <c r="FZ438" s="136"/>
      <c r="GJ438" s="136"/>
      <c r="GT438" s="136"/>
      <c r="HD438" s="136"/>
      <c r="HN438" s="136"/>
      <c r="HX438" s="136"/>
      <c r="JL438" s="136"/>
    </row>
    <row xmlns:x14ac="http://schemas.microsoft.com/office/spreadsheetml/2009/9/ac" r="439" s="3" customFormat="true" x14ac:dyDescent="0.25">
      <c r="A439" s="426"/>
      <c r="B439" s="136"/>
      <c r="L439" s="136"/>
      <c r="V439" s="136"/>
      <c r="AF439" s="136"/>
      <c r="AP439" s="136"/>
      <c r="AZ439" s="136"/>
      <c r="BA439" s="136"/>
      <c r="BB439" s="136"/>
      <c r="BC439" s="136"/>
      <c r="BD439" s="136"/>
      <c r="BE439" s="136"/>
      <c r="BF439" s="136"/>
      <c r="BG439" s="136"/>
      <c r="BJ439" s="136"/>
      <c r="BT439" s="136"/>
      <c r="CD439" s="136"/>
      <c r="CN439" s="136"/>
      <c r="CX439" s="136"/>
      <c r="DH439" s="136"/>
      <c r="DR439" s="136"/>
      <c r="EB439" s="136"/>
      <c r="EL439" s="136"/>
      <c r="EV439" s="136"/>
      <c r="FF439" s="136"/>
      <c r="FP439" s="136"/>
      <c r="FZ439" s="136"/>
      <c r="GJ439" s="136"/>
      <c r="GT439" s="136"/>
      <c r="HD439" s="136"/>
      <c r="HN439" s="136"/>
      <c r="HX439" s="136"/>
      <c r="JL439" s="136"/>
    </row>
    <row xmlns:x14ac="http://schemas.microsoft.com/office/spreadsheetml/2009/9/ac" r="440" s="3" customFormat="true" x14ac:dyDescent="0.25">
      <c r="A440" s="426"/>
      <c r="B440" s="136"/>
      <c r="L440" s="136"/>
      <c r="V440" s="136"/>
      <c r="AF440" s="136"/>
      <c r="AP440" s="136"/>
      <c r="AZ440" s="136"/>
      <c r="BA440" s="136"/>
      <c r="BB440" s="136"/>
      <c r="BC440" s="136"/>
      <c r="BD440" s="136"/>
      <c r="BE440" s="136"/>
      <c r="BF440" s="136"/>
      <c r="BG440" s="136"/>
      <c r="BJ440" s="136"/>
      <c r="BT440" s="136"/>
      <c r="CD440" s="136"/>
      <c r="CN440" s="136"/>
      <c r="CX440" s="136"/>
      <c r="DH440" s="136"/>
      <c r="DR440" s="136"/>
      <c r="EB440" s="136"/>
      <c r="EL440" s="136"/>
      <c r="EV440" s="136"/>
      <c r="FF440" s="136"/>
      <c r="FP440" s="136"/>
      <c r="FZ440" s="136"/>
      <c r="GJ440" s="136"/>
      <c r="GT440" s="136"/>
      <c r="HD440" s="136"/>
      <c r="HN440" s="136"/>
      <c r="HX440" s="136"/>
      <c r="JL440" s="136"/>
    </row>
    <row xmlns:x14ac="http://schemas.microsoft.com/office/spreadsheetml/2009/9/ac" r="441" s="3" customFormat="true" x14ac:dyDescent="0.25">
      <c r="A441" s="426"/>
      <c r="B441" s="136"/>
      <c r="L441" s="136"/>
      <c r="V441" s="136"/>
      <c r="AF441" s="136"/>
      <c r="AP441" s="136"/>
      <c r="AZ441" s="136"/>
      <c r="BA441" s="136"/>
      <c r="BB441" s="136"/>
      <c r="BC441" s="136"/>
      <c r="BD441" s="136"/>
      <c r="BE441" s="136"/>
      <c r="BF441" s="136"/>
      <c r="BG441" s="136"/>
      <c r="BJ441" s="136"/>
      <c r="BT441" s="136"/>
      <c r="CD441" s="136"/>
      <c r="CN441" s="136"/>
      <c r="CX441" s="136"/>
      <c r="DH441" s="136"/>
      <c r="DR441" s="136"/>
      <c r="EB441" s="136"/>
      <c r="EL441" s="136"/>
      <c r="EV441" s="136"/>
      <c r="FF441" s="136"/>
      <c r="FP441" s="136"/>
      <c r="FZ441" s="136"/>
      <c r="GJ441" s="136"/>
      <c r="GT441" s="136"/>
      <c r="HD441" s="136"/>
      <c r="HN441" s="136"/>
      <c r="HX441" s="136"/>
      <c r="JL441" s="136"/>
    </row>
    <row xmlns:x14ac="http://schemas.microsoft.com/office/spreadsheetml/2009/9/ac" r="442" s="3" customFormat="true" x14ac:dyDescent="0.25">
      <c r="A442" s="426"/>
      <c r="B442" s="136"/>
      <c r="L442" s="136"/>
      <c r="V442" s="136"/>
      <c r="AF442" s="136"/>
      <c r="AP442" s="136"/>
      <c r="AZ442" s="136"/>
      <c r="BA442" s="136"/>
      <c r="BB442" s="136"/>
      <c r="BC442" s="136"/>
      <c r="BD442" s="136"/>
      <c r="BE442" s="136"/>
      <c r="BF442" s="136"/>
      <c r="BG442" s="136"/>
      <c r="BJ442" s="136"/>
      <c r="BT442" s="136"/>
      <c r="CD442" s="136"/>
      <c r="CN442" s="136"/>
      <c r="CX442" s="136"/>
      <c r="DH442" s="136"/>
      <c r="DR442" s="136"/>
      <c r="EB442" s="136"/>
      <c r="EL442" s="136"/>
      <c r="EV442" s="136"/>
      <c r="FF442" s="136"/>
      <c r="FP442" s="136"/>
      <c r="FZ442" s="136"/>
      <c r="GJ442" s="136"/>
      <c r="GT442" s="136"/>
      <c r="HD442" s="136"/>
      <c r="HN442" s="136"/>
      <c r="HX442" s="136"/>
      <c r="JL442" s="136"/>
    </row>
    <row xmlns:x14ac="http://schemas.microsoft.com/office/spreadsheetml/2009/9/ac" r="443" s="3" customFormat="true" x14ac:dyDescent="0.25">
      <c r="A443" s="426"/>
      <c r="B443" s="136"/>
      <c r="L443" s="136"/>
      <c r="V443" s="136"/>
      <c r="AF443" s="136"/>
      <c r="AP443" s="136"/>
      <c r="AZ443" s="136"/>
      <c r="BA443" s="136"/>
      <c r="BB443" s="136"/>
      <c r="BC443" s="136"/>
      <c r="BD443" s="136"/>
      <c r="BE443" s="136"/>
      <c r="BF443" s="136"/>
      <c r="BG443" s="136"/>
      <c r="BJ443" s="136"/>
      <c r="BT443" s="136"/>
      <c r="CD443" s="136"/>
      <c r="CN443" s="136"/>
      <c r="CX443" s="136"/>
      <c r="DH443" s="136"/>
      <c r="DR443" s="136"/>
      <c r="EB443" s="136"/>
      <c r="EL443" s="136"/>
      <c r="EV443" s="136"/>
      <c r="FF443" s="136"/>
      <c r="FP443" s="136"/>
      <c r="FZ443" s="136"/>
      <c r="GJ443" s="136"/>
      <c r="GT443" s="136"/>
      <c r="HD443" s="136"/>
      <c r="HN443" s="136"/>
      <c r="HX443" s="136"/>
      <c r="JL443" s="136"/>
    </row>
    <row xmlns:x14ac="http://schemas.microsoft.com/office/spreadsheetml/2009/9/ac" r="444" s="3" customFormat="true" x14ac:dyDescent="0.25">
      <c r="A444" s="426"/>
      <c r="B444" s="136"/>
      <c r="L444" s="136"/>
      <c r="V444" s="136"/>
      <c r="AF444" s="136"/>
      <c r="AP444" s="136"/>
      <c r="AZ444" s="136"/>
      <c r="BA444" s="136"/>
      <c r="BB444" s="136"/>
      <c r="BC444" s="136"/>
      <c r="BD444" s="136"/>
      <c r="BE444" s="136"/>
      <c r="BF444" s="136"/>
      <c r="BG444" s="136"/>
      <c r="BJ444" s="136"/>
      <c r="BT444" s="136"/>
      <c r="CD444" s="136"/>
      <c r="CN444" s="136"/>
      <c r="CX444" s="136"/>
      <c r="DH444" s="136"/>
      <c r="DR444" s="136"/>
      <c r="EB444" s="136"/>
      <c r="EL444" s="136"/>
      <c r="EV444" s="136"/>
      <c r="FF444" s="136"/>
      <c r="FP444" s="136"/>
      <c r="FZ444" s="136"/>
      <c r="GJ444" s="136"/>
      <c r="GT444" s="136"/>
      <c r="HD444" s="136"/>
      <c r="HN444" s="136"/>
      <c r="HX444" s="136"/>
      <c r="JL444" s="136"/>
    </row>
    <row xmlns:x14ac="http://schemas.microsoft.com/office/spreadsheetml/2009/9/ac" r="445" s="3" customFormat="true" x14ac:dyDescent="0.25">
      <c r="A445" s="426"/>
      <c r="B445" s="136"/>
      <c r="L445" s="136"/>
      <c r="V445" s="136"/>
      <c r="AF445" s="136"/>
      <c r="AP445" s="136"/>
      <c r="AZ445" s="136"/>
      <c r="BA445" s="136"/>
      <c r="BB445" s="136"/>
      <c r="BC445" s="136"/>
      <c r="BD445" s="136"/>
      <c r="BE445" s="136"/>
      <c r="BF445" s="136"/>
      <c r="BG445" s="136"/>
      <c r="BJ445" s="136"/>
      <c r="BT445" s="136"/>
      <c r="CD445" s="136"/>
      <c r="CN445" s="136"/>
      <c r="CX445" s="136"/>
      <c r="DH445" s="136"/>
      <c r="DR445" s="136"/>
      <c r="EB445" s="136"/>
      <c r="EL445" s="136"/>
      <c r="EV445" s="136"/>
      <c r="FF445" s="136"/>
      <c r="FP445" s="136"/>
      <c r="FZ445" s="136"/>
      <c r="GJ445" s="136"/>
      <c r="GT445" s="136"/>
      <c r="HD445" s="136"/>
      <c r="HN445" s="136"/>
      <c r="HX445" s="136"/>
      <c r="JL445" s="136"/>
    </row>
    <row xmlns:x14ac="http://schemas.microsoft.com/office/spreadsheetml/2009/9/ac" r="446" s="3" customFormat="true" x14ac:dyDescent="0.25">
      <c r="A446" s="426"/>
      <c r="B446" s="136"/>
      <c r="L446" s="136"/>
      <c r="V446" s="136"/>
      <c r="AF446" s="136"/>
      <c r="AP446" s="136"/>
      <c r="AZ446" s="136"/>
      <c r="BA446" s="136"/>
      <c r="BB446" s="136"/>
      <c r="BC446" s="136"/>
      <c r="BD446" s="136"/>
      <c r="BE446" s="136"/>
      <c r="BF446" s="136"/>
      <c r="BG446" s="136"/>
      <c r="BJ446" s="136"/>
      <c r="BT446" s="136"/>
      <c r="CD446" s="136"/>
      <c r="CN446" s="136"/>
      <c r="CX446" s="136"/>
      <c r="DH446" s="136"/>
      <c r="DR446" s="136"/>
      <c r="EB446" s="136"/>
      <c r="EL446" s="136"/>
      <c r="EV446" s="136"/>
      <c r="FF446" s="136"/>
      <c r="FP446" s="136"/>
      <c r="FZ446" s="136"/>
      <c r="GJ446" s="136"/>
      <c r="GT446" s="136"/>
      <c r="HD446" s="136"/>
      <c r="HN446" s="136"/>
      <c r="HX446" s="136"/>
      <c r="JL446" s="136"/>
    </row>
    <row xmlns:x14ac="http://schemas.microsoft.com/office/spreadsheetml/2009/9/ac" r="447" s="3" customFormat="true" x14ac:dyDescent="0.25">
      <c r="A447" s="426"/>
      <c r="B447" s="136"/>
      <c r="L447" s="136"/>
      <c r="V447" s="136"/>
      <c r="AF447" s="136"/>
      <c r="AP447" s="136"/>
      <c r="AZ447" s="136"/>
      <c r="BA447" s="136"/>
      <c r="BB447" s="136"/>
      <c r="BC447" s="136"/>
      <c r="BD447" s="136"/>
      <c r="BE447" s="136"/>
      <c r="BF447" s="136"/>
      <c r="BG447" s="136"/>
      <c r="BJ447" s="136"/>
      <c r="BT447" s="136"/>
      <c r="CD447" s="136"/>
      <c r="CN447" s="136"/>
      <c r="CX447" s="136"/>
      <c r="DH447" s="136"/>
      <c r="DR447" s="136"/>
      <c r="EB447" s="136"/>
      <c r="EL447" s="136"/>
      <c r="EV447" s="136"/>
      <c r="FF447" s="136"/>
      <c r="FP447" s="136"/>
      <c r="FZ447" s="136"/>
      <c r="GJ447" s="136"/>
      <c r="GT447" s="136"/>
      <c r="HD447" s="136"/>
      <c r="HN447" s="136"/>
      <c r="HX447" s="136"/>
      <c r="JL447" s="136"/>
    </row>
    <row xmlns:x14ac="http://schemas.microsoft.com/office/spreadsheetml/2009/9/ac" r="448" s="3" customFormat="true" x14ac:dyDescent="0.25">
      <c r="A448" s="426"/>
      <c r="B448" s="136"/>
      <c r="L448" s="136"/>
      <c r="V448" s="136"/>
      <c r="AF448" s="136"/>
      <c r="AP448" s="136"/>
      <c r="AZ448" s="136"/>
      <c r="BA448" s="136"/>
      <c r="BB448" s="136"/>
      <c r="BC448" s="136"/>
      <c r="BD448" s="136"/>
      <c r="BE448" s="136"/>
      <c r="BF448" s="136"/>
      <c r="BG448" s="136"/>
      <c r="BJ448" s="136"/>
      <c r="BT448" s="136"/>
      <c r="CD448" s="136"/>
      <c r="CN448" s="136"/>
      <c r="CX448" s="136"/>
      <c r="DH448" s="136"/>
      <c r="DR448" s="136"/>
      <c r="EB448" s="136"/>
      <c r="EL448" s="136"/>
      <c r="EV448" s="136"/>
      <c r="FF448" s="136"/>
      <c r="FP448" s="136"/>
      <c r="FZ448" s="136"/>
      <c r="GJ448" s="136"/>
      <c r="GT448" s="136"/>
      <c r="HD448" s="136"/>
      <c r="HN448" s="136"/>
      <c r="HX448" s="136"/>
      <c r="JL448" s="136"/>
    </row>
    <row xmlns:x14ac="http://schemas.microsoft.com/office/spreadsheetml/2009/9/ac" r="449" s="3" customFormat="true" x14ac:dyDescent="0.25">
      <c r="A449" s="426"/>
      <c r="B449" s="136"/>
      <c r="L449" s="136"/>
      <c r="V449" s="136"/>
      <c r="AF449" s="136"/>
      <c r="AP449" s="136"/>
      <c r="AZ449" s="136"/>
      <c r="BA449" s="136"/>
      <c r="BB449" s="136"/>
      <c r="BC449" s="136"/>
      <c r="BD449" s="136"/>
      <c r="BE449" s="136"/>
      <c r="BF449" s="136"/>
      <c r="BG449" s="136"/>
      <c r="BJ449" s="136"/>
      <c r="BT449" s="136"/>
      <c r="CD449" s="136"/>
      <c r="CN449" s="136"/>
      <c r="CX449" s="136"/>
      <c r="DH449" s="136"/>
      <c r="DR449" s="136"/>
      <c r="EB449" s="136"/>
      <c r="EL449" s="136"/>
      <c r="EV449" s="136"/>
      <c r="FF449" s="136"/>
      <c r="FP449" s="136"/>
      <c r="FZ449" s="136"/>
      <c r="GJ449" s="136"/>
      <c r="GT449" s="136"/>
      <c r="HD449" s="136"/>
      <c r="HN449" s="136"/>
      <c r="HX449" s="136"/>
      <c r="JL449" s="136"/>
    </row>
    <row xmlns:x14ac="http://schemas.microsoft.com/office/spreadsheetml/2009/9/ac" r="450" s="3" customFormat="true" x14ac:dyDescent="0.25">
      <c r="A450" s="426"/>
      <c r="B450" s="136"/>
      <c r="L450" s="136"/>
      <c r="V450" s="136"/>
      <c r="AF450" s="136"/>
      <c r="AP450" s="136"/>
      <c r="AZ450" s="136"/>
      <c r="BA450" s="136"/>
      <c r="BB450" s="136"/>
      <c r="BC450" s="136"/>
      <c r="BD450" s="136"/>
      <c r="BE450" s="136"/>
      <c r="BF450" s="136"/>
      <c r="BG450" s="136"/>
      <c r="BJ450" s="136"/>
      <c r="BT450" s="136"/>
      <c r="CD450" s="136"/>
      <c r="CN450" s="136"/>
      <c r="CX450" s="136"/>
      <c r="DH450" s="136"/>
      <c r="DR450" s="136"/>
      <c r="EB450" s="136"/>
      <c r="EL450" s="136"/>
      <c r="EV450" s="136"/>
      <c r="FF450" s="136"/>
      <c r="FP450" s="136"/>
      <c r="FZ450" s="136"/>
      <c r="GJ450" s="136"/>
      <c r="GT450" s="136"/>
      <c r="HD450" s="136"/>
      <c r="HN450" s="136"/>
      <c r="HX450" s="136"/>
      <c r="JL450" s="136"/>
    </row>
    <row xmlns:x14ac="http://schemas.microsoft.com/office/spreadsheetml/2009/9/ac" r="451" s="3" customFormat="true" x14ac:dyDescent="0.25">
      <c r="A451" s="426"/>
      <c r="B451" s="136"/>
      <c r="L451" s="136"/>
      <c r="V451" s="136"/>
      <c r="AF451" s="136"/>
      <c r="AP451" s="136"/>
      <c r="AZ451" s="136"/>
      <c r="BA451" s="136"/>
      <c r="BB451" s="136"/>
      <c r="BC451" s="136"/>
      <c r="BD451" s="136"/>
      <c r="BE451" s="136"/>
      <c r="BF451" s="136"/>
      <c r="BG451" s="136"/>
      <c r="BJ451" s="136"/>
      <c r="BT451" s="136"/>
      <c r="CD451" s="136"/>
      <c r="CN451" s="136"/>
      <c r="CX451" s="136"/>
      <c r="DH451" s="136"/>
      <c r="DR451" s="136"/>
      <c r="EB451" s="136"/>
      <c r="EL451" s="136"/>
      <c r="EV451" s="136"/>
      <c r="FF451" s="136"/>
      <c r="FP451" s="136"/>
      <c r="FZ451" s="136"/>
      <c r="GJ451" s="136"/>
      <c r="GT451" s="136"/>
      <c r="HD451" s="136"/>
      <c r="HN451" s="136"/>
      <c r="HX451" s="136"/>
      <c r="JL451" s="136"/>
    </row>
    <row xmlns:x14ac="http://schemas.microsoft.com/office/spreadsheetml/2009/9/ac" r="452" s="3" customFormat="true" x14ac:dyDescent="0.25">
      <c r="A452" s="426"/>
      <c r="B452" s="136"/>
      <c r="L452" s="136"/>
      <c r="V452" s="136"/>
      <c r="AF452" s="136"/>
      <c r="AP452" s="136"/>
      <c r="AZ452" s="136"/>
      <c r="BA452" s="136"/>
      <c r="BB452" s="136"/>
      <c r="BC452" s="136"/>
      <c r="BD452" s="136"/>
      <c r="BE452" s="136"/>
      <c r="BF452" s="136"/>
      <c r="BG452" s="136"/>
      <c r="BJ452" s="136"/>
      <c r="BT452" s="136"/>
      <c r="CD452" s="136"/>
      <c r="CN452" s="136"/>
      <c r="CX452" s="136"/>
      <c r="DH452" s="136"/>
      <c r="DR452" s="136"/>
      <c r="EB452" s="136"/>
      <c r="EL452" s="136"/>
      <c r="EV452" s="136"/>
      <c r="FF452" s="136"/>
      <c r="FP452" s="136"/>
      <c r="FZ452" s="136"/>
      <c r="GJ452" s="136"/>
      <c r="GT452" s="136"/>
      <c r="HD452" s="136"/>
      <c r="HN452" s="136"/>
      <c r="HX452" s="136"/>
      <c r="JL452" s="136"/>
    </row>
    <row xmlns:x14ac="http://schemas.microsoft.com/office/spreadsheetml/2009/9/ac" r="453" s="3" customFormat="true" x14ac:dyDescent="0.25">
      <c r="A453" s="426"/>
      <c r="B453" s="136"/>
      <c r="L453" s="136"/>
      <c r="V453" s="136"/>
      <c r="AF453" s="136"/>
      <c r="AP453" s="136"/>
      <c r="AZ453" s="136"/>
      <c r="BA453" s="136"/>
      <c r="BB453" s="136"/>
      <c r="BC453" s="136"/>
      <c r="BD453" s="136"/>
      <c r="BE453" s="136"/>
      <c r="BF453" s="136"/>
      <c r="BG453" s="136"/>
      <c r="BJ453" s="136"/>
      <c r="BT453" s="136"/>
      <c r="CD453" s="136"/>
      <c r="CN453" s="136"/>
      <c r="CX453" s="136"/>
      <c r="DH453" s="136"/>
      <c r="DR453" s="136"/>
      <c r="EB453" s="136"/>
      <c r="EL453" s="136"/>
      <c r="EV453" s="136"/>
      <c r="FF453" s="136"/>
      <c r="FP453" s="136"/>
      <c r="FZ453" s="136"/>
      <c r="GJ453" s="136"/>
      <c r="GT453" s="136"/>
      <c r="HD453" s="136"/>
      <c r="HN453" s="136"/>
      <c r="HX453" s="136"/>
      <c r="JL453" s="136"/>
    </row>
    <row xmlns:x14ac="http://schemas.microsoft.com/office/spreadsheetml/2009/9/ac" r="454" s="3" customFormat="true" x14ac:dyDescent="0.25">
      <c r="A454" s="426"/>
      <c r="B454" s="136"/>
      <c r="L454" s="136"/>
      <c r="V454" s="136"/>
      <c r="AF454" s="136"/>
      <c r="AP454" s="136"/>
      <c r="AZ454" s="136"/>
      <c r="BA454" s="136"/>
      <c r="BB454" s="136"/>
      <c r="BC454" s="136"/>
      <c r="BD454" s="136"/>
      <c r="BE454" s="136"/>
      <c r="BF454" s="136"/>
      <c r="BG454" s="136"/>
      <c r="BJ454" s="136"/>
      <c r="BT454" s="136"/>
      <c r="CD454" s="136"/>
      <c r="CN454" s="136"/>
      <c r="CX454" s="136"/>
      <c r="DH454" s="136"/>
      <c r="DR454" s="136"/>
      <c r="EB454" s="136"/>
      <c r="EL454" s="136"/>
      <c r="EV454" s="136"/>
      <c r="FF454" s="136"/>
      <c r="FP454" s="136"/>
      <c r="FZ454" s="136"/>
      <c r="GJ454" s="136"/>
      <c r="GT454" s="136"/>
      <c r="HD454" s="136"/>
      <c r="HN454" s="136"/>
      <c r="HX454" s="136"/>
      <c r="JL454" s="136"/>
    </row>
    <row xmlns:x14ac="http://schemas.microsoft.com/office/spreadsheetml/2009/9/ac" r="455" s="3" customFormat="true" x14ac:dyDescent="0.25">
      <c r="A455" s="426"/>
      <c r="B455" s="136"/>
      <c r="L455" s="136"/>
      <c r="V455" s="136"/>
      <c r="AF455" s="136"/>
      <c r="AP455" s="136"/>
      <c r="AZ455" s="136"/>
      <c r="BA455" s="136"/>
      <c r="BB455" s="136"/>
      <c r="BC455" s="136"/>
      <c r="BD455" s="136"/>
      <c r="BE455" s="136"/>
      <c r="BF455" s="136"/>
      <c r="BG455" s="136"/>
      <c r="BJ455" s="136"/>
      <c r="BT455" s="136"/>
      <c r="CD455" s="136"/>
      <c r="CN455" s="136"/>
      <c r="CX455" s="136"/>
      <c r="DH455" s="136"/>
      <c r="DR455" s="136"/>
      <c r="EB455" s="136"/>
      <c r="EL455" s="136"/>
      <c r="EV455" s="136"/>
      <c r="FF455" s="136"/>
      <c r="FP455" s="136"/>
      <c r="FZ455" s="136"/>
      <c r="GJ455" s="136"/>
      <c r="GT455" s="136"/>
      <c r="HD455" s="136"/>
      <c r="HN455" s="136"/>
      <c r="HX455" s="136"/>
      <c r="JL455" s="136"/>
    </row>
    <row xmlns:x14ac="http://schemas.microsoft.com/office/spreadsheetml/2009/9/ac" r="456" s="3" customFormat="true" x14ac:dyDescent="0.25">
      <c r="A456" s="426"/>
      <c r="B456" s="136"/>
      <c r="L456" s="136"/>
      <c r="V456" s="136"/>
      <c r="AF456" s="136"/>
      <c r="AP456" s="136"/>
      <c r="AZ456" s="136"/>
      <c r="BA456" s="136"/>
      <c r="BB456" s="136"/>
      <c r="BC456" s="136"/>
      <c r="BD456" s="136"/>
      <c r="BE456" s="136"/>
      <c r="BF456" s="136"/>
      <c r="BG456" s="136"/>
      <c r="BJ456" s="136"/>
      <c r="BT456" s="136"/>
      <c r="CD456" s="136"/>
      <c r="CN456" s="136"/>
      <c r="CX456" s="136"/>
      <c r="DH456" s="136"/>
      <c r="DR456" s="136"/>
      <c r="EB456" s="136"/>
      <c r="EL456" s="136"/>
      <c r="EV456" s="136"/>
      <c r="FF456" s="136"/>
      <c r="FP456" s="136"/>
      <c r="FZ456" s="136"/>
      <c r="GJ456" s="136"/>
      <c r="GT456" s="136"/>
      <c r="HD456" s="136"/>
      <c r="HN456" s="136"/>
      <c r="HX456" s="136"/>
      <c r="JL456" s="136"/>
    </row>
    <row xmlns:x14ac="http://schemas.microsoft.com/office/spreadsheetml/2009/9/ac" r="457" s="3" customFormat="true" x14ac:dyDescent="0.25">
      <c r="A457" s="426"/>
      <c r="B457" s="136"/>
      <c r="L457" s="136"/>
      <c r="V457" s="136"/>
      <c r="AF457" s="136"/>
      <c r="AP457" s="136"/>
      <c r="AZ457" s="136"/>
      <c r="BA457" s="136"/>
      <c r="BB457" s="136"/>
      <c r="BC457" s="136"/>
      <c r="BD457" s="136"/>
      <c r="BE457" s="136"/>
      <c r="BF457" s="136"/>
      <c r="BG457" s="136"/>
      <c r="BJ457" s="136"/>
      <c r="BT457" s="136"/>
      <c r="CD457" s="136"/>
      <c r="CN457" s="136"/>
      <c r="CX457" s="136"/>
      <c r="DH457" s="136"/>
      <c r="DR457" s="136"/>
      <c r="EB457" s="136"/>
      <c r="EL457" s="136"/>
      <c r="EV457" s="136"/>
      <c r="FF457" s="136"/>
      <c r="FP457" s="136"/>
      <c r="FZ457" s="136"/>
      <c r="GJ457" s="136"/>
      <c r="GT457" s="136"/>
      <c r="HD457" s="136"/>
      <c r="HN457" s="136"/>
      <c r="HX457" s="136"/>
      <c r="JL457" s="136"/>
    </row>
    <row xmlns:x14ac="http://schemas.microsoft.com/office/spreadsheetml/2009/9/ac" r="458" s="3" customFormat="true" x14ac:dyDescent="0.25">
      <c r="A458" s="426"/>
      <c r="B458" s="136"/>
      <c r="L458" s="136"/>
      <c r="V458" s="136"/>
      <c r="AF458" s="136"/>
      <c r="AP458" s="136"/>
      <c r="AZ458" s="136"/>
      <c r="BA458" s="136"/>
      <c r="BB458" s="136"/>
      <c r="BC458" s="136"/>
      <c r="BD458" s="136"/>
      <c r="BE458" s="136"/>
      <c r="BF458" s="136"/>
      <c r="BG458" s="136"/>
      <c r="BJ458" s="136"/>
      <c r="BT458" s="136"/>
      <c r="CD458" s="136"/>
      <c r="CN458" s="136"/>
      <c r="CX458" s="136"/>
      <c r="DH458" s="136"/>
      <c r="DR458" s="136"/>
      <c r="EB458" s="136"/>
      <c r="EL458" s="136"/>
      <c r="EV458" s="136"/>
      <c r="FF458" s="136"/>
      <c r="FP458" s="136"/>
      <c r="FZ458" s="136"/>
      <c r="GJ458" s="136"/>
      <c r="GT458" s="136"/>
      <c r="HD458" s="136"/>
      <c r="HN458" s="136"/>
      <c r="HX458" s="136"/>
      <c r="JL458" s="136"/>
    </row>
    <row xmlns:x14ac="http://schemas.microsoft.com/office/spreadsheetml/2009/9/ac" r="459" s="3" customFormat="true" x14ac:dyDescent="0.25">
      <c r="A459" s="426"/>
      <c r="B459" s="136"/>
      <c r="L459" s="136"/>
      <c r="V459" s="136"/>
      <c r="AF459" s="136"/>
      <c r="AP459" s="136"/>
      <c r="AZ459" s="136"/>
      <c r="BA459" s="136"/>
      <c r="BB459" s="136"/>
      <c r="BC459" s="136"/>
      <c r="BD459" s="136"/>
      <c r="BE459" s="136"/>
      <c r="BF459" s="136"/>
      <c r="BG459" s="136"/>
      <c r="BJ459" s="136"/>
      <c r="BT459" s="136"/>
      <c r="CD459" s="136"/>
      <c r="CN459" s="136"/>
      <c r="CX459" s="136"/>
      <c r="DH459" s="136"/>
      <c r="DR459" s="136"/>
      <c r="EB459" s="136"/>
      <c r="EL459" s="136"/>
      <c r="EV459" s="136"/>
      <c r="FF459" s="136"/>
      <c r="FP459" s="136"/>
      <c r="FZ459" s="136"/>
      <c r="GJ459" s="136"/>
      <c r="GT459" s="136"/>
      <c r="HD459" s="136"/>
      <c r="HN459" s="136"/>
      <c r="HX459" s="136"/>
      <c r="JL459" s="136"/>
    </row>
    <row xmlns:x14ac="http://schemas.microsoft.com/office/spreadsheetml/2009/9/ac" r="460" s="3" customFormat="true" x14ac:dyDescent="0.25">
      <c r="A460" s="426"/>
      <c r="B460" s="136"/>
      <c r="L460" s="136"/>
      <c r="V460" s="136"/>
      <c r="AF460" s="136"/>
      <c r="AP460" s="136"/>
      <c r="AZ460" s="136"/>
      <c r="BA460" s="136"/>
      <c r="BB460" s="136"/>
      <c r="BC460" s="136"/>
      <c r="BD460" s="136"/>
      <c r="BE460" s="136"/>
      <c r="BF460" s="136"/>
      <c r="BG460" s="136"/>
      <c r="BJ460" s="136"/>
      <c r="BT460" s="136"/>
      <c r="CD460" s="136"/>
      <c r="CN460" s="136"/>
      <c r="CX460" s="136"/>
      <c r="DH460" s="136"/>
      <c r="DR460" s="136"/>
      <c r="EB460" s="136"/>
      <c r="EL460" s="136"/>
      <c r="EV460" s="136"/>
      <c r="FF460" s="136"/>
      <c r="FP460" s="136"/>
      <c r="FZ460" s="136"/>
      <c r="GJ460" s="136"/>
      <c r="GT460" s="136"/>
      <c r="HD460" s="136"/>
      <c r="HN460" s="136"/>
      <c r="HX460" s="136"/>
      <c r="JL460" s="136"/>
    </row>
    <row xmlns:x14ac="http://schemas.microsoft.com/office/spreadsheetml/2009/9/ac" r="461" s="3" customFormat="true" x14ac:dyDescent="0.25">
      <c r="A461" s="426"/>
      <c r="B461" s="136"/>
      <c r="L461" s="136"/>
      <c r="V461" s="136"/>
      <c r="AF461" s="136"/>
      <c r="AP461" s="136"/>
      <c r="AZ461" s="136"/>
      <c r="BA461" s="136"/>
      <c r="BB461" s="136"/>
      <c r="BC461" s="136"/>
      <c r="BD461" s="136"/>
      <c r="BE461" s="136"/>
      <c r="BF461" s="136"/>
      <c r="BG461" s="136"/>
      <c r="BJ461" s="136"/>
      <c r="BT461" s="136"/>
      <c r="CD461" s="136"/>
      <c r="CN461" s="136"/>
      <c r="CX461" s="136"/>
      <c r="DH461" s="136"/>
      <c r="DR461" s="136"/>
      <c r="EB461" s="136"/>
      <c r="EL461" s="136"/>
      <c r="EV461" s="136"/>
      <c r="FF461" s="136"/>
      <c r="FP461" s="136"/>
      <c r="FZ461" s="136"/>
      <c r="GJ461" s="136"/>
      <c r="GT461" s="136"/>
      <c r="HD461" s="136"/>
      <c r="HN461" s="136"/>
      <c r="HX461" s="136"/>
      <c r="JL461" s="136"/>
    </row>
    <row xmlns:x14ac="http://schemas.microsoft.com/office/spreadsheetml/2009/9/ac" r="462" s="3" customFormat="true" x14ac:dyDescent="0.25">
      <c r="A462" s="426"/>
      <c r="B462" s="136"/>
      <c r="L462" s="136"/>
      <c r="V462" s="136"/>
      <c r="AF462" s="136"/>
      <c r="AP462" s="136"/>
      <c r="AZ462" s="136"/>
      <c r="BA462" s="136"/>
      <c r="BB462" s="136"/>
      <c r="BC462" s="136"/>
      <c r="BD462" s="136"/>
      <c r="BE462" s="136"/>
      <c r="BF462" s="136"/>
      <c r="BG462" s="136"/>
      <c r="BJ462" s="136"/>
      <c r="BT462" s="136"/>
      <c r="CD462" s="136"/>
      <c r="CN462" s="136"/>
      <c r="CX462" s="136"/>
      <c r="DH462" s="136"/>
      <c r="DR462" s="136"/>
      <c r="EB462" s="136"/>
      <c r="EL462" s="136"/>
      <c r="EV462" s="136"/>
      <c r="FF462" s="136"/>
      <c r="FP462" s="136"/>
      <c r="FZ462" s="136"/>
      <c r="GJ462" s="136"/>
      <c r="GT462" s="136"/>
      <c r="HD462" s="136"/>
      <c r="HN462" s="136"/>
      <c r="HX462" s="136"/>
      <c r="JL462" s="136"/>
    </row>
    <row xmlns:x14ac="http://schemas.microsoft.com/office/spreadsheetml/2009/9/ac" r="463" s="3" customFormat="true" x14ac:dyDescent="0.25">
      <c r="A463" s="426"/>
      <c r="B463" s="136"/>
      <c r="L463" s="136"/>
      <c r="V463" s="136"/>
      <c r="AF463" s="136"/>
      <c r="AP463" s="136"/>
      <c r="AZ463" s="136"/>
      <c r="BA463" s="136"/>
      <c r="BB463" s="136"/>
      <c r="BC463" s="136"/>
      <c r="BD463" s="136"/>
      <c r="BE463" s="136"/>
      <c r="BF463" s="136"/>
      <c r="BG463" s="136"/>
      <c r="BJ463" s="136"/>
      <c r="BT463" s="136"/>
      <c r="CD463" s="136"/>
      <c r="CN463" s="136"/>
      <c r="CX463" s="136"/>
      <c r="DH463" s="136"/>
      <c r="DR463" s="136"/>
      <c r="EB463" s="136"/>
      <c r="EL463" s="136"/>
      <c r="EV463" s="136"/>
      <c r="FF463" s="136"/>
      <c r="FP463" s="136"/>
      <c r="FZ463" s="136"/>
      <c r="GJ463" s="136"/>
      <c r="GT463" s="136"/>
      <c r="HD463" s="136"/>
      <c r="HN463" s="136"/>
      <c r="HX463" s="136"/>
      <c r="JL463" s="136"/>
    </row>
    <row xmlns:x14ac="http://schemas.microsoft.com/office/spreadsheetml/2009/9/ac" r="464" s="3" customFormat="true" x14ac:dyDescent="0.25">
      <c r="A464" s="426"/>
      <c r="B464" s="136"/>
      <c r="L464" s="136"/>
      <c r="V464" s="136"/>
      <c r="AF464" s="136"/>
      <c r="AP464" s="136"/>
      <c r="AZ464" s="136"/>
      <c r="BA464" s="136"/>
      <c r="BB464" s="136"/>
      <c r="BC464" s="136"/>
      <c r="BD464" s="136"/>
      <c r="BE464" s="136"/>
      <c r="BF464" s="136"/>
      <c r="BG464" s="136"/>
      <c r="BJ464" s="136"/>
      <c r="BT464" s="136"/>
      <c r="CD464" s="136"/>
      <c r="CN464" s="136"/>
      <c r="CX464" s="136"/>
      <c r="DH464" s="136"/>
      <c r="DR464" s="136"/>
      <c r="EB464" s="136"/>
      <c r="EL464" s="136"/>
      <c r="EV464" s="136"/>
      <c r="FF464" s="136"/>
      <c r="FP464" s="136"/>
      <c r="FZ464" s="136"/>
      <c r="GJ464" s="136"/>
      <c r="GT464" s="136"/>
      <c r="HD464" s="136"/>
      <c r="HN464" s="136"/>
      <c r="HX464" s="136"/>
      <c r="JL464" s="136"/>
    </row>
    <row xmlns:x14ac="http://schemas.microsoft.com/office/spreadsheetml/2009/9/ac" r="465" s="3" customFormat="true" x14ac:dyDescent="0.25">
      <c r="A465" s="426"/>
      <c r="B465" s="136"/>
      <c r="L465" s="136"/>
      <c r="V465" s="136"/>
      <c r="AF465" s="136"/>
      <c r="AP465" s="136"/>
      <c r="AZ465" s="136"/>
      <c r="BA465" s="136"/>
      <c r="BB465" s="136"/>
      <c r="BC465" s="136"/>
      <c r="BD465" s="136"/>
      <c r="BE465" s="136"/>
      <c r="BF465" s="136"/>
      <c r="BG465" s="136"/>
      <c r="BJ465" s="136"/>
      <c r="BT465" s="136"/>
      <c r="CD465" s="136"/>
      <c r="CN465" s="136"/>
      <c r="CX465" s="136"/>
      <c r="DH465" s="136"/>
      <c r="DR465" s="136"/>
      <c r="EB465" s="136"/>
      <c r="EL465" s="136"/>
      <c r="EV465" s="136"/>
      <c r="FF465" s="136"/>
      <c r="FP465" s="136"/>
      <c r="FZ465" s="136"/>
      <c r="GJ465" s="136"/>
      <c r="GT465" s="136"/>
      <c r="HD465" s="136"/>
      <c r="HN465" s="136"/>
      <c r="HX465" s="136"/>
      <c r="JL465" s="136"/>
    </row>
    <row xmlns:x14ac="http://schemas.microsoft.com/office/spreadsheetml/2009/9/ac" r="466" s="3" customFormat="true" x14ac:dyDescent="0.25">
      <c r="A466" s="426"/>
      <c r="B466" s="136"/>
      <c r="L466" s="136"/>
      <c r="V466" s="136"/>
      <c r="AF466" s="136"/>
      <c r="AP466" s="136"/>
      <c r="AZ466" s="136"/>
      <c r="BA466" s="136"/>
      <c r="BB466" s="136"/>
      <c r="BC466" s="136"/>
      <c r="BD466" s="136"/>
      <c r="BE466" s="136"/>
      <c r="BF466" s="136"/>
      <c r="BG466" s="136"/>
      <c r="BJ466" s="136"/>
      <c r="BT466" s="136"/>
      <c r="CD466" s="136"/>
      <c r="CN466" s="136"/>
      <c r="CX466" s="136"/>
      <c r="DH466" s="136"/>
      <c r="DR466" s="136"/>
      <c r="EB466" s="136"/>
      <c r="EL466" s="136"/>
      <c r="EV466" s="136"/>
      <c r="FF466" s="136"/>
      <c r="FP466" s="136"/>
      <c r="FZ466" s="136"/>
      <c r="GJ466" s="136"/>
      <c r="GT466" s="136"/>
      <c r="HD466" s="136"/>
      <c r="HN466" s="136"/>
      <c r="HX466" s="136"/>
      <c r="JL466" s="136"/>
    </row>
    <row xmlns:x14ac="http://schemas.microsoft.com/office/spreadsheetml/2009/9/ac" r="467" s="3" customFormat="true" x14ac:dyDescent="0.25">
      <c r="A467" s="426"/>
      <c r="B467" s="136"/>
      <c r="L467" s="136"/>
      <c r="V467" s="136"/>
      <c r="AF467" s="136"/>
      <c r="AP467" s="136"/>
      <c r="AZ467" s="136"/>
      <c r="BA467" s="136"/>
      <c r="BB467" s="136"/>
      <c r="BC467" s="136"/>
      <c r="BD467" s="136"/>
      <c r="BE467" s="136"/>
      <c r="BF467" s="136"/>
      <c r="BG467" s="136"/>
      <c r="BJ467" s="136"/>
      <c r="BT467" s="136"/>
      <c r="CD467" s="136"/>
      <c r="CN467" s="136"/>
      <c r="CX467" s="136"/>
      <c r="DH467" s="136"/>
      <c r="DR467" s="136"/>
      <c r="EB467" s="136"/>
      <c r="EL467" s="136"/>
      <c r="EV467" s="136"/>
      <c r="FF467" s="136"/>
      <c r="FP467" s="136"/>
      <c r="FZ467" s="136"/>
      <c r="GJ467" s="136"/>
      <c r="GT467" s="136"/>
      <c r="HD467" s="136"/>
      <c r="HN467" s="136"/>
      <c r="HX467" s="136"/>
      <c r="JL467" s="136"/>
    </row>
    <row xmlns:x14ac="http://schemas.microsoft.com/office/spreadsheetml/2009/9/ac" r="468" s="3" customFormat="true" x14ac:dyDescent="0.25">
      <c r="A468" s="426"/>
      <c r="B468" s="136"/>
      <c r="L468" s="136"/>
      <c r="V468" s="136"/>
      <c r="AF468" s="136"/>
      <c r="AP468" s="136"/>
      <c r="AZ468" s="136"/>
      <c r="BA468" s="136"/>
      <c r="BB468" s="136"/>
      <c r="BC468" s="136"/>
      <c r="BD468" s="136"/>
      <c r="BE468" s="136"/>
      <c r="BF468" s="136"/>
      <c r="BG468" s="136"/>
      <c r="BJ468" s="136"/>
      <c r="BT468" s="136"/>
      <c r="CD468" s="136"/>
      <c r="CN468" s="136"/>
      <c r="CX468" s="136"/>
      <c r="DH468" s="136"/>
      <c r="DR468" s="136"/>
      <c r="EB468" s="136"/>
      <c r="EL468" s="136"/>
      <c r="EV468" s="136"/>
      <c r="FF468" s="136"/>
      <c r="FP468" s="136"/>
      <c r="FZ468" s="136"/>
      <c r="GJ468" s="136"/>
      <c r="GT468" s="136"/>
      <c r="HD468" s="136"/>
      <c r="HN468" s="136"/>
      <c r="HX468" s="136"/>
      <c r="JL468" s="136"/>
    </row>
    <row xmlns:x14ac="http://schemas.microsoft.com/office/spreadsheetml/2009/9/ac" r="469" s="3" customFormat="true" x14ac:dyDescent="0.25">
      <c r="A469" s="426"/>
      <c r="B469" s="136"/>
      <c r="L469" s="136"/>
      <c r="V469" s="136"/>
      <c r="AF469" s="136"/>
      <c r="AP469" s="136"/>
      <c r="AZ469" s="136"/>
      <c r="BA469" s="136"/>
      <c r="BB469" s="136"/>
      <c r="BC469" s="136"/>
      <c r="BD469" s="136"/>
      <c r="BE469" s="136"/>
      <c r="BF469" s="136"/>
      <c r="BG469" s="136"/>
      <c r="BJ469" s="136"/>
      <c r="BT469" s="136"/>
      <c r="CD469" s="136"/>
      <c r="CN469" s="136"/>
      <c r="CX469" s="136"/>
      <c r="DH469" s="136"/>
      <c r="DR469" s="136"/>
      <c r="EB469" s="136"/>
      <c r="EL469" s="136"/>
      <c r="EV469" s="136"/>
      <c r="FF469" s="136"/>
      <c r="FP469" s="136"/>
      <c r="FZ469" s="136"/>
      <c r="GJ469" s="136"/>
      <c r="GT469" s="136"/>
      <c r="HD469" s="136"/>
      <c r="HN469" s="136"/>
      <c r="HX469" s="136"/>
      <c r="JL469" s="136"/>
    </row>
    <row xmlns:x14ac="http://schemas.microsoft.com/office/spreadsheetml/2009/9/ac" r="470" s="3" customFormat="true" x14ac:dyDescent="0.25">
      <c r="A470" s="426"/>
      <c r="B470" s="136"/>
      <c r="L470" s="136"/>
      <c r="V470" s="136"/>
      <c r="AF470" s="136"/>
      <c r="AP470" s="136"/>
      <c r="AZ470" s="136"/>
      <c r="BA470" s="136"/>
      <c r="BB470" s="136"/>
      <c r="BC470" s="136"/>
      <c r="BD470" s="136"/>
      <c r="BE470" s="136"/>
      <c r="BF470" s="136"/>
      <c r="BG470" s="136"/>
      <c r="BJ470" s="136"/>
      <c r="BT470" s="136"/>
      <c r="CD470" s="136"/>
      <c r="CN470" s="136"/>
      <c r="CX470" s="136"/>
      <c r="DH470" s="136"/>
      <c r="DR470" s="136"/>
      <c r="EB470" s="136"/>
      <c r="EL470" s="136"/>
      <c r="EV470" s="136"/>
      <c r="FF470" s="136"/>
      <c r="FP470" s="136"/>
      <c r="FZ470" s="136"/>
      <c r="GJ470" s="136"/>
      <c r="GT470" s="136"/>
      <c r="HD470" s="136"/>
      <c r="HN470" s="136"/>
      <c r="HX470" s="136"/>
      <c r="JL470" s="136"/>
    </row>
    <row xmlns:x14ac="http://schemas.microsoft.com/office/spreadsheetml/2009/9/ac" r="471" s="3" customFormat="true" x14ac:dyDescent="0.25">
      <c r="A471" s="426"/>
      <c r="B471" s="136"/>
      <c r="L471" s="136"/>
      <c r="V471" s="136"/>
      <c r="AF471" s="136"/>
      <c r="AP471" s="136"/>
      <c r="AZ471" s="136"/>
      <c r="BA471" s="136"/>
      <c r="BB471" s="136"/>
      <c r="BC471" s="136"/>
      <c r="BD471" s="136"/>
      <c r="BE471" s="136"/>
      <c r="BF471" s="136"/>
      <c r="BG471" s="136"/>
      <c r="BJ471" s="136"/>
      <c r="BT471" s="136"/>
      <c r="CD471" s="136"/>
      <c r="CN471" s="136"/>
      <c r="CX471" s="136"/>
      <c r="DH471" s="136"/>
      <c r="DR471" s="136"/>
      <c r="EB471" s="136"/>
      <c r="EL471" s="136"/>
      <c r="EV471" s="136"/>
      <c r="FF471" s="136"/>
      <c r="FP471" s="136"/>
      <c r="FZ471" s="136"/>
      <c r="GJ471" s="136"/>
      <c r="GT471" s="136"/>
      <c r="HD471" s="136"/>
      <c r="HN471" s="136"/>
      <c r="HX471" s="136"/>
      <c r="JL471" s="136"/>
    </row>
    <row xmlns:x14ac="http://schemas.microsoft.com/office/spreadsheetml/2009/9/ac" r="472" s="3" customFormat="true" x14ac:dyDescent="0.25">
      <c r="A472" s="426"/>
      <c r="B472" s="136"/>
      <c r="L472" s="136"/>
      <c r="V472" s="136"/>
      <c r="AF472" s="136"/>
      <c r="AP472" s="136"/>
      <c r="AZ472" s="136"/>
      <c r="BA472" s="136"/>
      <c r="BB472" s="136"/>
      <c r="BC472" s="136"/>
      <c r="BD472" s="136"/>
      <c r="BE472" s="136"/>
      <c r="BF472" s="136"/>
      <c r="BG472" s="136"/>
      <c r="BJ472" s="136"/>
      <c r="BT472" s="136"/>
      <c r="CD472" s="136"/>
      <c r="CN472" s="136"/>
      <c r="CX472" s="136"/>
      <c r="DH472" s="136"/>
      <c r="DR472" s="136"/>
      <c r="EB472" s="136"/>
      <c r="EL472" s="136"/>
      <c r="EV472" s="136"/>
      <c r="FF472" s="136"/>
      <c r="FP472" s="136"/>
      <c r="FZ472" s="136"/>
      <c r="GJ472" s="136"/>
      <c r="GT472" s="136"/>
      <c r="HD472" s="136"/>
      <c r="HN472" s="136"/>
      <c r="HX472" s="136"/>
      <c r="JL472" s="136"/>
    </row>
    <row xmlns:x14ac="http://schemas.microsoft.com/office/spreadsheetml/2009/9/ac" r="473" s="3" customFormat="true" x14ac:dyDescent="0.25">
      <c r="A473" s="426"/>
      <c r="B473" s="136"/>
      <c r="L473" s="136"/>
      <c r="V473" s="136"/>
      <c r="AF473" s="136"/>
      <c r="AP473" s="136"/>
      <c r="AZ473" s="136"/>
      <c r="BA473" s="136"/>
      <c r="BB473" s="136"/>
      <c r="BC473" s="136"/>
      <c r="BD473" s="136"/>
      <c r="BE473" s="136"/>
      <c r="BF473" s="136"/>
      <c r="BG473" s="136"/>
      <c r="BJ473" s="136"/>
      <c r="BT473" s="136"/>
      <c r="CD473" s="136"/>
      <c r="CN473" s="136"/>
      <c r="CX473" s="136"/>
      <c r="DH473" s="136"/>
      <c r="DR473" s="136"/>
      <c r="EB473" s="136"/>
      <c r="EL473" s="136"/>
      <c r="EV473" s="136"/>
      <c r="FF473" s="136"/>
      <c r="FP473" s="136"/>
      <c r="FZ473" s="136"/>
      <c r="GJ473" s="136"/>
      <c r="GT473" s="136"/>
      <c r="HD473" s="136"/>
      <c r="HN473" s="136"/>
      <c r="HX473" s="136"/>
      <c r="JL473" s="136"/>
    </row>
    <row xmlns:x14ac="http://schemas.microsoft.com/office/spreadsheetml/2009/9/ac" r="474" s="3" customFormat="true" x14ac:dyDescent="0.25">
      <c r="A474" s="426"/>
      <c r="B474" s="136"/>
      <c r="L474" s="136"/>
      <c r="V474" s="136"/>
      <c r="AF474" s="136"/>
      <c r="AP474" s="136"/>
      <c r="AZ474" s="136"/>
      <c r="BA474" s="136"/>
      <c r="BB474" s="136"/>
      <c r="BC474" s="136"/>
      <c r="BD474" s="136"/>
      <c r="BE474" s="136"/>
      <c r="BF474" s="136"/>
      <c r="BG474" s="136"/>
      <c r="BJ474" s="136"/>
      <c r="BT474" s="136"/>
      <c r="CD474" s="136"/>
      <c r="CN474" s="136"/>
      <c r="CX474" s="136"/>
      <c r="DH474" s="136"/>
      <c r="DR474" s="136"/>
      <c r="EB474" s="136"/>
      <c r="EL474" s="136"/>
      <c r="EV474" s="136"/>
      <c r="FF474" s="136"/>
      <c r="FP474" s="136"/>
      <c r="FZ474" s="136"/>
      <c r="GJ474" s="136"/>
      <c r="GT474" s="136"/>
      <c r="HD474" s="136"/>
      <c r="HN474" s="136"/>
      <c r="HX474" s="136"/>
      <c r="JL474" s="136"/>
    </row>
    <row xmlns:x14ac="http://schemas.microsoft.com/office/spreadsheetml/2009/9/ac" r="475" s="3" customFormat="true" x14ac:dyDescent="0.25">
      <c r="A475" s="426"/>
      <c r="B475" s="136"/>
      <c r="L475" s="136"/>
      <c r="V475" s="136"/>
      <c r="AF475" s="136"/>
      <c r="AP475" s="136"/>
      <c r="AZ475" s="136"/>
      <c r="BA475" s="136"/>
      <c r="BB475" s="136"/>
      <c r="BC475" s="136"/>
      <c r="BD475" s="136"/>
      <c r="BE475" s="136"/>
      <c r="BF475" s="136"/>
      <c r="BG475" s="136"/>
      <c r="BJ475" s="136"/>
      <c r="BT475" s="136"/>
      <c r="CD475" s="136"/>
      <c r="CN475" s="136"/>
      <c r="CX475" s="136"/>
      <c r="DH475" s="136"/>
      <c r="DR475" s="136"/>
      <c r="EB475" s="136"/>
      <c r="EL475" s="136"/>
      <c r="EV475" s="136"/>
      <c r="FF475" s="136"/>
      <c r="FP475" s="136"/>
      <c r="FZ475" s="136"/>
      <c r="GJ475" s="136"/>
      <c r="GT475" s="136"/>
      <c r="HD475" s="136"/>
      <c r="HN475" s="136"/>
      <c r="HX475" s="136"/>
      <c r="JL475" s="136"/>
    </row>
    <row xmlns:x14ac="http://schemas.microsoft.com/office/spreadsheetml/2009/9/ac" r="476" s="3" customFormat="true" x14ac:dyDescent="0.25">
      <c r="A476" s="426"/>
      <c r="B476" s="136"/>
      <c r="L476" s="136"/>
      <c r="V476" s="136"/>
      <c r="AF476" s="136"/>
      <c r="AP476" s="136"/>
      <c r="AZ476" s="136"/>
      <c r="BA476" s="136"/>
      <c r="BB476" s="136"/>
      <c r="BC476" s="136"/>
      <c r="BD476" s="136"/>
      <c r="BE476" s="136"/>
      <c r="BF476" s="136"/>
      <c r="BG476" s="136"/>
      <c r="BJ476" s="136"/>
      <c r="BT476" s="136"/>
      <c r="CD476" s="136"/>
      <c r="CN476" s="136"/>
      <c r="CX476" s="136"/>
      <c r="DH476" s="136"/>
      <c r="DR476" s="136"/>
      <c r="EB476" s="136"/>
      <c r="EL476" s="136"/>
      <c r="EV476" s="136"/>
      <c r="FF476" s="136"/>
      <c r="FP476" s="136"/>
      <c r="FZ476" s="136"/>
      <c r="GJ476" s="136"/>
      <c r="GT476" s="136"/>
      <c r="HD476" s="136"/>
      <c r="HN476" s="136"/>
      <c r="HX476" s="136"/>
      <c r="JL476" s="136"/>
    </row>
    <row xmlns:x14ac="http://schemas.microsoft.com/office/spreadsheetml/2009/9/ac" r="477" s="3" customFormat="true" x14ac:dyDescent="0.25">
      <c r="A477" s="426"/>
      <c r="B477" s="136"/>
      <c r="L477" s="136"/>
      <c r="V477" s="136"/>
      <c r="AF477" s="136"/>
      <c r="AP477" s="136"/>
      <c r="AZ477" s="136"/>
      <c r="BA477" s="136"/>
      <c r="BB477" s="136"/>
      <c r="BC477" s="136"/>
      <c r="BD477" s="136"/>
      <c r="BE477" s="136"/>
      <c r="BF477" s="136"/>
      <c r="BG477" s="136"/>
      <c r="BJ477" s="136"/>
      <c r="BT477" s="136"/>
      <c r="CD477" s="136"/>
      <c r="CN477" s="136"/>
      <c r="CX477" s="136"/>
      <c r="DH477" s="136"/>
      <c r="DR477" s="136"/>
      <c r="EB477" s="136"/>
      <c r="EL477" s="136"/>
      <c r="EV477" s="136"/>
      <c r="FF477" s="136"/>
      <c r="FP477" s="136"/>
      <c r="FZ477" s="136"/>
      <c r="GJ477" s="136"/>
      <c r="GT477" s="136"/>
      <c r="HD477" s="136"/>
      <c r="HN477" s="136"/>
      <c r="HX477" s="136"/>
      <c r="JL477" s="136"/>
    </row>
    <row xmlns:x14ac="http://schemas.microsoft.com/office/spreadsheetml/2009/9/ac" r="478" s="3" customFormat="true" x14ac:dyDescent="0.25">
      <c r="A478" s="426"/>
      <c r="B478" s="136"/>
      <c r="L478" s="136"/>
      <c r="V478" s="136"/>
      <c r="AF478" s="136"/>
      <c r="AP478" s="136"/>
      <c r="AZ478" s="136"/>
      <c r="BA478" s="136"/>
      <c r="BB478" s="136"/>
      <c r="BC478" s="136"/>
      <c r="BD478" s="136"/>
      <c r="BE478" s="136"/>
      <c r="BF478" s="136"/>
      <c r="BG478" s="136"/>
      <c r="BJ478" s="136"/>
      <c r="BT478" s="136"/>
      <c r="CD478" s="136"/>
      <c r="CN478" s="136"/>
      <c r="CX478" s="136"/>
      <c r="DH478" s="136"/>
      <c r="DR478" s="136"/>
      <c r="EB478" s="136"/>
      <c r="EL478" s="136"/>
      <c r="EV478" s="136"/>
      <c r="FF478" s="136"/>
      <c r="FP478" s="136"/>
      <c r="FZ478" s="136"/>
      <c r="GJ478" s="136"/>
      <c r="GT478" s="136"/>
      <c r="HD478" s="136"/>
      <c r="HN478" s="136"/>
      <c r="HX478" s="136"/>
      <c r="JL478" s="136"/>
    </row>
    <row xmlns:x14ac="http://schemas.microsoft.com/office/spreadsheetml/2009/9/ac" r="479" s="3" customFormat="true" x14ac:dyDescent="0.25">
      <c r="A479" s="426"/>
      <c r="B479" s="136"/>
      <c r="L479" s="136"/>
      <c r="V479" s="136"/>
      <c r="AF479" s="136"/>
      <c r="AP479" s="136"/>
      <c r="AZ479" s="136"/>
      <c r="BA479" s="136"/>
      <c r="BB479" s="136"/>
      <c r="BC479" s="136"/>
      <c r="BD479" s="136"/>
      <c r="BE479" s="136"/>
      <c r="BF479" s="136"/>
      <c r="BG479" s="136"/>
      <c r="BJ479" s="136"/>
      <c r="BT479" s="136"/>
      <c r="CD479" s="136"/>
      <c r="CN479" s="136"/>
      <c r="CX479" s="136"/>
      <c r="DH479" s="136"/>
      <c r="DR479" s="136"/>
      <c r="EB479" s="136"/>
      <c r="EL479" s="136"/>
      <c r="EV479" s="136"/>
      <c r="FF479" s="136"/>
      <c r="FP479" s="136"/>
      <c r="FZ479" s="136"/>
      <c r="GJ479" s="136"/>
      <c r="GT479" s="136"/>
      <c r="HD479" s="136"/>
      <c r="HN479" s="136"/>
      <c r="HX479" s="136"/>
      <c r="JL479" s="136"/>
    </row>
    <row xmlns:x14ac="http://schemas.microsoft.com/office/spreadsheetml/2009/9/ac" r="480" s="3" customFormat="true" x14ac:dyDescent="0.25">
      <c r="A480" s="426"/>
      <c r="B480" s="136"/>
      <c r="L480" s="136"/>
      <c r="V480" s="136"/>
      <c r="AF480" s="136"/>
      <c r="AP480" s="136"/>
      <c r="AZ480" s="136"/>
      <c r="BA480" s="136"/>
      <c r="BB480" s="136"/>
      <c r="BC480" s="136"/>
      <c r="BD480" s="136"/>
      <c r="BE480" s="136"/>
      <c r="BF480" s="136"/>
      <c r="BG480" s="136"/>
      <c r="BJ480" s="136"/>
      <c r="BT480" s="136"/>
      <c r="CD480" s="136"/>
      <c r="CN480" s="136"/>
      <c r="CX480" s="136"/>
      <c r="DH480" s="136"/>
      <c r="DR480" s="136"/>
      <c r="EB480" s="136"/>
      <c r="EL480" s="136"/>
      <c r="EV480" s="136"/>
      <c r="FF480" s="136"/>
      <c r="FP480" s="136"/>
      <c r="FZ480" s="136"/>
      <c r="GJ480" s="136"/>
      <c r="GT480" s="136"/>
      <c r="HD480" s="136"/>
      <c r="HN480" s="136"/>
      <c r="HX480" s="136"/>
      <c r="JL480" s="136"/>
    </row>
    <row xmlns:x14ac="http://schemas.microsoft.com/office/spreadsheetml/2009/9/ac" r="481" s="3" customFormat="true" x14ac:dyDescent="0.25">
      <c r="A481" s="426"/>
      <c r="B481" s="136"/>
      <c r="L481" s="136"/>
      <c r="V481" s="136"/>
      <c r="AF481" s="136"/>
      <c r="AP481" s="136"/>
      <c r="AZ481" s="136"/>
      <c r="BA481" s="136"/>
      <c r="BB481" s="136"/>
      <c r="BC481" s="136"/>
      <c r="BD481" s="136"/>
      <c r="BE481" s="136"/>
      <c r="BF481" s="136"/>
      <c r="BG481" s="136"/>
      <c r="BJ481" s="136"/>
      <c r="BT481" s="136"/>
      <c r="CD481" s="136"/>
      <c r="CN481" s="136"/>
      <c r="CX481" s="136"/>
      <c r="DH481" s="136"/>
      <c r="DR481" s="136"/>
      <c r="EB481" s="136"/>
      <c r="EL481" s="136"/>
      <c r="EV481" s="136"/>
      <c r="FF481" s="136"/>
      <c r="FP481" s="136"/>
      <c r="FZ481" s="136"/>
      <c r="GJ481" s="136"/>
      <c r="GT481" s="136"/>
      <c r="HD481" s="136"/>
      <c r="HN481" s="136"/>
      <c r="HX481" s="136"/>
      <c r="JL481" s="136"/>
    </row>
    <row xmlns:x14ac="http://schemas.microsoft.com/office/spreadsheetml/2009/9/ac" r="482" s="3" customFormat="true" x14ac:dyDescent="0.25">
      <c r="A482" s="426"/>
      <c r="B482" s="136"/>
      <c r="L482" s="136"/>
      <c r="V482" s="136"/>
      <c r="AF482" s="136"/>
      <c r="AP482" s="136"/>
      <c r="AZ482" s="136"/>
      <c r="BA482" s="136"/>
      <c r="BB482" s="136"/>
      <c r="BC482" s="136"/>
      <c r="BD482" s="136"/>
      <c r="BE482" s="136"/>
      <c r="BF482" s="136"/>
      <c r="BG482" s="136"/>
      <c r="BJ482" s="136"/>
      <c r="BT482" s="136"/>
      <c r="CD482" s="136"/>
      <c r="CN482" s="136"/>
      <c r="CX482" s="136"/>
      <c r="DH482" s="136"/>
      <c r="DR482" s="136"/>
      <c r="EB482" s="136"/>
      <c r="EL482" s="136"/>
      <c r="EV482" s="136"/>
      <c r="FF482" s="136"/>
      <c r="FP482" s="136"/>
      <c r="FZ482" s="136"/>
      <c r="GJ482" s="136"/>
      <c r="GT482" s="136"/>
      <c r="HD482" s="136"/>
      <c r="HN482" s="136"/>
      <c r="HX482" s="136"/>
      <c r="JL482" s="136"/>
    </row>
    <row xmlns:x14ac="http://schemas.microsoft.com/office/spreadsheetml/2009/9/ac" r="483" s="3" customFormat="true" x14ac:dyDescent="0.25">
      <c r="A483" s="426"/>
      <c r="B483" s="136"/>
      <c r="L483" s="136"/>
      <c r="V483" s="136"/>
      <c r="AF483" s="136"/>
      <c r="AP483" s="136"/>
      <c r="AZ483" s="136"/>
      <c r="BA483" s="136"/>
      <c r="BB483" s="136"/>
      <c r="BC483" s="136"/>
      <c r="BD483" s="136"/>
      <c r="BE483" s="136"/>
      <c r="BF483" s="136"/>
      <c r="BG483" s="136"/>
      <c r="BJ483" s="136"/>
      <c r="BT483" s="136"/>
      <c r="CD483" s="136"/>
      <c r="CN483" s="136"/>
      <c r="CX483" s="136"/>
      <c r="DH483" s="136"/>
      <c r="DR483" s="136"/>
      <c r="EB483" s="136"/>
      <c r="EL483" s="136"/>
      <c r="EV483" s="136"/>
      <c r="FF483" s="136"/>
      <c r="FP483" s="136"/>
      <c r="FZ483" s="136"/>
      <c r="GJ483" s="136"/>
      <c r="GT483" s="136"/>
      <c r="HD483" s="136"/>
      <c r="HN483" s="136"/>
      <c r="HX483" s="136"/>
      <c r="JL483" s="136"/>
    </row>
    <row xmlns:x14ac="http://schemas.microsoft.com/office/spreadsheetml/2009/9/ac" r="484" s="3" customFormat="true" x14ac:dyDescent="0.25">
      <c r="A484" s="426"/>
      <c r="B484" s="136"/>
      <c r="L484" s="136"/>
      <c r="V484" s="136"/>
      <c r="AF484" s="136"/>
      <c r="AP484" s="136"/>
      <c r="AZ484" s="136"/>
      <c r="BA484" s="136"/>
      <c r="BB484" s="136"/>
      <c r="BC484" s="136"/>
      <c r="BD484" s="136"/>
      <c r="BE484" s="136"/>
      <c r="BF484" s="136"/>
      <c r="BG484" s="136"/>
      <c r="BJ484" s="136"/>
      <c r="BT484" s="136"/>
      <c r="CD484" s="136"/>
      <c r="CN484" s="136"/>
      <c r="CX484" s="136"/>
      <c r="DH484" s="136"/>
      <c r="DR484" s="136"/>
      <c r="EB484" s="136"/>
      <c r="EL484" s="136"/>
      <c r="EV484" s="136"/>
      <c r="FF484" s="136"/>
      <c r="FP484" s="136"/>
      <c r="FZ484" s="136"/>
      <c r="GJ484" s="136"/>
      <c r="GT484" s="136"/>
      <c r="HD484" s="136"/>
      <c r="HN484" s="136"/>
      <c r="HX484" s="136"/>
      <c r="JL484" s="136"/>
    </row>
    <row xmlns:x14ac="http://schemas.microsoft.com/office/spreadsheetml/2009/9/ac" r="485" s="3" customFormat="true" x14ac:dyDescent="0.25">
      <c r="A485" s="426"/>
      <c r="B485" s="136"/>
      <c r="L485" s="136"/>
      <c r="V485" s="136"/>
      <c r="AF485" s="136"/>
      <c r="AP485" s="136"/>
      <c r="AZ485" s="136"/>
      <c r="BA485" s="136"/>
      <c r="BB485" s="136"/>
      <c r="BC485" s="136"/>
      <c r="BD485" s="136"/>
      <c r="BE485" s="136"/>
      <c r="BF485" s="136"/>
      <c r="BG485" s="136"/>
      <c r="BJ485" s="136"/>
      <c r="BT485" s="136"/>
      <c r="CD485" s="136"/>
      <c r="CN485" s="136"/>
      <c r="CX485" s="136"/>
      <c r="DH485" s="136"/>
      <c r="DR485" s="136"/>
      <c r="EB485" s="136"/>
      <c r="EL485" s="136"/>
      <c r="EV485" s="136"/>
      <c r="FF485" s="136"/>
      <c r="FP485" s="136"/>
      <c r="FZ485" s="136"/>
      <c r="GJ485" s="136"/>
      <c r="GT485" s="136"/>
      <c r="HD485" s="136"/>
      <c r="HN485" s="136"/>
      <c r="HX485" s="136"/>
      <c r="JL485" s="136"/>
    </row>
    <row xmlns:x14ac="http://schemas.microsoft.com/office/spreadsheetml/2009/9/ac" r="486" s="3" customFormat="true" x14ac:dyDescent="0.25">
      <c r="A486" s="426"/>
      <c r="B486" s="136"/>
      <c r="L486" s="136"/>
      <c r="V486" s="136"/>
      <c r="AF486" s="136"/>
      <c r="AP486" s="136"/>
      <c r="AZ486" s="136"/>
      <c r="BA486" s="136"/>
      <c r="BB486" s="136"/>
      <c r="BC486" s="136"/>
      <c r="BD486" s="136"/>
      <c r="BE486" s="136"/>
      <c r="BF486" s="136"/>
      <c r="BG486" s="136"/>
      <c r="BJ486" s="136"/>
      <c r="BT486" s="136"/>
      <c r="CD486" s="136"/>
      <c r="CN486" s="136"/>
      <c r="CX486" s="136"/>
      <c r="DH486" s="136"/>
      <c r="DR486" s="136"/>
      <c r="EB486" s="136"/>
      <c r="EL486" s="136"/>
      <c r="EV486" s="136"/>
      <c r="FF486" s="136"/>
      <c r="FP486" s="136"/>
      <c r="FZ486" s="136"/>
      <c r="GJ486" s="136"/>
      <c r="GT486" s="136"/>
      <c r="HD486" s="136"/>
      <c r="HN486" s="136"/>
      <c r="HX486" s="136"/>
      <c r="JL486" s="136"/>
    </row>
    <row xmlns:x14ac="http://schemas.microsoft.com/office/spreadsheetml/2009/9/ac" r="487" s="3" customFormat="true" x14ac:dyDescent="0.25">
      <c r="A487" s="426"/>
      <c r="B487" s="136"/>
      <c r="L487" s="136"/>
      <c r="V487" s="136"/>
      <c r="AF487" s="136"/>
      <c r="AP487" s="136"/>
      <c r="AZ487" s="136"/>
      <c r="BA487" s="136"/>
      <c r="BB487" s="136"/>
      <c r="BC487" s="136"/>
      <c r="BD487" s="136"/>
      <c r="BE487" s="136"/>
      <c r="BF487" s="136"/>
      <c r="BG487" s="136"/>
      <c r="BJ487" s="136"/>
      <c r="BT487" s="136"/>
      <c r="CD487" s="136"/>
      <c r="CN487" s="136"/>
      <c r="CX487" s="136"/>
      <c r="DH487" s="136"/>
      <c r="DR487" s="136"/>
      <c r="EB487" s="136"/>
      <c r="EL487" s="136"/>
      <c r="EV487" s="136"/>
      <c r="FF487" s="136"/>
      <c r="FP487" s="136"/>
      <c r="FZ487" s="136"/>
      <c r="GJ487" s="136"/>
      <c r="GT487" s="136"/>
      <c r="HD487" s="136"/>
      <c r="HN487" s="136"/>
      <c r="HX487" s="136"/>
      <c r="JL487" s="136"/>
    </row>
    <row xmlns:x14ac="http://schemas.microsoft.com/office/spreadsheetml/2009/9/ac" r="488" s="3" customFormat="true" x14ac:dyDescent="0.25">
      <c r="A488" s="426"/>
      <c r="B488" s="136"/>
      <c r="L488" s="136"/>
      <c r="V488" s="136"/>
      <c r="AF488" s="136"/>
      <c r="AP488" s="136"/>
      <c r="AZ488" s="136"/>
      <c r="BA488" s="136"/>
      <c r="BB488" s="136"/>
      <c r="BC488" s="136"/>
      <c r="BD488" s="136"/>
      <c r="BE488" s="136"/>
      <c r="BF488" s="136"/>
      <c r="BG488" s="136"/>
      <c r="BJ488" s="136"/>
      <c r="BT488" s="136"/>
      <c r="CD488" s="136"/>
      <c r="CN488" s="136"/>
      <c r="CX488" s="136"/>
      <c r="DH488" s="136"/>
      <c r="DR488" s="136"/>
      <c r="EB488" s="136"/>
      <c r="EL488" s="136"/>
      <c r="EV488" s="136"/>
      <c r="FF488" s="136"/>
      <c r="FP488" s="136"/>
      <c r="FZ488" s="136"/>
      <c r="GJ488" s="136"/>
      <c r="GT488" s="136"/>
      <c r="HD488" s="136"/>
      <c r="HN488" s="136"/>
      <c r="HX488" s="136"/>
      <c r="JL488" s="136"/>
    </row>
    <row xmlns:x14ac="http://schemas.microsoft.com/office/spreadsheetml/2009/9/ac" r="489" s="3" customFormat="true" x14ac:dyDescent="0.25">
      <c r="A489" s="426"/>
      <c r="B489" s="136"/>
      <c r="L489" s="136"/>
      <c r="V489" s="136"/>
      <c r="AF489" s="136"/>
      <c r="AP489" s="136"/>
      <c r="AZ489" s="136"/>
      <c r="BA489" s="136"/>
      <c r="BB489" s="136"/>
      <c r="BC489" s="136"/>
      <c r="BD489" s="136"/>
      <c r="BE489" s="136"/>
      <c r="BF489" s="136"/>
      <c r="BG489" s="136"/>
      <c r="BJ489" s="136"/>
      <c r="BT489" s="136"/>
      <c r="CD489" s="136"/>
      <c r="CN489" s="136"/>
      <c r="CX489" s="136"/>
      <c r="DH489" s="136"/>
      <c r="DR489" s="136"/>
      <c r="EB489" s="136"/>
      <c r="EL489" s="136"/>
      <c r="EV489" s="136"/>
      <c r="FF489" s="136"/>
      <c r="FP489" s="136"/>
      <c r="FZ489" s="136"/>
      <c r="GJ489" s="136"/>
      <c r="GT489" s="136"/>
      <c r="HD489" s="136"/>
      <c r="HN489" s="136"/>
      <c r="HX489" s="136"/>
      <c r="JL489" s="136"/>
    </row>
    <row xmlns:x14ac="http://schemas.microsoft.com/office/spreadsheetml/2009/9/ac" r="490" s="3" customFormat="true" x14ac:dyDescent="0.25">
      <c r="A490" s="426"/>
      <c r="B490" s="136"/>
      <c r="L490" s="136"/>
      <c r="V490" s="136"/>
      <c r="AF490" s="136"/>
      <c r="AP490" s="136"/>
      <c r="AZ490" s="136"/>
      <c r="BA490" s="136"/>
      <c r="BB490" s="136"/>
      <c r="BC490" s="136"/>
      <c r="BD490" s="136"/>
      <c r="BE490" s="136"/>
      <c r="BF490" s="136"/>
      <c r="BG490" s="136"/>
      <c r="BJ490" s="136"/>
      <c r="BT490" s="136"/>
      <c r="CD490" s="136"/>
      <c r="CN490" s="136"/>
      <c r="CX490" s="136"/>
      <c r="DH490" s="136"/>
      <c r="DR490" s="136"/>
      <c r="EB490" s="136"/>
      <c r="EL490" s="136"/>
      <c r="EV490" s="136"/>
      <c r="FF490" s="136"/>
      <c r="FP490" s="136"/>
      <c r="FZ490" s="136"/>
      <c r="GJ490" s="136"/>
      <c r="GT490" s="136"/>
      <c r="HD490" s="136"/>
      <c r="HN490" s="136"/>
      <c r="HX490" s="136"/>
      <c r="JL490" s="136"/>
    </row>
    <row xmlns:x14ac="http://schemas.microsoft.com/office/spreadsheetml/2009/9/ac" r="491" s="3" customFormat="true" x14ac:dyDescent="0.25">
      <c r="A491" s="426"/>
      <c r="B491" s="136"/>
      <c r="L491" s="136"/>
      <c r="V491" s="136"/>
      <c r="AF491" s="136"/>
      <c r="AP491" s="136"/>
      <c r="AZ491" s="136"/>
      <c r="BA491" s="136"/>
      <c r="BB491" s="136"/>
      <c r="BC491" s="136"/>
      <c r="BD491" s="136"/>
      <c r="BE491" s="136"/>
      <c r="BF491" s="136"/>
      <c r="BG491" s="136"/>
      <c r="BJ491" s="136"/>
      <c r="BT491" s="136"/>
      <c r="CD491" s="136"/>
      <c r="CN491" s="136"/>
      <c r="CX491" s="136"/>
      <c r="DH491" s="136"/>
      <c r="DR491" s="136"/>
      <c r="EB491" s="136"/>
      <c r="EL491" s="136"/>
      <c r="EV491" s="136"/>
      <c r="FF491" s="136"/>
      <c r="FP491" s="136"/>
      <c r="FZ491" s="136"/>
      <c r="GJ491" s="136"/>
      <c r="GT491" s="136"/>
      <c r="HD491" s="136"/>
      <c r="HN491" s="136"/>
      <c r="HX491" s="136"/>
      <c r="JL491" s="136"/>
    </row>
    <row xmlns:x14ac="http://schemas.microsoft.com/office/spreadsheetml/2009/9/ac" r="492" s="3" customFormat="true" x14ac:dyDescent="0.25">
      <c r="A492" s="426"/>
      <c r="B492" s="136"/>
      <c r="L492" s="136"/>
      <c r="V492" s="136"/>
      <c r="AF492" s="136"/>
      <c r="AP492" s="136"/>
      <c r="AZ492" s="136"/>
      <c r="BA492" s="136"/>
      <c r="BB492" s="136"/>
      <c r="BC492" s="136"/>
      <c r="BD492" s="136"/>
      <c r="BE492" s="136"/>
      <c r="BF492" s="136"/>
      <c r="BG492" s="136"/>
      <c r="BJ492" s="136"/>
      <c r="BT492" s="136"/>
      <c r="CD492" s="136"/>
      <c r="CN492" s="136"/>
      <c r="CX492" s="136"/>
      <c r="DH492" s="136"/>
      <c r="DR492" s="136"/>
      <c r="EB492" s="136"/>
      <c r="EL492" s="136"/>
      <c r="EV492" s="136"/>
      <c r="FF492" s="136"/>
      <c r="FP492" s="136"/>
      <c r="FZ492" s="136"/>
      <c r="GJ492" s="136"/>
      <c r="GT492" s="136"/>
      <c r="HD492" s="136"/>
      <c r="HN492" s="136"/>
      <c r="HX492" s="136"/>
      <c r="JL492" s="136"/>
    </row>
    <row xmlns:x14ac="http://schemas.microsoft.com/office/spreadsheetml/2009/9/ac" r="493" s="3" customFormat="true" x14ac:dyDescent="0.25">
      <c r="A493" s="426"/>
      <c r="B493" s="136"/>
      <c r="L493" s="136"/>
      <c r="V493" s="136"/>
      <c r="AF493" s="136"/>
      <c r="AP493" s="136"/>
      <c r="AZ493" s="136"/>
      <c r="BA493" s="136"/>
      <c r="BB493" s="136"/>
      <c r="BC493" s="136"/>
      <c r="BD493" s="136"/>
      <c r="BE493" s="136"/>
      <c r="BF493" s="136"/>
      <c r="BG493" s="136"/>
      <c r="BJ493" s="136"/>
      <c r="BT493" s="136"/>
      <c r="CD493" s="136"/>
      <c r="CN493" s="136"/>
      <c r="CX493" s="136"/>
      <c r="DH493" s="136"/>
      <c r="DR493" s="136"/>
      <c r="EB493" s="136"/>
      <c r="EL493" s="136"/>
      <c r="EV493" s="136"/>
      <c r="FF493" s="136"/>
      <c r="FP493" s="136"/>
      <c r="FZ493" s="136"/>
      <c r="GJ493" s="136"/>
      <c r="GT493" s="136"/>
      <c r="HD493" s="136"/>
      <c r="HN493" s="136"/>
      <c r="HX493" s="136"/>
      <c r="JL493" s="136"/>
    </row>
    <row xmlns:x14ac="http://schemas.microsoft.com/office/spreadsheetml/2009/9/ac" r="494" s="3" customFormat="true" x14ac:dyDescent="0.25">
      <c r="A494" s="426"/>
      <c r="B494" s="136"/>
      <c r="L494" s="136"/>
      <c r="V494" s="136"/>
      <c r="AF494" s="136"/>
      <c r="AP494" s="136"/>
      <c r="AZ494" s="136"/>
      <c r="BA494" s="136"/>
      <c r="BB494" s="136"/>
      <c r="BC494" s="136"/>
      <c r="BD494" s="136"/>
      <c r="BE494" s="136"/>
      <c r="BF494" s="136"/>
      <c r="BG494" s="136"/>
      <c r="BJ494" s="136"/>
      <c r="BT494" s="136"/>
      <c r="CD494" s="136"/>
      <c r="CN494" s="136"/>
      <c r="CX494" s="136"/>
      <c r="DH494" s="136"/>
      <c r="DR494" s="136"/>
      <c r="EB494" s="136"/>
      <c r="EL494" s="136"/>
      <c r="EV494" s="136"/>
      <c r="FF494" s="136"/>
      <c r="FP494" s="136"/>
      <c r="FZ494" s="136"/>
      <c r="GJ494" s="136"/>
      <c r="GT494" s="136"/>
      <c r="HD494" s="136"/>
      <c r="HN494" s="136"/>
      <c r="HX494" s="136"/>
      <c r="JL494" s="136"/>
    </row>
    <row xmlns:x14ac="http://schemas.microsoft.com/office/spreadsheetml/2009/9/ac" r="495" s="3" customFormat="true" x14ac:dyDescent="0.25">
      <c r="A495" s="426"/>
      <c r="B495" s="136"/>
      <c r="L495" s="136"/>
      <c r="V495" s="136"/>
      <c r="AF495" s="136"/>
      <c r="AP495" s="136"/>
      <c r="AZ495" s="136"/>
      <c r="BA495" s="136"/>
      <c r="BB495" s="136"/>
      <c r="BC495" s="136"/>
      <c r="BD495" s="136"/>
      <c r="BE495" s="136"/>
      <c r="BF495" s="136"/>
      <c r="BG495" s="136"/>
      <c r="BJ495" s="136"/>
      <c r="BT495" s="136"/>
      <c r="CD495" s="136"/>
      <c r="CN495" s="136"/>
      <c r="CX495" s="136"/>
      <c r="DH495" s="136"/>
      <c r="DR495" s="136"/>
      <c r="EB495" s="136"/>
      <c r="EL495" s="136"/>
      <c r="EV495" s="136"/>
      <c r="FF495" s="136"/>
      <c r="FP495" s="136"/>
      <c r="FZ495" s="136"/>
      <c r="GJ495" s="136"/>
      <c r="GT495" s="136"/>
      <c r="HD495" s="136"/>
      <c r="HN495" s="136"/>
      <c r="HX495" s="136"/>
      <c r="JL495" s="136"/>
    </row>
    <row xmlns:x14ac="http://schemas.microsoft.com/office/spreadsheetml/2009/9/ac" r="496" s="3" customFormat="true" x14ac:dyDescent="0.25">
      <c r="A496" s="426"/>
      <c r="B496" s="136"/>
      <c r="L496" s="136"/>
      <c r="V496" s="136"/>
      <c r="AF496" s="136"/>
      <c r="AP496" s="136"/>
      <c r="AZ496" s="136"/>
      <c r="BA496" s="136"/>
      <c r="BB496" s="136"/>
      <c r="BC496" s="136"/>
      <c r="BD496" s="136"/>
      <c r="BE496" s="136"/>
      <c r="BF496" s="136"/>
      <c r="BG496" s="136"/>
      <c r="BJ496" s="136"/>
      <c r="BT496" s="136"/>
      <c r="CD496" s="136"/>
      <c r="CN496" s="136"/>
      <c r="CX496" s="136"/>
      <c r="DH496" s="136"/>
      <c r="DR496" s="136"/>
      <c r="EB496" s="136"/>
      <c r="EL496" s="136"/>
      <c r="EV496" s="136"/>
      <c r="FF496" s="136"/>
      <c r="FP496" s="136"/>
      <c r="FZ496" s="136"/>
      <c r="GJ496" s="136"/>
      <c r="GT496" s="136"/>
      <c r="HD496" s="136"/>
      <c r="HN496" s="136"/>
      <c r="HX496" s="136"/>
      <c r="JL496" s="136"/>
    </row>
    <row xmlns:x14ac="http://schemas.microsoft.com/office/spreadsheetml/2009/9/ac" r="497" s="3" customFormat="true" x14ac:dyDescent="0.25">
      <c r="A497" s="426"/>
      <c r="B497" s="136"/>
      <c r="L497" s="136"/>
      <c r="V497" s="136"/>
      <c r="AF497" s="136"/>
      <c r="AP497" s="136"/>
      <c r="AZ497" s="136"/>
      <c r="BA497" s="136"/>
      <c r="BB497" s="136"/>
      <c r="BC497" s="136"/>
      <c r="BD497" s="136"/>
      <c r="BE497" s="136"/>
      <c r="BF497" s="136"/>
      <c r="BG497" s="136"/>
      <c r="BJ497" s="136"/>
      <c r="BT497" s="136"/>
      <c r="CD497" s="136"/>
      <c r="CN497" s="136"/>
      <c r="CX497" s="136"/>
      <c r="DH497" s="136"/>
      <c r="DR497" s="136"/>
      <c r="EB497" s="136"/>
      <c r="EL497" s="136"/>
      <c r="EV497" s="136"/>
      <c r="FF497" s="136"/>
      <c r="FP497" s="136"/>
      <c r="FZ497" s="136"/>
      <c r="GJ497" s="136"/>
      <c r="GT497" s="136"/>
      <c r="HD497" s="136"/>
      <c r="HN497" s="136"/>
      <c r="HX497" s="136"/>
      <c r="JL497" s="136"/>
    </row>
    <row xmlns:x14ac="http://schemas.microsoft.com/office/spreadsheetml/2009/9/ac" r="498" s="3" customFormat="true" x14ac:dyDescent="0.25">
      <c r="A498" s="426"/>
      <c r="B498" s="136"/>
      <c r="L498" s="136"/>
      <c r="V498" s="136"/>
      <c r="AF498" s="136"/>
      <c r="AP498" s="136"/>
      <c r="AZ498" s="136"/>
      <c r="BA498" s="136"/>
      <c r="BB498" s="136"/>
      <c r="BC498" s="136"/>
      <c r="BD498" s="136"/>
      <c r="BE498" s="136"/>
      <c r="BF498" s="136"/>
      <c r="BG498" s="136"/>
      <c r="BJ498" s="136"/>
      <c r="BT498" s="136"/>
      <c r="CD498" s="136"/>
      <c r="CN498" s="136"/>
      <c r="CX498" s="136"/>
      <c r="DH498" s="136"/>
      <c r="DR498" s="136"/>
      <c r="EB498" s="136"/>
      <c r="EL498" s="136"/>
      <c r="EV498" s="136"/>
      <c r="FF498" s="136"/>
      <c r="FP498" s="136"/>
      <c r="FZ498" s="136"/>
      <c r="GJ498" s="136"/>
      <c r="GT498" s="136"/>
      <c r="HD498" s="136"/>
      <c r="HN498" s="136"/>
      <c r="HX498" s="136"/>
      <c r="JL498" s="136"/>
    </row>
    <row xmlns:x14ac="http://schemas.microsoft.com/office/spreadsheetml/2009/9/ac" r="499" s="3" customFormat="true" x14ac:dyDescent="0.25">
      <c r="A499" s="426"/>
      <c r="B499" s="136"/>
      <c r="L499" s="136"/>
      <c r="V499" s="136"/>
      <c r="AF499" s="136"/>
      <c r="AP499" s="136"/>
      <c r="AZ499" s="136"/>
      <c r="BA499" s="136"/>
      <c r="BB499" s="136"/>
      <c r="BC499" s="136"/>
      <c r="BD499" s="136"/>
      <c r="BE499" s="136"/>
      <c r="BF499" s="136"/>
      <c r="BG499" s="136"/>
      <c r="BJ499" s="136"/>
      <c r="BT499" s="136"/>
      <c r="CD499" s="136"/>
      <c r="CN499" s="136"/>
      <c r="CX499" s="136"/>
      <c r="DH499" s="136"/>
      <c r="DR499" s="136"/>
      <c r="EB499" s="136"/>
      <c r="EL499" s="136"/>
      <c r="EV499" s="136"/>
      <c r="FF499" s="136"/>
      <c r="FP499" s="136"/>
      <c r="FZ499" s="136"/>
      <c r="GJ499" s="136"/>
      <c r="GT499" s="136"/>
      <c r="HD499" s="136"/>
      <c r="HN499" s="136"/>
      <c r="HX499" s="136"/>
      <c r="JL499" s="136"/>
    </row>
    <row xmlns:x14ac="http://schemas.microsoft.com/office/spreadsheetml/2009/9/ac" r="500" s="3" customFormat="true" x14ac:dyDescent="0.25">
      <c r="A500" s="426"/>
      <c r="B500" s="136"/>
      <c r="L500" s="136"/>
      <c r="V500" s="136"/>
      <c r="AF500" s="136"/>
      <c r="AP500" s="136"/>
      <c r="AZ500" s="136"/>
      <c r="BA500" s="136"/>
      <c r="BB500" s="136"/>
      <c r="BC500" s="136"/>
      <c r="BD500" s="136"/>
      <c r="BE500" s="136"/>
      <c r="BF500" s="136"/>
      <c r="BG500" s="136"/>
      <c r="BJ500" s="136"/>
      <c r="BT500" s="136"/>
      <c r="CD500" s="136"/>
      <c r="CN500" s="136"/>
      <c r="CX500" s="136"/>
      <c r="DH500" s="136"/>
      <c r="DR500" s="136"/>
      <c r="EB500" s="136"/>
      <c r="EL500" s="136"/>
      <c r="EV500" s="136"/>
      <c r="FF500" s="136"/>
      <c r="FP500" s="136"/>
      <c r="FZ500" s="136"/>
      <c r="GJ500" s="136"/>
      <c r="GT500" s="136"/>
      <c r="HD500" s="136"/>
      <c r="HN500" s="136"/>
      <c r="HX500" s="136"/>
      <c r="JL500" s="136"/>
    </row>
    <row xmlns:x14ac="http://schemas.microsoft.com/office/spreadsheetml/2009/9/ac" r="501" s="3" customFormat="true" x14ac:dyDescent="0.25">
      <c r="A501" s="426"/>
      <c r="B501" s="136"/>
      <c r="L501" s="136"/>
      <c r="V501" s="136"/>
      <c r="AF501" s="136"/>
      <c r="AP501" s="136"/>
      <c r="AZ501" s="136"/>
      <c r="BA501" s="136"/>
      <c r="BB501" s="136"/>
      <c r="BC501" s="136"/>
      <c r="BD501" s="136"/>
      <c r="BE501" s="136"/>
      <c r="BF501" s="136"/>
      <c r="BG501" s="136"/>
      <c r="BJ501" s="136"/>
      <c r="BT501" s="136"/>
      <c r="CD501" s="136"/>
      <c r="CN501" s="136"/>
      <c r="CX501" s="136"/>
      <c r="DH501" s="136"/>
      <c r="DR501" s="136"/>
      <c r="EB501" s="136"/>
      <c r="EL501" s="136"/>
      <c r="EV501" s="136"/>
      <c r="FF501" s="136"/>
      <c r="FP501" s="136"/>
      <c r="FZ501" s="136"/>
      <c r="GJ501" s="136"/>
      <c r="GT501" s="136"/>
      <c r="HD501" s="136"/>
      <c r="HN501" s="136"/>
      <c r="HX501" s="136"/>
      <c r="JL501" s="136"/>
    </row>
    <row xmlns:x14ac="http://schemas.microsoft.com/office/spreadsheetml/2009/9/ac" r="502" s="3" customFormat="true" x14ac:dyDescent="0.25">
      <c r="A502" s="426"/>
      <c r="B502" s="136"/>
      <c r="L502" s="136"/>
      <c r="V502" s="136"/>
      <c r="AF502" s="136"/>
      <c r="AP502" s="136"/>
      <c r="AZ502" s="136"/>
      <c r="BA502" s="136"/>
      <c r="BB502" s="136"/>
      <c r="BC502" s="136"/>
      <c r="BD502" s="136"/>
      <c r="BE502" s="136"/>
      <c r="BF502" s="136"/>
      <c r="BG502" s="136"/>
      <c r="BJ502" s="136"/>
      <c r="BT502" s="136"/>
      <c r="CD502" s="136"/>
      <c r="CN502" s="136"/>
      <c r="CX502" s="136"/>
      <c r="DH502" s="136"/>
      <c r="DR502" s="136"/>
      <c r="EB502" s="136"/>
      <c r="EL502" s="136"/>
      <c r="EV502" s="136"/>
      <c r="FF502" s="136"/>
      <c r="FP502" s="136"/>
      <c r="FZ502" s="136"/>
      <c r="GJ502" s="136"/>
      <c r="GT502" s="136"/>
      <c r="HD502" s="136"/>
      <c r="HN502" s="136"/>
      <c r="HX502" s="136"/>
      <c r="JL502" s="136"/>
    </row>
    <row xmlns:x14ac="http://schemas.microsoft.com/office/spreadsheetml/2009/9/ac" r="503" s="3" customFormat="true" x14ac:dyDescent="0.25">
      <c r="A503" s="426"/>
      <c r="B503" s="136"/>
      <c r="L503" s="136"/>
      <c r="V503" s="136"/>
      <c r="AF503" s="136"/>
      <c r="AP503" s="136"/>
      <c r="AZ503" s="136"/>
      <c r="BA503" s="136"/>
      <c r="BB503" s="136"/>
      <c r="BC503" s="136"/>
      <c r="BD503" s="136"/>
      <c r="BE503" s="136"/>
      <c r="BF503" s="136"/>
      <c r="BG503" s="136"/>
      <c r="BJ503" s="136"/>
      <c r="BT503" s="136"/>
      <c r="CD503" s="136"/>
      <c r="CN503" s="136"/>
      <c r="CX503" s="136"/>
      <c r="DH503" s="136"/>
      <c r="DR503" s="136"/>
      <c r="EB503" s="136"/>
      <c r="EL503" s="136"/>
      <c r="EV503" s="136"/>
      <c r="FF503" s="136"/>
      <c r="FP503" s="136"/>
      <c r="FZ503" s="136"/>
      <c r="GJ503" s="136"/>
      <c r="GT503" s="136"/>
      <c r="HD503" s="136"/>
      <c r="HN503" s="136"/>
      <c r="HX503" s="136"/>
      <c r="JL503" s="136"/>
    </row>
    <row xmlns:x14ac="http://schemas.microsoft.com/office/spreadsheetml/2009/9/ac" r="504" s="3" customFormat="true" x14ac:dyDescent="0.25">
      <c r="A504" s="426"/>
      <c r="B504" s="136"/>
      <c r="L504" s="136"/>
      <c r="V504" s="136"/>
      <c r="AF504" s="136"/>
      <c r="AP504" s="136"/>
      <c r="AZ504" s="136"/>
      <c r="BA504" s="136"/>
      <c r="BB504" s="136"/>
      <c r="BC504" s="136"/>
      <c r="BD504" s="136"/>
      <c r="BE504" s="136"/>
      <c r="BF504" s="136"/>
      <c r="BG504" s="136"/>
      <c r="BJ504" s="136"/>
      <c r="BT504" s="136"/>
      <c r="CD504" s="136"/>
      <c r="CN504" s="136"/>
      <c r="CX504" s="136"/>
      <c r="DH504" s="136"/>
      <c r="DR504" s="136"/>
      <c r="EB504" s="136"/>
      <c r="EL504" s="136"/>
      <c r="EV504" s="136"/>
      <c r="FF504" s="136"/>
      <c r="FP504" s="136"/>
      <c r="FZ504" s="136"/>
      <c r="GJ504" s="136"/>
      <c r="GT504" s="136"/>
      <c r="HD504" s="136"/>
      <c r="HN504" s="136"/>
      <c r="HX504" s="136"/>
      <c r="JL504" s="136"/>
    </row>
    <row xmlns:x14ac="http://schemas.microsoft.com/office/spreadsheetml/2009/9/ac" r="505" s="3" customFormat="true" x14ac:dyDescent="0.25">
      <c r="A505" s="426"/>
      <c r="B505" s="136"/>
      <c r="L505" s="136"/>
      <c r="V505" s="136"/>
      <c r="AF505" s="136"/>
      <c r="AP505" s="136"/>
      <c r="AZ505" s="136"/>
      <c r="BA505" s="136"/>
      <c r="BB505" s="136"/>
      <c r="BC505" s="136"/>
      <c r="BD505" s="136"/>
      <c r="BE505" s="136"/>
      <c r="BF505" s="136"/>
      <c r="BG505" s="136"/>
      <c r="BJ505" s="136"/>
      <c r="BT505" s="136"/>
      <c r="CD505" s="136"/>
      <c r="CN505" s="136"/>
      <c r="CX505" s="136"/>
      <c r="DH505" s="136"/>
      <c r="DR505" s="136"/>
      <c r="EB505" s="136"/>
      <c r="EL505" s="136"/>
      <c r="EV505" s="136"/>
      <c r="FF505" s="136"/>
      <c r="FP505" s="136"/>
      <c r="FZ505" s="136"/>
      <c r="GJ505" s="136"/>
      <c r="GT505" s="136"/>
      <c r="HD505" s="136"/>
      <c r="HN505" s="136"/>
      <c r="HX505" s="136"/>
      <c r="JL505" s="136"/>
    </row>
    <row xmlns:x14ac="http://schemas.microsoft.com/office/spreadsheetml/2009/9/ac" r="506" s="3" customFormat="true" x14ac:dyDescent="0.25">
      <c r="A506" s="426"/>
      <c r="B506" s="136"/>
      <c r="L506" s="136"/>
      <c r="V506" s="136"/>
      <c r="AF506" s="136"/>
      <c r="AP506" s="136"/>
      <c r="AZ506" s="136"/>
      <c r="BA506" s="136"/>
      <c r="BB506" s="136"/>
      <c r="BC506" s="136"/>
      <c r="BD506" s="136"/>
      <c r="BE506" s="136"/>
      <c r="BF506" s="136"/>
      <c r="BG506" s="136"/>
      <c r="BJ506" s="136"/>
      <c r="BT506" s="136"/>
      <c r="CD506" s="136"/>
      <c r="CN506" s="136"/>
      <c r="CX506" s="136"/>
      <c r="DH506" s="136"/>
      <c r="DR506" s="136"/>
      <c r="EB506" s="136"/>
      <c r="EL506" s="136"/>
      <c r="EV506" s="136"/>
      <c r="FF506" s="136"/>
      <c r="FP506" s="136"/>
      <c r="FZ506" s="136"/>
      <c r="GJ506" s="136"/>
      <c r="GT506" s="136"/>
      <c r="HD506" s="136"/>
      <c r="HN506" s="136"/>
      <c r="HX506" s="136"/>
      <c r="JL506" s="136"/>
    </row>
    <row xmlns:x14ac="http://schemas.microsoft.com/office/spreadsheetml/2009/9/ac" r="507" s="3" customFormat="true" x14ac:dyDescent="0.25">
      <c r="A507" s="426"/>
      <c r="B507" s="136"/>
      <c r="L507" s="136"/>
      <c r="V507" s="136"/>
      <c r="AF507" s="136"/>
      <c r="AP507" s="136"/>
      <c r="AZ507" s="136"/>
      <c r="BA507" s="136"/>
      <c r="BB507" s="136"/>
      <c r="BC507" s="136"/>
      <c r="BD507" s="136"/>
      <c r="BE507" s="136"/>
      <c r="BF507" s="136"/>
      <c r="BG507" s="136"/>
      <c r="BJ507" s="136"/>
      <c r="BT507" s="136"/>
      <c r="CD507" s="136"/>
      <c r="CN507" s="136"/>
      <c r="CX507" s="136"/>
      <c r="DH507" s="136"/>
      <c r="DR507" s="136"/>
      <c r="EB507" s="136"/>
      <c r="EL507" s="136"/>
      <c r="EV507" s="136"/>
      <c r="FF507" s="136"/>
      <c r="FP507" s="136"/>
      <c r="FZ507" s="136"/>
      <c r="GJ507" s="136"/>
      <c r="GT507" s="136"/>
      <c r="HD507" s="136"/>
      <c r="HN507" s="136"/>
      <c r="HX507" s="136"/>
      <c r="JL507" s="136"/>
    </row>
    <row xmlns:x14ac="http://schemas.microsoft.com/office/spreadsheetml/2009/9/ac" r="508" s="3" customFormat="true" x14ac:dyDescent="0.25">
      <c r="A508" s="426"/>
      <c r="B508" s="136"/>
      <c r="L508" s="136"/>
      <c r="V508" s="136"/>
      <c r="AF508" s="136"/>
      <c r="AP508" s="136"/>
      <c r="AZ508" s="136"/>
      <c r="BA508" s="136"/>
      <c r="BB508" s="136"/>
      <c r="BC508" s="136"/>
      <c r="BD508" s="136"/>
      <c r="BE508" s="136"/>
      <c r="BF508" s="136"/>
      <c r="BG508" s="136"/>
      <c r="BJ508" s="136"/>
      <c r="BT508" s="136"/>
      <c r="CD508" s="136"/>
      <c r="CN508" s="136"/>
      <c r="CX508" s="136"/>
      <c r="DH508" s="136"/>
      <c r="DR508" s="136"/>
      <c r="EB508" s="136"/>
      <c r="EL508" s="136"/>
      <c r="EV508" s="136"/>
      <c r="FF508" s="136"/>
      <c r="FP508" s="136"/>
      <c r="FZ508" s="136"/>
      <c r="GJ508" s="136"/>
      <c r="GT508" s="136"/>
      <c r="HD508" s="136"/>
      <c r="HN508" s="136"/>
      <c r="HX508" s="136"/>
      <c r="JL508" s="136"/>
    </row>
    <row xmlns:x14ac="http://schemas.microsoft.com/office/spreadsheetml/2009/9/ac" r="509" s="3" customFormat="true" x14ac:dyDescent="0.25">
      <c r="A509" s="426"/>
      <c r="B509" s="136"/>
      <c r="L509" s="136"/>
      <c r="V509" s="136"/>
      <c r="AF509" s="136"/>
      <c r="AP509" s="136"/>
      <c r="AZ509" s="136"/>
      <c r="BA509" s="136"/>
      <c r="BB509" s="136"/>
      <c r="BC509" s="136"/>
      <c r="BD509" s="136"/>
      <c r="BE509" s="136"/>
      <c r="BF509" s="136"/>
      <c r="BG509" s="136"/>
      <c r="BJ509" s="136"/>
      <c r="BT509" s="136"/>
      <c r="CD509" s="136"/>
      <c r="CN509" s="136"/>
      <c r="CX509" s="136"/>
      <c r="DH509" s="136"/>
      <c r="DR509" s="136"/>
      <c r="EB509" s="136"/>
      <c r="EL509" s="136"/>
      <c r="EV509" s="136"/>
      <c r="FF509" s="136"/>
      <c r="FP509" s="136"/>
      <c r="FZ509" s="136"/>
      <c r="GJ509" s="136"/>
      <c r="GT509" s="136"/>
      <c r="HD509" s="136"/>
      <c r="HN509" s="136"/>
      <c r="HX509" s="136"/>
      <c r="JL509" s="136"/>
    </row>
    <row xmlns:x14ac="http://schemas.microsoft.com/office/spreadsheetml/2009/9/ac" r="510" s="3" customFormat="true" x14ac:dyDescent="0.25">
      <c r="A510" s="426"/>
      <c r="B510" s="136"/>
      <c r="L510" s="136"/>
      <c r="V510" s="136"/>
      <c r="AF510" s="136"/>
      <c r="AP510" s="136"/>
      <c r="AZ510" s="136"/>
      <c r="BA510" s="136"/>
      <c r="BB510" s="136"/>
      <c r="BC510" s="136"/>
      <c r="BD510" s="136"/>
      <c r="BE510" s="136"/>
      <c r="BF510" s="136"/>
      <c r="BG510" s="136"/>
      <c r="BJ510" s="136"/>
      <c r="BT510" s="136"/>
      <c r="CD510" s="136"/>
      <c r="CN510" s="136"/>
      <c r="CX510" s="136"/>
      <c r="DH510" s="136"/>
      <c r="DR510" s="136"/>
      <c r="EB510" s="136"/>
      <c r="EL510" s="136"/>
      <c r="EV510" s="136"/>
      <c r="FF510" s="136"/>
      <c r="FP510" s="136"/>
      <c r="FZ510" s="136"/>
      <c r="GJ510" s="136"/>
      <c r="GT510" s="136"/>
      <c r="HD510" s="136"/>
      <c r="HN510" s="136"/>
      <c r="HX510" s="136"/>
      <c r="JL510" s="136"/>
    </row>
    <row xmlns:x14ac="http://schemas.microsoft.com/office/spreadsheetml/2009/9/ac" r="511" s="3" customFormat="true" x14ac:dyDescent="0.25">
      <c r="A511" s="426"/>
      <c r="B511" s="136"/>
      <c r="L511" s="136"/>
      <c r="V511" s="136"/>
      <c r="AF511" s="136"/>
      <c r="AP511" s="136"/>
      <c r="AZ511" s="136"/>
      <c r="BA511" s="136"/>
      <c r="BB511" s="136"/>
      <c r="BC511" s="136"/>
      <c r="BD511" s="136"/>
      <c r="BE511" s="136"/>
      <c r="BF511" s="136"/>
      <c r="BG511" s="136"/>
      <c r="BJ511" s="136"/>
      <c r="BT511" s="136"/>
      <c r="CD511" s="136"/>
      <c r="CN511" s="136"/>
      <c r="CX511" s="136"/>
      <c r="DH511" s="136"/>
      <c r="DR511" s="136"/>
      <c r="EB511" s="136"/>
      <c r="EL511" s="136"/>
      <c r="EV511" s="136"/>
      <c r="FF511" s="136"/>
      <c r="FP511" s="136"/>
      <c r="FZ511" s="136"/>
      <c r="GJ511" s="136"/>
      <c r="GT511" s="136"/>
      <c r="HD511" s="136"/>
      <c r="HN511" s="136"/>
      <c r="HX511" s="136"/>
      <c r="JL511" s="136"/>
    </row>
    <row xmlns:x14ac="http://schemas.microsoft.com/office/spreadsheetml/2009/9/ac" r="512" s="3" customFormat="true" x14ac:dyDescent="0.25">
      <c r="A512" s="426"/>
      <c r="B512" s="136"/>
      <c r="L512" s="136"/>
      <c r="V512" s="136"/>
      <c r="AF512" s="136"/>
      <c r="AP512" s="136"/>
      <c r="AZ512" s="136"/>
      <c r="BA512" s="136"/>
      <c r="BB512" s="136"/>
      <c r="BC512" s="136"/>
      <c r="BD512" s="136"/>
      <c r="BE512" s="136"/>
      <c r="BF512" s="136"/>
      <c r="BG512" s="136"/>
      <c r="BJ512" s="136"/>
      <c r="BT512" s="136"/>
      <c r="CD512" s="136"/>
      <c r="CN512" s="136"/>
      <c r="CX512" s="136"/>
      <c r="DH512" s="136"/>
      <c r="DR512" s="136"/>
      <c r="EB512" s="136"/>
      <c r="EL512" s="136"/>
      <c r="EV512" s="136"/>
      <c r="FF512" s="136"/>
      <c r="FP512" s="136"/>
      <c r="FZ512" s="136"/>
      <c r="GJ512" s="136"/>
      <c r="GT512" s="136"/>
      <c r="HD512" s="136"/>
      <c r="HN512" s="136"/>
      <c r="HX512" s="136"/>
      <c r="JL512" s="136"/>
    </row>
    <row xmlns:x14ac="http://schemas.microsoft.com/office/spreadsheetml/2009/9/ac" r="513" s="3" customFormat="true" x14ac:dyDescent="0.25">
      <c r="A513" s="426"/>
      <c r="B513" s="136"/>
      <c r="L513" s="136"/>
      <c r="V513" s="136"/>
      <c r="AF513" s="136"/>
      <c r="AP513" s="136"/>
      <c r="AZ513" s="136"/>
      <c r="BA513" s="136"/>
      <c r="BB513" s="136"/>
      <c r="BC513" s="136"/>
      <c r="BD513" s="136"/>
      <c r="BE513" s="136"/>
      <c r="BF513" s="136"/>
      <c r="BG513" s="136"/>
      <c r="BJ513" s="136"/>
      <c r="BT513" s="136"/>
      <c r="CD513" s="136"/>
      <c r="CN513" s="136"/>
      <c r="CX513" s="136"/>
      <c r="DH513" s="136"/>
      <c r="DR513" s="136"/>
      <c r="EB513" s="136"/>
      <c r="EL513" s="136"/>
      <c r="EV513" s="136"/>
      <c r="FF513" s="136"/>
      <c r="FP513" s="136"/>
      <c r="FZ513" s="136"/>
      <c r="GJ513" s="136"/>
      <c r="GT513" s="136"/>
      <c r="HD513" s="136"/>
      <c r="HN513" s="136"/>
      <c r="HX513" s="136"/>
      <c r="JL513" s="136"/>
    </row>
    <row xmlns:x14ac="http://schemas.microsoft.com/office/spreadsheetml/2009/9/ac" r="514" s="3" customFormat="true" x14ac:dyDescent="0.25">
      <c r="A514" s="426"/>
      <c r="B514" s="136"/>
      <c r="L514" s="136"/>
      <c r="V514" s="136"/>
      <c r="AF514" s="136"/>
      <c r="AP514" s="136"/>
      <c r="AZ514" s="136"/>
      <c r="BA514" s="136"/>
      <c r="BB514" s="136"/>
      <c r="BC514" s="136"/>
      <c r="BD514" s="136"/>
      <c r="BE514" s="136"/>
      <c r="BF514" s="136"/>
      <c r="BG514" s="136"/>
      <c r="BJ514" s="136"/>
      <c r="BT514" s="136"/>
      <c r="CD514" s="136"/>
      <c r="CN514" s="136"/>
      <c r="CX514" s="136"/>
      <c r="DH514" s="136"/>
      <c r="DR514" s="136"/>
      <c r="EB514" s="136"/>
      <c r="EL514" s="136"/>
      <c r="EV514" s="136"/>
      <c r="FF514" s="136"/>
      <c r="FP514" s="136"/>
      <c r="FZ514" s="136"/>
      <c r="GJ514" s="136"/>
      <c r="GT514" s="136"/>
      <c r="HD514" s="136"/>
      <c r="HN514" s="136"/>
      <c r="HX514" s="136"/>
      <c r="JL514" s="136"/>
    </row>
    <row xmlns:x14ac="http://schemas.microsoft.com/office/spreadsheetml/2009/9/ac" r="515" s="3" customFormat="true" x14ac:dyDescent="0.25">
      <c r="A515" s="426"/>
      <c r="B515" s="136"/>
      <c r="L515" s="136"/>
      <c r="V515" s="136"/>
      <c r="AF515" s="136"/>
      <c r="AP515" s="136"/>
      <c r="AZ515" s="136"/>
      <c r="BA515" s="136"/>
      <c r="BB515" s="136"/>
      <c r="BC515" s="136"/>
      <c r="BD515" s="136"/>
      <c r="BE515" s="136"/>
      <c r="BF515" s="136"/>
      <c r="BG515" s="136"/>
      <c r="BJ515" s="136"/>
      <c r="BT515" s="136"/>
      <c r="CD515" s="136"/>
      <c r="CN515" s="136"/>
      <c r="CX515" s="136"/>
      <c r="DH515" s="136"/>
      <c r="DR515" s="136"/>
      <c r="EB515" s="136"/>
      <c r="EL515" s="136"/>
      <c r="EV515" s="136"/>
      <c r="FF515" s="136"/>
      <c r="FP515" s="136"/>
      <c r="FZ515" s="136"/>
      <c r="GJ515" s="136"/>
      <c r="GT515" s="136"/>
      <c r="HD515" s="136"/>
      <c r="HN515" s="136"/>
      <c r="HX515" s="136"/>
      <c r="JL515" s="136"/>
    </row>
    <row xmlns:x14ac="http://schemas.microsoft.com/office/spreadsheetml/2009/9/ac" r="516" s="3" customFormat="true" x14ac:dyDescent="0.25">
      <c r="A516" s="426"/>
      <c r="B516" s="136"/>
      <c r="L516" s="136"/>
      <c r="V516" s="136"/>
      <c r="AF516" s="136"/>
      <c r="AP516" s="136"/>
      <c r="AZ516" s="136"/>
      <c r="BA516" s="136"/>
      <c r="BB516" s="136"/>
      <c r="BC516" s="136"/>
      <c r="BD516" s="136"/>
      <c r="BE516" s="136"/>
      <c r="BF516" s="136"/>
      <c r="BG516" s="136"/>
      <c r="BJ516" s="136"/>
      <c r="BT516" s="136"/>
      <c r="CD516" s="136"/>
      <c r="CN516" s="136"/>
      <c r="CX516" s="136"/>
      <c r="DH516" s="136"/>
      <c r="DR516" s="136"/>
      <c r="EB516" s="136"/>
      <c r="EL516" s="136"/>
      <c r="EV516" s="136"/>
      <c r="FF516" s="136"/>
      <c r="FP516" s="136"/>
      <c r="FZ516" s="136"/>
      <c r="GJ516" s="136"/>
      <c r="GT516" s="136"/>
      <c r="HD516" s="136"/>
      <c r="HN516" s="136"/>
      <c r="HX516" s="136"/>
      <c r="JL516" s="136"/>
    </row>
    <row xmlns:x14ac="http://schemas.microsoft.com/office/spreadsheetml/2009/9/ac" r="517" s="3" customFormat="true" x14ac:dyDescent="0.25">
      <c r="A517" s="426"/>
      <c r="B517" s="136"/>
      <c r="L517" s="136"/>
      <c r="V517" s="136"/>
      <c r="AF517" s="136"/>
      <c r="AP517" s="136"/>
      <c r="AZ517" s="136"/>
      <c r="BA517" s="136"/>
      <c r="BB517" s="136"/>
      <c r="BC517" s="136"/>
      <c r="BD517" s="136"/>
      <c r="BE517" s="136"/>
      <c r="BF517" s="136"/>
      <c r="BG517" s="136"/>
      <c r="BJ517" s="136"/>
      <c r="BT517" s="136"/>
      <c r="CD517" s="136"/>
      <c r="CN517" s="136"/>
      <c r="CX517" s="136"/>
      <c r="DH517" s="136"/>
      <c r="DR517" s="136"/>
      <c r="EB517" s="136"/>
      <c r="EL517" s="136"/>
      <c r="EV517" s="136"/>
      <c r="FF517" s="136"/>
      <c r="FP517" s="136"/>
      <c r="FZ517" s="136"/>
      <c r="GJ517" s="136"/>
      <c r="GT517" s="136"/>
      <c r="HD517" s="136"/>
      <c r="HN517" s="136"/>
      <c r="HX517" s="136"/>
      <c r="JL517" s="136"/>
    </row>
    <row xmlns:x14ac="http://schemas.microsoft.com/office/spreadsheetml/2009/9/ac" r="518" s="3" customFormat="true" x14ac:dyDescent="0.25">
      <c r="A518" s="426"/>
      <c r="B518" s="136"/>
      <c r="L518" s="136"/>
      <c r="V518" s="136"/>
      <c r="AF518" s="136"/>
      <c r="AP518" s="136"/>
      <c r="AZ518" s="136"/>
      <c r="BA518" s="136"/>
      <c r="BB518" s="136"/>
      <c r="BC518" s="136"/>
      <c r="BD518" s="136"/>
      <c r="BE518" s="136"/>
      <c r="BF518" s="136"/>
      <c r="BG518" s="136"/>
      <c r="BJ518" s="136"/>
      <c r="BT518" s="136"/>
      <c r="CD518" s="136"/>
      <c r="CN518" s="136"/>
      <c r="CX518" s="136"/>
      <c r="DH518" s="136"/>
      <c r="DR518" s="136"/>
      <c r="EB518" s="136"/>
      <c r="EL518" s="136"/>
      <c r="EV518" s="136"/>
      <c r="FF518" s="136"/>
      <c r="FP518" s="136"/>
      <c r="FZ518" s="136"/>
      <c r="GJ518" s="136"/>
      <c r="GT518" s="136"/>
      <c r="HD518" s="136"/>
      <c r="HN518" s="136"/>
      <c r="HX518" s="136"/>
      <c r="JL518" s="136"/>
    </row>
    <row xmlns:x14ac="http://schemas.microsoft.com/office/spreadsheetml/2009/9/ac" r="519" s="3" customFormat="true" x14ac:dyDescent="0.25">
      <c r="A519" s="426"/>
      <c r="B519" s="136"/>
      <c r="L519" s="136"/>
      <c r="V519" s="136"/>
      <c r="AF519" s="136"/>
      <c r="AP519" s="136"/>
      <c r="AZ519" s="136"/>
      <c r="BA519" s="136"/>
      <c r="BB519" s="136"/>
      <c r="BC519" s="136"/>
      <c r="BD519" s="136"/>
      <c r="BE519" s="136"/>
      <c r="BF519" s="136"/>
      <c r="BG519" s="136"/>
      <c r="BJ519" s="136"/>
      <c r="BT519" s="136"/>
      <c r="CD519" s="136"/>
      <c r="CN519" s="136"/>
      <c r="CX519" s="136"/>
      <c r="DH519" s="136"/>
      <c r="DR519" s="136"/>
      <c r="EB519" s="136"/>
      <c r="EL519" s="136"/>
      <c r="EV519" s="136"/>
      <c r="FF519" s="136"/>
      <c r="FP519" s="136"/>
      <c r="FZ519" s="136"/>
      <c r="GJ519" s="136"/>
      <c r="GT519" s="136"/>
      <c r="HD519" s="136"/>
      <c r="HN519" s="136"/>
      <c r="HX519" s="136"/>
      <c r="JL519" s="136"/>
    </row>
    <row xmlns:x14ac="http://schemas.microsoft.com/office/spreadsheetml/2009/9/ac" r="520" s="3" customFormat="true" x14ac:dyDescent="0.25">
      <c r="A520" s="426"/>
      <c r="B520" s="136"/>
      <c r="L520" s="136"/>
      <c r="V520" s="136"/>
      <c r="AF520" s="136"/>
      <c r="AP520" s="136"/>
      <c r="AZ520" s="136"/>
      <c r="BA520" s="136"/>
      <c r="BB520" s="136"/>
      <c r="BC520" s="136"/>
      <c r="BD520" s="136"/>
      <c r="BE520" s="136"/>
      <c r="BF520" s="136"/>
      <c r="BG520" s="136"/>
      <c r="BJ520" s="136"/>
      <c r="BT520" s="136"/>
      <c r="CD520" s="136"/>
      <c r="CN520" s="136"/>
      <c r="CX520" s="136"/>
      <c r="DH520" s="136"/>
      <c r="DR520" s="136"/>
      <c r="EB520" s="136"/>
      <c r="EL520" s="136"/>
      <c r="EV520" s="136"/>
      <c r="FF520" s="136"/>
      <c r="FP520" s="136"/>
      <c r="FZ520" s="136"/>
      <c r="GJ520" s="136"/>
      <c r="GT520" s="136"/>
      <c r="HD520" s="136"/>
      <c r="HN520" s="136"/>
      <c r="HX520" s="136"/>
      <c r="JL520" s="136"/>
    </row>
    <row xmlns:x14ac="http://schemas.microsoft.com/office/spreadsheetml/2009/9/ac" r="521" s="3" customFormat="true" x14ac:dyDescent="0.25">
      <c r="A521" s="426"/>
      <c r="B521" s="136"/>
      <c r="L521" s="136"/>
      <c r="V521" s="136"/>
      <c r="AF521" s="136"/>
      <c r="AP521" s="136"/>
      <c r="AZ521" s="136"/>
      <c r="BA521" s="136"/>
      <c r="BB521" s="136"/>
      <c r="BC521" s="136"/>
      <c r="BD521" s="136"/>
      <c r="BE521" s="136"/>
      <c r="BF521" s="136"/>
      <c r="BG521" s="136"/>
      <c r="BJ521" s="136"/>
      <c r="BT521" s="136"/>
      <c r="CD521" s="136"/>
      <c r="CN521" s="136"/>
      <c r="CX521" s="136"/>
      <c r="DH521" s="136"/>
      <c r="DR521" s="136"/>
      <c r="EB521" s="136"/>
      <c r="EL521" s="136"/>
      <c r="EV521" s="136"/>
      <c r="FF521" s="136"/>
      <c r="FP521" s="136"/>
      <c r="FZ521" s="136"/>
      <c r="GJ521" s="136"/>
      <c r="GT521" s="136"/>
      <c r="HD521" s="136"/>
      <c r="HN521" s="136"/>
      <c r="HX521" s="136"/>
      <c r="JL521" s="136"/>
    </row>
    <row xmlns:x14ac="http://schemas.microsoft.com/office/spreadsheetml/2009/9/ac" r="522" s="3" customFormat="true" x14ac:dyDescent="0.25">
      <c r="A522" s="426"/>
      <c r="B522" s="136"/>
      <c r="L522" s="136"/>
      <c r="V522" s="136"/>
      <c r="AF522" s="136"/>
      <c r="AP522" s="136"/>
      <c r="AZ522" s="136"/>
      <c r="BA522" s="136"/>
      <c r="BB522" s="136"/>
      <c r="BC522" s="136"/>
      <c r="BD522" s="136"/>
      <c r="BE522" s="136"/>
      <c r="BF522" s="136"/>
      <c r="BG522" s="136"/>
      <c r="BJ522" s="136"/>
      <c r="BT522" s="136"/>
      <c r="CD522" s="136"/>
      <c r="CN522" s="136"/>
      <c r="CX522" s="136"/>
      <c r="DH522" s="136"/>
      <c r="DR522" s="136"/>
      <c r="EB522" s="136"/>
      <c r="EL522" s="136"/>
      <c r="EV522" s="136"/>
      <c r="FF522" s="136"/>
      <c r="FP522" s="136"/>
      <c r="FZ522" s="136"/>
      <c r="GJ522" s="136"/>
      <c r="GT522" s="136"/>
      <c r="HD522" s="136"/>
      <c r="HN522" s="136"/>
      <c r="HX522" s="136"/>
      <c r="JL522" s="136"/>
    </row>
    <row xmlns:x14ac="http://schemas.microsoft.com/office/spreadsheetml/2009/9/ac" r="523" s="3" customFormat="true" x14ac:dyDescent="0.25">
      <c r="A523" s="426"/>
      <c r="B523" s="136"/>
      <c r="L523" s="136"/>
      <c r="V523" s="136"/>
      <c r="AF523" s="136"/>
      <c r="AP523" s="136"/>
      <c r="AZ523" s="136"/>
      <c r="BA523" s="136"/>
      <c r="BB523" s="136"/>
      <c r="BC523" s="136"/>
      <c r="BD523" s="136"/>
      <c r="BE523" s="136"/>
      <c r="BF523" s="136"/>
      <c r="BG523" s="136"/>
      <c r="BJ523" s="136"/>
      <c r="BT523" s="136"/>
      <c r="CD523" s="136"/>
      <c r="CN523" s="136"/>
      <c r="CX523" s="136"/>
      <c r="DH523" s="136"/>
      <c r="DR523" s="136"/>
      <c r="EB523" s="136"/>
      <c r="EL523" s="136"/>
      <c r="EV523" s="136"/>
      <c r="FF523" s="136"/>
      <c r="FP523" s="136"/>
      <c r="FZ523" s="136"/>
      <c r="GJ523" s="136"/>
      <c r="GT523" s="136"/>
      <c r="HD523" s="136"/>
      <c r="HN523" s="136"/>
      <c r="HX523" s="136"/>
      <c r="JL523" s="136"/>
    </row>
    <row xmlns:x14ac="http://schemas.microsoft.com/office/spreadsheetml/2009/9/ac" r="524" s="3" customFormat="true" x14ac:dyDescent="0.25">
      <c r="A524" s="426"/>
      <c r="B524" s="136"/>
      <c r="L524" s="136"/>
      <c r="V524" s="136"/>
      <c r="AF524" s="136"/>
      <c r="AP524" s="136"/>
      <c r="AZ524" s="136"/>
      <c r="BA524" s="136"/>
      <c r="BB524" s="136"/>
      <c r="BC524" s="136"/>
      <c r="BD524" s="136"/>
      <c r="BE524" s="136"/>
      <c r="BF524" s="136"/>
      <c r="BG524" s="136"/>
      <c r="BJ524" s="136"/>
      <c r="BT524" s="136"/>
      <c r="CD524" s="136"/>
      <c r="CN524" s="136"/>
      <c r="CX524" s="136"/>
      <c r="DH524" s="136"/>
      <c r="DR524" s="136"/>
      <c r="EB524" s="136"/>
      <c r="EL524" s="136"/>
      <c r="EV524" s="136"/>
      <c r="FF524" s="136"/>
      <c r="FP524" s="136"/>
      <c r="FZ524" s="136"/>
      <c r="GJ524" s="136"/>
      <c r="GT524" s="136"/>
      <c r="HD524" s="136"/>
      <c r="HN524" s="136"/>
      <c r="HX524" s="136"/>
      <c r="JL524" s="136"/>
    </row>
    <row xmlns:x14ac="http://schemas.microsoft.com/office/spreadsheetml/2009/9/ac" r="525" s="3" customFormat="true" x14ac:dyDescent="0.25">
      <c r="A525" s="426"/>
      <c r="B525" s="136"/>
      <c r="L525" s="136"/>
      <c r="V525" s="136"/>
      <c r="AF525" s="136"/>
      <c r="AP525" s="136"/>
      <c r="AZ525" s="136"/>
      <c r="BA525" s="136"/>
      <c r="BB525" s="136"/>
      <c r="BC525" s="136"/>
      <c r="BD525" s="136"/>
      <c r="BE525" s="136"/>
      <c r="BF525" s="136"/>
      <c r="BG525" s="136"/>
      <c r="BJ525" s="136"/>
      <c r="BT525" s="136"/>
      <c r="CD525" s="136"/>
      <c r="CN525" s="136"/>
      <c r="CX525" s="136"/>
      <c r="DH525" s="136"/>
      <c r="DR525" s="136"/>
      <c r="EB525" s="136"/>
      <c r="EL525" s="136"/>
      <c r="EV525" s="136"/>
      <c r="FF525" s="136"/>
      <c r="FP525" s="136"/>
      <c r="FZ525" s="136"/>
      <c r="GJ525" s="136"/>
      <c r="GT525" s="136"/>
      <c r="HD525" s="136"/>
      <c r="HN525" s="136"/>
      <c r="HX525" s="136"/>
      <c r="JL525" s="136"/>
    </row>
    <row xmlns:x14ac="http://schemas.microsoft.com/office/spreadsheetml/2009/9/ac" r="526" s="3" customFormat="true" x14ac:dyDescent="0.25">
      <c r="A526" s="426"/>
      <c r="B526" s="136"/>
      <c r="L526" s="136"/>
      <c r="V526" s="136"/>
      <c r="AF526" s="136"/>
      <c r="AP526" s="136"/>
      <c r="AZ526" s="136"/>
      <c r="BA526" s="136"/>
      <c r="BB526" s="136"/>
      <c r="BC526" s="136"/>
      <c r="BD526" s="136"/>
      <c r="BE526" s="136"/>
      <c r="BF526" s="136"/>
      <c r="BG526" s="136"/>
      <c r="BJ526" s="136"/>
      <c r="BT526" s="136"/>
      <c r="CD526" s="136"/>
      <c r="CN526" s="136"/>
      <c r="CX526" s="136"/>
      <c r="DH526" s="136"/>
      <c r="DR526" s="136"/>
      <c r="EB526" s="136"/>
      <c r="EL526" s="136"/>
      <c r="EV526" s="136"/>
      <c r="FF526" s="136"/>
      <c r="FP526" s="136"/>
      <c r="FZ526" s="136"/>
      <c r="GJ526" s="136"/>
      <c r="GT526" s="136"/>
      <c r="HD526" s="136"/>
      <c r="HN526" s="136"/>
      <c r="HX526" s="136"/>
      <c r="JL526" s="136"/>
    </row>
    <row xmlns:x14ac="http://schemas.microsoft.com/office/spreadsheetml/2009/9/ac" r="527" s="3" customFormat="true" x14ac:dyDescent="0.25">
      <c r="A527" s="426"/>
      <c r="B527" s="136"/>
      <c r="L527" s="136"/>
      <c r="V527" s="136"/>
      <c r="AF527" s="136"/>
      <c r="AP527" s="136"/>
      <c r="AZ527" s="136"/>
      <c r="BA527" s="136"/>
      <c r="BB527" s="136"/>
      <c r="BC527" s="136"/>
      <c r="BD527" s="136"/>
      <c r="BE527" s="136"/>
      <c r="BF527" s="136"/>
      <c r="BG527" s="136"/>
      <c r="BJ527" s="136"/>
      <c r="BT527" s="136"/>
      <c r="CD527" s="136"/>
      <c r="CN527" s="136"/>
      <c r="CX527" s="136"/>
      <c r="DH527" s="136"/>
      <c r="DR527" s="136"/>
      <c r="EB527" s="136"/>
      <c r="EL527" s="136"/>
      <c r="EV527" s="136"/>
      <c r="FF527" s="136"/>
      <c r="FP527" s="136"/>
      <c r="FZ527" s="136"/>
      <c r="GJ527" s="136"/>
      <c r="GT527" s="136"/>
      <c r="HD527" s="136"/>
      <c r="HN527" s="136"/>
      <c r="HX527" s="136"/>
      <c r="JL527" s="136"/>
    </row>
    <row xmlns:x14ac="http://schemas.microsoft.com/office/spreadsheetml/2009/9/ac" r="528" s="3" customFormat="true" x14ac:dyDescent="0.25">
      <c r="A528" s="426"/>
      <c r="B528" s="136"/>
      <c r="L528" s="136"/>
      <c r="V528" s="136"/>
      <c r="AF528" s="136"/>
      <c r="AP528" s="136"/>
      <c r="AZ528" s="136"/>
      <c r="BA528" s="136"/>
      <c r="BB528" s="136"/>
      <c r="BC528" s="136"/>
      <c r="BD528" s="136"/>
      <c r="BE528" s="136"/>
      <c r="BF528" s="136"/>
      <c r="BG528" s="136"/>
      <c r="BJ528" s="136"/>
      <c r="BT528" s="136"/>
      <c r="CD528" s="136"/>
      <c r="CN528" s="136"/>
      <c r="CX528" s="136"/>
      <c r="DH528" s="136"/>
      <c r="DR528" s="136"/>
      <c r="EB528" s="136"/>
      <c r="EL528" s="136"/>
      <c r="EV528" s="136"/>
      <c r="FF528" s="136"/>
      <c r="FP528" s="136"/>
      <c r="FZ528" s="136"/>
      <c r="GJ528" s="136"/>
      <c r="GT528" s="136"/>
      <c r="HD528" s="136"/>
      <c r="HN528" s="136"/>
      <c r="HX528" s="136"/>
      <c r="JL528" s="136"/>
    </row>
    <row xmlns:x14ac="http://schemas.microsoft.com/office/spreadsheetml/2009/9/ac" r="529" s="3" customFormat="true" x14ac:dyDescent="0.25">
      <c r="A529" s="426"/>
      <c r="B529" s="136"/>
      <c r="L529" s="136"/>
      <c r="V529" s="136"/>
      <c r="AF529" s="136"/>
      <c r="AP529" s="136"/>
      <c r="AZ529" s="136"/>
      <c r="BA529" s="136"/>
      <c r="BB529" s="136"/>
      <c r="BC529" s="136"/>
      <c r="BD529" s="136"/>
      <c r="BE529" s="136"/>
      <c r="BF529" s="136"/>
      <c r="BG529" s="136"/>
      <c r="BJ529" s="136"/>
      <c r="BT529" s="136"/>
      <c r="CD529" s="136"/>
      <c r="CN529" s="136"/>
      <c r="CX529" s="136"/>
      <c r="DH529" s="136"/>
      <c r="DR529" s="136"/>
      <c r="EB529" s="136"/>
      <c r="EL529" s="136"/>
      <c r="EV529" s="136"/>
      <c r="FF529" s="136"/>
      <c r="FP529" s="136"/>
      <c r="FZ529" s="136"/>
      <c r="GJ529" s="136"/>
      <c r="GT529" s="136"/>
      <c r="HD529" s="136"/>
      <c r="HN529" s="136"/>
      <c r="HX529" s="136"/>
      <c r="JL529" s="136"/>
    </row>
    <row xmlns:x14ac="http://schemas.microsoft.com/office/spreadsheetml/2009/9/ac" r="530" s="3" customFormat="true" x14ac:dyDescent="0.25">
      <c r="A530" s="426"/>
      <c r="B530" s="136"/>
      <c r="L530" s="136"/>
      <c r="V530" s="136"/>
      <c r="AF530" s="136"/>
      <c r="AP530" s="136"/>
      <c r="AZ530" s="136"/>
      <c r="BA530" s="136"/>
      <c r="BB530" s="136"/>
      <c r="BC530" s="136"/>
      <c r="BD530" s="136"/>
      <c r="BE530" s="136"/>
      <c r="BF530" s="136"/>
      <c r="BG530" s="136"/>
      <c r="BJ530" s="136"/>
      <c r="BT530" s="136"/>
      <c r="CD530" s="136"/>
      <c r="CN530" s="136"/>
      <c r="CX530" s="136"/>
      <c r="DH530" s="136"/>
      <c r="DR530" s="136"/>
      <c r="EB530" s="136"/>
      <c r="EL530" s="136"/>
      <c r="EV530" s="136"/>
      <c r="FF530" s="136"/>
      <c r="FP530" s="136"/>
      <c r="FZ530" s="136"/>
      <c r="GJ530" s="136"/>
      <c r="GT530" s="136"/>
      <c r="HD530" s="136"/>
      <c r="HN530" s="136"/>
      <c r="HX530" s="136"/>
      <c r="JL530" s="136"/>
    </row>
    <row xmlns:x14ac="http://schemas.microsoft.com/office/spreadsheetml/2009/9/ac" r="531" s="3" customFormat="true" x14ac:dyDescent="0.25">
      <c r="A531" s="426"/>
      <c r="B531" s="136"/>
      <c r="L531" s="136"/>
      <c r="V531" s="136"/>
      <c r="AF531" s="136"/>
      <c r="AP531" s="136"/>
      <c r="AZ531" s="136"/>
      <c r="BA531" s="136"/>
      <c r="BB531" s="136"/>
      <c r="BC531" s="136"/>
      <c r="BD531" s="136"/>
      <c r="BE531" s="136"/>
      <c r="BF531" s="136"/>
      <c r="BG531" s="136"/>
      <c r="BJ531" s="136"/>
      <c r="BT531" s="136"/>
      <c r="CD531" s="136"/>
      <c r="CN531" s="136"/>
      <c r="CX531" s="136"/>
      <c r="DH531" s="136"/>
      <c r="DR531" s="136"/>
      <c r="EB531" s="136"/>
      <c r="EL531" s="136"/>
      <c r="EV531" s="136"/>
      <c r="FF531" s="136"/>
      <c r="FP531" s="136"/>
      <c r="FZ531" s="136"/>
      <c r="GJ531" s="136"/>
      <c r="GT531" s="136"/>
      <c r="HD531" s="136"/>
      <c r="HN531" s="136"/>
      <c r="HX531" s="136"/>
      <c r="JL531" s="136"/>
    </row>
    <row xmlns:x14ac="http://schemas.microsoft.com/office/spreadsheetml/2009/9/ac" r="532" s="3" customFormat="true" x14ac:dyDescent="0.25">
      <c r="A532" s="426"/>
      <c r="B532" s="136"/>
      <c r="L532" s="136"/>
      <c r="V532" s="136"/>
      <c r="AF532" s="136"/>
      <c r="AP532" s="136"/>
      <c r="AZ532" s="136"/>
      <c r="BA532" s="136"/>
      <c r="BB532" s="136"/>
      <c r="BC532" s="136"/>
      <c r="BD532" s="136"/>
      <c r="BE532" s="136"/>
      <c r="BF532" s="136"/>
      <c r="BG532" s="136"/>
      <c r="BJ532" s="136"/>
      <c r="BT532" s="136"/>
      <c r="CD532" s="136"/>
      <c r="CN532" s="136"/>
      <c r="CX532" s="136"/>
      <c r="DH532" s="136"/>
      <c r="DR532" s="136"/>
      <c r="EB532" s="136"/>
      <c r="EL532" s="136"/>
      <c r="EV532" s="136"/>
      <c r="FF532" s="136"/>
      <c r="FP532" s="136"/>
      <c r="FZ532" s="136"/>
      <c r="GJ532" s="136"/>
      <c r="GT532" s="136"/>
      <c r="HD532" s="136"/>
      <c r="HN532" s="136"/>
      <c r="HX532" s="136"/>
      <c r="JL532" s="136"/>
    </row>
    <row xmlns:x14ac="http://schemas.microsoft.com/office/spreadsheetml/2009/9/ac" r="533" s="3" customFormat="true" x14ac:dyDescent="0.25">
      <c r="A533" s="426"/>
      <c r="B533" s="136"/>
      <c r="L533" s="136"/>
      <c r="V533" s="136"/>
      <c r="AF533" s="136"/>
      <c r="AP533" s="136"/>
      <c r="AZ533" s="136"/>
      <c r="BA533" s="136"/>
      <c r="BB533" s="136"/>
      <c r="BC533" s="136"/>
      <c r="BD533" s="136"/>
      <c r="BE533" s="136"/>
      <c r="BF533" s="136"/>
      <c r="BG533" s="136"/>
      <c r="BJ533" s="136"/>
      <c r="BT533" s="136"/>
      <c r="CD533" s="136"/>
      <c r="CN533" s="136"/>
      <c r="CX533" s="136"/>
      <c r="DH533" s="136"/>
      <c r="DR533" s="136"/>
      <c r="EB533" s="136"/>
      <c r="EL533" s="136"/>
      <c r="EV533" s="136"/>
      <c r="FF533" s="136"/>
      <c r="FP533" s="136"/>
      <c r="FZ533" s="136"/>
      <c r="GJ533" s="136"/>
      <c r="GT533" s="136"/>
      <c r="HD533" s="136"/>
      <c r="HN533" s="136"/>
      <c r="HX533" s="136"/>
      <c r="JL533" s="136"/>
    </row>
    <row xmlns:x14ac="http://schemas.microsoft.com/office/spreadsheetml/2009/9/ac" r="534" s="3" customFormat="true" x14ac:dyDescent="0.25">
      <c r="A534" s="426"/>
      <c r="B534" s="136"/>
      <c r="L534" s="136"/>
      <c r="V534" s="136"/>
      <c r="AF534" s="136"/>
      <c r="AP534" s="136"/>
      <c r="AZ534" s="136"/>
      <c r="BA534" s="136"/>
      <c r="BB534" s="136"/>
      <c r="BC534" s="136"/>
      <c r="BD534" s="136"/>
      <c r="BE534" s="136"/>
      <c r="BF534" s="136"/>
      <c r="BG534" s="136"/>
      <c r="BJ534" s="136"/>
      <c r="BT534" s="136"/>
      <c r="CD534" s="136"/>
      <c r="CN534" s="136"/>
      <c r="CX534" s="136"/>
      <c r="DH534" s="136"/>
      <c r="DR534" s="136"/>
      <c r="EB534" s="136"/>
      <c r="EL534" s="136"/>
      <c r="EV534" s="136"/>
      <c r="FF534" s="136"/>
      <c r="FP534" s="136"/>
      <c r="FZ534" s="136"/>
      <c r="GJ534" s="136"/>
      <c r="GT534" s="136"/>
      <c r="HD534" s="136"/>
      <c r="HN534" s="136"/>
      <c r="HX534" s="136"/>
      <c r="JL534" s="136"/>
    </row>
    <row xmlns:x14ac="http://schemas.microsoft.com/office/spreadsheetml/2009/9/ac" r="535" s="3" customFormat="true" x14ac:dyDescent="0.25">
      <c r="A535" s="426"/>
      <c r="B535" s="136"/>
      <c r="L535" s="136"/>
      <c r="V535" s="136"/>
      <c r="AF535" s="136"/>
      <c r="AP535" s="136"/>
      <c r="AZ535" s="136"/>
      <c r="BA535" s="136"/>
      <c r="BB535" s="136"/>
      <c r="BC535" s="136"/>
      <c r="BD535" s="136"/>
      <c r="BE535" s="136"/>
      <c r="BF535" s="136"/>
      <c r="BG535" s="136"/>
      <c r="BJ535" s="136"/>
      <c r="BT535" s="136"/>
      <c r="CD535" s="136"/>
      <c r="CN535" s="136"/>
      <c r="CX535" s="136"/>
      <c r="DH535" s="136"/>
      <c r="DR535" s="136"/>
      <c r="EB535" s="136"/>
      <c r="EL535" s="136"/>
      <c r="EV535" s="136"/>
      <c r="FF535" s="136"/>
      <c r="FP535" s="136"/>
      <c r="FZ535" s="136"/>
      <c r="GJ535" s="136"/>
      <c r="GT535" s="136"/>
      <c r="HD535" s="136"/>
      <c r="HN535" s="136"/>
      <c r="HX535" s="136"/>
      <c r="JL535" s="136"/>
    </row>
    <row xmlns:x14ac="http://schemas.microsoft.com/office/spreadsheetml/2009/9/ac" r="536" s="3" customFormat="true" x14ac:dyDescent="0.25">
      <c r="A536" s="426"/>
      <c r="B536" s="136"/>
      <c r="L536" s="136"/>
      <c r="V536" s="136"/>
      <c r="AF536" s="136"/>
      <c r="AP536" s="136"/>
      <c r="AZ536" s="136"/>
      <c r="BA536" s="136"/>
      <c r="BB536" s="136"/>
      <c r="BC536" s="136"/>
      <c r="BD536" s="136"/>
      <c r="BE536" s="136"/>
      <c r="BF536" s="136"/>
      <c r="BG536" s="136"/>
      <c r="BJ536" s="136"/>
      <c r="BT536" s="136"/>
      <c r="CD536" s="136"/>
      <c r="CN536" s="136"/>
      <c r="CX536" s="136"/>
      <c r="DH536" s="136"/>
      <c r="DR536" s="136"/>
      <c r="EB536" s="136"/>
      <c r="EL536" s="136"/>
      <c r="EV536" s="136"/>
      <c r="FF536" s="136"/>
      <c r="FP536" s="136"/>
      <c r="FZ536" s="136"/>
      <c r="GJ536" s="136"/>
      <c r="GT536" s="136"/>
      <c r="HD536" s="136"/>
      <c r="HN536" s="136"/>
      <c r="HX536" s="136"/>
      <c r="JL536" s="136"/>
    </row>
    <row xmlns:x14ac="http://schemas.microsoft.com/office/spreadsheetml/2009/9/ac" r="537" s="3" customFormat="true" x14ac:dyDescent="0.25">
      <c r="A537" s="426"/>
      <c r="B537" s="136"/>
      <c r="L537" s="136"/>
      <c r="V537" s="136"/>
      <c r="AF537" s="136"/>
      <c r="AP537" s="136"/>
      <c r="AZ537" s="136"/>
      <c r="BA537" s="136"/>
      <c r="BB537" s="136"/>
      <c r="BC537" s="136"/>
      <c r="BD537" s="136"/>
      <c r="BE537" s="136"/>
      <c r="BF537" s="136"/>
      <c r="BG537" s="136"/>
      <c r="BJ537" s="136"/>
      <c r="BT537" s="136"/>
      <c r="CD537" s="136"/>
      <c r="CN537" s="136"/>
      <c r="CX537" s="136"/>
      <c r="DH537" s="136"/>
      <c r="DR537" s="136"/>
      <c r="EB537" s="136"/>
      <c r="EL537" s="136"/>
      <c r="EV537" s="136"/>
      <c r="FF537" s="136"/>
      <c r="FP537" s="136"/>
      <c r="FZ537" s="136"/>
      <c r="GJ537" s="136"/>
      <c r="GT537" s="136"/>
      <c r="HD537" s="136"/>
      <c r="HN537" s="136"/>
      <c r="HX537" s="136"/>
      <c r="JL537" s="136"/>
    </row>
    <row xmlns:x14ac="http://schemas.microsoft.com/office/spreadsheetml/2009/9/ac" r="538" s="3" customFormat="true" x14ac:dyDescent="0.25">
      <c r="A538" s="426"/>
      <c r="B538" s="136"/>
      <c r="L538" s="136"/>
      <c r="V538" s="136"/>
      <c r="AF538" s="136"/>
      <c r="AP538" s="136"/>
      <c r="AZ538" s="136"/>
      <c r="BA538" s="136"/>
      <c r="BB538" s="136"/>
      <c r="BC538" s="136"/>
      <c r="BD538" s="136"/>
      <c r="BE538" s="136"/>
      <c r="BF538" s="136"/>
      <c r="BG538" s="136"/>
      <c r="BJ538" s="136"/>
      <c r="BT538" s="136"/>
      <c r="CD538" s="136"/>
      <c r="CN538" s="136"/>
      <c r="CX538" s="136"/>
      <c r="DH538" s="136"/>
      <c r="DR538" s="136"/>
      <c r="EB538" s="136"/>
      <c r="EL538" s="136"/>
      <c r="EV538" s="136"/>
      <c r="FF538" s="136"/>
      <c r="FP538" s="136"/>
      <c r="FZ538" s="136"/>
      <c r="GJ538" s="136"/>
      <c r="GT538" s="136"/>
      <c r="HD538" s="136"/>
      <c r="HN538" s="136"/>
      <c r="HX538" s="136"/>
      <c r="JL538" s="136"/>
    </row>
    <row xmlns:x14ac="http://schemas.microsoft.com/office/spreadsheetml/2009/9/ac" r="539" s="3" customFormat="true" x14ac:dyDescent="0.25">
      <c r="A539" s="426"/>
      <c r="B539" s="136"/>
      <c r="L539" s="136"/>
      <c r="V539" s="136"/>
      <c r="AF539" s="136"/>
      <c r="AP539" s="136"/>
      <c r="AZ539" s="136"/>
      <c r="BA539" s="136"/>
      <c r="BB539" s="136"/>
      <c r="BC539" s="136"/>
      <c r="BD539" s="136"/>
      <c r="BE539" s="136"/>
      <c r="BF539" s="136"/>
      <c r="BG539" s="136"/>
      <c r="BJ539" s="136"/>
      <c r="BT539" s="136"/>
      <c r="CD539" s="136"/>
      <c r="CN539" s="136"/>
      <c r="CX539" s="136"/>
      <c r="DH539" s="136"/>
      <c r="DR539" s="136"/>
      <c r="EB539" s="136"/>
      <c r="EL539" s="136"/>
      <c r="EV539" s="136"/>
      <c r="FF539" s="136"/>
      <c r="FP539" s="136"/>
      <c r="FZ539" s="136"/>
      <c r="GJ539" s="136"/>
      <c r="GT539" s="136"/>
      <c r="HD539" s="136"/>
      <c r="HN539" s="136"/>
      <c r="HX539" s="136"/>
      <c r="JL539" s="136"/>
    </row>
    <row xmlns:x14ac="http://schemas.microsoft.com/office/spreadsheetml/2009/9/ac" r="540" s="3" customFormat="true" x14ac:dyDescent="0.25">
      <c r="A540" s="426"/>
      <c r="B540" s="136"/>
      <c r="L540" s="136"/>
      <c r="V540" s="136"/>
      <c r="AF540" s="136"/>
      <c r="AP540" s="136"/>
      <c r="AZ540" s="136"/>
      <c r="BA540" s="136"/>
      <c r="BB540" s="136"/>
      <c r="BC540" s="136"/>
      <c r="BD540" s="136"/>
      <c r="BE540" s="136"/>
      <c r="BF540" s="136"/>
      <c r="BG540" s="136"/>
      <c r="BJ540" s="136"/>
      <c r="BT540" s="136"/>
      <c r="CD540" s="136"/>
      <c r="CN540" s="136"/>
      <c r="CX540" s="136"/>
      <c r="DH540" s="136"/>
      <c r="DR540" s="136"/>
      <c r="EB540" s="136"/>
      <c r="EL540" s="136"/>
      <c r="EV540" s="136"/>
      <c r="FF540" s="136"/>
      <c r="FP540" s="136"/>
      <c r="FZ540" s="136"/>
      <c r="GJ540" s="136"/>
      <c r="GT540" s="136"/>
      <c r="HD540" s="136"/>
      <c r="HN540" s="136"/>
      <c r="HX540" s="136"/>
      <c r="JL540" s="136"/>
    </row>
    <row xmlns:x14ac="http://schemas.microsoft.com/office/spreadsheetml/2009/9/ac" r="541" s="3" customFormat="true" x14ac:dyDescent="0.25">
      <c r="A541" s="426"/>
      <c r="B541" s="136"/>
      <c r="L541" s="136"/>
      <c r="V541" s="136"/>
      <c r="AF541" s="136"/>
      <c r="AP541" s="136"/>
      <c r="AZ541" s="136"/>
      <c r="BA541" s="136"/>
      <c r="BB541" s="136"/>
      <c r="BC541" s="136"/>
      <c r="BD541" s="136"/>
      <c r="BE541" s="136"/>
      <c r="BF541" s="136"/>
      <c r="BG541" s="136"/>
      <c r="BJ541" s="136"/>
      <c r="BT541" s="136"/>
      <c r="CD541" s="136"/>
      <c r="CN541" s="136"/>
      <c r="CX541" s="136"/>
      <c r="DH541" s="136"/>
      <c r="DR541" s="136"/>
      <c r="EB541" s="136"/>
      <c r="EL541" s="136"/>
      <c r="EV541" s="136"/>
      <c r="FF541" s="136"/>
      <c r="FP541" s="136"/>
      <c r="FZ541" s="136"/>
      <c r="GJ541" s="136"/>
      <c r="GT541" s="136"/>
      <c r="HD541" s="136"/>
      <c r="HN541" s="136"/>
      <c r="HX541" s="136"/>
      <c r="JL541" s="136"/>
    </row>
    <row xmlns:x14ac="http://schemas.microsoft.com/office/spreadsheetml/2009/9/ac" r="542" s="3" customFormat="true" x14ac:dyDescent="0.25">
      <c r="A542" s="426"/>
      <c r="B542" s="136"/>
      <c r="L542" s="136"/>
      <c r="V542" s="136"/>
      <c r="AF542" s="136"/>
      <c r="AP542" s="136"/>
      <c r="AZ542" s="136"/>
      <c r="BA542" s="136"/>
      <c r="BB542" s="136"/>
      <c r="BC542" s="136"/>
      <c r="BD542" s="136"/>
      <c r="BE542" s="136"/>
      <c r="BF542" s="136"/>
      <c r="BG542" s="136"/>
      <c r="BJ542" s="136"/>
      <c r="BT542" s="136"/>
      <c r="CD542" s="136"/>
      <c r="CN542" s="136"/>
      <c r="CX542" s="136"/>
      <c r="DH542" s="136"/>
      <c r="DR542" s="136"/>
      <c r="EB542" s="136"/>
      <c r="EL542" s="136"/>
      <c r="EV542" s="136"/>
      <c r="FF542" s="136"/>
      <c r="FP542" s="136"/>
      <c r="FZ542" s="136"/>
      <c r="GJ542" s="136"/>
      <c r="GT542" s="136"/>
      <c r="HD542" s="136"/>
      <c r="HN542" s="136"/>
      <c r="HX542" s="136"/>
      <c r="JL542" s="136"/>
    </row>
    <row xmlns:x14ac="http://schemas.microsoft.com/office/spreadsheetml/2009/9/ac" r="543" s="3" customFormat="true" x14ac:dyDescent="0.25">
      <c r="A543" s="426"/>
      <c r="B543" s="136"/>
      <c r="L543" s="136"/>
      <c r="V543" s="136"/>
      <c r="AF543" s="136"/>
      <c r="AP543" s="136"/>
      <c r="AZ543" s="136"/>
      <c r="BA543" s="136"/>
      <c r="BB543" s="136"/>
      <c r="BC543" s="136"/>
      <c r="BD543" s="136"/>
      <c r="BE543" s="136"/>
      <c r="BF543" s="136"/>
      <c r="BG543" s="136"/>
      <c r="BJ543" s="136"/>
      <c r="BT543" s="136"/>
      <c r="CD543" s="136"/>
      <c r="CN543" s="136"/>
      <c r="CX543" s="136"/>
      <c r="DH543" s="136"/>
      <c r="DR543" s="136"/>
      <c r="EB543" s="136"/>
      <c r="EL543" s="136"/>
      <c r="EV543" s="136"/>
      <c r="FF543" s="136"/>
      <c r="FP543" s="136"/>
      <c r="FZ543" s="136"/>
      <c r="GJ543" s="136"/>
      <c r="GT543" s="136"/>
      <c r="HD543" s="136"/>
      <c r="HN543" s="136"/>
      <c r="HX543" s="136"/>
      <c r="JL543" s="136"/>
    </row>
    <row xmlns:x14ac="http://schemas.microsoft.com/office/spreadsheetml/2009/9/ac" r="544" s="3" customFormat="true" x14ac:dyDescent="0.25">
      <c r="A544" s="426"/>
      <c r="B544" s="136"/>
      <c r="L544" s="136"/>
      <c r="V544" s="136"/>
      <c r="AF544" s="136"/>
      <c r="AP544" s="136"/>
      <c r="AZ544" s="136"/>
      <c r="BA544" s="136"/>
      <c r="BB544" s="136"/>
      <c r="BC544" s="136"/>
      <c r="BD544" s="136"/>
      <c r="BE544" s="136"/>
      <c r="BF544" s="136"/>
      <c r="BG544" s="136"/>
      <c r="BJ544" s="136"/>
      <c r="BT544" s="136"/>
      <c r="CD544" s="136"/>
      <c r="CN544" s="136"/>
      <c r="CX544" s="136"/>
      <c r="DH544" s="136"/>
      <c r="DR544" s="136"/>
      <c r="EB544" s="136"/>
      <c r="EL544" s="136"/>
      <c r="EV544" s="136"/>
      <c r="FF544" s="136"/>
      <c r="FP544" s="136"/>
      <c r="FZ544" s="136"/>
      <c r="GJ544" s="136"/>
      <c r="GT544" s="136"/>
      <c r="HD544" s="136"/>
      <c r="HN544" s="136"/>
      <c r="HX544" s="136"/>
      <c r="JL544" s="136"/>
    </row>
    <row xmlns:x14ac="http://schemas.microsoft.com/office/spreadsheetml/2009/9/ac" r="545" s="3" customFormat="true" x14ac:dyDescent="0.25">
      <c r="A545" s="426"/>
      <c r="B545" s="136"/>
      <c r="L545" s="136"/>
      <c r="V545" s="136"/>
      <c r="AF545" s="136"/>
      <c r="AP545" s="136"/>
      <c r="AZ545" s="136"/>
      <c r="BA545" s="136"/>
      <c r="BB545" s="136"/>
      <c r="BC545" s="136"/>
      <c r="BD545" s="136"/>
      <c r="BE545" s="136"/>
      <c r="BF545" s="136"/>
      <c r="BG545" s="136"/>
      <c r="BJ545" s="136"/>
      <c r="BT545" s="136"/>
      <c r="CD545" s="136"/>
      <c r="CN545" s="136"/>
      <c r="CX545" s="136"/>
      <c r="DH545" s="136"/>
      <c r="DR545" s="136"/>
      <c r="EB545" s="136"/>
      <c r="EL545" s="136"/>
      <c r="EV545" s="136"/>
      <c r="FF545" s="136"/>
      <c r="FP545" s="136"/>
      <c r="FZ545" s="136"/>
      <c r="GJ545" s="136"/>
      <c r="GT545" s="136"/>
      <c r="HD545" s="136"/>
      <c r="HN545" s="136"/>
      <c r="HX545" s="136"/>
      <c r="JL545" s="136"/>
    </row>
    <row xmlns:x14ac="http://schemas.microsoft.com/office/spreadsheetml/2009/9/ac" r="546" s="3" customFormat="true" x14ac:dyDescent="0.25">
      <c r="A546" s="426"/>
      <c r="B546" s="136"/>
      <c r="L546" s="136"/>
      <c r="V546" s="136"/>
      <c r="AF546" s="136"/>
      <c r="AP546" s="136"/>
      <c r="AZ546" s="136"/>
      <c r="BA546" s="136"/>
      <c r="BB546" s="136"/>
      <c r="BC546" s="136"/>
      <c r="BD546" s="136"/>
      <c r="BE546" s="136"/>
      <c r="BF546" s="136"/>
      <c r="BG546" s="136"/>
      <c r="BJ546" s="136"/>
      <c r="BT546" s="136"/>
      <c r="CD546" s="136"/>
      <c r="CN546" s="136"/>
      <c r="CX546" s="136"/>
      <c r="DH546" s="136"/>
      <c r="DR546" s="136"/>
      <c r="EB546" s="136"/>
      <c r="EL546" s="136"/>
      <c r="EV546" s="136"/>
      <c r="FF546" s="136"/>
      <c r="FP546" s="136"/>
      <c r="FZ546" s="136"/>
      <c r="GJ546" s="136"/>
      <c r="GT546" s="136"/>
      <c r="HD546" s="136"/>
      <c r="HN546" s="136"/>
      <c r="HX546" s="136"/>
      <c r="JL546" s="136"/>
    </row>
    <row xmlns:x14ac="http://schemas.microsoft.com/office/spreadsheetml/2009/9/ac" r="547" s="3" customFormat="true" x14ac:dyDescent="0.25">
      <c r="A547" s="426"/>
      <c r="B547" s="136"/>
      <c r="L547" s="136"/>
      <c r="V547" s="136"/>
      <c r="AF547" s="136"/>
      <c r="AP547" s="136"/>
      <c r="AZ547" s="136"/>
      <c r="BA547" s="136"/>
      <c r="BB547" s="136"/>
      <c r="BC547" s="136"/>
      <c r="BD547" s="136"/>
      <c r="BE547" s="136"/>
      <c r="BF547" s="136"/>
      <c r="BG547" s="136"/>
      <c r="BJ547" s="136"/>
      <c r="BT547" s="136"/>
      <c r="CD547" s="136"/>
      <c r="CN547" s="136"/>
      <c r="CX547" s="136"/>
      <c r="DH547" s="136"/>
      <c r="DR547" s="136"/>
      <c r="EB547" s="136"/>
      <c r="EL547" s="136"/>
      <c r="EV547" s="136"/>
      <c r="FF547" s="136"/>
      <c r="FP547" s="136"/>
      <c r="FZ547" s="136"/>
      <c r="GJ547" s="136"/>
      <c r="GT547" s="136"/>
      <c r="HD547" s="136"/>
      <c r="HN547" s="136"/>
      <c r="HX547" s="136"/>
      <c r="JL547" s="136"/>
    </row>
    <row xmlns:x14ac="http://schemas.microsoft.com/office/spreadsheetml/2009/9/ac" r="548" s="3" customFormat="true" x14ac:dyDescent="0.25">
      <c r="A548" s="426"/>
      <c r="B548" s="136"/>
      <c r="L548" s="136"/>
      <c r="V548" s="136"/>
      <c r="AF548" s="136"/>
      <c r="AP548" s="136"/>
      <c r="AZ548" s="136"/>
      <c r="BA548" s="136"/>
      <c r="BB548" s="136"/>
      <c r="BC548" s="136"/>
      <c r="BD548" s="136"/>
      <c r="BE548" s="136"/>
      <c r="BF548" s="136"/>
      <c r="BG548" s="136"/>
      <c r="BJ548" s="136"/>
      <c r="BT548" s="136"/>
      <c r="CD548" s="136"/>
      <c r="CN548" s="136"/>
      <c r="CX548" s="136"/>
      <c r="DH548" s="136"/>
      <c r="DR548" s="136"/>
      <c r="EB548" s="136"/>
      <c r="EL548" s="136"/>
      <c r="EV548" s="136"/>
      <c r="FF548" s="136"/>
      <c r="FP548" s="136"/>
      <c r="FZ548" s="136"/>
      <c r="GJ548" s="136"/>
      <c r="GT548" s="136"/>
      <c r="HD548" s="136"/>
      <c r="HN548" s="136"/>
      <c r="HX548" s="136"/>
      <c r="JL548" s="136"/>
    </row>
    <row xmlns:x14ac="http://schemas.microsoft.com/office/spreadsheetml/2009/9/ac" r="549" s="3" customFormat="true" x14ac:dyDescent="0.25">
      <c r="A549" s="426"/>
      <c r="B549" s="136"/>
      <c r="L549" s="136"/>
      <c r="V549" s="136"/>
      <c r="AF549" s="136"/>
      <c r="AP549" s="136"/>
      <c r="AZ549" s="136"/>
      <c r="BA549" s="136"/>
      <c r="BB549" s="136"/>
      <c r="BC549" s="136"/>
      <c r="BD549" s="136"/>
      <c r="BE549" s="136"/>
      <c r="BF549" s="136"/>
      <c r="BG549" s="136"/>
      <c r="BJ549" s="136"/>
      <c r="BT549" s="136"/>
      <c r="CD549" s="136"/>
      <c r="CN549" s="136"/>
      <c r="CX549" s="136"/>
      <c r="DH549" s="136"/>
      <c r="DR549" s="136"/>
      <c r="EB549" s="136"/>
      <c r="EL549" s="136"/>
      <c r="EV549" s="136"/>
      <c r="FF549" s="136"/>
      <c r="FP549" s="136"/>
      <c r="FZ549" s="136"/>
      <c r="GJ549" s="136"/>
      <c r="GT549" s="136"/>
      <c r="HD549" s="136"/>
      <c r="HN549" s="136"/>
      <c r="HX549" s="136"/>
      <c r="JL549" s="136"/>
    </row>
    <row xmlns:x14ac="http://schemas.microsoft.com/office/spreadsheetml/2009/9/ac" r="550" s="3" customFormat="true" x14ac:dyDescent="0.25">
      <c r="A550" s="426"/>
      <c r="B550" s="136"/>
      <c r="L550" s="136"/>
      <c r="V550" s="136"/>
      <c r="AF550" s="136"/>
      <c r="AP550" s="136"/>
      <c r="AZ550" s="136"/>
      <c r="BA550" s="136"/>
      <c r="BB550" s="136"/>
      <c r="BC550" s="136"/>
      <c r="BD550" s="136"/>
      <c r="BE550" s="136"/>
      <c r="BF550" s="136"/>
      <c r="BG550" s="136"/>
      <c r="BJ550" s="136"/>
      <c r="BT550" s="136"/>
      <c r="CD550" s="136"/>
      <c r="CN550" s="136"/>
      <c r="CX550" s="136"/>
      <c r="DH550" s="136"/>
      <c r="DR550" s="136"/>
      <c r="EB550" s="136"/>
      <c r="EL550" s="136"/>
      <c r="EV550" s="136"/>
      <c r="FF550" s="136"/>
      <c r="FP550" s="136"/>
      <c r="FZ550" s="136"/>
      <c r="GJ550" s="136"/>
      <c r="GT550" s="136"/>
      <c r="HD550" s="136"/>
      <c r="HN550" s="136"/>
      <c r="HX550" s="136"/>
      <c r="JL550" s="136"/>
    </row>
    <row xmlns:x14ac="http://schemas.microsoft.com/office/spreadsheetml/2009/9/ac" r="551" s="3" customFormat="true" x14ac:dyDescent="0.25">
      <c r="A551" s="426"/>
      <c r="B551" s="136"/>
      <c r="L551" s="136"/>
      <c r="V551" s="136"/>
      <c r="AF551" s="136"/>
      <c r="AP551" s="136"/>
      <c r="AZ551" s="136"/>
      <c r="BA551" s="136"/>
      <c r="BB551" s="136"/>
      <c r="BC551" s="136"/>
      <c r="BD551" s="136"/>
      <c r="BE551" s="136"/>
      <c r="BF551" s="136"/>
      <c r="BG551" s="136"/>
      <c r="BJ551" s="136"/>
      <c r="BT551" s="136"/>
      <c r="CD551" s="136"/>
      <c r="CN551" s="136"/>
      <c r="CX551" s="136"/>
      <c r="DH551" s="136"/>
      <c r="DR551" s="136"/>
      <c r="EB551" s="136"/>
      <c r="EL551" s="136"/>
      <c r="EV551" s="136"/>
      <c r="FF551" s="136"/>
      <c r="FP551" s="136"/>
      <c r="FZ551" s="136"/>
      <c r="GJ551" s="136"/>
      <c r="GT551" s="136"/>
      <c r="HD551" s="136"/>
      <c r="HN551" s="136"/>
      <c r="HX551" s="136"/>
      <c r="JL551" s="136"/>
    </row>
    <row xmlns:x14ac="http://schemas.microsoft.com/office/spreadsheetml/2009/9/ac" r="552" s="3" customFormat="true" x14ac:dyDescent="0.25">
      <c r="A552" s="426"/>
      <c r="B552" s="136"/>
      <c r="L552" s="136"/>
      <c r="V552" s="136"/>
      <c r="AF552" s="136"/>
      <c r="AP552" s="136"/>
      <c r="AZ552" s="136"/>
      <c r="BA552" s="136"/>
      <c r="BB552" s="136"/>
      <c r="BC552" s="136"/>
      <c r="BD552" s="136"/>
      <c r="BE552" s="136"/>
      <c r="BF552" s="136"/>
      <c r="BG552" s="136"/>
      <c r="BJ552" s="136"/>
      <c r="BT552" s="136"/>
      <c r="CD552" s="136"/>
      <c r="CN552" s="136"/>
      <c r="CX552" s="136"/>
      <c r="DH552" s="136"/>
      <c r="DR552" s="136"/>
      <c r="EB552" s="136"/>
      <c r="EL552" s="136"/>
      <c r="EV552" s="136"/>
      <c r="FF552" s="136"/>
      <c r="FP552" s="136"/>
      <c r="FZ552" s="136"/>
      <c r="GJ552" s="136"/>
      <c r="GT552" s="136"/>
      <c r="HD552" s="136"/>
      <c r="HN552" s="136"/>
      <c r="HX552" s="136"/>
      <c r="JL552" s="136"/>
    </row>
    <row xmlns:x14ac="http://schemas.microsoft.com/office/spreadsheetml/2009/9/ac" r="553" s="3" customFormat="true" x14ac:dyDescent="0.25">
      <c r="A553" s="426"/>
      <c r="B553" s="136"/>
      <c r="L553" s="136"/>
      <c r="V553" s="136"/>
      <c r="AF553" s="136"/>
      <c r="AP553" s="136"/>
      <c r="AZ553" s="136"/>
      <c r="BA553" s="136"/>
      <c r="BB553" s="136"/>
      <c r="BC553" s="136"/>
      <c r="BD553" s="136"/>
      <c r="BE553" s="136"/>
      <c r="BF553" s="136"/>
      <c r="BG553" s="136"/>
      <c r="BJ553" s="136"/>
      <c r="BT553" s="136"/>
      <c r="CD553" s="136"/>
      <c r="CN553" s="136"/>
      <c r="CX553" s="136"/>
      <c r="DH553" s="136"/>
      <c r="DR553" s="136"/>
      <c r="EB553" s="136"/>
      <c r="EL553" s="136"/>
      <c r="EV553" s="136"/>
      <c r="FF553" s="136"/>
      <c r="FP553" s="136"/>
      <c r="FZ553" s="136"/>
      <c r="GJ553" s="136"/>
      <c r="GT553" s="136"/>
      <c r="HD553" s="136"/>
      <c r="HN553" s="136"/>
      <c r="HX553" s="136"/>
      <c r="JL553" s="136"/>
    </row>
    <row xmlns:x14ac="http://schemas.microsoft.com/office/spreadsheetml/2009/9/ac" r="554" s="3" customFormat="true" x14ac:dyDescent="0.25">
      <c r="A554" s="426"/>
      <c r="B554" s="136"/>
      <c r="L554" s="136"/>
      <c r="V554" s="136"/>
      <c r="AF554" s="136"/>
      <c r="AP554" s="136"/>
      <c r="AZ554" s="136"/>
      <c r="BA554" s="136"/>
      <c r="BB554" s="136"/>
      <c r="BC554" s="136"/>
      <c r="BD554" s="136"/>
      <c r="BE554" s="136"/>
      <c r="BF554" s="136"/>
      <c r="BG554" s="136"/>
      <c r="BJ554" s="136"/>
      <c r="BT554" s="136"/>
      <c r="CD554" s="136"/>
      <c r="CN554" s="136"/>
      <c r="CX554" s="136"/>
      <c r="DH554" s="136"/>
      <c r="DR554" s="136"/>
      <c r="EB554" s="136"/>
      <c r="EL554" s="136"/>
      <c r="EV554" s="136"/>
      <c r="FF554" s="136"/>
      <c r="FP554" s="136"/>
      <c r="FZ554" s="136"/>
      <c r="GJ554" s="136"/>
      <c r="GT554" s="136"/>
      <c r="HD554" s="136"/>
      <c r="HN554" s="136"/>
      <c r="HX554" s="136"/>
      <c r="JL554" s="136"/>
    </row>
    <row xmlns:x14ac="http://schemas.microsoft.com/office/spreadsheetml/2009/9/ac" r="555" s="3" customFormat="true" x14ac:dyDescent="0.25">
      <c r="A555" s="426"/>
      <c r="B555" s="136"/>
      <c r="L555" s="136"/>
      <c r="V555" s="136"/>
      <c r="AF555" s="136"/>
      <c r="AP555" s="136"/>
      <c r="AZ555" s="136"/>
      <c r="BA555" s="136"/>
      <c r="BB555" s="136"/>
      <c r="BC555" s="136"/>
      <c r="BD555" s="136"/>
      <c r="BE555" s="136"/>
      <c r="BF555" s="136"/>
      <c r="BG555" s="136"/>
      <c r="BJ555" s="136"/>
      <c r="BT555" s="136"/>
      <c r="CD555" s="136"/>
      <c r="CN555" s="136"/>
      <c r="CX555" s="136"/>
      <c r="DH555" s="136"/>
      <c r="DR555" s="136"/>
      <c r="EB555" s="136"/>
      <c r="EL555" s="136"/>
      <c r="EV555" s="136"/>
      <c r="FF555" s="136"/>
      <c r="FP555" s="136"/>
      <c r="FZ555" s="136"/>
      <c r="GJ555" s="136"/>
      <c r="GT555" s="136"/>
      <c r="HD555" s="136"/>
      <c r="HN555" s="136"/>
      <c r="HX555" s="136"/>
      <c r="JL555" s="136"/>
    </row>
    <row xmlns:x14ac="http://schemas.microsoft.com/office/spreadsheetml/2009/9/ac" r="556" s="3" customFormat="true" x14ac:dyDescent="0.25">
      <c r="A556" s="426"/>
      <c r="B556" s="136"/>
      <c r="L556" s="136"/>
      <c r="V556" s="136"/>
      <c r="AF556" s="136"/>
      <c r="AP556" s="136"/>
      <c r="AZ556" s="136"/>
      <c r="BA556" s="136"/>
      <c r="BB556" s="136"/>
      <c r="BC556" s="136"/>
      <c r="BD556" s="136"/>
      <c r="BE556" s="136"/>
      <c r="BF556" s="136"/>
      <c r="BG556" s="136"/>
      <c r="BJ556" s="136"/>
      <c r="BT556" s="136"/>
      <c r="CD556" s="136"/>
      <c r="CN556" s="136"/>
      <c r="CX556" s="136"/>
      <c r="DH556" s="136"/>
      <c r="DR556" s="136"/>
      <c r="EB556" s="136"/>
      <c r="EL556" s="136"/>
      <c r="EV556" s="136"/>
      <c r="FF556" s="136"/>
      <c r="FP556" s="136"/>
      <c r="FZ556" s="136"/>
      <c r="GJ556" s="136"/>
      <c r="GT556" s="136"/>
      <c r="HD556" s="136"/>
      <c r="HN556" s="136"/>
      <c r="HX556" s="136"/>
      <c r="JL556" s="136"/>
    </row>
    <row xmlns:x14ac="http://schemas.microsoft.com/office/spreadsheetml/2009/9/ac" r="557" s="3" customFormat="true" x14ac:dyDescent="0.25">
      <c r="A557" s="426"/>
      <c r="B557" s="136"/>
      <c r="L557" s="136"/>
      <c r="V557" s="136"/>
      <c r="AF557" s="136"/>
      <c r="AP557" s="136"/>
      <c r="AZ557" s="136"/>
      <c r="BA557" s="136"/>
      <c r="BB557" s="136"/>
      <c r="BC557" s="136"/>
      <c r="BD557" s="136"/>
      <c r="BE557" s="136"/>
      <c r="BF557" s="136"/>
      <c r="BG557" s="136"/>
      <c r="BJ557" s="136"/>
      <c r="BT557" s="136"/>
      <c r="CD557" s="136"/>
      <c r="CN557" s="136"/>
      <c r="CX557" s="136"/>
      <c r="DH557" s="136"/>
      <c r="DR557" s="136"/>
      <c r="EB557" s="136"/>
      <c r="EL557" s="136"/>
      <c r="EV557" s="136"/>
      <c r="FF557" s="136"/>
      <c r="FP557" s="136"/>
      <c r="FZ557" s="136"/>
      <c r="GJ557" s="136"/>
      <c r="GT557" s="136"/>
      <c r="HD557" s="136"/>
      <c r="HN557" s="136"/>
      <c r="HX557" s="136"/>
      <c r="JL557" s="136"/>
    </row>
    <row xmlns:x14ac="http://schemas.microsoft.com/office/spreadsheetml/2009/9/ac" r="558" s="3" customFormat="true" x14ac:dyDescent="0.25">
      <c r="A558" s="426"/>
      <c r="B558" s="136"/>
      <c r="L558" s="136"/>
      <c r="V558" s="136"/>
      <c r="AF558" s="136"/>
      <c r="AP558" s="136"/>
      <c r="AZ558" s="136"/>
      <c r="BA558" s="136"/>
      <c r="BB558" s="136"/>
      <c r="BC558" s="136"/>
      <c r="BD558" s="136"/>
      <c r="BE558" s="136"/>
      <c r="BF558" s="136"/>
      <c r="BG558" s="136"/>
      <c r="BJ558" s="136"/>
      <c r="BT558" s="136"/>
      <c r="CD558" s="136"/>
      <c r="CN558" s="136"/>
      <c r="CX558" s="136"/>
      <c r="DH558" s="136"/>
      <c r="DR558" s="136"/>
      <c r="EB558" s="136"/>
      <c r="EL558" s="136"/>
      <c r="EV558" s="136"/>
      <c r="FF558" s="136"/>
      <c r="FP558" s="136"/>
      <c r="FZ558" s="136"/>
      <c r="GJ558" s="136"/>
      <c r="GT558" s="136"/>
      <c r="HD558" s="136"/>
      <c r="HN558" s="136"/>
      <c r="HX558" s="136"/>
      <c r="JL558" s="136"/>
    </row>
    <row xmlns:x14ac="http://schemas.microsoft.com/office/spreadsheetml/2009/9/ac" r="559" s="3" customFormat="true" x14ac:dyDescent="0.25">
      <c r="A559" s="426"/>
      <c r="B559" s="136"/>
      <c r="L559" s="136"/>
      <c r="V559" s="136"/>
      <c r="AF559" s="136"/>
      <c r="AP559" s="136"/>
      <c r="AZ559" s="136"/>
      <c r="BA559" s="136"/>
      <c r="BB559" s="136"/>
      <c r="BC559" s="136"/>
      <c r="BD559" s="136"/>
      <c r="BE559" s="136"/>
      <c r="BF559" s="136"/>
      <c r="BG559" s="136"/>
      <c r="BJ559" s="136"/>
      <c r="BT559" s="136"/>
      <c r="CD559" s="136"/>
      <c r="CN559" s="136"/>
      <c r="CX559" s="136"/>
      <c r="DH559" s="136"/>
      <c r="DR559" s="136"/>
      <c r="EB559" s="136"/>
      <c r="EL559" s="136"/>
      <c r="EV559" s="136"/>
      <c r="FF559" s="136"/>
      <c r="FP559" s="136"/>
      <c r="FZ559" s="136"/>
      <c r="GJ559" s="136"/>
      <c r="GT559" s="136"/>
      <c r="HD559" s="136"/>
      <c r="HN559" s="136"/>
      <c r="HX559" s="136"/>
      <c r="JL559" s="136"/>
    </row>
    <row xmlns:x14ac="http://schemas.microsoft.com/office/spreadsheetml/2009/9/ac" r="560" s="3" customFormat="true" x14ac:dyDescent="0.25">
      <c r="A560" s="426"/>
      <c r="B560" s="136"/>
      <c r="L560" s="136"/>
      <c r="V560" s="136"/>
      <c r="AF560" s="136"/>
      <c r="AP560" s="136"/>
      <c r="AZ560" s="136"/>
      <c r="BA560" s="136"/>
      <c r="BB560" s="136"/>
      <c r="BC560" s="136"/>
      <c r="BD560" s="136"/>
      <c r="BE560" s="136"/>
      <c r="BF560" s="136"/>
      <c r="BG560" s="136"/>
      <c r="BJ560" s="136"/>
      <c r="BT560" s="136"/>
      <c r="CD560" s="136"/>
      <c r="CN560" s="136"/>
      <c r="CX560" s="136"/>
      <c r="DH560" s="136"/>
      <c r="DR560" s="136"/>
      <c r="EB560" s="136"/>
      <c r="EL560" s="136"/>
      <c r="EV560" s="136"/>
      <c r="FF560" s="136"/>
      <c r="FP560" s="136"/>
      <c r="FZ560" s="136"/>
      <c r="GJ560" s="136"/>
      <c r="GT560" s="136"/>
      <c r="HD560" s="136"/>
      <c r="HN560" s="136"/>
      <c r="HX560" s="136"/>
      <c r="JL560" s="136"/>
    </row>
    <row xmlns:x14ac="http://schemas.microsoft.com/office/spreadsheetml/2009/9/ac" r="561" s="3" customFormat="true" x14ac:dyDescent="0.25">
      <c r="A561" s="426"/>
      <c r="B561" s="136"/>
      <c r="L561" s="136"/>
      <c r="V561" s="136"/>
      <c r="AF561" s="136"/>
      <c r="AP561" s="136"/>
      <c r="AZ561" s="136"/>
      <c r="BA561" s="136"/>
      <c r="BB561" s="136"/>
      <c r="BC561" s="136"/>
      <c r="BD561" s="136"/>
      <c r="BE561" s="136"/>
      <c r="BF561" s="136"/>
      <c r="BG561" s="136"/>
      <c r="BJ561" s="136"/>
      <c r="BT561" s="136"/>
      <c r="CD561" s="136"/>
      <c r="CN561" s="136"/>
      <c r="CX561" s="136"/>
      <c r="DH561" s="136"/>
      <c r="DR561" s="136"/>
      <c r="EB561" s="136"/>
      <c r="EL561" s="136"/>
      <c r="EV561" s="136"/>
      <c r="FF561" s="136"/>
      <c r="FP561" s="136"/>
      <c r="FZ561" s="136"/>
      <c r="GJ561" s="136"/>
      <c r="GT561" s="136"/>
      <c r="HD561" s="136"/>
      <c r="HN561" s="136"/>
      <c r="HX561" s="136"/>
      <c r="JL561" s="136"/>
    </row>
    <row xmlns:x14ac="http://schemas.microsoft.com/office/spreadsheetml/2009/9/ac" r="562" s="3" customFormat="true" x14ac:dyDescent="0.25">
      <c r="A562" s="426"/>
      <c r="B562" s="136"/>
      <c r="L562" s="136"/>
      <c r="V562" s="136"/>
      <c r="AF562" s="136"/>
      <c r="AP562" s="136"/>
      <c r="AZ562" s="136"/>
      <c r="BA562" s="136"/>
      <c r="BB562" s="136"/>
      <c r="BC562" s="136"/>
      <c r="BD562" s="136"/>
      <c r="BE562" s="136"/>
      <c r="BF562" s="136"/>
      <c r="BG562" s="136"/>
      <c r="BJ562" s="136"/>
      <c r="BT562" s="136"/>
      <c r="CD562" s="136"/>
      <c r="CN562" s="136"/>
      <c r="CX562" s="136"/>
      <c r="DH562" s="136"/>
      <c r="DR562" s="136"/>
      <c r="EB562" s="136"/>
      <c r="EL562" s="136"/>
      <c r="EV562" s="136"/>
      <c r="FF562" s="136"/>
      <c r="FP562" s="136"/>
      <c r="FZ562" s="136"/>
      <c r="GJ562" s="136"/>
      <c r="GT562" s="136"/>
      <c r="HD562" s="136"/>
      <c r="HN562" s="136"/>
      <c r="HX562" s="136"/>
      <c r="JL562" s="136"/>
    </row>
    <row xmlns:x14ac="http://schemas.microsoft.com/office/spreadsheetml/2009/9/ac" r="563" s="3" customFormat="true" x14ac:dyDescent="0.25">
      <c r="A563" s="426"/>
      <c r="B563" s="136"/>
      <c r="L563" s="136"/>
      <c r="V563" s="136"/>
      <c r="AF563" s="136"/>
      <c r="AP563" s="136"/>
      <c r="AZ563" s="136"/>
      <c r="BA563" s="136"/>
      <c r="BB563" s="136"/>
      <c r="BC563" s="136"/>
      <c r="BD563" s="136"/>
      <c r="BE563" s="136"/>
      <c r="BF563" s="136"/>
      <c r="BG563" s="136"/>
      <c r="BJ563" s="136"/>
      <c r="BT563" s="136"/>
      <c r="CD563" s="136"/>
      <c r="CN563" s="136"/>
      <c r="CX563" s="136"/>
      <c r="DH563" s="136"/>
      <c r="DR563" s="136"/>
      <c r="EB563" s="136"/>
      <c r="EL563" s="136"/>
      <c r="EV563" s="136"/>
      <c r="FF563" s="136"/>
      <c r="FP563" s="136"/>
      <c r="FZ563" s="136"/>
      <c r="GJ563" s="136"/>
      <c r="GT563" s="136"/>
      <c r="HD563" s="136"/>
      <c r="HN563" s="136"/>
      <c r="HX563" s="136"/>
      <c r="JL563" s="136"/>
    </row>
    <row xmlns:x14ac="http://schemas.microsoft.com/office/spreadsheetml/2009/9/ac" r="564" s="3" customFormat="true" x14ac:dyDescent="0.25">
      <c r="A564" s="426"/>
      <c r="B564" s="136"/>
      <c r="L564" s="136"/>
      <c r="V564" s="136"/>
      <c r="AF564" s="136"/>
      <c r="AP564" s="136"/>
      <c r="AZ564" s="136"/>
      <c r="BA564" s="136"/>
      <c r="BB564" s="136"/>
      <c r="BC564" s="136"/>
      <c r="BD564" s="136"/>
      <c r="BE564" s="136"/>
      <c r="BF564" s="136"/>
      <c r="BG564" s="136"/>
      <c r="BJ564" s="136"/>
      <c r="BT564" s="136"/>
      <c r="CD564" s="136"/>
      <c r="CN564" s="136"/>
      <c r="CX564" s="136"/>
      <c r="DH564" s="136"/>
      <c r="DR564" s="136"/>
      <c r="EB564" s="136"/>
      <c r="EL564" s="136"/>
      <c r="EV564" s="136"/>
      <c r="FF564" s="136"/>
      <c r="FP564" s="136"/>
      <c r="FZ564" s="136"/>
      <c r="GJ564" s="136"/>
      <c r="GT564" s="136"/>
      <c r="HD564" s="136"/>
      <c r="HN564" s="136"/>
      <c r="HX564" s="136"/>
      <c r="JL564" s="136"/>
    </row>
    <row xmlns:x14ac="http://schemas.microsoft.com/office/spreadsheetml/2009/9/ac" r="565" s="3" customFormat="true" x14ac:dyDescent="0.25">
      <c r="A565" s="426"/>
      <c r="B565" s="136"/>
      <c r="L565" s="136"/>
      <c r="V565" s="136"/>
      <c r="AF565" s="136"/>
      <c r="AP565" s="136"/>
      <c r="AZ565" s="136"/>
      <c r="BA565" s="136"/>
      <c r="BB565" s="136"/>
      <c r="BC565" s="136"/>
      <c r="BD565" s="136"/>
      <c r="BE565" s="136"/>
      <c r="BF565" s="136"/>
      <c r="BG565" s="136"/>
      <c r="BJ565" s="136"/>
      <c r="BT565" s="136"/>
      <c r="CD565" s="136"/>
      <c r="CN565" s="136"/>
      <c r="CX565" s="136"/>
      <c r="DH565" s="136"/>
      <c r="DR565" s="136"/>
      <c r="EB565" s="136"/>
      <c r="EL565" s="136"/>
      <c r="EV565" s="136"/>
      <c r="FF565" s="136"/>
      <c r="FP565" s="136"/>
      <c r="FZ565" s="136"/>
      <c r="GJ565" s="136"/>
      <c r="GT565" s="136"/>
      <c r="HD565" s="136"/>
      <c r="HN565" s="136"/>
      <c r="HX565" s="136"/>
      <c r="JL565" s="136"/>
    </row>
    <row xmlns:x14ac="http://schemas.microsoft.com/office/spreadsheetml/2009/9/ac" r="566" s="3" customFormat="true" x14ac:dyDescent="0.25">
      <c r="A566" s="426"/>
      <c r="B566" s="136"/>
      <c r="L566" s="136"/>
      <c r="V566" s="136"/>
      <c r="AF566" s="136"/>
      <c r="AP566" s="136"/>
      <c r="AZ566" s="136"/>
      <c r="BA566" s="136"/>
      <c r="BB566" s="136"/>
      <c r="BC566" s="136"/>
      <c r="BD566" s="136"/>
      <c r="BE566" s="136"/>
      <c r="BF566" s="136"/>
      <c r="BG566" s="136"/>
      <c r="BJ566" s="136"/>
      <c r="BT566" s="136"/>
      <c r="CD566" s="136"/>
      <c r="CN566" s="136"/>
      <c r="CX566" s="136"/>
      <c r="DH566" s="136"/>
      <c r="DR566" s="136"/>
      <c r="EB566" s="136"/>
      <c r="EL566" s="136"/>
      <c r="EV566" s="136"/>
      <c r="FF566" s="136"/>
      <c r="FP566" s="136"/>
      <c r="FZ566" s="136"/>
      <c r="GJ566" s="136"/>
      <c r="GT566" s="136"/>
      <c r="HD566" s="136"/>
      <c r="HN566" s="136"/>
      <c r="HX566" s="136"/>
      <c r="JL566" s="136"/>
    </row>
    <row xmlns:x14ac="http://schemas.microsoft.com/office/spreadsheetml/2009/9/ac" r="567" s="3" customFormat="true" x14ac:dyDescent="0.25">
      <c r="A567" s="426"/>
      <c r="B567" s="136"/>
      <c r="L567" s="136"/>
      <c r="V567" s="136"/>
      <c r="AF567" s="136"/>
      <c r="AP567" s="136"/>
      <c r="AZ567" s="136"/>
      <c r="BA567" s="136"/>
      <c r="BB567" s="136"/>
      <c r="BC567" s="136"/>
      <c r="BD567" s="136"/>
      <c r="BE567" s="136"/>
      <c r="BF567" s="136"/>
      <c r="BG567" s="136"/>
      <c r="BJ567" s="136"/>
      <c r="BT567" s="136"/>
      <c r="CD567" s="136"/>
      <c r="CN567" s="136"/>
      <c r="CX567" s="136"/>
      <c r="DH567" s="136"/>
      <c r="DR567" s="136"/>
      <c r="EB567" s="136"/>
      <c r="EL567" s="136"/>
      <c r="EV567" s="136"/>
      <c r="FF567" s="136"/>
      <c r="FP567" s="136"/>
      <c r="FZ567" s="136"/>
      <c r="GJ567" s="136"/>
      <c r="GT567" s="136"/>
      <c r="HD567" s="136"/>
      <c r="HN567" s="136"/>
      <c r="HX567" s="136"/>
      <c r="JL567" s="136"/>
    </row>
    <row xmlns:x14ac="http://schemas.microsoft.com/office/spreadsheetml/2009/9/ac" r="568" s="3" customFormat="true" x14ac:dyDescent="0.25">
      <c r="A568" s="426"/>
      <c r="B568" s="136"/>
      <c r="L568" s="136"/>
      <c r="V568" s="136"/>
      <c r="AF568" s="136"/>
      <c r="AP568" s="136"/>
      <c r="AZ568" s="136"/>
      <c r="BA568" s="136"/>
      <c r="BB568" s="136"/>
      <c r="BC568" s="136"/>
      <c r="BD568" s="136"/>
      <c r="BE568" s="136"/>
      <c r="BF568" s="136"/>
      <c r="BG568" s="136"/>
      <c r="BJ568" s="136"/>
      <c r="BT568" s="136"/>
      <c r="CD568" s="136"/>
      <c r="CN568" s="136"/>
      <c r="CX568" s="136"/>
      <c r="DH568" s="136"/>
      <c r="DR568" s="136"/>
      <c r="EB568" s="136"/>
      <c r="EL568" s="136"/>
      <c r="EV568" s="136"/>
      <c r="FF568" s="136"/>
      <c r="FP568" s="136"/>
      <c r="FZ568" s="136"/>
      <c r="GJ568" s="136"/>
      <c r="GT568" s="136"/>
      <c r="HD568" s="136"/>
      <c r="HN568" s="136"/>
      <c r="HX568" s="136"/>
      <c r="JL568" s="136"/>
    </row>
    <row xmlns:x14ac="http://schemas.microsoft.com/office/spreadsheetml/2009/9/ac" r="569" s="3" customFormat="true" x14ac:dyDescent="0.25">
      <c r="A569" s="426"/>
      <c r="B569" s="136"/>
      <c r="L569" s="136"/>
      <c r="V569" s="136"/>
      <c r="AF569" s="136"/>
      <c r="AP569" s="136"/>
      <c r="AZ569" s="136"/>
      <c r="BA569" s="136"/>
      <c r="BB569" s="136"/>
      <c r="BC569" s="136"/>
      <c r="BD569" s="136"/>
      <c r="BE569" s="136"/>
      <c r="BF569" s="136"/>
      <c r="BG569" s="136"/>
      <c r="BJ569" s="136"/>
      <c r="BT569" s="136"/>
      <c r="CD569" s="136"/>
      <c r="CN569" s="136"/>
      <c r="CX569" s="136"/>
      <c r="DH569" s="136"/>
      <c r="DR569" s="136"/>
      <c r="EB569" s="136"/>
      <c r="EL569" s="136"/>
      <c r="EV569" s="136"/>
      <c r="FF569" s="136"/>
      <c r="FP569" s="136"/>
      <c r="FZ569" s="136"/>
      <c r="GJ569" s="136"/>
      <c r="GT569" s="136"/>
      <c r="HD569" s="136"/>
      <c r="HN569" s="136"/>
      <c r="HX569" s="136"/>
      <c r="JL569" s="136"/>
    </row>
    <row xmlns:x14ac="http://schemas.microsoft.com/office/spreadsheetml/2009/9/ac" r="570" s="3" customFormat="true" x14ac:dyDescent="0.25">
      <c r="A570" s="426"/>
      <c r="B570" s="136"/>
      <c r="L570" s="136"/>
      <c r="V570" s="136"/>
      <c r="AF570" s="136"/>
      <c r="AP570" s="136"/>
      <c r="AZ570" s="136"/>
      <c r="BA570" s="136"/>
      <c r="BB570" s="136"/>
      <c r="BC570" s="136"/>
      <c r="BD570" s="136"/>
      <c r="BE570" s="136"/>
      <c r="BF570" s="136"/>
      <c r="BG570" s="136"/>
      <c r="BJ570" s="136"/>
      <c r="BT570" s="136"/>
      <c r="CD570" s="136"/>
      <c r="CN570" s="136"/>
      <c r="CX570" s="136"/>
      <c r="DH570" s="136"/>
      <c r="DR570" s="136"/>
      <c r="EB570" s="136"/>
      <c r="EL570" s="136"/>
      <c r="EV570" s="136"/>
      <c r="FF570" s="136"/>
      <c r="FP570" s="136"/>
      <c r="FZ570" s="136"/>
      <c r="GJ570" s="136"/>
      <c r="GT570" s="136"/>
      <c r="HD570" s="136"/>
      <c r="HN570" s="136"/>
      <c r="HX570" s="136"/>
      <c r="JL570" s="136"/>
    </row>
    <row xmlns:x14ac="http://schemas.microsoft.com/office/spreadsheetml/2009/9/ac" r="571" s="3" customFormat="true" x14ac:dyDescent="0.25">
      <c r="A571" s="426"/>
      <c r="B571" s="136"/>
      <c r="L571" s="136"/>
      <c r="V571" s="136"/>
      <c r="AF571" s="136"/>
      <c r="AP571" s="136"/>
      <c r="AZ571" s="136"/>
      <c r="BA571" s="136"/>
      <c r="BB571" s="136"/>
      <c r="BC571" s="136"/>
      <c r="BD571" s="136"/>
      <c r="BE571" s="136"/>
      <c r="BF571" s="136"/>
      <c r="BG571" s="136"/>
      <c r="BJ571" s="136"/>
      <c r="BT571" s="136"/>
      <c r="CD571" s="136"/>
      <c r="CN571" s="136"/>
      <c r="CX571" s="136"/>
      <c r="DH571" s="136"/>
      <c r="DR571" s="136"/>
      <c r="EB571" s="136"/>
      <c r="EL571" s="136"/>
      <c r="EV571" s="136"/>
      <c r="FF571" s="136"/>
      <c r="FP571" s="136"/>
      <c r="FZ571" s="136"/>
      <c r="GJ571" s="136"/>
      <c r="GT571" s="136"/>
      <c r="HD571" s="136"/>
      <c r="HN571" s="136"/>
      <c r="HX571" s="136"/>
      <c r="JL571" s="136"/>
    </row>
    <row xmlns:x14ac="http://schemas.microsoft.com/office/spreadsheetml/2009/9/ac" r="572" s="3" customFormat="true" x14ac:dyDescent="0.25">
      <c r="A572" s="426"/>
      <c r="B572" s="136"/>
      <c r="L572" s="136"/>
      <c r="V572" s="136"/>
      <c r="AF572" s="136"/>
      <c r="AP572" s="136"/>
      <c r="AZ572" s="136"/>
      <c r="BA572" s="136"/>
      <c r="BB572" s="136"/>
      <c r="BC572" s="136"/>
      <c r="BD572" s="136"/>
      <c r="BE572" s="136"/>
      <c r="BF572" s="136"/>
      <c r="BG572" s="136"/>
      <c r="BJ572" s="136"/>
      <c r="BT572" s="136"/>
      <c r="CD572" s="136"/>
      <c r="CN572" s="136"/>
      <c r="CX572" s="136"/>
      <c r="DH572" s="136"/>
      <c r="DR572" s="136"/>
      <c r="EB572" s="136"/>
      <c r="EL572" s="136"/>
      <c r="EV572" s="136"/>
      <c r="FF572" s="136"/>
      <c r="FP572" s="136"/>
      <c r="FZ572" s="136"/>
      <c r="GJ572" s="136"/>
      <c r="GT572" s="136"/>
      <c r="HD572" s="136"/>
      <c r="HN572" s="136"/>
      <c r="HX572" s="136"/>
      <c r="JL572" s="136"/>
    </row>
    <row xmlns:x14ac="http://schemas.microsoft.com/office/spreadsheetml/2009/9/ac" r="573" s="3" customFormat="true" x14ac:dyDescent="0.25">
      <c r="A573" s="426"/>
      <c r="B573" s="136"/>
      <c r="L573" s="136"/>
      <c r="V573" s="136"/>
      <c r="AF573" s="136"/>
      <c r="AP573" s="136"/>
      <c r="AZ573" s="136"/>
      <c r="BA573" s="136"/>
      <c r="BB573" s="136"/>
      <c r="BC573" s="136"/>
      <c r="BD573" s="136"/>
      <c r="BE573" s="136"/>
      <c r="BF573" s="136"/>
      <c r="BG573" s="136"/>
      <c r="BJ573" s="136"/>
      <c r="BT573" s="136"/>
      <c r="CD573" s="136"/>
      <c r="CN573" s="136"/>
      <c r="CX573" s="136"/>
      <c r="DH573" s="136"/>
      <c r="DR573" s="136"/>
      <c r="EB573" s="136"/>
      <c r="EL573" s="136"/>
      <c r="EV573" s="136"/>
      <c r="FF573" s="136"/>
      <c r="FP573" s="136"/>
      <c r="FZ573" s="136"/>
      <c r="GJ573" s="136"/>
      <c r="GT573" s="136"/>
      <c r="HD573" s="136"/>
      <c r="HN573" s="136"/>
      <c r="HX573" s="136"/>
      <c r="JL573" s="136"/>
    </row>
    <row xmlns:x14ac="http://schemas.microsoft.com/office/spreadsheetml/2009/9/ac" r="574" s="3" customFormat="true" x14ac:dyDescent="0.25">
      <c r="A574" s="426"/>
      <c r="B574" s="136"/>
      <c r="L574" s="136"/>
      <c r="V574" s="136"/>
      <c r="AF574" s="136"/>
      <c r="AP574" s="136"/>
      <c r="AZ574" s="136"/>
      <c r="BA574" s="136"/>
      <c r="BB574" s="136"/>
      <c r="BC574" s="136"/>
      <c r="BD574" s="136"/>
      <c r="BE574" s="136"/>
      <c r="BF574" s="136"/>
      <c r="BG574" s="136"/>
      <c r="BJ574" s="136"/>
      <c r="BT574" s="136"/>
      <c r="CD574" s="136"/>
      <c r="CN574" s="136"/>
      <c r="CX574" s="136"/>
      <c r="DH574" s="136"/>
      <c r="DR574" s="136"/>
      <c r="EB574" s="136"/>
      <c r="EL574" s="136"/>
      <c r="EV574" s="136"/>
      <c r="FF574" s="136"/>
      <c r="FP574" s="136"/>
      <c r="FZ574" s="136"/>
      <c r="GJ574" s="136"/>
      <c r="GT574" s="136"/>
      <c r="HD574" s="136"/>
      <c r="HN574" s="136"/>
      <c r="HX574" s="136"/>
      <c r="JL574" s="136"/>
    </row>
    <row xmlns:x14ac="http://schemas.microsoft.com/office/spreadsheetml/2009/9/ac" r="575" s="3" customFormat="true" x14ac:dyDescent="0.25">
      <c r="A575" s="426"/>
      <c r="B575" s="136"/>
      <c r="L575" s="136"/>
      <c r="V575" s="136"/>
      <c r="AF575" s="136"/>
      <c r="AP575" s="136"/>
      <c r="AZ575" s="136"/>
      <c r="BA575" s="136"/>
      <c r="BB575" s="136"/>
      <c r="BC575" s="136"/>
      <c r="BD575" s="136"/>
      <c r="BE575" s="136"/>
      <c r="BF575" s="136"/>
      <c r="BG575" s="136"/>
      <c r="BJ575" s="136"/>
      <c r="BT575" s="136"/>
      <c r="CD575" s="136"/>
      <c r="CN575" s="136"/>
      <c r="CX575" s="136"/>
      <c r="DH575" s="136"/>
      <c r="DR575" s="136"/>
      <c r="EB575" s="136"/>
      <c r="EL575" s="136"/>
      <c r="EV575" s="136"/>
      <c r="FF575" s="136"/>
      <c r="FP575" s="136"/>
      <c r="FZ575" s="136"/>
      <c r="GJ575" s="136"/>
      <c r="GT575" s="136"/>
      <c r="HD575" s="136"/>
      <c r="HN575" s="136"/>
      <c r="HX575" s="136"/>
      <c r="JL575" s="136"/>
    </row>
    <row xmlns:x14ac="http://schemas.microsoft.com/office/spreadsheetml/2009/9/ac" r="576" s="3" customFormat="true" x14ac:dyDescent="0.25">
      <c r="A576" s="426"/>
      <c r="B576" s="136"/>
      <c r="L576" s="136"/>
      <c r="V576" s="136"/>
      <c r="AF576" s="136"/>
      <c r="AP576" s="136"/>
      <c r="AZ576" s="136"/>
      <c r="BA576" s="136"/>
      <c r="BB576" s="136"/>
      <c r="BC576" s="136"/>
      <c r="BD576" s="136"/>
      <c r="BE576" s="136"/>
      <c r="BF576" s="136"/>
      <c r="BG576" s="136"/>
      <c r="BJ576" s="136"/>
      <c r="BT576" s="136"/>
      <c r="CD576" s="136"/>
      <c r="CN576" s="136"/>
      <c r="CX576" s="136"/>
      <c r="DH576" s="136"/>
      <c r="DR576" s="136"/>
      <c r="EB576" s="136"/>
      <c r="EL576" s="136"/>
      <c r="EV576" s="136"/>
      <c r="FF576" s="136"/>
      <c r="FP576" s="136"/>
      <c r="FZ576" s="136"/>
      <c r="GJ576" s="136"/>
      <c r="GT576" s="136"/>
      <c r="HD576" s="136"/>
      <c r="HN576" s="136"/>
      <c r="HX576" s="136"/>
      <c r="JL576" s="136"/>
    </row>
    <row xmlns:x14ac="http://schemas.microsoft.com/office/spreadsheetml/2009/9/ac" r="577" s="3" customFormat="true" x14ac:dyDescent="0.25">
      <c r="A577" s="426"/>
      <c r="B577" s="136"/>
      <c r="L577" s="136"/>
      <c r="V577" s="136"/>
      <c r="AF577" s="136"/>
      <c r="AP577" s="136"/>
      <c r="AZ577" s="136"/>
      <c r="BA577" s="136"/>
      <c r="BB577" s="136"/>
      <c r="BC577" s="136"/>
      <c r="BD577" s="136"/>
      <c r="BE577" s="136"/>
      <c r="BF577" s="136"/>
      <c r="BG577" s="136"/>
      <c r="BJ577" s="136"/>
      <c r="BT577" s="136"/>
      <c r="CD577" s="136"/>
      <c r="CN577" s="136"/>
      <c r="CX577" s="136"/>
      <c r="DH577" s="136"/>
      <c r="DR577" s="136"/>
      <c r="EB577" s="136"/>
      <c r="EL577" s="136"/>
      <c r="EV577" s="136"/>
      <c r="FF577" s="136"/>
      <c r="FP577" s="136"/>
      <c r="FZ577" s="136"/>
      <c r="GJ577" s="136"/>
      <c r="GT577" s="136"/>
      <c r="HD577" s="136"/>
      <c r="HN577" s="136"/>
      <c r="HX577" s="136"/>
      <c r="JL577" s="136"/>
    </row>
    <row xmlns:x14ac="http://schemas.microsoft.com/office/spreadsheetml/2009/9/ac" r="578" s="3" customFormat="true" x14ac:dyDescent="0.25">
      <c r="A578" s="426"/>
      <c r="B578" s="136"/>
      <c r="L578" s="136"/>
      <c r="V578" s="136"/>
      <c r="AF578" s="136"/>
      <c r="AP578" s="136"/>
      <c r="AZ578" s="136"/>
      <c r="BA578" s="136"/>
      <c r="BB578" s="136"/>
      <c r="BC578" s="136"/>
      <c r="BD578" s="136"/>
      <c r="BE578" s="136"/>
      <c r="BF578" s="136"/>
      <c r="BG578" s="136"/>
      <c r="BJ578" s="136"/>
      <c r="BT578" s="136"/>
      <c r="CD578" s="136"/>
      <c r="CN578" s="136"/>
      <c r="CX578" s="136"/>
      <c r="DH578" s="136"/>
      <c r="DR578" s="136"/>
      <c r="EB578" s="136"/>
      <c r="EL578" s="136"/>
      <c r="EV578" s="136"/>
      <c r="FF578" s="136"/>
      <c r="FP578" s="136"/>
      <c r="FZ578" s="136"/>
      <c r="GJ578" s="136"/>
      <c r="GT578" s="136"/>
      <c r="HD578" s="136"/>
      <c r="HN578" s="136"/>
      <c r="HX578" s="136"/>
      <c r="JL578" s="136"/>
    </row>
    <row xmlns:x14ac="http://schemas.microsoft.com/office/spreadsheetml/2009/9/ac" r="579" s="3" customFormat="true" x14ac:dyDescent="0.25">
      <c r="A579" s="426"/>
      <c r="B579" s="136"/>
      <c r="L579" s="136"/>
      <c r="V579" s="136"/>
      <c r="AF579" s="136"/>
      <c r="AP579" s="136"/>
      <c r="AZ579" s="136"/>
      <c r="BA579" s="136"/>
      <c r="BB579" s="136"/>
      <c r="BC579" s="136"/>
      <c r="BD579" s="136"/>
      <c r="BE579" s="136"/>
      <c r="BF579" s="136"/>
      <c r="BG579" s="136"/>
      <c r="BJ579" s="136"/>
      <c r="BT579" s="136"/>
      <c r="CD579" s="136"/>
      <c r="CN579" s="136"/>
      <c r="CX579" s="136"/>
      <c r="DH579" s="136"/>
      <c r="DR579" s="136"/>
      <c r="EB579" s="136"/>
      <c r="EL579" s="136"/>
      <c r="EV579" s="136"/>
      <c r="FF579" s="136"/>
      <c r="FP579" s="136"/>
      <c r="FZ579" s="136"/>
      <c r="GJ579" s="136"/>
      <c r="GT579" s="136"/>
      <c r="HD579" s="136"/>
      <c r="HN579" s="136"/>
      <c r="HX579" s="136"/>
      <c r="JL579" s="136"/>
    </row>
    <row xmlns:x14ac="http://schemas.microsoft.com/office/spreadsheetml/2009/9/ac" r="580" s="3" customFormat="true" x14ac:dyDescent="0.25">
      <c r="A580" s="426"/>
      <c r="B580" s="136"/>
      <c r="L580" s="136"/>
      <c r="V580" s="136"/>
      <c r="AF580" s="136"/>
      <c r="AP580" s="136"/>
      <c r="AZ580" s="136"/>
      <c r="BA580" s="136"/>
      <c r="BB580" s="136"/>
      <c r="BC580" s="136"/>
      <c r="BD580" s="136"/>
      <c r="BE580" s="136"/>
      <c r="BF580" s="136"/>
      <c r="BG580" s="136"/>
      <c r="BJ580" s="136"/>
      <c r="BT580" s="136"/>
      <c r="CD580" s="136"/>
      <c r="CN580" s="136"/>
      <c r="CX580" s="136"/>
      <c r="DH580" s="136"/>
      <c r="DR580" s="136"/>
      <c r="EB580" s="136"/>
      <c r="EL580" s="136"/>
      <c r="EV580" s="136"/>
      <c r="FF580" s="136"/>
      <c r="FP580" s="136"/>
      <c r="FZ580" s="136"/>
      <c r="GJ580" s="136"/>
      <c r="GT580" s="136"/>
      <c r="HD580" s="136"/>
      <c r="HN580" s="136"/>
      <c r="HX580" s="136"/>
      <c r="JL580" s="136"/>
    </row>
    <row xmlns:x14ac="http://schemas.microsoft.com/office/spreadsheetml/2009/9/ac" r="581" s="3" customFormat="true" x14ac:dyDescent="0.25">
      <c r="A581" s="426"/>
      <c r="B581" s="136"/>
      <c r="L581" s="136"/>
      <c r="V581" s="136"/>
      <c r="AF581" s="136"/>
      <c r="AP581" s="136"/>
      <c r="AZ581" s="136"/>
      <c r="BA581" s="136"/>
      <c r="BB581" s="136"/>
      <c r="BC581" s="136"/>
      <c r="BD581" s="136"/>
      <c r="BE581" s="136"/>
      <c r="BF581" s="136"/>
      <c r="BG581" s="136"/>
      <c r="BJ581" s="136"/>
      <c r="BT581" s="136"/>
      <c r="CD581" s="136"/>
      <c r="CN581" s="136"/>
      <c r="CX581" s="136"/>
      <c r="DH581" s="136"/>
      <c r="DR581" s="136"/>
      <c r="EB581" s="136"/>
      <c r="EL581" s="136"/>
      <c r="EV581" s="136"/>
      <c r="FF581" s="136"/>
      <c r="FP581" s="136"/>
      <c r="FZ581" s="136"/>
      <c r="GJ581" s="136"/>
      <c r="GT581" s="136"/>
      <c r="HD581" s="136"/>
      <c r="HN581" s="136"/>
      <c r="HX581" s="136"/>
      <c r="JL581" s="136"/>
    </row>
    <row xmlns:x14ac="http://schemas.microsoft.com/office/spreadsheetml/2009/9/ac" r="582" s="3" customFormat="true" x14ac:dyDescent="0.25">
      <c r="A582" s="426"/>
      <c r="B582" s="136"/>
      <c r="L582" s="136"/>
      <c r="V582" s="136"/>
      <c r="AF582" s="136"/>
      <c r="AP582" s="136"/>
      <c r="AZ582" s="136"/>
      <c r="BA582" s="136"/>
      <c r="BB582" s="136"/>
      <c r="BC582" s="136"/>
      <c r="BD582" s="136"/>
      <c r="BE582" s="136"/>
      <c r="BF582" s="136"/>
      <c r="BG582" s="136"/>
      <c r="BJ582" s="136"/>
      <c r="BT582" s="136"/>
      <c r="CD582" s="136"/>
      <c r="CN582" s="136"/>
      <c r="CX582" s="136"/>
      <c r="DH582" s="136"/>
      <c r="DR582" s="136"/>
      <c r="EB582" s="136"/>
      <c r="EL582" s="136"/>
      <c r="EV582" s="136"/>
      <c r="FF582" s="136"/>
      <c r="FP582" s="136"/>
      <c r="FZ582" s="136"/>
      <c r="GJ582" s="136"/>
      <c r="GT582" s="136"/>
      <c r="HD582" s="136"/>
      <c r="HN582" s="136"/>
      <c r="HX582" s="136"/>
      <c r="JL582" s="136"/>
    </row>
    <row xmlns:x14ac="http://schemas.microsoft.com/office/spreadsheetml/2009/9/ac" r="583" s="3" customFormat="true" x14ac:dyDescent="0.25">
      <c r="A583" s="426"/>
      <c r="B583" s="136"/>
      <c r="L583" s="136"/>
      <c r="V583" s="136"/>
      <c r="AF583" s="136"/>
      <c r="AP583" s="136"/>
      <c r="AZ583" s="136"/>
      <c r="BA583" s="136"/>
      <c r="BB583" s="136"/>
      <c r="BC583" s="136"/>
      <c r="BD583" s="136"/>
      <c r="BE583" s="136"/>
      <c r="BF583" s="136"/>
      <c r="BG583" s="136"/>
      <c r="BJ583" s="136"/>
      <c r="BT583" s="136"/>
      <c r="CD583" s="136"/>
      <c r="CN583" s="136"/>
      <c r="CX583" s="136"/>
      <c r="DH583" s="136"/>
      <c r="DR583" s="136"/>
      <c r="EB583" s="136"/>
      <c r="EL583" s="136"/>
      <c r="EV583" s="136"/>
      <c r="FF583" s="136"/>
      <c r="FP583" s="136"/>
      <c r="FZ583" s="136"/>
      <c r="GJ583" s="136"/>
      <c r="GT583" s="136"/>
      <c r="HD583" s="136"/>
      <c r="HN583" s="136"/>
      <c r="HX583" s="136"/>
      <c r="JL583" s="136"/>
    </row>
    <row xmlns:x14ac="http://schemas.microsoft.com/office/spreadsheetml/2009/9/ac" r="584" s="3" customFormat="true" x14ac:dyDescent="0.25">
      <c r="A584" s="426"/>
      <c r="B584" s="136"/>
      <c r="L584" s="136"/>
      <c r="V584" s="136"/>
      <c r="AF584" s="136"/>
      <c r="AP584" s="136"/>
      <c r="AZ584" s="136"/>
      <c r="BA584" s="136"/>
      <c r="BB584" s="136"/>
      <c r="BC584" s="136"/>
      <c r="BD584" s="136"/>
      <c r="BE584" s="136"/>
      <c r="BF584" s="136"/>
      <c r="BG584" s="136"/>
      <c r="BJ584" s="136"/>
      <c r="BT584" s="136"/>
      <c r="CD584" s="136"/>
      <c r="CN584" s="136"/>
      <c r="CX584" s="136"/>
      <c r="DH584" s="136"/>
      <c r="DR584" s="136"/>
      <c r="EB584" s="136"/>
      <c r="EL584" s="136"/>
      <c r="EV584" s="136"/>
      <c r="FF584" s="136"/>
      <c r="FP584" s="136"/>
      <c r="FZ584" s="136"/>
      <c r="GJ584" s="136"/>
      <c r="GT584" s="136"/>
      <c r="HD584" s="136"/>
      <c r="HN584" s="136"/>
      <c r="HX584" s="136"/>
      <c r="JL584" s="136"/>
    </row>
    <row xmlns:x14ac="http://schemas.microsoft.com/office/spreadsheetml/2009/9/ac" r="585" s="3" customFormat="true" x14ac:dyDescent="0.25">
      <c r="A585" s="426"/>
      <c r="B585" s="136"/>
      <c r="L585" s="136"/>
      <c r="V585" s="136"/>
      <c r="AF585" s="136"/>
      <c r="AP585" s="136"/>
      <c r="AZ585" s="136"/>
      <c r="BA585" s="136"/>
      <c r="BB585" s="136"/>
      <c r="BC585" s="136"/>
      <c r="BD585" s="136"/>
      <c r="BE585" s="136"/>
      <c r="BF585" s="136"/>
      <c r="BG585" s="136"/>
      <c r="BJ585" s="136"/>
      <c r="BT585" s="136"/>
      <c r="CD585" s="136"/>
      <c r="CN585" s="136"/>
      <c r="CX585" s="136"/>
      <c r="DH585" s="136"/>
      <c r="DR585" s="136"/>
      <c r="EB585" s="136"/>
      <c r="EL585" s="136"/>
      <c r="EV585" s="136"/>
      <c r="FF585" s="136"/>
      <c r="FP585" s="136"/>
      <c r="FZ585" s="136"/>
      <c r="GJ585" s="136"/>
      <c r="GT585" s="136"/>
      <c r="HD585" s="136"/>
      <c r="HN585" s="136"/>
      <c r="HX585" s="136"/>
      <c r="JL585" s="136"/>
    </row>
    <row xmlns:x14ac="http://schemas.microsoft.com/office/spreadsheetml/2009/9/ac" r="586" s="3" customFormat="true" x14ac:dyDescent="0.25">
      <c r="A586" s="426"/>
      <c r="B586" s="136"/>
      <c r="L586" s="136"/>
      <c r="V586" s="136"/>
      <c r="AF586" s="136"/>
      <c r="AP586" s="136"/>
      <c r="AZ586" s="136"/>
      <c r="BA586" s="136"/>
      <c r="BB586" s="136"/>
      <c r="BC586" s="136"/>
      <c r="BD586" s="136"/>
      <c r="BE586" s="136"/>
      <c r="BF586" s="136"/>
      <c r="BG586" s="136"/>
      <c r="BJ586" s="136"/>
      <c r="BT586" s="136"/>
      <c r="CD586" s="136"/>
      <c r="CN586" s="136"/>
      <c r="CX586" s="136"/>
      <c r="DH586" s="136"/>
      <c r="DR586" s="136"/>
      <c r="EB586" s="136"/>
      <c r="EL586" s="136"/>
      <c r="EV586" s="136"/>
      <c r="FF586" s="136"/>
      <c r="FP586" s="136"/>
      <c r="FZ586" s="136"/>
      <c r="GJ586" s="136"/>
      <c r="GT586" s="136"/>
      <c r="HD586" s="136"/>
      <c r="HN586" s="136"/>
      <c r="HX586" s="136"/>
      <c r="JL586" s="136"/>
    </row>
    <row xmlns:x14ac="http://schemas.microsoft.com/office/spreadsheetml/2009/9/ac" r="587" s="3" customFormat="true" x14ac:dyDescent="0.25">
      <c r="A587" s="426"/>
      <c r="B587" s="136"/>
      <c r="L587" s="136"/>
      <c r="V587" s="136"/>
      <c r="AF587" s="136"/>
      <c r="AP587" s="136"/>
      <c r="AZ587" s="136"/>
      <c r="BA587" s="136"/>
      <c r="BB587" s="136"/>
      <c r="BC587" s="136"/>
      <c r="BD587" s="136"/>
      <c r="BE587" s="136"/>
      <c r="BF587" s="136"/>
      <c r="BG587" s="136"/>
      <c r="BJ587" s="136"/>
      <c r="BT587" s="136"/>
      <c r="CD587" s="136"/>
      <c r="CN587" s="136"/>
      <c r="CX587" s="136"/>
      <c r="DH587" s="136"/>
      <c r="DR587" s="136"/>
      <c r="EB587" s="136"/>
      <c r="EL587" s="136"/>
      <c r="EV587" s="136"/>
      <c r="FF587" s="136"/>
      <c r="FP587" s="136"/>
      <c r="FZ587" s="136"/>
      <c r="GJ587" s="136"/>
      <c r="GT587" s="136"/>
      <c r="HD587" s="136"/>
      <c r="HN587" s="136"/>
      <c r="HX587" s="136"/>
      <c r="JL587" s="136"/>
    </row>
    <row xmlns:x14ac="http://schemas.microsoft.com/office/spreadsheetml/2009/9/ac" r="588" s="3" customFormat="true" x14ac:dyDescent="0.25">
      <c r="A588" s="426"/>
      <c r="B588" s="136"/>
      <c r="L588" s="136"/>
      <c r="V588" s="136"/>
      <c r="AF588" s="136"/>
      <c r="AP588" s="136"/>
      <c r="AZ588" s="136"/>
      <c r="BA588" s="136"/>
      <c r="BB588" s="136"/>
      <c r="BC588" s="136"/>
      <c r="BD588" s="136"/>
      <c r="BE588" s="136"/>
      <c r="BF588" s="136"/>
      <c r="BG588" s="136"/>
      <c r="BJ588" s="136"/>
      <c r="BT588" s="136"/>
      <c r="CD588" s="136"/>
      <c r="CN588" s="136"/>
      <c r="CX588" s="136"/>
      <c r="DH588" s="136"/>
      <c r="DR588" s="136"/>
      <c r="EB588" s="136"/>
      <c r="EL588" s="136"/>
      <c r="EV588" s="136"/>
      <c r="FF588" s="136"/>
      <c r="FP588" s="136"/>
      <c r="FZ588" s="136"/>
      <c r="GJ588" s="136"/>
      <c r="GT588" s="136"/>
      <c r="HD588" s="136"/>
      <c r="HN588" s="136"/>
      <c r="HX588" s="136"/>
      <c r="JL588" s="136"/>
    </row>
    <row xmlns:x14ac="http://schemas.microsoft.com/office/spreadsheetml/2009/9/ac" r="589" s="3" customFormat="true" x14ac:dyDescent="0.25">
      <c r="A589" s="426"/>
      <c r="B589" s="136"/>
      <c r="L589" s="136"/>
      <c r="V589" s="136"/>
      <c r="AF589" s="136"/>
      <c r="AP589" s="136"/>
      <c r="AZ589" s="136"/>
      <c r="BA589" s="136"/>
      <c r="BB589" s="136"/>
      <c r="BC589" s="136"/>
      <c r="BD589" s="136"/>
      <c r="BE589" s="136"/>
      <c r="BF589" s="136"/>
      <c r="BG589" s="136"/>
      <c r="BJ589" s="136"/>
      <c r="BT589" s="136"/>
      <c r="CD589" s="136"/>
      <c r="CN589" s="136"/>
      <c r="CX589" s="136"/>
      <c r="DH589" s="136"/>
      <c r="DR589" s="136"/>
      <c r="EB589" s="136"/>
      <c r="EL589" s="136"/>
      <c r="EV589" s="136"/>
      <c r="FF589" s="136"/>
      <c r="FP589" s="136"/>
      <c r="FZ589" s="136"/>
      <c r="GJ589" s="136"/>
      <c r="GT589" s="136"/>
      <c r="HD589" s="136"/>
      <c r="HN589" s="136"/>
      <c r="HX589" s="136"/>
      <c r="JL589" s="136"/>
    </row>
    <row xmlns:x14ac="http://schemas.microsoft.com/office/spreadsheetml/2009/9/ac" r="590" s="3" customFormat="true" x14ac:dyDescent="0.25">
      <c r="A590" s="426"/>
      <c r="B590" s="136"/>
      <c r="L590" s="136"/>
      <c r="V590" s="136"/>
      <c r="AF590" s="136"/>
      <c r="AP590" s="136"/>
      <c r="AZ590" s="136"/>
      <c r="BA590" s="136"/>
      <c r="BB590" s="136"/>
      <c r="BC590" s="136"/>
      <c r="BD590" s="136"/>
      <c r="BE590" s="136"/>
      <c r="BF590" s="136"/>
      <c r="BG590" s="136"/>
      <c r="BJ590" s="136"/>
      <c r="BT590" s="136"/>
      <c r="CD590" s="136"/>
      <c r="CN590" s="136"/>
      <c r="CX590" s="136"/>
      <c r="DH590" s="136"/>
      <c r="DR590" s="136"/>
      <c r="EB590" s="136"/>
      <c r="EL590" s="136"/>
      <c r="EV590" s="136"/>
      <c r="FF590" s="136"/>
      <c r="FP590" s="136"/>
      <c r="FZ590" s="136"/>
      <c r="GJ590" s="136"/>
      <c r="GT590" s="136"/>
      <c r="HD590" s="136"/>
      <c r="HN590" s="136"/>
      <c r="HX590" s="136"/>
      <c r="JL590" s="136"/>
    </row>
    <row xmlns:x14ac="http://schemas.microsoft.com/office/spreadsheetml/2009/9/ac" r="591" s="3" customFormat="true" x14ac:dyDescent="0.25">
      <c r="A591" s="426"/>
      <c r="B591" s="136"/>
      <c r="L591" s="136"/>
      <c r="V591" s="136"/>
      <c r="AF591" s="136"/>
      <c r="AP591" s="136"/>
      <c r="AZ591" s="136"/>
      <c r="BA591" s="136"/>
      <c r="BB591" s="136"/>
      <c r="BC591" s="136"/>
      <c r="BD591" s="136"/>
      <c r="BE591" s="136"/>
      <c r="BF591" s="136"/>
      <c r="BG591" s="136"/>
      <c r="BJ591" s="136"/>
      <c r="BT591" s="136"/>
      <c r="CD591" s="136"/>
      <c r="CN591" s="136"/>
      <c r="CX591" s="136"/>
      <c r="DH591" s="136"/>
      <c r="DR591" s="136"/>
      <c r="EB591" s="136"/>
      <c r="EL591" s="136"/>
      <c r="EV591" s="136"/>
      <c r="FF591" s="136"/>
      <c r="FP591" s="136"/>
      <c r="FZ591" s="136"/>
      <c r="GJ591" s="136"/>
      <c r="GT591" s="136"/>
      <c r="HD591" s="136"/>
      <c r="HN591" s="136"/>
      <c r="HX591" s="136"/>
      <c r="JL591" s="136"/>
    </row>
    <row xmlns:x14ac="http://schemas.microsoft.com/office/spreadsheetml/2009/9/ac" r="592" s="3" customFormat="true" x14ac:dyDescent="0.25">
      <c r="A592" s="426"/>
      <c r="B592" s="136"/>
      <c r="L592" s="136"/>
      <c r="V592" s="136"/>
      <c r="AF592" s="136"/>
      <c r="AP592" s="136"/>
      <c r="AZ592" s="136"/>
      <c r="BA592" s="136"/>
      <c r="BB592" s="136"/>
      <c r="BC592" s="136"/>
      <c r="BD592" s="136"/>
      <c r="BE592" s="136"/>
      <c r="BF592" s="136"/>
      <c r="BG592" s="136"/>
      <c r="BJ592" s="136"/>
      <c r="BT592" s="136"/>
      <c r="CD592" s="136"/>
      <c r="CN592" s="136"/>
      <c r="CX592" s="136"/>
      <c r="DH592" s="136"/>
      <c r="DR592" s="136"/>
      <c r="EB592" s="136"/>
      <c r="EL592" s="136"/>
      <c r="EV592" s="136"/>
      <c r="FF592" s="136"/>
      <c r="FP592" s="136"/>
      <c r="FZ592" s="136"/>
      <c r="GJ592" s="136"/>
      <c r="GT592" s="136"/>
      <c r="HD592" s="136"/>
      <c r="HN592" s="136"/>
      <c r="HX592" s="136"/>
      <c r="JL592" s="136"/>
    </row>
    <row xmlns:x14ac="http://schemas.microsoft.com/office/spreadsheetml/2009/9/ac" r="593" s="3" customFormat="true" x14ac:dyDescent="0.25">
      <c r="A593" s="426"/>
      <c r="B593" s="136"/>
      <c r="L593" s="136"/>
      <c r="V593" s="136"/>
      <c r="AF593" s="136"/>
      <c r="AP593" s="136"/>
      <c r="AZ593" s="136"/>
      <c r="BA593" s="136"/>
      <c r="BB593" s="136"/>
      <c r="BC593" s="136"/>
      <c r="BD593" s="136"/>
      <c r="BE593" s="136"/>
      <c r="BF593" s="136"/>
      <c r="BG593" s="136"/>
      <c r="BJ593" s="136"/>
      <c r="BT593" s="136"/>
      <c r="CD593" s="136"/>
      <c r="CN593" s="136"/>
      <c r="CX593" s="136"/>
      <c r="DH593" s="136"/>
      <c r="DR593" s="136"/>
      <c r="EB593" s="136"/>
      <c r="EL593" s="136"/>
      <c r="EV593" s="136"/>
      <c r="FF593" s="136"/>
      <c r="FP593" s="136"/>
      <c r="FZ593" s="136"/>
      <c r="GJ593" s="136"/>
      <c r="GT593" s="136"/>
      <c r="HD593" s="136"/>
      <c r="HN593" s="136"/>
      <c r="HX593" s="136"/>
      <c r="JL593" s="136"/>
    </row>
    <row xmlns:x14ac="http://schemas.microsoft.com/office/spreadsheetml/2009/9/ac" r="594" s="3" customFormat="true" x14ac:dyDescent="0.25">
      <c r="A594" s="426"/>
      <c r="B594" s="136"/>
      <c r="L594" s="136"/>
      <c r="V594" s="136"/>
      <c r="AF594" s="136"/>
      <c r="AP594" s="136"/>
      <c r="AZ594" s="136"/>
      <c r="BA594" s="136"/>
      <c r="BB594" s="136"/>
      <c r="BC594" s="136"/>
      <c r="BD594" s="136"/>
      <c r="BE594" s="136"/>
      <c r="BF594" s="136"/>
      <c r="BG594" s="136"/>
      <c r="BJ594" s="136"/>
      <c r="BT594" s="136"/>
      <c r="CD594" s="136"/>
      <c r="CN594" s="136"/>
      <c r="CX594" s="136"/>
      <c r="DH594" s="136"/>
      <c r="DR594" s="136"/>
      <c r="EB594" s="136"/>
      <c r="EL594" s="136"/>
      <c r="EV594" s="136"/>
      <c r="FF594" s="136"/>
      <c r="FP594" s="136"/>
      <c r="FZ594" s="136"/>
      <c r="GJ594" s="136"/>
      <c r="GT594" s="136"/>
      <c r="HD594" s="136"/>
      <c r="HN594" s="136"/>
      <c r="HX594" s="136"/>
      <c r="JL594" s="136"/>
    </row>
    <row xmlns:x14ac="http://schemas.microsoft.com/office/spreadsheetml/2009/9/ac" r="595" s="3" customFormat="true" x14ac:dyDescent="0.25">
      <c r="A595" s="426"/>
      <c r="B595" s="136"/>
      <c r="L595" s="136"/>
      <c r="V595" s="136"/>
      <c r="AF595" s="136"/>
      <c r="AP595" s="136"/>
      <c r="AZ595" s="136"/>
      <c r="BA595" s="136"/>
      <c r="BB595" s="136"/>
      <c r="BC595" s="136"/>
      <c r="BD595" s="136"/>
      <c r="BE595" s="136"/>
      <c r="BF595" s="136"/>
      <c r="BG595" s="136"/>
      <c r="BJ595" s="136"/>
      <c r="BT595" s="136"/>
      <c r="CD595" s="136"/>
      <c r="CN595" s="136"/>
      <c r="CX595" s="136"/>
      <c r="DH595" s="136"/>
      <c r="DR595" s="136"/>
      <c r="EB595" s="136"/>
      <c r="EL595" s="136"/>
      <c r="EV595" s="136"/>
      <c r="FF595" s="136"/>
      <c r="FP595" s="136"/>
      <c r="FZ595" s="136"/>
      <c r="GJ595" s="136"/>
      <c r="GT595" s="136"/>
      <c r="HD595" s="136"/>
      <c r="HN595" s="136"/>
      <c r="HX595" s="136"/>
      <c r="JL595" s="136"/>
    </row>
    <row xmlns:x14ac="http://schemas.microsoft.com/office/spreadsheetml/2009/9/ac" r="596" s="3" customFormat="true" x14ac:dyDescent="0.25">
      <c r="A596" s="426"/>
      <c r="B596" s="136"/>
      <c r="L596" s="136"/>
      <c r="V596" s="136"/>
      <c r="AF596" s="136"/>
      <c r="AP596" s="136"/>
      <c r="AZ596" s="136"/>
      <c r="BA596" s="136"/>
      <c r="BB596" s="136"/>
      <c r="BC596" s="136"/>
      <c r="BD596" s="136"/>
      <c r="BE596" s="136"/>
      <c r="BF596" s="136"/>
      <c r="BG596" s="136"/>
      <c r="BJ596" s="136"/>
      <c r="BT596" s="136"/>
      <c r="CD596" s="136"/>
      <c r="CN596" s="136"/>
      <c r="CX596" s="136"/>
      <c r="DH596" s="136"/>
      <c r="DR596" s="136"/>
      <c r="EB596" s="136"/>
      <c r="EL596" s="136"/>
      <c r="EV596" s="136"/>
      <c r="FF596" s="136"/>
      <c r="FP596" s="136"/>
      <c r="FZ596" s="136"/>
      <c r="GJ596" s="136"/>
      <c r="GT596" s="136"/>
      <c r="HD596" s="136"/>
      <c r="HN596" s="136"/>
      <c r="HX596" s="136"/>
      <c r="JL596" s="136"/>
    </row>
    <row xmlns:x14ac="http://schemas.microsoft.com/office/spreadsheetml/2009/9/ac" r="597" s="3" customFormat="true" x14ac:dyDescent="0.25">
      <c r="A597" s="426"/>
      <c r="B597" s="136"/>
      <c r="L597" s="136"/>
      <c r="V597" s="136"/>
      <c r="AF597" s="136"/>
      <c r="AP597" s="136"/>
      <c r="AZ597" s="136"/>
      <c r="BA597" s="136"/>
      <c r="BB597" s="136"/>
      <c r="BC597" s="136"/>
      <c r="BD597" s="136"/>
      <c r="BE597" s="136"/>
      <c r="BF597" s="136"/>
      <c r="BG597" s="136"/>
      <c r="BJ597" s="136"/>
      <c r="BT597" s="136"/>
      <c r="CD597" s="136"/>
      <c r="CN597" s="136"/>
      <c r="CX597" s="136"/>
      <c r="DH597" s="136"/>
      <c r="DR597" s="136"/>
      <c r="EB597" s="136"/>
      <c r="EL597" s="136"/>
      <c r="EV597" s="136"/>
      <c r="FF597" s="136"/>
      <c r="FP597" s="136"/>
      <c r="FZ597" s="136"/>
      <c r="GJ597" s="136"/>
      <c r="GT597" s="136"/>
      <c r="HD597" s="136"/>
      <c r="HN597" s="136"/>
      <c r="HX597" s="136"/>
      <c r="JL597" s="136"/>
    </row>
    <row xmlns:x14ac="http://schemas.microsoft.com/office/spreadsheetml/2009/9/ac" r="598" s="3" customFormat="true" x14ac:dyDescent="0.25">
      <c r="A598" s="426"/>
      <c r="B598" s="136"/>
      <c r="L598" s="136"/>
      <c r="V598" s="136"/>
      <c r="AF598" s="136"/>
      <c r="AP598" s="136"/>
      <c r="AZ598" s="136"/>
      <c r="BA598" s="136"/>
      <c r="BB598" s="136"/>
      <c r="BC598" s="136"/>
      <c r="BD598" s="136"/>
      <c r="BE598" s="136"/>
      <c r="BF598" s="136"/>
      <c r="BG598" s="136"/>
      <c r="BJ598" s="136"/>
      <c r="BT598" s="136"/>
      <c r="CD598" s="136"/>
      <c r="CN598" s="136"/>
      <c r="CX598" s="136"/>
      <c r="DH598" s="136"/>
      <c r="DR598" s="136"/>
      <c r="EB598" s="136"/>
      <c r="EL598" s="136"/>
      <c r="EV598" s="136"/>
      <c r="FF598" s="136"/>
      <c r="FP598" s="136"/>
      <c r="FZ598" s="136"/>
      <c r="GJ598" s="136"/>
      <c r="GT598" s="136"/>
      <c r="HD598" s="136"/>
      <c r="HN598" s="136"/>
      <c r="HX598" s="136"/>
      <c r="JL598" s="136"/>
    </row>
    <row xmlns:x14ac="http://schemas.microsoft.com/office/spreadsheetml/2009/9/ac" r="599" s="3" customFormat="true" x14ac:dyDescent="0.25">
      <c r="A599" s="426"/>
      <c r="B599" s="136"/>
      <c r="L599" s="136"/>
      <c r="V599" s="136"/>
      <c r="AF599" s="136"/>
      <c r="AP599" s="136"/>
      <c r="AZ599" s="136"/>
      <c r="BA599" s="136"/>
      <c r="BB599" s="136"/>
      <c r="BC599" s="136"/>
      <c r="BD599" s="136"/>
      <c r="BE599" s="136"/>
      <c r="BF599" s="136"/>
      <c r="BG599" s="136"/>
      <c r="BJ599" s="136"/>
      <c r="BT599" s="136"/>
      <c r="CD599" s="136"/>
      <c r="CN599" s="136"/>
      <c r="CX599" s="136"/>
      <c r="DH599" s="136"/>
      <c r="DR599" s="136"/>
      <c r="EB599" s="136"/>
      <c r="EL599" s="136"/>
      <c r="EV599" s="136"/>
      <c r="FF599" s="136"/>
      <c r="FP599" s="136"/>
      <c r="FZ599" s="136"/>
      <c r="GJ599" s="136"/>
      <c r="GT599" s="136"/>
      <c r="HD599" s="136"/>
      <c r="HN599" s="136"/>
      <c r="HX599" s="136"/>
      <c r="JL599" s="136"/>
    </row>
    <row xmlns:x14ac="http://schemas.microsoft.com/office/spreadsheetml/2009/9/ac" r="600" s="3" customFormat="true" x14ac:dyDescent="0.25">
      <c r="A600" s="426"/>
      <c r="B600" s="136"/>
      <c r="L600" s="136"/>
      <c r="V600" s="136"/>
      <c r="AF600" s="136"/>
      <c r="AP600" s="136"/>
      <c r="AZ600" s="136"/>
      <c r="BA600" s="136"/>
      <c r="BB600" s="136"/>
      <c r="BC600" s="136"/>
      <c r="BD600" s="136"/>
      <c r="BE600" s="136"/>
      <c r="BF600" s="136"/>
      <c r="BG600" s="136"/>
      <c r="BJ600" s="136"/>
      <c r="BT600" s="136"/>
      <c r="CD600" s="136"/>
      <c r="CN600" s="136"/>
      <c r="CX600" s="136"/>
      <c r="DH600" s="136"/>
      <c r="DR600" s="136"/>
      <c r="EB600" s="136"/>
      <c r="EL600" s="136"/>
      <c r="EV600" s="136"/>
      <c r="FF600" s="136"/>
      <c r="FP600" s="136"/>
      <c r="FZ600" s="136"/>
      <c r="GJ600" s="136"/>
      <c r="GT600" s="136"/>
      <c r="HD600" s="136"/>
      <c r="HN600" s="136"/>
      <c r="HX600" s="136"/>
      <c r="JL600" s="136"/>
    </row>
    <row xmlns:x14ac="http://schemas.microsoft.com/office/spreadsheetml/2009/9/ac" r="601" s="3" customFormat="true" x14ac:dyDescent="0.25">
      <c r="A601" s="426"/>
      <c r="B601" s="136"/>
      <c r="L601" s="136"/>
      <c r="V601" s="136"/>
      <c r="AF601" s="136"/>
      <c r="AP601" s="136"/>
      <c r="AZ601" s="136"/>
      <c r="BA601" s="136"/>
      <c r="BB601" s="136"/>
      <c r="BC601" s="136"/>
      <c r="BD601" s="136"/>
      <c r="BE601" s="136"/>
      <c r="BF601" s="136"/>
      <c r="BG601" s="136"/>
      <c r="BJ601" s="136"/>
      <c r="BT601" s="136"/>
      <c r="CD601" s="136"/>
      <c r="CN601" s="136"/>
      <c r="CX601" s="136"/>
      <c r="DH601" s="136"/>
      <c r="DR601" s="136"/>
      <c r="EB601" s="136"/>
      <c r="EL601" s="136"/>
      <c r="EV601" s="136"/>
      <c r="FF601" s="136"/>
      <c r="FP601" s="136"/>
      <c r="FZ601" s="136"/>
      <c r="GJ601" s="136"/>
      <c r="GT601" s="136"/>
      <c r="HD601" s="136"/>
      <c r="HN601" s="136"/>
      <c r="HX601" s="136"/>
      <c r="JL601" s="136"/>
    </row>
    <row xmlns:x14ac="http://schemas.microsoft.com/office/spreadsheetml/2009/9/ac" r="602" s="3" customFormat="true" x14ac:dyDescent="0.25">
      <c r="A602" s="426"/>
      <c r="B602" s="136"/>
      <c r="L602" s="136"/>
      <c r="V602" s="136"/>
      <c r="AF602" s="136"/>
      <c r="AP602" s="136"/>
      <c r="AZ602" s="136"/>
      <c r="BA602" s="136"/>
      <c r="BB602" s="136"/>
      <c r="BC602" s="136"/>
      <c r="BD602" s="136"/>
      <c r="BE602" s="136"/>
      <c r="BF602" s="136"/>
      <c r="BG602" s="136"/>
      <c r="BJ602" s="136"/>
      <c r="BT602" s="136"/>
      <c r="CD602" s="136"/>
      <c r="CN602" s="136"/>
      <c r="CX602" s="136"/>
      <c r="DH602" s="136"/>
      <c r="DR602" s="136"/>
      <c r="EB602" s="136"/>
      <c r="EL602" s="136"/>
      <c r="EV602" s="136"/>
      <c r="FF602" s="136"/>
      <c r="FP602" s="136"/>
      <c r="FZ602" s="136"/>
      <c r="GJ602" s="136"/>
      <c r="GT602" s="136"/>
      <c r="HD602" s="136"/>
      <c r="HN602" s="136"/>
      <c r="HX602" s="136"/>
      <c r="JL602" s="136"/>
    </row>
    <row xmlns:x14ac="http://schemas.microsoft.com/office/spreadsheetml/2009/9/ac" r="603" s="3" customFormat="true" x14ac:dyDescent="0.25">
      <c r="A603" s="426"/>
      <c r="B603" s="136"/>
      <c r="L603" s="136"/>
      <c r="V603" s="136"/>
      <c r="AF603" s="136"/>
      <c r="AP603" s="136"/>
      <c r="AZ603" s="136"/>
      <c r="BA603" s="136"/>
      <c r="BB603" s="136"/>
      <c r="BC603" s="136"/>
      <c r="BD603" s="136"/>
      <c r="BE603" s="136"/>
      <c r="BF603" s="136"/>
      <c r="BG603" s="136"/>
      <c r="BJ603" s="136"/>
      <c r="BT603" s="136"/>
      <c r="CD603" s="136"/>
      <c r="CN603" s="136"/>
      <c r="CX603" s="136"/>
      <c r="DH603" s="136"/>
      <c r="DR603" s="136"/>
      <c r="EB603" s="136"/>
      <c r="EL603" s="136"/>
      <c r="EV603" s="136"/>
      <c r="FF603" s="136"/>
      <c r="FP603" s="136"/>
      <c r="FZ603" s="136"/>
      <c r="GJ603" s="136"/>
      <c r="GT603" s="136"/>
      <c r="HD603" s="136"/>
      <c r="HN603" s="136"/>
      <c r="HX603" s="136"/>
      <c r="JL603" s="136"/>
    </row>
    <row xmlns:x14ac="http://schemas.microsoft.com/office/spreadsheetml/2009/9/ac" r="604" s="3" customFormat="true" x14ac:dyDescent="0.25">
      <c r="A604" s="426"/>
      <c r="B604" s="136"/>
      <c r="L604" s="136"/>
      <c r="V604" s="136"/>
      <c r="AF604" s="136"/>
      <c r="AP604" s="136"/>
      <c r="AZ604" s="136"/>
      <c r="BA604" s="136"/>
      <c r="BB604" s="136"/>
      <c r="BC604" s="136"/>
      <c r="BD604" s="136"/>
      <c r="BE604" s="136"/>
      <c r="BF604" s="136"/>
      <c r="BG604" s="136"/>
      <c r="BJ604" s="136"/>
      <c r="BT604" s="136"/>
      <c r="CD604" s="136"/>
      <c r="CN604" s="136"/>
      <c r="CX604" s="136"/>
      <c r="DH604" s="136"/>
      <c r="DR604" s="136"/>
      <c r="EB604" s="136"/>
      <c r="EL604" s="136"/>
      <c r="EV604" s="136"/>
      <c r="FF604" s="136"/>
      <c r="FP604" s="136"/>
      <c r="FZ604" s="136"/>
      <c r="GJ604" s="136"/>
      <c r="GT604" s="136"/>
      <c r="HD604" s="136"/>
      <c r="HN604" s="136"/>
      <c r="HX604" s="136"/>
      <c r="JL604" s="136"/>
    </row>
    <row xmlns:x14ac="http://schemas.microsoft.com/office/spreadsheetml/2009/9/ac" r="605" s="3" customFormat="true" x14ac:dyDescent="0.25">
      <c r="A605" s="426"/>
      <c r="B605" s="136"/>
      <c r="L605" s="136"/>
      <c r="V605" s="136"/>
      <c r="AF605" s="136"/>
      <c r="AP605" s="136"/>
      <c r="AZ605" s="136"/>
      <c r="BA605" s="136"/>
      <c r="BB605" s="136"/>
      <c r="BC605" s="136"/>
      <c r="BD605" s="136"/>
      <c r="BE605" s="136"/>
      <c r="BF605" s="136"/>
      <c r="BG605" s="136"/>
      <c r="BJ605" s="136"/>
      <c r="BT605" s="136"/>
      <c r="CD605" s="136"/>
      <c r="CN605" s="136"/>
      <c r="CX605" s="136"/>
      <c r="DH605" s="136"/>
      <c r="DR605" s="136"/>
      <c r="EB605" s="136"/>
      <c r="EL605" s="136"/>
      <c r="EV605" s="136"/>
      <c r="FF605" s="136"/>
      <c r="FP605" s="136"/>
      <c r="FZ605" s="136"/>
      <c r="GJ605" s="136"/>
      <c r="GT605" s="136"/>
      <c r="HD605" s="136"/>
      <c r="HN605" s="136"/>
      <c r="HX605" s="136"/>
      <c r="JL605" s="136"/>
    </row>
    <row xmlns:x14ac="http://schemas.microsoft.com/office/spreadsheetml/2009/9/ac" r="606" s="3" customFormat="true" x14ac:dyDescent="0.25">
      <c r="A606" s="426"/>
      <c r="B606" s="136"/>
      <c r="L606" s="136"/>
      <c r="V606" s="136"/>
      <c r="AF606" s="136"/>
      <c r="AP606" s="136"/>
      <c r="AZ606" s="136"/>
      <c r="BA606" s="136"/>
      <c r="BB606" s="136"/>
      <c r="BC606" s="136"/>
      <c r="BD606" s="136"/>
      <c r="BE606" s="136"/>
      <c r="BF606" s="136"/>
      <c r="BG606" s="136"/>
      <c r="BJ606" s="136"/>
      <c r="BT606" s="136"/>
      <c r="CD606" s="136"/>
      <c r="CN606" s="136"/>
      <c r="CX606" s="136"/>
      <c r="DH606" s="136"/>
      <c r="DR606" s="136"/>
      <c r="EB606" s="136"/>
      <c r="EL606" s="136"/>
      <c r="EV606" s="136"/>
      <c r="FF606" s="136"/>
      <c r="FP606" s="136"/>
      <c r="FZ606" s="136"/>
      <c r="GJ606" s="136"/>
      <c r="GT606" s="136"/>
      <c r="HD606" s="136"/>
      <c r="HN606" s="136"/>
      <c r="HX606" s="136"/>
      <c r="JL606" s="136"/>
    </row>
    <row xmlns:x14ac="http://schemas.microsoft.com/office/spreadsheetml/2009/9/ac" r="607" s="3" customFormat="true" x14ac:dyDescent="0.25">
      <c r="A607" s="426"/>
      <c r="B607" s="136"/>
      <c r="L607" s="136"/>
      <c r="V607" s="136"/>
      <c r="AF607" s="136"/>
      <c r="AP607" s="136"/>
      <c r="AZ607" s="136"/>
      <c r="BA607" s="136"/>
      <c r="BB607" s="136"/>
      <c r="BC607" s="136"/>
      <c r="BD607" s="136"/>
      <c r="BE607" s="136"/>
      <c r="BF607" s="136"/>
      <c r="BG607" s="136"/>
      <c r="BJ607" s="136"/>
      <c r="BT607" s="136"/>
      <c r="CD607" s="136"/>
      <c r="CN607" s="136"/>
      <c r="CX607" s="136"/>
      <c r="DH607" s="136"/>
      <c r="DR607" s="136"/>
      <c r="EB607" s="136"/>
      <c r="EL607" s="136"/>
      <c r="EV607" s="136"/>
      <c r="FF607" s="136"/>
      <c r="FP607" s="136"/>
      <c r="FZ607" s="136"/>
      <c r="GJ607" s="136"/>
      <c r="GT607" s="136"/>
      <c r="HD607" s="136"/>
      <c r="HN607" s="136"/>
      <c r="HX607" s="136"/>
      <c r="JL607" s="136"/>
    </row>
    <row xmlns:x14ac="http://schemas.microsoft.com/office/spreadsheetml/2009/9/ac" r="608" s="3" customFormat="true" x14ac:dyDescent="0.25">
      <c r="A608" s="426"/>
      <c r="B608" s="136"/>
      <c r="L608" s="136"/>
      <c r="V608" s="136"/>
      <c r="AF608" s="136"/>
      <c r="AP608" s="136"/>
      <c r="AZ608" s="136"/>
      <c r="BA608" s="136"/>
      <c r="BB608" s="136"/>
      <c r="BC608" s="136"/>
      <c r="BD608" s="136"/>
      <c r="BE608" s="136"/>
      <c r="BF608" s="136"/>
      <c r="BG608" s="136"/>
      <c r="BJ608" s="136"/>
      <c r="BT608" s="136"/>
      <c r="CD608" s="136"/>
      <c r="CN608" s="136"/>
      <c r="CX608" s="136"/>
      <c r="DH608" s="136"/>
      <c r="DR608" s="136"/>
      <c r="EB608" s="136"/>
      <c r="EL608" s="136"/>
      <c r="EV608" s="136"/>
      <c r="FF608" s="136"/>
      <c r="FP608" s="136"/>
      <c r="FZ608" s="136"/>
      <c r="GJ608" s="136"/>
      <c r="GT608" s="136"/>
      <c r="HD608" s="136"/>
      <c r="HN608" s="136"/>
      <c r="HX608" s="136"/>
      <c r="JL608" s="136"/>
    </row>
    <row xmlns:x14ac="http://schemas.microsoft.com/office/spreadsheetml/2009/9/ac" r="609" s="3" customFormat="true" x14ac:dyDescent="0.25">
      <c r="A609" s="426"/>
      <c r="B609" s="136"/>
      <c r="L609" s="136"/>
      <c r="V609" s="136"/>
      <c r="AF609" s="136"/>
      <c r="AP609" s="136"/>
      <c r="AZ609" s="136"/>
      <c r="BA609" s="136"/>
      <c r="BB609" s="136"/>
      <c r="BC609" s="136"/>
      <c r="BD609" s="136"/>
      <c r="BE609" s="136"/>
      <c r="BF609" s="136"/>
      <c r="BG609" s="136"/>
      <c r="BJ609" s="136"/>
      <c r="BT609" s="136"/>
      <c r="CD609" s="136"/>
      <c r="CN609" s="136"/>
      <c r="CX609" s="136"/>
      <c r="DH609" s="136"/>
      <c r="DR609" s="136"/>
      <c r="EB609" s="136"/>
      <c r="EL609" s="136"/>
      <c r="EV609" s="136"/>
      <c r="FF609" s="136"/>
      <c r="FP609" s="136"/>
      <c r="FZ609" s="136"/>
      <c r="GJ609" s="136"/>
      <c r="GT609" s="136"/>
      <c r="HD609" s="136"/>
      <c r="HN609" s="136"/>
      <c r="HX609" s="136"/>
      <c r="JL609" s="136"/>
    </row>
    <row xmlns:x14ac="http://schemas.microsoft.com/office/spreadsheetml/2009/9/ac" r="610" s="3" customFormat="true" x14ac:dyDescent="0.25">
      <c r="A610" s="426"/>
      <c r="B610" s="136"/>
      <c r="L610" s="136"/>
      <c r="V610" s="136"/>
      <c r="AF610" s="136"/>
      <c r="AP610" s="136"/>
      <c r="AZ610" s="136"/>
      <c r="BA610" s="136"/>
      <c r="BB610" s="136"/>
      <c r="BC610" s="136"/>
      <c r="BD610" s="136"/>
      <c r="BE610" s="136"/>
      <c r="BF610" s="136"/>
      <c r="BG610" s="136"/>
      <c r="BJ610" s="136"/>
      <c r="BT610" s="136"/>
      <c r="CD610" s="136"/>
      <c r="CN610" s="136"/>
      <c r="CX610" s="136"/>
      <c r="DH610" s="136"/>
      <c r="DR610" s="136"/>
      <c r="EB610" s="136"/>
      <c r="EL610" s="136"/>
      <c r="EV610" s="136"/>
      <c r="FF610" s="136"/>
      <c r="FP610" s="136"/>
      <c r="FZ610" s="136"/>
      <c r="GJ610" s="136"/>
      <c r="GT610" s="136"/>
      <c r="HD610" s="136"/>
      <c r="HN610" s="136"/>
      <c r="HX610" s="136"/>
      <c r="JL610" s="136"/>
    </row>
    <row xmlns:x14ac="http://schemas.microsoft.com/office/spreadsheetml/2009/9/ac" r="611" s="3" customFormat="true" x14ac:dyDescent="0.25">
      <c r="A611" s="426"/>
      <c r="B611" s="136"/>
      <c r="L611" s="136"/>
      <c r="V611" s="136"/>
      <c r="AF611" s="136"/>
      <c r="AP611" s="136"/>
      <c r="AZ611" s="136"/>
      <c r="BA611" s="136"/>
      <c r="BB611" s="136"/>
      <c r="BC611" s="136"/>
      <c r="BD611" s="136"/>
      <c r="BE611" s="136"/>
      <c r="BF611" s="136"/>
      <c r="BG611" s="136"/>
      <c r="BJ611" s="136"/>
      <c r="BT611" s="136"/>
      <c r="CD611" s="136"/>
      <c r="CN611" s="136"/>
      <c r="CX611" s="136"/>
      <c r="DH611" s="136"/>
      <c r="DR611" s="136"/>
      <c r="EB611" s="136"/>
      <c r="EL611" s="136"/>
      <c r="EV611" s="136"/>
      <c r="FF611" s="136"/>
      <c r="FP611" s="136"/>
      <c r="FZ611" s="136"/>
      <c r="GJ611" s="136"/>
      <c r="GT611" s="136"/>
      <c r="HD611" s="136"/>
      <c r="HN611" s="136"/>
      <c r="HX611" s="136"/>
      <c r="JL611" s="136"/>
    </row>
    <row xmlns:x14ac="http://schemas.microsoft.com/office/spreadsheetml/2009/9/ac" r="612" s="3" customFormat="true" x14ac:dyDescent="0.25">
      <c r="A612" s="426"/>
      <c r="B612" s="136"/>
      <c r="L612" s="136"/>
      <c r="V612" s="136"/>
      <c r="AF612" s="136"/>
      <c r="AP612" s="136"/>
      <c r="AZ612" s="136"/>
      <c r="BA612" s="136"/>
      <c r="BB612" s="136"/>
      <c r="BC612" s="136"/>
      <c r="BD612" s="136"/>
      <c r="BE612" s="136"/>
      <c r="BF612" s="136"/>
      <c r="BG612" s="136"/>
      <c r="BJ612" s="136"/>
      <c r="BT612" s="136"/>
      <c r="CD612" s="136"/>
      <c r="CN612" s="136"/>
      <c r="CX612" s="136"/>
      <c r="DH612" s="136"/>
      <c r="DR612" s="136"/>
      <c r="EB612" s="136"/>
      <c r="EL612" s="136"/>
      <c r="EV612" s="136"/>
      <c r="FF612" s="136"/>
      <c r="FP612" s="136"/>
      <c r="FZ612" s="136"/>
      <c r="GJ612" s="136"/>
      <c r="GT612" s="136"/>
      <c r="HD612" s="136"/>
      <c r="HN612" s="136"/>
      <c r="HX612" s="136"/>
      <c r="JL612" s="136"/>
    </row>
    <row xmlns:x14ac="http://schemas.microsoft.com/office/spreadsheetml/2009/9/ac" r="613" s="3" customFormat="true" x14ac:dyDescent="0.25">
      <c r="A613" s="426"/>
      <c r="B613" s="136"/>
      <c r="L613" s="136"/>
      <c r="V613" s="136"/>
      <c r="AF613" s="136"/>
      <c r="AP613" s="136"/>
      <c r="AZ613" s="136"/>
      <c r="BA613" s="136"/>
      <c r="BB613" s="136"/>
      <c r="BC613" s="136"/>
      <c r="BD613" s="136"/>
      <c r="BE613" s="136"/>
      <c r="BF613" s="136"/>
      <c r="BG613" s="136"/>
      <c r="BJ613" s="136"/>
      <c r="BT613" s="136"/>
      <c r="CD613" s="136"/>
      <c r="CN613" s="136"/>
      <c r="CX613" s="136"/>
      <c r="DH613" s="136"/>
      <c r="DR613" s="136"/>
      <c r="EB613" s="136"/>
      <c r="EL613" s="136"/>
      <c r="EV613" s="136"/>
      <c r="FF613" s="136"/>
      <c r="FP613" s="136"/>
      <c r="FZ613" s="136"/>
      <c r="GJ613" s="136"/>
      <c r="GT613" s="136"/>
      <c r="HD613" s="136"/>
      <c r="HN613" s="136"/>
      <c r="HX613" s="136"/>
      <c r="JL613" s="136"/>
    </row>
    <row xmlns:x14ac="http://schemas.microsoft.com/office/spreadsheetml/2009/9/ac" r="614" s="3" customFormat="true" x14ac:dyDescent="0.25">
      <c r="A614" s="426"/>
      <c r="B614" s="136"/>
      <c r="L614" s="136"/>
      <c r="V614" s="136"/>
      <c r="AF614" s="136"/>
      <c r="AP614" s="136"/>
      <c r="AZ614" s="136"/>
      <c r="BA614" s="136"/>
      <c r="BB614" s="136"/>
      <c r="BC614" s="136"/>
      <c r="BD614" s="136"/>
      <c r="BE614" s="136"/>
      <c r="BF614" s="136"/>
      <c r="BG614" s="136"/>
      <c r="BJ614" s="136"/>
      <c r="BT614" s="136"/>
      <c r="CD614" s="136"/>
      <c r="CN614" s="136"/>
      <c r="CX614" s="136"/>
      <c r="DH614" s="136"/>
      <c r="DR614" s="136"/>
      <c r="EB614" s="136"/>
      <c r="EL614" s="136"/>
      <c r="EV614" s="136"/>
      <c r="FF614" s="136"/>
      <c r="FP614" s="136"/>
      <c r="FZ614" s="136"/>
      <c r="GJ614" s="136"/>
      <c r="GT614" s="136"/>
      <c r="HD614" s="136"/>
      <c r="HN614" s="136"/>
      <c r="HX614" s="136"/>
      <c r="JL614" s="136"/>
    </row>
    <row xmlns:x14ac="http://schemas.microsoft.com/office/spreadsheetml/2009/9/ac" r="615" s="3" customFormat="true" x14ac:dyDescent="0.25">
      <c r="A615" s="426"/>
      <c r="B615" s="136"/>
      <c r="L615" s="136"/>
      <c r="V615" s="136"/>
      <c r="AF615" s="136"/>
      <c r="AP615" s="136"/>
      <c r="AZ615" s="136"/>
      <c r="BA615" s="136"/>
      <c r="BB615" s="136"/>
      <c r="BC615" s="136"/>
      <c r="BD615" s="136"/>
      <c r="BE615" s="136"/>
      <c r="BF615" s="136"/>
      <c r="BG615" s="136"/>
      <c r="BJ615" s="136"/>
      <c r="BT615" s="136"/>
      <c r="CD615" s="136"/>
      <c r="CN615" s="136"/>
      <c r="CX615" s="136"/>
      <c r="DH615" s="136"/>
      <c r="DR615" s="136"/>
      <c r="EB615" s="136"/>
      <c r="EL615" s="136"/>
      <c r="EV615" s="136"/>
      <c r="FF615" s="136"/>
      <c r="FP615" s="136"/>
      <c r="FZ615" s="136"/>
      <c r="GJ615" s="136"/>
      <c r="GT615" s="136"/>
      <c r="HD615" s="136"/>
      <c r="HN615" s="136"/>
      <c r="HX615" s="136"/>
      <c r="JL615" s="136"/>
    </row>
    <row xmlns:x14ac="http://schemas.microsoft.com/office/spreadsheetml/2009/9/ac" r="616" s="3" customFormat="true" x14ac:dyDescent="0.25">
      <c r="A616" s="426"/>
      <c r="B616" s="136"/>
      <c r="L616" s="136"/>
      <c r="V616" s="136"/>
      <c r="AF616" s="136"/>
      <c r="AP616" s="136"/>
      <c r="AZ616" s="136"/>
      <c r="BA616" s="136"/>
      <c r="BB616" s="136"/>
      <c r="BC616" s="136"/>
      <c r="BD616" s="136"/>
      <c r="BE616" s="136"/>
      <c r="BF616" s="136"/>
      <c r="BG616" s="136"/>
      <c r="BJ616" s="136"/>
      <c r="BT616" s="136"/>
      <c r="CD616" s="136"/>
      <c r="CN616" s="136"/>
      <c r="CX616" s="136"/>
      <c r="DH616" s="136"/>
      <c r="DR616" s="136"/>
      <c r="EB616" s="136"/>
      <c r="EL616" s="136"/>
      <c r="EV616" s="136"/>
      <c r="FF616" s="136"/>
      <c r="FP616" s="136"/>
      <c r="FZ616" s="136"/>
      <c r="GJ616" s="136"/>
      <c r="GT616" s="136"/>
      <c r="HD616" s="136"/>
      <c r="HN616" s="136"/>
      <c r="HX616" s="136"/>
      <c r="JL616" s="136"/>
    </row>
    <row xmlns:x14ac="http://schemas.microsoft.com/office/spreadsheetml/2009/9/ac" r="617" s="3" customFormat="true" x14ac:dyDescent="0.25">
      <c r="A617" s="426"/>
      <c r="B617" s="136"/>
      <c r="L617" s="136"/>
      <c r="V617" s="136"/>
      <c r="AF617" s="136"/>
      <c r="AP617" s="136"/>
      <c r="AZ617" s="136"/>
      <c r="BA617" s="136"/>
      <c r="BB617" s="136"/>
      <c r="BC617" s="136"/>
      <c r="BD617" s="136"/>
      <c r="BE617" s="136"/>
      <c r="BF617" s="136"/>
      <c r="BG617" s="136"/>
      <c r="BJ617" s="136"/>
      <c r="BT617" s="136"/>
      <c r="CD617" s="136"/>
      <c r="CN617" s="136"/>
      <c r="CX617" s="136"/>
      <c r="DH617" s="136"/>
      <c r="DR617" s="136"/>
      <c r="EB617" s="136"/>
      <c r="EL617" s="136"/>
      <c r="EV617" s="136"/>
      <c r="FF617" s="136"/>
      <c r="FP617" s="136"/>
      <c r="FZ617" s="136"/>
      <c r="GJ617" s="136"/>
      <c r="GT617" s="136"/>
      <c r="HD617" s="136"/>
      <c r="HN617" s="136"/>
      <c r="HX617" s="136"/>
      <c r="JL617" s="136"/>
    </row>
    <row xmlns:x14ac="http://schemas.microsoft.com/office/spreadsheetml/2009/9/ac" r="618" s="3" customFormat="true" x14ac:dyDescent="0.25">
      <c r="A618" s="426"/>
      <c r="B618" s="136"/>
      <c r="L618" s="136"/>
      <c r="V618" s="136"/>
      <c r="AF618" s="136"/>
      <c r="AP618" s="136"/>
      <c r="AZ618" s="136"/>
      <c r="BA618" s="136"/>
      <c r="BB618" s="136"/>
      <c r="BC618" s="136"/>
      <c r="BD618" s="136"/>
      <c r="BE618" s="136"/>
      <c r="BF618" s="136"/>
      <c r="BG618" s="136"/>
      <c r="BJ618" s="136"/>
      <c r="BT618" s="136"/>
      <c r="CD618" s="136"/>
      <c r="CN618" s="136"/>
      <c r="CX618" s="136"/>
      <c r="DH618" s="136"/>
      <c r="DR618" s="136"/>
      <c r="EB618" s="136"/>
      <c r="EL618" s="136"/>
      <c r="EV618" s="136"/>
      <c r="FF618" s="136"/>
      <c r="FP618" s="136"/>
      <c r="FZ618" s="136"/>
      <c r="GJ618" s="136"/>
      <c r="GT618" s="136"/>
      <c r="HD618" s="136"/>
      <c r="HN618" s="136"/>
      <c r="HX618" s="136"/>
      <c r="JL618" s="136"/>
    </row>
    <row xmlns:x14ac="http://schemas.microsoft.com/office/spreadsheetml/2009/9/ac" r="619" s="3" customFormat="true" x14ac:dyDescent="0.25">
      <c r="A619" s="426"/>
      <c r="B619" s="136"/>
      <c r="L619" s="136"/>
      <c r="V619" s="136"/>
      <c r="AF619" s="136"/>
      <c r="AP619" s="136"/>
      <c r="AZ619" s="136"/>
      <c r="BA619" s="136"/>
      <c r="BB619" s="136"/>
      <c r="BC619" s="136"/>
      <c r="BD619" s="136"/>
      <c r="BE619" s="136"/>
      <c r="BF619" s="136"/>
      <c r="BG619" s="136"/>
      <c r="BJ619" s="136"/>
      <c r="BT619" s="136"/>
      <c r="CD619" s="136"/>
      <c r="CN619" s="136"/>
      <c r="CX619" s="136"/>
      <c r="DH619" s="136"/>
      <c r="DR619" s="136"/>
      <c r="EB619" s="136"/>
      <c r="EL619" s="136"/>
      <c r="EV619" s="136"/>
      <c r="FF619" s="136"/>
      <c r="FP619" s="136"/>
      <c r="FZ619" s="136"/>
      <c r="GJ619" s="136"/>
      <c r="GT619" s="136"/>
      <c r="HD619" s="136"/>
      <c r="HN619" s="136"/>
      <c r="HX619" s="136"/>
      <c r="JL619" s="136"/>
    </row>
    <row xmlns:x14ac="http://schemas.microsoft.com/office/spreadsheetml/2009/9/ac" r="620" s="3" customFormat="true" x14ac:dyDescent="0.25">
      <c r="A620" s="426"/>
      <c r="B620" s="136"/>
      <c r="L620" s="136"/>
      <c r="V620" s="136"/>
      <c r="AF620" s="136"/>
      <c r="AP620" s="136"/>
      <c r="AZ620" s="136"/>
      <c r="BA620" s="136"/>
      <c r="BB620" s="136"/>
      <c r="BC620" s="136"/>
      <c r="BD620" s="136"/>
      <c r="BE620" s="136"/>
      <c r="BF620" s="136"/>
      <c r="BG620" s="136"/>
      <c r="BJ620" s="136"/>
      <c r="BT620" s="136"/>
      <c r="CD620" s="136"/>
      <c r="CN620" s="136"/>
      <c r="CX620" s="136"/>
      <c r="DH620" s="136"/>
      <c r="DR620" s="136"/>
      <c r="EB620" s="136"/>
      <c r="EL620" s="136"/>
      <c r="EV620" s="136"/>
      <c r="FF620" s="136"/>
      <c r="FP620" s="136"/>
      <c r="FZ620" s="136"/>
      <c r="GJ620" s="136"/>
      <c r="GT620" s="136"/>
      <c r="HD620" s="136"/>
      <c r="HN620" s="136"/>
      <c r="HX620" s="136"/>
      <c r="JL620" s="136"/>
    </row>
    <row xmlns:x14ac="http://schemas.microsoft.com/office/spreadsheetml/2009/9/ac" r="621" s="3" customFormat="true" x14ac:dyDescent="0.25">
      <c r="A621" s="426"/>
      <c r="B621" s="136"/>
      <c r="L621" s="136"/>
      <c r="V621" s="136"/>
      <c r="AF621" s="136"/>
      <c r="AP621" s="136"/>
      <c r="AZ621" s="136"/>
      <c r="BA621" s="136"/>
      <c r="BB621" s="136"/>
      <c r="BC621" s="136"/>
      <c r="BD621" s="136"/>
      <c r="BE621" s="136"/>
      <c r="BF621" s="136"/>
      <c r="BG621" s="136"/>
      <c r="BJ621" s="136"/>
      <c r="BT621" s="136"/>
      <c r="CD621" s="136"/>
      <c r="CN621" s="136"/>
      <c r="CX621" s="136"/>
      <c r="DH621" s="136"/>
      <c r="DR621" s="136"/>
      <c r="EB621" s="136"/>
      <c r="EL621" s="136"/>
      <c r="EV621" s="136"/>
      <c r="FF621" s="136"/>
      <c r="FP621" s="136"/>
      <c r="FZ621" s="136"/>
      <c r="GJ621" s="136"/>
      <c r="GT621" s="136"/>
      <c r="HD621" s="136"/>
      <c r="HN621" s="136"/>
      <c r="HX621" s="136"/>
      <c r="JL621" s="136"/>
    </row>
    <row xmlns:x14ac="http://schemas.microsoft.com/office/spreadsheetml/2009/9/ac" r="622" s="3" customFormat="true" x14ac:dyDescent="0.25">
      <c r="A622" s="426"/>
      <c r="B622" s="136"/>
      <c r="L622" s="136"/>
      <c r="V622" s="136"/>
      <c r="AF622" s="136"/>
      <c r="AP622" s="136"/>
      <c r="AZ622" s="136"/>
      <c r="BA622" s="136"/>
      <c r="BB622" s="136"/>
      <c r="BC622" s="136"/>
      <c r="BD622" s="136"/>
      <c r="BE622" s="136"/>
      <c r="BF622" s="136"/>
      <c r="BG622" s="136"/>
      <c r="BJ622" s="136"/>
      <c r="BT622" s="136"/>
      <c r="CD622" s="136"/>
      <c r="CN622" s="136"/>
      <c r="CX622" s="136"/>
      <c r="DH622" s="136"/>
      <c r="DR622" s="136"/>
      <c r="EB622" s="136"/>
      <c r="EL622" s="136"/>
      <c r="EV622" s="136"/>
      <c r="FF622" s="136"/>
      <c r="FP622" s="136"/>
      <c r="FZ622" s="136"/>
      <c r="GJ622" s="136"/>
      <c r="GT622" s="136"/>
      <c r="HD622" s="136"/>
      <c r="HN622" s="136"/>
      <c r="HX622" s="136"/>
      <c r="JL622" s="136"/>
    </row>
    <row xmlns:x14ac="http://schemas.microsoft.com/office/spreadsheetml/2009/9/ac" r="623" s="3" customFormat="true" x14ac:dyDescent="0.25">
      <c r="A623" s="426"/>
      <c r="B623" s="136"/>
      <c r="L623" s="136"/>
      <c r="V623" s="136"/>
      <c r="AF623" s="136"/>
      <c r="AP623" s="136"/>
      <c r="AZ623" s="136"/>
      <c r="BA623" s="136"/>
      <c r="BB623" s="136"/>
      <c r="BC623" s="136"/>
      <c r="BD623" s="136"/>
      <c r="BE623" s="136"/>
      <c r="BF623" s="136"/>
      <c r="BG623" s="136"/>
      <c r="BJ623" s="136"/>
      <c r="BT623" s="136"/>
      <c r="CD623" s="136"/>
      <c r="CN623" s="136"/>
      <c r="CX623" s="136"/>
      <c r="DH623" s="136"/>
      <c r="DR623" s="136"/>
      <c r="EB623" s="136"/>
      <c r="EL623" s="136"/>
      <c r="EV623" s="136"/>
      <c r="FF623" s="136"/>
      <c r="FP623" s="136"/>
      <c r="FZ623" s="136"/>
      <c r="GJ623" s="136"/>
      <c r="GT623" s="136"/>
      <c r="HD623" s="136"/>
      <c r="HN623" s="136"/>
      <c r="HX623" s="136"/>
      <c r="JL623" s="136"/>
    </row>
    <row xmlns:x14ac="http://schemas.microsoft.com/office/spreadsheetml/2009/9/ac" r="624" s="3" customFormat="true" x14ac:dyDescent="0.25">
      <c r="A624" s="426"/>
      <c r="B624" s="136"/>
      <c r="L624" s="136"/>
      <c r="V624" s="136"/>
      <c r="AF624" s="136"/>
      <c r="AP624" s="136"/>
      <c r="AZ624" s="136"/>
      <c r="BA624" s="136"/>
      <c r="BB624" s="136"/>
      <c r="BC624" s="136"/>
      <c r="BD624" s="136"/>
      <c r="BE624" s="136"/>
      <c r="BF624" s="136"/>
      <c r="BG624" s="136"/>
      <c r="BJ624" s="136"/>
      <c r="BT624" s="136"/>
      <c r="CD624" s="136"/>
      <c r="CN624" s="136"/>
      <c r="CX624" s="136"/>
      <c r="DH624" s="136"/>
      <c r="DR624" s="136"/>
      <c r="EB624" s="136"/>
      <c r="EL624" s="136"/>
      <c r="EV624" s="136"/>
      <c r="FF624" s="136"/>
      <c r="FP624" s="136"/>
      <c r="FZ624" s="136"/>
      <c r="GJ624" s="136"/>
      <c r="GT624" s="136"/>
      <c r="HD624" s="136"/>
      <c r="HN624" s="136"/>
      <c r="HX624" s="136"/>
      <c r="JL624" s="136"/>
    </row>
    <row xmlns:x14ac="http://schemas.microsoft.com/office/spreadsheetml/2009/9/ac" r="625" s="3" customFormat="true" x14ac:dyDescent="0.25">
      <c r="A625" s="426"/>
      <c r="B625" s="136"/>
      <c r="L625" s="136"/>
      <c r="V625" s="136"/>
      <c r="AF625" s="136"/>
      <c r="AP625" s="136"/>
      <c r="AZ625" s="136"/>
      <c r="BA625" s="136"/>
      <c r="BB625" s="136"/>
      <c r="BC625" s="136"/>
      <c r="BD625" s="136"/>
      <c r="BE625" s="136"/>
      <c r="BF625" s="136"/>
      <c r="BG625" s="136"/>
      <c r="BJ625" s="136"/>
      <c r="BT625" s="136"/>
      <c r="CD625" s="136"/>
      <c r="CN625" s="136"/>
      <c r="CX625" s="136"/>
      <c r="DH625" s="136"/>
      <c r="DR625" s="136"/>
      <c r="EB625" s="136"/>
      <c r="EL625" s="136"/>
      <c r="EV625" s="136"/>
      <c r="FF625" s="136"/>
      <c r="FP625" s="136"/>
      <c r="FZ625" s="136"/>
      <c r="GJ625" s="136"/>
      <c r="GT625" s="136"/>
      <c r="HD625" s="136"/>
      <c r="HN625" s="136"/>
      <c r="HX625" s="136"/>
      <c r="JL625" s="136"/>
    </row>
    <row xmlns:x14ac="http://schemas.microsoft.com/office/spreadsheetml/2009/9/ac" r="626" s="3" customFormat="true" x14ac:dyDescent="0.25">
      <c r="A626" s="426"/>
      <c r="B626" s="136"/>
      <c r="L626" s="136"/>
      <c r="V626" s="136"/>
      <c r="AF626" s="136"/>
      <c r="AP626" s="136"/>
      <c r="AZ626" s="136"/>
      <c r="BA626" s="136"/>
      <c r="BB626" s="136"/>
      <c r="BC626" s="136"/>
      <c r="BD626" s="136"/>
      <c r="BE626" s="136"/>
      <c r="BF626" s="136"/>
      <c r="BG626" s="136"/>
      <c r="BJ626" s="136"/>
      <c r="BT626" s="136"/>
      <c r="CD626" s="136"/>
      <c r="CN626" s="136"/>
      <c r="CX626" s="136"/>
      <c r="DH626" s="136"/>
      <c r="DR626" s="136"/>
      <c r="EB626" s="136"/>
      <c r="EL626" s="136"/>
      <c r="EV626" s="136"/>
      <c r="FF626" s="136"/>
      <c r="FP626" s="136"/>
      <c r="FZ626" s="136"/>
      <c r="GJ626" s="136"/>
      <c r="GT626" s="136"/>
      <c r="HD626" s="136"/>
      <c r="HN626" s="136"/>
      <c r="HX626" s="136"/>
      <c r="JL626" s="136"/>
    </row>
    <row xmlns:x14ac="http://schemas.microsoft.com/office/spreadsheetml/2009/9/ac" r="627" s="3" customFormat="true" x14ac:dyDescent="0.25">
      <c r="A627" s="426"/>
      <c r="B627" s="136"/>
      <c r="L627" s="136"/>
      <c r="V627" s="136"/>
      <c r="AF627" s="136"/>
      <c r="AP627" s="136"/>
      <c r="AZ627" s="136"/>
      <c r="BA627" s="136"/>
      <c r="BB627" s="136"/>
      <c r="BC627" s="136"/>
      <c r="BD627" s="136"/>
      <c r="BE627" s="136"/>
      <c r="BF627" s="136"/>
      <c r="BG627" s="136"/>
      <c r="BJ627" s="136"/>
      <c r="BT627" s="136"/>
      <c r="CD627" s="136"/>
      <c r="CN627" s="136"/>
      <c r="CX627" s="136"/>
      <c r="DH627" s="136"/>
      <c r="DR627" s="136"/>
      <c r="EB627" s="136"/>
      <c r="EL627" s="136"/>
      <c r="EV627" s="136"/>
      <c r="FF627" s="136"/>
      <c r="FP627" s="136"/>
      <c r="FZ627" s="136"/>
      <c r="GJ627" s="136"/>
      <c r="GT627" s="136"/>
      <c r="HD627" s="136"/>
      <c r="HN627" s="136"/>
      <c r="HX627" s="136"/>
      <c r="JL627" s="136"/>
    </row>
    <row xmlns:x14ac="http://schemas.microsoft.com/office/spreadsheetml/2009/9/ac" r="628" s="3" customFormat="true" x14ac:dyDescent="0.25">
      <c r="A628" s="426"/>
      <c r="B628" s="136"/>
      <c r="L628" s="136"/>
      <c r="V628" s="136"/>
      <c r="AF628" s="136"/>
      <c r="AP628" s="136"/>
      <c r="AZ628" s="136"/>
      <c r="BA628" s="136"/>
      <c r="BB628" s="136"/>
      <c r="BC628" s="136"/>
      <c r="BD628" s="136"/>
      <c r="BE628" s="136"/>
      <c r="BF628" s="136"/>
      <c r="BG628" s="136"/>
      <c r="BJ628" s="136"/>
      <c r="BT628" s="136"/>
      <c r="CD628" s="136"/>
      <c r="CN628" s="136"/>
      <c r="CX628" s="136"/>
      <c r="DH628" s="136"/>
      <c r="DR628" s="136"/>
      <c r="EB628" s="136"/>
      <c r="EL628" s="136"/>
      <c r="EV628" s="136"/>
      <c r="FF628" s="136"/>
      <c r="FP628" s="136"/>
      <c r="FZ628" s="136"/>
      <c r="GJ628" s="136"/>
      <c r="GT628" s="136"/>
      <c r="HD628" s="136"/>
      <c r="HN628" s="136"/>
      <c r="HX628" s="136"/>
      <c r="JL628" s="136"/>
    </row>
    <row xmlns:x14ac="http://schemas.microsoft.com/office/spreadsheetml/2009/9/ac" r="629" s="3" customFormat="true" x14ac:dyDescent="0.25">
      <c r="A629" s="426"/>
      <c r="B629" s="136"/>
      <c r="L629" s="136"/>
      <c r="V629" s="136"/>
      <c r="AF629" s="136"/>
      <c r="AP629" s="136"/>
      <c r="AZ629" s="136"/>
      <c r="BA629" s="136"/>
      <c r="BB629" s="136"/>
      <c r="BC629" s="136"/>
      <c r="BD629" s="136"/>
      <c r="BE629" s="136"/>
      <c r="BF629" s="136"/>
      <c r="BG629" s="136"/>
      <c r="BJ629" s="136"/>
      <c r="BT629" s="136"/>
      <c r="CD629" s="136"/>
      <c r="CN629" s="136"/>
      <c r="CX629" s="136"/>
      <c r="DH629" s="136"/>
      <c r="DR629" s="136"/>
      <c r="EB629" s="136"/>
      <c r="EL629" s="136"/>
      <c r="EV629" s="136"/>
      <c r="FF629" s="136"/>
      <c r="FP629" s="136"/>
      <c r="FZ629" s="136"/>
      <c r="GJ629" s="136"/>
      <c r="GT629" s="136"/>
      <c r="HD629" s="136"/>
      <c r="HN629" s="136"/>
      <c r="HX629" s="136"/>
      <c r="JL629" s="136"/>
    </row>
    <row xmlns:x14ac="http://schemas.microsoft.com/office/spreadsheetml/2009/9/ac" r="630" s="3" customFormat="true" x14ac:dyDescent="0.25">
      <c r="A630" s="426"/>
      <c r="B630" s="136"/>
      <c r="L630" s="136"/>
      <c r="V630" s="136"/>
      <c r="AF630" s="136"/>
      <c r="AP630" s="136"/>
      <c r="AZ630" s="136"/>
      <c r="BA630" s="136"/>
      <c r="BB630" s="136"/>
      <c r="BC630" s="136"/>
      <c r="BD630" s="136"/>
      <c r="BE630" s="136"/>
      <c r="BF630" s="136"/>
      <c r="BG630" s="136"/>
      <c r="BJ630" s="136"/>
      <c r="BT630" s="136"/>
      <c r="CD630" s="136"/>
      <c r="CN630" s="136"/>
      <c r="CX630" s="136"/>
      <c r="DH630" s="136"/>
      <c r="DR630" s="136"/>
      <c r="EB630" s="136"/>
      <c r="EL630" s="136"/>
      <c r="EV630" s="136"/>
      <c r="FF630" s="136"/>
      <c r="FP630" s="136"/>
      <c r="FZ630" s="136"/>
      <c r="GJ630" s="136"/>
      <c r="GT630" s="136"/>
      <c r="HD630" s="136"/>
      <c r="HN630" s="136"/>
      <c r="HX630" s="136"/>
      <c r="JL630" s="136"/>
    </row>
    <row xmlns:x14ac="http://schemas.microsoft.com/office/spreadsheetml/2009/9/ac" r="631" s="3" customFormat="true" x14ac:dyDescent="0.25">
      <c r="A631" s="426"/>
      <c r="B631" s="136"/>
      <c r="L631" s="136"/>
      <c r="V631" s="136"/>
      <c r="AF631" s="136"/>
      <c r="AP631" s="136"/>
      <c r="AZ631" s="136"/>
      <c r="BA631" s="136"/>
      <c r="BB631" s="136"/>
      <c r="BC631" s="136"/>
      <c r="BD631" s="136"/>
      <c r="BE631" s="136"/>
      <c r="BF631" s="136"/>
      <c r="BG631" s="136"/>
      <c r="BJ631" s="136"/>
      <c r="BT631" s="136"/>
      <c r="CD631" s="136"/>
      <c r="CN631" s="136"/>
      <c r="CX631" s="136"/>
      <c r="DH631" s="136"/>
      <c r="DR631" s="136"/>
      <c r="EB631" s="136"/>
      <c r="EL631" s="136"/>
      <c r="EV631" s="136"/>
      <c r="FF631" s="136"/>
      <c r="FP631" s="136"/>
      <c r="FZ631" s="136"/>
      <c r="GJ631" s="136"/>
      <c r="GT631" s="136"/>
      <c r="HD631" s="136"/>
      <c r="HN631" s="136"/>
      <c r="HX631" s="136"/>
      <c r="JL631" s="136"/>
    </row>
    <row xmlns:x14ac="http://schemas.microsoft.com/office/spreadsheetml/2009/9/ac" r="632" s="3" customFormat="true" x14ac:dyDescent="0.25">
      <c r="A632" s="426"/>
      <c r="B632" s="136"/>
      <c r="L632" s="136"/>
      <c r="V632" s="136"/>
      <c r="AF632" s="136"/>
      <c r="AP632" s="136"/>
      <c r="AZ632" s="136"/>
      <c r="BA632" s="136"/>
      <c r="BB632" s="136"/>
      <c r="BC632" s="136"/>
      <c r="BD632" s="136"/>
      <c r="BE632" s="136"/>
      <c r="BF632" s="136"/>
      <c r="BG632" s="136"/>
      <c r="BJ632" s="136"/>
      <c r="BT632" s="136"/>
      <c r="CD632" s="136"/>
      <c r="CN632" s="136"/>
      <c r="CX632" s="136"/>
      <c r="DH632" s="136"/>
      <c r="DR632" s="136"/>
      <c r="EB632" s="136"/>
      <c r="EL632" s="136"/>
      <c r="EV632" s="136"/>
      <c r="FF632" s="136"/>
      <c r="FP632" s="136"/>
      <c r="FZ632" s="136"/>
      <c r="GJ632" s="136"/>
      <c r="GT632" s="136"/>
      <c r="HD632" s="136"/>
      <c r="HN632" s="136"/>
      <c r="HX632" s="136"/>
      <c r="JL632" s="136"/>
    </row>
    <row xmlns:x14ac="http://schemas.microsoft.com/office/spreadsheetml/2009/9/ac" r="633" s="3" customFormat="true" x14ac:dyDescent="0.25">
      <c r="A633" s="426"/>
      <c r="B633" s="136"/>
      <c r="L633" s="136"/>
      <c r="V633" s="136"/>
      <c r="AF633" s="136"/>
      <c r="AP633" s="136"/>
      <c r="AZ633" s="136"/>
      <c r="BA633" s="136"/>
      <c r="BB633" s="136"/>
      <c r="BC633" s="136"/>
      <c r="BD633" s="136"/>
      <c r="BE633" s="136"/>
      <c r="BF633" s="136"/>
      <c r="BG633" s="136"/>
      <c r="BJ633" s="136"/>
      <c r="BT633" s="136"/>
      <c r="CD633" s="136"/>
      <c r="CN633" s="136"/>
      <c r="CX633" s="136"/>
      <c r="DH633" s="136"/>
      <c r="DR633" s="136"/>
      <c r="EB633" s="136"/>
      <c r="EL633" s="136"/>
      <c r="EV633" s="136"/>
      <c r="FF633" s="136"/>
      <c r="FP633" s="136"/>
      <c r="FZ633" s="136"/>
      <c r="GJ633" s="136"/>
      <c r="GT633" s="136"/>
      <c r="HD633" s="136"/>
      <c r="HN633" s="136"/>
      <c r="HX633" s="136"/>
      <c r="JL633" s="136"/>
    </row>
    <row xmlns:x14ac="http://schemas.microsoft.com/office/spreadsheetml/2009/9/ac" r="634" s="3" customFormat="true" x14ac:dyDescent="0.25">
      <c r="A634" s="426"/>
      <c r="B634" s="136"/>
      <c r="L634" s="136"/>
      <c r="V634" s="136"/>
      <c r="AF634" s="136"/>
      <c r="AP634" s="136"/>
      <c r="AZ634" s="136"/>
      <c r="BA634" s="136"/>
      <c r="BB634" s="136"/>
      <c r="BC634" s="136"/>
      <c r="BD634" s="136"/>
      <c r="BE634" s="136"/>
      <c r="BF634" s="136"/>
      <c r="BG634" s="136"/>
      <c r="BJ634" s="136"/>
      <c r="BT634" s="136"/>
      <c r="CD634" s="136"/>
      <c r="CN634" s="136"/>
      <c r="CX634" s="136"/>
      <c r="DH634" s="136"/>
      <c r="DR634" s="136"/>
      <c r="EB634" s="136"/>
      <c r="EL634" s="136"/>
      <c r="EV634" s="136"/>
      <c r="FF634" s="136"/>
      <c r="FP634" s="136"/>
      <c r="FZ634" s="136"/>
      <c r="GJ634" s="136"/>
      <c r="GT634" s="136"/>
      <c r="HD634" s="136"/>
      <c r="HN634" s="136"/>
      <c r="HX634" s="136"/>
      <c r="JL634" s="136"/>
    </row>
    <row xmlns:x14ac="http://schemas.microsoft.com/office/spreadsheetml/2009/9/ac" r="635" s="3" customFormat="true" x14ac:dyDescent="0.25">
      <c r="A635" s="426"/>
      <c r="B635" s="136"/>
      <c r="L635" s="136"/>
      <c r="V635" s="136"/>
      <c r="AF635" s="136"/>
      <c r="AP635" s="136"/>
      <c r="AZ635" s="136"/>
      <c r="BA635" s="136"/>
      <c r="BB635" s="136"/>
      <c r="BC635" s="136"/>
      <c r="BD635" s="136"/>
      <c r="BE635" s="136"/>
      <c r="BF635" s="136"/>
      <c r="BG635" s="136"/>
      <c r="BJ635" s="136"/>
      <c r="BT635" s="136"/>
      <c r="CD635" s="136"/>
      <c r="CN635" s="136"/>
      <c r="CX635" s="136"/>
      <c r="DH635" s="136"/>
      <c r="DR635" s="136"/>
      <c r="EB635" s="136"/>
      <c r="EL635" s="136"/>
      <c r="EV635" s="136"/>
      <c r="FF635" s="136"/>
      <c r="FP635" s="136"/>
      <c r="FZ635" s="136"/>
      <c r="GJ635" s="136"/>
      <c r="GT635" s="136"/>
      <c r="HD635" s="136"/>
      <c r="HN635" s="136"/>
      <c r="HX635" s="136"/>
      <c r="JL635" s="136"/>
    </row>
    <row xmlns:x14ac="http://schemas.microsoft.com/office/spreadsheetml/2009/9/ac" r="636" s="3" customFormat="true" x14ac:dyDescent="0.25">
      <c r="A636" s="426"/>
      <c r="B636" s="136"/>
      <c r="L636" s="136"/>
      <c r="V636" s="136"/>
      <c r="AF636" s="136"/>
      <c r="AP636" s="136"/>
      <c r="AZ636" s="136"/>
      <c r="BA636" s="136"/>
      <c r="BB636" s="136"/>
      <c r="BC636" s="136"/>
      <c r="BD636" s="136"/>
      <c r="BE636" s="136"/>
      <c r="BF636" s="136"/>
      <c r="BG636" s="136"/>
      <c r="BJ636" s="136"/>
      <c r="BT636" s="136"/>
      <c r="CD636" s="136"/>
      <c r="CN636" s="136"/>
      <c r="CX636" s="136"/>
      <c r="DH636" s="136"/>
      <c r="DR636" s="136"/>
      <c r="EB636" s="136"/>
      <c r="EL636" s="136"/>
      <c r="EV636" s="136"/>
      <c r="FF636" s="136"/>
      <c r="FP636" s="136"/>
      <c r="FZ636" s="136"/>
      <c r="GJ636" s="136"/>
      <c r="GT636" s="136"/>
      <c r="HD636" s="136"/>
      <c r="HN636" s="136"/>
      <c r="HX636" s="136"/>
      <c r="JL636" s="136"/>
    </row>
    <row xmlns:x14ac="http://schemas.microsoft.com/office/spreadsheetml/2009/9/ac" r="637" s="3" customFormat="true" x14ac:dyDescent="0.25">
      <c r="A637" s="426"/>
      <c r="B637" s="136"/>
      <c r="L637" s="136"/>
      <c r="V637" s="136"/>
      <c r="AF637" s="136"/>
      <c r="AP637" s="136"/>
      <c r="AZ637" s="136"/>
      <c r="BA637" s="136"/>
      <c r="BB637" s="136"/>
      <c r="BC637" s="136"/>
      <c r="BD637" s="136"/>
      <c r="BE637" s="136"/>
      <c r="BF637" s="136"/>
      <c r="BG637" s="136"/>
      <c r="BJ637" s="136"/>
      <c r="BT637" s="136"/>
      <c r="CD637" s="136"/>
      <c r="CN637" s="136"/>
      <c r="CX637" s="136"/>
      <c r="DH637" s="136"/>
      <c r="DR637" s="136"/>
      <c r="EB637" s="136"/>
      <c r="EL637" s="136"/>
      <c r="EV637" s="136"/>
      <c r="FF637" s="136"/>
      <c r="FP637" s="136"/>
      <c r="FZ637" s="136"/>
      <c r="GJ637" s="136"/>
      <c r="GT637" s="136"/>
      <c r="HD637" s="136"/>
      <c r="HN637" s="136"/>
      <c r="HX637" s="136"/>
      <c r="JL637" s="136"/>
    </row>
  </sheetData>
  <mergeCells count="29">
    <mergeCell ref="JM26:JS26"/>
    <mergeCell ref="IS26:IY26"/>
    <mergeCell ref="C26:I26"/>
    <mergeCell ref="M26:S26"/>
    <mergeCell ref="W26:AC26"/>
    <mergeCell ref="AG26:AM26"/>
    <mergeCell ref="AQ26:AW26"/>
    <mergeCell ref="CE26:CK26"/>
    <mergeCell ref="CO26:CU26"/>
    <mergeCell ref="BU26:CA26"/>
    <mergeCell ref="BK26:BQ26"/>
    <mergeCell ref="BA26:BG26"/>
    <mergeCell ref="II26:IO26"/>
    <mergeCell ref="CY26:DE26"/>
    <mergeCell ref="DI26:DO26"/>
    <mergeCell ref="DS26:DY26"/>
    <mergeCell ref="JC26:JI26"/>
    <mergeCell ref="EC26:EI26"/>
    <mergeCell ref="A2:A3"/>
    <mergeCell ref="HE26:HK26"/>
    <mergeCell ref="HY26:IE26"/>
    <mergeCell ref="GU26:HA26"/>
    <mergeCell ref="GK26:GQ26"/>
    <mergeCell ref="HO26:HU26"/>
    <mergeCell ref="EM26:ES26"/>
    <mergeCell ref="EW26:FC26"/>
    <mergeCell ref="FG26:FM26"/>
    <mergeCell ref="FQ26:FW26"/>
    <mergeCell ref="GA26:G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 ref="A30" location="myrangeW26" display="myrangeW26"/>
    <hyperlink ref="A31" location="myrangeW27" display="myrangeW2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U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7" customWidth="true"/>
    <col min="3" max="3" width="29.75" customWidth="true"/>
    <col min="4" max="9" width="7.875" customWidth="true"/>
    <col min="10" max="11" width="1.125" customWidth="true"/>
    <col min="12" max="12" width="24.625" style="137" customWidth="true"/>
    <col min="13" max="13" width="29.75" customWidth="true"/>
    <col min="14" max="19" width="7.875" customWidth="true"/>
    <col min="20" max="21" width="1.125" customWidth="true"/>
    <col min="22" max="22" width="24.625" style="137" customWidth="true"/>
    <col min="23" max="23" width="29.75" customWidth="true"/>
    <col min="24" max="29" width="7.875" customWidth="true"/>
    <col min="30" max="31" width="1.125" customWidth="true"/>
    <col min="32" max="32" width="24.625" style="137" customWidth="true"/>
    <col min="33" max="33" width="29.75" customWidth="true"/>
    <col min="34" max="39" width="7.875" customWidth="true"/>
    <col min="40" max="41" width="1.125" customWidth="true"/>
    <col min="42" max="42" width="24.625" style="137" customWidth="true"/>
    <col min="43" max="43" width="29.75" customWidth="true"/>
    <col min="44" max="49" width="7.875" customWidth="true"/>
    <col min="50" max="51" width="1.125" customWidth="true"/>
    <col min="52" max="52" width="24.625" style="137" customWidth="true"/>
    <col min="53" max="53" width="29.75" style="137" customWidth="true"/>
    <col min="54" max="59" width="7.875" style="137" customWidth="true"/>
    <col min="60" max="61" width="1.125" customWidth="true"/>
    <col min="62" max="62" width="24.625" style="137" customWidth="true"/>
    <col min="63" max="63" width="29.75" customWidth="true"/>
    <col min="64" max="69" width="7.875" customWidth="true"/>
    <col min="70" max="71" width="1.125" customWidth="true"/>
    <col min="72" max="72" width="24.625" style="137" customWidth="true"/>
    <col min="73" max="73" width="29.75" customWidth="true"/>
    <col min="74" max="79" width="7.875" customWidth="true"/>
    <col min="80" max="81" width="1.125" customWidth="true"/>
    <col min="82" max="82" width="24.625" style="137" customWidth="true"/>
    <col min="83" max="83" width="29.75" customWidth="true"/>
    <col min="84" max="89" width="7.875" customWidth="true"/>
    <col min="90" max="91" width="1.125" customWidth="true"/>
    <col min="92" max="92" width="24.625" style="137" customWidth="true"/>
    <col min="93" max="93" width="29.75" customWidth="true"/>
    <col min="94" max="99" width="7.875" customWidth="true"/>
    <col min="100" max="101" width="1.125" customWidth="true"/>
    <col min="102" max="102" width="24.625" style="137" customWidth="true"/>
    <col min="103" max="103" width="29.75" customWidth="true"/>
    <col min="104" max="109" width="7.875" customWidth="true"/>
    <col min="110" max="111" width="1.125" customWidth="true"/>
    <col min="112" max="112" width="24.625" style="137" customWidth="true"/>
    <col min="113" max="113" width="29.75" customWidth="true"/>
    <col min="114" max="119" width="7.875" customWidth="true"/>
    <col min="120" max="121" width="1.125" customWidth="true"/>
    <col min="122" max="122" width="24.625" style="137" customWidth="true"/>
    <col min="123" max="123" width="29.75" customWidth="true"/>
    <col min="124" max="129" width="7.875" customWidth="true"/>
    <col min="130" max="131" width="1.125" customWidth="true"/>
    <col min="132" max="132" width="24.625" style="137" customWidth="true"/>
    <col min="133" max="133" width="29.75" customWidth="true"/>
    <col min="134" max="139" width="7.875" customWidth="true"/>
    <col min="140" max="141" width="1.125" customWidth="true"/>
    <col min="142" max="142" width="24.625" style="137" customWidth="true"/>
    <col min="143" max="143" width="29.75" customWidth="true"/>
    <col min="144" max="149" width="7.875" customWidth="true"/>
    <col min="150" max="151" width="1.125" customWidth="true"/>
    <col min="152" max="152" width="24.625" style="137" customWidth="true"/>
    <col min="153" max="153" width="29.75" customWidth="true"/>
    <col min="154" max="159" width="7.875" customWidth="true"/>
    <col min="160" max="161" width="1.125" customWidth="true"/>
    <col min="162" max="162" width="24.625" style="137" customWidth="true"/>
    <col min="163" max="163" width="29.75" customWidth="true"/>
    <col min="164" max="169" width="7.875" customWidth="true"/>
    <col min="170" max="171" width="1.125" customWidth="true"/>
    <col min="172" max="172" width="24.625" style="137" customWidth="true"/>
    <col min="173" max="173" width="29.75" customWidth="true"/>
    <col min="174" max="179" width="7.875" customWidth="true"/>
    <col min="180" max="181" width="1.125" customWidth="true"/>
    <col min="182" max="182" width="24.625" style="137" customWidth="true"/>
    <col min="183" max="183" width="29.75" customWidth="true"/>
    <col min="184" max="189" width="7.875" customWidth="true"/>
    <col min="190" max="191" width="1.125" customWidth="true"/>
    <col min="192" max="192" width="24.625" style="137" customWidth="true"/>
    <col min="193" max="193" width="29.75" customWidth="true"/>
    <col min="194" max="199" width="7.875" customWidth="true"/>
    <col min="200" max="201" width="1.125" customWidth="true"/>
    <col min="202" max="202" width="24.625" style="137" customWidth="true"/>
    <col min="203" max="203" width="29.75" customWidth="true"/>
    <col min="204" max="209" width="7.875" customWidth="true"/>
    <col min="210" max="211" width="1.125" customWidth="true"/>
    <col min="212" max="212" width="24.625" style="137" customWidth="true"/>
    <col min="213" max="213" width="29.75" customWidth="true"/>
    <col min="214" max="219" width="7.875" customWidth="true"/>
    <col min="220" max="221" width="1.125" customWidth="true"/>
    <col min="222" max="222" width="24.625" style="137" customWidth="true"/>
    <col min="223" max="223" width="29.75" customWidth="true"/>
    <col min="224" max="229" width="7.875" customWidth="true"/>
    <col min="230" max="231" width="1.125" customWidth="true"/>
    <col min="232" max="232" width="24.625" style="137" customWidth="true"/>
    <col min="233" max="233" width="29.75" customWidth="true"/>
    <col min="234" max="239" width="7.875" customWidth="true"/>
    <col min="240" max="241" width="1.125" customWidth="true"/>
    <col min="242" max="242" width="24.625" customWidth="true"/>
    <col min="243" max="243" width="29.75" customWidth="true"/>
    <col min="244" max="249" width="7.875" customWidth="true"/>
    <col min="250" max="251" width="1.125" customWidth="true"/>
    <col min="252" max="252" width="24.625" customWidth="true"/>
    <col min="253" max="253" width="29.75" customWidth="true"/>
    <col min="254" max="259" width="7.875" customWidth="true"/>
    <col min="260" max="261" width="1.125" customWidth="true"/>
    <col min="262" max="262" width="24.625" customWidth="true"/>
    <col min="263" max="263" width="29.75" customWidth="true"/>
    <col min="264" max="269" width="7.875" customWidth="true"/>
    <col min="270" max="271" width="1.125" customWidth="true"/>
    <col min="272" max="272" width="24.625" style="137" customWidth="true"/>
    <col min="273" max="273" width="29.75" customWidth="true"/>
    <col min="274" max="279" width="7.875" customWidth="true"/>
    <col min="280" max="281" width="1.125" customWidth="true"/>
  </cols>
  <sheetData>
    <row xmlns:x14ac="http://schemas.microsoft.com/office/spreadsheetml/2009/9/ac" r="1" s="359" customFormat="true" ht="30" customHeight="true" x14ac:dyDescent="0.25">
      <c r="B1" s="376" t="s">
        <v>22</v>
      </c>
      <c r="C1" s="599" t="s">
        <v>328</v>
      </c>
      <c r="D1" s="355" t="s">
        <v>143</v>
      </c>
      <c r="E1" s="355"/>
      <c r="F1" s="355"/>
      <c r="G1" s="355"/>
      <c r="H1" s="355"/>
      <c r="I1" s="358"/>
      <c r="J1" s="356"/>
      <c r="K1" s="357"/>
      <c r="L1" s="376" t="s">
        <v>22</v>
      </c>
      <c r="M1" s="599" t="s">
        <v>329</v>
      </c>
      <c r="N1" s="355" t="s">
        <v>143</v>
      </c>
      <c r="O1" s="355"/>
      <c r="P1" s="355"/>
      <c r="Q1" s="355"/>
      <c r="R1" s="355"/>
      <c r="S1" s="358"/>
      <c r="T1" s="356"/>
      <c r="U1" s="357"/>
      <c r="V1" s="376" t="s">
        <v>22</v>
      </c>
      <c r="W1" s="599" t="s">
        <v>330</v>
      </c>
      <c r="X1" s="355" t="s">
        <v>143</v>
      </c>
      <c r="Y1" s="355"/>
      <c r="Z1" s="355"/>
      <c r="AA1" s="355"/>
      <c r="AB1" s="355"/>
      <c r="AC1" s="358"/>
      <c r="AD1" s="356"/>
      <c r="AE1" s="357"/>
      <c r="AF1" s="376" t="s">
        <v>22</v>
      </c>
      <c r="AG1" s="599" t="s">
        <v>331</v>
      </c>
      <c r="AH1" s="355" t="s">
        <v>143</v>
      </c>
      <c r="AI1" s="355"/>
      <c r="AJ1" s="355"/>
      <c r="AK1" s="355"/>
      <c r="AL1" s="355"/>
      <c r="AM1" s="358"/>
      <c r="AN1" s="356"/>
      <c r="AO1" s="357"/>
      <c r="AP1" s="376" t="s">
        <v>22</v>
      </c>
      <c r="AQ1" s="599" t="s">
        <v>332</v>
      </c>
      <c r="AR1" s="355" t="s">
        <v>143</v>
      </c>
      <c r="AS1" s="355"/>
      <c r="AT1" s="355"/>
      <c r="AU1" s="355"/>
      <c r="AV1" s="355"/>
      <c r="AW1" s="358"/>
      <c r="AX1" s="356"/>
      <c r="AY1" s="357"/>
      <c r="AZ1" s="376" t="s">
        <v>22</v>
      </c>
      <c r="BA1" s="599" t="s">
        <v>333</v>
      </c>
      <c r="BB1" s="355" t="s">
        <v>143</v>
      </c>
      <c r="BC1" s="355"/>
      <c r="BD1" s="355"/>
      <c r="BE1" s="355"/>
      <c r="BF1" s="355"/>
      <c r="BG1" s="358"/>
      <c r="BH1" s="356"/>
      <c r="BI1" s="357"/>
      <c r="BJ1" s="376" t="s">
        <v>22</v>
      </c>
      <c r="BK1" s="599" t="s">
        <v>334</v>
      </c>
      <c r="BL1" s="355" t="s">
        <v>143</v>
      </c>
      <c r="BM1" s="355"/>
      <c r="BN1" s="355"/>
      <c r="BO1" s="355"/>
      <c r="BP1" s="355"/>
      <c r="BQ1" s="358"/>
      <c r="BR1" s="356"/>
      <c r="BS1" s="357"/>
      <c r="BT1" s="376" t="s">
        <v>22</v>
      </c>
      <c r="BU1" s="599" t="s">
        <v>335</v>
      </c>
      <c r="BV1" s="355" t="s">
        <v>143</v>
      </c>
      <c r="BW1" s="355"/>
      <c r="BX1" s="355"/>
      <c r="BY1" s="355"/>
      <c r="BZ1" s="355"/>
      <c r="CA1" s="358"/>
      <c r="CB1" s="356"/>
      <c r="CC1" s="357"/>
      <c r="CD1" s="376" t="s">
        <v>22</v>
      </c>
      <c r="CE1" s="599" t="s">
        <v>336</v>
      </c>
      <c r="CF1" s="355" t="s">
        <v>143</v>
      </c>
      <c r="CG1" s="355"/>
      <c r="CH1" s="355"/>
      <c r="CI1" s="355"/>
      <c r="CJ1" s="355"/>
      <c r="CK1" s="358"/>
      <c r="CL1" s="356"/>
      <c r="CM1" s="357"/>
      <c r="CN1" s="376" t="s">
        <v>22</v>
      </c>
      <c r="CO1" s="599" t="s">
        <v>337</v>
      </c>
      <c r="CP1" s="355" t="s">
        <v>143</v>
      </c>
      <c r="CQ1" s="355"/>
      <c r="CR1" s="355"/>
      <c r="CS1" s="355"/>
      <c r="CT1" s="355"/>
      <c r="CU1" s="358"/>
      <c r="CV1" s="356"/>
      <c r="CW1" s="357"/>
      <c r="CX1" s="376" t="s">
        <v>22</v>
      </c>
      <c r="CY1" s="599" t="s">
        <v>338</v>
      </c>
      <c r="CZ1" s="355" t="s">
        <v>143</v>
      </c>
      <c r="DA1" s="355"/>
      <c r="DB1" s="355"/>
      <c r="DC1" s="355"/>
      <c r="DD1" s="355"/>
      <c r="DE1" s="358"/>
      <c r="DF1" s="356"/>
      <c r="DG1" s="357"/>
      <c r="DH1" s="376" t="s">
        <v>22</v>
      </c>
      <c r="DI1" s="599" t="s">
        <v>338</v>
      </c>
      <c r="DJ1" s="355" t="s">
        <v>143</v>
      </c>
      <c r="DK1" s="355"/>
      <c r="DL1" s="355"/>
      <c r="DM1" s="355"/>
      <c r="DN1" s="355"/>
      <c r="DO1" s="358"/>
      <c r="DP1" s="356"/>
      <c r="DQ1" s="357"/>
      <c r="DR1" s="376" t="s">
        <v>22</v>
      </c>
      <c r="DS1" s="599" t="s">
        <v>339</v>
      </c>
      <c r="DT1" s="355" t="s">
        <v>143</v>
      </c>
      <c r="DU1" s="355"/>
      <c r="DV1" s="355"/>
      <c r="DW1" s="355"/>
      <c r="DX1" s="355"/>
      <c r="DY1" s="358"/>
      <c r="DZ1" s="356"/>
      <c r="EA1" s="357"/>
      <c r="EB1" s="376" t="s">
        <v>22</v>
      </c>
      <c r="EC1" s="599" t="s">
        <v>339</v>
      </c>
      <c r="ED1" s="355" t="s">
        <v>143</v>
      </c>
      <c r="EE1" s="355"/>
      <c r="EF1" s="355"/>
      <c r="EG1" s="355"/>
      <c r="EH1" s="355"/>
      <c r="EI1" s="358"/>
      <c r="EJ1" s="356"/>
      <c r="EK1" s="357"/>
      <c r="EL1" s="376" t="s">
        <v>22</v>
      </c>
      <c r="EM1" s="599" t="s">
        <v>340</v>
      </c>
      <c r="EN1" s="355" t="s">
        <v>143</v>
      </c>
      <c r="EO1" s="355"/>
      <c r="EP1" s="355"/>
      <c r="EQ1" s="355"/>
      <c r="ER1" s="355"/>
      <c r="ES1" s="358"/>
      <c r="ET1" s="356"/>
      <c r="EU1" s="357"/>
      <c r="EV1" s="376" t="s">
        <v>22</v>
      </c>
      <c r="EW1" s="599" t="s">
        <v>340</v>
      </c>
      <c r="EX1" s="355" t="s">
        <v>143</v>
      </c>
      <c r="EY1" s="355"/>
      <c r="EZ1" s="355"/>
      <c r="FA1" s="355"/>
      <c r="FB1" s="355"/>
      <c r="FC1" s="358"/>
      <c r="FD1" s="356"/>
      <c r="FE1" s="357"/>
      <c r="FF1" s="376" t="s">
        <v>22</v>
      </c>
      <c r="FG1" s="599" t="s">
        <v>341</v>
      </c>
      <c r="FH1" s="355" t="s">
        <v>143</v>
      </c>
      <c r="FI1" s="355"/>
      <c r="FJ1" s="355"/>
      <c r="FK1" s="355"/>
      <c r="FL1" s="355"/>
      <c r="FM1" s="358"/>
      <c r="FN1" s="356"/>
      <c r="FO1" s="357"/>
      <c r="FP1" s="376" t="s">
        <v>22</v>
      </c>
      <c r="FQ1" s="599" t="s">
        <v>341</v>
      </c>
      <c r="FR1" s="355" t="s">
        <v>143</v>
      </c>
      <c r="FS1" s="355"/>
      <c r="FT1" s="355"/>
      <c r="FU1" s="355"/>
      <c r="FV1" s="355"/>
      <c r="FW1" s="358"/>
      <c r="FX1" s="356"/>
      <c r="FY1" s="357"/>
      <c r="FZ1" s="376" t="s">
        <v>22</v>
      </c>
      <c r="GA1" s="599" t="s">
        <v>342</v>
      </c>
      <c r="GB1" s="355" t="s">
        <v>143</v>
      </c>
      <c r="GC1" s="355"/>
      <c r="GD1" s="355"/>
      <c r="GE1" s="355"/>
      <c r="GF1" s="355"/>
      <c r="GG1" s="358"/>
      <c r="GH1" s="356"/>
      <c r="GI1" s="357"/>
      <c r="GJ1" s="376" t="s">
        <v>22</v>
      </c>
      <c r="GK1" s="599" t="s">
        <v>342</v>
      </c>
      <c r="GL1" s="355" t="s">
        <v>143</v>
      </c>
      <c r="GM1" s="355"/>
      <c r="GN1" s="355"/>
      <c r="GO1" s="355"/>
      <c r="GP1" s="355"/>
      <c r="GQ1" s="358"/>
      <c r="GR1" s="356"/>
      <c r="GS1" s="357"/>
      <c r="GT1" s="376" t="s">
        <v>22</v>
      </c>
      <c r="GU1" s="599" t="s">
        <v>343</v>
      </c>
      <c r="GV1" s="355" t="s">
        <v>143</v>
      </c>
      <c r="GW1" s="355"/>
      <c r="GX1" s="355"/>
      <c r="GY1" s="355"/>
      <c r="GZ1" s="355"/>
      <c r="HA1" s="358"/>
      <c r="HB1" s="356"/>
      <c r="HC1" s="357"/>
      <c r="HD1" s="376" t="s">
        <v>22</v>
      </c>
      <c r="HE1" s="599" t="s">
        <v>344</v>
      </c>
      <c r="HF1" s="355" t="s">
        <v>143</v>
      </c>
      <c r="HG1" s="355"/>
      <c r="HH1" s="355"/>
      <c r="HI1" s="355"/>
      <c r="HJ1" s="355"/>
      <c r="HK1" s="358"/>
      <c r="HL1" s="356"/>
      <c r="HM1" s="357"/>
      <c r="HN1" s="376" t="s">
        <v>22</v>
      </c>
      <c r="HO1" s="599" t="s">
        <v>345</v>
      </c>
      <c r="HP1" s="355" t="s">
        <v>143</v>
      </c>
      <c r="HQ1" s="355"/>
      <c r="HR1" s="355"/>
      <c r="HS1" s="355"/>
      <c r="HT1" s="355"/>
      <c r="HU1" s="358"/>
      <c r="HV1" s="356"/>
      <c r="HW1" s="357"/>
      <c r="HX1" s="376" t="s">
        <v>22</v>
      </c>
      <c r="HY1" s="599" t="s">
        <v>345</v>
      </c>
      <c r="HZ1" s="355" t="s">
        <v>143</v>
      </c>
      <c r="IA1" s="355"/>
      <c r="IB1" s="355"/>
      <c r="IC1" s="355"/>
      <c r="ID1" s="355"/>
      <c r="IE1" s="358"/>
      <c r="IF1" s="356"/>
      <c r="IG1" s="357"/>
      <c r="IH1" s="376" t="s">
        <v>22</v>
      </c>
      <c r="II1" s="599" t="s">
        <v>345</v>
      </c>
      <c r="IJ1" s="355" t="s">
        <v>143</v>
      </c>
      <c r="IK1" s="355"/>
      <c r="IL1" s="355"/>
      <c r="IM1" s="355"/>
      <c r="IN1" s="355"/>
      <c r="IO1" s="358"/>
      <c r="IP1" s="356"/>
      <c r="IQ1" s="357"/>
      <c r="IR1" s="376" t="s">
        <v>22</v>
      </c>
      <c r="IS1" s="599">
        <v>2020</v>
      </c>
      <c r="IT1" s="355" t="s">
        <v>143</v>
      </c>
      <c r="IU1" s="355"/>
      <c r="IV1" s="355"/>
      <c r="IW1" s="355"/>
      <c r="IX1" s="355"/>
      <c r="IY1" s="358"/>
      <c r="IZ1" s="356"/>
      <c r="JA1" s="357"/>
      <c r="JB1" s="376" t="s">
        <v>22</v>
      </c>
      <c r="JC1" s="599">
        <v>2021</v>
      </c>
      <c r="JD1" s="355" t="s">
        <v>143</v>
      </c>
      <c r="JE1" s="355"/>
      <c r="JF1" s="355"/>
      <c r="JG1" s="355"/>
      <c r="JH1" s="355"/>
      <c r="JI1" s="358"/>
      <c r="JJ1" s="356"/>
      <c r="JK1" s="357"/>
      <c r="JL1" s="376" t="s">
        <v>22</v>
      </c>
      <c r="JM1" s="599">
        <v>2022</v>
      </c>
      <c r="JN1" s="355" t="s">
        <v>143</v>
      </c>
      <c r="JO1" s="355"/>
      <c r="JP1" s="355"/>
      <c r="JQ1" s="355"/>
      <c r="JR1" s="355"/>
      <c r="JS1" s="358"/>
      <c r="JT1" s="356"/>
      <c r="JU1" s="357"/>
    </row>
    <row xmlns:x14ac="http://schemas.microsoft.com/office/spreadsheetml/2009/9/ac" r="2" s="359" customFormat="true" ht="30" customHeight="true" x14ac:dyDescent="0.25">
      <c r="A2" s="614" t="s">
        <v>394</v>
      </c>
      <c r="B2" s="362" t="s">
        <v>303</v>
      </c>
      <c r="C2" s="299" t="s">
        <v>184</v>
      </c>
      <c r="D2" s="299" t="s">
        <v>198</v>
      </c>
      <c r="E2" s="363"/>
      <c r="F2" s="363"/>
      <c r="G2" s="363"/>
      <c r="H2" s="363"/>
      <c r="I2" s="364"/>
      <c r="J2" s="360" t="s">
        <v>346</v>
      </c>
      <c r="K2" s="405"/>
      <c r="L2" s="362" t="s">
        <v>304</v>
      </c>
      <c r="M2" s="299" t="s">
        <v>184</v>
      </c>
      <c r="N2" s="299" t="s">
        <v>199</v>
      </c>
      <c r="O2" s="363"/>
      <c r="P2" s="363"/>
      <c r="Q2" s="363"/>
      <c r="R2" s="363"/>
      <c r="S2" s="364"/>
      <c r="T2" s="360" t="s">
        <v>346</v>
      </c>
      <c r="U2" s="405"/>
      <c r="V2" s="362" t="s">
        <v>305</v>
      </c>
      <c r="W2" s="299" t="s">
        <v>184</v>
      </c>
      <c r="X2" s="299" t="s">
        <v>200</v>
      </c>
      <c r="Y2" s="363"/>
      <c r="Z2" s="363"/>
      <c r="AA2" s="363"/>
      <c r="AB2" s="363"/>
      <c r="AC2" s="364"/>
      <c r="AD2" s="360" t="s">
        <v>346</v>
      </c>
      <c r="AE2" s="405"/>
      <c r="AF2" s="362" t="s">
        <v>306</v>
      </c>
      <c r="AG2" s="299" t="s">
        <v>184</v>
      </c>
      <c r="AH2" s="299" t="s">
        <v>201</v>
      </c>
      <c r="AI2" s="363"/>
      <c r="AJ2" s="363"/>
      <c r="AK2" s="363"/>
      <c r="AL2" s="363"/>
      <c r="AM2" s="364"/>
      <c r="AN2" s="360" t="s">
        <v>346</v>
      </c>
      <c r="AO2" s="405"/>
      <c r="AP2" s="362" t="s">
        <v>307</v>
      </c>
      <c r="AQ2" s="299" t="s">
        <v>184</v>
      </c>
      <c r="AR2" s="299" t="s">
        <v>202</v>
      </c>
      <c r="AS2" s="363"/>
      <c r="AT2" s="363"/>
      <c r="AU2" s="363"/>
      <c r="AV2" s="363"/>
      <c r="AW2" s="364"/>
      <c r="AX2" s="360" t="s">
        <v>346</v>
      </c>
      <c r="AY2" s="405"/>
      <c r="AZ2" s="362" t="s">
        <v>308</v>
      </c>
      <c r="BA2" s="299" t="s">
        <v>184</v>
      </c>
      <c r="BB2" s="299" t="s">
        <v>203</v>
      </c>
      <c r="BC2" s="363"/>
      <c r="BD2" s="363"/>
      <c r="BE2" s="363"/>
      <c r="BF2" s="363"/>
      <c r="BG2" s="364"/>
      <c r="BH2" s="360" t="s">
        <v>346</v>
      </c>
      <c r="BI2" s="405"/>
      <c r="BJ2" s="362" t="s">
        <v>309</v>
      </c>
      <c r="BK2" s="299" t="s">
        <v>184</v>
      </c>
      <c r="BL2" s="299" t="s">
        <v>204</v>
      </c>
      <c r="BM2" s="363"/>
      <c r="BN2" s="363"/>
      <c r="BO2" s="363"/>
      <c r="BP2" s="363"/>
      <c r="BQ2" s="364"/>
      <c r="BR2" s="360" t="s">
        <v>346</v>
      </c>
      <c r="BS2" s="405"/>
      <c r="BT2" s="362" t="s">
        <v>310</v>
      </c>
      <c r="BU2" s="299" t="s">
        <v>184</v>
      </c>
      <c r="BV2" s="299" t="s">
        <v>205</v>
      </c>
      <c r="BW2" s="363"/>
      <c r="BX2" s="363"/>
      <c r="BY2" s="363"/>
      <c r="BZ2" s="363"/>
      <c r="CA2" s="364"/>
      <c r="CB2" s="360" t="s">
        <v>346</v>
      </c>
      <c r="CC2" s="405"/>
      <c r="CD2" s="362" t="s">
        <v>311</v>
      </c>
      <c r="CE2" s="299" t="s">
        <v>184</v>
      </c>
      <c r="CF2" s="299" t="s">
        <v>206</v>
      </c>
      <c r="CG2" s="363"/>
      <c r="CH2" s="363"/>
      <c r="CI2" s="363"/>
      <c r="CJ2" s="363"/>
      <c r="CK2" s="364"/>
      <c r="CL2" s="360" t="s">
        <v>346</v>
      </c>
      <c r="CM2" s="405"/>
      <c r="CN2" s="362" t="s">
        <v>312</v>
      </c>
      <c r="CO2" s="299" t="s">
        <v>184</v>
      </c>
      <c r="CP2" s="299" t="s">
        <v>207</v>
      </c>
      <c r="CQ2" s="363"/>
      <c r="CR2" s="363"/>
      <c r="CS2" s="363"/>
      <c r="CT2" s="363"/>
      <c r="CU2" s="364"/>
      <c r="CV2" s="360" t="s">
        <v>346</v>
      </c>
      <c r="CW2" s="405"/>
      <c r="CX2" s="362" t="s">
        <v>313</v>
      </c>
      <c r="CY2" s="299" t="s">
        <v>184</v>
      </c>
      <c r="CZ2" s="299" t="s">
        <v>221</v>
      </c>
      <c r="DA2" s="363"/>
      <c r="DB2" s="363"/>
      <c r="DC2" s="363"/>
      <c r="DD2" s="363"/>
      <c r="DE2" s="364"/>
      <c r="DF2" s="360" t="s">
        <v>346</v>
      </c>
      <c r="DG2" s="405"/>
      <c r="DH2" s="362" t="s">
        <v>314</v>
      </c>
      <c r="DI2" s="299" t="s">
        <v>183</v>
      </c>
      <c r="DJ2" s="299" t="s">
        <v>144</v>
      </c>
      <c r="DK2" s="363"/>
      <c r="DL2" s="363"/>
      <c r="DM2" s="363"/>
      <c r="DN2" s="363"/>
      <c r="DO2" s="364"/>
      <c r="DP2" s="360" t="s">
        <v>346</v>
      </c>
      <c r="DQ2" s="405"/>
      <c r="DR2" s="362" t="s">
        <v>315</v>
      </c>
      <c r="DS2" s="299" t="s">
        <v>184</v>
      </c>
      <c r="DT2" s="299" t="s">
        <v>145</v>
      </c>
      <c r="DU2" s="363"/>
      <c r="DV2" s="363"/>
      <c r="DW2" s="363"/>
      <c r="DX2" s="363"/>
      <c r="DY2" s="364"/>
      <c r="DZ2" s="360" t="s">
        <v>346</v>
      </c>
      <c r="EA2" s="405"/>
      <c r="EB2" s="362" t="s">
        <v>316</v>
      </c>
      <c r="EC2" s="299" t="s">
        <v>183</v>
      </c>
      <c r="ED2" s="299" t="s">
        <v>144</v>
      </c>
      <c r="EE2" s="363"/>
      <c r="EF2" s="363"/>
      <c r="EG2" s="363"/>
      <c r="EH2" s="363"/>
      <c r="EI2" s="364"/>
      <c r="EJ2" s="360" t="s">
        <v>346</v>
      </c>
      <c r="EK2" s="405"/>
      <c r="EL2" s="362" t="s">
        <v>317</v>
      </c>
      <c r="EM2" s="299" t="s">
        <v>184</v>
      </c>
      <c r="EN2" s="299" t="s">
        <v>146</v>
      </c>
      <c r="EO2" s="363"/>
      <c r="EP2" s="363"/>
      <c r="EQ2" s="363"/>
      <c r="ER2" s="363"/>
      <c r="ES2" s="364"/>
      <c r="ET2" s="360" t="s">
        <v>346</v>
      </c>
      <c r="EU2" s="405"/>
      <c r="EV2" s="362" t="s">
        <v>318</v>
      </c>
      <c r="EW2" s="299" t="s">
        <v>183</v>
      </c>
      <c r="EX2" s="299" t="s">
        <v>144</v>
      </c>
      <c r="EY2" s="363"/>
      <c r="EZ2" s="363"/>
      <c r="FA2" s="363"/>
      <c r="FB2" s="363"/>
      <c r="FC2" s="364"/>
      <c r="FD2" s="360" t="s">
        <v>346</v>
      </c>
      <c r="FE2" s="405"/>
      <c r="FF2" s="362" t="s">
        <v>319</v>
      </c>
      <c r="FG2" s="299" t="s">
        <v>184</v>
      </c>
      <c r="FH2" s="299" t="s">
        <v>147</v>
      </c>
      <c r="FI2" s="363"/>
      <c r="FJ2" s="363"/>
      <c r="FK2" s="363"/>
      <c r="FL2" s="363"/>
      <c r="FM2" s="364"/>
      <c r="FN2" s="360" t="s">
        <v>346</v>
      </c>
      <c r="FO2" s="405"/>
      <c r="FP2" s="362" t="s">
        <v>320</v>
      </c>
      <c r="FQ2" s="299" t="s">
        <v>248</v>
      </c>
      <c r="FR2" s="299" t="s">
        <v>247</v>
      </c>
      <c r="FS2" s="363"/>
      <c r="FT2" s="363"/>
      <c r="FU2" s="363"/>
      <c r="FV2" s="363"/>
      <c r="FW2" s="364"/>
      <c r="FX2" s="360" t="s">
        <v>346</v>
      </c>
      <c r="FY2" s="405"/>
      <c r="FZ2" s="362" t="s">
        <v>321</v>
      </c>
      <c r="GA2" s="299" t="s">
        <v>183</v>
      </c>
      <c r="GB2" s="299" t="s">
        <v>144</v>
      </c>
      <c r="GC2" s="363"/>
      <c r="GD2" s="363"/>
      <c r="GE2" s="363"/>
      <c r="GF2" s="363"/>
      <c r="GG2" s="364"/>
      <c r="GH2" s="360" t="s">
        <v>346</v>
      </c>
      <c r="GI2" s="405"/>
      <c r="GJ2" s="362" t="s">
        <v>322</v>
      </c>
      <c r="GK2" s="299" t="s">
        <v>184</v>
      </c>
      <c r="GL2" s="299" t="s">
        <v>194</v>
      </c>
      <c r="GM2" s="363"/>
      <c r="GN2" s="363"/>
      <c r="GO2" s="363"/>
      <c r="GP2" s="363"/>
      <c r="GQ2" s="364"/>
      <c r="GR2" s="360" t="s">
        <v>346</v>
      </c>
      <c r="GS2" s="405"/>
      <c r="GT2" s="362" t="s">
        <v>323</v>
      </c>
      <c r="GU2" s="299" t="s">
        <v>184</v>
      </c>
      <c r="GV2" s="299" t="s">
        <v>190</v>
      </c>
      <c r="GW2" s="363"/>
      <c r="GX2" s="363"/>
      <c r="GY2" s="363"/>
      <c r="GZ2" s="363"/>
      <c r="HA2" s="364"/>
      <c r="HB2" s="360" t="s">
        <v>346</v>
      </c>
      <c r="HC2" s="405"/>
      <c r="HD2" s="362" t="s">
        <v>324</v>
      </c>
      <c r="HE2" s="299" t="s">
        <v>184</v>
      </c>
      <c r="HF2" s="299" t="s">
        <v>164</v>
      </c>
      <c r="HG2" s="363"/>
      <c r="HH2" s="363"/>
      <c r="HI2" s="363"/>
      <c r="HJ2" s="363"/>
      <c r="HK2" s="364"/>
      <c r="HL2" s="360" t="s">
        <v>346</v>
      </c>
      <c r="HM2" s="405"/>
      <c r="HN2" s="362" t="s">
        <v>325</v>
      </c>
      <c r="HO2" s="299" t="s">
        <v>248</v>
      </c>
      <c r="HP2" s="299" t="s">
        <v>252</v>
      </c>
      <c r="HQ2" s="363"/>
      <c r="HR2" s="363"/>
      <c r="HS2" s="363"/>
      <c r="HT2" s="363"/>
      <c r="HU2" s="364"/>
      <c r="HV2" s="360" t="s">
        <v>346</v>
      </c>
      <c r="HW2" s="405"/>
      <c r="HX2" s="362" t="s">
        <v>326</v>
      </c>
      <c r="HY2" s="299" t="s">
        <v>184</v>
      </c>
      <c r="HZ2" s="299" t="s">
        <v>262</v>
      </c>
      <c r="IA2" s="363"/>
      <c r="IB2" s="363"/>
      <c r="IC2" s="363"/>
      <c r="ID2" s="363"/>
      <c r="IE2" s="364"/>
      <c r="IF2" s="360" t="s">
        <v>346</v>
      </c>
      <c r="IG2" s="405"/>
      <c r="IH2" s="362" t="s">
        <v>327</v>
      </c>
      <c r="II2" s="299" t="s">
        <v>248</v>
      </c>
      <c r="IJ2" s="299" t="s">
        <v>277</v>
      </c>
      <c r="IK2" s="363"/>
      <c r="IL2" s="363"/>
      <c r="IM2" s="363"/>
      <c r="IN2" s="363"/>
      <c r="IO2" s="364"/>
      <c r="IP2" s="360" t="s">
        <v>346</v>
      </c>
      <c r="IQ2" s="361"/>
      <c r="IR2" s="362" t="s">
        <v>362</v>
      </c>
      <c r="IS2" s="299" t="s">
        <v>183</v>
      </c>
      <c r="IT2" s="299" t="s">
        <v>144</v>
      </c>
      <c r="IU2" s="363"/>
      <c r="IV2" s="363"/>
      <c r="IW2" s="363"/>
      <c r="IX2" s="363"/>
      <c r="IY2" s="364"/>
      <c r="IZ2" s="360" t="s">
        <v>346</v>
      </c>
      <c r="JA2" s="405"/>
      <c r="JB2" s="362" t="s">
        <v>413</v>
      </c>
      <c r="JC2" s="299" t="s">
        <v>183</v>
      </c>
      <c r="JD2" s="299" t="s">
        <v>144</v>
      </c>
      <c r="JE2" s="363"/>
      <c r="JF2" s="363"/>
      <c r="JG2" s="363"/>
      <c r="JH2" s="363"/>
      <c r="JI2" s="364"/>
      <c r="JJ2" s="360" t="s">
        <v>346</v>
      </c>
      <c r="JK2" s="405"/>
      <c r="JL2" s="362" t="s">
        <v>399</v>
      </c>
      <c r="JM2" s="299" t="s">
        <v>184</v>
      </c>
      <c r="JN2" s="299" t="s">
        <v>262</v>
      </c>
      <c r="JO2" s="363"/>
      <c r="JP2" s="363"/>
      <c r="JQ2" s="363"/>
      <c r="JR2" s="363"/>
      <c r="JS2" s="364"/>
      <c r="JT2" s="360" t="s">
        <v>346</v>
      </c>
      <c r="JU2" s="405"/>
    </row>
    <row xmlns:x14ac="http://schemas.microsoft.com/office/spreadsheetml/2009/9/ac" r="3" s="289" customFormat="true" ht="18" customHeight="true" x14ac:dyDescent="0.25">
      <c r="A3" s="614"/>
      <c r="B3" s="404" t="s">
        <v>175</v>
      </c>
      <c r="C3" s="301" t="s">
        <v>54</v>
      </c>
      <c r="D3" s="302" t="s">
        <v>7</v>
      </c>
      <c r="E3" s="303" t="s">
        <v>1</v>
      </c>
      <c r="F3" s="303" t="s">
        <v>2</v>
      </c>
      <c r="G3" s="303" t="s">
        <v>16</v>
      </c>
      <c r="H3" s="303" t="s">
        <v>17</v>
      </c>
      <c r="I3" s="304" t="s">
        <v>18</v>
      </c>
      <c r="J3" s="287"/>
      <c r="K3" s="305"/>
      <c r="L3" s="404" t="s">
        <v>175</v>
      </c>
      <c r="M3" s="301" t="s">
        <v>54</v>
      </c>
      <c r="N3" s="302" t="s">
        <v>7</v>
      </c>
      <c r="O3" s="303" t="s">
        <v>1</v>
      </c>
      <c r="P3" s="303" t="s">
        <v>2</v>
      </c>
      <c r="Q3" s="303" t="s">
        <v>16</v>
      </c>
      <c r="R3" s="303" t="s">
        <v>17</v>
      </c>
      <c r="S3" s="304" t="s">
        <v>18</v>
      </c>
      <c r="T3" s="287"/>
      <c r="U3" s="305"/>
      <c r="V3" s="404" t="s">
        <v>175</v>
      </c>
      <c r="W3" s="301" t="s">
        <v>54</v>
      </c>
      <c r="X3" s="302" t="s">
        <v>7</v>
      </c>
      <c r="Y3" s="303" t="s">
        <v>1</v>
      </c>
      <c r="Z3" s="303" t="s">
        <v>2</v>
      </c>
      <c r="AA3" s="303" t="s">
        <v>16</v>
      </c>
      <c r="AB3" s="303" t="s">
        <v>17</v>
      </c>
      <c r="AC3" s="304" t="s">
        <v>18</v>
      </c>
      <c r="AD3" s="287"/>
      <c r="AE3" s="305"/>
      <c r="AF3" s="404" t="s">
        <v>175</v>
      </c>
      <c r="AG3" s="301" t="s">
        <v>54</v>
      </c>
      <c r="AH3" s="302" t="s">
        <v>7</v>
      </c>
      <c r="AI3" s="303" t="s">
        <v>1</v>
      </c>
      <c r="AJ3" s="303" t="s">
        <v>2</v>
      </c>
      <c r="AK3" s="303" t="s">
        <v>16</v>
      </c>
      <c r="AL3" s="303" t="s">
        <v>17</v>
      </c>
      <c r="AM3" s="304" t="s">
        <v>18</v>
      </c>
      <c r="AN3" s="287"/>
      <c r="AO3" s="305"/>
      <c r="AP3" s="404" t="s">
        <v>175</v>
      </c>
      <c r="AQ3" s="301" t="s">
        <v>54</v>
      </c>
      <c r="AR3" s="302" t="s">
        <v>7</v>
      </c>
      <c r="AS3" s="303" t="s">
        <v>1</v>
      </c>
      <c r="AT3" s="303" t="s">
        <v>2</v>
      </c>
      <c r="AU3" s="303" t="s">
        <v>16</v>
      </c>
      <c r="AV3" s="303" t="s">
        <v>17</v>
      </c>
      <c r="AW3" s="304" t="s">
        <v>18</v>
      </c>
      <c r="AX3" s="287"/>
      <c r="AY3" s="305"/>
      <c r="AZ3" s="404" t="s">
        <v>175</v>
      </c>
      <c r="BA3" s="306" t="s">
        <v>54</v>
      </c>
      <c r="BB3" s="302" t="s">
        <v>7</v>
      </c>
      <c r="BC3" s="303" t="s">
        <v>1</v>
      </c>
      <c r="BD3" s="303" t="s">
        <v>2</v>
      </c>
      <c r="BE3" s="303" t="s">
        <v>16</v>
      </c>
      <c r="BF3" s="303" t="s">
        <v>17</v>
      </c>
      <c r="BG3" s="304" t="s">
        <v>18</v>
      </c>
      <c r="BH3" s="287"/>
      <c r="BI3" s="305"/>
      <c r="BJ3" s="404" t="s">
        <v>175</v>
      </c>
      <c r="BK3" s="301" t="s">
        <v>54</v>
      </c>
      <c r="BL3" s="302" t="s">
        <v>7</v>
      </c>
      <c r="BM3" s="303" t="s">
        <v>1</v>
      </c>
      <c r="BN3" s="303" t="s">
        <v>2</v>
      </c>
      <c r="BO3" s="303" t="s">
        <v>16</v>
      </c>
      <c r="BP3" s="303" t="s">
        <v>17</v>
      </c>
      <c r="BQ3" s="304" t="s">
        <v>18</v>
      </c>
      <c r="BR3" s="287"/>
      <c r="BS3" s="305"/>
      <c r="BT3" s="404" t="s">
        <v>175</v>
      </c>
      <c r="BU3" s="301" t="s">
        <v>54</v>
      </c>
      <c r="BV3" s="302" t="s">
        <v>7</v>
      </c>
      <c r="BW3" s="303" t="s">
        <v>1</v>
      </c>
      <c r="BX3" s="303" t="s">
        <v>2</v>
      </c>
      <c r="BY3" s="303" t="s">
        <v>16</v>
      </c>
      <c r="BZ3" s="303" t="s">
        <v>17</v>
      </c>
      <c r="CA3" s="304" t="s">
        <v>18</v>
      </c>
      <c r="CB3" s="287"/>
      <c r="CC3" s="305"/>
      <c r="CD3" s="404" t="s">
        <v>175</v>
      </c>
      <c r="CE3" s="301" t="s">
        <v>54</v>
      </c>
      <c r="CF3" s="302" t="s">
        <v>7</v>
      </c>
      <c r="CG3" s="303" t="s">
        <v>1</v>
      </c>
      <c r="CH3" s="303" t="s">
        <v>2</v>
      </c>
      <c r="CI3" s="303" t="s">
        <v>16</v>
      </c>
      <c r="CJ3" s="303" t="s">
        <v>17</v>
      </c>
      <c r="CK3" s="304" t="s">
        <v>18</v>
      </c>
      <c r="CL3" s="287"/>
      <c r="CM3" s="305"/>
      <c r="CN3" s="404" t="s">
        <v>175</v>
      </c>
      <c r="CO3" s="301" t="s">
        <v>54</v>
      </c>
      <c r="CP3" s="302" t="s">
        <v>7</v>
      </c>
      <c r="CQ3" s="303" t="s">
        <v>1</v>
      </c>
      <c r="CR3" s="303" t="s">
        <v>2</v>
      </c>
      <c r="CS3" s="303" t="s">
        <v>16</v>
      </c>
      <c r="CT3" s="303" t="s">
        <v>17</v>
      </c>
      <c r="CU3" s="304" t="s">
        <v>18</v>
      </c>
      <c r="CV3" s="287"/>
      <c r="CW3" s="305"/>
      <c r="CX3" s="404" t="s">
        <v>175</v>
      </c>
      <c r="CY3" s="301" t="s">
        <v>54</v>
      </c>
      <c r="CZ3" s="302" t="s">
        <v>7</v>
      </c>
      <c r="DA3" s="303" t="s">
        <v>1</v>
      </c>
      <c r="DB3" s="303" t="s">
        <v>2</v>
      </c>
      <c r="DC3" s="303" t="s">
        <v>16</v>
      </c>
      <c r="DD3" s="303" t="s">
        <v>17</v>
      </c>
      <c r="DE3" s="304" t="s">
        <v>18</v>
      </c>
      <c r="DF3" s="287"/>
      <c r="DG3" s="305"/>
      <c r="DH3" s="404" t="s">
        <v>175</v>
      </c>
      <c r="DI3" s="301" t="s">
        <v>54</v>
      </c>
      <c r="DJ3" s="302" t="s">
        <v>7</v>
      </c>
      <c r="DK3" s="303" t="s">
        <v>1</v>
      </c>
      <c r="DL3" s="303" t="s">
        <v>2</v>
      </c>
      <c r="DM3" s="303" t="s">
        <v>16</v>
      </c>
      <c r="DN3" s="303" t="s">
        <v>17</v>
      </c>
      <c r="DO3" s="304" t="s">
        <v>18</v>
      </c>
      <c r="DP3" s="287"/>
      <c r="DQ3" s="305"/>
      <c r="DR3" s="404" t="s">
        <v>175</v>
      </c>
      <c r="DS3" s="301" t="s">
        <v>54</v>
      </c>
      <c r="DT3" s="302" t="s">
        <v>7</v>
      </c>
      <c r="DU3" s="303" t="s">
        <v>1</v>
      </c>
      <c r="DV3" s="303" t="s">
        <v>2</v>
      </c>
      <c r="DW3" s="303" t="s">
        <v>16</v>
      </c>
      <c r="DX3" s="303" t="s">
        <v>17</v>
      </c>
      <c r="DY3" s="304" t="s">
        <v>18</v>
      </c>
      <c r="DZ3" s="287"/>
      <c r="EA3" s="305"/>
      <c r="EB3" s="404" t="s">
        <v>175</v>
      </c>
      <c r="EC3" s="301" t="s">
        <v>54</v>
      </c>
      <c r="ED3" s="302" t="s">
        <v>7</v>
      </c>
      <c r="EE3" s="303" t="s">
        <v>1</v>
      </c>
      <c r="EF3" s="303" t="s">
        <v>2</v>
      </c>
      <c r="EG3" s="303" t="s">
        <v>16</v>
      </c>
      <c r="EH3" s="303" t="s">
        <v>17</v>
      </c>
      <c r="EI3" s="304" t="s">
        <v>18</v>
      </c>
      <c r="EJ3" s="287"/>
      <c r="EK3" s="305"/>
      <c r="EL3" s="404" t="s">
        <v>175</v>
      </c>
      <c r="EM3" s="301" t="s">
        <v>54</v>
      </c>
      <c r="EN3" s="302" t="s">
        <v>7</v>
      </c>
      <c r="EO3" s="303" t="s">
        <v>1</v>
      </c>
      <c r="EP3" s="303" t="s">
        <v>2</v>
      </c>
      <c r="EQ3" s="303" t="s">
        <v>16</v>
      </c>
      <c r="ER3" s="303" t="s">
        <v>17</v>
      </c>
      <c r="ES3" s="304" t="s">
        <v>18</v>
      </c>
      <c r="ET3" s="287"/>
      <c r="EU3" s="305"/>
      <c r="EV3" s="404" t="s">
        <v>175</v>
      </c>
      <c r="EW3" s="301" t="s">
        <v>54</v>
      </c>
      <c r="EX3" s="302" t="s">
        <v>7</v>
      </c>
      <c r="EY3" s="303" t="s">
        <v>1</v>
      </c>
      <c r="EZ3" s="303" t="s">
        <v>2</v>
      </c>
      <c r="FA3" s="303" t="s">
        <v>16</v>
      </c>
      <c r="FB3" s="303" t="s">
        <v>17</v>
      </c>
      <c r="FC3" s="304" t="s">
        <v>18</v>
      </c>
      <c r="FD3" s="287"/>
      <c r="FE3" s="305"/>
      <c r="FF3" s="404" t="s">
        <v>175</v>
      </c>
      <c r="FG3" s="306" t="s">
        <v>54</v>
      </c>
      <c r="FH3" s="302" t="s">
        <v>7</v>
      </c>
      <c r="FI3" s="303" t="s">
        <v>1</v>
      </c>
      <c r="FJ3" s="303" t="s">
        <v>2</v>
      </c>
      <c r="FK3" s="303" t="s">
        <v>16</v>
      </c>
      <c r="FL3" s="303" t="s">
        <v>17</v>
      </c>
      <c r="FM3" s="304" t="s">
        <v>18</v>
      </c>
      <c r="FN3" s="287"/>
      <c r="FO3" s="305"/>
      <c r="FP3" s="404" t="s">
        <v>175</v>
      </c>
      <c r="FQ3" s="301" t="s">
        <v>54</v>
      </c>
      <c r="FR3" s="302" t="s">
        <v>7</v>
      </c>
      <c r="FS3" s="303" t="s">
        <v>1</v>
      </c>
      <c r="FT3" s="303" t="s">
        <v>2</v>
      </c>
      <c r="FU3" s="303" t="s">
        <v>16</v>
      </c>
      <c r="FV3" s="303" t="s">
        <v>17</v>
      </c>
      <c r="FW3" s="304" t="s">
        <v>18</v>
      </c>
      <c r="FX3" s="287"/>
      <c r="FY3" s="305"/>
      <c r="FZ3" s="404" t="s">
        <v>175</v>
      </c>
      <c r="GA3" s="301" t="s">
        <v>54</v>
      </c>
      <c r="GB3" s="302" t="s">
        <v>7</v>
      </c>
      <c r="GC3" s="303" t="s">
        <v>1</v>
      </c>
      <c r="GD3" s="303" t="s">
        <v>2</v>
      </c>
      <c r="GE3" s="303" t="s">
        <v>16</v>
      </c>
      <c r="GF3" s="303" t="s">
        <v>17</v>
      </c>
      <c r="GG3" s="304" t="s">
        <v>18</v>
      </c>
      <c r="GH3" s="287"/>
      <c r="GI3" s="305"/>
      <c r="GJ3" s="404" t="s">
        <v>175</v>
      </c>
      <c r="GK3" s="301" t="s">
        <v>54</v>
      </c>
      <c r="GL3" s="302" t="s">
        <v>7</v>
      </c>
      <c r="GM3" s="303" t="s">
        <v>1</v>
      </c>
      <c r="GN3" s="303" t="s">
        <v>2</v>
      </c>
      <c r="GO3" s="303" t="s">
        <v>16</v>
      </c>
      <c r="GP3" s="303" t="s">
        <v>17</v>
      </c>
      <c r="GQ3" s="304" t="s">
        <v>18</v>
      </c>
      <c r="GR3" s="287"/>
      <c r="GS3" s="305"/>
      <c r="GT3" s="404" t="s">
        <v>175</v>
      </c>
      <c r="GU3" s="301" t="s">
        <v>54</v>
      </c>
      <c r="GV3" s="302" t="s">
        <v>7</v>
      </c>
      <c r="GW3" s="303" t="s">
        <v>1</v>
      </c>
      <c r="GX3" s="303" t="s">
        <v>2</v>
      </c>
      <c r="GY3" s="303" t="s">
        <v>16</v>
      </c>
      <c r="GZ3" s="303" t="s">
        <v>17</v>
      </c>
      <c r="HA3" s="304" t="s">
        <v>18</v>
      </c>
      <c r="HB3" s="287"/>
      <c r="HC3" s="305"/>
      <c r="HD3" s="404" t="s">
        <v>175</v>
      </c>
      <c r="HE3" s="301" t="s">
        <v>54</v>
      </c>
      <c r="HF3" s="302" t="s">
        <v>7</v>
      </c>
      <c r="HG3" s="303" t="s">
        <v>1</v>
      </c>
      <c r="HH3" s="303" t="s">
        <v>2</v>
      </c>
      <c r="HI3" s="303" t="s">
        <v>16</v>
      </c>
      <c r="HJ3" s="303" t="s">
        <v>17</v>
      </c>
      <c r="HK3" s="304" t="s">
        <v>18</v>
      </c>
      <c r="HL3" s="287"/>
      <c r="HM3" s="305"/>
      <c r="HN3" s="404" t="s">
        <v>175</v>
      </c>
      <c r="HO3" s="301" t="s">
        <v>54</v>
      </c>
      <c r="HP3" s="302" t="s">
        <v>7</v>
      </c>
      <c r="HQ3" s="303" t="s">
        <v>1</v>
      </c>
      <c r="HR3" s="303" t="s">
        <v>2</v>
      </c>
      <c r="HS3" s="303" t="s">
        <v>16</v>
      </c>
      <c r="HT3" s="303" t="s">
        <v>17</v>
      </c>
      <c r="HU3" s="304" t="s">
        <v>18</v>
      </c>
      <c r="HV3" s="287"/>
      <c r="HW3" s="305"/>
      <c r="HX3" s="404" t="s">
        <v>175</v>
      </c>
      <c r="HY3" s="301" t="s">
        <v>54</v>
      </c>
      <c r="HZ3" s="302" t="s">
        <v>7</v>
      </c>
      <c r="IA3" s="303" t="s">
        <v>1</v>
      </c>
      <c r="IB3" s="303" t="s">
        <v>2</v>
      </c>
      <c r="IC3" s="303" t="s">
        <v>16</v>
      </c>
      <c r="ID3" s="303" t="s">
        <v>17</v>
      </c>
      <c r="IE3" s="304" t="s">
        <v>18</v>
      </c>
      <c r="IF3" s="287"/>
      <c r="IG3" s="305"/>
      <c r="IH3" s="404" t="s">
        <v>175</v>
      </c>
      <c r="II3" s="301" t="s">
        <v>54</v>
      </c>
      <c r="IJ3" s="302" t="s">
        <v>7</v>
      </c>
      <c r="IK3" s="303" t="s">
        <v>1</v>
      </c>
      <c r="IL3" s="303" t="s">
        <v>2</v>
      </c>
      <c r="IM3" s="303" t="s">
        <v>16</v>
      </c>
      <c r="IN3" s="303" t="s">
        <v>17</v>
      </c>
      <c r="IO3" s="304" t="s">
        <v>18</v>
      </c>
      <c r="IP3" s="287"/>
      <c r="IQ3" s="305"/>
      <c r="IR3" s="404" t="s">
        <v>175</v>
      </c>
      <c r="IS3" s="301" t="s">
        <v>54</v>
      </c>
      <c r="IT3" s="302" t="s">
        <v>7</v>
      </c>
      <c r="IU3" s="303" t="s">
        <v>1</v>
      </c>
      <c r="IV3" s="303" t="s">
        <v>2</v>
      </c>
      <c r="IW3" s="303" t="s">
        <v>16</v>
      </c>
      <c r="IX3" s="303" t="s">
        <v>17</v>
      </c>
      <c r="IY3" s="304" t="s">
        <v>18</v>
      </c>
      <c r="IZ3" s="287"/>
      <c r="JA3" s="305"/>
      <c r="JB3" s="404" t="s">
        <v>175</v>
      </c>
      <c r="JC3" s="301" t="s">
        <v>54</v>
      </c>
      <c r="JD3" s="302" t="s">
        <v>7</v>
      </c>
      <c r="JE3" s="303" t="s">
        <v>1</v>
      </c>
      <c r="JF3" s="303" t="s">
        <v>2</v>
      </c>
      <c r="JG3" s="303" t="s">
        <v>16</v>
      </c>
      <c r="JH3" s="303" t="s">
        <v>17</v>
      </c>
      <c r="JI3" s="304" t="s">
        <v>18</v>
      </c>
      <c r="JJ3" s="287"/>
      <c r="JK3" s="305"/>
      <c r="JL3" s="404" t="s">
        <v>175</v>
      </c>
      <c r="JM3" s="301" t="s">
        <v>54</v>
      </c>
      <c r="JN3" s="302" t="s">
        <v>7</v>
      </c>
      <c r="JO3" s="303" t="s">
        <v>1</v>
      </c>
      <c r="JP3" s="303" t="s">
        <v>2</v>
      </c>
      <c r="JQ3" s="303" t="s">
        <v>16</v>
      </c>
      <c r="JR3" s="303" t="s">
        <v>17</v>
      </c>
      <c r="JS3" s="304" t="s">
        <v>18</v>
      </c>
      <c r="JT3" s="287"/>
      <c r="JU3" s="305"/>
    </row>
    <row xmlns:x14ac="http://schemas.microsoft.com/office/spreadsheetml/2009/9/ac" r="4" s="4" customFormat="true" x14ac:dyDescent="0.25">
      <c r="A4" s="429" t="str">
        <f>IF(ISBLANK('Data Summary'!A6),"",'Data Summary'!A6)</f>
        <v>ETH_2000_EMIS</v>
      </c>
      <c r="B4" s="130"/>
      <c r="C4" s="15" t="s">
        <v>3</v>
      </c>
      <c r="D4" s="9">
        <f t="shared" ref="D4:I4" si="0">IF(COUNTA(D14)=0,"",D14)</f>
        <v>46.20239571829071</v>
      </c>
      <c r="E4" s="9" t="str">
        <f t="shared" si="0"/>
        <v/>
      </c>
      <c r="F4" s="9" t="str">
        <f t="shared" si="0"/>
        <v/>
      </c>
      <c r="G4" s="9" t="str">
        <f t="shared" si="0"/>
        <v/>
      </c>
      <c r="H4" s="9">
        <f t="shared" si="0"/>
        <v>47.236744995648387</v>
      </c>
      <c r="I4" s="31">
        <f t="shared" si="0"/>
        <v>3.8629268292683037</v>
      </c>
      <c r="J4" s="24"/>
      <c r="K4" s="17"/>
      <c r="L4" s="130"/>
      <c r="M4" s="15" t="s">
        <v>3</v>
      </c>
      <c r="N4" s="9">
        <f t="shared" ref="N4:S4" si="1">IF(COUNTA(N14)=0,"",N14)</f>
        <v>22.50478358023669</v>
      </c>
      <c r="O4" s="9" t="str">
        <f t="shared" si="1"/>
        <v/>
      </c>
      <c r="P4" s="9" t="str">
        <f t="shared" si="1"/>
        <v/>
      </c>
      <c r="Q4" s="9" t="str">
        <f t="shared" si="1"/>
        <v/>
      </c>
      <c r="R4" s="9">
        <f t="shared" si="1"/>
        <v>23.021910016977927</v>
      </c>
      <c r="S4" s="31">
        <f t="shared" si="1"/>
        <v>2.6853773584905838</v>
      </c>
      <c r="T4" s="24"/>
      <c r="U4" s="17"/>
      <c r="V4" s="130"/>
      <c r="W4" s="15" t="s">
        <v>3</v>
      </c>
      <c r="X4" s="9">
        <f t="shared" ref="X4:AC4" si="2">IF(COUNTA(X14)=0,"",X14)</f>
        <v>25.064146990087835</v>
      </c>
      <c r="Y4" s="9" t="str">
        <f t="shared" si="2"/>
        <v/>
      </c>
      <c r="Z4" s="9" t="str">
        <f t="shared" si="2"/>
        <v/>
      </c>
      <c r="AA4" s="9" t="str">
        <f t="shared" si="2"/>
        <v/>
      </c>
      <c r="AB4" s="9">
        <f t="shared" si="2"/>
        <v>25.450368774343232</v>
      </c>
      <c r="AC4" s="31">
        <f t="shared" si="2"/>
        <v>10.678713968957865</v>
      </c>
      <c r="AD4" s="24"/>
      <c r="AE4" s="17"/>
      <c r="AF4" s="130"/>
      <c r="AG4" s="15" t="s">
        <v>3</v>
      </c>
      <c r="AH4" s="9">
        <f t="shared" ref="AH4:AM4" si="3">IF(COUNTA(AH14)=0,"",AH14)</f>
        <v>21.321174874291643</v>
      </c>
      <c r="AI4" s="9" t="str">
        <f t="shared" si="3"/>
        <v/>
      </c>
      <c r="AJ4" s="9" t="str">
        <f t="shared" si="3"/>
        <v/>
      </c>
      <c r="AK4" s="9" t="str">
        <f t="shared" si="3"/>
        <v/>
      </c>
      <c r="AL4" s="9">
        <f t="shared" si="3"/>
        <v>21.685094494658998</v>
      </c>
      <c r="AM4" s="31">
        <f t="shared" si="3"/>
        <v>7.3802935010482145</v>
      </c>
      <c r="AN4" s="24"/>
      <c r="AO4" s="17"/>
      <c r="AP4" s="130"/>
      <c r="AQ4" s="15" t="s">
        <v>3</v>
      </c>
      <c r="AR4" s="9">
        <f t="shared" ref="AR4:AW4" si="4">IF(COUNTA(AR14)=0,"",AR14)</f>
        <v>20.26046862050778</v>
      </c>
      <c r="AS4" s="9" t="str">
        <f t="shared" si="4"/>
        <v/>
      </c>
      <c r="AT4" s="9" t="str">
        <f t="shared" si="4"/>
        <v/>
      </c>
      <c r="AU4" s="9" t="str">
        <f t="shared" si="4"/>
        <v/>
      </c>
      <c r="AV4" s="9">
        <f t="shared" si="4"/>
        <v>20.66247178768775</v>
      </c>
      <c r="AW4" s="31">
        <f t="shared" si="4"/>
        <v>7.1111876075731431</v>
      </c>
      <c r="AX4" s="24"/>
      <c r="AY4" s="17"/>
      <c r="AZ4" s="130"/>
      <c r="BA4" s="67" t="s">
        <v>3</v>
      </c>
      <c r="BB4" s="9">
        <f t="shared" ref="BB4:BG4" si="5">IF(COUNTA(BB14)=0,"",BB14)</f>
        <v>26.213466158804565</v>
      </c>
      <c r="BC4" s="9" t="str">
        <f t="shared" si="5"/>
        <v/>
      </c>
      <c r="BD4" s="9" t="str">
        <f t="shared" si="5"/>
        <v/>
      </c>
      <c r="BE4" s="9" t="str">
        <f t="shared" si="5"/>
        <v/>
      </c>
      <c r="BF4" s="9">
        <f t="shared" si="5"/>
        <v>26.800224065887477</v>
      </c>
      <c r="BG4" s="31">
        <f t="shared" si="5"/>
        <v>8.3202549575070748</v>
      </c>
      <c r="BH4" s="24"/>
      <c r="BI4" s="17"/>
      <c r="BJ4" s="130"/>
      <c r="BK4" s="15" t="s">
        <v>3</v>
      </c>
      <c r="BL4" s="9">
        <f t="shared" ref="BL4:BQ4" si="6">IF(COUNTA(BL14)=0,"",BL14)</f>
        <v>26.213466158804565</v>
      </c>
      <c r="BM4" s="9" t="str">
        <f t="shared" si="6"/>
        <v/>
      </c>
      <c r="BN4" s="9" t="str">
        <f t="shared" si="6"/>
        <v/>
      </c>
      <c r="BO4" s="9" t="str">
        <f t="shared" si="6"/>
        <v/>
      </c>
      <c r="BP4" s="9">
        <f t="shared" si="6"/>
        <v>26.800224065887477</v>
      </c>
      <c r="BQ4" s="31">
        <f t="shared" si="6"/>
        <v>8.3202549575070748</v>
      </c>
      <c r="BR4" s="24"/>
      <c r="BS4" s="17"/>
      <c r="BT4" s="130"/>
      <c r="BU4" s="15" t="s">
        <v>3</v>
      </c>
      <c r="BV4" s="9">
        <f t="shared" ref="BV4:CA4" si="7">IF(COUNTA(BV14)=0,"",BV14)</f>
        <v>9.0815287803072362</v>
      </c>
      <c r="BW4" s="9" t="str">
        <f t="shared" si="7"/>
        <v/>
      </c>
      <c r="BX4" s="9" t="str">
        <f t="shared" si="7"/>
        <v/>
      </c>
      <c r="BY4" s="9" t="str">
        <f t="shared" si="7"/>
        <v/>
      </c>
      <c r="BZ4" s="9">
        <f t="shared" si="7"/>
        <v>9.5</v>
      </c>
      <c r="CA4" s="31">
        <f t="shared" si="7"/>
        <v>0</v>
      </c>
      <c r="CB4" s="24"/>
      <c r="CC4" s="17"/>
      <c r="CD4" s="130"/>
      <c r="CE4" s="15" t="s">
        <v>3</v>
      </c>
      <c r="CF4" s="9">
        <f t="shared" ref="CF4:CK4" si="8">IF(COUNTA(CF14)=0,"",CF14)</f>
        <v>8.9819401824802636</v>
      </c>
      <c r="CG4" s="9" t="str">
        <f t="shared" si="8"/>
        <v/>
      </c>
      <c r="CH4" s="9" t="str">
        <f t="shared" si="8"/>
        <v/>
      </c>
      <c r="CI4" s="9" t="str">
        <f t="shared" si="8"/>
        <v/>
      </c>
      <c r="CJ4" s="9">
        <f t="shared" si="8"/>
        <v>9.4000000000000057</v>
      </c>
      <c r="CK4" s="31">
        <f t="shared" si="8"/>
        <v>0</v>
      </c>
      <c r="CL4" s="24"/>
      <c r="CM4" s="17"/>
      <c r="CN4" s="130"/>
      <c r="CO4" s="15" t="s">
        <v>3</v>
      </c>
      <c r="CP4" s="9">
        <f t="shared" ref="CP4:CU4" si="9">IF(COUNTA(CP14)=0,"",CP14)</f>
        <v>9.0694081563103488</v>
      </c>
      <c r="CQ4" s="9" t="str">
        <f t="shared" si="9"/>
        <v/>
      </c>
      <c r="CR4" s="9" t="str">
        <f t="shared" si="9"/>
        <v/>
      </c>
      <c r="CS4" s="9" t="str">
        <f t="shared" si="9"/>
        <v/>
      </c>
      <c r="CT4" s="9">
        <f t="shared" si="9"/>
        <v>9.5</v>
      </c>
      <c r="CU4" s="31">
        <f t="shared" si="9"/>
        <v>0</v>
      </c>
      <c r="CV4" s="24"/>
      <c r="CW4" s="17"/>
      <c r="CX4" s="130"/>
      <c r="CY4" s="15" t="s">
        <v>3</v>
      </c>
      <c r="CZ4" s="9">
        <f t="shared" ref="CZ4:DE4" si="10">IF(COUNTA(CZ14)=0,"",CZ14)</f>
        <v>9.5226485760723616</v>
      </c>
      <c r="DA4" s="9" t="str">
        <f t="shared" si="10"/>
        <v/>
      </c>
      <c r="DB4" s="9" t="str">
        <f t="shared" si="10"/>
        <v/>
      </c>
      <c r="DC4" s="9" t="str">
        <f t="shared" si="10"/>
        <v/>
      </c>
      <c r="DD4" s="9">
        <f t="shared" si="10"/>
        <v>10</v>
      </c>
      <c r="DE4" s="31">
        <f t="shared" si="10"/>
        <v>0</v>
      </c>
      <c r="DF4" s="24"/>
      <c r="DG4" s="17"/>
      <c r="DH4" s="130"/>
      <c r="DI4" s="15" t="s">
        <v>3</v>
      </c>
      <c r="DJ4" s="9" t="str">
        <f t="shared" ref="DJ4:DO4" si="11">IF(COUNTA(DJ14)=0,"",DJ14)</f>
        <v/>
      </c>
      <c r="DK4" s="9" t="str">
        <f t="shared" si="11"/>
        <v/>
      </c>
      <c r="DL4" s="9" t="str">
        <f t="shared" si="11"/>
        <v/>
      </c>
      <c r="DM4" s="9" t="str">
        <f t="shared" si="11"/>
        <v/>
      </c>
      <c r="DN4" s="9" t="str">
        <f t="shared" si="11"/>
        <v/>
      </c>
      <c r="DO4" s="31" t="str">
        <f t="shared" si="11"/>
        <v/>
      </c>
      <c r="DP4" s="24"/>
      <c r="DQ4" s="17"/>
      <c r="DR4" s="130"/>
      <c r="DS4" s="15" t="s">
        <v>3</v>
      </c>
      <c r="DT4" s="9">
        <f t="shared" ref="DT4:DY4" si="12">IF(COUNTA(DT14)=0,"",DT14)</f>
        <v>9.5</v>
      </c>
      <c r="DU4" s="9" t="str">
        <f t="shared" si="12"/>
        <v/>
      </c>
      <c r="DV4" s="9" t="str">
        <f t="shared" si="12"/>
        <v/>
      </c>
      <c r="DW4" s="9" t="str">
        <f t="shared" si="12"/>
        <v/>
      </c>
      <c r="DX4" s="9">
        <f t="shared" si="12"/>
        <v>10</v>
      </c>
      <c r="DY4" s="31">
        <f t="shared" si="12"/>
        <v>0</v>
      </c>
      <c r="DZ4" s="24"/>
      <c r="EA4" s="17"/>
      <c r="EB4" s="130"/>
      <c r="EC4" s="15" t="s">
        <v>3</v>
      </c>
      <c r="ED4" s="9" t="str">
        <f t="shared" ref="ED4:EI4" si="13">IF(COUNTA(ED14)=0,"",ED14)</f>
        <v/>
      </c>
      <c r="EE4" s="9" t="str">
        <f t="shared" si="13"/>
        <v/>
      </c>
      <c r="EF4" s="9" t="str">
        <f t="shared" si="13"/>
        <v/>
      </c>
      <c r="EG4" s="9" t="str">
        <f t="shared" si="13"/>
        <v/>
      </c>
      <c r="EH4" s="9" t="str">
        <f t="shared" si="13"/>
        <v/>
      </c>
      <c r="EI4" s="31" t="str">
        <f t="shared" si="13"/>
        <v/>
      </c>
      <c r="EJ4" s="24"/>
      <c r="EK4" s="17"/>
      <c r="EL4" s="130"/>
      <c r="EM4" s="15" t="s">
        <v>3</v>
      </c>
      <c r="EN4" s="9">
        <f t="shared" ref="EN4:ES4" si="14">IF(COUNTA(EN14)=0,"",EN14)</f>
        <v>9.5</v>
      </c>
      <c r="EO4" s="9" t="str">
        <f t="shared" si="14"/>
        <v/>
      </c>
      <c r="EP4" s="9" t="str">
        <f t="shared" si="14"/>
        <v/>
      </c>
      <c r="EQ4" s="9" t="str">
        <f t="shared" si="14"/>
        <v/>
      </c>
      <c r="ER4" s="9">
        <f t="shared" si="14"/>
        <v>10</v>
      </c>
      <c r="ES4" s="31">
        <f t="shared" si="14"/>
        <v>0</v>
      </c>
      <c r="ET4" s="24"/>
      <c r="EU4" s="17"/>
      <c r="EV4" s="130"/>
      <c r="EW4" s="15" t="s">
        <v>3</v>
      </c>
      <c r="EX4" s="9">
        <f t="shared" ref="EX4:FC4" si="15">IF(COUNTA(EX14)=0,"",EX14)</f>
        <v>21.726522141644807</v>
      </c>
      <c r="EY4" s="9" t="str">
        <f t="shared" si="15"/>
        <v/>
      </c>
      <c r="EZ4" s="9" t="str">
        <f t="shared" si="15"/>
        <v/>
      </c>
      <c r="FA4" s="9" t="str">
        <f t="shared" si="15"/>
        <v/>
      </c>
      <c r="FB4" s="9">
        <f t="shared" si="15"/>
        <v>21.5</v>
      </c>
      <c r="FC4" s="31">
        <f t="shared" si="15"/>
        <v>27.48</v>
      </c>
      <c r="FD4" s="24"/>
      <c r="FE4" s="17"/>
      <c r="FF4" s="130"/>
      <c r="FG4" s="67" t="s">
        <v>3</v>
      </c>
      <c r="FH4" s="9">
        <f t="shared" ref="FH4:FM4" si="16">IF(COUNTA(FH14)=0,"",FH14)</f>
        <v>7.5</v>
      </c>
      <c r="FI4" s="9" t="str">
        <f t="shared" si="16"/>
        <v/>
      </c>
      <c r="FJ4" s="9" t="str">
        <f t="shared" si="16"/>
        <v/>
      </c>
      <c r="FK4" s="9" t="str">
        <f t="shared" si="16"/>
        <v/>
      </c>
      <c r="FL4" s="9">
        <f t="shared" si="16"/>
        <v>8</v>
      </c>
      <c r="FM4" s="31">
        <f t="shared" si="16"/>
        <v>0</v>
      </c>
      <c r="FN4" s="24"/>
      <c r="FO4" s="17"/>
      <c r="FP4" s="130"/>
      <c r="FQ4" s="15" t="s">
        <v>3</v>
      </c>
      <c r="FR4" s="9" t="str">
        <f t="shared" ref="FR4:FW4" si="17">IF(COUNTA(FR14)=0,"",FR14)</f>
        <v/>
      </c>
      <c r="FS4" s="9" t="str">
        <f t="shared" si="17"/>
        <v/>
      </c>
      <c r="FT4" s="9" t="str">
        <f t="shared" si="17"/>
        <v/>
      </c>
      <c r="FU4" s="9" t="str">
        <f t="shared" si="17"/>
        <v/>
      </c>
      <c r="FV4" s="9" t="str">
        <f t="shared" si="17"/>
        <v/>
      </c>
      <c r="FW4" s="31" t="str">
        <f t="shared" si="17"/>
        <v/>
      </c>
      <c r="FX4" s="24"/>
      <c r="FY4" s="17"/>
      <c r="FZ4" s="130"/>
      <c r="GA4" s="15" t="s">
        <v>3</v>
      </c>
      <c r="GB4" s="9">
        <f t="shared" ref="GB4:GG4" si="18">IF(COUNTA(GB14)=0,"",GB14)</f>
        <v>0</v>
      </c>
      <c r="GC4" s="9" t="str">
        <f t="shared" si="18"/>
        <v/>
      </c>
      <c r="GD4" s="9" t="str">
        <f t="shared" si="18"/>
        <v/>
      </c>
      <c r="GE4" s="9" t="str">
        <f t="shared" si="18"/>
        <v/>
      </c>
      <c r="GF4" s="9">
        <f t="shared" si="18"/>
        <v>0</v>
      </c>
      <c r="GG4" s="31">
        <f t="shared" si="18"/>
        <v>0</v>
      </c>
      <c r="GH4" s="24"/>
      <c r="GI4" s="17"/>
      <c r="GJ4" s="130"/>
      <c r="GK4" s="15" t="s">
        <v>3</v>
      </c>
      <c r="GL4" s="9">
        <f t="shared" ref="GL4:GQ4" si="19">IF(COUNTA(GL14)=0,"",GL14)</f>
        <v>7.4571420261190777</v>
      </c>
      <c r="GM4" s="9" t="str">
        <f t="shared" si="19"/>
        <v/>
      </c>
      <c r="GN4" s="9" t="str">
        <f t="shared" si="19"/>
        <v/>
      </c>
      <c r="GO4" s="9" t="str">
        <f t="shared" si="19"/>
        <v/>
      </c>
      <c r="GP4" s="9">
        <f t="shared" si="19"/>
        <v>8</v>
      </c>
      <c r="GQ4" s="31">
        <f t="shared" si="19"/>
        <v>0</v>
      </c>
      <c r="GR4" s="24"/>
      <c r="GS4" s="17"/>
      <c r="GT4" s="130"/>
      <c r="GU4" s="15" t="s">
        <v>3</v>
      </c>
      <c r="GV4" s="9">
        <f t="shared" ref="GV4:HA4" si="20">IF(COUNTA(GV14)=0,"",GV14)</f>
        <v>12.0818716680938</v>
      </c>
      <c r="GW4" s="9" t="str">
        <f t="shared" si="20"/>
        <v/>
      </c>
      <c r="GX4" s="9" t="str">
        <f t="shared" si="20"/>
        <v/>
      </c>
      <c r="GY4" s="9" t="str">
        <f t="shared" si="20"/>
        <v/>
      </c>
      <c r="GZ4" s="9">
        <f t="shared" si="20"/>
        <v>11.922811853893862</v>
      </c>
      <c r="HA4" s="31">
        <f t="shared" si="20"/>
        <v>13.957597173144876</v>
      </c>
      <c r="HB4" s="24"/>
      <c r="HC4" s="17"/>
      <c r="HD4" s="130"/>
      <c r="HE4" s="15" t="s">
        <v>3</v>
      </c>
      <c r="HF4" s="9">
        <f t="shared" ref="HF4:HK4" si="21">IF(COUNTA(HF14)=0,"",HF14)</f>
        <v>14.158895931409932</v>
      </c>
      <c r="HG4" s="9" t="str">
        <f t="shared" si="21"/>
        <v/>
      </c>
      <c r="HH4" s="9" t="str">
        <f t="shared" si="21"/>
        <v/>
      </c>
      <c r="HI4" s="9" t="str">
        <f t="shared" si="21"/>
        <v/>
      </c>
      <c r="HJ4" s="9">
        <f t="shared" si="21"/>
        <v>14.299999999999997</v>
      </c>
      <c r="HK4" s="31">
        <f t="shared" si="21"/>
        <v>12.599999999999994</v>
      </c>
      <c r="HL4" s="24"/>
      <c r="HM4" s="17"/>
      <c r="HN4" s="130"/>
      <c r="HO4" s="15" t="s">
        <v>3</v>
      </c>
      <c r="HP4" s="9" t="str">
        <f t="shared" ref="HP4:HU4" si="22">IF(COUNTA(HP14)=0,"",HP14)</f>
        <v/>
      </c>
      <c r="HQ4" s="9" t="str">
        <f t="shared" si="22"/>
        <v/>
      </c>
      <c r="HR4" s="9" t="str">
        <f t="shared" si="22"/>
        <v/>
      </c>
      <c r="HS4" s="9" t="str">
        <f t="shared" si="22"/>
        <v/>
      </c>
      <c r="HT4" s="9" t="str">
        <f t="shared" si="22"/>
        <v/>
      </c>
      <c r="HU4" s="31" t="str">
        <f t="shared" si="22"/>
        <v/>
      </c>
      <c r="HV4" s="24"/>
      <c r="HW4" s="17"/>
      <c r="HX4" s="130"/>
      <c r="HY4" s="15" t="s">
        <v>3</v>
      </c>
      <c r="HZ4" s="9">
        <f t="shared" ref="HZ4:IE4" si="23">IF(COUNTA(HZ14)=0,"",HZ14)</f>
        <v>16.394585914200505</v>
      </c>
      <c r="IA4" s="9" t="str">
        <f t="shared" si="23"/>
        <v/>
      </c>
      <c r="IB4" s="9" t="str">
        <f t="shared" si="23"/>
        <v/>
      </c>
      <c r="IC4" s="9" t="str">
        <f t="shared" si="23"/>
        <v/>
      </c>
      <c r="ID4" s="9">
        <f t="shared" si="23"/>
        <v>17</v>
      </c>
      <c r="IE4" s="31">
        <f t="shared" si="23"/>
        <v>10</v>
      </c>
      <c r="IF4" s="24"/>
      <c r="IG4" s="17"/>
      <c r="IH4" s="130"/>
      <c r="II4" s="15" t="s">
        <v>3</v>
      </c>
      <c r="IJ4" s="9" t="str">
        <f t="shared" ref="IJ4:IO4" si="24">IF(COUNTA(IJ14)=0,"",IJ14)</f>
        <v/>
      </c>
      <c r="IK4" s="9" t="str">
        <f t="shared" si="24"/>
        <v/>
      </c>
      <c r="IL4" s="9">
        <f t="shared" si="24"/>
        <v>7.2916699999999999</v>
      </c>
      <c r="IM4" s="9" t="str">
        <f t="shared" si="24"/>
        <v/>
      </c>
      <c r="IN4" s="9" t="str">
        <f t="shared" si="24"/>
        <v/>
      </c>
      <c r="IO4" s="31" t="str">
        <f t="shared" si="24"/>
        <v/>
      </c>
      <c r="IP4" s="24"/>
      <c r="IQ4" s="17"/>
      <c r="IR4" s="130"/>
      <c r="IS4" s="15" t="s">
        <v>3</v>
      </c>
      <c r="IT4" s="9" t="str">
        <f t="shared" ref="IT4:IY4" si="25">IF(COUNTA(IT14)=0,"",IT14)</f>
        <v/>
      </c>
      <c r="IU4" s="9" t="str">
        <f t="shared" si="25"/>
        <v/>
      </c>
      <c r="IV4" s="9" t="str">
        <f t="shared" si="25"/>
        <v/>
      </c>
      <c r="IW4" s="9" t="str">
        <f t="shared" si="25"/>
        <v/>
      </c>
      <c r="IX4" s="9" t="str">
        <f t="shared" si="25"/>
        <v/>
      </c>
      <c r="IY4" s="31" t="str">
        <f t="shared" si="25"/>
        <v/>
      </c>
      <c r="IZ4" s="24"/>
      <c r="JA4" s="17"/>
      <c r="JB4" s="130"/>
      <c r="JC4" s="15" t="s">
        <v>3</v>
      </c>
      <c r="JD4" s="9" t="str">
        <f t="shared" ref="JD4:JI4" si="26">IF(COUNTA(JD14)=0,"",JD14)</f>
        <v/>
      </c>
      <c r="JE4" s="9" t="str">
        <f t="shared" si="26"/>
        <v/>
      </c>
      <c r="JF4" s="9" t="str">
        <f t="shared" si="26"/>
        <v/>
      </c>
      <c r="JG4" s="9" t="str">
        <f t="shared" si="26"/>
        <v/>
      </c>
      <c r="JH4" s="9" t="str">
        <f t="shared" si="26"/>
        <v/>
      </c>
      <c r="JI4" s="31" t="str">
        <f t="shared" si="26"/>
        <v/>
      </c>
      <c r="JJ4" s="24"/>
      <c r="JK4" s="17"/>
      <c r="JL4" s="130"/>
      <c r="JM4" s="15" t="s">
        <v>3</v>
      </c>
      <c r="JN4" s="9" t="str">
        <f t="shared" ref="JN4:JS4" si="27">IF(COUNTA(JN14)=0,"",JN14)</f>
        <v/>
      </c>
      <c r="JO4" s="9" t="str">
        <f t="shared" si="27"/>
        <v/>
      </c>
      <c r="JP4" s="9" t="str">
        <f t="shared" si="27"/>
        <v/>
      </c>
      <c r="JQ4" s="9" t="str">
        <f t="shared" si="27"/>
        <v/>
      </c>
      <c r="JR4" s="9" t="str">
        <f t="shared" si="27"/>
        <v/>
      </c>
      <c r="JS4" s="31" t="str">
        <f t="shared" si="27"/>
        <v/>
      </c>
      <c r="JT4" s="24"/>
      <c r="JU4" s="17"/>
    </row>
    <row xmlns:x14ac="http://schemas.microsoft.com/office/spreadsheetml/2009/9/ac" r="5" s="4" customFormat="true" x14ac:dyDescent="0.25">
      <c r="A5" s="429" t="str">
        <f ca="true">IF(ISBLANK('Data Summary'!A7),"",'Data Summary'!A7)</f>
        <v>ETH_2001_EMIS</v>
      </c>
      <c r="B5" s="130"/>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1" t="str">
        <f>IF((COUNTA(I15:I26)=0)+(COUNTA(I14)=0),"",100-I14-SUMPRODUCT(C15:C26,I15:I26))</f>
        <v/>
      </c>
      <c r="J5" s="24"/>
      <c r="K5" s="17"/>
      <c r="L5" s="130"/>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31" t="str">
        <f>IF((COUNTA(S15:S26)=0)+(COUNTA(S14)=0),"",100-S14-SUMPRODUCT(M15:M26,S15:S26))</f>
        <v/>
      </c>
      <c r="T5" s="24"/>
      <c r="U5" s="17"/>
      <c r="V5" s="130"/>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31" t="str">
        <f>IF((COUNTA(AC15:AC26)=0)+(COUNTA(AC14)=0),"",100-AC14-SUMPRODUCT(W15:W26,AC15:AC26))</f>
        <v/>
      </c>
      <c r="AD5" s="24"/>
      <c r="AE5" s="17"/>
      <c r="AF5" s="130"/>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1" t="str">
        <f>IF((COUNTA(AM15:AM26)=0)+(COUNTA(AM14)=0),"",100-AM14-SUMPRODUCT(AG15:AG26,AM15:AM26))</f>
        <v/>
      </c>
      <c r="AN5" s="24"/>
      <c r="AO5" s="17"/>
      <c r="AP5" s="130"/>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31" t="str">
        <f>IF((COUNTA(AW15:AW26)=0)+(COUNTA(AW14)=0),"",100-AW14-SUMPRODUCT(AQ15:AQ26,AW15:AW26))</f>
        <v/>
      </c>
      <c r="AX5" s="24"/>
      <c r="AY5" s="17"/>
      <c r="AZ5" s="130"/>
      <c r="BA5" s="67"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31" t="str">
        <f>IF((COUNTA(BG15:BG26)=0)+(COUNTA(BG14)=0),"",100-BG14-SUMPRODUCT(BA15:BA26,BG15:BG26))</f>
        <v/>
      </c>
      <c r="BH5" s="24"/>
      <c r="BI5" s="17"/>
      <c r="BJ5" s="130"/>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1" t="str">
        <f>IF((COUNTA(BQ15:BQ26)=0)+(COUNTA(BQ14)=0),"",100-BQ14-SUMPRODUCT(BK15:BK26,BQ15:BQ26))</f>
        <v/>
      </c>
      <c r="BR5" s="24"/>
      <c r="BS5" s="17"/>
      <c r="BT5" s="130"/>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31" t="str">
        <f>IF((COUNTA(CA15:CA26)=0)+(COUNTA(CA14)=0),"",100-CA14-SUMPRODUCT(BU15:BU26,CA15:CA26))</f>
        <v/>
      </c>
      <c r="CB5" s="24"/>
      <c r="CC5" s="17"/>
      <c r="CD5" s="130"/>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31" t="str">
        <f>IF((COUNTA(CK15:CK26)=0)+(COUNTA(CK14)=0),"",100-CK14-SUMPRODUCT(CE15:CE26,CK15:CK26))</f>
        <v/>
      </c>
      <c r="CL5" s="24"/>
      <c r="CM5" s="17"/>
      <c r="CN5" s="130"/>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31" t="str">
        <f>IF((COUNTA(CU15:CU26)=0)+(COUNTA(CU14)=0),"",100-CU14-SUMPRODUCT(CO15:CO26,CU15:CU26))</f>
        <v/>
      </c>
      <c r="CV5" s="24"/>
      <c r="CW5" s="17"/>
      <c r="CX5" s="130"/>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31" t="str">
        <f>IF((COUNTA(DE15:DE26)=0)+(COUNTA(DE14)=0),"",100-DE14-SUMPRODUCT(CY15:CY26,DE15:DE26))</f>
        <v/>
      </c>
      <c r="DF5" s="24"/>
      <c r="DG5" s="17"/>
      <c r="DH5" s="130"/>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31" t="str">
        <f>IF((COUNTA(DO15:DO26)=0)+(COUNTA(DO14)=0),"",100-DO14-SUMPRODUCT(DI15:DI26,DO15:DO26))</f>
        <v/>
      </c>
      <c r="DP5" s="24"/>
      <c r="DQ5" s="17"/>
      <c r="DR5" s="130"/>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31" t="str">
        <f>IF((COUNTA(DY15:DY26)=0)+(COUNTA(DY14)=0),"",100-DY14-SUMPRODUCT(DS15:DS26,DY15:DY26))</f>
        <v/>
      </c>
      <c r="DZ5" s="24"/>
      <c r="EA5" s="17"/>
      <c r="EB5" s="130"/>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31" t="str">
        <f>IF((COUNTA(EI15:EI26)=0)+(COUNTA(EI14)=0),"",100-EI14-SUMPRODUCT(EC15:EC26,EI15:EI26))</f>
        <v/>
      </c>
      <c r="EJ5" s="24"/>
      <c r="EK5" s="17"/>
      <c r="EL5" s="130"/>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31" t="str">
        <f>IF((COUNTA(ES15:ES26)=0)+(COUNTA(ES14)=0),"",100-ES14-SUMPRODUCT(EM15:EM26,ES15:ES26))</f>
        <v/>
      </c>
      <c r="ET5" s="24"/>
      <c r="EU5" s="17"/>
      <c r="EV5" s="130"/>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31" t="str">
        <f>IF((COUNTA(FC15:FC26)=0)+(COUNTA(FC14)=0),"",100-FC14-SUMPRODUCT(EW15:EW26,FC15:FC26))</f>
        <v/>
      </c>
      <c r="FD5" s="24"/>
      <c r="FE5" s="17"/>
      <c r="FF5" s="130"/>
      <c r="FG5" s="67"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31" t="str">
        <f>IF((COUNTA(FM15:FM26)=0)+(COUNTA(FM14)=0),"",100-FM14-SUMPRODUCT(FG15:FG26,FM15:FM26))</f>
        <v/>
      </c>
      <c r="FN5" s="24"/>
      <c r="FO5" s="17"/>
      <c r="FP5" s="130"/>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31" t="str">
        <f>IF((COUNTA(FW15:FW26)=0)+(COUNTA(FW14)=0),"",100-FW14-SUMPRODUCT(FQ15:FQ26,FW15:FW26))</f>
        <v/>
      </c>
      <c r="FX5" s="24"/>
      <c r="FY5" s="17"/>
      <c r="FZ5" s="130"/>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31" t="str">
        <f>IF((COUNTA(GG15:GG26)=0)+(COUNTA(GG14)=0),"",100-GG14-SUMPRODUCT(GA15:GA26,GG15:GG26))</f>
        <v/>
      </c>
      <c r="GH5" s="24"/>
      <c r="GI5" s="17"/>
      <c r="GJ5" s="130"/>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31" t="str">
        <f>IF((COUNTA(GQ15:GQ26)=0)+(COUNTA(GQ14)=0),"",100-GQ14-SUMPRODUCT(GK15:GK26,GQ15:GQ26))</f>
        <v/>
      </c>
      <c r="GR5" s="24"/>
      <c r="GS5" s="17"/>
      <c r="GT5" s="130"/>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31" t="str">
        <f>IF((COUNTA(HA15:HA26)=0)+(COUNTA(HA14)=0),"",100-HA14-SUMPRODUCT(GU15:GU26,HA15:HA26))</f>
        <v/>
      </c>
      <c r="HB5" s="24"/>
      <c r="HC5" s="17"/>
      <c r="HD5" s="130"/>
      <c r="HE5" s="15" t="s">
        <v>0</v>
      </c>
      <c r="HF5" s="9">
        <f>IF((COUNTA(HF15:HF26)=0)+(COUNTA(HF14)=0),"",100-HF14-SUMPRODUCT(HE15:HE26,HF15:HF26))</f>
        <v>22.968983246982091</v>
      </c>
      <c r="HG5" s="9" t="str">
        <f>IF((COUNTA(HG15:HG26)=0)+(COUNTA(HG14)=0),"",100-HG14-SUMPRODUCT(HE15:HE26,HG15:HG26))</f>
        <v/>
      </c>
      <c r="HH5" s="9" t="str">
        <f>IF((COUNTA(HH15:HH26)=0)+(COUNTA(HH14)=0),"",100-HH14-SUMPRODUCT(HE15:HE26,HH15:HH26))</f>
        <v/>
      </c>
      <c r="HI5" s="9" t="str">
        <f>IF((COUNTA(HI15:HI26)=0)+(COUNTA(HI14)=0),"",100-HI14-SUMPRODUCT(HE15:HE26,HI15:HI26))</f>
        <v/>
      </c>
      <c r="HJ5" s="9">
        <f>IF((COUNTA(HJ15:HJ26)=0)+(COUNTA(HJ14)=0),"",100-HJ14-SUMPRODUCT(HE15:HE26,HJ15:HJ26))</f>
        <v>23.549999999999997</v>
      </c>
      <c r="HK5" s="31">
        <f>IF((COUNTA(HK15:HK26)=0)+(COUNTA(HK14)=0),"",100-HK14-SUMPRODUCT(HE15:HE26,HK15:HK26))</f>
        <v>16.550000000000011</v>
      </c>
      <c r="HL5" s="24"/>
      <c r="HM5" s="17"/>
      <c r="HN5" s="130"/>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t="str">
        <f>IF((COUNTA(HT15:HT26)=0)+(COUNTA(HT14)=0),"",100-HT14-SUMPRODUCT(HO15:HO26,HT15:HT26))</f>
        <v/>
      </c>
      <c r="HU5" s="31" t="str">
        <f>IF((COUNTA(HU15:HU26)=0)+(COUNTA(HU14)=0),"",100-HU14-SUMPRODUCT(HO15:HO26,HU15:HU26))</f>
        <v/>
      </c>
      <c r="HV5" s="24"/>
      <c r="HW5" s="17"/>
      <c r="HX5" s="130"/>
      <c r="HY5" s="15" t="s">
        <v>0</v>
      </c>
      <c r="HZ5" s="9">
        <f>IF((COUNTA(HZ15:HZ26)=0)+(COUNTA(HZ14)=0),"",100-HZ14-SUMPRODUCT(HY15:HY26,HZ15:HZ26))</f>
        <v>25.33599767850356</v>
      </c>
      <c r="IA5" s="9" t="str">
        <f>IF((COUNTA(IA15:IA26)=0)+(COUNTA(IA14)=0),"",100-IA14-SUMPRODUCT(HY15:HY26,IA15:IA26))</f>
        <v/>
      </c>
      <c r="IB5" s="9" t="str">
        <f>IF((COUNTA(IB15:IB26)=0)+(COUNTA(IB14)=0),"",100-IB14-SUMPRODUCT(HY15:HY26,IB15:IB26))</f>
        <v/>
      </c>
      <c r="IC5" s="9" t="str">
        <f>IF((COUNTA(IC15:IC26)=0)+(COUNTA(IC14)=0),"",100-IC14-SUMPRODUCT(HY15:HY26,IC15:IC26))</f>
        <v/>
      </c>
      <c r="ID5" s="9">
        <f>IF((COUNTA(ID15:ID26)=0)+(COUNTA(ID14)=0),"",100-ID14-SUMPRODUCT(HY15:HY26,ID15:ID26))</f>
        <v>26.144999999999996</v>
      </c>
      <c r="IE5" s="31">
        <f>IF((COUNTA(IE15:IE26)=0)+(COUNTA(IE14)=0),"",100-IE14-SUMPRODUCT(HY15:HY26,IE15:IE26))</f>
        <v>16.791044776119406</v>
      </c>
      <c r="IF5" s="24"/>
      <c r="IG5" s="17"/>
      <c r="IH5" s="130"/>
      <c r="II5" s="15" t="s">
        <v>0</v>
      </c>
      <c r="IJ5" s="9" t="str">
        <f>IF((COUNTA(IJ15:IJ26)=0)+(COUNTA(IJ14)=0),"",100-IJ14-SUMPRODUCT(II15:II26,IJ15:IJ26))</f>
        <v/>
      </c>
      <c r="IK5" s="9" t="str">
        <f>IF((COUNTA(IK15:IK26)=0)+(COUNTA(IK14)=0),"",100-IK14-SUMPRODUCT(II15:II26,IK15:IK26))</f>
        <v/>
      </c>
      <c r="IL5" s="9">
        <f>IF((COUNTA(IL15:IL26)=0)+(COUNTA(IL14)=0),"",100-IL14-SUMPRODUCT(II15:II26,IL15:IL26))</f>
        <v>16.145825000000002</v>
      </c>
      <c r="IM5" s="9" t="str">
        <f>IF((COUNTA(IM15:IM26)=0)+(COUNTA(IM14)=0),"",100-IM14-SUMPRODUCT(II15:II26,IM15:IM26))</f>
        <v/>
      </c>
      <c r="IN5" s="9" t="str">
        <f>IF((COUNTA(IN15:IN26)=0)+(COUNTA(IN14)=0),"",100-IN14-SUMPRODUCT(II15:II26,IN15:IN26))</f>
        <v/>
      </c>
      <c r="IO5" s="31" t="str">
        <f>IF((COUNTA(IO15:IO26)=0)+(COUNTA(IO14)=0),"",100-IO14-SUMPRODUCT(II15:II26,IO15:IO26))</f>
        <v/>
      </c>
      <c r="IP5" s="24"/>
      <c r="IQ5" s="17"/>
      <c r="IR5" s="130"/>
      <c r="IS5" s="15" t="s">
        <v>0</v>
      </c>
      <c r="IT5" s="9" t="str">
        <f>IF((COUNTA(IT15:IT26)=0)+(COUNTA(IT14)=0),"",100-IT14-SUMPRODUCT(IS15:IS26,IT15:IT26))</f>
        <v/>
      </c>
      <c r="IU5" s="9" t="str">
        <f>IF((COUNTA(IU15:IU26)=0)+(COUNTA(IU14)=0),"",100-IU14-SUMPRODUCT(IS15:IS26,IU15:IU26))</f>
        <v/>
      </c>
      <c r="IV5" s="9" t="str">
        <f>IF((COUNTA(IV15:IV26)=0)+(COUNTA(IV14)=0),"",100-IV14-SUMPRODUCT(IS15:IS26,IV15:IV26))</f>
        <v/>
      </c>
      <c r="IW5" s="9" t="str">
        <f>IF((COUNTA(IW15:IW26)=0)+(COUNTA(IW14)=0),"",100-IW14-SUMPRODUCT(IS15:IS26,IW15:IW26))</f>
        <v/>
      </c>
      <c r="IX5" s="9" t="str">
        <f>IF((COUNTA(IX15:IX26)=0)+(COUNTA(IX14)=0),"",100-IX14-SUMPRODUCT(IS15:IS26,IX15:IX26))</f>
        <v/>
      </c>
      <c r="IY5" s="31" t="str">
        <f>IF((COUNTA(IY15:IY26)=0)+(COUNTA(IY14)=0),"",100-IY14-SUMPRODUCT(IS15:IS26,IY15:IY26))</f>
        <v/>
      </c>
      <c r="IZ5" s="24"/>
      <c r="JA5" s="17"/>
      <c r="JB5" s="130"/>
      <c r="JC5" s="15" t="s">
        <v>0</v>
      </c>
      <c r="JD5" s="9" t="str">
        <f>IF((COUNTA(JD15:JD26)=0)+(COUNTA(JD14)=0),"",100-JD14-SUMPRODUCT(JC15:JC26,JD15:JD26))</f>
        <v/>
      </c>
      <c r="JE5" s="9" t="str">
        <f>IF((COUNTA(JE15:JE26)=0)+(COUNTA(JE14)=0),"",100-JE14-SUMPRODUCT(JC15:JC26,JE15:JE26))</f>
        <v/>
      </c>
      <c r="JF5" s="9" t="str">
        <f>IF((COUNTA(JF15:JF26)=0)+(COUNTA(JF14)=0),"",100-JF14-SUMPRODUCT(JC15:JC26,JF15:JF26))</f>
        <v/>
      </c>
      <c r="JG5" s="9" t="str">
        <f>IF((COUNTA(JG15:JG26)=0)+(COUNTA(JG14)=0),"",100-JG14-SUMPRODUCT(JC15:JC26,JG15:JG26))</f>
        <v/>
      </c>
      <c r="JH5" s="9" t="str">
        <f>IF((COUNTA(JH15:JH26)=0)+(COUNTA(JH14)=0),"",100-JH14-SUMPRODUCT(JC15:JC26,JH15:JH26))</f>
        <v/>
      </c>
      <c r="JI5" s="31" t="str">
        <f>IF((COUNTA(JI15:JI26)=0)+(COUNTA(JI14)=0),"",100-JI14-SUMPRODUCT(JC15:JC26,JI15:JI26))</f>
        <v/>
      </c>
      <c r="JJ5" s="24"/>
      <c r="JK5" s="17"/>
      <c r="JL5" s="130"/>
      <c r="JM5" s="15" t="s">
        <v>0</v>
      </c>
      <c r="JN5" s="9" t="str">
        <f>IF((COUNTA(JN15:JN26)=0)+(COUNTA(JN14)=0),"",100-JN14-SUMPRODUCT(JM15:JM26,JN15:JN26))</f>
        <v/>
      </c>
      <c r="JO5" s="9" t="str">
        <f>IF((COUNTA(JO15:JO26)=0)+(COUNTA(JO14)=0),"",100-JO14-SUMPRODUCT(JM15:JM26,JO15:JO26))</f>
        <v/>
      </c>
      <c r="JP5" s="9" t="str">
        <f>IF((COUNTA(JP15:JP26)=0)+(COUNTA(JP14)=0),"",100-JP14-SUMPRODUCT(JM15:JM26,JP15:JP26))</f>
        <v/>
      </c>
      <c r="JQ5" s="9" t="str">
        <f>IF((COUNTA(JQ15:JQ26)=0)+(COUNTA(JQ14)=0),"",100-JQ14-SUMPRODUCT(JM15:JM26,JQ15:JQ26))</f>
        <v/>
      </c>
      <c r="JR5" s="9" t="str">
        <f>IF((COUNTA(JR15:JR26)=0)+(COUNTA(JR14)=0),"",100-JR14-SUMPRODUCT(JM15:JM26,JR15:JR26))</f>
        <v/>
      </c>
      <c r="JS5" s="31" t="str">
        <f>IF((COUNTA(JS15:JS26)=0)+(COUNTA(JS14)=0),"",100-JS14-SUMPRODUCT(JM15:JM26,JS15:JS26))</f>
        <v/>
      </c>
      <c r="JT5" s="24"/>
      <c r="JU5" s="17"/>
    </row>
    <row xmlns:x14ac="http://schemas.microsoft.com/office/spreadsheetml/2009/9/ac" r="6" s="4" customFormat="true" x14ac:dyDescent="0.25">
      <c r="A6" s="429" t="str">
        <f ca="true">IF(ISBLANK('Data Summary'!A8),"",'Data Summary'!A8)</f>
        <v>ETH_2002_EMIS</v>
      </c>
      <c r="B6" s="130"/>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1" t="str">
        <f>IF(COUNTA(I15:I26)=0,"",SUMPRODUCT(I15:I26,C15:C26))</f>
        <v/>
      </c>
      <c r="J6" s="24"/>
      <c r="K6" s="17"/>
      <c r="L6" s="130"/>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31" t="str">
        <f>IF(COUNTA(S15:S26)=0,"",SUMPRODUCT(S15:S26,M15:M26))</f>
        <v/>
      </c>
      <c r="T6" s="24"/>
      <c r="U6" s="17"/>
      <c r="V6" s="130"/>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31" t="str">
        <f>IF(COUNTA(AC15:AC26)=0,"",SUMPRODUCT(AC15:AC26,W15:W26))</f>
        <v/>
      </c>
      <c r="AD6" s="24"/>
      <c r="AE6" s="17"/>
      <c r="AF6" s="130"/>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1" t="str">
        <f>IF(COUNTA(AM15:AM26)=0,"",SUMPRODUCT(AM15:AM26,AG15:AG26))</f>
        <v/>
      </c>
      <c r="AN6" s="24"/>
      <c r="AO6" s="17"/>
      <c r="AP6" s="130"/>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31" t="str">
        <f>IF(COUNTA(AW15:AW26)=0,"",SUMPRODUCT(AW15:AW26,AQ15:AQ26))</f>
        <v/>
      </c>
      <c r="AX6" s="24"/>
      <c r="AY6" s="17"/>
      <c r="AZ6" s="130"/>
      <c r="BA6" s="67"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31" t="str">
        <f>IF(COUNTA(BG15:BG26)=0,"",SUMPRODUCT(BG15:BG26,BA15:BA26))</f>
        <v/>
      </c>
      <c r="BH6" s="24"/>
      <c r="BI6" s="17"/>
      <c r="BJ6" s="130"/>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31" t="str">
        <f>IF(COUNTA(BQ15:BQ26)=0,"",SUMPRODUCT(BQ15:BQ26,BK15:BK26))</f>
        <v/>
      </c>
      <c r="BR6" s="24"/>
      <c r="BS6" s="17"/>
      <c r="BT6" s="130"/>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31" t="str">
        <f>IF(COUNTA(CA15:CA26)=0,"",SUMPRODUCT(CA15:CA26,BU15:BU26))</f>
        <v/>
      </c>
      <c r="CB6" s="24"/>
      <c r="CC6" s="17"/>
      <c r="CD6" s="130"/>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31" t="str">
        <f>IF(COUNTA(CK15:CK26)=0,"",SUMPRODUCT(CK15:CK26,CE15:CE26))</f>
        <v/>
      </c>
      <c r="CL6" s="24"/>
      <c r="CM6" s="17"/>
      <c r="CN6" s="130"/>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31" t="str">
        <f>IF(COUNTA(CU15:CU26)=0,"",SUMPRODUCT(CU15:CU26,CO15:CO26))</f>
        <v/>
      </c>
      <c r="CV6" s="24"/>
      <c r="CW6" s="17"/>
      <c r="CX6" s="130"/>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31" t="str">
        <f>IF(COUNTA(DE15:DE26)=0,"",SUMPRODUCT(DE15:DE26,CY15:CY26))</f>
        <v/>
      </c>
      <c r="DF6" s="24"/>
      <c r="DG6" s="17"/>
      <c r="DH6" s="130"/>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31" t="str">
        <f>IF(COUNTA(DO15:DO26)=0,"",SUMPRODUCT(DO15:DO26,DI15:DI26))</f>
        <v/>
      </c>
      <c r="DP6" s="24"/>
      <c r="DQ6" s="17"/>
      <c r="DR6" s="130"/>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31" t="str">
        <f>IF(COUNTA(DY15:DY26)=0,"",SUMPRODUCT(DY15:DY26,DS15:DS26))</f>
        <v/>
      </c>
      <c r="DZ6" s="24"/>
      <c r="EA6" s="17"/>
      <c r="EB6" s="130"/>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31" t="str">
        <f>IF(COUNTA(EI15:EI26)=0,"",SUMPRODUCT(EI15:EI26,EC15:EC26))</f>
        <v/>
      </c>
      <c r="EJ6" s="24"/>
      <c r="EK6" s="17"/>
      <c r="EL6" s="130"/>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31" t="str">
        <f>IF(COUNTA(ES15:ES26)=0,"",SUMPRODUCT(ES15:ES26,EM15:EM26))</f>
        <v/>
      </c>
      <c r="ET6" s="24"/>
      <c r="EU6" s="17"/>
      <c r="EV6" s="130"/>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31" t="str">
        <f>IF(COUNTA(FC15:FC26)=0,"",SUMPRODUCT(FC15:FC26,EW15:EW26))</f>
        <v/>
      </c>
      <c r="FD6" s="24"/>
      <c r="FE6" s="17"/>
      <c r="FF6" s="130"/>
      <c r="FG6" s="67"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31" t="str">
        <f>IF(COUNTA(FM15:FM26)=0,"",SUMPRODUCT(FM15:FM26,FG15:FG26))</f>
        <v/>
      </c>
      <c r="FN6" s="24"/>
      <c r="FO6" s="17"/>
      <c r="FP6" s="130"/>
      <c r="FQ6" s="15" t="s">
        <v>19</v>
      </c>
      <c r="FR6" s="9">
        <f>IF(COUNTA(FR15:FR26)=0,"",SUMPRODUCT(FR15:FR26,FQ15:FQ26))</f>
        <v>67.050000000000011</v>
      </c>
      <c r="FS6" s="9">
        <f>IF(COUNTA(FS15:FS26)=0,"",SUMPRODUCT(FS15:FS26,FQ15:FQ26))</f>
        <v>73.425000000000011</v>
      </c>
      <c r="FT6" s="9">
        <f>IF(COUNTA(FT15:FT26)=0,"",SUMPRODUCT(FT15:FT26,FQ15:FQ26))</f>
        <v>60.675000000000004</v>
      </c>
      <c r="FU6" s="9" t="str">
        <f>IF(COUNTA(FU15:FU26)=0,"",SUMPRODUCT(FU15:FU26,FQ15:FQ26))</f>
        <v/>
      </c>
      <c r="FV6" s="9" t="str">
        <f>IF(COUNTA(FV15:FV26)=0,"",SUMPRODUCT(FV15:FV26,FQ15:FQ26))</f>
        <v/>
      </c>
      <c r="FW6" s="31" t="str">
        <f>IF(COUNTA(FW15:FW26)=0,"",SUMPRODUCT(FW15:FW26,FQ15:FQ26))</f>
        <v/>
      </c>
      <c r="FX6" s="24"/>
      <c r="FY6" s="17"/>
      <c r="FZ6" s="130"/>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31" t="str">
        <f>IF(COUNTA(GG15:GG26)=0,"",SUMPRODUCT(GG15:GG26,GA15:GA26))</f>
        <v/>
      </c>
      <c r="GH6" s="24"/>
      <c r="GI6" s="17"/>
      <c r="GJ6" s="130"/>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t="str">
        <f>IF(COUNTA(GP15:GP26)=0,"",SUMPRODUCT(GP15:GP26,GK15:GK26))</f>
        <v/>
      </c>
      <c r="GQ6" s="31" t="str">
        <f>IF(COUNTA(GQ15:GQ26)=0,"",SUMPRODUCT(GQ15:GQ26,GK15:GK26))</f>
        <v/>
      </c>
      <c r="GR6" s="24"/>
      <c r="GS6" s="17"/>
      <c r="GT6" s="130"/>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t="str">
        <f>IF(COUNTA(GZ15:GZ26)=0,"",SUMPRODUCT(GZ15:GZ26,GU15:GU26))</f>
        <v/>
      </c>
      <c r="HA6" s="31" t="str">
        <f>IF(COUNTA(HA15:HA26)=0,"",SUMPRODUCT(HA15:HA26,GU15:GU26))</f>
        <v/>
      </c>
      <c r="HB6" s="24"/>
      <c r="HC6" s="17"/>
      <c r="HD6" s="130"/>
      <c r="HE6" s="15" t="s">
        <v>19</v>
      </c>
      <c r="HF6" s="9">
        <f>IF(COUNTA(HF15:HF26)=0,"",SUMPRODUCT(HF15:HF26,HE15:HE26))</f>
        <v>62.872120821607979</v>
      </c>
      <c r="HG6" s="9" t="str">
        <f>IF(COUNTA(HG15:HG26)=0,"",SUMPRODUCT(HG15:HG26,HE15:HE26))</f>
        <v/>
      </c>
      <c r="HH6" s="9" t="str">
        <f>IF(COUNTA(HH15:HH26)=0,"",SUMPRODUCT(HH15:HH26,HE15:HE26))</f>
        <v/>
      </c>
      <c r="HI6" s="9" t="str">
        <f>IF(COUNTA(HI15:HI26)=0,"",SUMPRODUCT(HI15:HI26,HE15:HE26))</f>
        <v/>
      </c>
      <c r="HJ6" s="9">
        <f>IF(COUNTA(HJ15:HJ26)=0,"",SUMPRODUCT(HJ15:HJ26,HE15:HE26))</f>
        <v>62.150000000000006</v>
      </c>
      <c r="HK6" s="31">
        <f>IF(COUNTA(HK15:HK26)=0,"",SUMPRODUCT(HK15:HK26,HE15:HE26))</f>
        <v>70.849999999999994</v>
      </c>
      <c r="HL6" s="24"/>
      <c r="HM6" s="17"/>
      <c r="HN6" s="130"/>
      <c r="HO6" s="15" t="s">
        <v>19</v>
      </c>
      <c r="HP6" s="9">
        <f>IF(COUNTA(HP15:HP26)=0,"",SUMPRODUCT(HP15:HP26,HO15:HO26))</f>
        <v>69</v>
      </c>
      <c r="HQ6" s="9" t="str">
        <f>IF(COUNTA(HQ15:HQ26)=0,"",SUMPRODUCT(HQ15:HQ26,HO15:HO26))</f>
        <v/>
      </c>
      <c r="HR6" s="9" t="str">
        <f>IF(COUNTA(HR15:HR26)=0,"",SUMPRODUCT(HR15:HR26,HO15:HO26))</f>
        <v/>
      </c>
      <c r="HS6" s="9" t="str">
        <f>IF(COUNTA(HS15:HS26)=0,"",SUMPRODUCT(HS15:HS26,HO15:HO26))</f>
        <v/>
      </c>
      <c r="HT6" s="9" t="str">
        <f>IF(COUNTA(HT15:HT26)=0,"",SUMPRODUCT(HT15:HT26,HO15:HO26))</f>
        <v/>
      </c>
      <c r="HU6" s="31" t="str">
        <f>IF(COUNTA(HU15:HU26)=0,"",SUMPRODUCT(HU15:HU26,HO15:HO26))</f>
        <v/>
      </c>
      <c r="HV6" s="24"/>
      <c r="HW6" s="17"/>
      <c r="HX6" s="130"/>
      <c r="HY6" s="15" t="s">
        <v>19</v>
      </c>
      <c r="HZ6" s="9">
        <f>IF(COUNTA(HZ15:HZ26)=0,"",SUMPRODUCT(HZ15:HZ26,HY15:HY26))</f>
        <v>58.269416407295935</v>
      </c>
      <c r="IA6" s="9" t="str">
        <f>IF(COUNTA(IA15:IA26)=0,"",SUMPRODUCT(IA15:IA26,HY15:HY26))</f>
        <v/>
      </c>
      <c r="IB6" s="9" t="str">
        <f>IF(COUNTA(IB15:IB26)=0,"",SUMPRODUCT(IB15:IB26,HY15:HY26))</f>
        <v/>
      </c>
      <c r="IC6" s="9" t="str">
        <f>IF(COUNTA(IC15:IC26)=0,"",SUMPRODUCT(IC15:IC26,HY15:HY26))</f>
        <v/>
      </c>
      <c r="ID6" s="9">
        <f>IF(COUNTA(ID15:ID26)=0,"",SUMPRODUCT(ID15:ID26,HY15:HY26))</f>
        <v>56.855000000000004</v>
      </c>
      <c r="IE6" s="31">
        <f>IF(COUNTA(IE15:IE26)=0,"",SUMPRODUCT(IE15:IE26,HY15:HY26))</f>
        <v>73.208955223880594</v>
      </c>
      <c r="IF6" s="24"/>
      <c r="IG6" s="17"/>
      <c r="IH6" s="130"/>
      <c r="II6" s="15" t="s">
        <v>19</v>
      </c>
      <c r="IJ6" s="9" t="str">
        <f>IF(COUNTA(IJ15:IJ26)=0,"",SUMPRODUCT(IJ15:IJ26,II15:II26))</f>
        <v/>
      </c>
      <c r="IK6" s="9" t="str">
        <f>IF(COUNTA(IK15:IK26)=0,"",SUMPRODUCT(IK15:IK26,II15:II26))</f>
        <v/>
      </c>
      <c r="IL6" s="9">
        <f>IF(COUNTA(IL15:IL26)=0,"",SUMPRODUCT(IL15:IL26,II15:II26))</f>
        <v>76.562505000000002</v>
      </c>
      <c r="IM6" s="9" t="str">
        <f>IF(COUNTA(IM15:IM26)=0,"",SUMPRODUCT(IM15:IM26,II15:II26))</f>
        <v/>
      </c>
      <c r="IN6" s="9" t="str">
        <f>IF(COUNTA(IN15:IN26)=0,"",SUMPRODUCT(IN15:IN26,II15:II26))</f>
        <v/>
      </c>
      <c r="IO6" s="31" t="str">
        <f>IF(COUNTA(IO15:IO26)=0,"",SUMPRODUCT(IO15:IO26,II15:II26))</f>
        <v/>
      </c>
      <c r="IP6" s="24"/>
      <c r="IQ6" s="17"/>
      <c r="IR6" s="130"/>
      <c r="IS6" s="15" t="s">
        <v>19</v>
      </c>
      <c r="IT6" s="9" t="str">
        <f>IF(COUNTA(IT15:IT26)=0,"",SUMPRODUCT(IT15:IT26,IS15:IS26))</f>
        <v/>
      </c>
      <c r="IU6" s="9" t="str">
        <f>IF(COUNTA(IU15:IU26)=0,"",SUMPRODUCT(IU15:IU26,IS15:IS26))</f>
        <v/>
      </c>
      <c r="IV6" s="9" t="str">
        <f>IF(COUNTA(IV15:IV26)=0,"",SUMPRODUCT(IV15:IV26,IS15:IS26))</f>
        <v/>
      </c>
      <c r="IW6" s="9" t="str">
        <f>IF(COUNTA(IW15:IW26)=0,"",SUMPRODUCT(IW15:IW26,IS15:IS26))</f>
        <v/>
      </c>
      <c r="IX6" s="9" t="str">
        <f>IF(COUNTA(IX15:IX26)=0,"",SUMPRODUCT(IX15:IX26,IS15:IS26))</f>
        <v/>
      </c>
      <c r="IY6" s="31" t="str">
        <f>IF(COUNTA(IY15:IY26)=0,"",SUMPRODUCT(IY15:IY26,IS15:IS26))</f>
        <v/>
      </c>
      <c r="IZ6" s="24"/>
      <c r="JA6" s="17"/>
      <c r="JB6" s="130"/>
      <c r="JC6" s="15" t="s">
        <v>19</v>
      </c>
      <c r="JD6" s="9" t="str">
        <f>IF(COUNTA(JD15:JD26)=0,"",SUMPRODUCT(JD15:JD26,JC15:JC26))</f>
        <v/>
      </c>
      <c r="JE6" s="9" t="str">
        <f>IF(COUNTA(JE15:JE26)=0,"",SUMPRODUCT(JE15:JE26,JC15:JC26))</f>
        <v/>
      </c>
      <c r="JF6" s="9" t="str">
        <f>IF(COUNTA(JF15:JF26)=0,"",SUMPRODUCT(JF15:JF26,JC15:JC26))</f>
        <v/>
      </c>
      <c r="JG6" s="9" t="str">
        <f>IF(COUNTA(JG15:JG26)=0,"",SUMPRODUCT(JG15:JG26,JC15:JC26))</f>
        <v/>
      </c>
      <c r="JH6" s="9" t="str">
        <f>IF(COUNTA(JH15:JH26)=0,"",SUMPRODUCT(JH15:JH26,JC15:JC26))</f>
        <v/>
      </c>
      <c r="JI6" s="31" t="str">
        <f>IF(COUNTA(JI15:JI26)=0,"",SUMPRODUCT(JI15:JI26,JC15:JC26))</f>
        <v/>
      </c>
      <c r="JJ6" s="24"/>
      <c r="JK6" s="17"/>
      <c r="JL6" s="130"/>
      <c r="JM6" s="15" t="s">
        <v>19</v>
      </c>
      <c r="JN6" s="9">
        <f>IF(COUNTA(JN15:JN26)=0,"",SUMPRODUCT(JN15:JN26,JM15:JM26))</f>
        <v>50.153482880755611</v>
      </c>
      <c r="JO6" s="9" t="str">
        <f>IF(COUNTA(JO15:JO26)=0,"",SUMPRODUCT(JO15:JO26,JM15:JM26))</f>
        <v/>
      </c>
      <c r="JP6" s="9" t="str">
        <f>IF(COUNTA(JP15:JP26)=0,"",SUMPRODUCT(JP15:JP26,JM15:JM26))</f>
        <v/>
      </c>
      <c r="JQ6" s="9" t="str">
        <f>IF(COUNTA(JQ15:JQ26)=0,"",SUMPRODUCT(JQ15:JQ26,JM15:JM26))</f>
        <v/>
      </c>
      <c r="JR6" s="9">
        <f>IF(COUNTA(JR15:JR26)=0,"",SUMPRODUCT(JR15:JR26,JM15:JM26))</f>
        <v>48.635658327971839</v>
      </c>
      <c r="JS6" s="31">
        <f>IF(COUNTA(JS15:JS26)=0,"",SUMPRODUCT(JS15:JS26,JM15:JM26))</f>
        <v>62.600869025450038</v>
      </c>
      <c r="JT6" s="24"/>
      <c r="JU6" s="17"/>
    </row>
    <row xmlns:x14ac="http://schemas.microsoft.com/office/spreadsheetml/2009/9/ac" r="7" s="4" customFormat="true" x14ac:dyDescent="0.25">
      <c r="A7" s="429" t="str">
        <f ca="true">IF(ISBLANK('Data Summary'!A9),"",'Data Summary'!A9)</f>
        <v>ETH_2003_EMIS</v>
      </c>
      <c r="B7" s="130"/>
      <c r="C7" s="48" t="s">
        <v>51</v>
      </c>
      <c r="D7" s="19"/>
      <c r="E7" s="19"/>
      <c r="F7" s="19"/>
      <c r="G7" s="19"/>
      <c r="H7" s="19"/>
      <c r="I7" s="80"/>
      <c r="J7" s="24"/>
      <c r="K7" s="17"/>
      <c r="L7" s="130"/>
      <c r="M7" s="48" t="s">
        <v>51</v>
      </c>
      <c r="N7" s="19"/>
      <c r="O7" s="19"/>
      <c r="P7" s="19"/>
      <c r="Q7" s="19"/>
      <c r="R7" s="19"/>
      <c r="S7" s="80"/>
      <c r="T7" s="24"/>
      <c r="U7" s="17"/>
      <c r="V7" s="130"/>
      <c r="W7" s="48" t="s">
        <v>51</v>
      </c>
      <c r="X7" s="19"/>
      <c r="Y7" s="19"/>
      <c r="Z7" s="19"/>
      <c r="AA7" s="19"/>
      <c r="AB7" s="19"/>
      <c r="AC7" s="80"/>
      <c r="AD7" s="24"/>
      <c r="AE7" s="17"/>
      <c r="AF7" s="130"/>
      <c r="AG7" s="48" t="s">
        <v>51</v>
      </c>
      <c r="AH7" s="19"/>
      <c r="AI7" s="19"/>
      <c r="AJ7" s="19"/>
      <c r="AK7" s="19"/>
      <c r="AL7" s="19"/>
      <c r="AM7" s="80"/>
      <c r="AN7" s="24"/>
      <c r="AO7" s="17"/>
      <c r="AP7" s="130"/>
      <c r="AQ7" s="48" t="s">
        <v>51</v>
      </c>
      <c r="AR7" s="19"/>
      <c r="AS7" s="19"/>
      <c r="AT7" s="19"/>
      <c r="AU7" s="19"/>
      <c r="AV7" s="19"/>
      <c r="AW7" s="80"/>
      <c r="AX7" s="24"/>
      <c r="AY7" s="17"/>
      <c r="AZ7" s="130"/>
      <c r="BA7" s="138" t="s">
        <v>51</v>
      </c>
      <c r="BB7" s="19"/>
      <c r="BC7" s="19"/>
      <c r="BD7" s="19"/>
      <c r="BE7" s="19"/>
      <c r="BF7" s="19"/>
      <c r="BG7" s="80"/>
      <c r="BH7" s="24"/>
      <c r="BI7" s="17"/>
      <c r="BJ7" s="130"/>
      <c r="BK7" s="48" t="s">
        <v>51</v>
      </c>
      <c r="BL7" s="19"/>
      <c r="BM7" s="19"/>
      <c r="BN7" s="19"/>
      <c r="BO7" s="19"/>
      <c r="BP7" s="19"/>
      <c r="BQ7" s="80"/>
      <c r="BR7" s="24"/>
      <c r="BS7" s="17"/>
      <c r="BT7" s="130"/>
      <c r="BU7" s="48" t="s">
        <v>51</v>
      </c>
      <c r="BV7" s="19"/>
      <c r="BW7" s="19"/>
      <c r="BX7" s="19"/>
      <c r="BY7" s="19"/>
      <c r="BZ7" s="19"/>
      <c r="CA7" s="80"/>
      <c r="CB7" s="24"/>
      <c r="CC7" s="17"/>
      <c r="CD7" s="130"/>
      <c r="CE7" s="48" t="s">
        <v>51</v>
      </c>
      <c r="CF7" s="19"/>
      <c r="CG7" s="19"/>
      <c r="CH7" s="19"/>
      <c r="CI7" s="19"/>
      <c r="CJ7" s="19"/>
      <c r="CK7" s="80"/>
      <c r="CL7" s="24"/>
      <c r="CM7" s="17"/>
      <c r="CN7" s="130"/>
      <c r="CO7" s="48" t="s">
        <v>51</v>
      </c>
      <c r="CP7" s="19"/>
      <c r="CQ7" s="19"/>
      <c r="CR7" s="19"/>
      <c r="CS7" s="19"/>
      <c r="CT7" s="19"/>
      <c r="CU7" s="80"/>
      <c r="CV7" s="24"/>
      <c r="CW7" s="17"/>
      <c r="CX7" s="130"/>
      <c r="CY7" s="48" t="s">
        <v>51</v>
      </c>
      <c r="CZ7" s="19"/>
      <c r="DA7" s="19"/>
      <c r="DB7" s="19"/>
      <c r="DC7" s="19"/>
      <c r="DD7" s="19"/>
      <c r="DE7" s="80"/>
      <c r="DF7" s="24"/>
      <c r="DG7" s="17"/>
      <c r="DH7" s="130"/>
      <c r="DI7" s="48" t="s">
        <v>51</v>
      </c>
      <c r="DJ7" s="19"/>
      <c r="DK7" s="19"/>
      <c r="DL7" s="19"/>
      <c r="DM7" s="19"/>
      <c r="DN7" s="19"/>
      <c r="DO7" s="80"/>
      <c r="DP7" s="24"/>
      <c r="DQ7" s="17"/>
      <c r="DR7" s="130"/>
      <c r="DS7" s="48" t="s">
        <v>51</v>
      </c>
      <c r="DT7" s="19"/>
      <c r="DU7" s="19"/>
      <c r="DV7" s="19"/>
      <c r="DW7" s="19"/>
      <c r="DX7" s="19"/>
      <c r="DY7" s="80"/>
      <c r="DZ7" s="24"/>
      <c r="EA7" s="17"/>
      <c r="EB7" s="130"/>
      <c r="EC7" s="48" t="s">
        <v>51</v>
      </c>
      <c r="ED7" s="19"/>
      <c r="EE7" s="19"/>
      <c r="EF7" s="19"/>
      <c r="EG7" s="19"/>
      <c r="EH7" s="19"/>
      <c r="EI7" s="80"/>
      <c r="EJ7" s="24"/>
      <c r="EK7" s="17"/>
      <c r="EL7" s="130"/>
      <c r="EM7" s="48" t="s">
        <v>51</v>
      </c>
      <c r="EN7" s="19"/>
      <c r="EO7" s="19"/>
      <c r="EP7" s="19"/>
      <c r="EQ7" s="19"/>
      <c r="ER7" s="19"/>
      <c r="ES7" s="80"/>
      <c r="ET7" s="24"/>
      <c r="EU7" s="17"/>
      <c r="EV7" s="130"/>
      <c r="EW7" s="48" t="s">
        <v>51</v>
      </c>
      <c r="EX7" s="19"/>
      <c r="EY7" s="19"/>
      <c r="EZ7" s="19"/>
      <c r="FA7" s="19"/>
      <c r="FB7" s="19"/>
      <c r="FC7" s="80"/>
      <c r="FD7" s="24"/>
      <c r="FE7" s="17"/>
      <c r="FF7" s="130"/>
      <c r="FG7" s="138" t="s">
        <v>51</v>
      </c>
      <c r="FH7" s="19"/>
      <c r="FI7" s="19"/>
      <c r="FJ7" s="19"/>
      <c r="FK7" s="19"/>
      <c r="FL7" s="19"/>
      <c r="FM7" s="80"/>
      <c r="FN7" s="24"/>
      <c r="FO7" s="17"/>
      <c r="FP7" s="130"/>
      <c r="FQ7" s="48" t="s">
        <v>51</v>
      </c>
      <c r="FR7" s="19"/>
      <c r="FS7" s="19"/>
      <c r="FT7" s="19"/>
      <c r="FU7" s="19"/>
      <c r="FV7" s="19"/>
      <c r="FW7" s="80"/>
      <c r="FX7" s="24"/>
      <c r="FY7" s="17"/>
      <c r="FZ7" s="130"/>
      <c r="GA7" s="48" t="s">
        <v>51</v>
      </c>
      <c r="GB7" s="19"/>
      <c r="GC7" s="19"/>
      <c r="GD7" s="19"/>
      <c r="GE7" s="19"/>
      <c r="GF7" s="19"/>
      <c r="GG7" s="80"/>
      <c r="GH7" s="24"/>
      <c r="GI7" s="17"/>
      <c r="GJ7" s="130"/>
      <c r="GK7" s="48" t="s">
        <v>51</v>
      </c>
      <c r="GL7" s="19"/>
      <c r="GM7" s="19"/>
      <c r="GN7" s="19"/>
      <c r="GO7" s="19"/>
      <c r="GP7" s="19"/>
      <c r="GQ7" s="80"/>
      <c r="GR7" s="24"/>
      <c r="GS7" s="17"/>
      <c r="GT7" s="130"/>
      <c r="GU7" s="48" t="s">
        <v>51</v>
      </c>
      <c r="GV7" s="19"/>
      <c r="GW7" s="19"/>
      <c r="GX7" s="19"/>
      <c r="GY7" s="19"/>
      <c r="GZ7" s="19"/>
      <c r="HA7" s="80"/>
      <c r="HB7" s="24"/>
      <c r="HC7" s="17"/>
      <c r="HD7" s="130"/>
      <c r="HE7" s="48" t="s">
        <v>51</v>
      </c>
      <c r="HF7" s="19"/>
      <c r="HG7" s="19"/>
      <c r="HH7" s="19"/>
      <c r="HI7" s="19"/>
      <c r="HJ7" s="19"/>
      <c r="HK7" s="80"/>
      <c r="HL7" s="24"/>
      <c r="HM7" s="17"/>
      <c r="HN7" s="130"/>
      <c r="HO7" s="48" t="s">
        <v>51</v>
      </c>
      <c r="HP7" s="19"/>
      <c r="HQ7" s="19"/>
      <c r="HR7" s="19"/>
      <c r="HS7" s="19"/>
      <c r="HT7" s="19"/>
      <c r="HU7" s="80"/>
      <c r="HV7" s="24"/>
      <c r="HW7" s="17"/>
      <c r="HX7" s="130" t="s">
        <v>269</v>
      </c>
      <c r="HY7" s="48" t="s">
        <v>51</v>
      </c>
      <c r="HZ7" s="19">
        <v>78.69190181234228</v>
      </c>
      <c r="IA7" s="19"/>
      <c r="IB7" s="19"/>
      <c r="IC7" s="19"/>
      <c r="ID7" s="19">
        <v>78</v>
      </c>
      <c r="IE7" s="80">
        <v>86</v>
      </c>
      <c r="IF7" s="24"/>
      <c r="IG7" s="17"/>
      <c r="IH7" s="130"/>
      <c r="II7" s="48" t="s">
        <v>51</v>
      </c>
      <c r="IJ7" s="19"/>
      <c r="IK7" s="19"/>
      <c r="IL7" s="221">
        <v>23.469390000000001</v>
      </c>
      <c r="IM7" s="19"/>
      <c r="IN7" s="19"/>
      <c r="IO7" s="80"/>
      <c r="IP7" s="24"/>
      <c r="IQ7" s="17"/>
      <c r="IR7" s="130"/>
      <c r="IS7" s="48" t="s">
        <v>51</v>
      </c>
      <c r="IT7" s="19"/>
      <c r="IU7" s="19"/>
      <c r="IV7" s="19"/>
      <c r="IW7" s="19"/>
      <c r="IX7" s="19"/>
      <c r="IY7" s="80"/>
      <c r="IZ7" s="24"/>
      <c r="JA7" s="17"/>
      <c r="JB7" s="130"/>
      <c r="JC7" s="48" t="s">
        <v>51</v>
      </c>
      <c r="JD7" s="19"/>
      <c r="JE7" s="19"/>
      <c r="JF7" s="19"/>
      <c r="JG7" s="19"/>
      <c r="JH7" s="19"/>
      <c r="JI7" s="80"/>
      <c r="JJ7" s="24"/>
      <c r="JK7" s="17"/>
      <c r="JL7" s="130" t="s">
        <v>409</v>
      </c>
      <c r="JM7" s="48" t="s">
        <v>51</v>
      </c>
      <c r="JN7" s="19">
        <f>SUMPRODUCT(JR7:JS7,JR34:JS34)/SUM(JR34:JS34)</f>
        <v>96.771799628942489</v>
      </c>
      <c r="JO7" s="19"/>
      <c r="JP7" s="19"/>
      <c r="JQ7" s="19"/>
      <c r="JR7" s="19">
        <v>96.631722363092763</v>
      </c>
      <c r="JS7" s="80">
        <v>97.920546244568598</v>
      </c>
      <c r="JT7" s="24"/>
      <c r="JU7" s="17"/>
    </row>
    <row xmlns:x14ac="http://schemas.microsoft.com/office/spreadsheetml/2009/9/ac" r="8" s="4" customFormat="true" x14ac:dyDescent="0.25">
      <c r="A8" s="429" t="str">
        <f ca="true">IF(ISBLANK('Data Summary'!A10),"",'Data Summary'!A10)</f>
        <v>ETH_2004_EMIS</v>
      </c>
      <c r="B8" s="130"/>
      <c r="C8" s="48" t="s">
        <v>56</v>
      </c>
      <c r="D8" s="19"/>
      <c r="E8" s="19"/>
      <c r="F8" s="19"/>
      <c r="G8" s="19"/>
      <c r="H8" s="19"/>
      <c r="I8" s="80"/>
      <c r="J8" s="24"/>
      <c r="K8" s="17"/>
      <c r="L8" s="130"/>
      <c r="M8" s="48" t="s">
        <v>56</v>
      </c>
      <c r="N8" s="19"/>
      <c r="O8" s="19"/>
      <c r="P8" s="19"/>
      <c r="Q8" s="19"/>
      <c r="R8" s="19"/>
      <c r="S8" s="80"/>
      <c r="T8" s="24"/>
      <c r="U8" s="17"/>
      <c r="V8" s="130"/>
      <c r="W8" s="48" t="s">
        <v>56</v>
      </c>
      <c r="X8" s="19"/>
      <c r="Y8" s="19"/>
      <c r="Z8" s="19"/>
      <c r="AA8" s="19"/>
      <c r="AB8" s="19"/>
      <c r="AC8" s="80"/>
      <c r="AD8" s="24"/>
      <c r="AE8" s="17"/>
      <c r="AF8" s="130"/>
      <c r="AG8" s="48" t="s">
        <v>56</v>
      </c>
      <c r="AH8" s="19"/>
      <c r="AI8" s="19"/>
      <c r="AJ8" s="19"/>
      <c r="AK8" s="19"/>
      <c r="AL8" s="19"/>
      <c r="AM8" s="80"/>
      <c r="AN8" s="24"/>
      <c r="AO8" s="17"/>
      <c r="AP8" s="130"/>
      <c r="AQ8" s="48" t="s">
        <v>56</v>
      </c>
      <c r="AR8" s="19"/>
      <c r="AS8" s="19"/>
      <c r="AT8" s="19"/>
      <c r="AU8" s="19"/>
      <c r="AV8" s="19"/>
      <c r="AW8" s="80"/>
      <c r="AX8" s="24"/>
      <c r="AY8" s="17"/>
      <c r="AZ8" s="130"/>
      <c r="BA8" s="138" t="s">
        <v>56</v>
      </c>
      <c r="BB8" s="19"/>
      <c r="BC8" s="19"/>
      <c r="BD8" s="19"/>
      <c r="BE8" s="19"/>
      <c r="BF8" s="19"/>
      <c r="BG8" s="80"/>
      <c r="BH8" s="24"/>
      <c r="BI8" s="17"/>
      <c r="BJ8" s="130"/>
      <c r="BK8" s="48" t="s">
        <v>56</v>
      </c>
      <c r="BL8" s="19"/>
      <c r="BM8" s="19"/>
      <c r="BN8" s="19"/>
      <c r="BO8" s="19"/>
      <c r="BP8" s="19"/>
      <c r="BQ8" s="80"/>
      <c r="BR8" s="24"/>
      <c r="BS8" s="17"/>
      <c r="BT8" s="130"/>
      <c r="BU8" s="48" t="s">
        <v>56</v>
      </c>
      <c r="BV8" s="47"/>
      <c r="BW8" s="19"/>
      <c r="BX8" s="19"/>
      <c r="BY8" s="19"/>
      <c r="BZ8" s="19"/>
      <c r="CA8" s="80"/>
      <c r="CB8" s="24"/>
      <c r="CC8" s="17"/>
      <c r="CD8" s="130"/>
      <c r="CE8" s="48" t="s">
        <v>56</v>
      </c>
      <c r="CF8" s="47"/>
      <c r="CG8" s="19"/>
      <c r="CH8" s="19"/>
      <c r="CI8" s="19"/>
      <c r="CJ8" s="19"/>
      <c r="CK8" s="80"/>
      <c r="CL8" s="24"/>
      <c r="CM8" s="17"/>
      <c r="CN8" s="130"/>
      <c r="CO8" s="48" t="s">
        <v>56</v>
      </c>
      <c r="CP8" s="47"/>
      <c r="CQ8" s="19"/>
      <c r="CR8" s="19"/>
      <c r="CS8" s="19"/>
      <c r="CT8" s="19"/>
      <c r="CU8" s="80"/>
      <c r="CV8" s="24"/>
      <c r="CW8" s="17"/>
      <c r="CX8" s="130"/>
      <c r="CY8" s="48" t="s">
        <v>56</v>
      </c>
      <c r="CZ8" s="19"/>
      <c r="DA8" s="19"/>
      <c r="DB8" s="19"/>
      <c r="DC8" s="19"/>
      <c r="DD8" s="19"/>
      <c r="DE8" s="80"/>
      <c r="DF8" s="24"/>
      <c r="DG8" s="17"/>
      <c r="DH8" s="130"/>
      <c r="DI8" s="48" t="s">
        <v>56</v>
      </c>
      <c r="DJ8" s="19"/>
      <c r="DK8" s="19"/>
      <c r="DL8" s="19"/>
      <c r="DM8" s="19"/>
      <c r="DN8" s="19"/>
      <c r="DO8" s="80"/>
      <c r="DP8" s="24"/>
      <c r="DQ8" s="17"/>
      <c r="DR8" s="130"/>
      <c r="DS8" s="48" t="s">
        <v>56</v>
      </c>
      <c r="DT8" s="19"/>
      <c r="DU8" s="19"/>
      <c r="DV8" s="19"/>
      <c r="DW8" s="19"/>
      <c r="DX8" s="19"/>
      <c r="DY8" s="80"/>
      <c r="DZ8" s="24"/>
      <c r="EA8" s="17"/>
      <c r="EB8" s="130"/>
      <c r="EC8" s="48" t="s">
        <v>56</v>
      </c>
      <c r="ED8" s="19"/>
      <c r="EE8" s="19"/>
      <c r="EF8" s="19"/>
      <c r="EG8" s="19"/>
      <c r="EH8" s="19"/>
      <c r="EI8" s="80"/>
      <c r="EJ8" s="24"/>
      <c r="EK8" s="17"/>
      <c r="EL8" s="130"/>
      <c r="EM8" s="48" t="s">
        <v>56</v>
      </c>
      <c r="EN8" s="19"/>
      <c r="EO8" s="19"/>
      <c r="EP8" s="19"/>
      <c r="EQ8" s="19"/>
      <c r="ER8" s="19"/>
      <c r="ES8" s="80"/>
      <c r="ET8" s="24"/>
      <c r="EU8" s="17"/>
      <c r="EV8" s="130"/>
      <c r="EW8" s="48" t="s">
        <v>56</v>
      </c>
      <c r="EX8" s="19"/>
      <c r="EY8" s="19"/>
      <c r="EZ8" s="19"/>
      <c r="FA8" s="19"/>
      <c r="FB8" s="19"/>
      <c r="FC8" s="80"/>
      <c r="FD8" s="24"/>
      <c r="FE8" s="17"/>
      <c r="FF8" s="130"/>
      <c r="FG8" s="138" t="s">
        <v>56</v>
      </c>
      <c r="FH8" s="19"/>
      <c r="FI8" s="19"/>
      <c r="FJ8" s="19"/>
      <c r="FK8" s="19"/>
      <c r="FL8" s="19"/>
      <c r="FM8" s="80"/>
      <c r="FN8" s="24"/>
      <c r="FO8" s="17"/>
      <c r="FP8" s="130"/>
      <c r="FQ8" s="48" t="s">
        <v>56</v>
      </c>
      <c r="FR8" s="19"/>
      <c r="FS8" s="19"/>
      <c r="FT8" s="19"/>
      <c r="FU8" s="19"/>
      <c r="FV8" s="19"/>
      <c r="FW8" s="80"/>
      <c r="FX8" s="24"/>
      <c r="FY8" s="17"/>
      <c r="FZ8" s="130"/>
      <c r="GA8" s="48" t="s">
        <v>56</v>
      </c>
      <c r="GB8" s="19"/>
      <c r="GC8" s="19"/>
      <c r="GD8" s="19"/>
      <c r="GE8" s="19"/>
      <c r="GF8" s="19"/>
      <c r="GG8" s="80"/>
      <c r="GH8" s="24"/>
      <c r="GI8" s="17"/>
      <c r="GJ8" s="130"/>
      <c r="GK8" s="48" t="s">
        <v>56</v>
      </c>
      <c r="GL8" s="47"/>
      <c r="GM8" s="19"/>
      <c r="GN8" s="19"/>
      <c r="GO8" s="19"/>
      <c r="GP8" s="19"/>
      <c r="GQ8" s="80"/>
      <c r="GR8" s="24"/>
      <c r="GS8" s="17"/>
      <c r="GT8" s="130"/>
      <c r="GU8" s="48" t="s">
        <v>56</v>
      </c>
      <c r="GV8" s="47"/>
      <c r="GW8" s="19"/>
      <c r="GX8" s="19"/>
      <c r="GY8" s="19"/>
      <c r="GZ8" s="19"/>
      <c r="HA8" s="80"/>
      <c r="HB8" s="24"/>
      <c r="HC8" s="17"/>
      <c r="HD8" s="130" t="s">
        <v>169</v>
      </c>
      <c r="HE8" s="48" t="s">
        <v>56</v>
      </c>
      <c r="HF8" s="47">
        <f>(HJ8/100*(HJ$34)+HK8/100*HK$34)/(HJ$34+HK$34)*100</f>
        <v>36.252978460405544</v>
      </c>
      <c r="HG8" s="19"/>
      <c r="HH8" s="19"/>
      <c r="HI8" s="19"/>
      <c r="HJ8" s="19">
        <v>37</v>
      </c>
      <c r="HK8" s="80">
        <v>28</v>
      </c>
      <c r="HL8" s="24"/>
      <c r="HM8" s="17"/>
      <c r="HN8" s="130" t="s">
        <v>255</v>
      </c>
      <c r="HO8" s="48" t="s">
        <v>56</v>
      </c>
      <c r="HP8" s="19">
        <v>89</v>
      </c>
      <c r="HQ8" s="19"/>
      <c r="HR8" s="19"/>
      <c r="HS8" s="19"/>
      <c r="HT8" s="19"/>
      <c r="HU8" s="80"/>
      <c r="HV8" s="24"/>
      <c r="HW8" s="17"/>
      <c r="HX8" s="130" t="s">
        <v>270</v>
      </c>
      <c r="HY8" s="48" t="s">
        <v>56</v>
      </c>
      <c r="HZ8" s="47">
        <v>42.989217710484056</v>
      </c>
      <c r="IA8" s="19"/>
      <c r="IB8" s="19"/>
      <c r="IC8" s="19"/>
      <c r="ID8" s="19">
        <v>41</v>
      </c>
      <c r="IE8" s="80">
        <v>64</v>
      </c>
      <c r="IF8" s="24"/>
      <c r="IG8" s="17"/>
      <c r="IH8" s="130"/>
      <c r="II8" s="48" t="s">
        <v>56</v>
      </c>
      <c r="IJ8" s="47"/>
      <c r="IK8" s="19"/>
      <c r="IL8" s="221">
        <v>84.693879999999993</v>
      </c>
      <c r="IM8" s="19"/>
      <c r="IN8" s="19"/>
      <c r="IO8" s="80"/>
      <c r="IP8" s="24"/>
      <c r="IQ8" s="17"/>
      <c r="IR8" s="130"/>
      <c r="IS8" s="48" t="s">
        <v>56</v>
      </c>
      <c r="IT8" s="19"/>
      <c r="IU8" s="19"/>
      <c r="IV8" s="19"/>
      <c r="IW8" s="19"/>
      <c r="IX8" s="19"/>
      <c r="IY8" s="80"/>
      <c r="IZ8" s="24"/>
      <c r="JA8" s="17"/>
      <c r="JB8" s="130"/>
      <c r="JC8" s="48" t="s">
        <v>56</v>
      </c>
      <c r="JD8" s="19"/>
      <c r="JE8" s="19"/>
      <c r="JF8" s="19"/>
      <c r="JG8" s="19"/>
      <c r="JH8" s="19"/>
      <c r="JI8" s="80"/>
      <c r="JJ8" s="24"/>
      <c r="JK8" s="17"/>
      <c r="JL8" s="130"/>
      <c r="JM8" s="48" t="s">
        <v>56</v>
      </c>
      <c r="JN8" s="47"/>
      <c r="JO8" s="19"/>
      <c r="JP8" s="19"/>
      <c r="JQ8" s="19"/>
      <c r="JR8" s="19"/>
      <c r="JS8" s="80"/>
      <c r="JT8" s="24"/>
      <c r="JU8" s="17"/>
    </row>
    <row xmlns:x14ac="http://schemas.microsoft.com/office/spreadsheetml/2009/9/ac" r="9" s="4" customFormat="true" x14ac:dyDescent="0.25">
      <c r="A9" s="429" t="str">
        <f ca="true">IF(ISBLANK('Data Summary'!A11),"",'Data Summary'!A11)</f>
        <v>ETH_2005_EMIS</v>
      </c>
      <c r="B9" s="130"/>
      <c r="C9" s="48" t="s">
        <v>95</v>
      </c>
      <c r="D9" s="19"/>
      <c r="E9" s="19"/>
      <c r="F9" s="19"/>
      <c r="G9" s="19"/>
      <c r="H9" s="19"/>
      <c r="I9" s="80"/>
      <c r="J9" s="24"/>
      <c r="K9" s="17"/>
      <c r="L9" s="130"/>
      <c r="M9" s="48" t="s">
        <v>95</v>
      </c>
      <c r="N9" s="19"/>
      <c r="O9" s="19"/>
      <c r="P9" s="19"/>
      <c r="Q9" s="19"/>
      <c r="R9" s="19"/>
      <c r="S9" s="80"/>
      <c r="T9" s="24"/>
      <c r="U9" s="17"/>
      <c r="V9" s="130"/>
      <c r="W9" s="48" t="s">
        <v>95</v>
      </c>
      <c r="X9" s="19"/>
      <c r="Y9" s="19"/>
      <c r="Z9" s="19"/>
      <c r="AA9" s="19"/>
      <c r="AB9" s="19"/>
      <c r="AC9" s="80"/>
      <c r="AD9" s="24"/>
      <c r="AE9" s="17"/>
      <c r="AF9" s="130"/>
      <c r="AG9" s="48" t="s">
        <v>95</v>
      </c>
      <c r="AH9" s="19"/>
      <c r="AI9" s="19"/>
      <c r="AJ9" s="19"/>
      <c r="AK9" s="19"/>
      <c r="AL9" s="19"/>
      <c r="AM9" s="80"/>
      <c r="AN9" s="24"/>
      <c r="AO9" s="17"/>
      <c r="AP9" s="130"/>
      <c r="AQ9" s="48" t="s">
        <v>95</v>
      </c>
      <c r="AR9" s="19"/>
      <c r="AS9" s="19"/>
      <c r="AT9" s="19"/>
      <c r="AU9" s="19"/>
      <c r="AV9" s="19"/>
      <c r="AW9" s="80"/>
      <c r="AX9" s="24"/>
      <c r="AY9" s="17"/>
      <c r="AZ9" s="130"/>
      <c r="BA9" s="138" t="s">
        <v>95</v>
      </c>
      <c r="BB9" s="19"/>
      <c r="BC9" s="19"/>
      <c r="BD9" s="19"/>
      <c r="BE9" s="19"/>
      <c r="BF9" s="19"/>
      <c r="BG9" s="80"/>
      <c r="BH9" s="24"/>
      <c r="BI9" s="17"/>
      <c r="BJ9" s="130"/>
      <c r="BK9" s="48" t="s">
        <v>95</v>
      </c>
      <c r="BL9" s="19"/>
      <c r="BM9" s="19"/>
      <c r="BN9" s="19"/>
      <c r="BO9" s="19"/>
      <c r="BP9" s="19"/>
      <c r="BQ9" s="80"/>
      <c r="BR9" s="24"/>
      <c r="BS9" s="17"/>
      <c r="BT9" s="130"/>
      <c r="BU9" s="48" t="s">
        <v>95</v>
      </c>
      <c r="BV9" s="19"/>
      <c r="BW9" s="19"/>
      <c r="BX9" s="19"/>
      <c r="BY9" s="19"/>
      <c r="BZ9" s="19"/>
      <c r="CA9" s="80"/>
      <c r="CB9" s="24"/>
      <c r="CC9" s="17"/>
      <c r="CD9" s="130"/>
      <c r="CE9" s="48" t="s">
        <v>95</v>
      </c>
      <c r="CF9" s="19"/>
      <c r="CG9" s="19"/>
      <c r="CH9" s="19"/>
      <c r="CI9" s="19"/>
      <c r="CJ9" s="19"/>
      <c r="CK9" s="80"/>
      <c r="CL9" s="24"/>
      <c r="CM9" s="17"/>
      <c r="CN9" s="130"/>
      <c r="CO9" s="48" t="s">
        <v>95</v>
      </c>
      <c r="CP9" s="19"/>
      <c r="CQ9" s="19"/>
      <c r="CR9" s="19"/>
      <c r="CS9" s="19"/>
      <c r="CT9" s="19"/>
      <c r="CU9" s="80"/>
      <c r="CV9" s="24"/>
      <c r="CW9" s="17"/>
      <c r="CX9" s="130"/>
      <c r="CY9" s="48" t="s">
        <v>95</v>
      </c>
      <c r="CZ9" s="19"/>
      <c r="DA9" s="19"/>
      <c r="DB9" s="19"/>
      <c r="DC9" s="19"/>
      <c r="DD9" s="19"/>
      <c r="DE9" s="80"/>
      <c r="DF9" s="24"/>
      <c r="DG9" s="17"/>
      <c r="DH9" s="130"/>
      <c r="DI9" s="48" t="s">
        <v>95</v>
      </c>
      <c r="DJ9" s="19"/>
      <c r="DK9" s="19"/>
      <c r="DL9" s="19"/>
      <c r="DM9" s="19"/>
      <c r="DN9" s="19"/>
      <c r="DO9" s="80"/>
      <c r="DP9" s="24"/>
      <c r="DQ9" s="17"/>
      <c r="DR9" s="130"/>
      <c r="DS9" s="48" t="s">
        <v>95</v>
      </c>
      <c r="DT9" s="19"/>
      <c r="DU9" s="19"/>
      <c r="DV9" s="19"/>
      <c r="DW9" s="19"/>
      <c r="DX9" s="19"/>
      <c r="DY9" s="80"/>
      <c r="DZ9" s="24"/>
      <c r="EA9" s="17"/>
      <c r="EB9" s="130"/>
      <c r="EC9" s="48" t="s">
        <v>95</v>
      </c>
      <c r="ED9" s="19"/>
      <c r="EE9" s="19"/>
      <c r="EF9" s="19"/>
      <c r="EG9" s="19"/>
      <c r="EH9" s="19"/>
      <c r="EI9" s="80"/>
      <c r="EJ9" s="24"/>
      <c r="EK9" s="17"/>
      <c r="EL9" s="130"/>
      <c r="EM9" s="48" t="s">
        <v>95</v>
      </c>
      <c r="EN9" s="19"/>
      <c r="EO9" s="19"/>
      <c r="EP9" s="19"/>
      <c r="EQ9" s="19"/>
      <c r="ER9" s="19"/>
      <c r="ES9" s="80"/>
      <c r="ET9" s="24"/>
      <c r="EU9" s="17"/>
      <c r="EV9" s="130"/>
      <c r="EW9" s="48" t="s">
        <v>95</v>
      </c>
      <c r="EX9" s="19"/>
      <c r="EY9" s="19"/>
      <c r="EZ9" s="19"/>
      <c r="FA9" s="19"/>
      <c r="FB9" s="19"/>
      <c r="FC9" s="80"/>
      <c r="FD9" s="24"/>
      <c r="FE9" s="17"/>
      <c r="FF9" s="130"/>
      <c r="FG9" s="138" t="s">
        <v>95</v>
      </c>
      <c r="FH9" s="19"/>
      <c r="FI9" s="19"/>
      <c r="FJ9" s="19"/>
      <c r="FK9" s="19"/>
      <c r="FL9" s="19"/>
      <c r="FM9" s="80"/>
      <c r="FN9" s="24"/>
      <c r="FO9" s="17"/>
      <c r="FP9" s="130"/>
      <c r="FQ9" s="48" t="s">
        <v>95</v>
      </c>
      <c r="FR9" s="19"/>
      <c r="FS9" s="19"/>
      <c r="FT9" s="19"/>
      <c r="FU9" s="19"/>
      <c r="FV9" s="19"/>
      <c r="FW9" s="80"/>
      <c r="FX9" s="24"/>
      <c r="FY9" s="17"/>
      <c r="FZ9" s="130"/>
      <c r="GA9" s="48" t="s">
        <v>95</v>
      </c>
      <c r="GB9" s="19"/>
      <c r="GC9" s="19"/>
      <c r="GD9" s="19"/>
      <c r="GE9" s="19"/>
      <c r="GF9" s="19"/>
      <c r="GG9" s="80"/>
      <c r="GH9" s="24"/>
      <c r="GI9" s="17"/>
      <c r="GJ9" s="130"/>
      <c r="GK9" s="48" t="s">
        <v>95</v>
      </c>
      <c r="GL9" s="19"/>
      <c r="GM9" s="19"/>
      <c r="GN9" s="19"/>
      <c r="GO9" s="19"/>
      <c r="GP9" s="19"/>
      <c r="GQ9" s="80"/>
      <c r="GR9" s="24"/>
      <c r="GS9" s="17"/>
      <c r="GT9" s="130"/>
      <c r="GU9" s="48" t="s">
        <v>95</v>
      </c>
      <c r="GV9" s="19"/>
      <c r="GW9" s="19"/>
      <c r="GX9" s="19"/>
      <c r="GY9" s="19"/>
      <c r="GZ9" s="19"/>
      <c r="HA9" s="80"/>
      <c r="HB9" s="24"/>
      <c r="HC9" s="17"/>
      <c r="HD9" s="130"/>
      <c r="HE9" s="48" t="s">
        <v>95</v>
      </c>
      <c r="HF9" s="19"/>
      <c r="HG9" s="19"/>
      <c r="HH9" s="19"/>
      <c r="HI9" s="19"/>
      <c r="HJ9" s="19"/>
      <c r="HK9" s="80"/>
      <c r="HL9" s="24"/>
      <c r="HM9" s="17"/>
      <c r="HN9" s="130"/>
      <c r="HO9" s="48" t="s">
        <v>95</v>
      </c>
      <c r="HP9" s="19"/>
      <c r="HQ9" s="19"/>
      <c r="HR9" s="19"/>
      <c r="HS9" s="19"/>
      <c r="HT9" s="19"/>
      <c r="HU9" s="80"/>
      <c r="HV9" s="24"/>
      <c r="HW9" s="17"/>
      <c r="HX9" s="130"/>
      <c r="HY9" s="48" t="s">
        <v>95</v>
      </c>
      <c r="HZ9" s="19"/>
      <c r="IA9" s="19"/>
      <c r="IB9" s="19"/>
      <c r="IC9" s="19"/>
      <c r="ID9" s="19"/>
      <c r="IE9" s="80"/>
      <c r="IF9" s="24"/>
      <c r="IG9" s="17"/>
      <c r="IH9" s="130"/>
      <c r="II9" s="48" t="s">
        <v>95</v>
      </c>
      <c r="IJ9" s="19"/>
      <c r="IK9" s="19"/>
      <c r="IL9" s="221">
        <v>23.469390000000001</v>
      </c>
      <c r="IM9" s="19"/>
      <c r="IN9" s="19"/>
      <c r="IO9" s="80"/>
      <c r="IP9" s="24"/>
      <c r="IQ9" s="17"/>
      <c r="IR9" s="130"/>
      <c r="IS9" s="48" t="s">
        <v>95</v>
      </c>
      <c r="IT9" s="19"/>
      <c r="IU9" s="19"/>
      <c r="IV9" s="19"/>
      <c r="IW9" s="19"/>
      <c r="IX9" s="19"/>
      <c r="IY9" s="80"/>
      <c r="IZ9" s="24"/>
      <c r="JA9" s="17"/>
      <c r="JB9" s="130"/>
      <c r="JC9" s="48" t="s">
        <v>95</v>
      </c>
      <c r="JD9" s="19"/>
      <c r="JE9" s="19"/>
      <c r="JF9" s="19"/>
      <c r="JG9" s="19"/>
      <c r="JH9" s="19"/>
      <c r="JI9" s="80"/>
      <c r="JJ9" s="24"/>
      <c r="JK9" s="17"/>
      <c r="JL9" s="130"/>
      <c r="JM9" s="48" t="s">
        <v>95</v>
      </c>
      <c r="JN9" s="19"/>
      <c r="JO9" s="19"/>
      <c r="JP9" s="19"/>
      <c r="JQ9" s="19"/>
      <c r="JR9" s="19"/>
      <c r="JS9" s="80"/>
      <c r="JT9" s="24"/>
      <c r="JU9" s="17"/>
    </row>
    <row xmlns:x14ac="http://schemas.microsoft.com/office/spreadsheetml/2009/9/ac" r="10" s="4" customFormat="true" x14ac:dyDescent="0.25">
      <c r="A10" s="429" t="str">
        <f ca="true">IF(ISBLANK('Data Summary'!A12),"",'Data Summary'!A12)</f>
        <v>ETH_2006_EMIS</v>
      </c>
      <c r="B10" s="130"/>
      <c r="C10" s="67" t="s">
        <v>21</v>
      </c>
      <c r="D10" s="19"/>
      <c r="E10" s="19"/>
      <c r="F10" s="19"/>
      <c r="G10" s="19"/>
      <c r="H10" s="19"/>
      <c r="I10" s="80"/>
      <c r="J10" s="24"/>
      <c r="K10" s="17"/>
      <c r="L10" s="130"/>
      <c r="M10" s="67" t="s">
        <v>21</v>
      </c>
      <c r="N10" s="19"/>
      <c r="O10" s="19"/>
      <c r="P10" s="19"/>
      <c r="Q10" s="19"/>
      <c r="R10" s="19"/>
      <c r="S10" s="80"/>
      <c r="T10" s="24"/>
      <c r="U10" s="17"/>
      <c r="V10" s="130"/>
      <c r="W10" s="67" t="s">
        <v>21</v>
      </c>
      <c r="X10" s="19"/>
      <c r="Y10" s="19"/>
      <c r="Z10" s="19"/>
      <c r="AA10" s="19"/>
      <c r="AB10" s="19"/>
      <c r="AC10" s="80"/>
      <c r="AD10" s="24"/>
      <c r="AE10" s="17"/>
      <c r="AF10" s="130"/>
      <c r="AG10" s="67" t="s">
        <v>21</v>
      </c>
      <c r="AH10" s="19"/>
      <c r="AI10" s="19"/>
      <c r="AJ10" s="19"/>
      <c r="AK10" s="19"/>
      <c r="AL10" s="19"/>
      <c r="AM10" s="80"/>
      <c r="AN10" s="24"/>
      <c r="AO10" s="17"/>
      <c r="AP10" s="130"/>
      <c r="AQ10" s="67" t="s">
        <v>21</v>
      </c>
      <c r="AR10" s="19"/>
      <c r="AS10" s="19"/>
      <c r="AT10" s="19"/>
      <c r="AU10" s="19"/>
      <c r="AV10" s="19"/>
      <c r="AW10" s="80"/>
      <c r="AX10" s="24"/>
      <c r="AY10" s="17"/>
      <c r="AZ10" s="130"/>
      <c r="BA10" s="67" t="s">
        <v>21</v>
      </c>
      <c r="BB10" s="19"/>
      <c r="BC10" s="19"/>
      <c r="BD10" s="19"/>
      <c r="BE10" s="19"/>
      <c r="BF10" s="19"/>
      <c r="BG10" s="80"/>
      <c r="BH10" s="24"/>
      <c r="BI10" s="17"/>
      <c r="BJ10" s="130"/>
      <c r="BK10" s="67" t="s">
        <v>21</v>
      </c>
      <c r="BL10" s="19"/>
      <c r="BM10" s="19"/>
      <c r="BN10" s="19"/>
      <c r="BO10" s="19"/>
      <c r="BP10" s="19"/>
      <c r="BQ10" s="80"/>
      <c r="BR10" s="24"/>
      <c r="BS10" s="17"/>
      <c r="BT10" s="130"/>
      <c r="BU10" s="67" t="s">
        <v>21</v>
      </c>
      <c r="BV10" s="19"/>
      <c r="BW10" s="19"/>
      <c r="BX10" s="19"/>
      <c r="BY10" s="19"/>
      <c r="BZ10" s="19"/>
      <c r="CA10" s="80"/>
      <c r="CB10" s="24"/>
      <c r="CC10" s="17"/>
      <c r="CD10" s="130"/>
      <c r="CE10" s="67" t="s">
        <v>21</v>
      </c>
      <c r="CF10" s="19"/>
      <c r="CG10" s="19"/>
      <c r="CH10" s="19"/>
      <c r="CI10" s="19"/>
      <c r="CJ10" s="19"/>
      <c r="CK10" s="80"/>
      <c r="CL10" s="24"/>
      <c r="CM10" s="17"/>
      <c r="CN10" s="130"/>
      <c r="CO10" s="67" t="s">
        <v>21</v>
      </c>
      <c r="CP10" s="19"/>
      <c r="CQ10" s="19"/>
      <c r="CR10" s="19"/>
      <c r="CS10" s="19"/>
      <c r="CT10" s="19"/>
      <c r="CU10" s="80"/>
      <c r="CV10" s="24"/>
      <c r="CW10" s="17"/>
      <c r="CX10" s="130"/>
      <c r="CY10" s="67" t="s">
        <v>21</v>
      </c>
      <c r="CZ10" s="19"/>
      <c r="DA10" s="19"/>
      <c r="DB10" s="19"/>
      <c r="DC10" s="19"/>
      <c r="DD10" s="19"/>
      <c r="DE10" s="80"/>
      <c r="DF10" s="24"/>
      <c r="DG10" s="17"/>
      <c r="DH10" s="130"/>
      <c r="DI10" s="67" t="s">
        <v>21</v>
      </c>
      <c r="DJ10" s="19"/>
      <c r="DK10" s="19"/>
      <c r="DL10" s="19"/>
      <c r="DM10" s="19"/>
      <c r="DN10" s="19"/>
      <c r="DO10" s="80"/>
      <c r="DP10" s="24"/>
      <c r="DQ10" s="17"/>
      <c r="DR10" s="130"/>
      <c r="DS10" s="67" t="s">
        <v>21</v>
      </c>
      <c r="DT10" s="19"/>
      <c r="DU10" s="19"/>
      <c r="DV10" s="19"/>
      <c r="DW10" s="19"/>
      <c r="DX10" s="19"/>
      <c r="DY10" s="80"/>
      <c r="DZ10" s="24"/>
      <c r="EA10" s="17"/>
      <c r="EB10" s="130"/>
      <c r="EC10" s="67" t="s">
        <v>21</v>
      </c>
      <c r="ED10" s="19"/>
      <c r="EE10" s="19"/>
      <c r="EF10" s="19"/>
      <c r="EG10" s="19"/>
      <c r="EH10" s="19"/>
      <c r="EI10" s="80"/>
      <c r="EJ10" s="24"/>
      <c r="EK10" s="17"/>
      <c r="EL10" s="130"/>
      <c r="EM10" s="67" t="s">
        <v>21</v>
      </c>
      <c r="EN10" s="19"/>
      <c r="EO10" s="19"/>
      <c r="EP10" s="19"/>
      <c r="EQ10" s="19"/>
      <c r="ER10" s="19"/>
      <c r="ES10" s="80"/>
      <c r="ET10" s="24"/>
      <c r="EU10" s="17"/>
      <c r="EV10" s="130"/>
      <c r="EW10" s="67" t="s">
        <v>21</v>
      </c>
      <c r="EX10" s="19"/>
      <c r="EY10" s="19"/>
      <c r="EZ10" s="19"/>
      <c r="FA10" s="19"/>
      <c r="FB10" s="19"/>
      <c r="FC10" s="80"/>
      <c r="FD10" s="24"/>
      <c r="FE10" s="17"/>
      <c r="FF10" s="130"/>
      <c r="FG10" s="67" t="s">
        <v>21</v>
      </c>
      <c r="FH10" s="19"/>
      <c r="FI10" s="19"/>
      <c r="FJ10" s="19"/>
      <c r="FK10" s="19"/>
      <c r="FL10" s="19"/>
      <c r="FM10" s="80"/>
      <c r="FN10" s="24"/>
      <c r="FO10" s="17"/>
      <c r="FP10" s="130"/>
      <c r="FQ10" s="67" t="s">
        <v>21</v>
      </c>
      <c r="FR10" s="19"/>
      <c r="FS10" s="19"/>
      <c r="FT10" s="19"/>
      <c r="FU10" s="19"/>
      <c r="FV10" s="19"/>
      <c r="FW10" s="80"/>
      <c r="FX10" s="24"/>
      <c r="FY10" s="17"/>
      <c r="FZ10" s="130"/>
      <c r="GA10" s="67" t="s">
        <v>21</v>
      </c>
      <c r="GB10" s="19"/>
      <c r="GC10" s="19"/>
      <c r="GD10" s="19"/>
      <c r="GE10" s="19"/>
      <c r="GF10" s="19"/>
      <c r="GG10" s="80"/>
      <c r="GH10" s="24"/>
      <c r="GI10" s="17"/>
      <c r="GJ10" s="130"/>
      <c r="GK10" s="67" t="s">
        <v>21</v>
      </c>
      <c r="GL10" s="19"/>
      <c r="GM10" s="19"/>
      <c r="GN10" s="19"/>
      <c r="GO10" s="19"/>
      <c r="GP10" s="19"/>
      <c r="GQ10" s="80"/>
      <c r="GR10" s="24"/>
      <c r="GS10" s="17"/>
      <c r="GT10" s="130"/>
      <c r="GU10" s="67" t="s">
        <v>21</v>
      </c>
      <c r="GV10" s="19"/>
      <c r="GW10" s="19"/>
      <c r="GX10" s="19"/>
      <c r="GY10" s="19"/>
      <c r="GZ10" s="19"/>
      <c r="HA10" s="80"/>
      <c r="HB10" s="24"/>
      <c r="HC10" s="17"/>
      <c r="HD10" s="130"/>
      <c r="HE10" s="67" t="s">
        <v>21</v>
      </c>
      <c r="HF10" s="19"/>
      <c r="HG10" s="19"/>
      <c r="HH10" s="19"/>
      <c r="HI10" s="19"/>
      <c r="HJ10" s="19"/>
      <c r="HK10" s="80"/>
      <c r="HL10" s="24"/>
      <c r="HM10" s="17"/>
      <c r="HN10" s="130"/>
      <c r="HO10" s="67" t="s">
        <v>21</v>
      </c>
      <c r="HP10" s="19"/>
      <c r="HQ10" s="19"/>
      <c r="HR10" s="19"/>
      <c r="HS10" s="19"/>
      <c r="HT10" s="19"/>
      <c r="HU10" s="80"/>
      <c r="HV10" s="24"/>
      <c r="HW10" s="17"/>
      <c r="HX10" s="130"/>
      <c r="HY10" s="67" t="s">
        <v>21</v>
      </c>
      <c r="HZ10" s="19"/>
      <c r="IA10" s="19"/>
      <c r="IB10" s="19"/>
      <c r="IC10" s="19"/>
      <c r="ID10" s="19"/>
      <c r="IE10" s="80"/>
      <c r="IF10" s="24"/>
      <c r="IG10" s="17"/>
      <c r="IH10" s="130"/>
      <c r="II10" s="67" t="s">
        <v>21</v>
      </c>
      <c r="IJ10" s="19"/>
      <c r="IK10" s="19"/>
      <c r="IL10" s="221">
        <v>22.91667</v>
      </c>
      <c r="IM10" s="19"/>
      <c r="IN10" s="19"/>
      <c r="IO10" s="80"/>
      <c r="IP10" s="24"/>
      <c r="IQ10" s="17"/>
      <c r="IR10" s="130"/>
      <c r="IS10" s="67" t="s">
        <v>21</v>
      </c>
      <c r="IT10" s="19"/>
      <c r="IU10" s="19"/>
      <c r="IV10" s="19"/>
      <c r="IW10" s="19"/>
      <c r="IX10" s="19"/>
      <c r="IY10" s="80"/>
      <c r="IZ10" s="24"/>
      <c r="JA10" s="17"/>
      <c r="JB10" s="130"/>
      <c r="JC10" s="67" t="s">
        <v>21</v>
      </c>
      <c r="JD10" s="19"/>
      <c r="JE10" s="19"/>
      <c r="JF10" s="19"/>
      <c r="JG10" s="19"/>
      <c r="JH10" s="19"/>
      <c r="JI10" s="80"/>
      <c r="JJ10" s="24"/>
      <c r="JK10" s="17"/>
      <c r="JL10" s="130"/>
      <c r="JM10" s="67" t="s">
        <v>21</v>
      </c>
      <c r="JN10" s="19">
        <f>JN6*JN7/100</f>
        <v>48.534427960300789</v>
      </c>
      <c r="JO10" s="19"/>
      <c r="JP10" s="19"/>
      <c r="JQ10" s="19"/>
      <c r="JR10" s="19">
        <v>46.997474324948151</v>
      </c>
      <c r="JS10" s="80">
        <v>61.299112903567618</v>
      </c>
      <c r="JT10" s="24"/>
      <c r="JU10" s="17"/>
    </row>
    <row xmlns:x14ac="http://schemas.microsoft.com/office/spreadsheetml/2009/9/ac" r="11" s="4" customFormat="true" x14ac:dyDescent="0.25">
      <c r="A11" s="429" t="str">
        <f ca="true">IF(ISBLANK('Data Summary'!A13),"",'Data Summary'!A13)</f>
        <v>ETH_2007_EMIS</v>
      </c>
      <c r="B11" s="130"/>
      <c r="C11" s="67" t="s">
        <v>29</v>
      </c>
      <c r="D11" s="19"/>
      <c r="E11" s="7"/>
      <c r="F11" s="7"/>
      <c r="G11" s="7"/>
      <c r="H11" s="7"/>
      <c r="I11" s="26"/>
      <c r="J11" s="24"/>
      <c r="K11" s="17"/>
      <c r="L11" s="130"/>
      <c r="M11" s="67" t="s">
        <v>29</v>
      </c>
      <c r="N11" s="19"/>
      <c r="O11" s="7"/>
      <c r="P11" s="7"/>
      <c r="Q11" s="7"/>
      <c r="R11" s="7"/>
      <c r="S11" s="26"/>
      <c r="T11" s="24"/>
      <c r="U11" s="17"/>
      <c r="V11" s="130"/>
      <c r="W11" s="67" t="s">
        <v>29</v>
      </c>
      <c r="X11" s="19"/>
      <c r="Y11" s="7"/>
      <c r="Z11" s="7"/>
      <c r="AA11" s="7"/>
      <c r="AB11" s="7"/>
      <c r="AC11" s="26"/>
      <c r="AD11" s="24"/>
      <c r="AE11" s="17"/>
      <c r="AF11" s="130"/>
      <c r="AG11" s="67" t="s">
        <v>29</v>
      </c>
      <c r="AH11" s="19"/>
      <c r="AI11" s="7"/>
      <c r="AJ11" s="7"/>
      <c r="AK11" s="7"/>
      <c r="AL11" s="7"/>
      <c r="AM11" s="26"/>
      <c r="AN11" s="24"/>
      <c r="AO11" s="17"/>
      <c r="AP11" s="130"/>
      <c r="AQ11" s="67" t="s">
        <v>29</v>
      </c>
      <c r="AR11" s="19"/>
      <c r="AS11" s="7"/>
      <c r="AT11" s="7"/>
      <c r="AU11" s="7"/>
      <c r="AV11" s="7"/>
      <c r="AW11" s="26"/>
      <c r="AX11" s="24"/>
      <c r="AY11" s="17"/>
      <c r="AZ11" s="130"/>
      <c r="BA11" s="67" t="s">
        <v>29</v>
      </c>
      <c r="BB11" s="19"/>
      <c r="BC11" s="7"/>
      <c r="BD11" s="7"/>
      <c r="BE11" s="7"/>
      <c r="BF11" s="7"/>
      <c r="BG11" s="26"/>
      <c r="BH11" s="24"/>
      <c r="BI11" s="17"/>
      <c r="BJ11" s="130"/>
      <c r="BK11" s="67" t="s">
        <v>29</v>
      </c>
      <c r="BL11" s="19"/>
      <c r="BM11" s="7"/>
      <c r="BN11" s="7"/>
      <c r="BO11" s="7"/>
      <c r="BP11" s="7"/>
      <c r="BQ11" s="26"/>
      <c r="BR11" s="24"/>
      <c r="BS11" s="17"/>
      <c r="BT11" s="130"/>
      <c r="BU11" s="67" t="s">
        <v>29</v>
      </c>
      <c r="BV11" s="19"/>
      <c r="BW11" s="7"/>
      <c r="BX11" s="7"/>
      <c r="BY11" s="7"/>
      <c r="BZ11" s="7"/>
      <c r="CA11" s="26"/>
      <c r="CB11" s="24"/>
      <c r="CC11" s="17"/>
      <c r="CD11" s="130"/>
      <c r="CE11" s="67" t="s">
        <v>29</v>
      </c>
      <c r="CF11" s="19"/>
      <c r="CG11" s="7"/>
      <c r="CH11" s="7"/>
      <c r="CI11" s="7"/>
      <c r="CJ11" s="7"/>
      <c r="CK11" s="26"/>
      <c r="CL11" s="24"/>
      <c r="CM11" s="17"/>
      <c r="CN11" s="130"/>
      <c r="CO11" s="67" t="s">
        <v>29</v>
      </c>
      <c r="CP11" s="19"/>
      <c r="CQ11" s="7"/>
      <c r="CR11" s="7"/>
      <c r="CS11" s="7"/>
      <c r="CT11" s="7"/>
      <c r="CU11" s="26"/>
      <c r="CV11" s="24"/>
      <c r="CW11" s="17"/>
      <c r="CX11" s="130"/>
      <c r="CY11" s="67" t="s">
        <v>29</v>
      </c>
      <c r="CZ11" s="19"/>
      <c r="DA11" s="7"/>
      <c r="DB11" s="7"/>
      <c r="DC11" s="7"/>
      <c r="DD11" s="7"/>
      <c r="DE11" s="26"/>
      <c r="DF11" s="24"/>
      <c r="DG11" s="17"/>
      <c r="DH11" s="130"/>
      <c r="DI11" s="67" t="s">
        <v>29</v>
      </c>
      <c r="DJ11" s="19"/>
      <c r="DK11" s="7"/>
      <c r="DL11" s="7"/>
      <c r="DM11" s="7"/>
      <c r="DN11" s="7"/>
      <c r="DO11" s="26"/>
      <c r="DP11" s="24"/>
      <c r="DQ11" s="17"/>
      <c r="DR11" s="130"/>
      <c r="DS11" s="67" t="s">
        <v>29</v>
      </c>
      <c r="DT11" s="19"/>
      <c r="DU11" s="7"/>
      <c r="DV11" s="7"/>
      <c r="DW11" s="7"/>
      <c r="DX11" s="7"/>
      <c r="DY11" s="26"/>
      <c r="DZ11" s="24"/>
      <c r="EA11" s="17"/>
      <c r="EB11" s="130"/>
      <c r="EC11" s="67" t="s">
        <v>29</v>
      </c>
      <c r="ED11" s="19"/>
      <c r="EE11" s="7"/>
      <c r="EF11" s="7"/>
      <c r="EG11" s="7"/>
      <c r="EH11" s="7"/>
      <c r="EI11" s="26"/>
      <c r="EJ11" s="24"/>
      <c r="EK11" s="17"/>
      <c r="EL11" s="130"/>
      <c r="EM11" s="67" t="s">
        <v>29</v>
      </c>
      <c r="EN11" s="19"/>
      <c r="EO11" s="7"/>
      <c r="EP11" s="7"/>
      <c r="EQ11" s="7"/>
      <c r="ER11" s="7"/>
      <c r="ES11" s="26"/>
      <c r="ET11" s="24"/>
      <c r="EU11" s="17"/>
      <c r="EV11" s="130"/>
      <c r="EW11" s="67" t="s">
        <v>29</v>
      </c>
      <c r="EX11" s="19"/>
      <c r="EY11" s="7"/>
      <c r="EZ11" s="7"/>
      <c r="FA11" s="7"/>
      <c r="FB11" s="7"/>
      <c r="FC11" s="26"/>
      <c r="FD11" s="24"/>
      <c r="FE11" s="17"/>
      <c r="FF11" s="130"/>
      <c r="FG11" s="67" t="s">
        <v>29</v>
      </c>
      <c r="FH11" s="19"/>
      <c r="FI11" s="7"/>
      <c r="FJ11" s="7"/>
      <c r="FK11" s="7"/>
      <c r="FL11" s="7"/>
      <c r="FM11" s="26"/>
      <c r="FN11" s="24"/>
      <c r="FO11" s="17"/>
      <c r="FP11" s="130"/>
      <c r="FQ11" s="67" t="s">
        <v>29</v>
      </c>
      <c r="FR11" s="19"/>
      <c r="FS11" s="7"/>
      <c r="FT11" s="7"/>
      <c r="FU11" s="7"/>
      <c r="FV11" s="7"/>
      <c r="FW11" s="26"/>
      <c r="FX11" s="24"/>
      <c r="FY11" s="17"/>
      <c r="FZ11" s="130"/>
      <c r="GA11" s="67" t="s">
        <v>29</v>
      </c>
      <c r="GB11" s="19"/>
      <c r="GC11" s="7"/>
      <c r="GD11" s="7"/>
      <c r="GE11" s="7"/>
      <c r="GF11" s="7"/>
      <c r="GG11" s="26"/>
      <c r="GH11" s="24"/>
      <c r="GI11" s="17"/>
      <c r="GJ11" s="130"/>
      <c r="GK11" s="67" t="s">
        <v>29</v>
      </c>
      <c r="GL11" s="19"/>
      <c r="GM11" s="7"/>
      <c r="GN11" s="7"/>
      <c r="GO11" s="7"/>
      <c r="GP11" s="7"/>
      <c r="GQ11" s="26"/>
      <c r="GR11" s="24"/>
      <c r="GS11" s="17"/>
      <c r="GT11" s="130"/>
      <c r="GU11" s="67" t="s">
        <v>29</v>
      </c>
      <c r="GV11" s="19"/>
      <c r="GW11" s="7"/>
      <c r="GX11" s="7"/>
      <c r="GY11" s="7"/>
      <c r="GZ11" s="7"/>
      <c r="HA11" s="26"/>
      <c r="HB11" s="24"/>
      <c r="HC11" s="17"/>
      <c r="HD11" s="130"/>
      <c r="HE11" s="67" t="s">
        <v>29</v>
      </c>
      <c r="HF11" s="19"/>
      <c r="HG11" s="7"/>
      <c r="HH11" s="7"/>
      <c r="HI11" s="7"/>
      <c r="HJ11" s="7"/>
      <c r="HK11" s="26"/>
      <c r="HL11" s="24"/>
      <c r="HM11" s="17"/>
      <c r="HN11" s="130"/>
      <c r="HO11" s="67" t="s">
        <v>29</v>
      </c>
      <c r="HP11" s="19"/>
      <c r="HQ11" s="7"/>
      <c r="HR11" s="7"/>
      <c r="HS11" s="7"/>
      <c r="HT11" s="7"/>
      <c r="HU11" s="26"/>
      <c r="HV11" s="24"/>
      <c r="HW11" s="17"/>
      <c r="HX11" s="130"/>
      <c r="HY11" s="67" t="s">
        <v>29</v>
      </c>
      <c r="HZ11" s="19"/>
      <c r="IA11" s="7"/>
      <c r="IB11" s="7"/>
      <c r="IC11" s="7"/>
      <c r="ID11" s="7"/>
      <c r="IE11" s="26"/>
      <c r="IF11" s="24"/>
      <c r="IG11" s="17"/>
      <c r="IH11" s="130"/>
      <c r="II11" s="67" t="s">
        <v>29</v>
      </c>
      <c r="IJ11" s="19"/>
      <c r="IK11" s="7"/>
      <c r="IL11" s="222">
        <v>69.791669999999996</v>
      </c>
      <c r="IM11" s="7"/>
      <c r="IN11" s="7"/>
      <c r="IO11" s="26"/>
      <c r="IP11" s="24"/>
      <c r="IQ11" s="17"/>
      <c r="IR11" s="130"/>
      <c r="IS11" s="67" t="s">
        <v>29</v>
      </c>
      <c r="IT11" s="19"/>
      <c r="IU11" s="7"/>
      <c r="IV11" s="7"/>
      <c r="IW11" s="7"/>
      <c r="IX11" s="7"/>
      <c r="IY11" s="26"/>
      <c r="IZ11" s="24"/>
      <c r="JA11" s="17"/>
      <c r="JB11" s="130"/>
      <c r="JC11" s="67" t="s">
        <v>29</v>
      </c>
      <c r="JD11" s="19"/>
      <c r="JE11" s="7"/>
      <c r="JF11" s="7"/>
      <c r="JG11" s="7"/>
      <c r="JH11" s="7"/>
      <c r="JI11" s="26"/>
      <c r="JJ11" s="24"/>
      <c r="JK11" s="17"/>
      <c r="JL11" s="130"/>
      <c r="JM11" s="67" t="s">
        <v>29</v>
      </c>
      <c r="JN11" s="19"/>
      <c r="JO11" s="7"/>
      <c r="JP11" s="7"/>
      <c r="JQ11" s="7"/>
      <c r="JR11" s="7"/>
      <c r="JS11" s="26"/>
      <c r="JT11" s="24"/>
      <c r="JU11" s="17"/>
    </row>
    <row xmlns:x14ac="http://schemas.microsoft.com/office/spreadsheetml/2009/9/ac" r="12" s="1" customFormat="true" ht="15.75" customHeight="true" x14ac:dyDescent="0.2">
      <c r="A12" s="429" t="str">
        <f ca="true">IF(ISBLANK('Data Summary'!A14),"",'Data Summary'!A14)</f>
        <v>ETH_2008_EMIS</v>
      </c>
      <c r="B12" s="130"/>
      <c r="C12" s="67" t="s">
        <v>177</v>
      </c>
      <c r="D12" s="19"/>
      <c r="E12" s="19"/>
      <c r="F12" s="19"/>
      <c r="G12" s="19"/>
      <c r="H12" s="19"/>
      <c r="I12" s="80"/>
      <c r="J12" s="24"/>
      <c r="K12" s="17"/>
      <c r="L12" s="130"/>
      <c r="M12" s="67" t="s">
        <v>177</v>
      </c>
      <c r="N12" s="19"/>
      <c r="O12" s="19"/>
      <c r="P12" s="19"/>
      <c r="Q12" s="19"/>
      <c r="R12" s="19"/>
      <c r="S12" s="80"/>
      <c r="T12" s="24"/>
      <c r="U12" s="17"/>
      <c r="V12" s="130"/>
      <c r="W12" s="67" t="s">
        <v>177</v>
      </c>
      <c r="X12" s="19"/>
      <c r="Y12" s="19"/>
      <c r="Z12" s="19"/>
      <c r="AA12" s="19"/>
      <c r="AB12" s="19"/>
      <c r="AC12" s="80"/>
      <c r="AD12" s="24"/>
      <c r="AE12" s="17"/>
      <c r="AF12" s="130"/>
      <c r="AG12" s="67" t="s">
        <v>177</v>
      </c>
      <c r="AH12" s="19"/>
      <c r="AI12" s="19"/>
      <c r="AJ12" s="19"/>
      <c r="AK12" s="19"/>
      <c r="AL12" s="19"/>
      <c r="AM12" s="80"/>
      <c r="AN12" s="24"/>
      <c r="AO12" s="17"/>
      <c r="AP12" s="130"/>
      <c r="AQ12" s="67" t="s">
        <v>177</v>
      </c>
      <c r="AR12" s="19"/>
      <c r="AS12" s="19"/>
      <c r="AT12" s="19"/>
      <c r="AU12" s="19"/>
      <c r="AV12" s="19"/>
      <c r="AW12" s="80"/>
      <c r="AX12" s="24"/>
      <c r="AY12" s="17"/>
      <c r="AZ12" s="130"/>
      <c r="BA12" s="67" t="s">
        <v>177</v>
      </c>
      <c r="BB12" s="19"/>
      <c r="BC12" s="19"/>
      <c r="BD12" s="19"/>
      <c r="BE12" s="19"/>
      <c r="BF12" s="19"/>
      <c r="BG12" s="80"/>
      <c r="BH12" s="24"/>
      <c r="BI12" s="17"/>
      <c r="BJ12" s="130"/>
      <c r="BK12" s="67" t="s">
        <v>177</v>
      </c>
      <c r="BL12" s="19"/>
      <c r="BM12" s="19"/>
      <c r="BN12" s="19"/>
      <c r="BO12" s="19"/>
      <c r="BP12" s="19"/>
      <c r="BQ12" s="80"/>
      <c r="BR12" s="24"/>
      <c r="BS12" s="17"/>
      <c r="BT12" s="130"/>
      <c r="BU12" s="67" t="s">
        <v>177</v>
      </c>
      <c r="BV12" s="19"/>
      <c r="BW12" s="19"/>
      <c r="BX12" s="19"/>
      <c r="BY12" s="19"/>
      <c r="BZ12" s="19"/>
      <c r="CA12" s="80"/>
      <c r="CB12" s="24"/>
      <c r="CC12" s="17"/>
      <c r="CD12" s="130"/>
      <c r="CE12" s="67" t="s">
        <v>177</v>
      </c>
      <c r="CF12" s="19"/>
      <c r="CG12" s="19"/>
      <c r="CH12" s="19"/>
      <c r="CI12" s="19"/>
      <c r="CJ12" s="19"/>
      <c r="CK12" s="80"/>
      <c r="CL12" s="24"/>
      <c r="CM12" s="17"/>
      <c r="CN12" s="130"/>
      <c r="CO12" s="67" t="s">
        <v>177</v>
      </c>
      <c r="CP12" s="19"/>
      <c r="CQ12" s="19"/>
      <c r="CR12" s="19"/>
      <c r="CS12" s="19"/>
      <c r="CT12" s="19"/>
      <c r="CU12" s="80"/>
      <c r="CV12" s="24"/>
      <c r="CW12" s="17"/>
      <c r="CX12" s="130"/>
      <c r="CY12" s="67" t="s">
        <v>177</v>
      </c>
      <c r="CZ12" s="19"/>
      <c r="DA12" s="19"/>
      <c r="DB12" s="19"/>
      <c r="DC12" s="19"/>
      <c r="DD12" s="19"/>
      <c r="DE12" s="80"/>
      <c r="DF12" s="24"/>
      <c r="DG12" s="17"/>
      <c r="DH12" s="130"/>
      <c r="DI12" s="67" t="s">
        <v>177</v>
      </c>
      <c r="DJ12" s="19"/>
      <c r="DK12" s="19"/>
      <c r="DL12" s="19"/>
      <c r="DM12" s="19"/>
      <c r="DN12" s="19"/>
      <c r="DO12" s="80"/>
      <c r="DP12" s="24"/>
      <c r="DQ12" s="17"/>
      <c r="DR12" s="130"/>
      <c r="DS12" s="67" t="s">
        <v>177</v>
      </c>
      <c r="DT12" s="19"/>
      <c r="DU12" s="19"/>
      <c r="DV12" s="19"/>
      <c r="DW12" s="19"/>
      <c r="DX12" s="19"/>
      <c r="DY12" s="80"/>
      <c r="DZ12" s="24"/>
      <c r="EA12" s="17"/>
      <c r="EB12" s="130"/>
      <c r="EC12" s="67" t="s">
        <v>177</v>
      </c>
      <c r="ED12" s="19"/>
      <c r="EE12" s="19"/>
      <c r="EF12" s="19"/>
      <c r="EG12" s="19"/>
      <c r="EH12" s="19"/>
      <c r="EI12" s="80"/>
      <c r="EJ12" s="24"/>
      <c r="EK12" s="17"/>
      <c r="EL12" s="130"/>
      <c r="EM12" s="67" t="s">
        <v>177</v>
      </c>
      <c r="EN12" s="19"/>
      <c r="EO12" s="19"/>
      <c r="EP12" s="19"/>
      <c r="EQ12" s="19"/>
      <c r="ER12" s="19"/>
      <c r="ES12" s="80"/>
      <c r="ET12" s="24"/>
      <c r="EU12" s="17"/>
      <c r="EV12" s="130"/>
      <c r="EW12" s="67" t="s">
        <v>177</v>
      </c>
      <c r="EX12" s="19"/>
      <c r="EY12" s="19"/>
      <c r="EZ12" s="19"/>
      <c r="FA12" s="19"/>
      <c r="FB12" s="19"/>
      <c r="FC12" s="80"/>
      <c r="FD12" s="24"/>
      <c r="FE12" s="17"/>
      <c r="FF12" s="130"/>
      <c r="FG12" s="67" t="s">
        <v>177</v>
      </c>
      <c r="FH12" s="19"/>
      <c r="FI12" s="19"/>
      <c r="FJ12" s="19"/>
      <c r="FK12" s="19"/>
      <c r="FL12" s="19"/>
      <c r="FM12" s="80"/>
      <c r="FN12" s="24"/>
      <c r="FO12" s="17"/>
      <c r="FP12" s="130"/>
      <c r="FQ12" s="67" t="s">
        <v>177</v>
      </c>
      <c r="FR12" s="19"/>
      <c r="FS12" s="19"/>
      <c r="FT12" s="19"/>
      <c r="FU12" s="19"/>
      <c r="FV12" s="19"/>
      <c r="FW12" s="80"/>
      <c r="FX12" s="24"/>
      <c r="FY12" s="17"/>
      <c r="FZ12" s="130"/>
      <c r="GA12" s="67" t="s">
        <v>177</v>
      </c>
      <c r="GB12" s="19"/>
      <c r="GC12" s="19"/>
      <c r="GD12" s="19"/>
      <c r="GE12" s="19"/>
      <c r="GF12" s="19"/>
      <c r="GG12" s="80"/>
      <c r="GH12" s="24"/>
      <c r="GI12" s="17"/>
      <c r="GJ12" s="130"/>
      <c r="GK12" s="67" t="s">
        <v>177</v>
      </c>
      <c r="GL12" s="19"/>
      <c r="GM12" s="19"/>
      <c r="GN12" s="19"/>
      <c r="GO12" s="19"/>
      <c r="GP12" s="19"/>
      <c r="GQ12" s="80"/>
      <c r="GR12" s="24"/>
      <c r="GS12" s="17"/>
      <c r="GT12" s="130"/>
      <c r="GU12" s="67" t="s">
        <v>177</v>
      </c>
      <c r="GV12" s="19"/>
      <c r="GW12" s="19"/>
      <c r="GX12" s="19"/>
      <c r="GY12" s="19"/>
      <c r="GZ12" s="19"/>
      <c r="HA12" s="80"/>
      <c r="HB12" s="24"/>
      <c r="HC12" s="17"/>
      <c r="HD12" s="130"/>
      <c r="HE12" s="67" t="s">
        <v>177</v>
      </c>
      <c r="HF12" s="19"/>
      <c r="HG12" s="19"/>
      <c r="HH12" s="19"/>
      <c r="HI12" s="19"/>
      <c r="HJ12" s="19"/>
      <c r="HK12" s="80"/>
      <c r="HL12" s="24"/>
      <c r="HM12" s="17"/>
      <c r="HN12" s="130"/>
      <c r="HO12" s="67" t="s">
        <v>177</v>
      </c>
      <c r="HP12" s="19"/>
      <c r="HQ12" s="19"/>
      <c r="HR12" s="19"/>
      <c r="HS12" s="19"/>
      <c r="HT12" s="19"/>
      <c r="HU12" s="80"/>
      <c r="HV12" s="24"/>
      <c r="HW12" s="17"/>
      <c r="HX12" s="130" t="s">
        <v>271</v>
      </c>
      <c r="HY12" s="67" t="s">
        <v>177</v>
      </c>
      <c r="HZ12" s="19">
        <v>40.48694292348717</v>
      </c>
      <c r="IA12" s="19"/>
      <c r="IB12" s="19"/>
      <c r="IC12" s="19"/>
      <c r="ID12" s="19">
        <v>38.53012048192771</v>
      </c>
      <c r="IE12" s="80">
        <v>61.155555555555559</v>
      </c>
      <c r="IF12" s="24"/>
      <c r="IG12" s="17"/>
      <c r="IH12" s="130"/>
      <c r="II12" s="67" t="s">
        <v>177</v>
      </c>
      <c r="IJ12" s="19"/>
      <c r="IK12" s="19"/>
      <c r="IL12" s="221">
        <v>22.91667</v>
      </c>
      <c r="IM12" s="19"/>
      <c r="IN12" s="19"/>
      <c r="IO12" s="80"/>
      <c r="IP12" s="24"/>
      <c r="IQ12" s="17"/>
      <c r="IR12" s="130"/>
      <c r="IS12" s="67" t="s">
        <v>177</v>
      </c>
      <c r="IT12" s="19"/>
      <c r="IU12" s="19"/>
      <c r="IV12" s="19"/>
      <c r="IW12" s="19"/>
      <c r="IX12" s="19"/>
      <c r="IY12" s="80"/>
      <c r="IZ12" s="24"/>
      <c r="JA12" s="17"/>
      <c r="JB12" s="130"/>
      <c r="JC12" s="67" t="s">
        <v>177</v>
      </c>
      <c r="JD12" s="19"/>
      <c r="JE12" s="19"/>
      <c r="JF12" s="19"/>
      <c r="JG12" s="19"/>
      <c r="JH12" s="19"/>
      <c r="JI12" s="80"/>
      <c r="JJ12" s="24"/>
      <c r="JK12" s="17"/>
      <c r="JL12" s="130"/>
      <c r="JM12" s="67" t="s">
        <v>177</v>
      </c>
      <c r="JN12" s="19"/>
      <c r="JO12" s="19"/>
      <c r="JP12" s="19"/>
      <c r="JQ12" s="19"/>
      <c r="JR12" s="19"/>
      <c r="JS12" s="80"/>
      <c r="JT12" s="24"/>
      <c r="JU12" s="17"/>
    </row>
    <row xmlns:x14ac="http://schemas.microsoft.com/office/spreadsheetml/2009/9/ac" r="13" s="317" customFormat="true" ht="18" customHeight="true" x14ac:dyDescent="0.25">
      <c r="A13" s="429" t="str">
        <f ca="true">IF(ISBLANK('Data Summary'!A15),"",'Data Summary'!A15)</f>
        <v>ETH_2009_EMIS</v>
      </c>
      <c r="B13" s="300" t="s">
        <v>55</v>
      </c>
      <c r="C13" s="307" t="s">
        <v>27</v>
      </c>
      <c r="D13" s="308"/>
      <c r="E13" s="308"/>
      <c r="F13" s="308"/>
      <c r="G13" s="309"/>
      <c r="H13" s="309"/>
      <c r="I13" s="310"/>
      <c r="J13" s="287"/>
      <c r="K13" s="305"/>
      <c r="L13" s="300" t="s">
        <v>55</v>
      </c>
      <c r="M13" s="307" t="s">
        <v>27</v>
      </c>
      <c r="N13" s="308"/>
      <c r="O13" s="308"/>
      <c r="P13" s="308"/>
      <c r="Q13" s="309"/>
      <c r="R13" s="309"/>
      <c r="S13" s="310"/>
      <c r="T13" s="287"/>
      <c r="U13" s="305"/>
      <c r="V13" s="300" t="s">
        <v>55</v>
      </c>
      <c r="W13" s="307" t="s">
        <v>27</v>
      </c>
      <c r="X13" s="308"/>
      <c r="Y13" s="308"/>
      <c r="Z13" s="308"/>
      <c r="AA13" s="308"/>
      <c r="AB13" s="308"/>
      <c r="AC13" s="311"/>
      <c r="AD13" s="287"/>
      <c r="AE13" s="305"/>
      <c r="AF13" s="300" t="s">
        <v>55</v>
      </c>
      <c r="AG13" s="307" t="s">
        <v>27</v>
      </c>
      <c r="AH13" s="308"/>
      <c r="AI13" s="308"/>
      <c r="AJ13" s="308"/>
      <c r="AK13" s="309"/>
      <c r="AL13" s="309"/>
      <c r="AM13" s="310"/>
      <c r="AN13" s="287"/>
      <c r="AO13" s="305"/>
      <c r="AP13" s="300" t="s">
        <v>55</v>
      </c>
      <c r="AQ13" s="307" t="s">
        <v>27</v>
      </c>
      <c r="AR13" s="308"/>
      <c r="AS13" s="308"/>
      <c r="AT13" s="308"/>
      <c r="AU13" s="309"/>
      <c r="AV13" s="309"/>
      <c r="AW13" s="310"/>
      <c r="AX13" s="287"/>
      <c r="AY13" s="305"/>
      <c r="AZ13" s="300" t="s">
        <v>55</v>
      </c>
      <c r="BA13" s="312" t="s">
        <v>27</v>
      </c>
      <c r="BB13" s="313"/>
      <c r="BC13" s="313"/>
      <c r="BD13" s="313"/>
      <c r="BE13" s="314"/>
      <c r="BF13" s="314"/>
      <c r="BG13" s="315"/>
      <c r="BH13" s="287"/>
      <c r="BI13" s="305"/>
      <c r="BJ13" s="300" t="s">
        <v>55</v>
      </c>
      <c r="BK13" s="307" t="s">
        <v>27</v>
      </c>
      <c r="BL13" s="308"/>
      <c r="BM13" s="308"/>
      <c r="BN13" s="308"/>
      <c r="BO13" s="309"/>
      <c r="BP13" s="309"/>
      <c r="BQ13" s="310"/>
      <c r="BR13" s="287"/>
      <c r="BS13" s="305"/>
      <c r="BT13" s="300" t="s">
        <v>55</v>
      </c>
      <c r="BU13" s="307" t="s">
        <v>27</v>
      </c>
      <c r="BV13" s="308"/>
      <c r="BW13" s="308"/>
      <c r="BX13" s="308"/>
      <c r="BY13" s="309"/>
      <c r="BZ13" s="309"/>
      <c r="CA13" s="310"/>
      <c r="CB13" s="287"/>
      <c r="CC13" s="305"/>
      <c r="CD13" s="300" t="s">
        <v>55</v>
      </c>
      <c r="CE13" s="307" t="s">
        <v>27</v>
      </c>
      <c r="CF13" s="308"/>
      <c r="CG13" s="308"/>
      <c r="CH13" s="308"/>
      <c r="CI13" s="309"/>
      <c r="CJ13" s="309"/>
      <c r="CK13" s="310"/>
      <c r="CL13" s="287"/>
      <c r="CM13" s="305"/>
      <c r="CN13" s="300" t="s">
        <v>55</v>
      </c>
      <c r="CO13" s="307" t="s">
        <v>27</v>
      </c>
      <c r="CP13" s="308"/>
      <c r="CQ13" s="308"/>
      <c r="CR13" s="308"/>
      <c r="CS13" s="309"/>
      <c r="CT13" s="309"/>
      <c r="CU13" s="310"/>
      <c r="CV13" s="287"/>
      <c r="CW13" s="305"/>
      <c r="CX13" s="300" t="s">
        <v>55</v>
      </c>
      <c r="CY13" s="307" t="s">
        <v>27</v>
      </c>
      <c r="CZ13" s="308"/>
      <c r="DA13" s="308"/>
      <c r="DB13" s="308"/>
      <c r="DC13" s="309"/>
      <c r="DD13" s="309"/>
      <c r="DE13" s="310"/>
      <c r="DF13" s="287"/>
      <c r="DG13" s="305"/>
      <c r="DH13" s="300" t="s">
        <v>55</v>
      </c>
      <c r="DI13" s="307" t="s">
        <v>27</v>
      </c>
      <c r="DJ13" s="308"/>
      <c r="DK13" s="308"/>
      <c r="DL13" s="308"/>
      <c r="DM13" s="309"/>
      <c r="DN13" s="309"/>
      <c r="DO13" s="310"/>
      <c r="DP13" s="287"/>
      <c r="DQ13" s="305"/>
      <c r="DR13" s="300" t="s">
        <v>55</v>
      </c>
      <c r="DS13" s="307" t="s">
        <v>27</v>
      </c>
      <c r="DT13" s="308"/>
      <c r="DU13" s="308"/>
      <c r="DV13" s="308"/>
      <c r="DW13" s="309"/>
      <c r="DX13" s="309"/>
      <c r="DY13" s="310"/>
      <c r="DZ13" s="287"/>
      <c r="EA13" s="305"/>
      <c r="EB13" s="300" t="s">
        <v>55</v>
      </c>
      <c r="EC13" s="307" t="s">
        <v>27</v>
      </c>
      <c r="ED13" s="308"/>
      <c r="EE13" s="308"/>
      <c r="EF13" s="308"/>
      <c r="EG13" s="309"/>
      <c r="EH13" s="309"/>
      <c r="EI13" s="310"/>
      <c r="EJ13" s="287"/>
      <c r="EK13" s="305"/>
      <c r="EL13" s="300" t="s">
        <v>55</v>
      </c>
      <c r="EM13" s="307" t="s">
        <v>27</v>
      </c>
      <c r="EN13" s="308"/>
      <c r="EO13" s="308"/>
      <c r="EP13" s="308"/>
      <c r="EQ13" s="309"/>
      <c r="ER13" s="309"/>
      <c r="ES13" s="310"/>
      <c r="ET13" s="287"/>
      <c r="EU13" s="305"/>
      <c r="EV13" s="300" t="s">
        <v>55</v>
      </c>
      <c r="EW13" s="307" t="s">
        <v>27</v>
      </c>
      <c r="EX13" s="308"/>
      <c r="EY13" s="308"/>
      <c r="EZ13" s="308"/>
      <c r="FA13" s="309"/>
      <c r="FB13" s="309"/>
      <c r="FC13" s="310"/>
      <c r="FD13" s="287"/>
      <c r="FE13" s="305"/>
      <c r="FF13" s="300" t="s">
        <v>55</v>
      </c>
      <c r="FG13" s="312" t="s">
        <v>27</v>
      </c>
      <c r="FH13" s="313"/>
      <c r="FI13" s="313"/>
      <c r="FJ13" s="313"/>
      <c r="FK13" s="314"/>
      <c r="FL13" s="314"/>
      <c r="FM13" s="315"/>
      <c r="FN13" s="287"/>
      <c r="FO13" s="305"/>
      <c r="FP13" s="300" t="s">
        <v>55</v>
      </c>
      <c r="FQ13" s="307" t="s">
        <v>27</v>
      </c>
      <c r="FR13" s="308"/>
      <c r="FS13" s="308"/>
      <c r="FT13" s="308"/>
      <c r="FU13" s="309"/>
      <c r="FV13" s="309"/>
      <c r="FW13" s="310"/>
      <c r="FX13" s="287"/>
      <c r="FY13" s="305"/>
      <c r="FZ13" s="300" t="s">
        <v>55</v>
      </c>
      <c r="GA13" s="307" t="s">
        <v>27</v>
      </c>
      <c r="GB13" s="308"/>
      <c r="GC13" s="308"/>
      <c r="GD13" s="308"/>
      <c r="GE13" s="309"/>
      <c r="GF13" s="309"/>
      <c r="GG13" s="310"/>
      <c r="GH13" s="287"/>
      <c r="GI13" s="305"/>
      <c r="GJ13" s="300" t="s">
        <v>55</v>
      </c>
      <c r="GK13" s="307" t="s">
        <v>27</v>
      </c>
      <c r="GL13" s="308"/>
      <c r="GM13" s="308"/>
      <c r="GN13" s="308"/>
      <c r="GO13" s="309"/>
      <c r="GP13" s="309"/>
      <c r="GQ13" s="310"/>
      <c r="GR13" s="287"/>
      <c r="GS13" s="305"/>
      <c r="GT13" s="300" t="s">
        <v>55</v>
      </c>
      <c r="GU13" s="307" t="s">
        <v>27</v>
      </c>
      <c r="GV13" s="308"/>
      <c r="GW13" s="308"/>
      <c r="GX13" s="308"/>
      <c r="GY13" s="309"/>
      <c r="GZ13" s="309"/>
      <c r="HA13" s="310"/>
      <c r="HB13" s="287"/>
      <c r="HC13" s="305"/>
      <c r="HD13" s="300" t="s">
        <v>55</v>
      </c>
      <c r="HE13" s="307" t="s">
        <v>27</v>
      </c>
      <c r="HF13" s="308"/>
      <c r="HG13" s="308"/>
      <c r="HH13" s="308"/>
      <c r="HI13" s="309"/>
      <c r="HJ13" s="309"/>
      <c r="HK13" s="310"/>
      <c r="HL13" s="287"/>
      <c r="HM13" s="305"/>
      <c r="HN13" s="300" t="s">
        <v>55</v>
      </c>
      <c r="HO13" s="307" t="s">
        <v>27</v>
      </c>
      <c r="HP13" s="308"/>
      <c r="HQ13" s="308"/>
      <c r="HR13" s="308"/>
      <c r="HS13" s="309"/>
      <c r="HT13" s="309"/>
      <c r="HU13" s="310"/>
      <c r="HV13" s="287"/>
      <c r="HW13" s="305"/>
      <c r="HX13" s="300" t="s">
        <v>55</v>
      </c>
      <c r="HY13" s="307" t="s">
        <v>27</v>
      </c>
      <c r="HZ13" s="308"/>
      <c r="IA13" s="308"/>
      <c r="IB13" s="308"/>
      <c r="IC13" s="309"/>
      <c r="ID13" s="309"/>
      <c r="IE13" s="310"/>
      <c r="IF13" s="287"/>
      <c r="IG13" s="305"/>
      <c r="IH13" s="300" t="s">
        <v>55</v>
      </c>
      <c r="II13" s="307" t="s">
        <v>27</v>
      </c>
      <c r="IJ13" s="308"/>
      <c r="IK13" s="308"/>
      <c r="IL13" s="316"/>
      <c r="IM13" s="309"/>
      <c r="IN13" s="309"/>
      <c r="IO13" s="310"/>
      <c r="IP13" s="287"/>
      <c r="IQ13" s="305"/>
      <c r="IR13" s="300" t="s">
        <v>55</v>
      </c>
      <c r="IS13" s="307" t="s">
        <v>27</v>
      </c>
      <c r="IT13" s="308"/>
      <c r="IU13" s="308"/>
      <c r="IV13" s="308"/>
      <c r="IW13" s="309"/>
      <c r="IX13" s="309"/>
      <c r="IY13" s="310"/>
      <c r="IZ13" s="287"/>
      <c r="JA13" s="305"/>
      <c r="JB13" s="300" t="s">
        <v>55</v>
      </c>
      <c r="JC13" s="307" t="s">
        <v>27</v>
      </c>
      <c r="JD13" s="308"/>
      <c r="JE13" s="308"/>
      <c r="JF13" s="308"/>
      <c r="JG13" s="309"/>
      <c r="JH13" s="309"/>
      <c r="JI13" s="310"/>
      <c r="JJ13" s="287"/>
      <c r="JK13" s="305"/>
      <c r="JL13" s="300" t="s">
        <v>55</v>
      </c>
      <c r="JM13" s="307" t="s">
        <v>27</v>
      </c>
      <c r="JN13" s="308"/>
      <c r="JO13" s="308"/>
      <c r="JP13" s="308"/>
      <c r="JQ13" s="309"/>
      <c r="JR13" s="309"/>
      <c r="JS13" s="310"/>
      <c r="JT13" s="287"/>
      <c r="JU13" s="305"/>
    </row>
    <row xmlns:x14ac="http://schemas.microsoft.com/office/spreadsheetml/2009/9/ac" r="14" x14ac:dyDescent="0.25">
      <c r="A14" s="429" t="str">
        <f ca="true">IF(ISBLANK('Data Summary'!A16),"",'Data Summary'!A16)</f>
        <v>ETH_2010_EMIS</v>
      </c>
      <c r="B14" s="131" t="s">
        <v>30</v>
      </c>
      <c r="C14" s="20">
        <v>0</v>
      </c>
      <c r="D14" s="47">
        <f>100-(55.8*4451+50*6910+96.2*129+96*281)/(4451+6910+129+281)</f>
        <v>46.20239571829071</v>
      </c>
      <c r="E14" s="47"/>
      <c r="F14" s="47"/>
      <c r="G14" s="7"/>
      <c r="H14" s="7">
        <f>100-(55.8*4451+50*6910+96*129)/(4451+6910+129)</f>
        <v>47.236744995648387</v>
      </c>
      <c r="I14" s="26">
        <f>100-(96.2*281+96*129)/(281+129)</f>
        <v>3.8629268292683037</v>
      </c>
      <c r="J14" s="11"/>
      <c r="K14" s="16"/>
      <c r="L14" s="131" t="s">
        <v>30</v>
      </c>
      <c r="M14" s="20">
        <v>0</v>
      </c>
      <c r="N14" s="47">
        <f>100-(68.3*4701+82.5*6958+97.6*303+96.6*121)/(4701+6958+303+121)</f>
        <v>22.50478358023669</v>
      </c>
      <c r="O14" s="47"/>
      <c r="P14" s="47"/>
      <c r="Q14" s="7"/>
      <c r="R14" s="7">
        <f>100-(68.3*4701+82.5*6958+96.6*121)/(4701+6958+121)</f>
        <v>23.021910016977927</v>
      </c>
      <c r="S14" s="26">
        <f>100-(97.6*303+96.6*121)/(303+121)</f>
        <v>2.6853773584905838</v>
      </c>
      <c r="T14" s="11"/>
      <c r="U14" s="16"/>
      <c r="V14" s="131" t="s">
        <v>30</v>
      </c>
      <c r="W14" s="20">
        <v>0</v>
      </c>
      <c r="X14" s="47">
        <f>100-(64.7*4933+81.2*7025+74.4*43+90.6*299+91.7*109)/(4933+7025+43+299+109)</f>
        <v>25.064146990087835</v>
      </c>
      <c r="Y14" s="47"/>
      <c r="Z14" s="47"/>
      <c r="AA14" s="47"/>
      <c r="AB14" s="47">
        <f>100-(64.7*4933+81.2*7025+91.7*109)/(4933+7025+109)</f>
        <v>25.450368774343232</v>
      </c>
      <c r="AC14" s="68">
        <f>100-(74.4*43+90.6*299+91.7*109)/(43+299+109)</f>
        <v>10.678713968957865</v>
      </c>
      <c r="AD14" s="11"/>
      <c r="AE14" s="16"/>
      <c r="AF14" s="131" t="s">
        <v>30</v>
      </c>
      <c r="AG14" s="20">
        <v>0</v>
      </c>
      <c r="AH14" s="47">
        <f>100-(70.4*5050+83.7*7002+91.8*183+90.2*176+97.5*118)/(5050+7002+183+176+118)</f>
        <v>21.321174874291643</v>
      </c>
      <c r="AI14" s="47"/>
      <c r="AJ14" s="47"/>
      <c r="AK14" s="7"/>
      <c r="AL14" s="7">
        <f>100-(70.4*5050+83.7*7002+97.5*118)/(5050+7002+118)</f>
        <v>21.685094494658998</v>
      </c>
      <c r="AM14" s="26">
        <f>100-(91.8*183+90.2*176+97.5*118)/(183+176+118)</f>
        <v>7.3802935010482145</v>
      </c>
      <c r="AN14" s="11"/>
      <c r="AO14" s="16"/>
      <c r="AP14" s="131" t="s">
        <v>30</v>
      </c>
      <c r="AQ14" s="20">
        <v>0</v>
      </c>
      <c r="AR14" s="47">
        <f>100-(71.2*5496+85.2*7196+90.6*214+90.9*11+93.4*199+95.5*157)/(5496+7196+214+11+199+157)</f>
        <v>20.26046862050778</v>
      </c>
      <c r="AS14" s="47"/>
      <c r="AT14" s="47"/>
      <c r="AU14" s="7"/>
      <c r="AV14" s="7">
        <f>100-(71.2*5496+85.2*7196+95.5*157)/(5496+7196+157)</f>
        <v>20.66247178768775</v>
      </c>
      <c r="AW14" s="26">
        <f>100-(90.6*214+90.9*11+93.4*199+95.5*157)/(214+11+199+157)</f>
        <v>7.1111876075731431</v>
      </c>
      <c r="AX14" s="11"/>
      <c r="AY14" s="16"/>
      <c r="AZ14" s="131" t="s">
        <v>30</v>
      </c>
      <c r="BA14" s="20">
        <v>0</v>
      </c>
      <c r="BB14" s="47">
        <f>100-(60.7*8459+86.2*7900+87.7*324+100*13+96.3*215+92.9*154)/(8459+7900+324+13+215+154)</f>
        <v>26.213466158804565</v>
      </c>
      <c r="BC14" s="47"/>
      <c r="BD14" s="47"/>
      <c r="BE14" s="7"/>
      <c r="BF14" s="7">
        <f>100-(60.7*8459+86.2*7900+92.9*154)/(8459+7900+154)</f>
        <v>26.800224065887477</v>
      </c>
      <c r="BG14" s="26">
        <f>100-(87.7*324+100*13+96.3*215+92.9*154)/(324+13+215+154)</f>
        <v>8.3202549575070748</v>
      </c>
      <c r="BH14" s="11"/>
      <c r="BI14" s="16"/>
      <c r="BJ14" s="131" t="s">
        <v>30</v>
      </c>
      <c r="BK14" s="20">
        <v>0</v>
      </c>
      <c r="BL14" s="47">
        <f>100-(60.7*8459+86.2*7900+87.7*324+100*13+96.3*215+92.9*154)/(8459+7900+324+13+215+154)</f>
        <v>26.213466158804565</v>
      </c>
      <c r="BM14" s="47"/>
      <c r="BN14" s="47"/>
      <c r="BO14" s="7"/>
      <c r="BP14" s="7">
        <f>100-(60.7*8459+86.2*7900+92.9*154)/(8459+7900+154)</f>
        <v>26.800224065887477</v>
      </c>
      <c r="BQ14" s="26">
        <f>100-(87.7*324+100*13+96.3*215+92.9*154)/(324+13+215+154)</f>
        <v>8.3202549575070748</v>
      </c>
      <c r="BR14" s="11"/>
      <c r="BS14" s="16"/>
      <c r="BT14" s="131" t="s">
        <v>30</v>
      </c>
      <c r="BU14" s="20">
        <v>0</v>
      </c>
      <c r="BV14" s="47">
        <f>SUMPRODUCT(BZ14:CA14,BZ34:CA34)/SUM(BZ34:CA34)</f>
        <v>9.0815287803072362</v>
      </c>
      <c r="BW14" s="47"/>
      <c r="BX14" s="47"/>
      <c r="BY14" s="7"/>
      <c r="BZ14" s="7">
        <f>100-90.5</f>
        <v>9.5</v>
      </c>
      <c r="CA14" s="26">
        <v>0</v>
      </c>
      <c r="CB14" s="11"/>
      <c r="CC14" s="16"/>
      <c r="CD14" s="131" t="s">
        <v>30</v>
      </c>
      <c r="CE14" s="20">
        <v>0</v>
      </c>
      <c r="CF14" s="47">
        <f>SUMPRODUCT(CJ14:CK14,CJ34:CK34)/SUM(CJ34:CK34)</f>
        <v>8.9819401824802636</v>
      </c>
      <c r="CG14" s="47"/>
      <c r="CH14" s="47"/>
      <c r="CI14" s="7"/>
      <c r="CJ14" s="7">
        <f>100-90.6</f>
        <v>9.4000000000000057</v>
      </c>
      <c r="CK14" s="26">
        <v>0</v>
      </c>
      <c r="CL14" s="11"/>
      <c r="CM14" s="16"/>
      <c r="CN14" s="131" t="s">
        <v>30</v>
      </c>
      <c r="CO14" s="20">
        <v>0</v>
      </c>
      <c r="CP14" s="47">
        <f>SUMPRODUCT(CT14:CU14,CT34:CU34)/SUM(CT34:CU34)</f>
        <v>9.0694081563103488</v>
      </c>
      <c r="CQ14" s="47"/>
      <c r="CR14" s="47"/>
      <c r="CS14" s="7"/>
      <c r="CT14" s="7">
        <f>100-90.5</f>
        <v>9.5</v>
      </c>
      <c r="CU14" s="26">
        <v>0</v>
      </c>
      <c r="CV14" s="11"/>
      <c r="CW14" s="16"/>
      <c r="CX14" s="131" t="s">
        <v>30</v>
      </c>
      <c r="CY14" s="20">
        <v>0</v>
      </c>
      <c r="CZ14" s="47">
        <f>SUMPRODUCT(DD14:DE14,DD34:DE34)/SUM(DD34:DE34)</f>
        <v>9.5226485760723616</v>
      </c>
      <c r="DA14" s="47"/>
      <c r="DB14" s="47"/>
      <c r="DC14" s="7"/>
      <c r="DD14" s="7">
        <f>100-90</f>
        <v>10</v>
      </c>
      <c r="DE14" s="26">
        <v>0</v>
      </c>
      <c r="DF14" s="11"/>
      <c r="DG14" s="16"/>
      <c r="DH14" s="131" t="s">
        <v>30</v>
      </c>
      <c r="DI14" s="20">
        <v>0</v>
      </c>
      <c r="DJ14" s="81"/>
      <c r="DK14" s="47"/>
      <c r="DL14" s="47"/>
      <c r="DM14" s="7"/>
      <c r="DN14" s="7"/>
      <c r="DO14" s="26"/>
      <c r="DP14" s="11"/>
      <c r="DQ14" s="16"/>
      <c r="DR14" s="131" t="s">
        <v>30</v>
      </c>
      <c r="DS14" s="20">
        <v>0</v>
      </c>
      <c r="DT14" s="81">
        <v>9.5</v>
      </c>
      <c r="DU14" s="47"/>
      <c r="DV14" s="47"/>
      <c r="DW14" s="7"/>
      <c r="DX14" s="7">
        <v>10</v>
      </c>
      <c r="DY14" s="26">
        <v>0</v>
      </c>
      <c r="DZ14" s="11"/>
      <c r="EA14" s="16"/>
      <c r="EB14" s="131" t="s">
        <v>30</v>
      </c>
      <c r="EC14" s="20">
        <v>0</v>
      </c>
      <c r="ED14" s="81"/>
      <c r="EE14" s="47"/>
      <c r="EF14" s="47"/>
      <c r="EG14" s="7"/>
      <c r="EH14" s="7"/>
      <c r="EI14" s="26"/>
      <c r="EJ14" s="11"/>
      <c r="EK14" s="16"/>
      <c r="EL14" s="131" t="s">
        <v>30</v>
      </c>
      <c r="EM14" s="20">
        <v>0</v>
      </c>
      <c r="EN14" s="81">
        <v>9.5</v>
      </c>
      <c r="EO14" s="47"/>
      <c r="EP14" s="47"/>
      <c r="EQ14" s="7"/>
      <c r="ER14" s="7">
        <v>10</v>
      </c>
      <c r="ES14" s="26">
        <v>0</v>
      </c>
      <c r="ET14" s="11"/>
      <c r="EU14" s="16"/>
      <c r="EV14" s="131" t="s">
        <v>30</v>
      </c>
      <c r="EW14" s="20">
        <v>0</v>
      </c>
      <c r="EX14" s="47">
        <f>(FB14/100*$AL33+FC14/100*$AM33)/($AL33+$AM33)*100</f>
        <v>21.726522141644807</v>
      </c>
      <c r="EY14" s="47"/>
      <c r="EZ14" s="47"/>
      <c r="FA14" s="7"/>
      <c r="FB14" s="7">
        <v>21.5</v>
      </c>
      <c r="FC14" s="26">
        <v>27.48</v>
      </c>
      <c r="FD14" s="11"/>
      <c r="FE14" s="16"/>
      <c r="FF14" s="131" t="s">
        <v>30</v>
      </c>
      <c r="FG14" s="20">
        <v>0</v>
      </c>
      <c r="FH14" s="81">
        <v>7.5</v>
      </c>
      <c r="FI14" s="47"/>
      <c r="FJ14" s="47"/>
      <c r="FK14" s="7"/>
      <c r="FL14" s="7">
        <v>8</v>
      </c>
      <c r="FM14" s="26">
        <v>0</v>
      </c>
      <c r="FN14" s="11"/>
      <c r="FO14" s="16"/>
      <c r="FP14" s="131" t="s">
        <v>30</v>
      </c>
      <c r="FQ14" s="20">
        <v>0</v>
      </c>
      <c r="FR14" s="81"/>
      <c r="FS14" s="47"/>
      <c r="FT14" s="47"/>
      <c r="FU14" s="7"/>
      <c r="FV14" s="7"/>
      <c r="FW14" s="26"/>
      <c r="FX14" s="11"/>
      <c r="FY14" s="16"/>
      <c r="FZ14" s="131" t="s">
        <v>30</v>
      </c>
      <c r="GA14" s="20">
        <v>0</v>
      </c>
      <c r="GB14" s="81">
        <v>0</v>
      </c>
      <c r="GC14" s="47"/>
      <c r="GD14" s="47"/>
      <c r="GE14" s="7"/>
      <c r="GF14" s="7">
        <v>0</v>
      </c>
      <c r="GG14" s="26">
        <v>0</v>
      </c>
      <c r="GH14" s="11"/>
      <c r="GI14" s="16"/>
      <c r="GJ14" s="131" t="s">
        <v>30</v>
      </c>
      <c r="GK14" s="20">
        <v>0</v>
      </c>
      <c r="GL14" s="47">
        <f>SUMPRODUCT(GP14:GQ14,GP34:GQ34)/SUM(GP34:GQ34)</f>
        <v>7.4571420261190777</v>
      </c>
      <c r="GM14" s="47"/>
      <c r="GN14" s="47"/>
      <c r="GO14" s="7"/>
      <c r="GP14" s="7">
        <f>100-92</f>
        <v>8</v>
      </c>
      <c r="GQ14" s="26">
        <v>0</v>
      </c>
      <c r="GR14" s="11"/>
      <c r="GS14" s="16"/>
      <c r="GT14" s="131" t="s">
        <v>30</v>
      </c>
      <c r="GU14" s="20">
        <v>0</v>
      </c>
      <c r="GV14" s="47">
        <f>SUMPRODUCT(GZ14:HA14,GZ34:HA34/SUM(GZ34:HA34))</f>
        <v>12.0818716680938</v>
      </c>
      <c r="GW14" s="47"/>
      <c r="GX14" s="47"/>
      <c r="GY14" s="7"/>
      <c r="GZ14" s="7">
        <f>100-29394/GZ34*100</f>
        <v>11.922811853893862</v>
      </c>
      <c r="HA14" s="26">
        <f>100-2435/HA34*100</f>
        <v>13.957597173144876</v>
      </c>
      <c r="HB14" s="11"/>
      <c r="HC14" s="16"/>
      <c r="HD14" s="131" t="s">
        <v>30</v>
      </c>
      <c r="HE14" s="20">
        <v>0</v>
      </c>
      <c r="HF14" s="47">
        <f t="shared" ref="HF14" si="28">(HJ14/100*(HJ$34)+HK14/100*HK$34)/(HJ$34+HK$34)*100</f>
        <v>14.158895931409932</v>
      </c>
      <c r="HG14" s="47"/>
      <c r="HH14" s="47"/>
      <c r="HI14" s="7"/>
      <c r="HJ14" s="7">
        <f>100-85.7</f>
        <v>14.299999999999997</v>
      </c>
      <c r="HK14" s="26">
        <f>100-87.4</f>
        <v>12.599999999999994</v>
      </c>
      <c r="HL14" s="11"/>
      <c r="HM14" s="16"/>
      <c r="HN14" s="131" t="s">
        <v>30</v>
      </c>
      <c r="HO14" s="20">
        <v>0</v>
      </c>
      <c r="HP14" s="81"/>
      <c r="HQ14" s="47"/>
      <c r="HR14" s="47"/>
      <c r="HS14" s="7"/>
      <c r="HT14" s="7"/>
      <c r="HU14" s="26"/>
      <c r="HV14" s="11"/>
      <c r="HW14" s="16"/>
      <c r="HX14" s="131" t="s">
        <v>30</v>
      </c>
      <c r="HY14" s="20">
        <v>0</v>
      </c>
      <c r="HZ14" s="47">
        <v>16.394585914200505</v>
      </c>
      <c r="IA14" s="47"/>
      <c r="IB14" s="47"/>
      <c r="IC14" s="7"/>
      <c r="ID14" s="7">
        <v>17</v>
      </c>
      <c r="IE14" s="26">
        <v>10</v>
      </c>
      <c r="IF14" s="11"/>
      <c r="IG14" s="16"/>
      <c r="IH14" s="131" t="s">
        <v>30</v>
      </c>
      <c r="II14" s="20">
        <v>0</v>
      </c>
      <c r="IJ14" s="47"/>
      <c r="IK14" s="47"/>
      <c r="IL14" s="47">
        <v>7.2916699999999999</v>
      </c>
      <c r="IM14" s="7"/>
      <c r="IN14" s="7"/>
      <c r="IO14" s="26"/>
      <c r="IP14" s="11"/>
      <c r="IQ14" s="16"/>
      <c r="IR14" s="131" t="s">
        <v>30</v>
      </c>
      <c r="IS14" s="20">
        <v>0</v>
      </c>
      <c r="IT14" s="81"/>
      <c r="IU14" s="47"/>
      <c r="IV14" s="47"/>
      <c r="IW14" s="7"/>
      <c r="IX14" s="7"/>
      <c r="IY14" s="26"/>
      <c r="IZ14" s="11"/>
      <c r="JA14" s="16"/>
      <c r="JB14" s="131" t="s">
        <v>30</v>
      </c>
      <c r="JC14" s="20">
        <v>0</v>
      </c>
      <c r="JD14" s="81"/>
      <c r="JE14" s="47"/>
      <c r="JF14" s="47"/>
      <c r="JG14" s="7"/>
      <c r="JH14" s="7"/>
      <c r="JI14" s="26"/>
      <c r="JJ14" s="11"/>
      <c r="JK14" s="16"/>
      <c r="JL14" s="131" t="s">
        <v>30</v>
      </c>
      <c r="JM14" s="20">
        <v>0</v>
      </c>
      <c r="JN14" s="47"/>
      <c r="JO14" s="47"/>
      <c r="JP14" s="47"/>
      <c r="JQ14" s="7"/>
      <c r="JR14" s="7"/>
      <c r="JS14" s="26"/>
      <c r="JT14" s="11"/>
      <c r="JU14" s="16"/>
    </row>
    <row xmlns:x14ac="http://schemas.microsoft.com/office/spreadsheetml/2009/9/ac" r="15" s="2" customFormat="true" x14ac:dyDescent="0.25">
      <c r="A15" s="429" t="str">
        <f ca="true">IF(ISBLANK('Data Summary'!A17),"",'Data Summary'!A17)</f>
        <v>ETH_2010_UIS</v>
      </c>
      <c r="B15" s="131" t="s">
        <v>91</v>
      </c>
      <c r="C15" s="82">
        <v>0</v>
      </c>
      <c r="D15" s="47"/>
      <c r="E15" s="47"/>
      <c r="F15" s="47"/>
      <c r="G15" s="7"/>
      <c r="H15" s="7"/>
      <c r="I15" s="26"/>
      <c r="J15" s="11"/>
      <c r="K15" s="16"/>
      <c r="L15" s="131" t="s">
        <v>91</v>
      </c>
      <c r="M15" s="82">
        <v>0</v>
      </c>
      <c r="N15" s="47"/>
      <c r="O15" s="47"/>
      <c r="P15" s="47"/>
      <c r="Q15" s="7"/>
      <c r="R15" s="7"/>
      <c r="S15" s="26"/>
      <c r="T15" s="11"/>
      <c r="U15" s="16"/>
      <c r="V15" s="131" t="s">
        <v>91</v>
      </c>
      <c r="W15" s="82">
        <v>0</v>
      </c>
      <c r="X15" s="47"/>
      <c r="Y15" s="47"/>
      <c r="Z15" s="47"/>
      <c r="AA15" s="7"/>
      <c r="AB15" s="7"/>
      <c r="AC15" s="26"/>
      <c r="AD15" s="11"/>
      <c r="AE15" s="16"/>
      <c r="AF15" s="131" t="s">
        <v>91</v>
      </c>
      <c r="AG15" s="82">
        <v>0</v>
      </c>
      <c r="AH15" s="47"/>
      <c r="AI15" s="47"/>
      <c r="AJ15" s="47"/>
      <c r="AK15" s="7"/>
      <c r="AL15" s="7"/>
      <c r="AM15" s="26"/>
      <c r="AN15" s="11"/>
      <c r="AO15" s="16"/>
      <c r="AP15" s="131" t="s">
        <v>91</v>
      </c>
      <c r="AQ15" s="82">
        <v>0</v>
      </c>
      <c r="AR15" s="47"/>
      <c r="AS15" s="47"/>
      <c r="AT15" s="47"/>
      <c r="AU15" s="7"/>
      <c r="AV15" s="7"/>
      <c r="AW15" s="26"/>
      <c r="AX15" s="11"/>
      <c r="AY15" s="16"/>
      <c r="AZ15" s="131" t="s">
        <v>91</v>
      </c>
      <c r="BA15" s="82">
        <v>0</v>
      </c>
      <c r="BB15" s="47"/>
      <c r="BC15" s="47"/>
      <c r="BD15" s="47"/>
      <c r="BE15" s="7"/>
      <c r="BF15" s="7"/>
      <c r="BG15" s="26"/>
      <c r="BH15" s="11"/>
      <c r="BI15" s="16"/>
      <c r="BJ15" s="131" t="s">
        <v>91</v>
      </c>
      <c r="BK15" s="82">
        <v>0</v>
      </c>
      <c r="BL15" s="47"/>
      <c r="BM15" s="47"/>
      <c r="BN15" s="47"/>
      <c r="BO15" s="7"/>
      <c r="BP15" s="7"/>
      <c r="BQ15" s="26"/>
      <c r="BR15" s="11"/>
      <c r="BS15" s="16"/>
      <c r="BT15" s="131" t="s">
        <v>91</v>
      </c>
      <c r="BU15" s="82">
        <v>0</v>
      </c>
      <c r="BV15" s="47"/>
      <c r="BW15" s="47"/>
      <c r="BX15" s="47"/>
      <c r="BY15" s="7"/>
      <c r="BZ15" s="7"/>
      <c r="CA15" s="26"/>
      <c r="CB15" s="11"/>
      <c r="CC15" s="16"/>
      <c r="CD15" s="131" t="s">
        <v>91</v>
      </c>
      <c r="CE15" s="82">
        <v>0</v>
      </c>
      <c r="CF15" s="47"/>
      <c r="CG15" s="47"/>
      <c r="CH15" s="47"/>
      <c r="CI15" s="7"/>
      <c r="CJ15" s="7"/>
      <c r="CK15" s="26"/>
      <c r="CL15" s="11"/>
      <c r="CM15" s="16"/>
      <c r="CN15" s="131" t="s">
        <v>91</v>
      </c>
      <c r="CO15" s="82">
        <v>0</v>
      </c>
      <c r="CP15" s="47"/>
      <c r="CQ15" s="47"/>
      <c r="CR15" s="47"/>
      <c r="CS15" s="7"/>
      <c r="CT15" s="7"/>
      <c r="CU15" s="26"/>
      <c r="CV15" s="11"/>
      <c r="CW15" s="16"/>
      <c r="CX15" s="131" t="s">
        <v>91</v>
      </c>
      <c r="CY15" s="82">
        <v>0</v>
      </c>
      <c r="CZ15" s="47"/>
      <c r="DA15" s="47"/>
      <c r="DB15" s="47"/>
      <c r="DC15" s="7"/>
      <c r="DD15" s="7"/>
      <c r="DE15" s="26"/>
      <c r="DF15" s="11"/>
      <c r="DG15" s="16"/>
      <c r="DH15" s="131" t="s">
        <v>91</v>
      </c>
      <c r="DI15" s="82">
        <v>0</v>
      </c>
      <c r="DJ15" s="47"/>
      <c r="DK15" s="47"/>
      <c r="DL15" s="47"/>
      <c r="DM15" s="7"/>
      <c r="DN15" s="7"/>
      <c r="DO15" s="26"/>
      <c r="DP15" s="11"/>
      <c r="DQ15" s="16"/>
      <c r="DR15" s="131" t="s">
        <v>91</v>
      </c>
      <c r="DS15" s="82">
        <v>0</v>
      </c>
      <c r="DT15" s="47"/>
      <c r="DU15" s="47"/>
      <c r="DV15" s="47"/>
      <c r="DW15" s="7"/>
      <c r="DX15" s="7"/>
      <c r="DY15" s="26"/>
      <c r="DZ15" s="11"/>
      <c r="EA15" s="16"/>
      <c r="EB15" s="131" t="s">
        <v>91</v>
      </c>
      <c r="EC15" s="82">
        <v>0</v>
      </c>
      <c r="ED15" s="47"/>
      <c r="EE15" s="47"/>
      <c r="EF15" s="47"/>
      <c r="EG15" s="7"/>
      <c r="EH15" s="7"/>
      <c r="EI15" s="26"/>
      <c r="EJ15" s="11"/>
      <c r="EK15" s="16"/>
      <c r="EL15" s="131" t="s">
        <v>91</v>
      </c>
      <c r="EM15" s="82">
        <v>0</v>
      </c>
      <c r="EN15" s="47"/>
      <c r="EO15" s="47"/>
      <c r="EP15" s="47"/>
      <c r="EQ15" s="7"/>
      <c r="ER15" s="7"/>
      <c r="ES15" s="26"/>
      <c r="ET15" s="11"/>
      <c r="EU15" s="16"/>
      <c r="EV15" s="131" t="s">
        <v>91</v>
      </c>
      <c r="EW15" s="82">
        <v>0</v>
      </c>
      <c r="EX15" s="47"/>
      <c r="EY15" s="47"/>
      <c r="EZ15" s="47"/>
      <c r="FA15" s="7"/>
      <c r="FB15" s="7"/>
      <c r="FC15" s="26"/>
      <c r="FD15" s="11"/>
      <c r="FE15" s="16"/>
      <c r="FF15" s="131" t="s">
        <v>91</v>
      </c>
      <c r="FG15" s="82">
        <v>0</v>
      </c>
      <c r="FH15" s="47"/>
      <c r="FI15" s="47"/>
      <c r="FJ15" s="47"/>
      <c r="FK15" s="7"/>
      <c r="FL15" s="7"/>
      <c r="FM15" s="26"/>
      <c r="FN15" s="11"/>
      <c r="FO15" s="16"/>
      <c r="FP15" s="131" t="s">
        <v>91</v>
      </c>
      <c r="FQ15" s="82">
        <v>0</v>
      </c>
      <c r="FR15" s="47"/>
      <c r="FS15" s="47"/>
      <c r="FT15" s="47"/>
      <c r="FU15" s="7"/>
      <c r="FV15" s="7"/>
      <c r="FW15" s="26"/>
      <c r="FX15" s="11"/>
      <c r="FY15" s="16"/>
      <c r="FZ15" s="131" t="s">
        <v>91</v>
      </c>
      <c r="GA15" s="82">
        <v>0</v>
      </c>
      <c r="GB15" s="47"/>
      <c r="GC15" s="47"/>
      <c r="GD15" s="47"/>
      <c r="GE15" s="7"/>
      <c r="GF15" s="7"/>
      <c r="GG15" s="26"/>
      <c r="GH15" s="11"/>
      <c r="GI15" s="16"/>
      <c r="GJ15" s="131" t="s">
        <v>91</v>
      </c>
      <c r="GK15" s="82">
        <v>0</v>
      </c>
      <c r="GL15" s="47"/>
      <c r="GM15" s="47"/>
      <c r="GN15" s="47"/>
      <c r="GO15" s="7"/>
      <c r="GP15" s="7"/>
      <c r="GQ15" s="26"/>
      <c r="GR15" s="11"/>
      <c r="GS15" s="16"/>
      <c r="GT15" s="131" t="s">
        <v>91</v>
      </c>
      <c r="GU15" s="82">
        <v>0</v>
      </c>
      <c r="GV15" s="47"/>
      <c r="GW15" s="47"/>
      <c r="GX15" s="47"/>
      <c r="GY15" s="7"/>
      <c r="GZ15" s="7"/>
      <c r="HA15" s="26"/>
      <c r="HB15" s="11"/>
      <c r="HC15" s="16"/>
      <c r="HD15" s="131" t="s">
        <v>91</v>
      </c>
      <c r="HE15" s="82">
        <v>0</v>
      </c>
      <c r="HF15" s="47"/>
      <c r="HG15" s="47"/>
      <c r="HH15" s="47"/>
      <c r="HI15" s="7"/>
      <c r="HJ15" s="7"/>
      <c r="HK15" s="26"/>
      <c r="HL15" s="11"/>
      <c r="HM15" s="16"/>
      <c r="HN15" s="131" t="s">
        <v>91</v>
      </c>
      <c r="HO15" s="82">
        <v>0</v>
      </c>
      <c r="HP15" s="47"/>
      <c r="HQ15" s="47"/>
      <c r="HR15" s="47"/>
      <c r="HS15" s="7"/>
      <c r="HT15" s="7"/>
      <c r="HU15" s="26"/>
      <c r="HV15" s="11"/>
      <c r="HW15" s="16"/>
      <c r="HX15" s="131" t="s">
        <v>91</v>
      </c>
      <c r="HY15" s="82">
        <v>0</v>
      </c>
      <c r="HZ15" s="47"/>
      <c r="IA15" s="47"/>
      <c r="IB15" s="47"/>
      <c r="IC15" s="7"/>
      <c r="ID15" s="7"/>
      <c r="IE15" s="26"/>
      <c r="IF15" s="11"/>
      <c r="IG15" s="16"/>
      <c r="IH15" s="131" t="s">
        <v>91</v>
      </c>
      <c r="II15" s="82">
        <v>0</v>
      </c>
      <c r="IJ15" s="47"/>
      <c r="IK15" s="47"/>
      <c r="IL15" s="47"/>
      <c r="IM15" s="7"/>
      <c r="IN15" s="7"/>
      <c r="IO15" s="26"/>
      <c r="IP15" s="11"/>
      <c r="IQ15" s="16"/>
      <c r="IR15" s="131" t="s">
        <v>91</v>
      </c>
      <c r="IS15" s="82">
        <v>0</v>
      </c>
      <c r="IT15" s="47"/>
      <c r="IU15" s="47"/>
      <c r="IV15" s="47"/>
      <c r="IW15" s="7"/>
      <c r="IX15" s="7"/>
      <c r="IY15" s="26"/>
      <c r="IZ15" s="11"/>
      <c r="JA15" s="16"/>
      <c r="JB15" s="131" t="s">
        <v>91</v>
      </c>
      <c r="JC15" s="82">
        <v>0</v>
      </c>
      <c r="JD15" s="47"/>
      <c r="JE15" s="47"/>
      <c r="JF15" s="47"/>
      <c r="JG15" s="7"/>
      <c r="JH15" s="7"/>
      <c r="JI15" s="26"/>
      <c r="JJ15" s="11"/>
      <c r="JK15" s="16"/>
      <c r="JL15" s="131" t="s">
        <v>91</v>
      </c>
      <c r="JM15" s="82">
        <v>0</v>
      </c>
      <c r="JN15" s="47"/>
      <c r="JO15" s="47"/>
      <c r="JP15" s="47"/>
      <c r="JQ15" s="7"/>
      <c r="JR15" s="7"/>
      <c r="JS15" s="26"/>
      <c r="JT15" s="11"/>
      <c r="JU15" s="16"/>
    </row>
    <row xmlns:x14ac="http://schemas.microsoft.com/office/spreadsheetml/2009/9/ac" r="16" s="2" customFormat="true" x14ac:dyDescent="0.25">
      <c r="A16" s="429" t="str">
        <f ca="true">IF(ISBLANK('Data Summary'!A18),"",'Data Summary'!A18)</f>
        <v>ETH_2011_EMIS</v>
      </c>
      <c r="B16" s="132"/>
      <c r="C16" s="21"/>
      <c r="D16" s="81"/>
      <c r="E16" s="47"/>
      <c r="F16" s="7"/>
      <c r="G16" s="7"/>
      <c r="H16" s="7"/>
      <c r="I16" s="26"/>
      <c r="J16" s="11"/>
      <c r="K16" s="16"/>
      <c r="L16" s="132"/>
      <c r="M16" s="21"/>
      <c r="N16" s="81"/>
      <c r="O16" s="47"/>
      <c r="P16" s="7"/>
      <c r="Q16" s="7"/>
      <c r="R16" s="7"/>
      <c r="S16" s="26"/>
      <c r="T16" s="11"/>
      <c r="U16" s="16"/>
      <c r="V16" s="132"/>
      <c r="W16" s="21"/>
      <c r="X16" s="81"/>
      <c r="Y16" s="47"/>
      <c r="Z16" s="47"/>
      <c r="AA16" s="7"/>
      <c r="AB16" s="7"/>
      <c r="AC16" s="26"/>
      <c r="AD16" s="11"/>
      <c r="AE16" s="16"/>
      <c r="AF16" s="132"/>
      <c r="AG16" s="21"/>
      <c r="AH16" s="81"/>
      <c r="AI16" s="47"/>
      <c r="AJ16" s="7"/>
      <c r="AK16" s="7"/>
      <c r="AL16" s="7"/>
      <c r="AM16" s="26"/>
      <c r="AN16" s="11"/>
      <c r="AO16" s="16"/>
      <c r="AP16" s="132"/>
      <c r="AQ16" s="21"/>
      <c r="AR16" s="81"/>
      <c r="AS16" s="47"/>
      <c r="AT16" s="7"/>
      <c r="AU16" s="7"/>
      <c r="AV16" s="7"/>
      <c r="AW16" s="26"/>
      <c r="AX16" s="11"/>
      <c r="AY16" s="16"/>
      <c r="AZ16" s="132"/>
      <c r="BA16" s="21"/>
      <c r="BB16" s="81"/>
      <c r="BC16" s="47"/>
      <c r="BD16" s="7"/>
      <c r="BE16" s="7"/>
      <c r="BF16" s="7"/>
      <c r="BG16" s="26"/>
      <c r="BH16" s="11"/>
      <c r="BI16" s="16"/>
      <c r="BJ16" s="132"/>
      <c r="BK16" s="21"/>
      <c r="BL16" s="81"/>
      <c r="BM16" s="47"/>
      <c r="BN16" s="7"/>
      <c r="BO16" s="7"/>
      <c r="BP16" s="7"/>
      <c r="BQ16" s="26"/>
      <c r="BR16" s="11"/>
      <c r="BS16" s="16"/>
      <c r="BT16" s="132"/>
      <c r="BU16" s="21"/>
      <c r="BV16" s="47"/>
      <c r="BW16" s="47"/>
      <c r="BX16" s="7"/>
      <c r="BY16" s="7"/>
      <c r="BZ16" s="7"/>
      <c r="CA16" s="26"/>
      <c r="CB16" s="11"/>
      <c r="CC16" s="16"/>
      <c r="CD16" s="132"/>
      <c r="CE16" s="21"/>
      <c r="CF16" s="47"/>
      <c r="CG16" s="47"/>
      <c r="CH16" s="7"/>
      <c r="CI16" s="7"/>
      <c r="CJ16" s="7"/>
      <c r="CK16" s="26"/>
      <c r="CL16" s="11"/>
      <c r="CM16" s="16"/>
      <c r="CN16" s="132"/>
      <c r="CO16" s="21"/>
      <c r="CP16" s="47"/>
      <c r="CQ16" s="47"/>
      <c r="CR16" s="7"/>
      <c r="CS16" s="7"/>
      <c r="CT16" s="7"/>
      <c r="CU16" s="26"/>
      <c r="CV16" s="11"/>
      <c r="CW16" s="16"/>
      <c r="CX16" s="132"/>
      <c r="CY16" s="21"/>
      <c r="CZ16" s="81"/>
      <c r="DA16" s="47"/>
      <c r="DB16" s="7"/>
      <c r="DC16" s="7"/>
      <c r="DD16" s="7"/>
      <c r="DE16" s="26"/>
      <c r="DF16" s="11"/>
      <c r="DG16" s="16"/>
      <c r="DH16" s="132"/>
      <c r="DI16" s="21"/>
      <c r="DJ16" s="81"/>
      <c r="DK16" s="47"/>
      <c r="DL16" s="7"/>
      <c r="DM16" s="7"/>
      <c r="DN16" s="7"/>
      <c r="DO16" s="26"/>
      <c r="DP16" s="11"/>
      <c r="DQ16" s="16"/>
      <c r="DR16" s="132"/>
      <c r="DS16" s="21"/>
      <c r="DT16" s="81"/>
      <c r="DU16" s="47"/>
      <c r="DV16" s="7"/>
      <c r="DW16" s="7"/>
      <c r="DX16" s="7"/>
      <c r="DY16" s="26"/>
      <c r="DZ16" s="11"/>
      <c r="EA16" s="16"/>
      <c r="EB16" s="132"/>
      <c r="EC16" s="21"/>
      <c r="ED16" s="81"/>
      <c r="EE16" s="47"/>
      <c r="EF16" s="47"/>
      <c r="EG16" s="7"/>
      <c r="EH16" s="7"/>
      <c r="EI16" s="26"/>
      <c r="EJ16" s="11"/>
      <c r="EK16" s="16"/>
      <c r="EL16" s="132"/>
      <c r="EM16" s="21"/>
      <c r="EN16" s="81"/>
      <c r="EO16" s="47"/>
      <c r="EP16" s="7"/>
      <c r="EQ16" s="7"/>
      <c r="ER16" s="7"/>
      <c r="ES16" s="26"/>
      <c r="ET16" s="11"/>
      <c r="EU16" s="16"/>
      <c r="EV16" s="132"/>
      <c r="EW16" s="21"/>
      <c r="EX16" s="81"/>
      <c r="EY16" s="47"/>
      <c r="EZ16" s="7"/>
      <c r="FA16" s="7"/>
      <c r="FB16" s="7"/>
      <c r="FC16" s="26"/>
      <c r="FD16" s="11"/>
      <c r="FE16" s="16"/>
      <c r="FF16" s="132"/>
      <c r="FG16" s="21"/>
      <c r="FH16" s="81"/>
      <c r="FI16" s="47"/>
      <c r="FJ16" s="7"/>
      <c r="FK16" s="7"/>
      <c r="FL16" s="7"/>
      <c r="FM16" s="26"/>
      <c r="FN16" s="11"/>
      <c r="FO16" s="16"/>
      <c r="FP16" s="132" t="s">
        <v>251</v>
      </c>
      <c r="FQ16" s="21">
        <v>0.75</v>
      </c>
      <c r="FR16" s="81">
        <v>89.4</v>
      </c>
      <c r="FS16" s="47">
        <v>97.9</v>
      </c>
      <c r="FT16" s="7">
        <v>80.900000000000006</v>
      </c>
      <c r="FU16" s="7"/>
      <c r="FV16" s="7"/>
      <c r="FW16" s="26"/>
      <c r="FX16" s="11"/>
      <c r="FY16" s="16"/>
      <c r="FZ16" s="132"/>
      <c r="GA16" s="21"/>
      <c r="GB16" s="81"/>
      <c r="GC16" s="47"/>
      <c r="GD16" s="7"/>
      <c r="GE16" s="7"/>
      <c r="GF16" s="7"/>
      <c r="GG16" s="26"/>
      <c r="GH16" s="11"/>
      <c r="GI16" s="16"/>
      <c r="GJ16" s="132"/>
      <c r="GK16" s="21"/>
      <c r="GL16" s="47"/>
      <c r="GM16" s="47"/>
      <c r="GN16" s="7"/>
      <c r="GO16" s="7"/>
      <c r="GP16" s="7"/>
      <c r="GQ16" s="26"/>
      <c r="GR16" s="11"/>
      <c r="GS16" s="16"/>
      <c r="GT16" s="132"/>
      <c r="GU16" s="21"/>
      <c r="GV16" s="47"/>
      <c r="GW16" s="47"/>
      <c r="GX16" s="7"/>
      <c r="GY16" s="7"/>
      <c r="GZ16" s="7"/>
      <c r="HA16" s="26"/>
      <c r="HB16" s="11"/>
      <c r="HC16" s="16"/>
      <c r="HD16" s="132" t="s">
        <v>165</v>
      </c>
      <c r="HE16" s="21">
        <v>1</v>
      </c>
      <c r="HF16" s="47">
        <f t="shared" ref="HF16" si="29">(HJ16/100*(HJ$34)+HK16/100*HK$34)/(HJ$34+HK$34)*100</f>
        <v>39.903137574625887</v>
      </c>
      <c r="HG16" s="47"/>
      <c r="HH16" s="7"/>
      <c r="HI16" s="7"/>
      <c r="HJ16" s="7">
        <v>38.6</v>
      </c>
      <c r="HK16" s="26">
        <v>54.3</v>
      </c>
      <c r="HL16" s="11"/>
      <c r="HM16" s="16"/>
      <c r="HN16" s="132" t="s">
        <v>251</v>
      </c>
      <c r="HO16" s="21">
        <v>0.75</v>
      </c>
      <c r="HP16" s="81">
        <v>92</v>
      </c>
      <c r="HQ16" s="47"/>
      <c r="HR16" s="7"/>
      <c r="HS16" s="7"/>
      <c r="HT16" s="7"/>
      <c r="HU16" s="26"/>
      <c r="HV16" s="11"/>
      <c r="HW16" s="16"/>
      <c r="HX16" s="132" t="s">
        <v>265</v>
      </c>
      <c r="HY16" s="21">
        <v>1</v>
      </c>
      <c r="HZ16" s="47">
        <v>32.933418728792375</v>
      </c>
      <c r="IA16" s="47"/>
      <c r="IB16" s="7"/>
      <c r="IC16" s="7"/>
      <c r="ID16" s="7">
        <v>30.71</v>
      </c>
      <c r="IE16" s="26">
        <v>56.417910447761194</v>
      </c>
      <c r="IF16" s="11"/>
      <c r="IG16" s="16"/>
      <c r="IH16" s="132" t="s">
        <v>289</v>
      </c>
      <c r="II16" s="21">
        <v>1</v>
      </c>
      <c r="IJ16" s="47"/>
      <c r="IK16" s="47"/>
      <c r="IL16" s="7">
        <v>0</v>
      </c>
      <c r="IM16" s="7"/>
      <c r="IN16" s="7"/>
      <c r="IO16" s="26"/>
      <c r="IP16" s="11"/>
      <c r="IQ16" s="16"/>
      <c r="IR16" s="132"/>
      <c r="IS16" s="21"/>
      <c r="IT16" s="81"/>
      <c r="IU16" s="47"/>
      <c r="IV16" s="7"/>
      <c r="IW16" s="7"/>
      <c r="IX16" s="7"/>
      <c r="IY16" s="26"/>
      <c r="IZ16" s="11"/>
      <c r="JA16" s="16"/>
      <c r="JB16" s="132"/>
      <c r="JC16" s="21"/>
      <c r="JD16" s="81"/>
      <c r="JE16" s="47"/>
      <c r="JF16" s="7"/>
      <c r="JG16" s="7"/>
      <c r="JH16" s="7"/>
      <c r="JI16" s="26"/>
      <c r="JJ16" s="11"/>
      <c r="JK16" s="16"/>
      <c r="JL16" s="132" t="s">
        <v>19</v>
      </c>
      <c r="JM16" s="21">
        <v>1</v>
      </c>
      <c r="JN16" s="47">
        <v>50.153482880755611</v>
      </c>
      <c r="JO16" s="47"/>
      <c r="JP16" s="7"/>
      <c r="JQ16" s="7"/>
      <c r="JR16" s="7">
        <v>48.635658327971839</v>
      </c>
      <c r="JS16" s="26">
        <v>62.600869025450038</v>
      </c>
      <c r="JT16" s="11"/>
      <c r="JU16" s="16"/>
    </row>
    <row xmlns:x14ac="http://schemas.microsoft.com/office/spreadsheetml/2009/9/ac" r="17" s="2" customFormat="true" x14ac:dyDescent="0.25">
      <c r="A17" s="429" t="str">
        <f ca="true">IF(ISBLANK('Data Summary'!A19),"",'Data Summary'!A19)</f>
        <v>ETH_2011_UIS</v>
      </c>
      <c r="B17" s="132"/>
      <c r="C17" s="22"/>
      <c r="D17" s="47"/>
      <c r="E17" s="7"/>
      <c r="F17" s="7"/>
      <c r="G17" s="7"/>
      <c r="H17" s="7"/>
      <c r="I17" s="26"/>
      <c r="J17" s="11"/>
      <c r="K17" s="16"/>
      <c r="L17" s="132"/>
      <c r="M17" s="22"/>
      <c r="N17" s="47"/>
      <c r="O17" s="7"/>
      <c r="P17" s="7"/>
      <c r="Q17" s="7"/>
      <c r="R17" s="7"/>
      <c r="S17" s="26"/>
      <c r="T17" s="11"/>
      <c r="U17" s="16"/>
      <c r="V17" s="132"/>
      <c r="W17" s="22"/>
      <c r="X17" s="47"/>
      <c r="Y17" s="7"/>
      <c r="Z17" s="7"/>
      <c r="AA17" s="7"/>
      <c r="AB17" s="7"/>
      <c r="AC17" s="26"/>
      <c r="AD17" s="11"/>
      <c r="AE17" s="16"/>
      <c r="AF17" s="132"/>
      <c r="AG17" s="22"/>
      <c r="AH17" s="47"/>
      <c r="AI17" s="7"/>
      <c r="AJ17" s="7"/>
      <c r="AK17" s="7"/>
      <c r="AL17" s="7"/>
      <c r="AM17" s="26"/>
      <c r="AN17" s="11"/>
      <c r="AO17" s="16"/>
      <c r="AP17" s="132"/>
      <c r="AQ17" s="22"/>
      <c r="AR17" s="47"/>
      <c r="AS17" s="7"/>
      <c r="AT17" s="7"/>
      <c r="AU17" s="7"/>
      <c r="AV17" s="7"/>
      <c r="AW17" s="26"/>
      <c r="AX17" s="11"/>
      <c r="AY17" s="16"/>
      <c r="AZ17" s="132"/>
      <c r="BA17" s="22"/>
      <c r="BB17" s="47"/>
      <c r="BC17" s="7"/>
      <c r="BD17" s="7"/>
      <c r="BE17" s="7"/>
      <c r="BF17" s="7"/>
      <c r="BG17" s="26"/>
      <c r="BH17" s="11"/>
      <c r="BI17" s="16"/>
      <c r="BJ17" s="132"/>
      <c r="BK17" s="22"/>
      <c r="BL17" s="47"/>
      <c r="BM17" s="7"/>
      <c r="BN17" s="7"/>
      <c r="BO17" s="7"/>
      <c r="BP17" s="7"/>
      <c r="BQ17" s="26"/>
      <c r="BR17" s="11"/>
      <c r="BS17" s="16"/>
      <c r="BT17" s="132"/>
      <c r="BU17" s="22"/>
      <c r="BV17" s="47"/>
      <c r="BW17" s="7"/>
      <c r="BX17" s="7"/>
      <c r="BY17" s="7"/>
      <c r="BZ17" s="7"/>
      <c r="CA17" s="26"/>
      <c r="CB17" s="11"/>
      <c r="CC17" s="16"/>
      <c r="CD17" s="132"/>
      <c r="CE17" s="22"/>
      <c r="CF17" s="47"/>
      <c r="CG17" s="7"/>
      <c r="CH17" s="7"/>
      <c r="CI17" s="7"/>
      <c r="CJ17" s="7"/>
      <c r="CK17" s="26"/>
      <c r="CL17" s="11"/>
      <c r="CM17" s="16"/>
      <c r="CN17" s="132"/>
      <c r="CO17" s="22"/>
      <c r="CP17" s="47"/>
      <c r="CQ17" s="7"/>
      <c r="CR17" s="7"/>
      <c r="CS17" s="7"/>
      <c r="CT17" s="7"/>
      <c r="CU17" s="26"/>
      <c r="CV17" s="11"/>
      <c r="CW17" s="16"/>
      <c r="CX17" s="132"/>
      <c r="CY17" s="22"/>
      <c r="CZ17" s="47"/>
      <c r="DA17" s="7"/>
      <c r="DB17" s="7"/>
      <c r="DC17" s="7"/>
      <c r="DD17" s="7"/>
      <c r="DE17" s="26"/>
      <c r="DF17" s="11"/>
      <c r="DG17" s="16"/>
      <c r="DH17" s="132"/>
      <c r="DI17" s="22"/>
      <c r="DJ17" s="47"/>
      <c r="DK17" s="7"/>
      <c r="DL17" s="7"/>
      <c r="DM17" s="7"/>
      <c r="DN17" s="7"/>
      <c r="DO17" s="26"/>
      <c r="DP17" s="11"/>
      <c r="DQ17" s="16"/>
      <c r="DR17" s="132"/>
      <c r="DS17" s="22"/>
      <c r="DT17" s="47"/>
      <c r="DU17" s="7"/>
      <c r="DV17" s="7"/>
      <c r="DW17" s="7"/>
      <c r="DX17" s="7"/>
      <c r="DY17" s="26"/>
      <c r="DZ17" s="11"/>
      <c r="EA17" s="16"/>
      <c r="EB17" s="132"/>
      <c r="EC17" s="22"/>
      <c r="ED17" s="47"/>
      <c r="EE17" s="7"/>
      <c r="EF17" s="7"/>
      <c r="EG17" s="7"/>
      <c r="EH17" s="7"/>
      <c r="EI17" s="26"/>
      <c r="EJ17" s="11"/>
      <c r="EK17" s="16"/>
      <c r="EL17" s="132"/>
      <c r="EM17" s="22"/>
      <c r="EN17" s="47"/>
      <c r="EO17" s="7"/>
      <c r="EP17" s="7"/>
      <c r="EQ17" s="7"/>
      <c r="ER17" s="7"/>
      <c r="ES17" s="26"/>
      <c r="ET17" s="11"/>
      <c r="EU17" s="16"/>
      <c r="EV17" s="132"/>
      <c r="EW17" s="22"/>
      <c r="EX17" s="47"/>
      <c r="EY17" s="7"/>
      <c r="EZ17" s="7"/>
      <c r="FA17" s="7"/>
      <c r="FB17" s="7"/>
      <c r="FC17" s="26"/>
      <c r="FD17" s="11"/>
      <c r="FE17" s="16"/>
      <c r="FF17" s="132"/>
      <c r="FG17" s="22"/>
      <c r="FH17" s="47"/>
      <c r="FI17" s="7"/>
      <c r="FJ17" s="7"/>
      <c r="FK17" s="7"/>
      <c r="FL17" s="7"/>
      <c r="FM17" s="26"/>
      <c r="FN17" s="11"/>
      <c r="FO17" s="16"/>
      <c r="FP17" s="132"/>
      <c r="FQ17" s="22"/>
      <c r="FR17" s="47"/>
      <c r="FS17" s="7"/>
      <c r="FT17" s="7"/>
      <c r="FU17" s="7"/>
      <c r="FV17" s="7"/>
      <c r="FW17" s="26"/>
      <c r="FX17" s="11"/>
      <c r="FY17" s="16"/>
      <c r="FZ17" s="132"/>
      <c r="GA17" s="22"/>
      <c r="GB17" s="47"/>
      <c r="GC17" s="7"/>
      <c r="GD17" s="7"/>
      <c r="GE17" s="7"/>
      <c r="GF17" s="7"/>
      <c r="GG17" s="26"/>
      <c r="GH17" s="11"/>
      <c r="GI17" s="16"/>
      <c r="GJ17" s="132"/>
      <c r="GK17" s="22"/>
      <c r="GL17" s="47"/>
      <c r="GM17" s="7"/>
      <c r="GN17" s="7"/>
      <c r="GO17" s="7"/>
      <c r="GP17" s="7"/>
      <c r="GQ17" s="26"/>
      <c r="GR17" s="11"/>
      <c r="GS17" s="16"/>
      <c r="GT17" s="132"/>
      <c r="GU17" s="22"/>
      <c r="GV17" s="47"/>
      <c r="GW17" s="7"/>
      <c r="GX17" s="7"/>
      <c r="GY17" s="7"/>
      <c r="GZ17" s="7"/>
      <c r="HA17" s="26"/>
      <c r="HB17" s="11"/>
      <c r="HC17" s="16"/>
      <c r="HD17" s="132" t="s">
        <v>166</v>
      </c>
      <c r="HE17" s="22">
        <v>0.5</v>
      </c>
      <c r="HF17" s="47">
        <f>(HJ17/100*(HJ$34)+HK17/100*HK$34)/(HJ$34+HK$34)*100</f>
        <v>45.937966493964176</v>
      </c>
      <c r="HG17" s="7"/>
      <c r="HH17" s="7"/>
      <c r="HI17" s="7"/>
      <c r="HJ17" s="7">
        <v>47.1</v>
      </c>
      <c r="HK17" s="26">
        <v>33.1</v>
      </c>
      <c r="HL17" s="11"/>
      <c r="HM17" s="16"/>
      <c r="HN17" s="132"/>
      <c r="HO17" s="22"/>
      <c r="HP17" s="47"/>
      <c r="HQ17" s="7"/>
      <c r="HR17" s="7"/>
      <c r="HS17" s="7"/>
      <c r="HT17" s="7"/>
      <c r="HU17" s="26"/>
      <c r="HV17" s="11"/>
      <c r="HW17" s="16"/>
      <c r="HX17" s="132" t="s">
        <v>266</v>
      </c>
      <c r="HY17" s="22">
        <v>0.5</v>
      </c>
      <c r="HZ17" s="47">
        <v>50.67199535700712</v>
      </c>
      <c r="IA17" s="7"/>
      <c r="IB17" s="7"/>
      <c r="IC17" s="7"/>
      <c r="ID17" s="7">
        <v>52.29</v>
      </c>
      <c r="IE17" s="26">
        <v>33.582089552238806</v>
      </c>
      <c r="IF17" s="11"/>
      <c r="IG17" s="16"/>
      <c r="IH17" s="132" t="s">
        <v>290</v>
      </c>
      <c r="II17" s="22">
        <v>1</v>
      </c>
      <c r="IJ17" s="47"/>
      <c r="IK17" s="7"/>
      <c r="IL17" s="7">
        <v>0</v>
      </c>
      <c r="IM17" s="7"/>
      <c r="IN17" s="7"/>
      <c r="IO17" s="26"/>
      <c r="IP17" s="11"/>
      <c r="IQ17" s="16"/>
      <c r="IR17" s="132"/>
      <c r="IS17" s="22"/>
      <c r="IT17" s="47"/>
      <c r="IU17" s="7"/>
      <c r="IV17" s="7"/>
      <c r="IW17" s="7"/>
      <c r="IX17" s="7"/>
      <c r="IY17" s="26"/>
      <c r="IZ17" s="11"/>
      <c r="JA17" s="16"/>
      <c r="JB17" s="132"/>
      <c r="JC17" s="22"/>
      <c r="JD17" s="47"/>
      <c r="JE17" s="7"/>
      <c r="JF17" s="7"/>
      <c r="JG17" s="7"/>
      <c r="JH17" s="7"/>
      <c r="JI17" s="26"/>
      <c r="JJ17" s="11"/>
      <c r="JK17" s="16"/>
      <c r="JL17" s="132"/>
      <c r="JM17" s="22"/>
      <c r="JN17" s="47"/>
      <c r="JO17" s="7"/>
      <c r="JP17" s="7"/>
      <c r="JQ17" s="7"/>
      <c r="JR17" s="7"/>
      <c r="JS17" s="26"/>
      <c r="JT17" s="11"/>
      <c r="JU17" s="16"/>
    </row>
    <row xmlns:x14ac="http://schemas.microsoft.com/office/spreadsheetml/2009/9/ac" r="18" s="2" customFormat="true" x14ac:dyDescent="0.25">
      <c r="A18" s="429" t="str">
        <f ca="true">IF(ISBLANK('Data Summary'!A20),"",'Data Summary'!A20)</f>
        <v>ETH_2012_EMIS</v>
      </c>
      <c r="B18" s="132"/>
      <c r="C18" s="22"/>
      <c r="D18" s="7"/>
      <c r="E18" s="7"/>
      <c r="F18" s="7"/>
      <c r="G18" s="7"/>
      <c r="H18" s="7"/>
      <c r="I18" s="26"/>
      <c r="J18" s="11"/>
      <c r="K18" s="16"/>
      <c r="L18" s="132"/>
      <c r="M18" s="22"/>
      <c r="N18" s="7"/>
      <c r="O18" s="7"/>
      <c r="P18" s="7"/>
      <c r="Q18" s="7"/>
      <c r="R18" s="7"/>
      <c r="S18" s="26"/>
      <c r="T18" s="11"/>
      <c r="U18" s="16"/>
      <c r="V18" s="132"/>
      <c r="W18" s="22"/>
      <c r="X18" s="7"/>
      <c r="Y18" s="7"/>
      <c r="Z18" s="7"/>
      <c r="AA18" s="7"/>
      <c r="AB18" s="7"/>
      <c r="AC18" s="26"/>
      <c r="AD18" s="11"/>
      <c r="AE18" s="16"/>
      <c r="AF18" s="132"/>
      <c r="AG18" s="22"/>
      <c r="AH18" s="7"/>
      <c r="AI18" s="7"/>
      <c r="AJ18" s="7"/>
      <c r="AK18" s="7"/>
      <c r="AL18" s="7"/>
      <c r="AM18" s="26"/>
      <c r="AN18" s="11"/>
      <c r="AO18" s="16"/>
      <c r="AP18" s="132"/>
      <c r="AQ18" s="22"/>
      <c r="AR18" s="7"/>
      <c r="AS18" s="7"/>
      <c r="AT18" s="7"/>
      <c r="AU18" s="7"/>
      <c r="AV18" s="7"/>
      <c r="AW18" s="26"/>
      <c r="AX18" s="11"/>
      <c r="AY18" s="16"/>
      <c r="AZ18" s="132"/>
      <c r="BA18" s="22"/>
      <c r="BB18" s="7"/>
      <c r="BC18" s="7"/>
      <c r="BD18" s="7"/>
      <c r="BE18" s="7"/>
      <c r="BF18" s="7"/>
      <c r="BG18" s="26"/>
      <c r="BH18" s="11"/>
      <c r="BI18" s="16"/>
      <c r="BJ18" s="132"/>
      <c r="BK18" s="22"/>
      <c r="BL18" s="7"/>
      <c r="BM18" s="7"/>
      <c r="BN18" s="7"/>
      <c r="BO18" s="7"/>
      <c r="BP18" s="7"/>
      <c r="BQ18" s="26"/>
      <c r="BR18" s="11"/>
      <c r="BS18" s="16"/>
      <c r="BT18" s="132"/>
      <c r="BU18" s="22"/>
      <c r="BV18" s="7"/>
      <c r="BW18" s="7"/>
      <c r="BX18" s="7"/>
      <c r="BY18" s="7"/>
      <c r="BZ18" s="7"/>
      <c r="CA18" s="26"/>
      <c r="CB18" s="11"/>
      <c r="CC18" s="16"/>
      <c r="CD18" s="132"/>
      <c r="CE18" s="22"/>
      <c r="CF18" s="7"/>
      <c r="CG18" s="7"/>
      <c r="CH18" s="7"/>
      <c r="CI18" s="7"/>
      <c r="CJ18" s="7"/>
      <c r="CK18" s="26"/>
      <c r="CL18" s="11"/>
      <c r="CM18" s="16"/>
      <c r="CN18" s="132"/>
      <c r="CO18" s="22"/>
      <c r="CP18" s="7"/>
      <c r="CQ18" s="7"/>
      <c r="CR18" s="7"/>
      <c r="CS18" s="7"/>
      <c r="CT18" s="7"/>
      <c r="CU18" s="26"/>
      <c r="CV18" s="11"/>
      <c r="CW18" s="16"/>
      <c r="CX18" s="132"/>
      <c r="CY18" s="22"/>
      <c r="CZ18" s="7"/>
      <c r="DA18" s="7"/>
      <c r="DB18" s="7"/>
      <c r="DC18" s="7"/>
      <c r="DD18" s="7"/>
      <c r="DE18" s="26"/>
      <c r="DF18" s="11"/>
      <c r="DG18" s="16"/>
      <c r="DH18" s="132"/>
      <c r="DI18" s="22"/>
      <c r="DJ18" s="7"/>
      <c r="DK18" s="7"/>
      <c r="DL18" s="7"/>
      <c r="DM18" s="7"/>
      <c r="DN18" s="7"/>
      <c r="DO18" s="26"/>
      <c r="DP18" s="11"/>
      <c r="DQ18" s="16"/>
      <c r="DR18" s="132"/>
      <c r="DS18" s="22"/>
      <c r="DT18" s="7"/>
      <c r="DU18" s="7"/>
      <c r="DV18" s="7"/>
      <c r="DW18" s="7"/>
      <c r="DX18" s="7"/>
      <c r="DY18" s="26"/>
      <c r="DZ18" s="11"/>
      <c r="EA18" s="16"/>
      <c r="EB18" s="132"/>
      <c r="EC18" s="22"/>
      <c r="ED18" s="7"/>
      <c r="EE18" s="7"/>
      <c r="EF18" s="7"/>
      <c r="EG18" s="7"/>
      <c r="EH18" s="7"/>
      <c r="EI18" s="26"/>
      <c r="EJ18" s="11"/>
      <c r="EK18" s="16"/>
      <c r="EL18" s="132"/>
      <c r="EM18" s="22"/>
      <c r="EN18" s="7"/>
      <c r="EO18" s="7"/>
      <c r="EP18" s="7"/>
      <c r="EQ18" s="7"/>
      <c r="ER18" s="7"/>
      <c r="ES18" s="26"/>
      <c r="ET18" s="11"/>
      <c r="EU18" s="16"/>
      <c r="EV18" s="132"/>
      <c r="EW18" s="22"/>
      <c r="EX18" s="7"/>
      <c r="EY18" s="7"/>
      <c r="EZ18" s="7"/>
      <c r="FA18" s="7"/>
      <c r="FB18" s="7"/>
      <c r="FC18" s="26"/>
      <c r="FD18" s="11"/>
      <c r="FE18" s="16"/>
      <c r="FF18" s="132"/>
      <c r="FG18" s="22"/>
      <c r="FH18" s="7"/>
      <c r="FI18" s="7"/>
      <c r="FJ18" s="7"/>
      <c r="FK18" s="7"/>
      <c r="FL18" s="7"/>
      <c r="FM18" s="26"/>
      <c r="FN18" s="11"/>
      <c r="FO18" s="16"/>
      <c r="FP18" s="132"/>
      <c r="FQ18" s="22"/>
      <c r="FR18" s="7"/>
      <c r="FS18" s="7"/>
      <c r="FT18" s="7"/>
      <c r="FU18" s="7"/>
      <c r="FV18" s="7"/>
      <c r="FW18" s="26"/>
      <c r="FX18" s="11"/>
      <c r="FY18" s="16"/>
      <c r="FZ18" s="132"/>
      <c r="GA18" s="22"/>
      <c r="GB18" s="7"/>
      <c r="GC18" s="7"/>
      <c r="GD18" s="7"/>
      <c r="GE18" s="7"/>
      <c r="GF18" s="7"/>
      <c r="GG18" s="26"/>
      <c r="GH18" s="11"/>
      <c r="GI18" s="16"/>
      <c r="GJ18" s="132"/>
      <c r="GK18" s="22"/>
      <c r="GL18" s="7"/>
      <c r="GM18" s="7"/>
      <c r="GN18" s="7"/>
      <c r="GO18" s="7"/>
      <c r="GP18" s="7"/>
      <c r="GQ18" s="26"/>
      <c r="GR18" s="11"/>
      <c r="GS18" s="16"/>
      <c r="GT18" s="132"/>
      <c r="GU18" s="22"/>
      <c r="GV18" s="7"/>
      <c r="GW18" s="7"/>
      <c r="GX18" s="7"/>
      <c r="GY18" s="7"/>
      <c r="GZ18" s="7"/>
      <c r="HA18" s="26"/>
      <c r="HB18" s="11"/>
      <c r="HC18" s="16"/>
      <c r="HD18" s="132"/>
      <c r="HE18" s="22"/>
      <c r="HF18" s="7"/>
      <c r="HG18" s="7"/>
      <c r="HH18" s="7"/>
      <c r="HI18" s="7"/>
      <c r="HJ18" s="7"/>
      <c r="HK18" s="26"/>
      <c r="HL18" s="11"/>
      <c r="HM18" s="16"/>
      <c r="HN18" s="132"/>
      <c r="HO18" s="22"/>
      <c r="HP18" s="7"/>
      <c r="HQ18" s="7"/>
      <c r="HR18" s="7"/>
      <c r="HS18" s="7"/>
      <c r="HT18" s="7"/>
      <c r="HU18" s="26"/>
      <c r="HV18" s="11"/>
      <c r="HW18" s="16"/>
      <c r="HX18" s="132"/>
      <c r="HY18" s="22"/>
      <c r="HZ18" s="7"/>
      <c r="IA18" s="7"/>
      <c r="IB18" s="7"/>
      <c r="IC18" s="7"/>
      <c r="ID18" s="7"/>
      <c r="IE18" s="26"/>
      <c r="IF18" s="11"/>
      <c r="IG18" s="16"/>
      <c r="IH18" s="132" t="s">
        <v>291</v>
      </c>
      <c r="II18" s="22">
        <v>1</v>
      </c>
      <c r="IJ18" s="7"/>
      <c r="IK18" s="7"/>
      <c r="IL18" s="7">
        <v>9.375</v>
      </c>
      <c r="IM18" s="7"/>
      <c r="IN18" s="7"/>
      <c r="IO18" s="26"/>
      <c r="IP18" s="11"/>
      <c r="IQ18" s="16"/>
      <c r="IR18" s="132"/>
      <c r="IS18" s="22"/>
      <c r="IT18" s="7"/>
      <c r="IU18" s="7"/>
      <c r="IV18" s="7"/>
      <c r="IW18" s="7"/>
      <c r="IX18" s="7"/>
      <c r="IY18" s="26"/>
      <c r="IZ18" s="11"/>
      <c r="JA18" s="16"/>
      <c r="JB18" s="132"/>
      <c r="JC18" s="22"/>
      <c r="JD18" s="7"/>
      <c r="JE18" s="7"/>
      <c r="JF18" s="7"/>
      <c r="JG18" s="7"/>
      <c r="JH18" s="7"/>
      <c r="JI18" s="26"/>
      <c r="JJ18" s="11"/>
      <c r="JK18" s="16"/>
      <c r="JL18" s="132"/>
      <c r="JM18" s="22"/>
      <c r="JN18" s="7"/>
      <c r="JO18" s="7"/>
      <c r="JP18" s="7"/>
      <c r="JQ18" s="7"/>
      <c r="JR18" s="7"/>
      <c r="JS18" s="26"/>
      <c r="JT18" s="11"/>
      <c r="JU18" s="16"/>
    </row>
    <row xmlns:x14ac="http://schemas.microsoft.com/office/spreadsheetml/2009/9/ac" r="19" s="2" customFormat="true" x14ac:dyDescent="0.25">
      <c r="A19" s="429" t="str">
        <f ca="true">IF(ISBLANK('Data Summary'!A21),"",'Data Summary'!A21)</f>
        <v>ETH_2012_UIS</v>
      </c>
      <c r="B19" s="132"/>
      <c r="C19" s="22"/>
      <c r="D19" s="7"/>
      <c r="E19" s="7"/>
      <c r="F19" s="69"/>
      <c r="G19" s="7"/>
      <c r="H19" s="7"/>
      <c r="I19" s="26"/>
      <c r="J19" s="11"/>
      <c r="K19" s="16"/>
      <c r="L19" s="132"/>
      <c r="M19" s="22"/>
      <c r="N19" s="7"/>
      <c r="O19" s="7"/>
      <c r="P19" s="69"/>
      <c r="Q19" s="7"/>
      <c r="R19" s="7"/>
      <c r="S19" s="26"/>
      <c r="T19" s="11"/>
      <c r="U19" s="16"/>
      <c r="V19" s="132"/>
      <c r="W19" s="22"/>
      <c r="X19" s="7"/>
      <c r="Y19" s="7"/>
      <c r="Z19" s="7"/>
      <c r="AA19" s="7"/>
      <c r="AB19" s="7"/>
      <c r="AC19" s="26"/>
      <c r="AD19" s="11"/>
      <c r="AE19" s="16"/>
      <c r="AF19" s="132"/>
      <c r="AG19" s="22"/>
      <c r="AH19" s="7"/>
      <c r="AI19" s="7"/>
      <c r="AJ19" s="69"/>
      <c r="AK19" s="7"/>
      <c r="AL19" s="7"/>
      <c r="AM19" s="26"/>
      <c r="AN19" s="11"/>
      <c r="AO19" s="16"/>
      <c r="AP19" s="132"/>
      <c r="AQ19" s="22"/>
      <c r="AR19" s="7"/>
      <c r="AS19" s="7"/>
      <c r="AT19" s="69"/>
      <c r="AU19" s="7"/>
      <c r="AV19" s="7"/>
      <c r="AW19" s="26"/>
      <c r="AX19" s="11"/>
      <c r="AY19" s="16"/>
      <c r="AZ19" s="132"/>
      <c r="BA19" s="22"/>
      <c r="BB19" s="7"/>
      <c r="BC19" s="7"/>
      <c r="BD19" s="69"/>
      <c r="BE19" s="7"/>
      <c r="BF19" s="7"/>
      <c r="BG19" s="26"/>
      <c r="BH19" s="11"/>
      <c r="BI19" s="16"/>
      <c r="BJ19" s="132"/>
      <c r="BK19" s="22"/>
      <c r="BL19" s="7"/>
      <c r="BM19" s="7"/>
      <c r="BN19" s="69"/>
      <c r="BO19" s="7"/>
      <c r="BP19" s="7"/>
      <c r="BQ19" s="26"/>
      <c r="BR19" s="11"/>
      <c r="BS19" s="16"/>
      <c r="BT19" s="132"/>
      <c r="BU19" s="22"/>
      <c r="BV19" s="7"/>
      <c r="BW19" s="7"/>
      <c r="BX19" s="69"/>
      <c r="BY19" s="7"/>
      <c r="BZ19" s="7"/>
      <c r="CA19" s="26"/>
      <c r="CB19" s="11"/>
      <c r="CC19" s="16"/>
      <c r="CD19" s="132"/>
      <c r="CE19" s="22"/>
      <c r="CF19" s="7"/>
      <c r="CG19" s="7"/>
      <c r="CH19" s="69"/>
      <c r="CI19" s="7"/>
      <c r="CJ19" s="7"/>
      <c r="CK19" s="26"/>
      <c r="CL19" s="11"/>
      <c r="CM19" s="16"/>
      <c r="CN19" s="132"/>
      <c r="CO19" s="22"/>
      <c r="CP19" s="7"/>
      <c r="CQ19" s="7"/>
      <c r="CR19" s="69"/>
      <c r="CS19" s="7"/>
      <c r="CT19" s="7"/>
      <c r="CU19" s="26"/>
      <c r="CV19" s="11"/>
      <c r="CW19" s="16"/>
      <c r="CX19" s="132"/>
      <c r="CY19" s="22"/>
      <c r="CZ19" s="7"/>
      <c r="DA19" s="7"/>
      <c r="DB19" s="69"/>
      <c r="DC19" s="7"/>
      <c r="DD19" s="7"/>
      <c r="DE19" s="26"/>
      <c r="DF19" s="11"/>
      <c r="DG19" s="16"/>
      <c r="DH19" s="132"/>
      <c r="DI19" s="22"/>
      <c r="DJ19" s="7"/>
      <c r="DK19" s="7"/>
      <c r="DL19" s="69"/>
      <c r="DM19" s="7"/>
      <c r="DN19" s="7"/>
      <c r="DO19" s="26"/>
      <c r="DP19" s="11"/>
      <c r="DQ19" s="16"/>
      <c r="DR19" s="132"/>
      <c r="DS19" s="22"/>
      <c r="DT19" s="7"/>
      <c r="DU19" s="7"/>
      <c r="DV19" s="69"/>
      <c r="DW19" s="7"/>
      <c r="DX19" s="7"/>
      <c r="DY19" s="26"/>
      <c r="DZ19" s="11"/>
      <c r="EA19" s="16"/>
      <c r="EB19" s="132"/>
      <c r="EC19" s="22"/>
      <c r="ED19" s="7"/>
      <c r="EE19" s="7"/>
      <c r="EF19" s="7"/>
      <c r="EG19" s="7"/>
      <c r="EH19" s="7"/>
      <c r="EI19" s="26"/>
      <c r="EJ19" s="11"/>
      <c r="EK19" s="16"/>
      <c r="EL19" s="132"/>
      <c r="EM19" s="22"/>
      <c r="EN19" s="7"/>
      <c r="EO19" s="7"/>
      <c r="EP19" s="69"/>
      <c r="EQ19" s="7"/>
      <c r="ER19" s="7"/>
      <c r="ES19" s="26"/>
      <c r="ET19" s="11"/>
      <c r="EU19" s="16"/>
      <c r="EV19" s="132"/>
      <c r="EW19" s="22"/>
      <c r="EX19" s="7"/>
      <c r="EY19" s="7"/>
      <c r="EZ19" s="69"/>
      <c r="FA19" s="7"/>
      <c r="FB19" s="7"/>
      <c r="FC19" s="26"/>
      <c r="FD19" s="11"/>
      <c r="FE19" s="16"/>
      <c r="FF19" s="132"/>
      <c r="FG19" s="22"/>
      <c r="FH19" s="7"/>
      <c r="FI19" s="7"/>
      <c r="FJ19" s="69"/>
      <c r="FK19" s="7"/>
      <c r="FL19" s="7"/>
      <c r="FM19" s="26"/>
      <c r="FN19" s="11"/>
      <c r="FO19" s="16"/>
      <c r="FP19" s="132"/>
      <c r="FQ19" s="22"/>
      <c r="FR19" s="7"/>
      <c r="FS19" s="7"/>
      <c r="FT19" s="69"/>
      <c r="FU19" s="7"/>
      <c r="FV19" s="7"/>
      <c r="FW19" s="26"/>
      <c r="FX19" s="11"/>
      <c r="FY19" s="16"/>
      <c r="FZ19" s="132"/>
      <c r="GA19" s="22"/>
      <c r="GB19" s="7"/>
      <c r="GC19" s="7"/>
      <c r="GD19" s="69"/>
      <c r="GE19" s="7"/>
      <c r="GF19" s="7"/>
      <c r="GG19" s="26"/>
      <c r="GH19" s="11"/>
      <c r="GI19" s="16"/>
      <c r="GJ19" s="132"/>
      <c r="GK19" s="22"/>
      <c r="GL19" s="7"/>
      <c r="GM19" s="7"/>
      <c r="GN19" s="69"/>
      <c r="GO19" s="7"/>
      <c r="GP19" s="7"/>
      <c r="GQ19" s="26"/>
      <c r="GR19" s="11"/>
      <c r="GS19" s="16"/>
      <c r="GT19" s="132"/>
      <c r="GU19" s="22"/>
      <c r="GV19" s="7"/>
      <c r="GW19" s="7"/>
      <c r="GX19" s="69"/>
      <c r="GY19" s="7"/>
      <c r="GZ19" s="7"/>
      <c r="HA19" s="26"/>
      <c r="HB19" s="11"/>
      <c r="HC19" s="16"/>
      <c r="HD19" s="132"/>
      <c r="HE19" s="22"/>
      <c r="HF19" s="7"/>
      <c r="HG19" s="7"/>
      <c r="HH19" s="69"/>
      <c r="HI19" s="7"/>
      <c r="HJ19" s="7"/>
      <c r="HK19" s="26"/>
      <c r="HL19" s="11"/>
      <c r="HM19" s="16"/>
      <c r="HN19" s="132"/>
      <c r="HO19" s="22"/>
      <c r="HP19" s="7"/>
      <c r="HQ19" s="7"/>
      <c r="HR19" s="69"/>
      <c r="HS19" s="7"/>
      <c r="HT19" s="7"/>
      <c r="HU19" s="26"/>
      <c r="HV19" s="11"/>
      <c r="HW19" s="16"/>
      <c r="HX19" s="132" t="s">
        <v>267</v>
      </c>
      <c r="HY19" s="22" t="s">
        <v>268</v>
      </c>
      <c r="HZ19" s="7">
        <v>22.594631796283551</v>
      </c>
      <c r="IA19" s="7"/>
      <c r="IB19" s="69"/>
      <c r="IC19" s="7"/>
      <c r="ID19" s="7">
        <v>20</v>
      </c>
      <c r="IE19" s="26">
        <v>50</v>
      </c>
      <c r="IF19" s="11"/>
      <c r="IG19" s="16"/>
      <c r="IH19" s="132" t="s">
        <v>292</v>
      </c>
      <c r="II19" s="22">
        <v>1</v>
      </c>
      <c r="IJ19" s="7"/>
      <c r="IK19" s="7"/>
      <c r="IL19" s="69">
        <v>7.2916699999999999</v>
      </c>
      <c r="IM19" s="7"/>
      <c r="IN19" s="7"/>
      <c r="IO19" s="26"/>
      <c r="IP19" s="11"/>
      <c r="IQ19" s="16"/>
      <c r="IR19" s="132"/>
      <c r="IS19" s="22"/>
      <c r="IT19" s="7"/>
      <c r="IU19" s="7"/>
      <c r="IV19" s="69"/>
      <c r="IW19" s="7"/>
      <c r="IX19" s="7"/>
      <c r="IY19" s="26"/>
      <c r="IZ19" s="11"/>
      <c r="JA19" s="16"/>
      <c r="JB19" s="132"/>
      <c r="JC19" s="22"/>
      <c r="JD19" s="7"/>
      <c r="JE19" s="7"/>
      <c r="JF19" s="69"/>
      <c r="JG19" s="7"/>
      <c r="JH19" s="7"/>
      <c r="JI19" s="26"/>
      <c r="JJ19" s="11"/>
      <c r="JK19" s="16"/>
      <c r="JL19" s="132"/>
      <c r="JM19" s="22"/>
      <c r="JN19" s="7"/>
      <c r="JO19" s="7"/>
      <c r="JP19" s="69"/>
      <c r="JQ19" s="7"/>
      <c r="JR19" s="7"/>
      <c r="JS19" s="26"/>
      <c r="JT19" s="11"/>
      <c r="JU19" s="16"/>
    </row>
    <row xmlns:x14ac="http://schemas.microsoft.com/office/spreadsheetml/2009/9/ac" r="20" s="2" customFormat="true" x14ac:dyDescent="0.25">
      <c r="A20" s="429" t="str">
        <f ca="true">IF(ISBLANK('Data Summary'!A22),"",'Data Summary'!A22)</f>
        <v>ETH_2013_EMIS</v>
      </c>
      <c r="B20" s="132"/>
      <c r="C20" s="21"/>
      <c r="D20" s="7"/>
      <c r="E20" s="69"/>
      <c r="F20" s="69"/>
      <c r="G20" s="7"/>
      <c r="H20" s="7"/>
      <c r="I20" s="26"/>
      <c r="J20" s="11"/>
      <c r="K20" s="16"/>
      <c r="L20" s="132"/>
      <c r="M20" s="21"/>
      <c r="N20" s="7"/>
      <c r="O20" s="69"/>
      <c r="P20" s="69"/>
      <c r="Q20" s="7"/>
      <c r="R20" s="7"/>
      <c r="S20" s="26"/>
      <c r="T20" s="11"/>
      <c r="U20" s="16"/>
      <c r="V20" s="132"/>
      <c r="W20" s="21"/>
      <c r="X20" s="7"/>
      <c r="Y20" s="69"/>
      <c r="Z20" s="69"/>
      <c r="AA20" s="7"/>
      <c r="AB20" s="7"/>
      <c r="AC20" s="26"/>
      <c r="AD20" s="11"/>
      <c r="AE20" s="16"/>
      <c r="AF20" s="132"/>
      <c r="AG20" s="21"/>
      <c r="AH20" s="7"/>
      <c r="AI20" s="69"/>
      <c r="AJ20" s="69"/>
      <c r="AK20" s="7"/>
      <c r="AL20" s="7"/>
      <c r="AM20" s="26"/>
      <c r="AN20" s="11"/>
      <c r="AO20" s="16"/>
      <c r="AP20" s="132"/>
      <c r="AQ20" s="21"/>
      <c r="AR20" s="7"/>
      <c r="AS20" s="69"/>
      <c r="AT20" s="69"/>
      <c r="AU20" s="7"/>
      <c r="AV20" s="7"/>
      <c r="AW20" s="26"/>
      <c r="AX20" s="11"/>
      <c r="AY20" s="16"/>
      <c r="AZ20" s="132"/>
      <c r="BA20" s="21"/>
      <c r="BB20" s="7"/>
      <c r="BC20" s="69"/>
      <c r="BD20" s="69"/>
      <c r="BE20" s="7"/>
      <c r="BF20" s="7"/>
      <c r="BG20" s="26"/>
      <c r="BH20" s="11"/>
      <c r="BI20" s="16"/>
      <c r="BJ20" s="132"/>
      <c r="BK20" s="21"/>
      <c r="BL20" s="7"/>
      <c r="BM20" s="69"/>
      <c r="BN20" s="69"/>
      <c r="BO20" s="7"/>
      <c r="BP20" s="7"/>
      <c r="BQ20" s="26"/>
      <c r="BR20" s="11"/>
      <c r="BS20" s="16"/>
      <c r="BT20" s="132"/>
      <c r="BU20" s="21"/>
      <c r="BV20" s="7"/>
      <c r="BW20" s="69"/>
      <c r="BX20" s="69"/>
      <c r="BY20" s="7"/>
      <c r="BZ20" s="7"/>
      <c r="CA20" s="26"/>
      <c r="CB20" s="11"/>
      <c r="CC20" s="16"/>
      <c r="CD20" s="132"/>
      <c r="CE20" s="21"/>
      <c r="CF20" s="7"/>
      <c r="CG20" s="69"/>
      <c r="CH20" s="69"/>
      <c r="CI20" s="7"/>
      <c r="CJ20" s="7"/>
      <c r="CK20" s="26"/>
      <c r="CL20" s="11"/>
      <c r="CM20" s="16"/>
      <c r="CN20" s="132"/>
      <c r="CO20" s="21"/>
      <c r="CP20" s="7"/>
      <c r="CQ20" s="69"/>
      <c r="CR20" s="69"/>
      <c r="CS20" s="7"/>
      <c r="CT20" s="7"/>
      <c r="CU20" s="26"/>
      <c r="CV20" s="11"/>
      <c r="CW20" s="16"/>
      <c r="CX20" s="132"/>
      <c r="CY20" s="21"/>
      <c r="CZ20" s="7"/>
      <c r="DA20" s="69"/>
      <c r="DB20" s="69"/>
      <c r="DC20" s="7"/>
      <c r="DD20" s="7"/>
      <c r="DE20" s="26"/>
      <c r="DF20" s="11"/>
      <c r="DG20" s="16"/>
      <c r="DH20" s="132"/>
      <c r="DI20" s="21"/>
      <c r="DJ20" s="7"/>
      <c r="DK20" s="69"/>
      <c r="DL20" s="69"/>
      <c r="DM20" s="7"/>
      <c r="DN20" s="7"/>
      <c r="DO20" s="26"/>
      <c r="DP20" s="11"/>
      <c r="DQ20" s="16"/>
      <c r="DR20" s="132"/>
      <c r="DS20" s="21"/>
      <c r="DT20" s="7"/>
      <c r="DU20" s="69"/>
      <c r="DV20" s="69"/>
      <c r="DW20" s="7"/>
      <c r="DX20" s="7"/>
      <c r="DY20" s="26"/>
      <c r="DZ20" s="11"/>
      <c r="EA20" s="16"/>
      <c r="EB20" s="132"/>
      <c r="EC20" s="21"/>
      <c r="ED20" s="7"/>
      <c r="EE20" s="69"/>
      <c r="EF20" s="69"/>
      <c r="EG20" s="7"/>
      <c r="EH20" s="7"/>
      <c r="EI20" s="26"/>
      <c r="EJ20" s="11"/>
      <c r="EK20" s="16"/>
      <c r="EL20" s="132"/>
      <c r="EM20" s="21"/>
      <c r="EN20" s="7"/>
      <c r="EO20" s="69"/>
      <c r="EP20" s="69"/>
      <c r="EQ20" s="7"/>
      <c r="ER20" s="7"/>
      <c r="ES20" s="26"/>
      <c r="ET20" s="11"/>
      <c r="EU20" s="16"/>
      <c r="EV20" s="132"/>
      <c r="EW20" s="21"/>
      <c r="EX20" s="7"/>
      <c r="EY20" s="69"/>
      <c r="EZ20" s="69"/>
      <c r="FA20" s="7"/>
      <c r="FB20" s="7"/>
      <c r="FC20" s="26"/>
      <c r="FD20" s="11"/>
      <c r="FE20" s="16"/>
      <c r="FF20" s="132"/>
      <c r="FG20" s="21"/>
      <c r="FH20" s="7"/>
      <c r="FI20" s="69"/>
      <c r="FJ20" s="69"/>
      <c r="FK20" s="7"/>
      <c r="FL20" s="7"/>
      <c r="FM20" s="26"/>
      <c r="FN20" s="11"/>
      <c r="FO20" s="16"/>
      <c r="FP20" s="132"/>
      <c r="FQ20" s="21"/>
      <c r="FR20" s="7"/>
      <c r="FS20" s="69"/>
      <c r="FT20" s="69"/>
      <c r="FU20" s="7"/>
      <c r="FV20" s="7"/>
      <c r="FW20" s="26"/>
      <c r="FX20" s="11"/>
      <c r="FY20" s="16"/>
      <c r="FZ20" s="132"/>
      <c r="GA20" s="21"/>
      <c r="GB20" s="7"/>
      <c r="GC20" s="69"/>
      <c r="GD20" s="69"/>
      <c r="GE20" s="7"/>
      <c r="GF20" s="7"/>
      <c r="GG20" s="26"/>
      <c r="GH20" s="11"/>
      <c r="GI20" s="16"/>
      <c r="GJ20" s="132"/>
      <c r="GK20" s="21"/>
      <c r="GL20" s="7"/>
      <c r="GM20" s="69"/>
      <c r="GN20" s="69"/>
      <c r="GO20" s="7"/>
      <c r="GP20" s="7"/>
      <c r="GQ20" s="26"/>
      <c r="GR20" s="11"/>
      <c r="GS20" s="16"/>
      <c r="GT20" s="132"/>
      <c r="GU20" s="21"/>
      <c r="GV20" s="7"/>
      <c r="GW20" s="69"/>
      <c r="GX20" s="69"/>
      <c r="GY20" s="7"/>
      <c r="GZ20" s="7"/>
      <c r="HA20" s="26"/>
      <c r="HB20" s="11"/>
      <c r="HC20" s="16"/>
      <c r="HD20" s="132"/>
      <c r="HE20" s="21"/>
      <c r="HF20" s="7"/>
      <c r="HG20" s="69"/>
      <c r="HH20" s="69"/>
      <c r="HI20" s="7"/>
      <c r="HJ20" s="7"/>
      <c r="HK20" s="26"/>
      <c r="HL20" s="11"/>
      <c r="HM20" s="16"/>
      <c r="HN20" s="132"/>
      <c r="HO20" s="21"/>
      <c r="HP20" s="7"/>
      <c r="HQ20" s="69"/>
      <c r="HR20" s="69"/>
      <c r="HS20" s="7"/>
      <c r="HT20" s="7"/>
      <c r="HU20" s="26"/>
      <c r="HV20" s="11"/>
      <c r="HW20" s="16"/>
      <c r="HX20" s="132"/>
      <c r="HY20" s="21"/>
      <c r="HZ20" s="7"/>
      <c r="IA20" s="69"/>
      <c r="IB20" s="69"/>
      <c r="IC20" s="7"/>
      <c r="ID20" s="7"/>
      <c r="IE20" s="26"/>
      <c r="IF20" s="11"/>
      <c r="IG20" s="16"/>
      <c r="IH20" s="132" t="s">
        <v>293</v>
      </c>
      <c r="II20" s="21">
        <v>1</v>
      </c>
      <c r="IJ20" s="7"/>
      <c r="IK20" s="69"/>
      <c r="IL20" s="69">
        <v>56.25</v>
      </c>
      <c r="IM20" s="7"/>
      <c r="IN20" s="7"/>
      <c r="IO20" s="26"/>
      <c r="IP20" s="11"/>
      <c r="IQ20" s="16"/>
      <c r="IR20" s="132"/>
      <c r="IS20" s="21"/>
      <c r="IT20" s="7"/>
      <c r="IU20" s="69"/>
      <c r="IV20" s="69"/>
      <c r="IW20" s="7"/>
      <c r="IX20" s="7"/>
      <c r="IY20" s="26"/>
      <c r="IZ20" s="11"/>
      <c r="JA20" s="16"/>
      <c r="JB20" s="132"/>
      <c r="JC20" s="21"/>
      <c r="JD20" s="7"/>
      <c r="JE20" s="69"/>
      <c r="JF20" s="69"/>
      <c r="JG20" s="7"/>
      <c r="JH20" s="7"/>
      <c r="JI20" s="26"/>
      <c r="JJ20" s="11"/>
      <c r="JK20" s="16"/>
      <c r="JL20" s="132"/>
      <c r="JM20" s="21"/>
      <c r="JN20" s="7"/>
      <c r="JO20" s="69"/>
      <c r="JP20" s="69"/>
      <c r="JQ20" s="7"/>
      <c r="JR20" s="7"/>
      <c r="JS20" s="26"/>
      <c r="JT20" s="11"/>
      <c r="JU20" s="16"/>
    </row>
    <row xmlns:x14ac="http://schemas.microsoft.com/office/spreadsheetml/2009/9/ac" r="21" s="2" customFormat="true" x14ac:dyDescent="0.25">
      <c r="A21" s="429" t="str">
        <f ca="true">IF(ISBLANK('Data Summary'!A23),"",'Data Summary'!A23)</f>
        <v>ETH_2013_YL</v>
      </c>
      <c r="B21" s="132"/>
      <c r="C21" s="21"/>
      <c r="D21" s="69"/>
      <c r="E21" s="69"/>
      <c r="F21" s="69"/>
      <c r="G21" s="69"/>
      <c r="H21" s="69"/>
      <c r="I21" s="70"/>
      <c r="J21" s="11"/>
      <c r="K21" s="16"/>
      <c r="L21" s="132"/>
      <c r="M21" s="21"/>
      <c r="N21" s="69"/>
      <c r="O21" s="69"/>
      <c r="P21" s="69"/>
      <c r="Q21" s="69"/>
      <c r="R21" s="69"/>
      <c r="S21" s="70"/>
      <c r="T21" s="11"/>
      <c r="U21" s="16"/>
      <c r="V21" s="132"/>
      <c r="W21" s="21"/>
      <c r="X21" s="69"/>
      <c r="Y21" s="69"/>
      <c r="Z21" s="69"/>
      <c r="AA21" s="69"/>
      <c r="AB21" s="69"/>
      <c r="AC21" s="70"/>
      <c r="AD21" s="11"/>
      <c r="AE21" s="16"/>
      <c r="AF21" s="132"/>
      <c r="AG21" s="21"/>
      <c r="AH21" s="69"/>
      <c r="AI21" s="69"/>
      <c r="AJ21" s="69"/>
      <c r="AK21" s="69"/>
      <c r="AL21" s="69"/>
      <c r="AM21" s="70"/>
      <c r="AN21" s="11"/>
      <c r="AO21" s="16"/>
      <c r="AP21" s="132"/>
      <c r="AQ21" s="21"/>
      <c r="AR21" s="69"/>
      <c r="AS21" s="69"/>
      <c r="AT21" s="69"/>
      <c r="AU21" s="69"/>
      <c r="AV21" s="69"/>
      <c r="AW21" s="70"/>
      <c r="AX21" s="11"/>
      <c r="AY21" s="16"/>
      <c r="AZ21" s="132"/>
      <c r="BA21" s="21"/>
      <c r="BB21" s="69"/>
      <c r="BC21" s="69"/>
      <c r="BD21" s="69"/>
      <c r="BE21" s="69"/>
      <c r="BF21" s="69"/>
      <c r="BG21" s="70"/>
      <c r="BH21" s="11"/>
      <c r="BI21" s="16"/>
      <c r="BJ21" s="132"/>
      <c r="BK21" s="21"/>
      <c r="BL21" s="69"/>
      <c r="BM21" s="69"/>
      <c r="BN21" s="69"/>
      <c r="BO21" s="69"/>
      <c r="BP21" s="69"/>
      <c r="BQ21" s="70"/>
      <c r="BR21" s="11"/>
      <c r="BS21" s="16"/>
      <c r="BT21" s="132"/>
      <c r="BU21" s="21"/>
      <c r="BV21" s="69"/>
      <c r="BW21" s="69"/>
      <c r="BX21" s="69"/>
      <c r="BY21" s="69"/>
      <c r="BZ21" s="69"/>
      <c r="CA21" s="70"/>
      <c r="CB21" s="11"/>
      <c r="CC21" s="16"/>
      <c r="CD21" s="132"/>
      <c r="CE21" s="21"/>
      <c r="CF21" s="69"/>
      <c r="CG21" s="69"/>
      <c r="CH21" s="69"/>
      <c r="CI21" s="69"/>
      <c r="CJ21" s="69"/>
      <c r="CK21" s="70"/>
      <c r="CL21" s="11"/>
      <c r="CM21" s="16"/>
      <c r="CN21" s="132"/>
      <c r="CO21" s="21"/>
      <c r="CP21" s="69"/>
      <c r="CQ21" s="69"/>
      <c r="CR21" s="69"/>
      <c r="CS21" s="69"/>
      <c r="CT21" s="69"/>
      <c r="CU21" s="70"/>
      <c r="CV21" s="11"/>
      <c r="CW21" s="16"/>
      <c r="CX21" s="132"/>
      <c r="CY21" s="21"/>
      <c r="CZ21" s="69"/>
      <c r="DA21" s="69"/>
      <c r="DB21" s="69"/>
      <c r="DC21" s="69"/>
      <c r="DD21" s="69"/>
      <c r="DE21" s="70"/>
      <c r="DF21" s="11"/>
      <c r="DG21" s="16"/>
      <c r="DH21" s="132"/>
      <c r="DI21" s="21"/>
      <c r="DJ21" s="69"/>
      <c r="DK21" s="69"/>
      <c r="DL21" s="69"/>
      <c r="DM21" s="69"/>
      <c r="DN21" s="69"/>
      <c r="DO21" s="70"/>
      <c r="DP21" s="11"/>
      <c r="DQ21" s="16"/>
      <c r="DR21" s="132"/>
      <c r="DS21" s="21"/>
      <c r="DT21" s="69"/>
      <c r="DU21" s="69"/>
      <c r="DV21" s="69"/>
      <c r="DW21" s="69"/>
      <c r="DX21" s="69"/>
      <c r="DY21" s="70"/>
      <c r="DZ21" s="11"/>
      <c r="EA21" s="16"/>
      <c r="EB21" s="132"/>
      <c r="EC21" s="21"/>
      <c r="ED21" s="69"/>
      <c r="EE21" s="69"/>
      <c r="EF21" s="69"/>
      <c r="EG21" s="69"/>
      <c r="EH21" s="69"/>
      <c r="EI21" s="70"/>
      <c r="EJ21" s="11"/>
      <c r="EK21" s="16"/>
      <c r="EL21" s="132"/>
      <c r="EM21" s="21"/>
      <c r="EN21" s="69"/>
      <c r="EO21" s="69"/>
      <c r="EP21" s="69"/>
      <c r="EQ21" s="69"/>
      <c r="ER21" s="69"/>
      <c r="ES21" s="70"/>
      <c r="ET21" s="11"/>
      <c r="EU21" s="16"/>
      <c r="EV21" s="132"/>
      <c r="EW21" s="21"/>
      <c r="EX21" s="69"/>
      <c r="EY21" s="69"/>
      <c r="EZ21" s="69"/>
      <c r="FA21" s="69"/>
      <c r="FB21" s="69"/>
      <c r="FC21" s="70"/>
      <c r="FD21" s="11"/>
      <c r="FE21" s="16"/>
      <c r="FF21" s="132"/>
      <c r="FG21" s="21"/>
      <c r="FH21" s="69"/>
      <c r="FI21" s="69"/>
      <c r="FJ21" s="69"/>
      <c r="FK21" s="69"/>
      <c r="FL21" s="69"/>
      <c r="FM21" s="70"/>
      <c r="FN21" s="11"/>
      <c r="FO21" s="16"/>
      <c r="FP21" s="132"/>
      <c r="FQ21" s="21"/>
      <c r="FR21" s="69"/>
      <c r="FS21" s="69"/>
      <c r="FT21" s="69"/>
      <c r="FU21" s="69"/>
      <c r="FV21" s="69"/>
      <c r="FW21" s="70"/>
      <c r="FX21" s="11"/>
      <c r="FY21" s="16"/>
      <c r="FZ21" s="132"/>
      <c r="GA21" s="21"/>
      <c r="GB21" s="69"/>
      <c r="GC21" s="69"/>
      <c r="GD21" s="69"/>
      <c r="GE21" s="69"/>
      <c r="GF21" s="69"/>
      <c r="GG21" s="70"/>
      <c r="GH21" s="11"/>
      <c r="GI21" s="16"/>
      <c r="GJ21" s="132"/>
      <c r="GK21" s="21"/>
      <c r="GL21" s="69"/>
      <c r="GM21" s="69"/>
      <c r="GN21" s="69"/>
      <c r="GO21" s="69"/>
      <c r="GP21" s="69"/>
      <c r="GQ21" s="70"/>
      <c r="GR21" s="11"/>
      <c r="GS21" s="16"/>
      <c r="GT21" s="132"/>
      <c r="GU21" s="21"/>
      <c r="GV21" s="69"/>
      <c r="GW21" s="69"/>
      <c r="GX21" s="69"/>
      <c r="GY21" s="69"/>
      <c r="GZ21" s="69"/>
      <c r="HA21" s="70"/>
      <c r="HB21" s="11"/>
      <c r="HC21" s="16"/>
      <c r="HD21" s="132"/>
      <c r="HE21" s="21"/>
      <c r="HF21" s="69"/>
      <c r="HG21" s="69"/>
      <c r="HH21" s="69"/>
      <c r="HI21" s="69"/>
      <c r="HJ21" s="69"/>
      <c r="HK21" s="70"/>
      <c r="HL21" s="11"/>
      <c r="HM21" s="16"/>
      <c r="HN21" s="132"/>
      <c r="HO21" s="21"/>
      <c r="HP21" s="69"/>
      <c r="HQ21" s="69"/>
      <c r="HR21" s="69"/>
      <c r="HS21" s="69"/>
      <c r="HT21" s="69"/>
      <c r="HU21" s="70"/>
      <c r="HV21" s="11"/>
      <c r="HW21" s="16"/>
      <c r="HX21" s="132"/>
      <c r="HY21" s="21"/>
      <c r="HZ21" s="69"/>
      <c r="IA21" s="69"/>
      <c r="IB21" s="69"/>
      <c r="IC21" s="69"/>
      <c r="ID21" s="69"/>
      <c r="IE21" s="70"/>
      <c r="IF21" s="11"/>
      <c r="IG21" s="16"/>
      <c r="IH21" s="132" t="s">
        <v>294</v>
      </c>
      <c r="II21" s="21">
        <v>0</v>
      </c>
      <c r="IJ21" s="69"/>
      <c r="IK21" s="69"/>
      <c r="IL21" s="69">
        <v>14.58333</v>
      </c>
      <c r="IM21" s="69"/>
      <c r="IN21" s="69"/>
      <c r="IO21" s="70"/>
      <c r="IP21" s="11"/>
      <c r="IQ21" s="16"/>
      <c r="IR21" s="132"/>
      <c r="IS21" s="21"/>
      <c r="IT21" s="69"/>
      <c r="IU21" s="69"/>
      <c r="IV21" s="69"/>
      <c r="IW21" s="69"/>
      <c r="IX21" s="69"/>
      <c r="IY21" s="70"/>
      <c r="IZ21" s="11"/>
      <c r="JA21" s="16"/>
      <c r="JB21" s="132"/>
      <c r="JC21" s="21"/>
      <c r="JD21" s="69"/>
      <c r="JE21" s="69"/>
      <c r="JF21" s="69"/>
      <c r="JG21" s="69"/>
      <c r="JH21" s="69"/>
      <c r="JI21" s="70"/>
      <c r="JJ21" s="11"/>
      <c r="JK21" s="16"/>
      <c r="JL21" s="132"/>
      <c r="JM21" s="21"/>
      <c r="JN21" s="69"/>
      <c r="JO21" s="69"/>
      <c r="JP21" s="69"/>
      <c r="JQ21" s="69"/>
      <c r="JR21" s="69"/>
      <c r="JS21" s="70"/>
      <c r="JT21" s="11"/>
      <c r="JU21" s="16"/>
    </row>
    <row xmlns:x14ac="http://schemas.microsoft.com/office/spreadsheetml/2009/9/ac" r="22" s="2" customFormat="true" x14ac:dyDescent="0.25">
      <c r="A22" s="429" t="str">
        <f ca="true">IF(ISBLANK('Data Summary'!A24),"",'Data Summary'!A24)</f>
        <v>ETH_2014_UIS</v>
      </c>
      <c r="B22" s="132"/>
      <c r="C22" s="21"/>
      <c r="D22" s="69"/>
      <c r="E22" s="69"/>
      <c r="F22" s="69"/>
      <c r="G22" s="69"/>
      <c r="H22" s="69"/>
      <c r="I22" s="70"/>
      <c r="J22" s="11"/>
      <c r="K22" s="16"/>
      <c r="L22" s="132"/>
      <c r="M22" s="21"/>
      <c r="N22" s="69"/>
      <c r="O22" s="69"/>
      <c r="P22" s="69"/>
      <c r="Q22" s="69"/>
      <c r="R22" s="69"/>
      <c r="S22" s="70"/>
      <c r="T22" s="11"/>
      <c r="U22" s="16"/>
      <c r="V22" s="132"/>
      <c r="W22" s="21"/>
      <c r="X22" s="69"/>
      <c r="Y22" s="69"/>
      <c r="Z22" s="69"/>
      <c r="AA22" s="69"/>
      <c r="AB22" s="69"/>
      <c r="AC22" s="70"/>
      <c r="AD22" s="11"/>
      <c r="AE22" s="16"/>
      <c r="AF22" s="132"/>
      <c r="AG22" s="21"/>
      <c r="AH22" s="69"/>
      <c r="AI22" s="69"/>
      <c r="AJ22" s="69"/>
      <c r="AK22" s="69"/>
      <c r="AL22" s="69"/>
      <c r="AM22" s="70"/>
      <c r="AN22" s="11"/>
      <c r="AO22" s="16"/>
      <c r="AP22" s="132"/>
      <c r="AQ22" s="21"/>
      <c r="AR22" s="69"/>
      <c r="AS22" s="69"/>
      <c r="AT22" s="69"/>
      <c r="AU22" s="69"/>
      <c r="AV22" s="69"/>
      <c r="AW22" s="70"/>
      <c r="AX22" s="11"/>
      <c r="AY22" s="16"/>
      <c r="AZ22" s="132"/>
      <c r="BA22" s="21"/>
      <c r="BB22" s="69"/>
      <c r="BC22" s="69"/>
      <c r="BD22" s="69"/>
      <c r="BE22" s="69"/>
      <c r="BF22" s="69"/>
      <c r="BG22" s="70"/>
      <c r="BH22" s="11"/>
      <c r="BI22" s="16"/>
      <c r="BJ22" s="132"/>
      <c r="BK22" s="21"/>
      <c r="BL22" s="69"/>
      <c r="BM22" s="69"/>
      <c r="BN22" s="69"/>
      <c r="BO22" s="69"/>
      <c r="BP22" s="69"/>
      <c r="BQ22" s="70"/>
      <c r="BR22" s="11"/>
      <c r="BS22" s="16"/>
      <c r="BT22" s="132"/>
      <c r="BU22" s="21"/>
      <c r="BV22" s="69"/>
      <c r="BW22" s="69"/>
      <c r="BX22" s="69"/>
      <c r="BY22" s="69"/>
      <c r="BZ22" s="69"/>
      <c r="CA22" s="70"/>
      <c r="CB22" s="11"/>
      <c r="CC22" s="16"/>
      <c r="CD22" s="132"/>
      <c r="CE22" s="21"/>
      <c r="CF22" s="69"/>
      <c r="CG22" s="69"/>
      <c r="CH22" s="69"/>
      <c r="CI22" s="69"/>
      <c r="CJ22" s="69"/>
      <c r="CK22" s="70"/>
      <c r="CL22" s="11"/>
      <c r="CM22" s="16"/>
      <c r="CN22" s="132"/>
      <c r="CO22" s="21"/>
      <c r="CP22" s="69"/>
      <c r="CQ22" s="69"/>
      <c r="CR22" s="69"/>
      <c r="CS22" s="69"/>
      <c r="CT22" s="69"/>
      <c r="CU22" s="70"/>
      <c r="CV22" s="11"/>
      <c r="CW22" s="16"/>
      <c r="CX22" s="132"/>
      <c r="CY22" s="21"/>
      <c r="CZ22" s="69"/>
      <c r="DA22" s="69"/>
      <c r="DB22" s="69"/>
      <c r="DC22" s="69"/>
      <c r="DD22" s="69"/>
      <c r="DE22" s="70"/>
      <c r="DF22" s="11"/>
      <c r="DG22" s="16"/>
      <c r="DH22" s="132"/>
      <c r="DI22" s="21"/>
      <c r="DJ22" s="69"/>
      <c r="DK22" s="69"/>
      <c r="DL22" s="69"/>
      <c r="DM22" s="69"/>
      <c r="DN22" s="69"/>
      <c r="DO22" s="70"/>
      <c r="DP22" s="11"/>
      <c r="DQ22" s="16"/>
      <c r="DR22" s="132"/>
      <c r="DS22" s="21"/>
      <c r="DT22" s="69"/>
      <c r="DU22" s="69"/>
      <c r="DV22" s="69"/>
      <c r="DW22" s="69"/>
      <c r="DX22" s="69"/>
      <c r="DY22" s="70"/>
      <c r="DZ22" s="11"/>
      <c r="EA22" s="16"/>
      <c r="EB22" s="132"/>
      <c r="EC22" s="21"/>
      <c r="ED22" s="69"/>
      <c r="EE22" s="69"/>
      <c r="EF22" s="69"/>
      <c r="EG22" s="69"/>
      <c r="EH22" s="69"/>
      <c r="EI22" s="70"/>
      <c r="EJ22" s="11"/>
      <c r="EK22" s="16"/>
      <c r="EL22" s="132"/>
      <c r="EM22" s="21"/>
      <c r="EN22" s="69"/>
      <c r="EO22" s="69"/>
      <c r="EP22" s="69"/>
      <c r="EQ22" s="69"/>
      <c r="ER22" s="69"/>
      <c r="ES22" s="70"/>
      <c r="ET22" s="11"/>
      <c r="EU22" s="16"/>
      <c r="EV22" s="132"/>
      <c r="EW22" s="21"/>
      <c r="EX22" s="69"/>
      <c r="EY22" s="69"/>
      <c r="EZ22" s="69"/>
      <c r="FA22" s="69"/>
      <c r="FB22" s="69"/>
      <c r="FC22" s="70"/>
      <c r="FD22" s="11"/>
      <c r="FE22" s="16"/>
      <c r="FF22" s="132"/>
      <c r="FG22" s="21"/>
      <c r="FH22" s="69"/>
      <c r="FI22" s="69"/>
      <c r="FJ22" s="69"/>
      <c r="FK22" s="69"/>
      <c r="FL22" s="69"/>
      <c r="FM22" s="70"/>
      <c r="FN22" s="11"/>
      <c r="FO22" s="16"/>
      <c r="FP22" s="132"/>
      <c r="FQ22" s="21"/>
      <c r="FR22" s="69"/>
      <c r="FS22" s="69"/>
      <c r="FT22" s="69"/>
      <c r="FU22" s="69"/>
      <c r="FV22" s="69"/>
      <c r="FW22" s="70"/>
      <c r="FX22" s="11"/>
      <c r="FY22" s="16"/>
      <c r="FZ22" s="132"/>
      <c r="GA22" s="21"/>
      <c r="GB22" s="69"/>
      <c r="GC22" s="69"/>
      <c r="GD22" s="69"/>
      <c r="GE22" s="69"/>
      <c r="GF22" s="69"/>
      <c r="GG22" s="70"/>
      <c r="GH22" s="11"/>
      <c r="GI22" s="16"/>
      <c r="GJ22" s="132"/>
      <c r="GK22" s="21"/>
      <c r="GL22" s="69"/>
      <c r="GM22" s="69"/>
      <c r="GN22" s="69"/>
      <c r="GO22" s="69"/>
      <c r="GP22" s="69"/>
      <c r="GQ22" s="70"/>
      <c r="GR22" s="11"/>
      <c r="GS22" s="16"/>
      <c r="GT22" s="132"/>
      <c r="GU22" s="21"/>
      <c r="GV22" s="69"/>
      <c r="GW22" s="69"/>
      <c r="GX22" s="69"/>
      <c r="GY22" s="69"/>
      <c r="GZ22" s="69"/>
      <c r="HA22" s="70"/>
      <c r="HB22" s="11"/>
      <c r="HC22" s="16"/>
      <c r="HD22" s="132"/>
      <c r="HE22" s="21"/>
      <c r="HF22" s="69"/>
      <c r="HG22" s="69"/>
      <c r="HH22" s="69"/>
      <c r="HI22" s="69"/>
      <c r="HJ22" s="69"/>
      <c r="HK22" s="70"/>
      <c r="HL22" s="11"/>
      <c r="HM22" s="16"/>
      <c r="HN22" s="132"/>
      <c r="HO22" s="21"/>
      <c r="HP22" s="69"/>
      <c r="HQ22" s="69"/>
      <c r="HR22" s="69"/>
      <c r="HS22" s="69"/>
      <c r="HT22" s="69"/>
      <c r="HU22" s="70"/>
      <c r="HV22" s="11"/>
      <c r="HW22" s="16"/>
      <c r="HX22" s="132"/>
      <c r="HY22" s="21"/>
      <c r="HZ22" s="69"/>
      <c r="IA22" s="69"/>
      <c r="IB22" s="69"/>
      <c r="IC22" s="69"/>
      <c r="ID22" s="69"/>
      <c r="IE22" s="70"/>
      <c r="IF22" s="11"/>
      <c r="IG22" s="16"/>
      <c r="IH22" s="132" t="s">
        <v>295</v>
      </c>
      <c r="II22" s="21">
        <v>1</v>
      </c>
      <c r="IJ22" s="69"/>
      <c r="IK22" s="69"/>
      <c r="IL22" s="69">
        <v>3.125</v>
      </c>
      <c r="IM22" s="69"/>
      <c r="IN22" s="69"/>
      <c r="IO22" s="70"/>
      <c r="IP22" s="11"/>
      <c r="IQ22" s="16"/>
      <c r="IR22" s="132"/>
      <c r="IS22" s="21"/>
      <c r="IT22" s="69"/>
      <c r="IU22" s="69"/>
      <c r="IV22" s="69"/>
      <c r="IW22" s="69"/>
      <c r="IX22" s="69"/>
      <c r="IY22" s="70"/>
      <c r="IZ22" s="11"/>
      <c r="JA22" s="16"/>
      <c r="JB22" s="132"/>
      <c r="JC22" s="21"/>
      <c r="JD22" s="69"/>
      <c r="JE22" s="69"/>
      <c r="JF22" s="69"/>
      <c r="JG22" s="69"/>
      <c r="JH22" s="69"/>
      <c r="JI22" s="70"/>
      <c r="JJ22" s="11"/>
      <c r="JK22" s="16"/>
      <c r="JL22" s="132"/>
      <c r="JM22" s="21"/>
      <c r="JN22" s="69"/>
      <c r="JO22" s="69"/>
      <c r="JP22" s="69"/>
      <c r="JQ22" s="69"/>
      <c r="JR22" s="69"/>
      <c r="JS22" s="70"/>
      <c r="JT22" s="11"/>
      <c r="JU22" s="16"/>
    </row>
    <row xmlns:x14ac="http://schemas.microsoft.com/office/spreadsheetml/2009/9/ac" r="23" s="2" customFormat="true" x14ac:dyDescent="0.25">
      <c r="A23" s="429" t="str">
        <f ca="true">IF(ISBLANK('Data Summary'!A25),"",'Data Summary'!A25)</f>
        <v>ETH_2014_EMIS</v>
      </c>
      <c r="B23" s="132"/>
      <c r="C23" s="21"/>
      <c r="D23" s="69"/>
      <c r="E23" s="69"/>
      <c r="F23" s="69"/>
      <c r="G23" s="69"/>
      <c r="H23" s="69"/>
      <c r="I23" s="70"/>
      <c r="J23" s="11"/>
      <c r="K23" s="16"/>
      <c r="L23" s="132"/>
      <c r="M23" s="21"/>
      <c r="N23" s="69"/>
      <c r="O23" s="69"/>
      <c r="P23" s="69"/>
      <c r="Q23" s="69"/>
      <c r="R23" s="69"/>
      <c r="S23" s="70"/>
      <c r="T23" s="11"/>
      <c r="U23" s="16"/>
      <c r="V23" s="132"/>
      <c r="W23" s="21"/>
      <c r="X23" s="69"/>
      <c r="Y23" s="69"/>
      <c r="Z23" s="69"/>
      <c r="AA23" s="69"/>
      <c r="AB23" s="69"/>
      <c r="AC23" s="70"/>
      <c r="AD23" s="11"/>
      <c r="AE23" s="16"/>
      <c r="AF23" s="132"/>
      <c r="AG23" s="21"/>
      <c r="AH23" s="69"/>
      <c r="AI23" s="69"/>
      <c r="AJ23" s="69"/>
      <c r="AK23" s="69"/>
      <c r="AL23" s="69"/>
      <c r="AM23" s="70"/>
      <c r="AN23" s="11"/>
      <c r="AO23" s="16"/>
      <c r="AP23" s="132"/>
      <c r="AQ23" s="21"/>
      <c r="AR23" s="69"/>
      <c r="AS23" s="69"/>
      <c r="AT23" s="69"/>
      <c r="AU23" s="69"/>
      <c r="AV23" s="69"/>
      <c r="AW23" s="70"/>
      <c r="AX23" s="11"/>
      <c r="AY23" s="16"/>
      <c r="AZ23" s="132"/>
      <c r="BA23" s="21"/>
      <c r="BB23" s="69"/>
      <c r="BC23" s="69"/>
      <c r="BD23" s="69"/>
      <c r="BE23" s="69"/>
      <c r="BF23" s="69"/>
      <c r="BG23" s="70"/>
      <c r="BH23" s="11"/>
      <c r="BI23" s="16"/>
      <c r="BJ23" s="132"/>
      <c r="BK23" s="21"/>
      <c r="BL23" s="69"/>
      <c r="BM23" s="69"/>
      <c r="BN23" s="69"/>
      <c r="BO23" s="69"/>
      <c r="BP23" s="69"/>
      <c r="BQ23" s="70"/>
      <c r="BR23" s="11"/>
      <c r="BS23" s="16"/>
      <c r="BT23" s="132"/>
      <c r="BU23" s="21"/>
      <c r="BV23" s="69"/>
      <c r="BW23" s="69"/>
      <c r="BX23" s="69"/>
      <c r="BY23" s="69"/>
      <c r="BZ23" s="69"/>
      <c r="CA23" s="70"/>
      <c r="CB23" s="11"/>
      <c r="CC23" s="16"/>
      <c r="CD23" s="132"/>
      <c r="CE23" s="21"/>
      <c r="CF23" s="69"/>
      <c r="CG23" s="69"/>
      <c r="CH23" s="69"/>
      <c r="CI23" s="69"/>
      <c r="CJ23" s="69"/>
      <c r="CK23" s="70"/>
      <c r="CL23" s="11"/>
      <c r="CM23" s="16"/>
      <c r="CN23" s="132"/>
      <c r="CO23" s="21"/>
      <c r="CP23" s="69"/>
      <c r="CQ23" s="69"/>
      <c r="CR23" s="69"/>
      <c r="CS23" s="69"/>
      <c r="CT23" s="69"/>
      <c r="CU23" s="70"/>
      <c r="CV23" s="11"/>
      <c r="CW23" s="16"/>
      <c r="CX23" s="132"/>
      <c r="CY23" s="21"/>
      <c r="CZ23" s="69"/>
      <c r="DA23" s="69"/>
      <c r="DB23" s="69"/>
      <c r="DC23" s="69"/>
      <c r="DD23" s="69"/>
      <c r="DE23" s="70"/>
      <c r="DF23" s="11"/>
      <c r="DG23" s="16"/>
      <c r="DH23" s="132"/>
      <c r="DI23" s="21"/>
      <c r="DJ23" s="69"/>
      <c r="DK23" s="69"/>
      <c r="DL23" s="69"/>
      <c r="DM23" s="69"/>
      <c r="DN23" s="69"/>
      <c r="DO23" s="70"/>
      <c r="DP23" s="11"/>
      <c r="DQ23" s="16"/>
      <c r="DR23" s="132"/>
      <c r="DS23" s="21"/>
      <c r="DT23" s="69"/>
      <c r="DU23" s="69"/>
      <c r="DV23" s="69"/>
      <c r="DW23" s="69"/>
      <c r="DX23" s="69"/>
      <c r="DY23" s="70"/>
      <c r="DZ23" s="11"/>
      <c r="EA23" s="16"/>
      <c r="EB23" s="132"/>
      <c r="EC23" s="21"/>
      <c r="ED23" s="69"/>
      <c r="EE23" s="69"/>
      <c r="EF23" s="69"/>
      <c r="EG23" s="69"/>
      <c r="EH23" s="69"/>
      <c r="EI23" s="70"/>
      <c r="EJ23" s="11"/>
      <c r="EK23" s="16"/>
      <c r="EL23" s="132"/>
      <c r="EM23" s="21"/>
      <c r="EN23" s="69"/>
      <c r="EO23" s="69"/>
      <c r="EP23" s="69"/>
      <c r="EQ23" s="69"/>
      <c r="ER23" s="69"/>
      <c r="ES23" s="70"/>
      <c r="ET23" s="11"/>
      <c r="EU23" s="16"/>
      <c r="EV23" s="132"/>
      <c r="EW23" s="21"/>
      <c r="EX23" s="69"/>
      <c r="EY23" s="69"/>
      <c r="EZ23" s="69"/>
      <c r="FA23" s="69"/>
      <c r="FB23" s="69"/>
      <c r="FC23" s="70"/>
      <c r="FD23" s="11"/>
      <c r="FE23" s="16"/>
      <c r="FF23" s="132"/>
      <c r="FG23" s="21"/>
      <c r="FH23" s="69"/>
      <c r="FI23" s="69"/>
      <c r="FJ23" s="69"/>
      <c r="FK23" s="69"/>
      <c r="FL23" s="69"/>
      <c r="FM23" s="70"/>
      <c r="FN23" s="11"/>
      <c r="FO23" s="16"/>
      <c r="FP23" s="132"/>
      <c r="FQ23" s="21"/>
      <c r="FR23" s="69"/>
      <c r="FS23" s="69"/>
      <c r="FT23" s="69"/>
      <c r="FU23" s="69"/>
      <c r="FV23" s="69"/>
      <c r="FW23" s="70"/>
      <c r="FX23" s="11"/>
      <c r="FY23" s="16"/>
      <c r="FZ23" s="132"/>
      <c r="GA23" s="21"/>
      <c r="GB23" s="69"/>
      <c r="GC23" s="69"/>
      <c r="GD23" s="69"/>
      <c r="GE23" s="69"/>
      <c r="GF23" s="69"/>
      <c r="GG23" s="70"/>
      <c r="GH23" s="11"/>
      <c r="GI23" s="16"/>
      <c r="GJ23" s="132"/>
      <c r="GK23" s="21"/>
      <c r="GL23" s="69"/>
      <c r="GM23" s="69"/>
      <c r="GN23" s="69"/>
      <c r="GO23" s="69"/>
      <c r="GP23" s="69"/>
      <c r="GQ23" s="70"/>
      <c r="GR23" s="11"/>
      <c r="GS23" s="16"/>
      <c r="GT23" s="132"/>
      <c r="GU23" s="21"/>
      <c r="GV23" s="69"/>
      <c r="GW23" s="69"/>
      <c r="GX23" s="69"/>
      <c r="GY23" s="69"/>
      <c r="GZ23" s="69"/>
      <c r="HA23" s="70"/>
      <c r="HB23" s="11"/>
      <c r="HC23" s="16"/>
      <c r="HD23" s="132"/>
      <c r="HE23" s="21"/>
      <c r="HF23" s="69"/>
      <c r="HG23" s="69"/>
      <c r="HH23" s="69"/>
      <c r="HI23" s="69"/>
      <c r="HJ23" s="69"/>
      <c r="HK23" s="70"/>
      <c r="HL23" s="11"/>
      <c r="HM23" s="16"/>
      <c r="HN23" s="132"/>
      <c r="HO23" s="21"/>
      <c r="HP23" s="69"/>
      <c r="HQ23" s="69"/>
      <c r="HR23" s="69"/>
      <c r="HS23" s="69"/>
      <c r="HT23" s="69"/>
      <c r="HU23" s="70"/>
      <c r="HV23" s="11"/>
      <c r="HW23" s="16"/>
      <c r="HX23" s="132"/>
      <c r="HY23" s="21"/>
      <c r="HZ23" s="69"/>
      <c r="IA23" s="69"/>
      <c r="IB23" s="69"/>
      <c r="IC23" s="69"/>
      <c r="ID23" s="69"/>
      <c r="IE23" s="70"/>
      <c r="IF23" s="11"/>
      <c r="IG23" s="16"/>
      <c r="IH23" s="132" t="s">
        <v>296</v>
      </c>
      <c r="II23" s="21">
        <v>0</v>
      </c>
      <c r="IJ23" s="69"/>
      <c r="IK23" s="69"/>
      <c r="IL23" s="69">
        <v>1.0416700000000001</v>
      </c>
      <c r="IM23" s="69"/>
      <c r="IN23" s="69"/>
      <c r="IO23" s="70"/>
      <c r="IP23" s="11"/>
      <c r="IQ23" s="16"/>
      <c r="IR23" s="132"/>
      <c r="IS23" s="21"/>
      <c r="IT23" s="69"/>
      <c r="IU23" s="69"/>
      <c r="IV23" s="69"/>
      <c r="IW23" s="69"/>
      <c r="IX23" s="69"/>
      <c r="IY23" s="70"/>
      <c r="IZ23" s="11"/>
      <c r="JA23" s="16"/>
      <c r="JB23" s="132"/>
      <c r="JC23" s="21"/>
      <c r="JD23" s="69"/>
      <c r="JE23" s="69"/>
      <c r="JF23" s="69"/>
      <c r="JG23" s="69"/>
      <c r="JH23" s="69"/>
      <c r="JI23" s="70"/>
      <c r="JJ23" s="11"/>
      <c r="JK23" s="16"/>
      <c r="JL23" s="132"/>
      <c r="JM23" s="21"/>
      <c r="JN23" s="69"/>
      <c r="JO23" s="69"/>
      <c r="JP23" s="69"/>
      <c r="JQ23" s="69"/>
      <c r="JR23" s="69"/>
      <c r="JS23" s="70"/>
      <c r="JT23" s="11"/>
      <c r="JU23" s="16"/>
    </row>
    <row xmlns:x14ac="http://schemas.microsoft.com/office/spreadsheetml/2009/9/ac" r="24" s="2" customFormat="true" x14ac:dyDescent="0.25">
      <c r="A24" s="429" t="str">
        <f ca="true">IF(ISBLANK('Data Summary'!A26),"",'Data Summary'!A26)</f>
        <v>ETH_2015_EMIS</v>
      </c>
      <c r="B24" s="132"/>
      <c r="C24" s="21"/>
      <c r="D24" s="69"/>
      <c r="E24" s="69"/>
      <c r="F24" s="69"/>
      <c r="G24" s="69"/>
      <c r="H24" s="69"/>
      <c r="I24" s="70"/>
      <c r="J24" s="11"/>
      <c r="K24" s="16"/>
      <c r="L24" s="132"/>
      <c r="M24" s="21"/>
      <c r="N24" s="69"/>
      <c r="O24" s="69"/>
      <c r="P24" s="69"/>
      <c r="Q24" s="69"/>
      <c r="R24" s="69"/>
      <c r="S24" s="70"/>
      <c r="T24" s="11"/>
      <c r="U24" s="16"/>
      <c r="V24" s="132"/>
      <c r="W24" s="21"/>
      <c r="X24" s="69"/>
      <c r="Y24" s="69"/>
      <c r="Z24" s="69"/>
      <c r="AA24" s="69"/>
      <c r="AB24" s="69"/>
      <c r="AC24" s="70"/>
      <c r="AD24" s="11"/>
      <c r="AE24" s="16"/>
      <c r="AF24" s="132"/>
      <c r="AG24" s="21"/>
      <c r="AH24" s="69"/>
      <c r="AI24" s="69"/>
      <c r="AJ24" s="69"/>
      <c r="AK24" s="69"/>
      <c r="AL24" s="69"/>
      <c r="AM24" s="70"/>
      <c r="AN24" s="11"/>
      <c r="AO24" s="16"/>
      <c r="AP24" s="132"/>
      <c r="AQ24" s="21"/>
      <c r="AR24" s="69"/>
      <c r="AS24" s="69"/>
      <c r="AT24" s="69"/>
      <c r="AU24" s="69"/>
      <c r="AV24" s="69"/>
      <c r="AW24" s="70"/>
      <c r="AX24" s="11"/>
      <c r="AY24" s="16"/>
      <c r="AZ24" s="132"/>
      <c r="BA24" s="21"/>
      <c r="BB24" s="69"/>
      <c r="BC24" s="69"/>
      <c r="BD24" s="69"/>
      <c r="BE24" s="69"/>
      <c r="BF24" s="69"/>
      <c r="BG24" s="70"/>
      <c r="BH24" s="11"/>
      <c r="BI24" s="16"/>
      <c r="BJ24" s="132"/>
      <c r="BK24" s="21"/>
      <c r="BL24" s="69"/>
      <c r="BM24" s="69"/>
      <c r="BN24" s="69"/>
      <c r="BO24" s="69"/>
      <c r="BP24" s="69"/>
      <c r="BQ24" s="70"/>
      <c r="BR24" s="11"/>
      <c r="BS24" s="16"/>
      <c r="BT24" s="132"/>
      <c r="BU24" s="21"/>
      <c r="BV24" s="69"/>
      <c r="BW24" s="69"/>
      <c r="BX24" s="69"/>
      <c r="BY24" s="69"/>
      <c r="BZ24" s="69"/>
      <c r="CA24" s="70"/>
      <c r="CB24" s="11"/>
      <c r="CC24" s="16"/>
      <c r="CD24" s="132"/>
      <c r="CE24" s="21"/>
      <c r="CF24" s="69"/>
      <c r="CG24" s="69"/>
      <c r="CH24" s="69"/>
      <c r="CI24" s="69"/>
      <c r="CJ24" s="69"/>
      <c r="CK24" s="70"/>
      <c r="CL24" s="11"/>
      <c r="CM24" s="16"/>
      <c r="CN24" s="132"/>
      <c r="CO24" s="21"/>
      <c r="CP24" s="69"/>
      <c r="CQ24" s="69"/>
      <c r="CR24" s="69"/>
      <c r="CS24" s="69"/>
      <c r="CT24" s="69"/>
      <c r="CU24" s="70"/>
      <c r="CV24" s="11"/>
      <c r="CW24" s="16"/>
      <c r="CX24" s="132"/>
      <c r="CY24" s="21"/>
      <c r="CZ24" s="69"/>
      <c r="DA24" s="69"/>
      <c r="DB24" s="69"/>
      <c r="DC24" s="69"/>
      <c r="DD24" s="69"/>
      <c r="DE24" s="70"/>
      <c r="DF24" s="11"/>
      <c r="DG24" s="16"/>
      <c r="DH24" s="132"/>
      <c r="DI24" s="21"/>
      <c r="DJ24" s="69"/>
      <c r="DK24" s="69"/>
      <c r="DL24" s="69"/>
      <c r="DM24" s="69"/>
      <c r="DN24" s="69"/>
      <c r="DO24" s="70"/>
      <c r="DP24" s="11"/>
      <c r="DQ24" s="16"/>
      <c r="DR24" s="132"/>
      <c r="DS24" s="21"/>
      <c r="DT24" s="69"/>
      <c r="DU24" s="69"/>
      <c r="DV24" s="69"/>
      <c r="DW24" s="69"/>
      <c r="DX24" s="69"/>
      <c r="DY24" s="70"/>
      <c r="DZ24" s="11"/>
      <c r="EA24" s="16"/>
      <c r="EB24" s="132"/>
      <c r="EC24" s="21"/>
      <c r="ED24" s="69"/>
      <c r="EE24" s="69"/>
      <c r="EF24" s="69"/>
      <c r="EG24" s="69"/>
      <c r="EH24" s="69"/>
      <c r="EI24" s="70"/>
      <c r="EJ24" s="11"/>
      <c r="EK24" s="16"/>
      <c r="EL24" s="132"/>
      <c r="EM24" s="21"/>
      <c r="EN24" s="69"/>
      <c r="EO24" s="69"/>
      <c r="EP24" s="69"/>
      <c r="EQ24" s="69"/>
      <c r="ER24" s="69"/>
      <c r="ES24" s="70"/>
      <c r="ET24" s="11"/>
      <c r="EU24" s="16"/>
      <c r="EV24" s="132"/>
      <c r="EW24" s="21"/>
      <c r="EX24" s="69"/>
      <c r="EY24" s="69"/>
      <c r="EZ24" s="69"/>
      <c r="FA24" s="69"/>
      <c r="FB24" s="69"/>
      <c r="FC24" s="70"/>
      <c r="FD24" s="11"/>
      <c r="FE24" s="16"/>
      <c r="FF24" s="132"/>
      <c r="FG24" s="21"/>
      <c r="FH24" s="69"/>
      <c r="FI24" s="69"/>
      <c r="FJ24" s="69"/>
      <c r="FK24" s="69"/>
      <c r="FL24" s="69"/>
      <c r="FM24" s="70"/>
      <c r="FN24" s="11"/>
      <c r="FO24" s="16"/>
      <c r="FP24" s="132"/>
      <c r="FQ24" s="21"/>
      <c r="FR24" s="69"/>
      <c r="FS24" s="69"/>
      <c r="FT24" s="69"/>
      <c r="FU24" s="69"/>
      <c r="FV24" s="69"/>
      <c r="FW24" s="70"/>
      <c r="FX24" s="11"/>
      <c r="FY24" s="16"/>
      <c r="FZ24" s="132"/>
      <c r="GA24" s="21"/>
      <c r="GB24" s="69"/>
      <c r="GC24" s="69"/>
      <c r="GD24" s="69"/>
      <c r="GE24" s="69"/>
      <c r="GF24" s="69"/>
      <c r="GG24" s="70"/>
      <c r="GH24" s="11"/>
      <c r="GI24" s="16"/>
      <c r="GJ24" s="132"/>
      <c r="GK24" s="21"/>
      <c r="GL24" s="69"/>
      <c r="GM24" s="69"/>
      <c r="GN24" s="69"/>
      <c r="GO24" s="69"/>
      <c r="GP24" s="69"/>
      <c r="GQ24" s="70"/>
      <c r="GR24" s="11"/>
      <c r="GS24" s="16"/>
      <c r="GT24" s="132"/>
      <c r="GU24" s="21"/>
      <c r="GV24" s="69"/>
      <c r="GW24" s="69"/>
      <c r="GX24" s="69"/>
      <c r="GY24" s="69"/>
      <c r="GZ24" s="69"/>
      <c r="HA24" s="70"/>
      <c r="HB24" s="11"/>
      <c r="HC24" s="16"/>
      <c r="HD24" s="132"/>
      <c r="HE24" s="21"/>
      <c r="HF24" s="69"/>
      <c r="HG24" s="69"/>
      <c r="HH24" s="69"/>
      <c r="HI24" s="69"/>
      <c r="HJ24" s="69"/>
      <c r="HK24" s="70"/>
      <c r="HL24" s="11"/>
      <c r="HM24" s="16"/>
      <c r="HN24" s="132"/>
      <c r="HO24" s="21"/>
      <c r="HP24" s="69"/>
      <c r="HQ24" s="69"/>
      <c r="HR24" s="69"/>
      <c r="HS24" s="69"/>
      <c r="HT24" s="69"/>
      <c r="HU24" s="70"/>
      <c r="HV24" s="11"/>
      <c r="HW24" s="16"/>
      <c r="HX24" s="132"/>
      <c r="HY24" s="21"/>
      <c r="HZ24" s="69"/>
      <c r="IA24" s="69"/>
      <c r="IB24" s="69"/>
      <c r="IC24" s="69"/>
      <c r="ID24" s="69"/>
      <c r="IE24" s="70"/>
      <c r="IF24" s="11"/>
      <c r="IG24" s="16"/>
      <c r="IH24" s="132" t="s">
        <v>297</v>
      </c>
      <c r="II24" s="21">
        <v>0.5</v>
      </c>
      <c r="IJ24" s="69"/>
      <c r="IK24" s="69"/>
      <c r="IL24" s="69">
        <v>1.0416700000000001</v>
      </c>
      <c r="IM24" s="69"/>
      <c r="IN24" s="69"/>
      <c r="IO24" s="70"/>
      <c r="IP24" s="11"/>
      <c r="IQ24" s="16"/>
      <c r="IR24" s="132"/>
      <c r="IS24" s="21"/>
      <c r="IT24" s="69"/>
      <c r="IU24" s="69"/>
      <c r="IV24" s="69"/>
      <c r="IW24" s="69"/>
      <c r="IX24" s="69"/>
      <c r="IY24" s="70"/>
      <c r="IZ24" s="11"/>
      <c r="JA24" s="16"/>
      <c r="JB24" s="132"/>
      <c r="JC24" s="21"/>
      <c r="JD24" s="69"/>
      <c r="JE24" s="69"/>
      <c r="JF24" s="69"/>
      <c r="JG24" s="69"/>
      <c r="JH24" s="69"/>
      <c r="JI24" s="70"/>
      <c r="JJ24" s="11"/>
      <c r="JK24" s="16"/>
      <c r="JL24" s="132"/>
      <c r="JM24" s="21"/>
      <c r="JN24" s="69"/>
      <c r="JO24" s="69"/>
      <c r="JP24" s="69"/>
      <c r="JQ24" s="69"/>
      <c r="JR24" s="69"/>
      <c r="JS24" s="70"/>
      <c r="JT24" s="11"/>
      <c r="JU24" s="16"/>
    </row>
    <row xmlns:x14ac="http://schemas.microsoft.com/office/spreadsheetml/2009/9/ac" r="25" s="2" customFormat="true" x14ac:dyDescent="0.25">
      <c r="A25" s="429" t="str">
        <f ca="true">IF(ISBLANK('Data Summary'!A27),"",'Data Summary'!A27)</f>
        <v>ETH_2016_EMIS</v>
      </c>
      <c r="B25" s="132"/>
      <c r="C25" s="21"/>
      <c r="D25" s="69"/>
      <c r="E25" s="69"/>
      <c r="F25" s="69"/>
      <c r="G25" s="69"/>
      <c r="H25" s="69"/>
      <c r="I25" s="70"/>
      <c r="J25" s="11"/>
      <c r="K25" s="16"/>
      <c r="L25" s="132"/>
      <c r="M25" s="21"/>
      <c r="N25" s="69"/>
      <c r="O25" s="69"/>
      <c r="P25" s="69"/>
      <c r="Q25" s="69"/>
      <c r="R25" s="69"/>
      <c r="S25" s="70"/>
      <c r="T25" s="11"/>
      <c r="U25" s="16"/>
      <c r="V25" s="132"/>
      <c r="W25" s="21"/>
      <c r="X25" s="69"/>
      <c r="Y25" s="69"/>
      <c r="Z25" s="69"/>
      <c r="AA25" s="69"/>
      <c r="AB25" s="69"/>
      <c r="AC25" s="70"/>
      <c r="AD25" s="11"/>
      <c r="AE25" s="16"/>
      <c r="AF25" s="132"/>
      <c r="AG25" s="21"/>
      <c r="AH25" s="69"/>
      <c r="AI25" s="69"/>
      <c r="AJ25" s="69"/>
      <c r="AK25" s="69"/>
      <c r="AL25" s="69"/>
      <c r="AM25" s="70"/>
      <c r="AN25" s="11"/>
      <c r="AO25" s="16"/>
      <c r="AP25" s="132"/>
      <c r="AQ25" s="21"/>
      <c r="AR25" s="69"/>
      <c r="AS25" s="69"/>
      <c r="AT25" s="69"/>
      <c r="AU25" s="69"/>
      <c r="AV25" s="69"/>
      <c r="AW25" s="70"/>
      <c r="AX25" s="11"/>
      <c r="AY25" s="16"/>
      <c r="AZ25" s="132"/>
      <c r="BA25" s="21"/>
      <c r="BB25" s="69"/>
      <c r="BC25" s="69"/>
      <c r="BD25" s="69"/>
      <c r="BE25" s="69"/>
      <c r="BF25" s="69"/>
      <c r="BG25" s="70"/>
      <c r="BH25" s="11"/>
      <c r="BI25" s="16"/>
      <c r="BJ25" s="132"/>
      <c r="BK25" s="21"/>
      <c r="BL25" s="69"/>
      <c r="BM25" s="69"/>
      <c r="BN25" s="69"/>
      <c r="BO25" s="69"/>
      <c r="BP25" s="69"/>
      <c r="BQ25" s="70"/>
      <c r="BR25" s="11"/>
      <c r="BS25" s="16"/>
      <c r="BT25" s="132"/>
      <c r="BU25" s="21"/>
      <c r="BV25" s="69"/>
      <c r="BW25" s="69"/>
      <c r="BX25" s="69"/>
      <c r="BY25" s="69"/>
      <c r="BZ25" s="69"/>
      <c r="CA25" s="70"/>
      <c r="CB25" s="11"/>
      <c r="CC25" s="16"/>
      <c r="CD25" s="132"/>
      <c r="CE25" s="21"/>
      <c r="CF25" s="69"/>
      <c r="CG25" s="69"/>
      <c r="CH25" s="69"/>
      <c r="CI25" s="69"/>
      <c r="CJ25" s="69"/>
      <c r="CK25" s="70"/>
      <c r="CL25" s="11"/>
      <c r="CM25" s="16"/>
      <c r="CN25" s="132"/>
      <c r="CO25" s="21"/>
      <c r="CP25" s="69"/>
      <c r="CQ25" s="69"/>
      <c r="CR25" s="69"/>
      <c r="CS25" s="69"/>
      <c r="CT25" s="69"/>
      <c r="CU25" s="70"/>
      <c r="CV25" s="11"/>
      <c r="CW25" s="16"/>
      <c r="CX25" s="132"/>
      <c r="CY25" s="21"/>
      <c r="CZ25" s="69"/>
      <c r="DA25" s="69"/>
      <c r="DB25" s="69"/>
      <c r="DC25" s="69"/>
      <c r="DD25" s="69"/>
      <c r="DE25" s="70"/>
      <c r="DF25" s="11"/>
      <c r="DG25" s="16"/>
      <c r="DH25" s="132"/>
      <c r="DI25" s="21"/>
      <c r="DJ25" s="69"/>
      <c r="DK25" s="69"/>
      <c r="DL25" s="69"/>
      <c r="DM25" s="69"/>
      <c r="DN25" s="69"/>
      <c r="DO25" s="70"/>
      <c r="DP25" s="11"/>
      <c r="DQ25" s="16"/>
      <c r="DR25" s="132"/>
      <c r="DS25" s="21"/>
      <c r="DT25" s="69"/>
      <c r="DU25" s="69"/>
      <c r="DV25" s="69"/>
      <c r="DW25" s="69"/>
      <c r="DX25" s="69"/>
      <c r="DY25" s="70"/>
      <c r="DZ25" s="11"/>
      <c r="EA25" s="16"/>
      <c r="EB25" s="132"/>
      <c r="EC25" s="21"/>
      <c r="ED25" s="69"/>
      <c r="EE25" s="69"/>
      <c r="EF25" s="69"/>
      <c r="EG25" s="69"/>
      <c r="EH25" s="69"/>
      <c r="EI25" s="70"/>
      <c r="EJ25" s="11"/>
      <c r="EK25" s="16"/>
      <c r="EL25" s="132"/>
      <c r="EM25" s="21"/>
      <c r="EN25" s="69"/>
      <c r="EO25" s="69"/>
      <c r="EP25" s="69"/>
      <c r="EQ25" s="69"/>
      <c r="ER25" s="69"/>
      <c r="ES25" s="70"/>
      <c r="ET25" s="11"/>
      <c r="EU25" s="16"/>
      <c r="EV25" s="132"/>
      <c r="EW25" s="21"/>
      <c r="EX25" s="69"/>
      <c r="EY25" s="69"/>
      <c r="EZ25" s="69"/>
      <c r="FA25" s="69"/>
      <c r="FB25" s="69"/>
      <c r="FC25" s="70"/>
      <c r="FD25" s="11"/>
      <c r="FE25" s="16"/>
      <c r="FF25" s="132"/>
      <c r="FG25" s="21"/>
      <c r="FH25" s="69"/>
      <c r="FI25" s="69"/>
      <c r="FJ25" s="69"/>
      <c r="FK25" s="69"/>
      <c r="FL25" s="69"/>
      <c r="FM25" s="70"/>
      <c r="FN25" s="11"/>
      <c r="FO25" s="16"/>
      <c r="FP25" s="132"/>
      <c r="FQ25" s="21"/>
      <c r="FR25" s="69"/>
      <c r="FS25" s="69"/>
      <c r="FT25" s="69"/>
      <c r="FU25" s="69"/>
      <c r="FV25" s="69"/>
      <c r="FW25" s="70"/>
      <c r="FX25" s="11"/>
      <c r="FY25" s="16"/>
      <c r="FZ25" s="132"/>
      <c r="GA25" s="21"/>
      <c r="GB25" s="69"/>
      <c r="GC25" s="69"/>
      <c r="GD25" s="69"/>
      <c r="GE25" s="69"/>
      <c r="GF25" s="69"/>
      <c r="GG25" s="70"/>
      <c r="GH25" s="11"/>
      <c r="GI25" s="16"/>
      <c r="GJ25" s="132"/>
      <c r="GK25" s="21"/>
      <c r="GL25" s="69"/>
      <c r="GM25" s="69"/>
      <c r="GN25" s="69"/>
      <c r="GO25" s="69"/>
      <c r="GP25" s="69"/>
      <c r="GQ25" s="70"/>
      <c r="GR25" s="11"/>
      <c r="GS25" s="16"/>
      <c r="GT25" s="132"/>
      <c r="GU25" s="21"/>
      <c r="GV25" s="69"/>
      <c r="GW25" s="69"/>
      <c r="GX25" s="69"/>
      <c r="GY25" s="69"/>
      <c r="GZ25" s="69"/>
      <c r="HA25" s="70"/>
      <c r="HB25" s="11"/>
      <c r="HC25" s="16"/>
      <c r="HD25" s="132"/>
      <c r="HE25" s="21"/>
      <c r="HF25" s="69"/>
      <c r="HG25" s="69"/>
      <c r="HH25" s="69"/>
      <c r="HI25" s="69"/>
      <c r="HJ25" s="69"/>
      <c r="HK25" s="70"/>
      <c r="HL25" s="11"/>
      <c r="HM25" s="16"/>
      <c r="HN25" s="132"/>
      <c r="HO25" s="21"/>
      <c r="HP25" s="69"/>
      <c r="HQ25" s="69"/>
      <c r="HR25" s="69"/>
      <c r="HS25" s="69"/>
      <c r="HT25" s="69"/>
      <c r="HU25" s="70"/>
      <c r="HV25" s="11"/>
      <c r="HW25" s="16"/>
      <c r="HX25" s="132"/>
      <c r="HY25" s="21"/>
      <c r="HZ25" s="69"/>
      <c r="IA25" s="69"/>
      <c r="IB25" s="69"/>
      <c r="IC25" s="69"/>
      <c r="ID25" s="69"/>
      <c r="IE25" s="70"/>
      <c r="IF25" s="11"/>
      <c r="IG25" s="16"/>
      <c r="IH25" s="132" t="s">
        <v>183</v>
      </c>
      <c r="II25" s="21">
        <v>0</v>
      </c>
      <c r="IJ25" s="69"/>
      <c r="IK25" s="69"/>
      <c r="IL25" s="69">
        <v>0</v>
      </c>
      <c r="IM25" s="69"/>
      <c r="IN25" s="69"/>
      <c r="IO25" s="70"/>
      <c r="IP25" s="11"/>
      <c r="IQ25" s="16"/>
      <c r="IR25" s="132"/>
      <c r="IS25" s="21"/>
      <c r="IT25" s="69"/>
      <c r="IU25" s="69"/>
      <c r="IV25" s="69"/>
      <c r="IW25" s="69"/>
      <c r="IX25" s="69"/>
      <c r="IY25" s="70"/>
      <c r="IZ25" s="11"/>
      <c r="JA25" s="16"/>
      <c r="JB25" s="132"/>
      <c r="JC25" s="21"/>
      <c r="JD25" s="69"/>
      <c r="JE25" s="69"/>
      <c r="JF25" s="69"/>
      <c r="JG25" s="69"/>
      <c r="JH25" s="69"/>
      <c r="JI25" s="70"/>
      <c r="JJ25" s="11"/>
      <c r="JK25" s="16"/>
      <c r="JL25" s="132"/>
      <c r="JM25" s="21"/>
      <c r="JN25" s="69"/>
      <c r="JO25" s="69"/>
      <c r="JP25" s="69"/>
      <c r="JQ25" s="69"/>
      <c r="JR25" s="69"/>
      <c r="JS25" s="70"/>
      <c r="JT25" s="11"/>
      <c r="JU25" s="16"/>
    </row>
    <row xmlns:x14ac="http://schemas.microsoft.com/office/spreadsheetml/2009/9/ac" r="26" s="2" customFormat="true" x14ac:dyDescent="0.25">
      <c r="A26" s="429" t="str">
        <f ca="true">IF(ISBLANK('Data Summary'!A28),"",'Data Summary'!A28)</f>
        <v>ETH_2017_YL</v>
      </c>
      <c r="B26" s="132"/>
      <c r="C26" s="23"/>
      <c r="D26" s="6"/>
      <c r="E26" s="6"/>
      <c r="F26" s="6"/>
      <c r="G26" s="6"/>
      <c r="H26" s="6"/>
      <c r="I26" s="27"/>
      <c r="J26" s="11"/>
      <c r="K26" s="16"/>
      <c r="L26" s="132"/>
      <c r="M26" s="23"/>
      <c r="N26" s="6"/>
      <c r="O26" s="6"/>
      <c r="P26" s="6"/>
      <c r="Q26" s="6"/>
      <c r="R26" s="6"/>
      <c r="S26" s="27"/>
      <c r="T26" s="11"/>
      <c r="U26" s="16"/>
      <c r="V26" s="132"/>
      <c r="W26" s="23"/>
      <c r="X26" s="6"/>
      <c r="Y26" s="6"/>
      <c r="Z26" s="6"/>
      <c r="AA26" s="6"/>
      <c r="AB26" s="6"/>
      <c r="AC26" s="27"/>
      <c r="AD26" s="11"/>
      <c r="AE26" s="16"/>
      <c r="AF26" s="132"/>
      <c r="AG26" s="23"/>
      <c r="AH26" s="6"/>
      <c r="AI26" s="6"/>
      <c r="AJ26" s="6"/>
      <c r="AK26" s="6"/>
      <c r="AL26" s="6"/>
      <c r="AM26" s="27"/>
      <c r="AN26" s="11"/>
      <c r="AO26" s="16"/>
      <c r="AP26" s="132"/>
      <c r="AQ26" s="23"/>
      <c r="AR26" s="6"/>
      <c r="AS26" s="6"/>
      <c r="AT26" s="6"/>
      <c r="AU26" s="6"/>
      <c r="AV26" s="6"/>
      <c r="AW26" s="27"/>
      <c r="AX26" s="11"/>
      <c r="AY26" s="16"/>
      <c r="AZ26" s="132"/>
      <c r="BA26" s="23"/>
      <c r="BB26" s="6"/>
      <c r="BC26" s="6"/>
      <c r="BD26" s="6"/>
      <c r="BE26" s="6"/>
      <c r="BF26" s="6"/>
      <c r="BG26" s="27"/>
      <c r="BH26" s="11"/>
      <c r="BI26" s="16"/>
      <c r="BJ26" s="132"/>
      <c r="BK26" s="23"/>
      <c r="BL26" s="6"/>
      <c r="BM26" s="6"/>
      <c r="BN26" s="6"/>
      <c r="BO26" s="6"/>
      <c r="BP26" s="6"/>
      <c r="BQ26" s="27"/>
      <c r="BR26" s="11"/>
      <c r="BS26" s="16"/>
      <c r="BT26" s="132"/>
      <c r="BU26" s="23"/>
      <c r="BV26" s="6"/>
      <c r="BW26" s="6"/>
      <c r="BX26" s="6"/>
      <c r="BY26" s="6"/>
      <c r="BZ26" s="6"/>
      <c r="CA26" s="27"/>
      <c r="CB26" s="11"/>
      <c r="CC26" s="16"/>
      <c r="CD26" s="132"/>
      <c r="CE26" s="23"/>
      <c r="CF26" s="6"/>
      <c r="CG26" s="6"/>
      <c r="CH26" s="6"/>
      <c r="CI26" s="6"/>
      <c r="CJ26" s="6"/>
      <c r="CK26" s="27"/>
      <c r="CL26" s="11"/>
      <c r="CM26" s="16"/>
      <c r="CN26" s="132"/>
      <c r="CO26" s="23"/>
      <c r="CP26" s="6"/>
      <c r="CQ26" s="6"/>
      <c r="CR26" s="6"/>
      <c r="CS26" s="6"/>
      <c r="CT26" s="6"/>
      <c r="CU26" s="27"/>
      <c r="CV26" s="11"/>
      <c r="CW26" s="16"/>
      <c r="CX26" s="132"/>
      <c r="CY26" s="23"/>
      <c r="CZ26" s="6"/>
      <c r="DA26" s="6"/>
      <c r="DB26" s="6"/>
      <c r="DC26" s="6"/>
      <c r="DD26" s="6"/>
      <c r="DE26" s="27"/>
      <c r="DF26" s="11"/>
      <c r="DG26" s="16"/>
      <c r="DH26" s="132"/>
      <c r="DI26" s="23"/>
      <c r="DJ26" s="6"/>
      <c r="DK26" s="6"/>
      <c r="DL26" s="6"/>
      <c r="DM26" s="6"/>
      <c r="DN26" s="6"/>
      <c r="DO26" s="27"/>
      <c r="DP26" s="11"/>
      <c r="DQ26" s="16"/>
      <c r="DR26" s="132"/>
      <c r="DS26" s="23"/>
      <c r="DT26" s="6"/>
      <c r="DU26" s="6"/>
      <c r="DV26" s="6"/>
      <c r="DW26" s="6"/>
      <c r="DX26" s="6"/>
      <c r="DY26" s="27"/>
      <c r="DZ26" s="11"/>
      <c r="EA26" s="16"/>
      <c r="EB26" s="132"/>
      <c r="EC26" s="23"/>
      <c r="ED26" s="6"/>
      <c r="EE26" s="6"/>
      <c r="EF26" s="6"/>
      <c r="EG26" s="6"/>
      <c r="EH26" s="6"/>
      <c r="EI26" s="27"/>
      <c r="EJ26" s="11"/>
      <c r="EK26" s="16"/>
      <c r="EL26" s="132"/>
      <c r="EM26" s="23"/>
      <c r="EN26" s="6"/>
      <c r="EO26" s="6"/>
      <c r="EP26" s="6"/>
      <c r="EQ26" s="6"/>
      <c r="ER26" s="6"/>
      <c r="ES26" s="27"/>
      <c r="ET26" s="11"/>
      <c r="EU26" s="16"/>
      <c r="EV26" s="132"/>
      <c r="EW26" s="23"/>
      <c r="EX26" s="6"/>
      <c r="EY26" s="6"/>
      <c r="EZ26" s="6"/>
      <c r="FA26" s="6"/>
      <c r="FB26" s="6"/>
      <c r="FC26" s="27"/>
      <c r="FD26" s="11"/>
      <c r="FE26" s="16"/>
      <c r="FF26" s="132"/>
      <c r="FG26" s="23"/>
      <c r="FH26" s="6"/>
      <c r="FI26" s="6"/>
      <c r="FJ26" s="6"/>
      <c r="FK26" s="6"/>
      <c r="FL26" s="6"/>
      <c r="FM26" s="27"/>
      <c r="FN26" s="11"/>
      <c r="FO26" s="16"/>
      <c r="FP26" s="132"/>
      <c r="FQ26" s="23"/>
      <c r="FR26" s="6"/>
      <c r="FS26" s="6"/>
      <c r="FT26" s="6"/>
      <c r="FU26" s="6"/>
      <c r="FV26" s="6"/>
      <c r="FW26" s="27"/>
      <c r="FX26" s="11"/>
      <c r="FY26" s="16"/>
      <c r="FZ26" s="132"/>
      <c r="GA26" s="23"/>
      <c r="GB26" s="6"/>
      <c r="GC26" s="6"/>
      <c r="GD26" s="6"/>
      <c r="GE26" s="6"/>
      <c r="GF26" s="6"/>
      <c r="GG26" s="27"/>
      <c r="GH26" s="11"/>
      <c r="GI26" s="16"/>
      <c r="GJ26" s="132"/>
      <c r="GK26" s="23"/>
      <c r="GL26" s="6"/>
      <c r="GM26" s="6"/>
      <c r="GN26" s="6"/>
      <c r="GO26" s="6"/>
      <c r="GP26" s="6"/>
      <c r="GQ26" s="27"/>
      <c r="GR26" s="11"/>
      <c r="GS26" s="16"/>
      <c r="GT26" s="132"/>
      <c r="GU26" s="23"/>
      <c r="GV26" s="6"/>
      <c r="GW26" s="6"/>
      <c r="GX26" s="6"/>
      <c r="GY26" s="6"/>
      <c r="GZ26" s="6"/>
      <c r="HA26" s="27"/>
      <c r="HB26" s="11"/>
      <c r="HC26" s="16"/>
      <c r="HD26" s="132"/>
      <c r="HE26" s="23"/>
      <c r="HF26" s="6"/>
      <c r="HG26" s="6"/>
      <c r="HH26" s="6"/>
      <c r="HI26" s="6"/>
      <c r="HJ26" s="6"/>
      <c r="HK26" s="27"/>
      <c r="HL26" s="11"/>
      <c r="HM26" s="16"/>
      <c r="HN26" s="132"/>
      <c r="HO26" s="23"/>
      <c r="HP26" s="6"/>
      <c r="HQ26" s="6"/>
      <c r="HR26" s="6"/>
      <c r="HS26" s="6"/>
      <c r="HT26" s="6"/>
      <c r="HU26" s="27"/>
      <c r="HV26" s="11"/>
      <c r="HW26" s="16"/>
      <c r="HX26" s="132"/>
      <c r="HY26" s="23"/>
      <c r="HZ26" s="6"/>
      <c r="IA26" s="6"/>
      <c r="IB26" s="6"/>
      <c r="IC26" s="6"/>
      <c r="ID26" s="6"/>
      <c r="IE26" s="27"/>
      <c r="IF26" s="11"/>
      <c r="IG26" s="16"/>
      <c r="IH26" s="132"/>
      <c r="II26" s="23"/>
      <c r="IJ26" s="6"/>
      <c r="IK26" s="6"/>
      <c r="IL26" s="6"/>
      <c r="IM26" s="6"/>
      <c r="IN26" s="6"/>
      <c r="IO26" s="27"/>
      <c r="IP26" s="11"/>
      <c r="IQ26" s="16"/>
      <c r="IR26" s="132"/>
      <c r="IS26" s="23"/>
      <c r="IT26" s="6"/>
      <c r="IU26" s="6"/>
      <c r="IV26" s="6"/>
      <c r="IW26" s="6"/>
      <c r="IX26" s="6"/>
      <c r="IY26" s="27"/>
      <c r="IZ26" s="11"/>
      <c r="JA26" s="16"/>
      <c r="JB26" s="132"/>
      <c r="JC26" s="23"/>
      <c r="JD26" s="6"/>
      <c r="JE26" s="6"/>
      <c r="JF26" s="6"/>
      <c r="JG26" s="6"/>
      <c r="JH26" s="6"/>
      <c r="JI26" s="27"/>
      <c r="JJ26" s="11"/>
      <c r="JK26" s="16"/>
      <c r="JL26" s="132"/>
      <c r="JM26" s="23"/>
      <c r="JN26" s="6"/>
      <c r="JO26" s="6"/>
      <c r="JP26" s="6"/>
      <c r="JQ26" s="6"/>
      <c r="JR26" s="6"/>
      <c r="JS26" s="27"/>
      <c r="JT26" s="11"/>
      <c r="JU26" s="16"/>
    </row>
    <row xmlns:x14ac="http://schemas.microsoft.com/office/spreadsheetml/2009/9/ac" r="27" s="2" customFormat="true" ht="93" customHeight="true" x14ac:dyDescent="0.25">
      <c r="A27" s="429" t="str">
        <f ca="true">IF(ISBLANK('Data Summary'!A29),"",'Data Summary'!A29)</f>
        <v>ETH_2017_EMIS</v>
      </c>
      <c r="B27" s="133" t="s">
        <v>12</v>
      </c>
      <c r="C27" s="611" t="s">
        <v>208</v>
      </c>
      <c r="D27" s="612"/>
      <c r="E27" s="612"/>
      <c r="F27" s="612"/>
      <c r="G27" s="612"/>
      <c r="H27" s="612"/>
      <c r="I27" s="613"/>
      <c r="J27" s="11"/>
      <c r="K27" s="16"/>
      <c r="L27" s="133" t="s">
        <v>12</v>
      </c>
      <c r="M27" s="611" t="s">
        <v>209</v>
      </c>
      <c r="N27" s="612"/>
      <c r="O27" s="612"/>
      <c r="P27" s="612"/>
      <c r="Q27" s="612"/>
      <c r="R27" s="612"/>
      <c r="S27" s="613"/>
      <c r="T27" s="11"/>
      <c r="U27" s="16"/>
      <c r="V27" s="133" t="s">
        <v>12</v>
      </c>
      <c r="W27" s="611" t="s">
        <v>210</v>
      </c>
      <c r="X27" s="612"/>
      <c r="Y27" s="612"/>
      <c r="Z27" s="612"/>
      <c r="AA27" s="612"/>
      <c r="AB27" s="612"/>
      <c r="AC27" s="613"/>
      <c r="AD27" s="11"/>
      <c r="AE27" s="16"/>
      <c r="AF27" s="133" t="s">
        <v>12</v>
      </c>
      <c r="AG27" s="611" t="s">
        <v>211</v>
      </c>
      <c r="AH27" s="612"/>
      <c r="AI27" s="612"/>
      <c r="AJ27" s="612"/>
      <c r="AK27" s="612"/>
      <c r="AL27" s="612"/>
      <c r="AM27" s="613"/>
      <c r="AN27" s="11"/>
      <c r="AO27" s="16"/>
      <c r="AP27" s="133" t="s">
        <v>12</v>
      </c>
      <c r="AQ27" s="611" t="s">
        <v>212</v>
      </c>
      <c r="AR27" s="612"/>
      <c r="AS27" s="612"/>
      <c r="AT27" s="612"/>
      <c r="AU27" s="612"/>
      <c r="AV27" s="612"/>
      <c r="AW27" s="613"/>
      <c r="AX27" s="11"/>
      <c r="AY27" s="16"/>
      <c r="AZ27" s="133" t="s">
        <v>12</v>
      </c>
      <c r="BA27" s="611" t="s">
        <v>213</v>
      </c>
      <c r="BB27" s="612"/>
      <c r="BC27" s="612"/>
      <c r="BD27" s="612"/>
      <c r="BE27" s="612"/>
      <c r="BF27" s="612"/>
      <c r="BG27" s="613"/>
      <c r="BH27" s="11"/>
      <c r="BI27" s="16"/>
      <c r="BJ27" s="133" t="s">
        <v>12</v>
      </c>
      <c r="BK27" s="611" t="s">
        <v>214</v>
      </c>
      <c r="BL27" s="612"/>
      <c r="BM27" s="612"/>
      <c r="BN27" s="612"/>
      <c r="BO27" s="612"/>
      <c r="BP27" s="612"/>
      <c r="BQ27" s="613"/>
      <c r="BR27" s="11"/>
      <c r="BS27" s="16"/>
      <c r="BT27" s="133" t="s">
        <v>12</v>
      </c>
      <c r="BU27" s="611" t="s">
        <v>220</v>
      </c>
      <c r="BV27" s="612"/>
      <c r="BW27" s="612"/>
      <c r="BX27" s="612"/>
      <c r="BY27" s="612"/>
      <c r="BZ27" s="612"/>
      <c r="CA27" s="613"/>
      <c r="CB27" s="11"/>
      <c r="CC27" s="16"/>
      <c r="CD27" s="133" t="s">
        <v>12</v>
      </c>
      <c r="CE27" s="611" t="s">
        <v>219</v>
      </c>
      <c r="CF27" s="612"/>
      <c r="CG27" s="612"/>
      <c r="CH27" s="612"/>
      <c r="CI27" s="612"/>
      <c r="CJ27" s="612"/>
      <c r="CK27" s="613"/>
      <c r="CL27" s="11"/>
      <c r="CM27" s="16"/>
      <c r="CN27" s="133" t="s">
        <v>12</v>
      </c>
      <c r="CO27" s="611" t="s">
        <v>215</v>
      </c>
      <c r="CP27" s="612"/>
      <c r="CQ27" s="612"/>
      <c r="CR27" s="612"/>
      <c r="CS27" s="612"/>
      <c r="CT27" s="612"/>
      <c r="CU27" s="613"/>
      <c r="CV27" s="11"/>
      <c r="CW27" s="16"/>
      <c r="CX27" s="133" t="s">
        <v>12</v>
      </c>
      <c r="CY27" s="611" t="s">
        <v>223</v>
      </c>
      <c r="CZ27" s="612"/>
      <c r="DA27" s="612"/>
      <c r="DB27" s="612"/>
      <c r="DC27" s="612"/>
      <c r="DD27" s="612"/>
      <c r="DE27" s="613"/>
      <c r="DF27" s="11"/>
      <c r="DG27" s="16"/>
      <c r="DH27" s="133" t="s">
        <v>12</v>
      </c>
      <c r="DI27" s="620" t="s">
        <v>159</v>
      </c>
      <c r="DJ27" s="620"/>
      <c r="DK27" s="620"/>
      <c r="DL27" s="620"/>
      <c r="DM27" s="620"/>
      <c r="DN27" s="620"/>
      <c r="DO27" s="619"/>
      <c r="DP27" s="11"/>
      <c r="DQ27" s="16"/>
      <c r="DR27" s="133" t="s">
        <v>12</v>
      </c>
      <c r="DS27" s="611" t="s">
        <v>160</v>
      </c>
      <c r="DT27" s="612"/>
      <c r="DU27" s="612"/>
      <c r="DV27" s="612"/>
      <c r="DW27" s="612"/>
      <c r="DX27" s="612"/>
      <c r="DY27" s="613"/>
      <c r="DZ27" s="11"/>
      <c r="EA27" s="16"/>
      <c r="EB27" s="133" t="s">
        <v>12</v>
      </c>
      <c r="EC27" s="611" t="s">
        <v>159</v>
      </c>
      <c r="ED27" s="612"/>
      <c r="EE27" s="612"/>
      <c r="EF27" s="612"/>
      <c r="EG27" s="612"/>
      <c r="EH27" s="612"/>
      <c r="EI27" s="613"/>
      <c r="EJ27" s="11"/>
      <c r="EK27" s="16"/>
      <c r="EL27" s="133" t="s">
        <v>12</v>
      </c>
      <c r="EM27" s="611" t="s">
        <v>160</v>
      </c>
      <c r="EN27" s="612"/>
      <c r="EO27" s="612"/>
      <c r="EP27" s="612"/>
      <c r="EQ27" s="612"/>
      <c r="ER27" s="612"/>
      <c r="ES27" s="613"/>
      <c r="ET27" s="11"/>
      <c r="EU27" s="16"/>
      <c r="EV27" s="133" t="s">
        <v>12</v>
      </c>
      <c r="EW27" s="611" t="s">
        <v>161</v>
      </c>
      <c r="EX27" s="612"/>
      <c r="EY27" s="612"/>
      <c r="EZ27" s="612"/>
      <c r="FA27" s="612"/>
      <c r="FB27" s="612"/>
      <c r="FC27" s="613"/>
      <c r="FD27" s="11"/>
      <c r="FE27" s="16"/>
      <c r="FF27" s="133" t="s">
        <v>12</v>
      </c>
      <c r="FG27" s="611" t="s">
        <v>160</v>
      </c>
      <c r="FH27" s="612"/>
      <c r="FI27" s="612"/>
      <c r="FJ27" s="612"/>
      <c r="FK27" s="612"/>
      <c r="FL27" s="612"/>
      <c r="FM27" s="613"/>
      <c r="FN27" s="11"/>
      <c r="FO27" s="16"/>
      <c r="FP27" s="133" t="s">
        <v>12</v>
      </c>
      <c r="FQ27" s="611" t="s">
        <v>249</v>
      </c>
      <c r="FR27" s="612"/>
      <c r="FS27" s="612"/>
      <c r="FT27" s="612"/>
      <c r="FU27" s="612"/>
      <c r="FV27" s="612"/>
      <c r="FW27" s="613"/>
      <c r="FX27" s="11"/>
      <c r="FY27" s="16"/>
      <c r="FZ27" s="133" t="s">
        <v>12</v>
      </c>
      <c r="GA27" s="615" t="s">
        <v>162</v>
      </c>
      <c r="GB27" s="616"/>
      <c r="GC27" s="616"/>
      <c r="GD27" s="616"/>
      <c r="GE27" s="616"/>
      <c r="GF27" s="616"/>
      <c r="GG27" s="617"/>
      <c r="GH27" s="11"/>
      <c r="GI27" s="16"/>
      <c r="GJ27" s="133" t="s">
        <v>12</v>
      </c>
      <c r="GK27" s="611" t="s">
        <v>196</v>
      </c>
      <c r="GL27" s="612"/>
      <c r="GM27" s="612"/>
      <c r="GN27" s="612"/>
      <c r="GO27" s="612"/>
      <c r="GP27" s="612"/>
      <c r="GQ27" s="613"/>
      <c r="GR27" s="11"/>
      <c r="GS27" s="16"/>
      <c r="GT27" s="133" t="s">
        <v>12</v>
      </c>
      <c r="GU27" s="611" t="s">
        <v>191</v>
      </c>
      <c r="GV27" s="612"/>
      <c r="GW27" s="612"/>
      <c r="GX27" s="612"/>
      <c r="GY27" s="612"/>
      <c r="GZ27" s="612"/>
      <c r="HA27" s="613"/>
      <c r="HB27" s="11"/>
      <c r="HC27" s="16"/>
      <c r="HD27" s="133" t="s">
        <v>12</v>
      </c>
      <c r="HE27" s="611" t="s">
        <v>189</v>
      </c>
      <c r="HF27" s="612"/>
      <c r="HG27" s="612"/>
      <c r="HH27" s="612"/>
      <c r="HI27" s="612"/>
      <c r="HJ27" s="612"/>
      <c r="HK27" s="613"/>
      <c r="HL27" s="11"/>
      <c r="HM27" s="16"/>
      <c r="HN27" s="133" t="s">
        <v>12</v>
      </c>
      <c r="HO27" s="611" t="s">
        <v>253</v>
      </c>
      <c r="HP27" s="612"/>
      <c r="HQ27" s="612"/>
      <c r="HR27" s="612"/>
      <c r="HS27" s="612"/>
      <c r="HT27" s="612"/>
      <c r="HU27" s="613"/>
      <c r="HV27" s="11"/>
      <c r="HW27" s="16"/>
      <c r="HX27" s="133" t="s">
        <v>12</v>
      </c>
      <c r="HY27" s="611" t="s">
        <v>272</v>
      </c>
      <c r="HZ27" s="612"/>
      <c r="IA27" s="612"/>
      <c r="IB27" s="612"/>
      <c r="IC27" s="612"/>
      <c r="ID27" s="612"/>
      <c r="IE27" s="613"/>
      <c r="IF27" s="11"/>
      <c r="IG27" s="16"/>
      <c r="IH27" s="133" t="s">
        <v>12</v>
      </c>
      <c r="II27" s="618" t="s">
        <v>288</v>
      </c>
      <c r="IJ27" s="618"/>
      <c r="IK27" s="618"/>
      <c r="IL27" s="618"/>
      <c r="IM27" s="618"/>
      <c r="IN27" s="618"/>
      <c r="IO27" s="619"/>
      <c r="IP27" s="11"/>
      <c r="IQ27" s="16"/>
      <c r="IR27" s="133" t="s">
        <v>12</v>
      </c>
      <c r="IS27" s="615" t="s">
        <v>363</v>
      </c>
      <c r="IT27" s="616"/>
      <c r="IU27" s="616"/>
      <c r="IV27" s="616"/>
      <c r="IW27" s="616"/>
      <c r="IX27" s="616"/>
      <c r="IY27" s="617"/>
      <c r="IZ27" s="11"/>
      <c r="JA27" s="16"/>
      <c r="JB27" s="133" t="s">
        <v>12</v>
      </c>
      <c r="JC27" s="615" t="s">
        <v>363</v>
      </c>
      <c r="JD27" s="616"/>
      <c r="JE27" s="616"/>
      <c r="JF27" s="616"/>
      <c r="JG27" s="616"/>
      <c r="JH27" s="616"/>
      <c r="JI27" s="617"/>
      <c r="JJ27" s="11"/>
      <c r="JK27" s="16"/>
      <c r="JL27" s="133" t="s">
        <v>12</v>
      </c>
      <c r="JM27" s="611" t="s">
        <v>410</v>
      </c>
      <c r="JN27" s="612"/>
      <c r="JO27" s="612"/>
      <c r="JP27" s="612"/>
      <c r="JQ27" s="612"/>
      <c r="JR27" s="612"/>
      <c r="JS27" s="613"/>
      <c r="JT27" s="11"/>
      <c r="JU27" s="16"/>
    </row>
    <row xmlns:x14ac="http://schemas.microsoft.com/office/spreadsheetml/2009/9/ac" r="28" s="2" customFormat="true" ht="15.75" customHeight="true" x14ac:dyDescent="0.25">
      <c r="A28" s="429" t="str">
        <f ca="true">IF(ISBLANK('Data Summary'!A30),"",'Data Summary'!A30)</f>
        <v>ETH_2017_WV</v>
      </c>
      <c r="B28" s="133"/>
      <c r="C28" s="66" t="s">
        <v>106</v>
      </c>
      <c r="D28" s="54" t="s">
        <v>157</v>
      </c>
      <c r="E28" s="54"/>
      <c r="F28" s="54"/>
      <c r="G28" s="54"/>
      <c r="H28" s="54" t="s">
        <v>157</v>
      </c>
      <c r="I28" s="103" t="s">
        <v>157</v>
      </c>
      <c r="J28" s="11"/>
      <c r="K28" s="16"/>
      <c r="L28" s="133"/>
      <c r="M28" s="66" t="s">
        <v>106</v>
      </c>
      <c r="N28" s="54" t="s">
        <v>157</v>
      </c>
      <c r="O28" s="54"/>
      <c r="P28" s="54"/>
      <c r="Q28" s="54"/>
      <c r="R28" s="54" t="s">
        <v>157</v>
      </c>
      <c r="S28" s="103" t="s">
        <v>157</v>
      </c>
      <c r="T28" s="11"/>
      <c r="U28" s="16"/>
      <c r="V28" s="133"/>
      <c r="W28" s="66" t="s">
        <v>106</v>
      </c>
      <c r="X28" s="54" t="s">
        <v>157</v>
      </c>
      <c r="Y28" s="54"/>
      <c r="Z28" s="54"/>
      <c r="AA28" s="54"/>
      <c r="AB28" s="54" t="s">
        <v>157</v>
      </c>
      <c r="AC28" s="103" t="s">
        <v>157</v>
      </c>
      <c r="AD28" s="11"/>
      <c r="AE28" s="16"/>
      <c r="AF28" s="133"/>
      <c r="AG28" s="66" t="s">
        <v>106</v>
      </c>
      <c r="AH28" s="54" t="s">
        <v>157</v>
      </c>
      <c r="AI28" s="54"/>
      <c r="AJ28" s="54"/>
      <c r="AK28" s="54"/>
      <c r="AL28" s="54" t="s">
        <v>157</v>
      </c>
      <c r="AM28" s="103" t="s">
        <v>157</v>
      </c>
      <c r="AN28" s="11"/>
      <c r="AO28" s="16"/>
      <c r="AP28" s="133"/>
      <c r="AQ28" s="66" t="s">
        <v>106</v>
      </c>
      <c r="AR28" s="54" t="s">
        <v>157</v>
      </c>
      <c r="AS28" s="54"/>
      <c r="AT28" s="54"/>
      <c r="AU28" s="54"/>
      <c r="AV28" s="54" t="s">
        <v>157</v>
      </c>
      <c r="AW28" s="103" t="s">
        <v>157</v>
      </c>
      <c r="AX28" s="11"/>
      <c r="AY28" s="16"/>
      <c r="AZ28" s="133"/>
      <c r="BA28" s="66" t="s">
        <v>106</v>
      </c>
      <c r="BB28" s="54" t="s">
        <v>157</v>
      </c>
      <c r="BC28" s="54"/>
      <c r="BD28" s="54"/>
      <c r="BE28" s="54"/>
      <c r="BF28" s="54" t="s">
        <v>157</v>
      </c>
      <c r="BG28" s="103" t="s">
        <v>157</v>
      </c>
      <c r="BH28" s="11"/>
      <c r="BI28" s="16"/>
      <c r="BJ28" s="133"/>
      <c r="BK28" s="66" t="s">
        <v>106</v>
      </c>
      <c r="BL28" s="54" t="s">
        <v>158</v>
      </c>
      <c r="BM28" s="54"/>
      <c r="BN28" s="54"/>
      <c r="BO28" s="54"/>
      <c r="BP28" s="54" t="s">
        <v>158</v>
      </c>
      <c r="BQ28" s="103" t="s">
        <v>158</v>
      </c>
      <c r="BR28" s="11"/>
      <c r="BS28" s="16"/>
      <c r="BT28" s="133"/>
      <c r="BU28" s="66" t="s">
        <v>106</v>
      </c>
      <c r="BV28" s="54" t="s">
        <v>157</v>
      </c>
      <c r="BW28" s="54"/>
      <c r="BX28" s="54"/>
      <c r="BY28" s="54"/>
      <c r="BZ28" s="54" t="s">
        <v>157</v>
      </c>
      <c r="CA28" s="103" t="s">
        <v>157</v>
      </c>
      <c r="CB28" s="11"/>
      <c r="CC28" s="16"/>
      <c r="CD28" s="133"/>
      <c r="CE28" s="66" t="s">
        <v>106</v>
      </c>
      <c r="CF28" s="54" t="s">
        <v>157</v>
      </c>
      <c r="CG28" s="54"/>
      <c r="CH28" s="54"/>
      <c r="CI28" s="54"/>
      <c r="CJ28" s="54" t="s">
        <v>157</v>
      </c>
      <c r="CK28" s="103" t="s">
        <v>157</v>
      </c>
      <c r="CL28" s="11"/>
      <c r="CM28" s="16"/>
      <c r="CN28" s="133"/>
      <c r="CO28" s="66" t="s">
        <v>106</v>
      </c>
      <c r="CP28" s="54" t="s">
        <v>157</v>
      </c>
      <c r="CQ28" s="54"/>
      <c r="CR28" s="54"/>
      <c r="CS28" s="54"/>
      <c r="CT28" s="54" t="s">
        <v>157</v>
      </c>
      <c r="CU28" s="103" t="s">
        <v>157</v>
      </c>
      <c r="CV28" s="11"/>
      <c r="CW28" s="16"/>
      <c r="CX28" s="133"/>
      <c r="CY28" s="66" t="s">
        <v>106</v>
      </c>
      <c r="CZ28" s="54" t="s">
        <v>157</v>
      </c>
      <c r="DA28" s="54"/>
      <c r="DB28" s="54"/>
      <c r="DC28" s="54"/>
      <c r="DD28" s="54" t="s">
        <v>157</v>
      </c>
      <c r="DE28" s="103" t="s">
        <v>157</v>
      </c>
      <c r="DF28" s="11"/>
      <c r="DG28" s="16"/>
      <c r="DH28" s="133"/>
      <c r="DI28" s="66" t="s">
        <v>106</v>
      </c>
      <c r="DJ28" s="54"/>
      <c r="DK28" s="54"/>
      <c r="DL28" s="54"/>
      <c r="DM28" s="54"/>
      <c r="DN28" s="54"/>
      <c r="DO28" s="103"/>
      <c r="DP28" s="11"/>
      <c r="DQ28" s="16"/>
      <c r="DR28" s="133"/>
      <c r="DS28" s="66" t="s">
        <v>106</v>
      </c>
      <c r="DT28" s="54" t="s">
        <v>157</v>
      </c>
      <c r="DU28" s="54"/>
      <c r="DV28" s="54"/>
      <c r="DW28" s="54"/>
      <c r="DX28" s="54" t="s">
        <v>157</v>
      </c>
      <c r="DY28" s="103" t="s">
        <v>157</v>
      </c>
      <c r="DZ28" s="11"/>
      <c r="EA28" s="16"/>
      <c r="EB28" s="133"/>
      <c r="EC28" s="66" t="s">
        <v>106</v>
      </c>
      <c r="ED28" s="54"/>
      <c r="EE28" s="54"/>
      <c r="EF28" s="54"/>
      <c r="EG28" s="54"/>
      <c r="EH28" s="54"/>
      <c r="EI28" s="103"/>
      <c r="EJ28" s="11"/>
      <c r="EK28" s="16"/>
      <c r="EL28" s="133"/>
      <c r="EM28" s="66" t="s">
        <v>106</v>
      </c>
      <c r="EN28" s="54" t="s">
        <v>157</v>
      </c>
      <c r="EO28" s="54"/>
      <c r="EP28" s="54"/>
      <c r="EQ28" s="54"/>
      <c r="ER28" s="54" t="s">
        <v>157</v>
      </c>
      <c r="ES28" s="103" t="s">
        <v>157</v>
      </c>
      <c r="ET28" s="11"/>
      <c r="EU28" s="16"/>
      <c r="EV28" s="133"/>
      <c r="EW28" s="66" t="s">
        <v>106</v>
      </c>
      <c r="EX28" s="54" t="s">
        <v>158</v>
      </c>
      <c r="EY28" s="54"/>
      <c r="EZ28" s="54"/>
      <c r="FA28" s="54"/>
      <c r="FB28" s="54" t="s">
        <v>158</v>
      </c>
      <c r="FC28" s="103" t="s">
        <v>158</v>
      </c>
      <c r="FD28" s="11"/>
      <c r="FE28" s="16"/>
      <c r="FF28" s="133"/>
      <c r="FG28" s="66" t="s">
        <v>106</v>
      </c>
      <c r="FH28" s="54" t="s">
        <v>157</v>
      </c>
      <c r="FI28" s="54"/>
      <c r="FJ28" s="54"/>
      <c r="FK28" s="54"/>
      <c r="FL28" s="54" t="s">
        <v>157</v>
      </c>
      <c r="FM28" s="103" t="s">
        <v>157</v>
      </c>
      <c r="FN28" s="11"/>
      <c r="FO28" s="16"/>
      <c r="FP28" s="133"/>
      <c r="FQ28" s="66" t="s">
        <v>106</v>
      </c>
      <c r="FR28" s="54"/>
      <c r="FS28" s="54"/>
      <c r="FT28" s="54"/>
      <c r="FU28" s="54"/>
      <c r="FV28" s="54"/>
      <c r="FW28" s="103"/>
      <c r="FX28" s="11"/>
      <c r="FY28" s="16"/>
      <c r="FZ28" s="133"/>
      <c r="GA28" s="66" t="s">
        <v>106</v>
      </c>
      <c r="GB28" s="54" t="s">
        <v>158</v>
      </c>
      <c r="GC28" s="54"/>
      <c r="GD28" s="54"/>
      <c r="GE28" s="54"/>
      <c r="GF28" s="54" t="s">
        <v>158</v>
      </c>
      <c r="GG28" s="103" t="s">
        <v>158</v>
      </c>
      <c r="GH28" s="11"/>
      <c r="GI28" s="16"/>
      <c r="GJ28" s="133"/>
      <c r="GK28" s="66" t="s">
        <v>106</v>
      </c>
      <c r="GL28" s="54" t="s">
        <v>157</v>
      </c>
      <c r="GM28" s="54"/>
      <c r="GN28" s="54"/>
      <c r="GO28" s="54"/>
      <c r="GP28" s="54" t="s">
        <v>157</v>
      </c>
      <c r="GQ28" s="103" t="s">
        <v>157</v>
      </c>
      <c r="GR28" s="11"/>
      <c r="GS28" s="16"/>
      <c r="GT28" s="133"/>
      <c r="GU28" s="66" t="s">
        <v>106</v>
      </c>
      <c r="GV28" s="54" t="s">
        <v>157</v>
      </c>
      <c r="GW28" s="54"/>
      <c r="GX28" s="54"/>
      <c r="GY28" s="54"/>
      <c r="GZ28" s="54" t="s">
        <v>157</v>
      </c>
      <c r="HA28" s="103" t="s">
        <v>157</v>
      </c>
      <c r="HB28" s="11"/>
      <c r="HC28" s="16"/>
      <c r="HD28" s="133"/>
      <c r="HE28" s="66" t="s">
        <v>106</v>
      </c>
      <c r="HF28" s="54" t="s">
        <v>157</v>
      </c>
      <c r="HG28" s="54"/>
      <c r="HH28" s="54"/>
      <c r="HI28" s="54"/>
      <c r="HJ28" s="54" t="s">
        <v>157</v>
      </c>
      <c r="HK28" s="103" t="s">
        <v>157</v>
      </c>
      <c r="HL28" s="11"/>
      <c r="HM28" s="16"/>
      <c r="HN28" s="133"/>
      <c r="HO28" s="66" t="s">
        <v>106</v>
      </c>
      <c r="HP28" s="54"/>
      <c r="HQ28" s="54"/>
      <c r="HR28" s="54"/>
      <c r="HS28" s="54"/>
      <c r="HT28" s="54"/>
      <c r="HU28" s="103"/>
      <c r="HV28" s="11"/>
      <c r="HW28" s="16"/>
      <c r="HX28" s="133"/>
      <c r="HY28" s="66" t="s">
        <v>106</v>
      </c>
      <c r="HZ28" s="54" t="s">
        <v>157</v>
      </c>
      <c r="IA28" s="54"/>
      <c r="IB28" s="54"/>
      <c r="IC28" s="54"/>
      <c r="ID28" s="54" t="s">
        <v>157</v>
      </c>
      <c r="IE28" s="103" t="s">
        <v>157</v>
      </c>
      <c r="IF28" s="11"/>
      <c r="IG28" s="16"/>
      <c r="IH28" s="133"/>
      <c r="II28" s="66" t="s">
        <v>106</v>
      </c>
      <c r="IJ28" s="54"/>
      <c r="IK28" s="54"/>
      <c r="IL28" s="54" t="s">
        <v>157</v>
      </c>
      <c r="IM28" s="54"/>
      <c r="IN28" s="54"/>
      <c r="IO28" s="103"/>
      <c r="IP28" s="11"/>
      <c r="IQ28" s="16"/>
      <c r="IR28" s="133"/>
      <c r="IS28" s="66" t="s">
        <v>106</v>
      </c>
      <c r="IT28" s="54"/>
      <c r="IU28" s="54"/>
      <c r="IV28" s="54"/>
      <c r="IW28" s="54"/>
      <c r="IX28" s="54"/>
      <c r="IY28" s="103"/>
      <c r="IZ28" s="11"/>
      <c r="JA28" s="16"/>
      <c r="JB28" s="133"/>
      <c r="JC28" s="66" t="s">
        <v>106</v>
      </c>
      <c r="JD28" s="54"/>
      <c r="JE28" s="54"/>
      <c r="JF28" s="54"/>
      <c r="JG28" s="54"/>
      <c r="JH28" s="54"/>
      <c r="JI28" s="103"/>
      <c r="JJ28" s="11"/>
      <c r="JK28" s="16"/>
      <c r="JL28" s="133"/>
      <c r="JM28" s="66" t="s">
        <v>106</v>
      </c>
      <c r="JN28" s="54"/>
      <c r="JO28" s="54"/>
      <c r="JP28" s="54"/>
      <c r="JQ28" s="54"/>
      <c r="JR28" s="54"/>
      <c r="JS28" s="103"/>
      <c r="JT28" s="11"/>
      <c r="JU28" s="16"/>
    </row>
    <row xmlns:x14ac="http://schemas.microsoft.com/office/spreadsheetml/2009/9/ac" r="29" s="2" customFormat="true" ht="15" customHeight="true" x14ac:dyDescent="0.25">
      <c r="A29" s="429" t="str">
        <f ca="true">IF(ISBLANK('Data Summary'!A31),"",'Data Summary'!A31)</f>
        <v>ETH_2020_UIS</v>
      </c>
      <c r="B29" s="133"/>
      <c r="C29" s="66" t="s">
        <v>88</v>
      </c>
      <c r="D29" s="54"/>
      <c r="E29" s="54"/>
      <c r="F29" s="54"/>
      <c r="G29" s="54"/>
      <c r="H29" s="54"/>
      <c r="I29" s="103"/>
      <c r="J29" s="11"/>
      <c r="K29" s="16"/>
      <c r="L29" s="133"/>
      <c r="M29" s="66" t="s">
        <v>88</v>
      </c>
      <c r="N29" s="54"/>
      <c r="O29" s="54"/>
      <c r="P29" s="54"/>
      <c r="Q29" s="54"/>
      <c r="R29" s="54"/>
      <c r="S29" s="103"/>
      <c r="T29" s="11"/>
      <c r="U29" s="16"/>
      <c r="V29" s="133"/>
      <c r="W29" s="66" t="s">
        <v>88</v>
      </c>
      <c r="X29" s="54"/>
      <c r="Y29" s="54"/>
      <c r="Z29" s="54"/>
      <c r="AA29" s="54"/>
      <c r="AB29" s="54"/>
      <c r="AC29" s="103"/>
      <c r="AD29" s="11"/>
      <c r="AE29" s="16"/>
      <c r="AF29" s="133"/>
      <c r="AG29" s="66" t="s">
        <v>88</v>
      </c>
      <c r="AH29" s="54"/>
      <c r="AI29" s="54"/>
      <c r="AJ29" s="54"/>
      <c r="AK29" s="54"/>
      <c r="AL29" s="54"/>
      <c r="AM29" s="103"/>
      <c r="AN29" s="11"/>
      <c r="AO29" s="16"/>
      <c r="AP29" s="133"/>
      <c r="AQ29" s="66" t="s">
        <v>88</v>
      </c>
      <c r="AR29" s="54"/>
      <c r="AS29" s="54"/>
      <c r="AT29" s="54"/>
      <c r="AU29" s="54"/>
      <c r="AV29" s="54"/>
      <c r="AW29" s="103"/>
      <c r="AX29" s="11"/>
      <c r="AY29" s="16"/>
      <c r="AZ29" s="133"/>
      <c r="BA29" s="66" t="s">
        <v>88</v>
      </c>
      <c r="BB29" s="54"/>
      <c r="BC29" s="54"/>
      <c r="BD29" s="54"/>
      <c r="BE29" s="54"/>
      <c r="BF29" s="54"/>
      <c r="BG29" s="103"/>
      <c r="BH29" s="11"/>
      <c r="BI29" s="16"/>
      <c r="BJ29" s="133"/>
      <c r="BK29" s="66" t="s">
        <v>88</v>
      </c>
      <c r="BL29" s="54"/>
      <c r="BM29" s="54"/>
      <c r="BN29" s="54"/>
      <c r="BO29" s="54"/>
      <c r="BP29" s="54"/>
      <c r="BQ29" s="103"/>
      <c r="BR29" s="11"/>
      <c r="BS29" s="16"/>
      <c r="BT29" s="133"/>
      <c r="BU29" s="66" t="s">
        <v>88</v>
      </c>
      <c r="BV29" s="54"/>
      <c r="BW29" s="54"/>
      <c r="BX29" s="54"/>
      <c r="BY29" s="54"/>
      <c r="BZ29" s="54"/>
      <c r="CA29" s="103"/>
      <c r="CB29" s="11"/>
      <c r="CC29" s="16"/>
      <c r="CD29" s="133"/>
      <c r="CE29" s="66" t="s">
        <v>88</v>
      </c>
      <c r="CF29" s="54"/>
      <c r="CG29" s="54"/>
      <c r="CH29" s="54"/>
      <c r="CI29" s="54"/>
      <c r="CJ29" s="54"/>
      <c r="CK29" s="103"/>
      <c r="CL29" s="11"/>
      <c r="CM29" s="16"/>
      <c r="CN29" s="133"/>
      <c r="CO29" s="66" t="s">
        <v>88</v>
      </c>
      <c r="CP29" s="54"/>
      <c r="CQ29" s="54"/>
      <c r="CR29" s="54"/>
      <c r="CS29" s="54"/>
      <c r="CT29" s="54"/>
      <c r="CU29" s="103"/>
      <c r="CV29" s="11"/>
      <c r="CW29" s="16"/>
      <c r="CX29" s="133"/>
      <c r="CY29" s="66" t="s">
        <v>88</v>
      </c>
      <c r="CZ29" s="54"/>
      <c r="DA29" s="54"/>
      <c r="DB29" s="54"/>
      <c r="DC29" s="54"/>
      <c r="DD29" s="54"/>
      <c r="DE29" s="103"/>
      <c r="DF29" s="11"/>
      <c r="DG29" s="16"/>
      <c r="DH29" s="133"/>
      <c r="DI29" s="66" t="s">
        <v>88</v>
      </c>
      <c r="DJ29" s="54"/>
      <c r="DK29" s="54"/>
      <c r="DL29" s="54"/>
      <c r="DM29" s="54"/>
      <c r="DN29" s="54"/>
      <c r="DO29" s="103"/>
      <c r="DP29" s="11"/>
      <c r="DQ29" s="16"/>
      <c r="DR29" s="133"/>
      <c r="DS29" s="66" t="s">
        <v>88</v>
      </c>
      <c r="DT29" s="54"/>
      <c r="DU29" s="54"/>
      <c r="DV29" s="54"/>
      <c r="DW29" s="54"/>
      <c r="DX29" s="54"/>
      <c r="DY29" s="103"/>
      <c r="DZ29" s="11"/>
      <c r="EA29" s="16"/>
      <c r="EB29" s="133"/>
      <c r="EC29" s="66" t="s">
        <v>88</v>
      </c>
      <c r="ED29" s="54"/>
      <c r="EE29" s="54"/>
      <c r="EF29" s="54"/>
      <c r="EG29" s="54"/>
      <c r="EH29" s="54"/>
      <c r="EI29" s="103"/>
      <c r="EJ29" s="11"/>
      <c r="EK29" s="16"/>
      <c r="EL29" s="133"/>
      <c r="EM29" s="66" t="s">
        <v>88</v>
      </c>
      <c r="EN29" s="54"/>
      <c r="EO29" s="54"/>
      <c r="EP29" s="54"/>
      <c r="EQ29" s="54"/>
      <c r="ER29" s="54"/>
      <c r="ES29" s="103"/>
      <c r="ET29" s="11"/>
      <c r="EU29" s="16"/>
      <c r="EV29" s="133"/>
      <c r="EW29" s="66" t="s">
        <v>88</v>
      </c>
      <c r="EX29" s="54"/>
      <c r="EY29" s="54"/>
      <c r="EZ29" s="54"/>
      <c r="FA29" s="54"/>
      <c r="FB29" s="54"/>
      <c r="FC29" s="103"/>
      <c r="FD29" s="11"/>
      <c r="FE29" s="16"/>
      <c r="FF29" s="133"/>
      <c r="FG29" s="66" t="s">
        <v>88</v>
      </c>
      <c r="FH29" s="54"/>
      <c r="FI29" s="54"/>
      <c r="FJ29" s="54"/>
      <c r="FK29" s="54"/>
      <c r="FL29" s="54"/>
      <c r="FM29" s="103"/>
      <c r="FN29" s="11"/>
      <c r="FO29" s="16"/>
      <c r="FP29" s="133"/>
      <c r="FQ29" s="66" t="s">
        <v>88</v>
      </c>
      <c r="FR29" s="54" t="s">
        <v>158</v>
      </c>
      <c r="FS29" s="54" t="s">
        <v>158</v>
      </c>
      <c r="FT29" s="54" t="s">
        <v>158</v>
      </c>
      <c r="FU29" s="54"/>
      <c r="FV29" s="54"/>
      <c r="FW29" s="103"/>
      <c r="FX29" s="11"/>
      <c r="FY29" s="16"/>
      <c r="FZ29" s="133"/>
      <c r="GA29" s="66" t="s">
        <v>88</v>
      </c>
      <c r="GB29" s="54"/>
      <c r="GC29" s="54"/>
      <c r="GD29" s="54"/>
      <c r="GE29" s="54"/>
      <c r="GF29" s="54"/>
      <c r="GG29" s="103"/>
      <c r="GH29" s="11"/>
      <c r="GI29" s="16"/>
      <c r="GJ29" s="133"/>
      <c r="GK29" s="66" t="s">
        <v>88</v>
      </c>
      <c r="GL29" s="54"/>
      <c r="GM29" s="54"/>
      <c r="GN29" s="54"/>
      <c r="GO29" s="54"/>
      <c r="GP29" s="54"/>
      <c r="GQ29" s="103"/>
      <c r="GR29" s="11"/>
      <c r="GS29" s="16"/>
      <c r="GT29" s="133"/>
      <c r="GU29" s="66" t="s">
        <v>88</v>
      </c>
      <c r="GV29" s="54"/>
      <c r="GW29" s="54"/>
      <c r="GX29" s="54"/>
      <c r="GY29" s="54"/>
      <c r="GZ29" s="54"/>
      <c r="HA29" s="103"/>
      <c r="HB29" s="11"/>
      <c r="HC29" s="16"/>
      <c r="HD29" s="133"/>
      <c r="HE29" s="66" t="s">
        <v>88</v>
      </c>
      <c r="HF29" s="54" t="s">
        <v>157</v>
      </c>
      <c r="HG29" s="54"/>
      <c r="HH29" s="54"/>
      <c r="HI29" s="54"/>
      <c r="HJ29" s="54" t="s">
        <v>157</v>
      </c>
      <c r="HK29" s="103" t="s">
        <v>157</v>
      </c>
      <c r="HL29" s="11"/>
      <c r="HM29" s="16"/>
      <c r="HN29" s="133"/>
      <c r="HO29" s="66" t="s">
        <v>88</v>
      </c>
      <c r="HP29" s="54" t="s">
        <v>158</v>
      </c>
      <c r="HQ29" s="54"/>
      <c r="HR29" s="54"/>
      <c r="HS29" s="54"/>
      <c r="HT29" s="54"/>
      <c r="HU29" s="103"/>
      <c r="HV29" s="11"/>
      <c r="HW29" s="16"/>
      <c r="HX29" s="133"/>
      <c r="HY29" s="66" t="s">
        <v>88</v>
      </c>
      <c r="HZ29" s="54" t="s">
        <v>157</v>
      </c>
      <c r="IA29" s="54"/>
      <c r="IB29" s="54"/>
      <c r="IC29" s="54"/>
      <c r="ID29" s="54" t="s">
        <v>157</v>
      </c>
      <c r="IE29" s="103" t="s">
        <v>157</v>
      </c>
      <c r="IF29" s="11"/>
      <c r="IG29" s="16"/>
      <c r="IH29" s="133"/>
      <c r="II29" s="66" t="s">
        <v>88</v>
      </c>
      <c r="IJ29" s="54"/>
      <c r="IK29" s="54"/>
      <c r="IL29" s="54" t="s">
        <v>157</v>
      </c>
      <c r="IM29" s="54"/>
      <c r="IN29" s="54"/>
      <c r="IO29" s="103"/>
      <c r="IP29" s="11"/>
      <c r="IQ29" s="16"/>
      <c r="IR29" s="133"/>
      <c r="IS29" s="66" t="s">
        <v>88</v>
      </c>
      <c r="IT29" s="54"/>
      <c r="IU29" s="54"/>
      <c r="IV29" s="54"/>
      <c r="IW29" s="54"/>
      <c r="IX29" s="54"/>
      <c r="IY29" s="103"/>
      <c r="IZ29" s="11"/>
      <c r="JA29" s="16"/>
      <c r="JB29" s="133"/>
      <c r="JC29" s="66" t="s">
        <v>88</v>
      </c>
      <c r="JD29" s="54"/>
      <c r="JE29" s="54"/>
      <c r="JF29" s="54"/>
      <c r="JG29" s="54"/>
      <c r="JH29" s="54"/>
      <c r="JI29" s="103"/>
      <c r="JJ29" s="11"/>
      <c r="JK29" s="16"/>
      <c r="JL29" s="133"/>
      <c r="JM29" s="66" t="s">
        <v>88</v>
      </c>
      <c r="JN29" s="54" t="s">
        <v>157</v>
      </c>
      <c r="JO29" s="54"/>
      <c r="JP29" s="54"/>
      <c r="JQ29" s="54"/>
      <c r="JR29" s="54" t="s">
        <v>157</v>
      </c>
      <c r="JS29" s="103" t="s">
        <v>157</v>
      </c>
      <c r="JT29" s="11"/>
      <c r="JU29" s="16"/>
    </row>
    <row xmlns:x14ac="http://schemas.microsoft.com/office/spreadsheetml/2009/9/ac" r="30" s="2" customFormat="true" ht="15" customHeight="true" x14ac:dyDescent="0.25">
      <c r="A30" s="429" t="str">
        <f ca="true">IF(ISBLANK('Data Summary'!A32),"",'Data Summary'!A32)</f>
        <v>ETH_2021_UIS</v>
      </c>
      <c r="B30" s="133"/>
      <c r="C30" s="66" t="s">
        <v>112</v>
      </c>
      <c r="D30" s="54"/>
      <c r="E30" s="54"/>
      <c r="F30" s="54"/>
      <c r="G30" s="54"/>
      <c r="H30" s="54"/>
      <c r="I30" s="103"/>
      <c r="J30" s="11"/>
      <c r="K30" s="16"/>
      <c r="L30" s="133"/>
      <c r="M30" s="66" t="s">
        <v>112</v>
      </c>
      <c r="N30" s="54"/>
      <c r="O30" s="54"/>
      <c r="P30" s="54"/>
      <c r="Q30" s="54"/>
      <c r="R30" s="54"/>
      <c r="S30" s="103"/>
      <c r="T30" s="11"/>
      <c r="U30" s="16"/>
      <c r="V30" s="133"/>
      <c r="W30" s="66" t="s">
        <v>112</v>
      </c>
      <c r="X30" s="54"/>
      <c r="Y30" s="54"/>
      <c r="Z30" s="54"/>
      <c r="AA30" s="54"/>
      <c r="AB30" s="54"/>
      <c r="AC30" s="103"/>
      <c r="AD30" s="11"/>
      <c r="AE30" s="16"/>
      <c r="AF30" s="133"/>
      <c r="AG30" s="66" t="s">
        <v>112</v>
      </c>
      <c r="AH30" s="54"/>
      <c r="AI30" s="54"/>
      <c r="AJ30" s="54"/>
      <c r="AK30" s="54"/>
      <c r="AL30" s="54"/>
      <c r="AM30" s="103"/>
      <c r="AN30" s="11"/>
      <c r="AO30" s="16"/>
      <c r="AP30" s="133"/>
      <c r="AQ30" s="66" t="s">
        <v>112</v>
      </c>
      <c r="AR30" s="54"/>
      <c r="AS30" s="54"/>
      <c r="AT30" s="54"/>
      <c r="AU30" s="54"/>
      <c r="AV30" s="54"/>
      <c r="AW30" s="103"/>
      <c r="AX30" s="11"/>
      <c r="AY30" s="16"/>
      <c r="AZ30" s="133"/>
      <c r="BA30" s="66" t="s">
        <v>112</v>
      </c>
      <c r="BB30" s="54"/>
      <c r="BC30" s="54"/>
      <c r="BD30" s="54"/>
      <c r="BE30" s="54"/>
      <c r="BF30" s="54"/>
      <c r="BG30" s="103"/>
      <c r="BH30" s="11"/>
      <c r="BI30" s="16"/>
      <c r="BJ30" s="133"/>
      <c r="BK30" s="66" t="s">
        <v>112</v>
      </c>
      <c r="BL30" s="54"/>
      <c r="BM30" s="54"/>
      <c r="BN30" s="54"/>
      <c r="BO30" s="54"/>
      <c r="BP30" s="54"/>
      <c r="BQ30" s="103"/>
      <c r="BR30" s="11"/>
      <c r="BS30" s="16"/>
      <c r="BT30" s="133"/>
      <c r="BU30" s="66" t="s">
        <v>112</v>
      </c>
      <c r="BV30" s="54"/>
      <c r="BW30" s="54"/>
      <c r="BX30" s="54"/>
      <c r="BY30" s="54"/>
      <c r="BZ30" s="54"/>
      <c r="CA30" s="103"/>
      <c r="CB30" s="11"/>
      <c r="CC30" s="16"/>
      <c r="CD30" s="133"/>
      <c r="CE30" s="66" t="s">
        <v>112</v>
      </c>
      <c r="CF30" s="54"/>
      <c r="CG30" s="54"/>
      <c r="CH30" s="54"/>
      <c r="CI30" s="54"/>
      <c r="CJ30" s="54"/>
      <c r="CK30" s="103"/>
      <c r="CL30" s="11"/>
      <c r="CM30" s="16"/>
      <c r="CN30" s="133"/>
      <c r="CO30" s="66" t="s">
        <v>112</v>
      </c>
      <c r="CP30" s="54"/>
      <c r="CQ30" s="54"/>
      <c r="CR30" s="54"/>
      <c r="CS30" s="54"/>
      <c r="CT30" s="54"/>
      <c r="CU30" s="103"/>
      <c r="CV30" s="11"/>
      <c r="CW30" s="16"/>
      <c r="CX30" s="133"/>
      <c r="CY30" s="66" t="s">
        <v>112</v>
      </c>
      <c r="CZ30" s="54"/>
      <c r="DA30" s="54"/>
      <c r="DB30" s="54"/>
      <c r="DC30" s="54"/>
      <c r="DD30" s="54"/>
      <c r="DE30" s="103"/>
      <c r="DF30" s="11"/>
      <c r="DG30" s="16"/>
      <c r="DH30" s="133"/>
      <c r="DI30" s="66" t="s">
        <v>112</v>
      </c>
      <c r="DJ30" s="54"/>
      <c r="DK30" s="54"/>
      <c r="DL30" s="54"/>
      <c r="DM30" s="54"/>
      <c r="DN30" s="54"/>
      <c r="DO30" s="103"/>
      <c r="DP30" s="11"/>
      <c r="DQ30" s="16"/>
      <c r="DR30" s="133"/>
      <c r="DS30" s="66" t="s">
        <v>112</v>
      </c>
      <c r="DT30" s="54"/>
      <c r="DU30" s="54"/>
      <c r="DV30" s="54"/>
      <c r="DW30" s="54"/>
      <c r="DX30" s="54"/>
      <c r="DY30" s="103"/>
      <c r="DZ30" s="11"/>
      <c r="EA30" s="16"/>
      <c r="EB30" s="133"/>
      <c r="EC30" s="66" t="s">
        <v>112</v>
      </c>
      <c r="ED30" s="54"/>
      <c r="EE30" s="54"/>
      <c r="EF30" s="54"/>
      <c r="EG30" s="54"/>
      <c r="EH30" s="54"/>
      <c r="EI30" s="103"/>
      <c r="EJ30" s="11"/>
      <c r="EK30" s="16"/>
      <c r="EL30" s="133"/>
      <c r="EM30" s="66" t="s">
        <v>112</v>
      </c>
      <c r="EN30" s="54"/>
      <c r="EO30" s="54"/>
      <c r="EP30" s="54"/>
      <c r="EQ30" s="54"/>
      <c r="ER30" s="54"/>
      <c r="ES30" s="103"/>
      <c r="ET30" s="11"/>
      <c r="EU30" s="16"/>
      <c r="EV30" s="133"/>
      <c r="EW30" s="66" t="s">
        <v>112</v>
      </c>
      <c r="EX30" s="54"/>
      <c r="EY30" s="54"/>
      <c r="EZ30" s="54"/>
      <c r="FA30" s="54"/>
      <c r="FB30" s="54"/>
      <c r="FC30" s="103"/>
      <c r="FD30" s="11"/>
      <c r="FE30" s="16"/>
      <c r="FF30" s="133"/>
      <c r="FG30" s="66" t="s">
        <v>112</v>
      </c>
      <c r="FH30" s="54"/>
      <c r="FI30" s="54"/>
      <c r="FJ30" s="54"/>
      <c r="FK30" s="54"/>
      <c r="FL30" s="54"/>
      <c r="FM30" s="103"/>
      <c r="FN30" s="11"/>
      <c r="FO30" s="16"/>
      <c r="FP30" s="133"/>
      <c r="FQ30" s="66" t="s">
        <v>112</v>
      </c>
      <c r="FR30" s="54"/>
      <c r="FS30" s="54"/>
      <c r="FT30" s="54"/>
      <c r="FU30" s="54"/>
      <c r="FV30" s="54"/>
      <c r="FW30" s="103"/>
      <c r="FX30" s="11"/>
      <c r="FY30" s="16"/>
      <c r="FZ30" s="133"/>
      <c r="GA30" s="66" t="s">
        <v>112</v>
      </c>
      <c r="GB30" s="54"/>
      <c r="GC30" s="54"/>
      <c r="GD30" s="54"/>
      <c r="GE30" s="54"/>
      <c r="GF30" s="54"/>
      <c r="GG30" s="103"/>
      <c r="GH30" s="11"/>
      <c r="GI30" s="16"/>
      <c r="GJ30" s="133"/>
      <c r="GK30" s="66" t="s">
        <v>112</v>
      </c>
      <c r="GL30" s="54"/>
      <c r="GM30" s="54"/>
      <c r="GN30" s="54"/>
      <c r="GO30" s="54"/>
      <c r="GP30" s="54"/>
      <c r="GQ30" s="103"/>
      <c r="GR30" s="11"/>
      <c r="GS30" s="16"/>
      <c r="GT30" s="133"/>
      <c r="GU30" s="66" t="s">
        <v>112</v>
      </c>
      <c r="GV30" s="54"/>
      <c r="GW30" s="54"/>
      <c r="GX30" s="54"/>
      <c r="GY30" s="54"/>
      <c r="GZ30" s="54"/>
      <c r="HA30" s="103"/>
      <c r="HB30" s="11"/>
      <c r="HC30" s="16"/>
      <c r="HD30" s="133"/>
      <c r="HE30" s="66" t="s">
        <v>112</v>
      </c>
      <c r="HF30" s="54"/>
      <c r="HG30" s="54"/>
      <c r="HH30" s="54"/>
      <c r="HI30" s="54"/>
      <c r="HJ30" s="54"/>
      <c r="HK30" s="103"/>
      <c r="HL30" s="11"/>
      <c r="HM30" s="16"/>
      <c r="HN30" s="133"/>
      <c r="HO30" s="66" t="s">
        <v>112</v>
      </c>
      <c r="HP30" s="54"/>
      <c r="HQ30" s="54"/>
      <c r="HR30" s="54"/>
      <c r="HS30" s="54"/>
      <c r="HT30" s="54"/>
      <c r="HU30" s="103"/>
      <c r="HV30" s="11"/>
      <c r="HW30" s="16"/>
      <c r="HX30" s="133"/>
      <c r="HY30" s="66" t="s">
        <v>112</v>
      </c>
      <c r="HZ30" s="54"/>
      <c r="IA30" s="54"/>
      <c r="IB30" s="54"/>
      <c r="IC30" s="54"/>
      <c r="ID30" s="54"/>
      <c r="IE30" s="103"/>
      <c r="IF30" s="11"/>
      <c r="IG30" s="16"/>
      <c r="IH30" s="133"/>
      <c r="II30" s="66" t="s">
        <v>112</v>
      </c>
      <c r="IJ30" s="54"/>
      <c r="IK30" s="54"/>
      <c r="IL30" s="54" t="s">
        <v>157</v>
      </c>
      <c r="IM30" s="54"/>
      <c r="IN30" s="54"/>
      <c r="IO30" s="103"/>
      <c r="IP30" s="11"/>
      <c r="IQ30" s="16"/>
      <c r="IR30" s="133"/>
      <c r="IS30" s="66" t="s">
        <v>112</v>
      </c>
      <c r="IT30" s="54"/>
      <c r="IU30" s="54"/>
      <c r="IV30" s="54"/>
      <c r="IW30" s="54"/>
      <c r="IX30" s="54"/>
      <c r="IY30" s="103"/>
      <c r="IZ30" s="11"/>
      <c r="JA30" s="16"/>
      <c r="JB30" s="133"/>
      <c r="JC30" s="66" t="s">
        <v>112</v>
      </c>
      <c r="JD30" s="54"/>
      <c r="JE30" s="54"/>
      <c r="JF30" s="54"/>
      <c r="JG30" s="54"/>
      <c r="JH30" s="54"/>
      <c r="JI30" s="103"/>
      <c r="JJ30" s="11"/>
      <c r="JK30" s="16"/>
      <c r="JL30" s="133"/>
      <c r="JM30" s="66" t="s">
        <v>112</v>
      </c>
      <c r="JN30" s="54" t="s">
        <v>157</v>
      </c>
      <c r="JO30" s="54"/>
      <c r="JP30" s="54"/>
      <c r="JQ30" s="54"/>
      <c r="JR30" s="54" t="s">
        <v>157</v>
      </c>
      <c r="JS30" s="103" t="s">
        <v>157</v>
      </c>
      <c r="JT30" s="11"/>
      <c r="JU30" s="16"/>
    </row>
    <row xmlns:x14ac="http://schemas.microsoft.com/office/spreadsheetml/2009/9/ac" r="31" ht="16.5" customHeight="true" x14ac:dyDescent="0.25">
      <c r="A31" s="429" t="str">
        <f ca="true">IF(ISBLANK('Data Summary'!A33),"",'Data Summary'!A33)</f>
        <v>ETH_2022_EMIS</v>
      </c>
      <c r="B31" s="133"/>
      <c r="C31" s="66" t="s">
        <v>113</v>
      </c>
      <c r="D31" s="54"/>
      <c r="E31" s="54"/>
      <c r="F31" s="54"/>
      <c r="G31" s="54"/>
      <c r="H31" s="54"/>
      <c r="I31" s="103"/>
      <c r="J31" s="11"/>
      <c r="K31" s="16"/>
      <c r="L31" s="133"/>
      <c r="M31" s="66" t="s">
        <v>113</v>
      </c>
      <c r="N31" s="54"/>
      <c r="O31" s="54"/>
      <c r="P31" s="54"/>
      <c r="Q31" s="54"/>
      <c r="R31" s="54"/>
      <c r="S31" s="103"/>
      <c r="T31" s="11"/>
      <c r="U31" s="16"/>
      <c r="V31" s="133"/>
      <c r="W31" s="66" t="s">
        <v>113</v>
      </c>
      <c r="X31" s="54"/>
      <c r="Y31" s="54"/>
      <c r="Z31" s="54"/>
      <c r="AA31" s="54"/>
      <c r="AB31" s="54"/>
      <c r="AC31" s="103"/>
      <c r="AD31" s="11"/>
      <c r="AE31" s="16"/>
      <c r="AF31" s="133"/>
      <c r="AG31" s="66" t="s">
        <v>113</v>
      </c>
      <c r="AH31" s="54"/>
      <c r="AI31" s="54"/>
      <c r="AJ31" s="54"/>
      <c r="AK31" s="54"/>
      <c r="AL31" s="54"/>
      <c r="AM31" s="103"/>
      <c r="AN31" s="11"/>
      <c r="AO31" s="16"/>
      <c r="AP31" s="133"/>
      <c r="AQ31" s="66" t="s">
        <v>113</v>
      </c>
      <c r="AR31" s="54"/>
      <c r="AS31" s="54"/>
      <c r="AT31" s="54"/>
      <c r="AU31" s="54"/>
      <c r="AV31" s="54"/>
      <c r="AW31" s="103"/>
      <c r="AX31" s="11"/>
      <c r="AY31" s="16"/>
      <c r="AZ31" s="133"/>
      <c r="BA31" s="66" t="s">
        <v>113</v>
      </c>
      <c r="BB31" s="54"/>
      <c r="BC31" s="54"/>
      <c r="BD31" s="54"/>
      <c r="BE31" s="54"/>
      <c r="BF31" s="54"/>
      <c r="BG31" s="103"/>
      <c r="BH31" s="11"/>
      <c r="BI31" s="16"/>
      <c r="BJ31" s="133"/>
      <c r="BK31" s="66" t="s">
        <v>113</v>
      </c>
      <c r="BL31" s="54"/>
      <c r="BM31" s="54"/>
      <c r="BN31" s="54"/>
      <c r="BO31" s="54"/>
      <c r="BP31" s="54"/>
      <c r="BQ31" s="103"/>
      <c r="BR31" s="11"/>
      <c r="BS31" s="16"/>
      <c r="BT31" s="133"/>
      <c r="BU31" s="66" t="s">
        <v>113</v>
      </c>
      <c r="BV31" s="54"/>
      <c r="BW31" s="54"/>
      <c r="BX31" s="54"/>
      <c r="BY31" s="54"/>
      <c r="BZ31" s="54"/>
      <c r="CA31" s="103"/>
      <c r="CB31" s="11"/>
      <c r="CC31" s="16"/>
      <c r="CD31" s="133"/>
      <c r="CE31" s="66" t="s">
        <v>113</v>
      </c>
      <c r="CF31" s="54"/>
      <c r="CG31" s="54"/>
      <c r="CH31" s="54"/>
      <c r="CI31" s="54"/>
      <c r="CJ31" s="54"/>
      <c r="CK31" s="103"/>
      <c r="CL31" s="11"/>
      <c r="CM31" s="16"/>
      <c r="CN31" s="133"/>
      <c r="CO31" s="66" t="s">
        <v>113</v>
      </c>
      <c r="CP31" s="54"/>
      <c r="CQ31" s="54"/>
      <c r="CR31" s="54"/>
      <c r="CS31" s="54"/>
      <c r="CT31" s="54"/>
      <c r="CU31" s="103"/>
      <c r="CV31" s="11"/>
      <c r="CW31" s="16"/>
      <c r="CX31" s="133"/>
      <c r="CY31" s="66" t="s">
        <v>113</v>
      </c>
      <c r="CZ31" s="54"/>
      <c r="DA31" s="54"/>
      <c r="DB31" s="54"/>
      <c r="DC31" s="54"/>
      <c r="DD31" s="54"/>
      <c r="DE31" s="103"/>
      <c r="DF31" s="11"/>
      <c r="DG31" s="16"/>
      <c r="DH31" s="133"/>
      <c r="DI31" s="66" t="s">
        <v>113</v>
      </c>
      <c r="DJ31" s="54"/>
      <c r="DK31" s="54"/>
      <c r="DL31" s="54"/>
      <c r="DM31" s="54"/>
      <c r="DN31" s="54"/>
      <c r="DO31" s="103"/>
      <c r="DP31" s="11"/>
      <c r="DQ31" s="16"/>
      <c r="DR31" s="133"/>
      <c r="DS31" s="66" t="s">
        <v>113</v>
      </c>
      <c r="DT31" s="54"/>
      <c r="DU31" s="54"/>
      <c r="DV31" s="54"/>
      <c r="DW31" s="54"/>
      <c r="DX31" s="54"/>
      <c r="DY31" s="103"/>
      <c r="DZ31" s="11"/>
      <c r="EA31" s="16"/>
      <c r="EB31" s="133"/>
      <c r="EC31" s="66" t="s">
        <v>113</v>
      </c>
      <c r="ED31" s="54"/>
      <c r="EE31" s="54"/>
      <c r="EF31" s="54"/>
      <c r="EG31" s="54"/>
      <c r="EH31" s="54"/>
      <c r="EI31" s="103"/>
      <c r="EJ31" s="11"/>
      <c r="EK31" s="16"/>
      <c r="EL31" s="133"/>
      <c r="EM31" s="66" t="s">
        <v>113</v>
      </c>
      <c r="EN31" s="54"/>
      <c r="EO31" s="54"/>
      <c r="EP31" s="54"/>
      <c r="EQ31" s="54"/>
      <c r="ER31" s="54"/>
      <c r="ES31" s="103"/>
      <c r="ET31" s="11"/>
      <c r="EU31" s="16"/>
      <c r="EV31" s="133"/>
      <c r="EW31" s="66" t="s">
        <v>113</v>
      </c>
      <c r="EX31" s="54"/>
      <c r="EY31" s="54"/>
      <c r="EZ31" s="54"/>
      <c r="FA31" s="54"/>
      <c r="FB31" s="54"/>
      <c r="FC31" s="103"/>
      <c r="FD31" s="11"/>
      <c r="FE31" s="16"/>
      <c r="FF31" s="133"/>
      <c r="FG31" s="66" t="s">
        <v>113</v>
      </c>
      <c r="FH31" s="54"/>
      <c r="FI31" s="54"/>
      <c r="FJ31" s="54"/>
      <c r="FK31" s="54"/>
      <c r="FL31" s="54"/>
      <c r="FM31" s="103"/>
      <c r="FN31" s="11"/>
      <c r="FO31" s="16"/>
      <c r="FP31" s="133"/>
      <c r="FQ31" s="66" t="s">
        <v>113</v>
      </c>
      <c r="FR31" s="54"/>
      <c r="FS31" s="54"/>
      <c r="FT31" s="54"/>
      <c r="FU31" s="54"/>
      <c r="FV31" s="54"/>
      <c r="FW31" s="103"/>
      <c r="FX31" s="11"/>
      <c r="FY31" s="16"/>
      <c r="FZ31" s="133"/>
      <c r="GA31" s="66" t="s">
        <v>113</v>
      </c>
      <c r="GB31" s="54"/>
      <c r="GC31" s="54"/>
      <c r="GD31" s="54"/>
      <c r="GE31" s="54"/>
      <c r="GF31" s="54"/>
      <c r="GG31" s="103"/>
      <c r="GH31" s="11"/>
      <c r="GI31" s="16"/>
      <c r="GJ31" s="133"/>
      <c r="GK31" s="66" t="s">
        <v>113</v>
      </c>
      <c r="GL31" s="54"/>
      <c r="GM31" s="54"/>
      <c r="GN31" s="54"/>
      <c r="GO31" s="54"/>
      <c r="GP31" s="54"/>
      <c r="GQ31" s="103"/>
      <c r="GR31" s="11"/>
      <c r="GS31" s="16"/>
      <c r="GT31" s="133"/>
      <c r="GU31" s="66" t="s">
        <v>113</v>
      </c>
      <c r="GV31" s="54"/>
      <c r="GW31" s="54"/>
      <c r="GX31" s="54"/>
      <c r="GY31" s="54"/>
      <c r="GZ31" s="54"/>
      <c r="HA31" s="103"/>
      <c r="HB31" s="11"/>
      <c r="HC31" s="16"/>
      <c r="HD31" s="133"/>
      <c r="HE31" s="66" t="s">
        <v>113</v>
      </c>
      <c r="HF31" s="54"/>
      <c r="HG31" s="54"/>
      <c r="HH31" s="54"/>
      <c r="HI31" s="54"/>
      <c r="HJ31" s="54"/>
      <c r="HK31" s="103"/>
      <c r="HL31" s="11"/>
      <c r="HM31" s="16"/>
      <c r="HN31" s="133"/>
      <c r="HO31" s="66" t="s">
        <v>113</v>
      </c>
      <c r="HP31" s="54"/>
      <c r="HQ31" s="54"/>
      <c r="HR31" s="54"/>
      <c r="HS31" s="54"/>
      <c r="HT31" s="54"/>
      <c r="HU31" s="103"/>
      <c r="HV31" s="11"/>
      <c r="HW31" s="16"/>
      <c r="HX31" s="133"/>
      <c r="HY31" s="66" t="s">
        <v>113</v>
      </c>
      <c r="HZ31" s="54"/>
      <c r="IA31" s="54"/>
      <c r="IB31" s="54"/>
      <c r="IC31" s="54"/>
      <c r="ID31" s="54"/>
      <c r="IE31" s="103"/>
      <c r="IF31" s="11"/>
      <c r="IG31" s="16"/>
      <c r="IH31" s="133"/>
      <c r="II31" s="66" t="s">
        <v>113</v>
      </c>
      <c r="IJ31" s="54"/>
      <c r="IK31" s="54"/>
      <c r="IL31" s="54" t="s">
        <v>157</v>
      </c>
      <c r="IM31" s="54"/>
      <c r="IN31" s="54"/>
      <c r="IO31" s="103"/>
      <c r="IP31" s="11"/>
      <c r="IQ31" s="16"/>
      <c r="IR31" s="133"/>
      <c r="IS31" s="66" t="s">
        <v>113</v>
      </c>
      <c r="IT31" s="54"/>
      <c r="IU31" s="54"/>
      <c r="IV31" s="54"/>
      <c r="IW31" s="54"/>
      <c r="IX31" s="54"/>
      <c r="IY31" s="103"/>
      <c r="IZ31" s="11"/>
      <c r="JA31" s="16"/>
      <c r="JB31" s="133"/>
      <c r="JC31" s="66" t="s">
        <v>113</v>
      </c>
      <c r="JD31" s="54"/>
      <c r="JE31" s="54"/>
      <c r="JF31" s="54"/>
      <c r="JG31" s="54"/>
      <c r="JH31" s="54"/>
      <c r="JI31" s="103"/>
      <c r="JJ31" s="11"/>
      <c r="JK31" s="16"/>
      <c r="JL31" s="133"/>
      <c r="JM31" s="66" t="s">
        <v>113</v>
      </c>
      <c r="JN31" s="54"/>
      <c r="JO31" s="54"/>
      <c r="JP31" s="54"/>
      <c r="JQ31" s="54"/>
      <c r="JR31" s="54"/>
      <c r="JS31" s="103"/>
      <c r="JT31" s="11"/>
      <c r="JU31" s="16"/>
    </row>
    <row xmlns:x14ac="http://schemas.microsoft.com/office/spreadsheetml/2009/9/ac" r="32" ht="16.5" customHeight="true" x14ac:dyDescent="0.25">
      <c r="A32" s="430" t="str">
        <f ca="true">IF(ISBLANK('Data Summary'!A34),"",'Data Summary'!A34)</f>
        <v/>
      </c>
      <c r="B32" s="133"/>
      <c r="C32" s="66" t="s">
        <v>89</v>
      </c>
      <c r="D32" s="54"/>
      <c r="E32" s="54"/>
      <c r="F32" s="54"/>
      <c r="G32" s="54"/>
      <c r="H32" s="54"/>
      <c r="I32" s="103"/>
      <c r="J32" s="11"/>
      <c r="K32" s="16"/>
      <c r="L32" s="133"/>
      <c r="M32" s="66" t="s">
        <v>89</v>
      </c>
      <c r="N32" s="54"/>
      <c r="O32" s="54"/>
      <c r="P32" s="54"/>
      <c r="Q32" s="54"/>
      <c r="R32" s="54"/>
      <c r="S32" s="103"/>
      <c r="T32" s="11"/>
      <c r="U32" s="16"/>
      <c r="V32" s="133"/>
      <c r="W32" s="66" t="s">
        <v>89</v>
      </c>
      <c r="X32" s="54"/>
      <c r="Y32" s="54"/>
      <c r="Z32" s="54"/>
      <c r="AA32" s="54"/>
      <c r="AB32" s="54"/>
      <c r="AC32" s="103"/>
      <c r="AD32" s="11"/>
      <c r="AE32" s="16"/>
      <c r="AF32" s="133"/>
      <c r="AG32" s="66" t="s">
        <v>89</v>
      </c>
      <c r="AH32" s="54"/>
      <c r="AI32" s="54"/>
      <c r="AJ32" s="54"/>
      <c r="AK32" s="54"/>
      <c r="AL32" s="54"/>
      <c r="AM32" s="103"/>
      <c r="AN32" s="11"/>
      <c r="AO32" s="16"/>
      <c r="AP32" s="133"/>
      <c r="AQ32" s="66" t="s">
        <v>89</v>
      </c>
      <c r="AR32" s="54"/>
      <c r="AS32" s="54"/>
      <c r="AT32" s="54"/>
      <c r="AU32" s="54"/>
      <c r="AV32" s="54"/>
      <c r="AW32" s="103"/>
      <c r="AX32" s="11"/>
      <c r="AY32" s="16"/>
      <c r="AZ32" s="133"/>
      <c r="BA32" s="66" t="s">
        <v>89</v>
      </c>
      <c r="BB32" s="54"/>
      <c r="BC32" s="54"/>
      <c r="BD32" s="54"/>
      <c r="BE32" s="54"/>
      <c r="BF32" s="54"/>
      <c r="BG32" s="103"/>
      <c r="BH32" s="11"/>
      <c r="BI32" s="16"/>
      <c r="BJ32" s="133"/>
      <c r="BK32" s="66" t="s">
        <v>89</v>
      </c>
      <c r="BL32" s="54"/>
      <c r="BM32" s="54"/>
      <c r="BN32" s="54"/>
      <c r="BO32" s="54"/>
      <c r="BP32" s="54"/>
      <c r="BQ32" s="103"/>
      <c r="BR32" s="11"/>
      <c r="BS32" s="16"/>
      <c r="BT32" s="133"/>
      <c r="BU32" s="66" t="s">
        <v>89</v>
      </c>
      <c r="BV32" s="54"/>
      <c r="BW32" s="54"/>
      <c r="BX32" s="54"/>
      <c r="BY32" s="54"/>
      <c r="BZ32" s="54"/>
      <c r="CA32" s="103"/>
      <c r="CB32" s="11"/>
      <c r="CC32" s="16"/>
      <c r="CD32" s="133"/>
      <c r="CE32" s="66" t="s">
        <v>89</v>
      </c>
      <c r="CF32" s="54"/>
      <c r="CG32" s="54"/>
      <c r="CH32" s="54"/>
      <c r="CI32" s="54"/>
      <c r="CJ32" s="54"/>
      <c r="CK32" s="103"/>
      <c r="CL32" s="11"/>
      <c r="CM32" s="16"/>
      <c r="CN32" s="133"/>
      <c r="CO32" s="66" t="s">
        <v>89</v>
      </c>
      <c r="CP32" s="54"/>
      <c r="CQ32" s="54"/>
      <c r="CR32" s="54"/>
      <c r="CS32" s="54"/>
      <c r="CT32" s="54"/>
      <c r="CU32" s="103"/>
      <c r="CV32" s="11"/>
      <c r="CW32" s="16"/>
      <c r="CX32" s="133"/>
      <c r="CY32" s="66" t="s">
        <v>89</v>
      </c>
      <c r="CZ32" s="54"/>
      <c r="DA32" s="54"/>
      <c r="DB32" s="54"/>
      <c r="DC32" s="54"/>
      <c r="DD32" s="54"/>
      <c r="DE32" s="103"/>
      <c r="DF32" s="11"/>
      <c r="DG32" s="16"/>
      <c r="DH32" s="133"/>
      <c r="DI32" s="66" t="s">
        <v>89</v>
      </c>
      <c r="DJ32" s="54"/>
      <c r="DK32" s="54"/>
      <c r="DL32" s="54"/>
      <c r="DM32" s="54"/>
      <c r="DN32" s="54"/>
      <c r="DO32" s="103"/>
      <c r="DP32" s="11"/>
      <c r="DQ32" s="16"/>
      <c r="DR32" s="133"/>
      <c r="DS32" s="66" t="s">
        <v>89</v>
      </c>
      <c r="DT32" s="54"/>
      <c r="DU32" s="54"/>
      <c r="DV32" s="54"/>
      <c r="DW32" s="54"/>
      <c r="DX32" s="54"/>
      <c r="DY32" s="103"/>
      <c r="DZ32" s="11"/>
      <c r="EA32" s="16"/>
      <c r="EB32" s="133"/>
      <c r="EC32" s="66" t="s">
        <v>89</v>
      </c>
      <c r="ED32" s="54"/>
      <c r="EE32" s="54"/>
      <c r="EF32" s="54"/>
      <c r="EG32" s="54"/>
      <c r="EH32" s="54"/>
      <c r="EI32" s="103"/>
      <c r="EJ32" s="11"/>
      <c r="EK32" s="16"/>
      <c r="EL32" s="133"/>
      <c r="EM32" s="66" t="s">
        <v>89</v>
      </c>
      <c r="EN32" s="54"/>
      <c r="EO32" s="54"/>
      <c r="EP32" s="54"/>
      <c r="EQ32" s="54"/>
      <c r="ER32" s="54"/>
      <c r="ES32" s="103"/>
      <c r="ET32" s="11"/>
      <c r="EU32" s="16"/>
      <c r="EV32" s="133"/>
      <c r="EW32" s="66" t="s">
        <v>89</v>
      </c>
      <c r="EX32" s="54"/>
      <c r="EY32" s="54"/>
      <c r="EZ32" s="54"/>
      <c r="FA32" s="54"/>
      <c r="FB32" s="54"/>
      <c r="FC32" s="103"/>
      <c r="FD32" s="11"/>
      <c r="FE32" s="16"/>
      <c r="FF32" s="133"/>
      <c r="FG32" s="66" t="s">
        <v>89</v>
      </c>
      <c r="FH32" s="54"/>
      <c r="FI32" s="54"/>
      <c r="FJ32" s="54"/>
      <c r="FK32" s="54"/>
      <c r="FL32" s="54"/>
      <c r="FM32" s="103"/>
      <c r="FN32" s="11"/>
      <c r="FO32" s="16"/>
      <c r="FP32" s="133"/>
      <c r="FQ32" s="66" t="s">
        <v>89</v>
      </c>
      <c r="FR32" s="54"/>
      <c r="FS32" s="54"/>
      <c r="FT32" s="54"/>
      <c r="FU32" s="54"/>
      <c r="FV32" s="54"/>
      <c r="FW32" s="103"/>
      <c r="FX32" s="11"/>
      <c r="FY32" s="16"/>
      <c r="FZ32" s="133"/>
      <c r="GA32" s="66" t="s">
        <v>89</v>
      </c>
      <c r="GB32" s="54"/>
      <c r="GC32" s="54"/>
      <c r="GD32" s="54"/>
      <c r="GE32" s="54"/>
      <c r="GF32" s="54"/>
      <c r="GG32" s="103"/>
      <c r="GH32" s="11"/>
      <c r="GI32" s="16"/>
      <c r="GJ32" s="133"/>
      <c r="GK32" s="66" t="s">
        <v>89</v>
      </c>
      <c r="GL32" s="54"/>
      <c r="GM32" s="54"/>
      <c r="GN32" s="54"/>
      <c r="GO32" s="54"/>
      <c r="GP32" s="54"/>
      <c r="GQ32" s="103"/>
      <c r="GR32" s="11"/>
      <c r="GS32" s="16"/>
      <c r="GT32" s="133"/>
      <c r="GU32" s="66" t="s">
        <v>89</v>
      </c>
      <c r="GV32" s="54"/>
      <c r="GW32" s="54"/>
      <c r="GX32" s="54"/>
      <c r="GY32" s="54"/>
      <c r="GZ32" s="54"/>
      <c r="HA32" s="103"/>
      <c r="HB32" s="11"/>
      <c r="HC32" s="16"/>
      <c r="HD32" s="133"/>
      <c r="HE32" s="66" t="s">
        <v>89</v>
      </c>
      <c r="HF32" s="54"/>
      <c r="HG32" s="54"/>
      <c r="HH32" s="54"/>
      <c r="HI32" s="54"/>
      <c r="HJ32" s="54"/>
      <c r="HK32" s="103"/>
      <c r="HL32" s="11"/>
      <c r="HM32" s="16"/>
      <c r="HN32" s="133"/>
      <c r="HO32" s="66" t="s">
        <v>89</v>
      </c>
      <c r="HP32" s="54"/>
      <c r="HQ32" s="54"/>
      <c r="HR32" s="54"/>
      <c r="HS32" s="54"/>
      <c r="HT32" s="54"/>
      <c r="HU32" s="103"/>
      <c r="HV32" s="11"/>
      <c r="HW32" s="16"/>
      <c r="HX32" s="133"/>
      <c r="HY32" s="66" t="s">
        <v>89</v>
      </c>
      <c r="HZ32" s="54" t="s">
        <v>157</v>
      </c>
      <c r="IA32" s="54"/>
      <c r="IB32" s="54"/>
      <c r="IC32" s="54"/>
      <c r="ID32" s="54" t="s">
        <v>157</v>
      </c>
      <c r="IE32" s="103" t="s">
        <v>157</v>
      </c>
      <c r="IF32" s="11"/>
      <c r="IG32" s="16"/>
      <c r="IH32" s="133"/>
      <c r="II32" s="66" t="s">
        <v>89</v>
      </c>
      <c r="IJ32" s="54"/>
      <c r="IK32" s="54"/>
      <c r="IL32" s="54" t="s">
        <v>157</v>
      </c>
      <c r="IM32" s="54"/>
      <c r="IN32" s="54"/>
      <c r="IO32" s="103"/>
      <c r="IP32" s="11"/>
      <c r="IQ32" s="16"/>
      <c r="IR32" s="133"/>
      <c r="IS32" s="66" t="s">
        <v>89</v>
      </c>
      <c r="IT32" s="54"/>
      <c r="IU32" s="54"/>
      <c r="IV32" s="54"/>
      <c r="IW32" s="54"/>
      <c r="IX32" s="54"/>
      <c r="IY32" s="103"/>
      <c r="IZ32" s="11"/>
      <c r="JA32" s="16"/>
      <c r="JB32" s="133"/>
      <c r="JC32" s="66" t="s">
        <v>89</v>
      </c>
      <c r="JD32" s="54"/>
      <c r="JE32" s="54"/>
      <c r="JF32" s="54"/>
      <c r="JG32" s="54"/>
      <c r="JH32" s="54"/>
      <c r="JI32" s="103"/>
      <c r="JJ32" s="11"/>
      <c r="JK32" s="16"/>
      <c r="JL32" s="133"/>
      <c r="JM32" s="66" t="s">
        <v>89</v>
      </c>
      <c r="JN32" s="54"/>
      <c r="JO32" s="54"/>
      <c r="JP32" s="54"/>
      <c r="JQ32" s="54"/>
      <c r="JR32" s="54"/>
      <c r="JS32" s="103"/>
      <c r="JT32" s="11"/>
      <c r="JU32" s="16"/>
    </row>
    <row xmlns:x14ac="http://schemas.microsoft.com/office/spreadsheetml/2009/9/ac" r="33" ht="16.5" customHeight="true" x14ac:dyDescent="0.25">
      <c r="A33" s="430" t="str">
        <f ca="true">IF(ISBLANK('Data Summary'!A35),"",'Data Summary'!A35)</f>
        <v/>
      </c>
      <c r="B33" s="134"/>
      <c r="C33" s="12" t="s">
        <v>23</v>
      </c>
      <c r="D33" s="73"/>
      <c r="E33" s="73"/>
      <c r="F33" s="73"/>
      <c r="G33" s="74"/>
      <c r="H33" s="75">
        <v>11490</v>
      </c>
      <c r="I33" s="76">
        <v>410</v>
      </c>
      <c r="J33" s="11"/>
      <c r="K33" s="16"/>
      <c r="L33" s="134"/>
      <c r="M33" s="12" t="s">
        <v>23</v>
      </c>
      <c r="N33" s="73"/>
      <c r="O33" s="73"/>
      <c r="P33" s="73"/>
      <c r="Q33" s="73"/>
      <c r="R33" s="73">
        <v>11780</v>
      </c>
      <c r="S33" s="164">
        <v>424</v>
      </c>
      <c r="T33" s="11"/>
      <c r="U33" s="16"/>
      <c r="V33" s="134"/>
      <c r="W33" s="12" t="s">
        <v>23</v>
      </c>
      <c r="X33" s="73"/>
      <c r="Y33" s="73"/>
      <c r="Z33" s="73"/>
      <c r="AA33" s="74"/>
      <c r="AB33" s="75">
        <v>12089</v>
      </c>
      <c r="AC33" s="76">
        <v>455</v>
      </c>
      <c r="AD33" s="11"/>
      <c r="AE33" s="16"/>
      <c r="AF33" s="134"/>
      <c r="AG33" s="12" t="s">
        <v>23</v>
      </c>
      <c r="AH33" s="73"/>
      <c r="AI33" s="73"/>
      <c r="AJ33" s="73"/>
      <c r="AK33" s="74"/>
      <c r="AL33" s="75">
        <v>12471</v>
      </c>
      <c r="AM33" s="76">
        <v>491</v>
      </c>
      <c r="AN33" s="11"/>
      <c r="AO33" s="16"/>
      <c r="AP33" s="134"/>
      <c r="AQ33" s="12" t="s">
        <v>23</v>
      </c>
      <c r="AR33" s="73"/>
      <c r="AS33" s="73"/>
      <c r="AT33" s="73"/>
      <c r="AU33" s="74"/>
      <c r="AV33" s="75">
        <v>13181</v>
      </c>
      <c r="AW33" s="76">
        <v>595</v>
      </c>
      <c r="AX33" s="11"/>
      <c r="AY33" s="16"/>
      <c r="AZ33" s="134"/>
      <c r="BA33" s="12" t="s">
        <v>23</v>
      </c>
      <c r="BB33" s="73"/>
      <c r="BC33" s="73"/>
      <c r="BD33" s="73"/>
      <c r="BE33" s="74"/>
      <c r="BF33" s="75">
        <v>16513</v>
      </c>
      <c r="BG33" s="76">
        <v>706</v>
      </c>
      <c r="BH33" s="11"/>
      <c r="BI33" s="16"/>
      <c r="BJ33" s="134"/>
      <c r="BK33" s="12" t="s">
        <v>23</v>
      </c>
      <c r="BL33" s="73"/>
      <c r="BM33" s="73"/>
      <c r="BN33" s="73"/>
      <c r="BO33" s="74"/>
      <c r="BP33" s="75">
        <v>19412</v>
      </c>
      <c r="BQ33" s="76">
        <v>835</v>
      </c>
      <c r="BR33" s="11"/>
      <c r="BS33" s="16"/>
      <c r="BT33" s="134"/>
      <c r="BU33" s="12" t="s">
        <v>23</v>
      </c>
      <c r="BV33" s="73"/>
      <c r="BW33" s="73"/>
      <c r="BX33" s="73"/>
      <c r="BY33" s="74"/>
      <c r="BZ33" s="75">
        <v>20660</v>
      </c>
      <c r="CA33" s="76">
        <v>952</v>
      </c>
      <c r="CB33" s="11"/>
      <c r="CC33" s="16"/>
      <c r="CD33" s="134"/>
      <c r="CE33" s="12" t="s">
        <v>23</v>
      </c>
      <c r="CF33" s="73"/>
      <c r="CG33" s="73"/>
      <c r="CH33" s="73"/>
      <c r="CI33" s="74"/>
      <c r="CJ33" s="75">
        <v>23354</v>
      </c>
      <c r="CK33" s="76">
        <v>1087</v>
      </c>
      <c r="CL33" s="11"/>
      <c r="CM33" s="16"/>
      <c r="CN33" s="134"/>
      <c r="CO33" s="12" t="s">
        <v>23</v>
      </c>
      <c r="CP33" s="73"/>
      <c r="CQ33" s="73"/>
      <c r="CR33" s="73"/>
      <c r="CS33" s="74"/>
      <c r="CT33" s="75">
        <v>25212</v>
      </c>
      <c r="CU33" s="76">
        <v>1197</v>
      </c>
      <c r="CV33" s="11"/>
      <c r="CW33" s="16"/>
      <c r="CX33" s="134"/>
      <c r="CY33" s="12" t="s">
        <v>23</v>
      </c>
      <c r="CZ33" s="73"/>
      <c r="DA33" s="73"/>
      <c r="DB33" s="73"/>
      <c r="DC33" s="74"/>
      <c r="DD33" s="75">
        <v>26951</v>
      </c>
      <c r="DE33" s="76">
        <v>1351</v>
      </c>
      <c r="DF33" s="11"/>
      <c r="DG33" s="16"/>
      <c r="DH33" s="134"/>
      <c r="DI33" s="12" t="s">
        <v>23</v>
      </c>
      <c r="DJ33" s="73"/>
      <c r="DK33" s="10"/>
      <c r="DL33" s="10"/>
      <c r="DM33" s="74"/>
      <c r="DN33" s="75"/>
      <c r="DO33" s="76"/>
      <c r="DP33" s="11"/>
      <c r="DQ33" s="16"/>
      <c r="DR33" s="134"/>
      <c r="DS33" s="12" t="s">
        <v>23</v>
      </c>
      <c r="DT33" s="73"/>
      <c r="DU33" s="10"/>
      <c r="DV33" s="10"/>
      <c r="DW33" s="74">
        <v>3418</v>
      </c>
      <c r="DX33" s="75">
        <v>28349</v>
      </c>
      <c r="DY33" s="76">
        <v>1517</v>
      </c>
      <c r="DZ33" s="11"/>
      <c r="EA33" s="16"/>
      <c r="EB33" s="134"/>
      <c r="EC33" s="12" t="s">
        <v>23</v>
      </c>
      <c r="ED33" s="73"/>
      <c r="EE33" s="10"/>
      <c r="EF33" s="10"/>
      <c r="EG33" s="108"/>
      <c r="EH33" s="108"/>
      <c r="EI33" s="109"/>
      <c r="EJ33" s="11"/>
      <c r="EK33" s="16"/>
      <c r="EL33" s="134"/>
      <c r="EM33" s="12" t="s">
        <v>23</v>
      </c>
      <c r="EN33" s="73"/>
      <c r="EO33" s="10"/>
      <c r="EP33" s="10"/>
      <c r="EQ33" s="108">
        <v>3580</v>
      </c>
      <c r="ER33" s="108">
        <v>29643</v>
      </c>
      <c r="ES33" s="109">
        <v>1710</v>
      </c>
      <c r="ET33" s="11"/>
      <c r="EU33" s="16"/>
      <c r="EV33" s="134"/>
      <c r="EW33" s="12" t="s">
        <v>23</v>
      </c>
      <c r="EX33" s="10"/>
      <c r="EY33" s="10"/>
      <c r="EZ33" s="10"/>
      <c r="FA33" s="108"/>
      <c r="FB33" s="108"/>
      <c r="FC33" s="109"/>
      <c r="FD33" s="11"/>
      <c r="FE33" s="16"/>
      <c r="FF33" s="134"/>
      <c r="FG33" s="12" t="s">
        <v>23</v>
      </c>
      <c r="FH33" s="10"/>
      <c r="FI33" s="10"/>
      <c r="FJ33" s="10"/>
      <c r="FK33" s="108">
        <v>3688</v>
      </c>
      <c r="FL33" s="108">
        <v>30534</v>
      </c>
      <c r="FM33" s="109">
        <v>1912</v>
      </c>
      <c r="FN33" s="11"/>
      <c r="FO33" s="16"/>
      <c r="FP33" s="134"/>
      <c r="FQ33" s="12" t="s">
        <v>23</v>
      </c>
      <c r="FR33" s="10"/>
      <c r="FS33" s="10"/>
      <c r="FT33" s="10"/>
      <c r="FU33" s="74"/>
      <c r="FV33" s="75"/>
      <c r="FW33" s="76"/>
      <c r="FX33" s="11"/>
      <c r="FY33" s="16"/>
      <c r="FZ33" s="134"/>
      <c r="GA33" s="12" t="s">
        <v>23</v>
      </c>
      <c r="GB33" s="10"/>
      <c r="GC33" s="10"/>
      <c r="GD33" s="10"/>
      <c r="GE33" s="74"/>
      <c r="GF33" s="75"/>
      <c r="GG33" s="76"/>
      <c r="GH33" s="11"/>
      <c r="GI33" s="16"/>
      <c r="GJ33" s="134"/>
      <c r="GK33" s="12" t="s">
        <v>23</v>
      </c>
      <c r="GL33" s="10"/>
      <c r="GM33" s="10"/>
      <c r="GN33" s="10"/>
      <c r="GO33" s="74"/>
      <c r="GP33" s="75"/>
      <c r="GQ33" s="76"/>
      <c r="GR33" s="11"/>
      <c r="GS33" s="16"/>
      <c r="GT33" s="134"/>
      <c r="GU33" s="12" t="s">
        <v>23</v>
      </c>
      <c r="GV33" s="10"/>
      <c r="GW33" s="10"/>
      <c r="GX33" s="10"/>
      <c r="GY33" s="74"/>
      <c r="GZ33" s="75"/>
      <c r="HA33" s="76"/>
      <c r="HB33" s="11"/>
      <c r="HC33" s="16"/>
      <c r="HD33" s="134"/>
      <c r="HE33" s="12" t="s">
        <v>23</v>
      </c>
      <c r="HF33" s="10"/>
      <c r="HG33" s="10"/>
      <c r="HH33" s="10"/>
      <c r="HI33" s="74"/>
      <c r="HJ33" s="75"/>
      <c r="HK33" s="76"/>
      <c r="HL33" s="11"/>
      <c r="HM33" s="16"/>
      <c r="HN33" s="134"/>
      <c r="HO33" s="12" t="s">
        <v>23</v>
      </c>
      <c r="HP33" s="10"/>
      <c r="HQ33" s="10"/>
      <c r="HR33" s="10"/>
      <c r="HS33" s="74"/>
      <c r="HT33" s="75"/>
      <c r="HU33" s="76"/>
      <c r="HV33" s="11"/>
      <c r="HW33" s="16"/>
      <c r="HX33" s="134"/>
      <c r="HY33" s="12" t="s">
        <v>23</v>
      </c>
      <c r="HZ33" s="217"/>
      <c r="IA33" s="217"/>
      <c r="IB33" s="217"/>
      <c r="IC33" s="218"/>
      <c r="ID33" s="219">
        <v>35838</v>
      </c>
      <c r="IE33" s="76">
        <v>3393</v>
      </c>
      <c r="IF33" s="11"/>
      <c r="IG33" s="16"/>
      <c r="IH33" s="134"/>
      <c r="II33" s="12" t="s">
        <v>23</v>
      </c>
      <c r="IJ33" s="217"/>
      <c r="IK33" s="217"/>
      <c r="IL33" s="217"/>
      <c r="IM33" s="218"/>
      <c r="IN33" s="219"/>
      <c r="IO33" s="76"/>
      <c r="IP33" s="11"/>
      <c r="IQ33" s="16"/>
      <c r="IR33" s="134"/>
      <c r="IS33" s="12" t="s">
        <v>23</v>
      </c>
      <c r="IT33" s="10"/>
      <c r="IU33" s="10"/>
      <c r="IV33" s="10"/>
      <c r="IW33" s="74"/>
      <c r="IX33" s="75"/>
      <c r="IY33" s="76"/>
      <c r="IZ33" s="11"/>
      <c r="JA33" s="16"/>
      <c r="JB33" s="134"/>
      <c r="JC33" s="12" t="s">
        <v>23</v>
      </c>
      <c r="JD33" s="10"/>
      <c r="JE33" s="10"/>
      <c r="JF33" s="10"/>
      <c r="JG33" s="74"/>
      <c r="JH33" s="75"/>
      <c r="JI33" s="76"/>
      <c r="JJ33" s="11"/>
      <c r="JK33" s="16"/>
      <c r="JL33" s="134"/>
      <c r="JM33" s="12" t="s">
        <v>23</v>
      </c>
      <c r="JN33" s="217">
        <v>44968</v>
      </c>
      <c r="JO33" s="217" t="s">
        <v>408</v>
      </c>
      <c r="JP33" s="217" t="s">
        <v>408</v>
      </c>
      <c r="JQ33" s="218">
        <v>4840</v>
      </c>
      <c r="JR33" s="219">
        <v>36492</v>
      </c>
      <c r="JS33" s="76">
        <v>3636</v>
      </c>
      <c r="JT33" s="11"/>
      <c r="JU33" s="16"/>
    </row>
    <row xmlns:x14ac="http://schemas.microsoft.com/office/spreadsheetml/2009/9/ac" r="34" s="3" customFormat="true" ht="16.5" customHeight="true" thickBot="true" x14ac:dyDescent="0.3">
      <c r="A34" s="430" t="str">
        <f ca="true">IF(ISBLANK('Data Summary'!A36),"",'Data Summary'!A36)</f>
        <v/>
      </c>
      <c r="B34" s="135"/>
      <c r="C34" s="28" t="s">
        <v>20</v>
      </c>
      <c r="D34" s="78">
        <f>11490+410</f>
        <v>11900</v>
      </c>
      <c r="E34" s="78">
        <f>1745+381</f>
        <v>2126</v>
      </c>
      <c r="F34" s="78">
        <f>9745+29</f>
        <v>9774</v>
      </c>
      <c r="G34" s="78"/>
      <c r="H34" s="78">
        <v>11490</v>
      </c>
      <c r="I34" s="79">
        <v>410</v>
      </c>
      <c r="J34" s="25"/>
      <c r="K34" s="18"/>
      <c r="L34" s="135"/>
      <c r="M34" s="28" t="s">
        <v>20</v>
      </c>
      <c r="N34" s="78">
        <f>SUM(R34:S34)</f>
        <v>12204</v>
      </c>
      <c r="O34" s="162">
        <f>1793+395</f>
        <v>2188</v>
      </c>
      <c r="P34" s="162">
        <f>9987+29</f>
        <v>10016</v>
      </c>
      <c r="Q34" s="162"/>
      <c r="R34" s="162">
        <v>11780</v>
      </c>
      <c r="S34" s="163">
        <v>424</v>
      </c>
      <c r="T34" s="25"/>
      <c r="U34" s="18"/>
      <c r="V34" s="135"/>
      <c r="W34" s="28" t="s">
        <v>20</v>
      </c>
      <c r="X34" s="78">
        <f>SUM(AB34:AC34)</f>
        <v>12544</v>
      </c>
      <c r="Y34" s="78">
        <f>1930+426</f>
        <v>2356</v>
      </c>
      <c r="Z34" s="78">
        <f>10159+29</f>
        <v>10188</v>
      </c>
      <c r="AA34" s="78"/>
      <c r="AB34" s="78">
        <v>12089</v>
      </c>
      <c r="AC34" s="79">
        <v>455</v>
      </c>
      <c r="AD34" s="25"/>
      <c r="AE34" s="18"/>
      <c r="AF34" s="135"/>
      <c r="AG34" s="28" t="s">
        <v>20</v>
      </c>
      <c r="AH34" s="78">
        <f>SUM(AL34:AM34)</f>
        <v>12962</v>
      </c>
      <c r="AI34" s="78">
        <f>1998+449</f>
        <v>2447</v>
      </c>
      <c r="AJ34" s="78">
        <f>10473+42</f>
        <v>10515</v>
      </c>
      <c r="AK34" s="78"/>
      <c r="AL34" s="78">
        <v>12471</v>
      </c>
      <c r="AM34" s="79">
        <v>491</v>
      </c>
      <c r="AN34" s="25"/>
      <c r="AO34" s="18"/>
      <c r="AP34" s="135"/>
      <c r="AQ34" s="28" t="s">
        <v>20</v>
      </c>
      <c r="AR34" s="78">
        <f>SUM(AV34:AW34)</f>
        <v>13776</v>
      </c>
      <c r="AS34" s="78">
        <f>2134+533</f>
        <v>2667</v>
      </c>
      <c r="AT34" s="78">
        <f>11047+62</f>
        <v>11109</v>
      </c>
      <c r="AU34" s="78"/>
      <c r="AV34" s="78">
        <v>13181</v>
      </c>
      <c r="AW34" s="79">
        <v>595</v>
      </c>
      <c r="AX34" s="25"/>
      <c r="AY34" s="18"/>
      <c r="AZ34" s="135"/>
      <c r="BA34" s="28" t="s">
        <v>20</v>
      </c>
      <c r="BB34" s="78">
        <f>SUM(BF34:BG34)</f>
        <v>17219</v>
      </c>
      <c r="BC34" s="78">
        <f>2428+617</f>
        <v>3045</v>
      </c>
      <c r="BD34" s="78">
        <f>14085+89</f>
        <v>14174</v>
      </c>
      <c r="BE34" s="78"/>
      <c r="BF34" s="78">
        <v>16513</v>
      </c>
      <c r="BG34" s="79">
        <v>706</v>
      </c>
      <c r="BH34" s="25"/>
      <c r="BI34" s="18"/>
      <c r="BJ34" s="135"/>
      <c r="BK34" s="28" t="s">
        <v>20</v>
      </c>
      <c r="BL34" s="78">
        <f>SUM(BP34:BQ34)</f>
        <v>20247</v>
      </c>
      <c r="BM34" s="78">
        <f>2676+707</f>
        <v>3383</v>
      </c>
      <c r="BN34" s="78">
        <f>16736+128</f>
        <v>16864</v>
      </c>
      <c r="BO34" s="78"/>
      <c r="BP34" s="78">
        <v>19412</v>
      </c>
      <c r="BQ34" s="79">
        <v>835</v>
      </c>
      <c r="BR34" s="25"/>
      <c r="BS34" s="18"/>
      <c r="BT34" s="135"/>
      <c r="BU34" s="28" t="s">
        <v>20</v>
      </c>
      <c r="BV34" s="83">
        <f>SUM(BZ34:CA34)</f>
        <v>21612</v>
      </c>
      <c r="BW34" s="83">
        <f>2680+803</f>
        <v>3483</v>
      </c>
      <c r="BX34" s="83">
        <f>17980+149</f>
        <v>18129</v>
      </c>
      <c r="BY34" s="84"/>
      <c r="BZ34" s="78">
        <v>20660</v>
      </c>
      <c r="CA34" s="79">
        <v>952</v>
      </c>
      <c r="CB34" s="25"/>
      <c r="CC34" s="18"/>
      <c r="CD34" s="135"/>
      <c r="CE34" s="28" t="s">
        <v>20</v>
      </c>
      <c r="CF34" s="83">
        <f>SUM(CJ34:CK34)</f>
        <v>24441</v>
      </c>
      <c r="CG34" s="83">
        <f>3100+904</f>
        <v>4004</v>
      </c>
      <c r="CH34" s="83">
        <f>20254+183</f>
        <v>20437</v>
      </c>
      <c r="CI34" s="84"/>
      <c r="CJ34" s="78">
        <v>23354</v>
      </c>
      <c r="CK34" s="79">
        <v>1087</v>
      </c>
      <c r="CL34" s="25"/>
      <c r="CM34" s="18"/>
      <c r="CN34" s="135"/>
      <c r="CO34" s="28" t="s">
        <v>20</v>
      </c>
      <c r="CP34" s="78">
        <f>SUM(CT34:CU34)</f>
        <v>26409</v>
      </c>
      <c r="CQ34" s="78">
        <f>3206+976</f>
        <v>4182</v>
      </c>
      <c r="CR34" s="78">
        <f>21886+209</f>
        <v>22095</v>
      </c>
      <c r="CS34" s="78"/>
      <c r="CT34" s="78">
        <v>25212</v>
      </c>
      <c r="CU34" s="79">
        <v>1197</v>
      </c>
      <c r="CV34" s="25"/>
      <c r="CW34" s="18"/>
      <c r="CX34" s="135"/>
      <c r="CY34" s="28" t="s">
        <v>20</v>
      </c>
      <c r="CZ34" s="78">
        <f>SUM(DD34:DE34)</f>
        <v>28302</v>
      </c>
      <c r="DA34" s="78">
        <f>3206+1053</f>
        <v>4259</v>
      </c>
      <c r="DB34" s="78">
        <f>23745+298</f>
        <v>24043</v>
      </c>
      <c r="DC34" s="78"/>
      <c r="DD34" s="78">
        <v>26951</v>
      </c>
      <c r="DE34" s="79">
        <v>1351</v>
      </c>
      <c r="DF34" s="25"/>
      <c r="DG34" s="18"/>
      <c r="DH34" s="135"/>
      <c r="DI34" s="28" t="s">
        <v>20</v>
      </c>
      <c r="DJ34" s="78"/>
      <c r="DK34" s="78"/>
      <c r="DL34" s="78"/>
      <c r="DM34" s="84"/>
      <c r="DN34" s="83"/>
      <c r="DO34" s="85"/>
      <c r="DP34" s="25"/>
      <c r="DQ34" s="18"/>
      <c r="DR34" s="135"/>
      <c r="DS34" s="28" t="s">
        <v>20</v>
      </c>
      <c r="DT34" s="78"/>
      <c r="DU34" s="78"/>
      <c r="DV34" s="78"/>
      <c r="DW34" s="84"/>
      <c r="DX34" s="83">
        <v>28349</v>
      </c>
      <c r="DY34" s="85">
        <v>1517</v>
      </c>
      <c r="DZ34" s="25"/>
      <c r="EA34" s="18"/>
      <c r="EB34" s="135"/>
      <c r="EC34" s="28" t="s">
        <v>20</v>
      </c>
      <c r="ED34" s="78"/>
      <c r="EE34" s="83"/>
      <c r="EF34" s="83"/>
      <c r="EG34" s="29"/>
      <c r="EH34" s="110"/>
      <c r="EI34" s="30"/>
      <c r="EJ34" s="25"/>
      <c r="EK34" s="18"/>
      <c r="EL34" s="135"/>
      <c r="EM34" s="28" t="s">
        <v>20</v>
      </c>
      <c r="EN34" s="78"/>
      <c r="EO34" s="83"/>
      <c r="EP34" s="83"/>
      <c r="EQ34" s="29"/>
      <c r="ER34" s="110">
        <v>29482</v>
      </c>
      <c r="ES34" s="30">
        <v>1710</v>
      </c>
      <c r="ET34" s="25"/>
      <c r="EU34" s="18"/>
      <c r="EV34" s="135"/>
      <c r="EW34" s="28" t="s">
        <v>20</v>
      </c>
      <c r="EX34" s="83"/>
      <c r="EY34" s="83"/>
      <c r="EZ34" s="83"/>
      <c r="FA34" s="29"/>
      <c r="FB34" s="29"/>
      <c r="FC34" s="30"/>
      <c r="FD34" s="25"/>
      <c r="FE34" s="18"/>
      <c r="FF34" s="135"/>
      <c r="FG34" s="28" t="s">
        <v>20</v>
      </c>
      <c r="FH34" s="83"/>
      <c r="FI34" s="83"/>
      <c r="FJ34" s="83"/>
      <c r="FK34" s="29"/>
      <c r="FL34" s="29">
        <v>30534</v>
      </c>
      <c r="FM34" s="30">
        <v>1912</v>
      </c>
      <c r="FN34" s="25"/>
      <c r="FO34" s="18"/>
      <c r="FP34" s="135"/>
      <c r="FQ34" s="28" t="s">
        <v>20</v>
      </c>
      <c r="FR34" s="78">
        <v>94</v>
      </c>
      <c r="FS34" s="83"/>
      <c r="FT34" s="83"/>
      <c r="FU34" s="84"/>
      <c r="FV34" s="83"/>
      <c r="FW34" s="85"/>
      <c r="FX34" s="25"/>
      <c r="FY34" s="18"/>
      <c r="FZ34" s="135"/>
      <c r="GA34" s="28" t="s">
        <v>20</v>
      </c>
      <c r="GB34" s="83"/>
      <c r="GC34" s="83"/>
      <c r="GD34" s="83"/>
      <c r="GE34" s="84"/>
      <c r="GF34" s="83"/>
      <c r="GG34" s="85"/>
      <c r="GH34" s="25"/>
      <c r="GI34" s="18"/>
      <c r="GJ34" s="135"/>
      <c r="GK34" s="28" t="s">
        <v>20</v>
      </c>
      <c r="GL34" s="83">
        <f>SUM(GP34:GQ34)</f>
        <v>34381</v>
      </c>
      <c r="GM34" s="83"/>
      <c r="GN34" s="83"/>
      <c r="GO34" s="84"/>
      <c r="GP34" s="78">
        <v>32048</v>
      </c>
      <c r="GQ34" s="79">
        <v>2333</v>
      </c>
      <c r="GR34" s="25"/>
      <c r="GS34" s="18"/>
      <c r="GT34" s="135"/>
      <c r="GU34" s="28" t="s">
        <v>20</v>
      </c>
      <c r="GV34" s="83">
        <f>SUM(GZ34:HA34)</f>
        <v>36203</v>
      </c>
      <c r="GW34" s="83"/>
      <c r="GX34" s="83"/>
      <c r="GY34" s="84"/>
      <c r="GZ34" s="78">
        <v>33373</v>
      </c>
      <c r="HA34" s="79">
        <v>2830</v>
      </c>
      <c r="HB34" s="25"/>
      <c r="HC34" s="18"/>
      <c r="HD34" s="135"/>
      <c r="HE34" s="28" t="s">
        <v>20</v>
      </c>
      <c r="HF34" s="83">
        <f>SUM(HJ34:HK34)</f>
        <v>38023</v>
      </c>
      <c r="HG34" s="83"/>
      <c r="HH34" s="83"/>
      <c r="HI34" s="84"/>
      <c r="HJ34" s="78">
        <v>34867</v>
      </c>
      <c r="HK34" s="79">
        <v>3156</v>
      </c>
      <c r="HL34" s="25"/>
      <c r="HM34" s="18"/>
      <c r="HN34" s="135"/>
      <c r="HO34" s="28" t="s">
        <v>20</v>
      </c>
      <c r="HP34" s="78">
        <v>63</v>
      </c>
      <c r="HQ34" s="83"/>
      <c r="HR34" s="83"/>
      <c r="HS34" s="84"/>
      <c r="HT34" s="83"/>
      <c r="HU34" s="85"/>
      <c r="HV34" s="25"/>
      <c r="HW34" s="18"/>
      <c r="HX34" s="135"/>
      <c r="HY34" s="28" t="s">
        <v>20</v>
      </c>
      <c r="HZ34" s="78"/>
      <c r="IA34" s="78"/>
      <c r="IB34" s="78"/>
      <c r="IC34" s="78"/>
      <c r="ID34" s="78">
        <v>35838</v>
      </c>
      <c r="IE34" s="79">
        <v>3393</v>
      </c>
      <c r="IF34" s="25"/>
      <c r="IG34" s="18"/>
      <c r="IH34" s="135"/>
      <c r="II34" s="28" t="s">
        <v>20</v>
      </c>
      <c r="IJ34" s="78"/>
      <c r="IK34" s="78"/>
      <c r="IL34" s="78">
        <v>98</v>
      </c>
      <c r="IM34" s="78"/>
      <c r="IN34" s="78"/>
      <c r="IO34" s="79"/>
      <c r="IP34" s="25"/>
      <c r="IQ34" s="18"/>
      <c r="IR34" s="135"/>
      <c r="IS34" s="28" t="s">
        <v>20</v>
      </c>
      <c r="IT34" s="83"/>
      <c r="IU34" s="83"/>
      <c r="IV34" s="83"/>
      <c r="IW34" s="84"/>
      <c r="IX34" s="83"/>
      <c r="IY34" s="85"/>
      <c r="IZ34" s="25"/>
      <c r="JA34" s="18"/>
      <c r="JB34" s="135"/>
      <c r="JC34" s="28" t="s">
        <v>20</v>
      </c>
      <c r="JD34" s="83"/>
      <c r="JE34" s="83"/>
      <c r="JF34" s="83"/>
      <c r="JG34" s="84"/>
      <c r="JH34" s="83"/>
      <c r="JI34" s="85"/>
      <c r="JJ34" s="25"/>
      <c r="JK34" s="18"/>
      <c r="JL34" s="135"/>
      <c r="JM34" s="28" t="s">
        <v>20</v>
      </c>
      <c r="JN34" s="78">
        <v>29645</v>
      </c>
      <c r="JO34" s="78" t="s">
        <v>408</v>
      </c>
      <c r="JP34" s="78" t="s">
        <v>408</v>
      </c>
      <c r="JQ34" s="78">
        <v>4840</v>
      </c>
      <c r="JR34" s="78">
        <v>26423</v>
      </c>
      <c r="JS34" s="79">
        <v>3222</v>
      </c>
      <c r="JT34" s="25"/>
      <c r="JU34" s="18"/>
    </row>
    <row xmlns:x14ac="http://schemas.microsoft.com/office/spreadsheetml/2009/9/ac" r="35" s="3" customFormat="true" x14ac:dyDescent="0.25">
      <c r="A35" s="430" t="str">
        <f ca="true">IF(ISBLANK('Data Summary'!A37),"",'Data Summary'!A37)</f>
        <v/>
      </c>
      <c r="B35" s="136"/>
      <c r="L35" s="136"/>
      <c r="V35" s="136"/>
      <c r="AF35" s="136"/>
      <c r="AP35" s="136"/>
      <c r="AZ35" s="136"/>
      <c r="BA35" s="136"/>
      <c r="BB35" s="136"/>
      <c r="BC35" s="136"/>
      <c r="BD35" s="136"/>
      <c r="BE35" s="136"/>
      <c r="BF35" s="136"/>
      <c r="BG35" s="136"/>
      <c r="BJ35" s="136"/>
      <c r="BT35" s="136"/>
      <c r="CD35" s="136"/>
      <c r="CN35" s="136"/>
      <c r="CX35" s="136"/>
      <c r="DH35" s="136"/>
      <c r="DR35" s="136"/>
      <c r="EB35" s="136"/>
      <c r="EL35" s="136"/>
      <c r="EV35" s="136"/>
      <c r="FF35" s="136"/>
      <c r="FP35" s="136"/>
      <c r="FZ35" s="136"/>
      <c r="GJ35" s="136"/>
      <c r="GT35" s="136"/>
      <c r="HD35" s="136"/>
      <c r="HN35" s="136"/>
      <c r="HX35" s="136"/>
      <c r="JL35" s="136"/>
    </row>
    <row xmlns:x14ac="http://schemas.microsoft.com/office/spreadsheetml/2009/9/ac" r="36" s="3" customFormat="true" x14ac:dyDescent="0.25">
      <c r="A36" s="430" t="str">
        <f ca="true">IF(ISBLANK('Data Summary'!A38),"",'Data Summary'!A38)</f>
        <v/>
      </c>
      <c r="B36" s="136"/>
      <c r="L36" s="136"/>
      <c r="V36" s="136"/>
      <c r="AF36" s="136"/>
      <c r="AP36" s="136"/>
      <c r="AZ36" s="136"/>
      <c r="BA36" s="136"/>
      <c r="BB36" s="136"/>
      <c r="BC36" s="136"/>
      <c r="BD36" s="136"/>
      <c r="BE36" s="136"/>
      <c r="BF36" s="136"/>
      <c r="BG36" s="136"/>
      <c r="BJ36" s="136"/>
      <c r="BT36" s="136"/>
      <c r="CD36" s="136"/>
      <c r="CN36" s="136"/>
      <c r="CX36" s="136"/>
      <c r="DH36" s="136"/>
      <c r="DR36" s="136"/>
      <c r="EB36" s="136"/>
      <c r="EL36" s="136"/>
      <c r="EV36" s="136"/>
      <c r="FF36" s="136"/>
      <c r="FP36" s="136"/>
      <c r="FZ36" s="136"/>
      <c r="GJ36" s="136"/>
      <c r="GT36" s="136"/>
      <c r="HD36" s="136"/>
      <c r="HN36" s="136"/>
      <c r="HX36" s="136"/>
      <c r="JL36" s="136"/>
    </row>
    <row xmlns:x14ac="http://schemas.microsoft.com/office/spreadsheetml/2009/9/ac" r="37" s="3" customFormat="true" x14ac:dyDescent="0.25">
      <c r="A37" s="430" t="str">
        <f ca="true">IF(ISBLANK('Data Summary'!A39),"",'Data Summary'!A39)</f>
        <v/>
      </c>
      <c r="B37" s="136"/>
      <c r="L37" s="136"/>
      <c r="V37" s="136"/>
      <c r="AF37" s="136"/>
      <c r="AP37" s="136"/>
      <c r="AZ37" s="136"/>
      <c r="BA37" s="136"/>
      <c r="BB37" s="136"/>
      <c r="BC37" s="136"/>
      <c r="BD37" s="136"/>
      <c r="BE37" s="136"/>
      <c r="BF37" s="136"/>
      <c r="BG37" s="136"/>
      <c r="BJ37" s="136"/>
      <c r="BT37" s="136"/>
      <c r="CD37" s="136"/>
      <c r="CN37" s="136"/>
      <c r="CX37" s="136"/>
      <c r="DH37" s="136"/>
      <c r="DR37" s="136"/>
      <c r="EB37" s="136"/>
      <c r="EL37" s="136"/>
      <c r="EV37" s="136"/>
      <c r="FF37" s="136"/>
      <c r="FP37" s="136"/>
      <c r="FZ37" s="136"/>
      <c r="GJ37" s="136"/>
      <c r="GT37" s="136"/>
      <c r="HD37" s="136"/>
      <c r="HN37" s="136"/>
      <c r="HX37" s="136"/>
      <c r="JL37" s="136"/>
    </row>
    <row xmlns:x14ac="http://schemas.microsoft.com/office/spreadsheetml/2009/9/ac" r="38" s="3" customFormat="true" x14ac:dyDescent="0.25">
      <c r="A38" s="430" t="str">
        <f ca="true">IF(ISBLANK('Data Summary'!A40),"",'Data Summary'!A40)</f>
        <v/>
      </c>
      <c r="B38" s="136"/>
      <c r="L38" s="136"/>
      <c r="V38" s="136"/>
      <c r="AF38" s="136"/>
      <c r="AP38" s="136"/>
      <c r="AZ38" s="136"/>
      <c r="BA38" s="136"/>
      <c r="BB38" s="136"/>
      <c r="BC38" s="136"/>
      <c r="BD38" s="136"/>
      <c r="BE38" s="136"/>
      <c r="BF38" s="136"/>
      <c r="BG38" s="136"/>
      <c r="BJ38" s="136"/>
      <c r="BT38" s="136"/>
      <c r="CD38" s="136"/>
      <c r="CN38" s="136"/>
      <c r="CX38" s="136"/>
      <c r="DH38" s="136"/>
      <c r="DR38" s="136"/>
      <c r="EB38" s="136"/>
      <c r="EL38" s="136"/>
      <c r="EV38" s="136"/>
      <c r="FF38" s="136"/>
      <c r="FP38" s="136"/>
      <c r="FZ38" s="136"/>
      <c r="GJ38" s="136"/>
      <c r="GT38" s="136"/>
      <c r="HD38" s="136"/>
      <c r="HN38" s="136"/>
      <c r="HX38" s="136"/>
      <c r="JL38" s="136"/>
    </row>
    <row xmlns:x14ac="http://schemas.microsoft.com/office/spreadsheetml/2009/9/ac" r="39" s="3" customFormat="true" x14ac:dyDescent="0.25">
      <c r="A39" s="430" t="str">
        <f ca="true">IF(ISBLANK('Data Summary'!A41),"",'Data Summary'!A41)</f>
        <v/>
      </c>
      <c r="B39" s="136"/>
      <c r="L39" s="136"/>
      <c r="V39" s="136"/>
      <c r="AF39" s="136"/>
      <c r="AP39" s="136"/>
      <c r="AZ39" s="136"/>
      <c r="BA39" s="136"/>
      <c r="BB39" s="136"/>
      <c r="BC39" s="136"/>
      <c r="BD39" s="136"/>
      <c r="BE39" s="136"/>
      <c r="BF39" s="136"/>
      <c r="BG39" s="136"/>
      <c r="BJ39" s="136"/>
      <c r="BT39" s="136"/>
      <c r="CD39" s="136"/>
      <c r="CN39" s="136"/>
      <c r="CX39" s="136"/>
      <c r="DH39" s="136"/>
      <c r="DR39" s="136"/>
      <c r="EB39" s="136"/>
      <c r="EL39" s="136"/>
      <c r="EV39" s="136"/>
      <c r="FF39" s="136"/>
      <c r="FP39" s="136"/>
      <c r="FZ39" s="136"/>
      <c r="GJ39" s="136"/>
      <c r="GT39" s="136"/>
      <c r="HD39" s="136"/>
      <c r="HN39" s="136"/>
      <c r="HX39" s="136"/>
      <c r="JL39" s="136"/>
    </row>
    <row xmlns:x14ac="http://schemas.microsoft.com/office/spreadsheetml/2009/9/ac" r="40" s="3" customFormat="true" x14ac:dyDescent="0.25">
      <c r="A40" s="430" t="str">
        <f ca="true">IF(ISBLANK('Data Summary'!A42),"",'Data Summary'!A42)</f>
        <v/>
      </c>
      <c r="B40" s="136"/>
      <c r="L40" s="136"/>
      <c r="V40" s="136"/>
      <c r="AF40" s="136"/>
      <c r="AP40" s="136"/>
      <c r="AZ40" s="136"/>
      <c r="BA40" s="136"/>
      <c r="BB40" s="136"/>
      <c r="BC40" s="136"/>
      <c r="BD40" s="136"/>
      <c r="BE40" s="136"/>
      <c r="BF40" s="136"/>
      <c r="BG40" s="136"/>
      <c r="BJ40" s="136"/>
      <c r="BT40" s="136"/>
      <c r="CD40" s="136"/>
      <c r="CN40" s="136"/>
      <c r="CX40" s="136"/>
      <c r="DH40" s="136"/>
      <c r="DR40" s="136"/>
      <c r="EB40" s="136"/>
      <c r="EL40" s="136"/>
      <c r="EV40" s="136"/>
      <c r="FF40" s="136"/>
      <c r="FP40" s="136"/>
      <c r="FZ40" s="136"/>
      <c r="GJ40" s="136"/>
      <c r="GT40" s="136"/>
      <c r="HD40" s="136"/>
      <c r="HN40" s="136"/>
      <c r="HX40" s="136"/>
      <c r="JL40" s="136"/>
    </row>
    <row xmlns:x14ac="http://schemas.microsoft.com/office/spreadsheetml/2009/9/ac" r="41" s="3" customFormat="true" x14ac:dyDescent="0.25">
      <c r="A41" s="430" t="str">
        <f ca="true">IF(ISBLANK('Data Summary'!A43),"",'Data Summary'!A43)</f>
        <v/>
      </c>
      <c r="B41" s="136"/>
      <c r="L41" s="136"/>
      <c r="V41" s="136"/>
      <c r="AF41" s="136"/>
      <c r="AP41" s="136"/>
      <c r="AZ41" s="136"/>
      <c r="BA41" s="136"/>
      <c r="BB41" s="136"/>
      <c r="BC41" s="136"/>
      <c r="BD41" s="136"/>
      <c r="BE41" s="136"/>
      <c r="BF41" s="136"/>
      <c r="BG41" s="136"/>
      <c r="BJ41" s="136"/>
      <c r="BT41" s="136"/>
      <c r="CD41" s="136"/>
      <c r="CN41" s="136"/>
      <c r="CX41" s="136"/>
      <c r="DH41" s="136"/>
      <c r="DR41" s="136"/>
      <c r="EB41" s="136"/>
      <c r="EL41" s="136"/>
      <c r="EV41" s="136"/>
      <c r="FF41" s="136"/>
      <c r="FP41" s="136"/>
      <c r="FZ41" s="136"/>
      <c r="GJ41" s="136"/>
      <c r="GT41" s="136"/>
      <c r="HD41" s="136"/>
      <c r="HN41" s="136"/>
      <c r="HX41" s="136"/>
      <c r="JL41" s="136"/>
    </row>
    <row xmlns:x14ac="http://schemas.microsoft.com/office/spreadsheetml/2009/9/ac" r="42" s="3" customFormat="true" x14ac:dyDescent="0.25">
      <c r="A42" s="430" t="str">
        <f ca="true">IF(ISBLANK('Data Summary'!A44),"",'Data Summary'!A44)</f>
        <v/>
      </c>
      <c r="B42" s="136"/>
      <c r="L42" s="136"/>
      <c r="V42" s="136"/>
      <c r="AF42" s="136"/>
      <c r="AP42" s="136"/>
      <c r="AZ42" s="136"/>
      <c r="BA42" s="136"/>
      <c r="BB42" s="136"/>
      <c r="BC42" s="136"/>
      <c r="BD42" s="136"/>
      <c r="BE42" s="136"/>
      <c r="BF42" s="136"/>
      <c r="BG42" s="136"/>
      <c r="BJ42" s="136"/>
      <c r="BT42" s="136"/>
      <c r="CD42" s="136"/>
      <c r="CN42" s="136"/>
      <c r="CX42" s="136"/>
      <c r="DH42" s="136"/>
      <c r="DR42" s="136"/>
      <c r="EB42" s="136"/>
      <c r="EL42" s="136"/>
      <c r="EV42" s="136"/>
      <c r="FF42" s="136"/>
      <c r="FP42" s="136"/>
      <c r="FZ42" s="136"/>
      <c r="GJ42" s="136"/>
      <c r="GT42" s="136"/>
      <c r="HD42" s="136"/>
      <c r="HN42" s="136"/>
      <c r="HX42" s="136"/>
      <c r="JL42" s="136"/>
    </row>
    <row xmlns:x14ac="http://schemas.microsoft.com/office/spreadsheetml/2009/9/ac" r="43" s="3" customFormat="true" x14ac:dyDescent="0.25">
      <c r="A43" s="430" t="str">
        <f ca="true">IF(ISBLANK('Data Summary'!A45),"",'Data Summary'!A45)</f>
        <v/>
      </c>
      <c r="B43" s="136"/>
      <c r="L43" s="136"/>
      <c r="V43" s="136"/>
      <c r="AF43" s="136"/>
      <c r="AP43" s="136"/>
      <c r="AZ43" s="136"/>
      <c r="BA43" s="136"/>
      <c r="BB43" s="136"/>
      <c r="BC43" s="136"/>
      <c r="BD43" s="136"/>
      <c r="BE43" s="136"/>
      <c r="BF43" s="136"/>
      <c r="BG43" s="136"/>
      <c r="BJ43" s="136"/>
      <c r="BT43" s="136"/>
      <c r="CD43" s="136"/>
      <c r="CN43" s="136"/>
      <c r="CX43" s="136"/>
      <c r="DH43" s="136"/>
      <c r="DR43" s="136"/>
      <c r="EB43" s="136"/>
      <c r="EL43" s="136"/>
      <c r="EV43" s="136"/>
      <c r="FF43" s="136"/>
      <c r="FP43" s="136"/>
      <c r="FZ43" s="136"/>
      <c r="GJ43" s="136"/>
      <c r="GT43" s="136"/>
      <c r="HD43" s="136"/>
      <c r="HN43" s="136"/>
      <c r="HX43" s="136"/>
      <c r="JL43" s="136"/>
    </row>
    <row xmlns:x14ac="http://schemas.microsoft.com/office/spreadsheetml/2009/9/ac" r="44" s="3" customFormat="true" x14ac:dyDescent="0.25">
      <c r="A44" s="430" t="str">
        <f ca="true">IF(ISBLANK('Data Summary'!A46),"",'Data Summary'!A46)</f>
        <v/>
      </c>
      <c r="B44" s="136"/>
      <c r="L44" s="136"/>
      <c r="V44" s="136"/>
      <c r="AF44" s="136"/>
      <c r="AP44" s="136"/>
      <c r="AZ44" s="136"/>
      <c r="BA44" s="136"/>
      <c r="BB44" s="136"/>
      <c r="BC44" s="136"/>
      <c r="BD44" s="136"/>
      <c r="BE44" s="136"/>
      <c r="BF44" s="136"/>
      <c r="BG44" s="136"/>
      <c r="BJ44" s="136"/>
      <c r="BT44" s="136"/>
      <c r="CD44" s="136"/>
      <c r="CN44" s="136"/>
      <c r="CX44" s="136"/>
      <c r="DH44" s="136"/>
      <c r="DR44" s="136"/>
      <c r="EB44" s="136"/>
      <c r="EL44" s="136"/>
      <c r="EV44" s="136"/>
      <c r="FF44" s="136"/>
      <c r="FP44" s="136"/>
      <c r="FZ44" s="136"/>
      <c r="GJ44" s="136"/>
      <c r="GT44" s="136"/>
      <c r="HD44" s="136"/>
      <c r="HN44" s="136"/>
      <c r="HX44" s="136"/>
      <c r="JL44" s="136"/>
    </row>
    <row xmlns:x14ac="http://schemas.microsoft.com/office/spreadsheetml/2009/9/ac" r="45" s="3" customFormat="true" x14ac:dyDescent="0.25">
      <c r="A45" s="430" t="str">
        <f ca="true">IF(ISBLANK('Data Summary'!A47),"",'Data Summary'!A47)</f>
        <v/>
      </c>
      <c r="B45" s="136"/>
      <c r="L45" s="136"/>
      <c r="V45" s="136"/>
      <c r="AF45" s="136"/>
      <c r="AP45" s="136"/>
      <c r="AZ45" s="136"/>
      <c r="BA45" s="136"/>
      <c r="BB45" s="136"/>
      <c r="BC45" s="136"/>
      <c r="BD45" s="136"/>
      <c r="BE45" s="136"/>
      <c r="BF45" s="136"/>
      <c r="BG45" s="136"/>
      <c r="BJ45" s="136"/>
      <c r="BT45" s="136"/>
      <c r="CD45" s="136"/>
      <c r="CN45" s="136"/>
      <c r="CX45" s="136"/>
      <c r="DH45" s="136"/>
      <c r="DR45" s="136"/>
      <c r="EB45" s="136"/>
      <c r="EL45" s="136"/>
      <c r="EV45" s="136"/>
      <c r="FF45" s="136"/>
      <c r="FP45" s="136"/>
      <c r="FZ45" s="136"/>
      <c r="GJ45" s="136"/>
      <c r="GT45" s="136"/>
      <c r="HD45" s="136"/>
      <c r="HN45" s="136"/>
      <c r="HX45" s="136"/>
      <c r="JL45" s="136"/>
    </row>
    <row xmlns:x14ac="http://schemas.microsoft.com/office/spreadsheetml/2009/9/ac" r="46" s="3" customFormat="true" x14ac:dyDescent="0.25">
      <c r="A46" s="430" t="str">
        <f ca="true">IF(ISBLANK('Data Summary'!A48),"",'Data Summary'!A48)</f>
        <v/>
      </c>
      <c r="B46" s="136"/>
      <c r="L46" s="136"/>
      <c r="V46" s="136"/>
      <c r="AF46" s="136"/>
      <c r="AP46" s="136"/>
      <c r="AZ46" s="136"/>
      <c r="BA46" s="136"/>
      <c r="BB46" s="136"/>
      <c r="BC46" s="136"/>
      <c r="BD46" s="136"/>
      <c r="BE46" s="136"/>
      <c r="BF46" s="136"/>
      <c r="BG46" s="136"/>
      <c r="BJ46" s="136"/>
      <c r="BT46" s="136"/>
      <c r="CD46" s="136"/>
      <c r="CN46" s="136"/>
      <c r="CX46" s="136"/>
      <c r="DH46" s="136"/>
      <c r="DR46" s="136"/>
      <c r="EB46" s="136"/>
      <c r="EL46" s="136"/>
      <c r="EV46" s="136"/>
      <c r="FF46" s="136"/>
      <c r="FP46" s="136"/>
      <c r="FZ46" s="136"/>
      <c r="GJ46" s="136"/>
      <c r="GT46" s="136"/>
      <c r="HD46" s="136"/>
      <c r="HN46" s="136"/>
      <c r="HX46" s="136"/>
      <c r="JL46" s="136"/>
    </row>
    <row xmlns:x14ac="http://schemas.microsoft.com/office/spreadsheetml/2009/9/ac" r="47" s="3" customFormat="true" x14ac:dyDescent="0.25">
      <c r="A47" s="430" t="str">
        <f ca="true">IF(ISBLANK('Data Summary'!A49),"",'Data Summary'!A49)</f>
        <v/>
      </c>
      <c r="B47" s="136"/>
      <c r="L47" s="136"/>
      <c r="V47" s="136"/>
      <c r="AF47" s="136"/>
      <c r="AP47" s="136"/>
      <c r="AZ47" s="136"/>
      <c r="BA47" s="136"/>
      <c r="BB47" s="136"/>
      <c r="BC47" s="136"/>
      <c r="BD47" s="136"/>
      <c r="BE47" s="136"/>
      <c r="BF47" s="136"/>
      <c r="BG47" s="136"/>
      <c r="BJ47" s="136"/>
      <c r="BT47" s="136"/>
      <c r="CD47" s="136"/>
      <c r="CN47" s="136"/>
      <c r="CX47" s="136"/>
      <c r="DH47" s="136"/>
      <c r="DR47" s="136"/>
      <c r="EB47" s="136"/>
      <c r="EL47" s="136"/>
      <c r="EV47" s="136"/>
      <c r="FF47" s="136"/>
      <c r="FP47" s="136"/>
      <c r="FZ47" s="136"/>
      <c r="GJ47" s="136"/>
      <c r="GT47" s="136"/>
      <c r="HD47" s="136"/>
      <c r="HN47" s="136"/>
      <c r="HX47" s="136"/>
      <c r="JL47" s="136"/>
    </row>
    <row xmlns:x14ac="http://schemas.microsoft.com/office/spreadsheetml/2009/9/ac" r="48" s="3" customFormat="true" x14ac:dyDescent="0.25">
      <c r="A48" s="430" t="str">
        <f ca="true">IF(ISBLANK('Data Summary'!A50),"",'Data Summary'!A50)</f>
        <v/>
      </c>
      <c r="B48" s="136"/>
      <c r="L48" s="136"/>
      <c r="V48" s="136"/>
      <c r="AF48" s="136"/>
      <c r="AP48" s="136"/>
      <c r="AZ48" s="136"/>
      <c r="BA48" s="136"/>
      <c r="BB48" s="136"/>
      <c r="BC48" s="136"/>
      <c r="BD48" s="136"/>
      <c r="BE48" s="136"/>
      <c r="BF48" s="136"/>
      <c r="BG48" s="136"/>
      <c r="BJ48" s="136"/>
      <c r="BT48" s="136"/>
      <c r="CD48" s="136"/>
      <c r="CN48" s="136"/>
      <c r="CX48" s="136"/>
      <c r="DH48" s="136"/>
      <c r="DR48" s="136"/>
      <c r="EB48" s="136"/>
      <c r="EL48" s="136"/>
      <c r="EV48" s="136"/>
      <c r="FF48" s="136"/>
      <c r="FP48" s="136"/>
      <c r="FZ48" s="136"/>
      <c r="GJ48" s="136"/>
      <c r="GT48" s="136"/>
      <c r="HD48" s="136"/>
      <c r="HN48" s="136"/>
      <c r="HX48" s="136"/>
      <c r="JL48" s="136"/>
    </row>
    <row xmlns:x14ac="http://schemas.microsoft.com/office/spreadsheetml/2009/9/ac" r="49" s="3" customFormat="true" x14ac:dyDescent="0.25">
      <c r="A49" s="430" t="str">
        <f ca="true">IF(ISBLANK('Data Summary'!A51),"",'Data Summary'!A51)</f>
        <v/>
      </c>
      <c r="B49" s="136"/>
      <c r="L49" s="136"/>
      <c r="V49" s="136"/>
      <c r="AF49" s="136"/>
      <c r="AP49" s="136"/>
      <c r="AZ49" s="136"/>
      <c r="BA49" s="136"/>
      <c r="BB49" s="136"/>
      <c r="BC49" s="136"/>
      <c r="BD49" s="136"/>
      <c r="BE49" s="136"/>
      <c r="BF49" s="136"/>
      <c r="BG49" s="136"/>
      <c r="BJ49" s="136"/>
      <c r="BT49" s="136"/>
      <c r="CD49" s="136"/>
      <c r="CN49" s="136"/>
      <c r="CX49" s="136"/>
      <c r="DH49" s="136"/>
      <c r="DR49" s="136"/>
      <c r="EB49" s="136"/>
      <c r="EL49" s="136"/>
      <c r="EV49" s="136"/>
      <c r="FF49" s="136"/>
      <c r="FP49" s="136"/>
      <c r="FZ49" s="136"/>
      <c r="GJ49" s="136"/>
      <c r="GT49" s="136"/>
      <c r="HD49" s="136"/>
      <c r="HN49" s="136"/>
      <c r="HX49" s="136"/>
      <c r="JL49" s="136"/>
    </row>
    <row xmlns:x14ac="http://schemas.microsoft.com/office/spreadsheetml/2009/9/ac" r="50" s="3" customFormat="true" x14ac:dyDescent="0.25">
      <c r="A50" s="430" t="str">
        <f ca="true">IF(ISBLANK('Data Summary'!A52),"",'Data Summary'!A52)</f>
        <v/>
      </c>
      <c r="B50" s="136"/>
      <c r="L50" s="136"/>
      <c r="V50" s="136"/>
      <c r="AF50" s="136"/>
      <c r="AP50" s="136"/>
      <c r="AZ50" s="136"/>
      <c r="BA50" s="136"/>
      <c r="BB50" s="136"/>
      <c r="BC50" s="136"/>
      <c r="BD50" s="136"/>
      <c r="BE50" s="136"/>
      <c r="BF50" s="136"/>
      <c r="BG50" s="136"/>
      <c r="BJ50" s="136"/>
      <c r="BT50" s="136"/>
      <c r="CD50" s="136"/>
      <c r="CN50" s="136"/>
      <c r="CX50" s="136"/>
      <c r="DH50" s="136"/>
      <c r="DR50" s="136"/>
      <c r="EB50" s="136"/>
      <c r="EL50" s="136"/>
      <c r="EV50" s="136"/>
      <c r="FF50" s="136"/>
      <c r="FP50" s="136"/>
      <c r="FZ50" s="136"/>
      <c r="GJ50" s="136"/>
      <c r="GT50" s="136"/>
      <c r="HD50" s="136"/>
      <c r="HN50" s="136"/>
      <c r="HX50" s="136"/>
      <c r="JL50" s="136"/>
    </row>
    <row xmlns:x14ac="http://schemas.microsoft.com/office/spreadsheetml/2009/9/ac" r="51" s="3" customFormat="true" x14ac:dyDescent="0.25">
      <c r="A51" s="430" t="str">
        <f ca="true">IF(ISBLANK('Data Summary'!A53),"",'Data Summary'!A53)</f>
        <v/>
      </c>
      <c r="B51" s="136"/>
      <c r="L51" s="136"/>
      <c r="V51" s="136"/>
      <c r="AF51" s="136"/>
      <c r="AP51" s="136"/>
      <c r="AZ51" s="136"/>
      <c r="BA51" s="136"/>
      <c r="BB51" s="136"/>
      <c r="BC51" s="136"/>
      <c r="BD51" s="136"/>
      <c r="BE51" s="136"/>
      <c r="BF51" s="136"/>
      <c r="BG51" s="136"/>
      <c r="BJ51" s="136"/>
      <c r="BT51" s="136"/>
      <c r="CD51" s="136"/>
      <c r="CN51" s="136"/>
      <c r="CX51" s="136"/>
      <c r="DH51" s="136"/>
      <c r="DR51" s="136"/>
      <c r="EB51" s="136"/>
      <c r="EL51" s="136"/>
      <c r="EV51" s="136"/>
      <c r="FF51" s="136"/>
      <c r="FP51" s="136"/>
      <c r="FZ51" s="136"/>
      <c r="GJ51" s="136"/>
      <c r="GT51" s="136"/>
      <c r="HD51" s="136"/>
      <c r="HN51" s="136"/>
      <c r="HX51" s="136"/>
      <c r="JL51" s="136"/>
    </row>
    <row xmlns:x14ac="http://schemas.microsoft.com/office/spreadsheetml/2009/9/ac" r="52" s="3" customFormat="true" x14ac:dyDescent="0.25">
      <c r="A52" s="430" t="str">
        <f ca="true">IF(ISBLANK('Data Summary'!A54),"",'Data Summary'!A54)</f>
        <v/>
      </c>
      <c r="B52" s="136"/>
      <c r="L52" s="136"/>
      <c r="V52" s="136"/>
      <c r="AF52" s="136"/>
      <c r="AP52" s="136"/>
      <c r="AZ52" s="136"/>
      <c r="BA52" s="136"/>
      <c r="BB52" s="136"/>
      <c r="BC52" s="136"/>
      <c r="BD52" s="136"/>
      <c r="BE52" s="136"/>
      <c r="BF52" s="136"/>
      <c r="BG52" s="136"/>
      <c r="BJ52" s="136"/>
      <c r="BT52" s="136"/>
      <c r="CD52" s="136"/>
      <c r="CN52" s="136"/>
      <c r="CX52" s="136"/>
      <c r="DH52" s="136"/>
      <c r="DR52" s="136"/>
      <c r="EB52" s="136"/>
      <c r="EL52" s="136"/>
      <c r="EV52" s="136"/>
      <c r="FF52" s="136"/>
      <c r="FP52" s="136"/>
      <c r="FZ52" s="136"/>
      <c r="GJ52" s="136"/>
      <c r="GT52" s="136"/>
      <c r="HD52" s="136"/>
      <c r="HN52" s="136"/>
      <c r="HX52" s="136"/>
      <c r="JL52" s="136"/>
    </row>
    <row xmlns:x14ac="http://schemas.microsoft.com/office/spreadsheetml/2009/9/ac" r="53" s="3" customFormat="true" x14ac:dyDescent="0.25">
      <c r="A53" s="430" t="str">
        <f ca="true">IF(ISBLANK('Data Summary'!A55),"",'Data Summary'!A55)</f>
        <v/>
      </c>
      <c r="B53" s="136"/>
      <c r="L53" s="136"/>
      <c r="V53" s="136"/>
      <c r="AF53" s="136"/>
      <c r="AP53" s="136"/>
      <c r="AZ53" s="136"/>
      <c r="BA53" s="136"/>
      <c r="BB53" s="136"/>
      <c r="BC53" s="136"/>
      <c r="BD53" s="136"/>
      <c r="BE53" s="136"/>
      <c r="BF53" s="136"/>
      <c r="BG53" s="136"/>
      <c r="BJ53" s="136"/>
      <c r="BT53" s="136"/>
      <c r="CD53" s="136"/>
      <c r="CN53" s="136"/>
      <c r="CX53" s="136"/>
      <c r="DH53" s="136"/>
      <c r="DR53" s="136"/>
      <c r="EB53" s="136"/>
      <c r="EL53" s="136"/>
      <c r="EV53" s="136"/>
      <c r="FF53" s="136"/>
      <c r="FP53" s="136"/>
      <c r="FZ53" s="136"/>
      <c r="GJ53" s="136"/>
      <c r="GT53" s="136"/>
      <c r="HD53" s="136"/>
      <c r="HN53" s="136"/>
      <c r="HX53" s="136"/>
      <c r="JL53" s="136"/>
    </row>
    <row xmlns:x14ac="http://schemas.microsoft.com/office/spreadsheetml/2009/9/ac" r="54" s="3" customFormat="true" x14ac:dyDescent="0.25">
      <c r="A54" s="430" t="str">
        <f ca="true">IF(ISBLANK('Data Summary'!A56),"",'Data Summary'!A56)</f>
        <v/>
      </c>
      <c r="B54" s="136"/>
      <c r="L54" s="136"/>
      <c r="V54" s="136"/>
      <c r="AF54" s="136"/>
      <c r="AP54" s="136"/>
      <c r="AZ54" s="136"/>
      <c r="BA54" s="136"/>
      <c r="BB54" s="136"/>
      <c r="BC54" s="136"/>
      <c r="BD54" s="136"/>
      <c r="BE54" s="136"/>
      <c r="BF54" s="136"/>
      <c r="BG54" s="136"/>
      <c r="BJ54" s="136"/>
      <c r="BT54" s="136"/>
      <c r="CD54" s="136"/>
      <c r="CN54" s="136"/>
      <c r="CX54" s="136"/>
      <c r="DH54" s="136"/>
      <c r="DR54" s="136"/>
      <c r="EB54" s="136"/>
      <c r="EL54" s="136"/>
      <c r="EV54" s="136"/>
      <c r="FF54" s="136"/>
      <c r="FP54" s="136"/>
      <c r="FZ54" s="136"/>
      <c r="GJ54" s="136"/>
      <c r="GT54" s="136"/>
      <c r="HD54" s="136"/>
      <c r="HN54" s="136"/>
      <c r="HX54" s="136"/>
      <c r="JL54" s="136"/>
    </row>
    <row xmlns:x14ac="http://schemas.microsoft.com/office/spreadsheetml/2009/9/ac" r="55" s="3" customFormat="true" x14ac:dyDescent="0.25">
      <c r="A55" s="430" t="str">
        <f ca="true">IF(ISBLANK('Data Summary'!A57),"",'Data Summary'!A57)</f>
        <v/>
      </c>
      <c r="B55" s="136"/>
      <c r="L55" s="136"/>
      <c r="V55" s="136"/>
      <c r="AF55" s="136"/>
      <c r="AP55" s="136"/>
      <c r="AZ55" s="136"/>
      <c r="BA55" s="136"/>
      <c r="BB55" s="136"/>
      <c r="BC55" s="136"/>
      <c r="BD55" s="136"/>
      <c r="BE55" s="136"/>
      <c r="BF55" s="136"/>
      <c r="BG55" s="136"/>
      <c r="BJ55" s="136"/>
      <c r="BT55" s="136"/>
      <c r="CD55" s="136"/>
      <c r="CN55" s="136"/>
      <c r="CX55" s="136"/>
      <c r="DH55" s="136"/>
      <c r="DR55" s="136"/>
      <c r="EB55" s="136"/>
      <c r="EL55" s="136"/>
      <c r="EV55" s="136"/>
      <c r="FF55" s="136"/>
      <c r="FP55" s="136"/>
      <c r="FZ55" s="136"/>
      <c r="GJ55" s="136"/>
      <c r="GT55" s="136"/>
      <c r="HD55" s="136"/>
      <c r="HN55" s="136"/>
      <c r="HX55" s="136"/>
      <c r="JL55" s="136"/>
    </row>
    <row xmlns:x14ac="http://schemas.microsoft.com/office/spreadsheetml/2009/9/ac" r="56" s="3" customFormat="true" x14ac:dyDescent="0.25">
      <c r="A56" s="430" t="str">
        <f ca="true">IF(ISBLANK('Data Summary'!A58),"",'Data Summary'!A58)</f>
        <v/>
      </c>
      <c r="B56" s="136"/>
      <c r="L56" s="136"/>
      <c r="V56" s="136"/>
      <c r="AF56" s="136"/>
      <c r="AP56" s="136"/>
      <c r="AZ56" s="136"/>
      <c r="BA56" s="136"/>
      <c r="BB56" s="136"/>
      <c r="BC56" s="136"/>
      <c r="BD56" s="136"/>
      <c r="BE56" s="136"/>
      <c r="BF56" s="136"/>
      <c r="BG56" s="136"/>
      <c r="BJ56" s="136"/>
      <c r="BT56" s="136"/>
      <c r="CD56" s="136"/>
      <c r="CN56" s="136"/>
      <c r="CX56" s="136"/>
      <c r="DH56" s="136"/>
      <c r="DR56" s="136"/>
      <c r="EB56" s="136"/>
      <c r="EL56" s="136"/>
      <c r="EV56" s="136"/>
      <c r="FF56" s="136"/>
      <c r="FP56" s="136"/>
      <c r="FZ56" s="136"/>
      <c r="GJ56" s="136"/>
      <c r="GT56" s="136"/>
      <c r="HD56" s="136"/>
      <c r="HN56" s="136"/>
      <c r="HX56" s="136"/>
      <c r="JL56" s="136"/>
    </row>
    <row xmlns:x14ac="http://schemas.microsoft.com/office/spreadsheetml/2009/9/ac" r="57" s="3" customFormat="true" x14ac:dyDescent="0.25">
      <c r="A57" s="430" t="str">
        <f ca="true">IF(ISBLANK('Data Summary'!A59),"",'Data Summary'!A59)</f>
        <v/>
      </c>
      <c r="B57" s="136"/>
      <c r="L57" s="136"/>
      <c r="V57" s="136"/>
      <c r="AF57" s="136"/>
      <c r="AP57" s="136"/>
      <c r="AZ57" s="136"/>
      <c r="BA57" s="136"/>
      <c r="BB57" s="136"/>
      <c r="BC57" s="136"/>
      <c r="BD57" s="136"/>
      <c r="BE57" s="136"/>
      <c r="BF57" s="136"/>
      <c r="BG57" s="136"/>
      <c r="BJ57" s="136"/>
      <c r="BT57" s="136"/>
      <c r="CD57" s="136"/>
      <c r="CN57" s="136"/>
      <c r="CX57" s="136"/>
      <c r="DH57" s="136"/>
      <c r="DR57" s="136"/>
      <c r="EB57" s="136"/>
      <c r="EL57" s="136"/>
      <c r="EV57" s="136"/>
      <c r="FF57" s="136"/>
      <c r="FP57" s="136"/>
      <c r="FZ57" s="136"/>
      <c r="GJ57" s="136"/>
      <c r="GT57" s="136"/>
      <c r="HD57" s="136"/>
      <c r="HN57" s="136"/>
      <c r="HX57" s="136"/>
      <c r="JL57" s="136"/>
    </row>
    <row xmlns:x14ac="http://schemas.microsoft.com/office/spreadsheetml/2009/9/ac" r="58" s="3" customFormat="true" x14ac:dyDescent="0.25">
      <c r="A58" s="430" t="str">
        <f ca="true">IF(ISBLANK('Data Summary'!A60),"",'Data Summary'!A60)</f>
        <v/>
      </c>
      <c r="B58" s="136"/>
      <c r="L58" s="136"/>
      <c r="V58" s="136"/>
      <c r="AF58" s="136"/>
      <c r="AP58" s="136"/>
      <c r="AZ58" s="136"/>
      <c r="BA58" s="136"/>
      <c r="BB58" s="136"/>
      <c r="BC58" s="136"/>
      <c r="BD58" s="136"/>
      <c r="BE58" s="136"/>
      <c r="BF58" s="136"/>
      <c r="BG58" s="136"/>
      <c r="BJ58" s="136"/>
      <c r="BT58" s="136"/>
      <c r="CD58" s="136"/>
      <c r="CN58" s="136"/>
      <c r="CX58" s="136"/>
      <c r="DH58" s="136"/>
      <c r="DR58" s="136"/>
      <c r="EB58" s="136"/>
      <c r="EL58" s="136"/>
      <c r="EV58" s="136"/>
      <c r="FF58" s="136"/>
      <c r="FP58" s="136"/>
      <c r="FZ58" s="136"/>
      <c r="GJ58" s="136"/>
      <c r="GT58" s="136"/>
      <c r="HD58" s="136"/>
      <c r="HN58" s="136"/>
      <c r="HX58" s="136"/>
      <c r="JL58" s="136"/>
    </row>
    <row xmlns:x14ac="http://schemas.microsoft.com/office/spreadsheetml/2009/9/ac" r="59" s="3" customFormat="true" x14ac:dyDescent="0.25">
      <c r="A59" s="430" t="str">
        <f ca="true">IF(ISBLANK('Data Summary'!A61),"",'Data Summary'!A61)</f>
        <v/>
      </c>
      <c r="B59" s="136"/>
      <c r="L59" s="136"/>
      <c r="V59" s="136"/>
      <c r="AF59" s="136"/>
      <c r="AP59" s="136"/>
      <c r="AZ59" s="136"/>
      <c r="BA59" s="136"/>
      <c r="BB59" s="136"/>
      <c r="BC59" s="136"/>
      <c r="BD59" s="136"/>
      <c r="BE59" s="136"/>
      <c r="BF59" s="136"/>
      <c r="BG59" s="136"/>
      <c r="BJ59" s="136"/>
      <c r="BT59" s="136"/>
      <c r="CD59" s="136"/>
      <c r="CN59" s="136"/>
      <c r="CX59" s="136"/>
      <c r="DH59" s="136"/>
      <c r="DR59" s="136"/>
      <c r="EB59" s="136"/>
      <c r="EL59" s="136"/>
      <c r="EV59" s="136"/>
      <c r="FF59" s="136"/>
      <c r="FP59" s="136"/>
      <c r="FZ59" s="136"/>
      <c r="GJ59" s="136"/>
      <c r="GT59" s="136"/>
      <c r="HD59" s="136"/>
      <c r="HN59" s="136"/>
      <c r="HX59" s="136"/>
      <c r="JL59" s="136"/>
    </row>
    <row xmlns:x14ac="http://schemas.microsoft.com/office/spreadsheetml/2009/9/ac" r="60" s="3" customFormat="true" x14ac:dyDescent="0.25">
      <c r="A60" s="430" t="str">
        <f ca="true">IF(ISBLANK('Data Summary'!A62),"",'Data Summary'!A62)</f>
        <v/>
      </c>
      <c r="B60" s="136"/>
      <c r="L60" s="136"/>
      <c r="V60" s="136"/>
      <c r="AF60" s="136"/>
      <c r="AP60" s="136"/>
      <c r="AZ60" s="136"/>
      <c r="BA60" s="136"/>
      <c r="BB60" s="136"/>
      <c r="BC60" s="136"/>
      <c r="BD60" s="136"/>
      <c r="BE60" s="136"/>
      <c r="BF60" s="136"/>
      <c r="BG60" s="136"/>
      <c r="BJ60" s="136"/>
      <c r="BT60" s="136"/>
      <c r="CD60" s="136"/>
      <c r="CN60" s="136"/>
      <c r="CX60" s="136"/>
      <c r="DH60" s="136"/>
      <c r="DR60" s="136"/>
      <c r="EB60" s="136"/>
      <c r="EL60" s="136"/>
      <c r="EV60" s="136"/>
      <c r="FF60" s="136"/>
      <c r="FP60" s="136"/>
      <c r="FZ60" s="136"/>
      <c r="GJ60" s="136"/>
      <c r="GT60" s="136"/>
      <c r="HD60" s="136"/>
      <c r="HN60" s="136"/>
      <c r="HX60" s="136"/>
      <c r="JL60" s="136"/>
    </row>
    <row xmlns:x14ac="http://schemas.microsoft.com/office/spreadsheetml/2009/9/ac" r="61" s="3" customFormat="true" x14ac:dyDescent="0.25">
      <c r="A61" s="430" t="str">
        <f ca="true">IF(ISBLANK('Data Summary'!A63),"",'Data Summary'!A63)</f>
        <v/>
      </c>
      <c r="B61" s="136"/>
      <c r="L61" s="136"/>
      <c r="V61" s="136"/>
      <c r="AF61" s="136"/>
      <c r="AP61" s="136"/>
      <c r="AZ61" s="136"/>
      <c r="BA61" s="136"/>
      <c r="BB61" s="136"/>
      <c r="BC61" s="136"/>
      <c r="BD61" s="136"/>
      <c r="BE61" s="136"/>
      <c r="BF61" s="136"/>
      <c r="BG61" s="136"/>
      <c r="BJ61" s="136"/>
      <c r="BT61" s="136"/>
      <c r="CD61" s="136"/>
      <c r="CN61" s="136"/>
      <c r="CX61" s="136"/>
      <c r="DH61" s="136"/>
      <c r="DR61" s="136"/>
      <c r="EB61" s="136"/>
      <c r="EL61" s="136"/>
      <c r="EV61" s="136"/>
      <c r="FF61" s="136"/>
      <c r="FP61" s="136"/>
      <c r="FZ61" s="136"/>
      <c r="GJ61" s="136"/>
      <c r="GT61" s="136"/>
      <c r="HD61" s="136"/>
      <c r="HN61" s="136"/>
      <c r="HX61" s="136"/>
      <c r="JL61" s="136"/>
    </row>
    <row xmlns:x14ac="http://schemas.microsoft.com/office/spreadsheetml/2009/9/ac" r="62" s="3" customFormat="true" x14ac:dyDescent="0.25">
      <c r="A62" s="430" t="str">
        <f ca="true">IF(ISBLANK('Data Summary'!A64),"",'Data Summary'!A64)</f>
        <v/>
      </c>
      <c r="B62" s="136"/>
      <c r="L62" s="136"/>
      <c r="V62" s="136"/>
      <c r="AF62" s="136"/>
      <c r="AP62" s="136"/>
      <c r="AZ62" s="136"/>
      <c r="BA62" s="136"/>
      <c r="BB62" s="136"/>
      <c r="BC62" s="136"/>
      <c r="BD62" s="136"/>
      <c r="BE62" s="136"/>
      <c r="BF62" s="136"/>
      <c r="BG62" s="136"/>
      <c r="BJ62" s="136"/>
      <c r="BT62" s="136"/>
      <c r="CD62" s="136"/>
      <c r="CN62" s="136"/>
      <c r="CX62" s="136"/>
      <c r="DH62" s="136"/>
      <c r="DR62" s="136"/>
      <c r="EB62" s="136"/>
      <c r="EL62" s="136"/>
      <c r="EV62" s="136"/>
      <c r="FF62" s="136"/>
      <c r="FP62" s="136"/>
      <c r="FZ62" s="136"/>
      <c r="GJ62" s="136"/>
      <c r="GT62" s="136"/>
      <c r="HD62" s="136"/>
      <c r="HN62" s="136"/>
      <c r="HX62" s="136"/>
      <c r="JL62" s="136"/>
    </row>
    <row xmlns:x14ac="http://schemas.microsoft.com/office/spreadsheetml/2009/9/ac" r="63" s="3" customFormat="true" x14ac:dyDescent="0.25">
      <c r="A63" s="430" t="str">
        <f ca="true">IF(ISBLANK('Data Summary'!A65),"",'Data Summary'!A65)</f>
        <v/>
      </c>
      <c r="B63" s="136"/>
      <c r="L63" s="136"/>
      <c r="V63" s="136"/>
      <c r="AF63" s="136"/>
      <c r="AP63" s="136"/>
      <c r="AZ63" s="136"/>
      <c r="BA63" s="136"/>
      <c r="BB63" s="136"/>
      <c r="BC63" s="136"/>
      <c r="BD63" s="136"/>
      <c r="BE63" s="136"/>
      <c r="BF63" s="136"/>
      <c r="BG63" s="136"/>
      <c r="BJ63" s="136"/>
      <c r="BT63" s="136"/>
      <c r="CD63" s="136"/>
      <c r="CN63" s="136"/>
      <c r="CX63" s="136"/>
      <c r="DH63" s="136"/>
      <c r="DR63" s="136"/>
      <c r="EB63" s="136"/>
      <c r="EL63" s="136"/>
      <c r="EV63" s="136"/>
      <c r="FF63" s="136"/>
      <c r="FP63" s="136"/>
      <c r="FZ63" s="136"/>
      <c r="GJ63" s="136"/>
      <c r="GT63" s="136"/>
      <c r="HD63" s="136"/>
      <c r="HN63" s="136"/>
      <c r="HX63" s="136"/>
      <c r="JL63" s="136"/>
    </row>
    <row xmlns:x14ac="http://schemas.microsoft.com/office/spreadsheetml/2009/9/ac" r="64" s="3" customFormat="true" x14ac:dyDescent="0.25">
      <c r="A64" s="430" t="str">
        <f ca="true">IF(ISBLANK('Data Summary'!A66),"",'Data Summary'!A66)</f>
        <v/>
      </c>
      <c r="B64" s="136"/>
      <c r="L64" s="136"/>
      <c r="V64" s="136"/>
      <c r="AF64" s="136"/>
      <c r="AP64" s="136"/>
      <c r="AZ64" s="136"/>
      <c r="BA64" s="136"/>
      <c r="BB64" s="136"/>
      <c r="BC64" s="136"/>
      <c r="BD64" s="136"/>
      <c r="BE64" s="136"/>
      <c r="BF64" s="136"/>
      <c r="BG64" s="136"/>
      <c r="BJ64" s="136"/>
      <c r="BT64" s="136"/>
      <c r="CD64" s="136"/>
      <c r="CN64" s="136"/>
      <c r="CX64" s="136"/>
      <c r="DH64" s="136"/>
      <c r="DR64" s="136"/>
      <c r="EB64" s="136"/>
      <c r="EL64" s="136"/>
      <c r="EV64" s="136"/>
      <c r="FF64" s="136"/>
      <c r="FP64" s="136"/>
      <c r="FZ64" s="136"/>
      <c r="GJ64" s="136"/>
      <c r="GT64" s="136"/>
      <c r="HD64" s="136"/>
      <c r="HN64" s="136"/>
      <c r="HX64" s="136"/>
      <c r="JL64" s="136"/>
    </row>
    <row xmlns:x14ac="http://schemas.microsoft.com/office/spreadsheetml/2009/9/ac" r="65" s="3" customFormat="true" x14ac:dyDescent="0.25">
      <c r="A65" s="430" t="str">
        <f ca="true">IF(ISBLANK('Data Summary'!A67),"",'Data Summary'!A67)</f>
        <v/>
      </c>
      <c r="B65" s="136"/>
      <c r="L65" s="136"/>
      <c r="V65" s="136"/>
      <c r="AF65" s="136"/>
      <c r="AP65" s="136"/>
      <c r="AZ65" s="136"/>
      <c r="BA65" s="136"/>
      <c r="BB65" s="136"/>
      <c r="BC65" s="136"/>
      <c r="BD65" s="136"/>
      <c r="BE65" s="136"/>
      <c r="BF65" s="136"/>
      <c r="BG65" s="136"/>
      <c r="BJ65" s="136"/>
      <c r="BT65" s="136"/>
      <c r="CD65" s="136"/>
      <c r="CN65" s="136"/>
      <c r="CX65" s="136"/>
      <c r="DH65" s="136"/>
      <c r="DR65" s="136"/>
      <c r="EB65" s="136"/>
      <c r="EL65" s="136"/>
      <c r="EV65" s="136"/>
      <c r="FF65" s="136"/>
      <c r="FP65" s="136"/>
      <c r="FZ65" s="136"/>
      <c r="GJ65" s="136"/>
      <c r="GT65" s="136"/>
      <c r="HD65" s="136"/>
      <c r="HN65" s="136"/>
      <c r="HX65" s="136"/>
      <c r="JL65" s="136"/>
    </row>
    <row xmlns:x14ac="http://schemas.microsoft.com/office/spreadsheetml/2009/9/ac" r="66" s="3" customFormat="true" x14ac:dyDescent="0.25">
      <c r="A66" s="430" t="str">
        <f ca="true">IF(ISBLANK('Data Summary'!A68),"",'Data Summary'!A68)</f>
        <v/>
      </c>
      <c r="B66" s="136"/>
      <c r="L66" s="136"/>
      <c r="V66" s="136"/>
      <c r="AF66" s="136"/>
      <c r="AP66" s="136"/>
      <c r="AZ66" s="136"/>
      <c r="BA66" s="136"/>
      <c r="BB66" s="136"/>
      <c r="BC66" s="136"/>
      <c r="BD66" s="136"/>
      <c r="BE66" s="136"/>
      <c r="BF66" s="136"/>
      <c r="BG66" s="136"/>
      <c r="BJ66" s="136"/>
      <c r="BT66" s="136"/>
      <c r="CD66" s="136"/>
      <c r="CN66" s="136"/>
      <c r="CX66" s="136"/>
      <c r="DH66" s="136"/>
      <c r="DR66" s="136"/>
      <c r="EB66" s="136"/>
      <c r="EL66" s="136"/>
      <c r="EV66" s="136"/>
      <c r="FF66" s="136"/>
      <c r="FP66" s="136"/>
      <c r="FZ66" s="136"/>
      <c r="GJ66" s="136"/>
      <c r="GT66" s="136"/>
      <c r="HD66" s="136"/>
      <c r="HN66" s="136"/>
      <c r="HX66" s="136"/>
      <c r="JL66" s="136"/>
    </row>
    <row xmlns:x14ac="http://schemas.microsoft.com/office/spreadsheetml/2009/9/ac" r="67" s="3" customFormat="true" x14ac:dyDescent="0.25">
      <c r="A67" s="430" t="str">
        <f ca="true">IF(ISBLANK('Data Summary'!A69),"",'Data Summary'!A69)</f>
        <v/>
      </c>
      <c r="B67" s="136"/>
      <c r="L67" s="136"/>
      <c r="V67" s="136"/>
      <c r="AF67" s="136"/>
      <c r="AP67" s="136"/>
      <c r="AZ67" s="136"/>
      <c r="BA67" s="136"/>
      <c r="BB67" s="136"/>
      <c r="BC67" s="136"/>
      <c r="BD67" s="136"/>
      <c r="BE67" s="136"/>
      <c r="BF67" s="136"/>
      <c r="BG67" s="136"/>
      <c r="BJ67" s="136"/>
      <c r="BT67" s="136"/>
      <c r="CD67" s="136"/>
      <c r="CN67" s="136"/>
      <c r="CX67" s="136"/>
      <c r="DH67" s="136"/>
      <c r="DR67" s="136"/>
      <c r="EB67" s="136"/>
      <c r="EL67" s="136"/>
      <c r="EV67" s="136"/>
      <c r="FF67" s="136"/>
      <c r="FP67" s="136"/>
      <c r="FZ67" s="136"/>
      <c r="GJ67" s="136"/>
      <c r="GT67" s="136"/>
      <c r="HD67" s="136"/>
      <c r="HN67" s="136"/>
      <c r="HX67" s="136"/>
      <c r="JL67" s="136"/>
    </row>
    <row xmlns:x14ac="http://schemas.microsoft.com/office/spreadsheetml/2009/9/ac" r="68" s="3" customFormat="true" x14ac:dyDescent="0.25">
      <c r="A68" s="430" t="str">
        <f ca="true">IF(ISBLANK('Data Summary'!A70),"",'Data Summary'!A70)</f>
        <v/>
      </c>
      <c r="B68" s="136"/>
      <c r="L68" s="136"/>
      <c r="V68" s="136"/>
      <c r="AF68" s="136"/>
      <c r="AP68" s="136"/>
      <c r="AZ68" s="136"/>
      <c r="BA68" s="136"/>
      <c r="BB68" s="136"/>
      <c r="BC68" s="136"/>
      <c r="BD68" s="136"/>
      <c r="BE68" s="136"/>
      <c r="BF68" s="136"/>
      <c r="BG68" s="136"/>
      <c r="BJ68" s="136"/>
      <c r="BT68" s="136"/>
      <c r="CD68" s="136"/>
      <c r="CN68" s="136"/>
      <c r="CX68" s="136"/>
      <c r="DH68" s="136"/>
      <c r="DR68" s="136"/>
      <c r="EB68" s="136"/>
      <c r="EL68" s="136"/>
      <c r="EV68" s="136"/>
      <c r="FF68" s="136"/>
      <c r="FP68" s="136"/>
      <c r="FZ68" s="136"/>
      <c r="GJ68" s="136"/>
      <c r="GT68" s="136"/>
      <c r="HD68" s="136"/>
      <c r="HN68" s="136"/>
      <c r="HX68" s="136"/>
      <c r="JL68" s="136"/>
    </row>
    <row xmlns:x14ac="http://schemas.microsoft.com/office/spreadsheetml/2009/9/ac" r="69" s="3" customFormat="true" x14ac:dyDescent="0.25">
      <c r="A69" s="430" t="str">
        <f ca="true">IF(ISBLANK('Data Summary'!A71),"",'Data Summary'!A71)</f>
        <v/>
      </c>
      <c r="B69" s="136"/>
      <c r="L69" s="136"/>
      <c r="V69" s="136"/>
      <c r="AF69" s="136"/>
      <c r="AP69" s="136"/>
      <c r="AZ69" s="136"/>
      <c r="BA69" s="136"/>
      <c r="BB69" s="136"/>
      <c r="BC69" s="136"/>
      <c r="BD69" s="136"/>
      <c r="BE69" s="136"/>
      <c r="BF69" s="136"/>
      <c r="BG69" s="136"/>
      <c r="BJ69" s="136"/>
      <c r="BT69" s="136"/>
      <c r="CD69" s="136"/>
      <c r="CN69" s="136"/>
      <c r="CX69" s="136"/>
      <c r="DH69" s="136"/>
      <c r="DR69" s="136"/>
      <c r="EB69" s="136"/>
      <c r="EL69" s="136"/>
      <c r="EV69" s="136"/>
      <c r="FF69" s="136"/>
      <c r="FP69" s="136"/>
      <c r="FZ69" s="136"/>
      <c r="GJ69" s="136"/>
      <c r="GT69" s="136"/>
      <c r="HD69" s="136"/>
      <c r="HN69" s="136"/>
      <c r="HX69" s="136"/>
      <c r="JL69" s="136"/>
    </row>
    <row xmlns:x14ac="http://schemas.microsoft.com/office/spreadsheetml/2009/9/ac" r="70" s="3" customFormat="true" x14ac:dyDescent="0.25">
      <c r="A70" s="430" t="str">
        <f ca="true">IF(ISBLANK('Data Summary'!A72),"",'Data Summary'!A72)</f>
        <v/>
      </c>
      <c r="B70" s="136"/>
      <c r="L70" s="136"/>
      <c r="V70" s="136"/>
      <c r="AF70" s="136"/>
      <c r="AP70" s="136"/>
      <c r="AZ70" s="136"/>
      <c r="BA70" s="136"/>
      <c r="BB70" s="136"/>
      <c r="BC70" s="136"/>
      <c r="BD70" s="136"/>
      <c r="BE70" s="136"/>
      <c r="BF70" s="136"/>
      <c r="BG70" s="136"/>
      <c r="BJ70" s="136"/>
      <c r="BT70" s="136"/>
      <c r="CD70" s="136"/>
      <c r="CN70" s="136"/>
      <c r="CX70" s="136"/>
      <c r="DH70" s="136"/>
      <c r="DR70" s="136"/>
      <c r="EB70" s="136"/>
      <c r="EL70" s="136"/>
      <c r="EV70" s="136"/>
      <c r="FF70" s="136"/>
      <c r="FP70" s="136"/>
      <c r="FZ70" s="136"/>
      <c r="GJ70" s="136"/>
      <c r="GT70" s="136"/>
      <c r="HD70" s="136"/>
      <c r="HN70" s="136"/>
      <c r="HX70" s="136"/>
      <c r="JL70" s="136"/>
    </row>
    <row xmlns:x14ac="http://schemas.microsoft.com/office/spreadsheetml/2009/9/ac" r="71" s="3" customFormat="true" x14ac:dyDescent="0.25">
      <c r="A71" s="430" t="str">
        <f ca="true">IF(ISBLANK('Data Summary'!A73),"",'Data Summary'!A73)</f>
        <v/>
      </c>
      <c r="B71" s="136"/>
      <c r="L71" s="136"/>
      <c r="V71" s="136"/>
      <c r="AF71" s="136"/>
      <c r="AP71" s="136"/>
      <c r="AZ71" s="136"/>
      <c r="BA71" s="136"/>
      <c r="BB71" s="136"/>
      <c r="BC71" s="136"/>
      <c r="BD71" s="136"/>
      <c r="BE71" s="136"/>
      <c r="BF71" s="136"/>
      <c r="BG71" s="136"/>
      <c r="BJ71" s="136"/>
      <c r="BT71" s="136"/>
      <c r="CD71" s="136"/>
      <c r="CN71" s="136"/>
      <c r="CX71" s="136"/>
      <c r="DH71" s="136"/>
      <c r="DR71" s="136"/>
      <c r="EB71" s="136"/>
      <c r="EL71" s="136"/>
      <c r="EV71" s="136"/>
      <c r="FF71" s="136"/>
      <c r="FP71" s="136"/>
      <c r="FZ71" s="136"/>
      <c r="GJ71" s="136"/>
      <c r="GT71" s="136"/>
      <c r="HD71" s="136"/>
      <c r="HN71" s="136"/>
      <c r="HX71" s="136"/>
      <c r="JL71" s="136"/>
    </row>
    <row xmlns:x14ac="http://schemas.microsoft.com/office/spreadsheetml/2009/9/ac" r="72" s="3" customFormat="true" x14ac:dyDescent="0.25">
      <c r="A72" s="430" t="str">
        <f ca="true">IF(ISBLANK('Data Summary'!A74),"",'Data Summary'!A74)</f>
        <v/>
      </c>
      <c r="B72" s="136"/>
      <c r="L72" s="136"/>
      <c r="V72" s="136"/>
      <c r="AF72" s="136"/>
      <c r="AP72" s="136"/>
      <c r="AZ72" s="136"/>
      <c r="BA72" s="136"/>
      <c r="BB72" s="136"/>
      <c r="BC72" s="136"/>
      <c r="BD72" s="136"/>
      <c r="BE72" s="136"/>
      <c r="BF72" s="136"/>
      <c r="BG72" s="136"/>
      <c r="BJ72" s="136"/>
      <c r="BT72" s="136"/>
      <c r="CD72" s="136"/>
      <c r="CN72" s="136"/>
      <c r="CX72" s="136"/>
      <c r="DH72" s="136"/>
      <c r="DR72" s="136"/>
      <c r="EB72" s="136"/>
      <c r="EL72" s="136"/>
      <c r="EV72" s="136"/>
      <c r="FF72" s="136"/>
      <c r="FP72" s="136"/>
      <c r="FZ72" s="136"/>
      <c r="GJ72" s="136"/>
      <c r="GT72" s="136"/>
      <c r="HD72" s="136"/>
      <c r="HN72" s="136"/>
      <c r="HX72" s="136"/>
      <c r="JL72" s="136"/>
    </row>
    <row xmlns:x14ac="http://schemas.microsoft.com/office/spreadsheetml/2009/9/ac" r="73" s="3" customFormat="true" x14ac:dyDescent="0.25">
      <c r="A73" s="430" t="str">
        <f ca="true">IF(ISBLANK('Data Summary'!A75),"",'Data Summary'!A75)</f>
        <v/>
      </c>
      <c r="B73" s="136"/>
      <c r="L73" s="136"/>
      <c r="V73" s="136"/>
      <c r="AF73" s="136"/>
      <c r="AP73" s="136"/>
      <c r="AZ73" s="136"/>
      <c r="BA73" s="136"/>
      <c r="BB73" s="136"/>
      <c r="BC73" s="136"/>
      <c r="BD73" s="136"/>
      <c r="BE73" s="136"/>
      <c r="BF73" s="136"/>
      <c r="BG73" s="136"/>
      <c r="BJ73" s="136"/>
      <c r="BT73" s="136"/>
      <c r="CD73" s="136"/>
      <c r="CN73" s="136"/>
      <c r="CX73" s="136"/>
      <c r="DH73" s="136"/>
      <c r="DR73" s="136"/>
      <c r="EB73" s="136"/>
      <c r="EL73" s="136"/>
      <c r="EV73" s="136"/>
      <c r="FF73" s="136"/>
      <c r="FP73" s="136"/>
      <c r="FZ73" s="136"/>
      <c r="GJ73" s="136"/>
      <c r="GT73" s="136"/>
      <c r="HD73" s="136"/>
      <c r="HN73" s="136"/>
      <c r="HX73" s="136"/>
      <c r="JL73" s="136"/>
    </row>
    <row xmlns:x14ac="http://schemas.microsoft.com/office/spreadsheetml/2009/9/ac" r="74" s="3" customFormat="true" x14ac:dyDescent="0.25">
      <c r="A74" s="430" t="str">
        <f ca="true">IF(ISBLANK('Data Summary'!A76),"",'Data Summary'!A76)</f>
        <v/>
      </c>
      <c r="B74" s="136"/>
      <c r="L74" s="136"/>
      <c r="V74" s="136"/>
      <c r="AF74" s="136"/>
      <c r="AP74" s="136"/>
      <c r="AZ74" s="136"/>
      <c r="BA74" s="136"/>
      <c r="BB74" s="136"/>
      <c r="BC74" s="136"/>
      <c r="BD74" s="136"/>
      <c r="BE74" s="136"/>
      <c r="BF74" s="136"/>
      <c r="BG74" s="136"/>
      <c r="BJ74" s="136"/>
      <c r="BT74" s="136"/>
      <c r="CD74" s="136"/>
      <c r="CN74" s="136"/>
      <c r="CX74" s="136"/>
      <c r="DH74" s="136"/>
      <c r="DR74" s="136"/>
      <c r="EB74" s="136"/>
      <c r="EL74" s="136"/>
      <c r="EV74" s="136"/>
      <c r="FF74" s="136"/>
      <c r="FP74" s="136"/>
      <c r="FZ74" s="136"/>
      <c r="GJ74" s="136"/>
      <c r="GT74" s="136"/>
      <c r="HD74" s="136"/>
      <c r="HN74" s="136"/>
      <c r="HX74" s="136"/>
      <c r="JL74" s="136"/>
    </row>
    <row xmlns:x14ac="http://schemas.microsoft.com/office/spreadsheetml/2009/9/ac" r="75" s="3" customFormat="true" x14ac:dyDescent="0.25">
      <c r="A75" s="430" t="str">
        <f ca="true">IF(ISBLANK('Data Summary'!A77),"",'Data Summary'!A77)</f>
        <v/>
      </c>
      <c r="B75" s="136"/>
      <c r="L75" s="136"/>
      <c r="V75" s="136"/>
      <c r="AF75" s="136"/>
      <c r="AP75" s="136"/>
      <c r="AZ75" s="136"/>
      <c r="BA75" s="136"/>
      <c r="BB75" s="136"/>
      <c r="BC75" s="136"/>
      <c r="BD75" s="136"/>
      <c r="BE75" s="136"/>
      <c r="BF75" s="136"/>
      <c r="BG75" s="136"/>
      <c r="BJ75" s="136"/>
      <c r="BT75" s="136"/>
      <c r="CD75" s="136"/>
      <c r="CN75" s="136"/>
      <c r="CX75" s="136"/>
      <c r="DH75" s="136"/>
      <c r="DR75" s="136"/>
      <c r="EB75" s="136"/>
      <c r="EL75" s="136"/>
      <c r="EV75" s="136"/>
      <c r="FF75" s="136"/>
      <c r="FP75" s="136"/>
      <c r="FZ75" s="136"/>
      <c r="GJ75" s="136"/>
      <c r="GT75" s="136"/>
      <c r="HD75" s="136"/>
      <c r="HN75" s="136"/>
      <c r="HX75" s="136"/>
      <c r="JL75" s="136"/>
    </row>
    <row xmlns:x14ac="http://schemas.microsoft.com/office/spreadsheetml/2009/9/ac" r="76" s="3" customFormat="true" x14ac:dyDescent="0.25">
      <c r="A76" s="430" t="str">
        <f ca="true">IF(ISBLANK('Data Summary'!A78),"",'Data Summary'!A78)</f>
        <v/>
      </c>
      <c r="B76" s="136"/>
      <c r="L76" s="136"/>
      <c r="V76" s="136"/>
      <c r="AF76" s="136"/>
      <c r="AP76" s="136"/>
      <c r="AZ76" s="136"/>
      <c r="BA76" s="136"/>
      <c r="BB76" s="136"/>
      <c r="BC76" s="136"/>
      <c r="BD76" s="136"/>
      <c r="BE76" s="136"/>
      <c r="BF76" s="136"/>
      <c r="BG76" s="136"/>
      <c r="BJ76" s="136"/>
      <c r="BT76" s="136"/>
      <c r="CD76" s="136"/>
      <c r="CN76" s="136"/>
      <c r="CX76" s="136"/>
      <c r="DH76" s="136"/>
      <c r="DR76" s="136"/>
      <c r="EB76" s="136"/>
      <c r="EL76" s="136"/>
      <c r="EV76" s="136"/>
      <c r="FF76" s="136"/>
      <c r="FP76" s="136"/>
      <c r="FZ76" s="136"/>
      <c r="GJ76" s="136"/>
      <c r="GT76" s="136"/>
      <c r="HD76" s="136"/>
      <c r="HN76" s="136"/>
      <c r="HX76" s="136"/>
      <c r="JL76" s="136"/>
    </row>
    <row xmlns:x14ac="http://schemas.microsoft.com/office/spreadsheetml/2009/9/ac" r="77" s="3" customFormat="true" x14ac:dyDescent="0.25">
      <c r="A77" s="430" t="str">
        <f ca="true">IF(ISBLANK('Data Summary'!A79),"",'Data Summary'!A79)</f>
        <v/>
      </c>
      <c r="B77" s="136"/>
      <c r="L77" s="136"/>
      <c r="V77" s="136"/>
      <c r="AF77" s="136"/>
      <c r="AP77" s="136"/>
      <c r="AZ77" s="136"/>
      <c r="BA77" s="136"/>
      <c r="BB77" s="136"/>
      <c r="BC77" s="136"/>
      <c r="BD77" s="136"/>
      <c r="BE77" s="136"/>
      <c r="BF77" s="136"/>
      <c r="BG77" s="136"/>
      <c r="BJ77" s="136"/>
      <c r="BT77" s="136"/>
      <c r="CD77" s="136"/>
      <c r="CN77" s="136"/>
      <c r="CX77" s="136"/>
      <c r="DH77" s="136"/>
      <c r="DR77" s="136"/>
      <c r="EB77" s="136"/>
      <c r="EL77" s="136"/>
      <c r="EV77" s="136"/>
      <c r="FF77" s="136"/>
      <c r="FP77" s="136"/>
      <c r="FZ77" s="136"/>
      <c r="GJ77" s="136"/>
      <c r="GT77" s="136"/>
      <c r="HD77" s="136"/>
      <c r="HN77" s="136"/>
      <c r="HX77" s="136"/>
      <c r="JL77" s="136"/>
    </row>
    <row xmlns:x14ac="http://schemas.microsoft.com/office/spreadsheetml/2009/9/ac" r="78" s="3" customFormat="true" x14ac:dyDescent="0.25">
      <c r="A78" s="430" t="str">
        <f ca="true">IF(ISBLANK('Data Summary'!A80),"",'Data Summary'!A80)</f>
        <v/>
      </c>
      <c r="B78" s="136"/>
      <c r="L78" s="136"/>
      <c r="V78" s="136"/>
      <c r="AF78" s="136"/>
      <c r="AP78" s="136"/>
      <c r="AZ78" s="136"/>
      <c r="BA78" s="136"/>
      <c r="BB78" s="136"/>
      <c r="BC78" s="136"/>
      <c r="BD78" s="136"/>
      <c r="BE78" s="136"/>
      <c r="BF78" s="136"/>
      <c r="BG78" s="136"/>
      <c r="BJ78" s="136"/>
      <c r="BT78" s="136"/>
      <c r="CD78" s="136"/>
      <c r="CN78" s="136"/>
      <c r="CX78" s="136"/>
      <c r="DH78" s="136"/>
      <c r="DR78" s="136"/>
      <c r="EB78" s="136"/>
      <c r="EL78" s="136"/>
      <c r="EV78" s="136"/>
      <c r="FF78" s="136"/>
      <c r="FP78" s="136"/>
      <c r="FZ78" s="136"/>
      <c r="GJ78" s="136"/>
      <c r="GT78" s="136"/>
      <c r="HD78" s="136"/>
      <c r="HN78" s="136"/>
      <c r="HX78" s="136"/>
      <c r="JL78" s="136"/>
    </row>
    <row xmlns:x14ac="http://schemas.microsoft.com/office/spreadsheetml/2009/9/ac" r="79" s="3" customFormat="true" x14ac:dyDescent="0.25">
      <c r="A79" s="430" t="str">
        <f ca="true">IF(ISBLANK('Data Summary'!A81),"",'Data Summary'!A81)</f>
        <v/>
      </c>
      <c r="B79" s="136"/>
      <c r="L79" s="136"/>
      <c r="V79" s="136"/>
      <c r="AF79" s="136"/>
      <c r="AP79" s="136"/>
      <c r="AZ79" s="136"/>
      <c r="BA79" s="136"/>
      <c r="BB79" s="136"/>
      <c r="BC79" s="136"/>
      <c r="BD79" s="136"/>
      <c r="BE79" s="136"/>
      <c r="BF79" s="136"/>
      <c r="BG79" s="136"/>
      <c r="BJ79" s="136"/>
      <c r="BT79" s="136"/>
      <c r="CD79" s="136"/>
      <c r="CN79" s="136"/>
      <c r="CX79" s="136"/>
      <c r="DH79" s="136"/>
      <c r="DR79" s="136"/>
      <c r="EB79" s="136"/>
      <c r="EL79" s="136"/>
      <c r="EV79" s="136"/>
      <c r="FF79" s="136"/>
      <c r="FP79" s="136"/>
      <c r="FZ79" s="136"/>
      <c r="GJ79" s="136"/>
      <c r="GT79" s="136"/>
      <c r="HD79" s="136"/>
      <c r="HN79" s="136"/>
      <c r="HX79" s="136"/>
      <c r="JL79" s="136"/>
    </row>
    <row xmlns:x14ac="http://schemas.microsoft.com/office/spreadsheetml/2009/9/ac" r="80" s="3" customFormat="true" x14ac:dyDescent="0.25">
      <c r="A80" s="430" t="str">
        <f ca="true">IF(ISBLANK('Data Summary'!A82),"",'Data Summary'!A82)</f>
        <v/>
      </c>
      <c r="B80" s="136"/>
      <c r="L80" s="136"/>
      <c r="V80" s="136"/>
      <c r="AF80" s="136"/>
      <c r="AP80" s="136"/>
      <c r="AZ80" s="136"/>
      <c r="BA80" s="136"/>
      <c r="BB80" s="136"/>
      <c r="BC80" s="136"/>
      <c r="BD80" s="136"/>
      <c r="BE80" s="136"/>
      <c r="BF80" s="136"/>
      <c r="BG80" s="136"/>
      <c r="BJ80" s="136"/>
      <c r="BT80" s="136"/>
      <c r="CD80" s="136"/>
      <c r="CN80" s="136"/>
      <c r="CX80" s="136"/>
      <c r="DH80" s="136"/>
      <c r="DR80" s="136"/>
      <c r="EB80" s="136"/>
      <c r="EL80" s="136"/>
      <c r="EV80" s="136"/>
      <c r="FF80" s="136"/>
      <c r="FP80" s="136"/>
      <c r="FZ80" s="136"/>
      <c r="GJ80" s="136"/>
      <c r="GT80" s="136"/>
      <c r="HD80" s="136"/>
      <c r="HN80" s="136"/>
      <c r="HX80" s="136"/>
      <c r="JL80" s="136"/>
    </row>
    <row xmlns:x14ac="http://schemas.microsoft.com/office/spreadsheetml/2009/9/ac" r="81" s="3" customFormat="true" x14ac:dyDescent="0.25">
      <c r="A81" s="430" t="str">
        <f ca="true">IF(ISBLANK('Data Summary'!A83),"",'Data Summary'!A83)</f>
        <v/>
      </c>
      <c r="B81" s="136"/>
      <c r="L81" s="136"/>
      <c r="V81" s="136"/>
      <c r="AF81" s="136"/>
      <c r="AP81" s="136"/>
      <c r="AZ81" s="136"/>
      <c r="BA81" s="136"/>
      <c r="BB81" s="136"/>
      <c r="BC81" s="136"/>
      <c r="BD81" s="136"/>
      <c r="BE81" s="136"/>
      <c r="BF81" s="136"/>
      <c r="BG81" s="136"/>
      <c r="BJ81" s="136"/>
      <c r="BT81" s="136"/>
      <c r="CD81" s="136"/>
      <c r="CN81" s="136"/>
      <c r="CX81" s="136"/>
      <c r="DH81" s="136"/>
      <c r="DR81" s="136"/>
      <c r="EB81" s="136"/>
      <c r="EL81" s="136"/>
      <c r="EV81" s="136"/>
      <c r="FF81" s="136"/>
      <c r="FP81" s="136"/>
      <c r="FZ81" s="136"/>
      <c r="GJ81" s="136"/>
      <c r="GT81" s="136"/>
      <c r="HD81" s="136"/>
      <c r="HN81" s="136"/>
      <c r="HX81" s="136"/>
      <c r="JL81" s="136"/>
    </row>
    <row xmlns:x14ac="http://schemas.microsoft.com/office/spreadsheetml/2009/9/ac" r="82" s="3" customFormat="true" x14ac:dyDescent="0.25">
      <c r="A82" s="430" t="str">
        <f ca="true">IF(ISBLANK('Data Summary'!A84),"",'Data Summary'!A84)</f>
        <v/>
      </c>
      <c r="B82" s="136"/>
      <c r="L82" s="136"/>
      <c r="V82" s="136"/>
      <c r="AF82" s="136"/>
      <c r="AP82" s="136"/>
      <c r="AZ82" s="136"/>
      <c r="BA82" s="136"/>
      <c r="BB82" s="136"/>
      <c r="BC82" s="136"/>
      <c r="BD82" s="136"/>
      <c r="BE82" s="136"/>
      <c r="BF82" s="136"/>
      <c r="BG82" s="136"/>
      <c r="BJ82" s="136"/>
      <c r="BT82" s="136"/>
      <c r="CD82" s="136"/>
      <c r="CN82" s="136"/>
      <c r="CX82" s="136"/>
      <c r="DH82" s="136"/>
      <c r="DR82" s="136"/>
      <c r="EB82" s="136"/>
      <c r="EL82" s="136"/>
      <c r="EV82" s="136"/>
      <c r="FF82" s="136"/>
      <c r="FP82" s="136"/>
      <c r="FZ82" s="136"/>
      <c r="GJ82" s="136"/>
      <c r="GT82" s="136"/>
      <c r="HD82" s="136"/>
      <c r="HN82" s="136"/>
      <c r="HX82" s="136"/>
      <c r="JL82" s="136"/>
    </row>
    <row xmlns:x14ac="http://schemas.microsoft.com/office/spreadsheetml/2009/9/ac" r="83" s="3" customFormat="true" x14ac:dyDescent="0.25">
      <c r="A83" s="430" t="str">
        <f ca="true">IF(ISBLANK('Data Summary'!A85),"",'Data Summary'!A85)</f>
        <v/>
      </c>
      <c r="B83" s="136"/>
      <c r="L83" s="136"/>
      <c r="V83" s="136"/>
      <c r="AF83" s="136"/>
      <c r="AP83" s="136"/>
      <c r="AZ83" s="136"/>
      <c r="BA83" s="136"/>
      <c r="BB83" s="136"/>
      <c r="BC83" s="136"/>
      <c r="BD83" s="136"/>
      <c r="BE83" s="136"/>
      <c r="BF83" s="136"/>
      <c r="BG83" s="136"/>
      <c r="BJ83" s="136"/>
      <c r="BT83" s="136"/>
      <c r="CD83" s="136"/>
      <c r="CN83" s="136"/>
      <c r="CX83" s="136"/>
      <c r="DH83" s="136"/>
      <c r="DR83" s="136"/>
      <c r="EB83" s="136"/>
      <c r="EL83" s="136"/>
      <c r="EV83" s="136"/>
      <c r="FF83" s="136"/>
      <c r="FP83" s="136"/>
      <c r="FZ83" s="136"/>
      <c r="GJ83" s="136"/>
      <c r="GT83" s="136"/>
      <c r="HD83" s="136"/>
      <c r="HN83" s="136"/>
      <c r="HX83" s="136"/>
      <c r="JL83" s="136"/>
    </row>
    <row xmlns:x14ac="http://schemas.microsoft.com/office/spreadsheetml/2009/9/ac" r="84" s="3" customFormat="true" x14ac:dyDescent="0.25">
      <c r="A84" s="430" t="str">
        <f ca="true">IF(ISBLANK('Data Summary'!A86),"",'Data Summary'!A86)</f>
        <v/>
      </c>
      <c r="B84" s="136"/>
      <c r="L84" s="136"/>
      <c r="V84" s="136"/>
      <c r="AF84" s="136"/>
      <c r="AP84" s="136"/>
      <c r="AZ84" s="136"/>
      <c r="BA84" s="136"/>
      <c r="BB84" s="136"/>
      <c r="BC84" s="136"/>
      <c r="BD84" s="136"/>
      <c r="BE84" s="136"/>
      <c r="BF84" s="136"/>
      <c r="BG84" s="136"/>
      <c r="BJ84" s="136"/>
      <c r="BT84" s="136"/>
      <c r="CD84" s="136"/>
      <c r="CN84" s="136"/>
      <c r="CX84" s="136"/>
      <c r="DH84" s="136"/>
      <c r="DR84" s="136"/>
      <c r="EB84" s="136"/>
      <c r="EL84" s="136"/>
      <c r="EV84" s="136"/>
      <c r="FF84" s="136"/>
      <c r="FP84" s="136"/>
      <c r="FZ84" s="136"/>
      <c r="GJ84" s="136"/>
      <c r="GT84" s="136"/>
      <c r="HD84" s="136"/>
      <c r="HN84" s="136"/>
      <c r="HX84" s="136"/>
      <c r="JL84" s="136"/>
    </row>
    <row xmlns:x14ac="http://schemas.microsoft.com/office/spreadsheetml/2009/9/ac" r="85" s="3" customFormat="true" x14ac:dyDescent="0.25">
      <c r="A85" s="430" t="str">
        <f ca="true">IF(ISBLANK('Data Summary'!A87),"",'Data Summary'!A87)</f>
        <v/>
      </c>
      <c r="B85" s="136"/>
      <c r="L85" s="136"/>
      <c r="V85" s="136"/>
      <c r="AF85" s="136"/>
      <c r="AP85" s="136"/>
      <c r="AZ85" s="136"/>
      <c r="BA85" s="136"/>
      <c r="BB85" s="136"/>
      <c r="BC85" s="136"/>
      <c r="BD85" s="136"/>
      <c r="BE85" s="136"/>
      <c r="BF85" s="136"/>
      <c r="BG85" s="136"/>
      <c r="BJ85" s="136"/>
      <c r="BT85" s="136"/>
      <c r="CD85" s="136"/>
      <c r="CN85" s="136"/>
      <c r="CX85" s="136"/>
      <c r="DH85" s="136"/>
      <c r="DR85" s="136"/>
      <c r="EB85" s="136"/>
      <c r="EL85" s="136"/>
      <c r="EV85" s="136"/>
      <c r="FF85" s="136"/>
      <c r="FP85" s="136"/>
      <c r="FZ85" s="136"/>
      <c r="GJ85" s="136"/>
      <c r="GT85" s="136"/>
      <c r="HD85" s="136"/>
      <c r="HN85" s="136"/>
      <c r="HX85" s="136"/>
      <c r="JL85" s="136"/>
    </row>
    <row xmlns:x14ac="http://schemas.microsoft.com/office/spreadsheetml/2009/9/ac" r="86" s="3" customFormat="true" x14ac:dyDescent="0.25">
      <c r="A86" s="430" t="str">
        <f ca="true">IF(ISBLANK('Data Summary'!A88),"",'Data Summary'!A88)</f>
        <v/>
      </c>
      <c r="B86" s="136"/>
      <c r="L86" s="136"/>
      <c r="V86" s="136"/>
      <c r="AF86" s="136"/>
      <c r="AP86" s="136"/>
      <c r="AZ86" s="136"/>
      <c r="BA86" s="136"/>
      <c r="BB86" s="136"/>
      <c r="BC86" s="136"/>
      <c r="BD86" s="136"/>
      <c r="BE86" s="136"/>
      <c r="BF86" s="136"/>
      <c r="BG86" s="136"/>
      <c r="BJ86" s="136"/>
      <c r="BT86" s="136"/>
      <c r="CD86" s="136"/>
      <c r="CN86" s="136"/>
      <c r="CX86" s="136"/>
      <c r="DH86" s="136"/>
      <c r="DR86" s="136"/>
      <c r="EB86" s="136"/>
      <c r="EL86" s="136"/>
      <c r="EV86" s="136"/>
      <c r="FF86" s="136"/>
      <c r="FP86" s="136"/>
      <c r="FZ86" s="136"/>
      <c r="GJ86" s="136"/>
      <c r="GT86" s="136"/>
      <c r="HD86" s="136"/>
      <c r="HN86" s="136"/>
      <c r="HX86" s="136"/>
      <c r="JL86" s="136"/>
    </row>
    <row xmlns:x14ac="http://schemas.microsoft.com/office/spreadsheetml/2009/9/ac" r="87" s="3" customFormat="true" x14ac:dyDescent="0.25">
      <c r="A87" s="430" t="str">
        <f ca="true">IF(ISBLANK('Data Summary'!A89),"",'Data Summary'!A89)</f>
        <v/>
      </c>
      <c r="B87" s="136"/>
      <c r="L87" s="136"/>
      <c r="V87" s="136"/>
      <c r="AF87" s="136"/>
      <c r="AP87" s="136"/>
      <c r="AZ87" s="136"/>
      <c r="BA87" s="136"/>
      <c r="BB87" s="136"/>
      <c r="BC87" s="136"/>
      <c r="BD87" s="136"/>
      <c r="BE87" s="136"/>
      <c r="BF87" s="136"/>
      <c r="BG87" s="136"/>
      <c r="BJ87" s="136"/>
      <c r="BT87" s="136"/>
      <c r="CD87" s="136"/>
      <c r="CN87" s="136"/>
      <c r="CX87" s="136"/>
      <c r="DH87" s="136"/>
      <c r="DR87" s="136"/>
      <c r="EB87" s="136"/>
      <c r="EL87" s="136"/>
      <c r="EV87" s="136"/>
      <c r="FF87" s="136"/>
      <c r="FP87" s="136"/>
      <c r="FZ87" s="136"/>
      <c r="GJ87" s="136"/>
      <c r="GT87" s="136"/>
      <c r="HD87" s="136"/>
      <c r="HN87" s="136"/>
      <c r="HX87" s="136"/>
      <c r="JL87" s="136"/>
    </row>
    <row xmlns:x14ac="http://schemas.microsoft.com/office/spreadsheetml/2009/9/ac" r="88" s="3" customFormat="true" x14ac:dyDescent="0.25">
      <c r="A88" s="430" t="str">
        <f ca="true">IF(ISBLANK('Data Summary'!A90),"",'Data Summary'!A90)</f>
        <v/>
      </c>
      <c r="B88" s="136"/>
      <c r="L88" s="136"/>
      <c r="V88" s="136"/>
      <c r="AF88" s="136"/>
      <c r="AP88" s="136"/>
      <c r="AZ88" s="136"/>
      <c r="BA88" s="136"/>
      <c r="BB88" s="136"/>
      <c r="BC88" s="136"/>
      <c r="BD88" s="136"/>
      <c r="BE88" s="136"/>
      <c r="BF88" s="136"/>
      <c r="BG88" s="136"/>
      <c r="BJ88" s="136"/>
      <c r="BT88" s="136"/>
      <c r="CD88" s="136"/>
      <c r="CN88" s="136"/>
      <c r="CX88" s="136"/>
      <c r="DH88" s="136"/>
      <c r="DR88" s="136"/>
      <c r="EB88" s="136"/>
      <c r="EL88" s="136"/>
      <c r="EV88" s="136"/>
      <c r="FF88" s="136"/>
      <c r="FP88" s="136"/>
      <c r="FZ88" s="136"/>
      <c r="GJ88" s="136"/>
      <c r="GT88" s="136"/>
      <c r="HD88" s="136"/>
      <c r="HN88" s="136"/>
      <c r="HX88" s="136"/>
      <c r="JL88" s="136"/>
    </row>
    <row xmlns:x14ac="http://schemas.microsoft.com/office/spreadsheetml/2009/9/ac" r="89" s="3" customFormat="true" x14ac:dyDescent="0.25">
      <c r="A89" s="430" t="str">
        <f ca="true">IF(ISBLANK('Data Summary'!A91),"",'Data Summary'!A91)</f>
        <v/>
      </c>
      <c r="B89" s="136"/>
      <c r="L89" s="136"/>
      <c r="V89" s="136"/>
      <c r="AF89" s="136"/>
      <c r="AP89" s="136"/>
      <c r="AZ89" s="136"/>
      <c r="BA89" s="136"/>
      <c r="BB89" s="136"/>
      <c r="BC89" s="136"/>
      <c r="BD89" s="136"/>
      <c r="BE89" s="136"/>
      <c r="BF89" s="136"/>
      <c r="BG89" s="136"/>
      <c r="BJ89" s="136"/>
      <c r="BT89" s="136"/>
      <c r="CD89" s="136"/>
      <c r="CN89" s="136"/>
      <c r="CX89" s="136"/>
      <c r="DH89" s="136"/>
      <c r="DR89" s="136"/>
      <c r="EB89" s="136"/>
      <c r="EL89" s="136"/>
      <c r="EV89" s="136"/>
      <c r="FF89" s="136"/>
      <c r="FP89" s="136"/>
      <c r="FZ89" s="136"/>
      <c r="GJ89" s="136"/>
      <c r="GT89" s="136"/>
      <c r="HD89" s="136"/>
      <c r="HN89" s="136"/>
      <c r="HX89" s="136"/>
      <c r="JL89" s="136"/>
    </row>
    <row xmlns:x14ac="http://schemas.microsoft.com/office/spreadsheetml/2009/9/ac" r="90" s="3" customFormat="true" x14ac:dyDescent="0.25">
      <c r="A90" s="430" t="str">
        <f ca="true">IF(ISBLANK('Data Summary'!A92),"",'Data Summary'!A92)</f>
        <v/>
      </c>
      <c r="B90" s="136"/>
      <c r="L90" s="136"/>
      <c r="V90" s="136"/>
      <c r="AF90" s="136"/>
      <c r="AP90" s="136"/>
      <c r="AZ90" s="136"/>
      <c r="BA90" s="136"/>
      <c r="BB90" s="136"/>
      <c r="BC90" s="136"/>
      <c r="BD90" s="136"/>
      <c r="BE90" s="136"/>
      <c r="BF90" s="136"/>
      <c r="BG90" s="136"/>
      <c r="BJ90" s="136"/>
      <c r="BT90" s="136"/>
      <c r="CD90" s="136"/>
      <c r="CN90" s="136"/>
      <c r="CX90" s="136"/>
      <c r="DH90" s="136"/>
      <c r="DR90" s="136"/>
      <c r="EB90" s="136"/>
      <c r="EL90" s="136"/>
      <c r="EV90" s="136"/>
      <c r="FF90" s="136"/>
      <c r="FP90" s="136"/>
      <c r="FZ90" s="136"/>
      <c r="GJ90" s="136"/>
      <c r="GT90" s="136"/>
      <c r="HD90" s="136"/>
      <c r="HN90" s="136"/>
      <c r="HX90" s="136"/>
      <c r="JL90" s="136"/>
    </row>
    <row xmlns:x14ac="http://schemas.microsoft.com/office/spreadsheetml/2009/9/ac" r="91" s="3" customFormat="true" x14ac:dyDescent="0.25">
      <c r="A91" s="430" t="str">
        <f ca="true">IF(ISBLANK('Data Summary'!A93),"",'Data Summary'!A93)</f>
        <v/>
      </c>
      <c r="B91" s="136"/>
      <c r="L91" s="136"/>
      <c r="V91" s="136"/>
      <c r="AF91" s="136"/>
      <c r="AP91" s="136"/>
      <c r="AZ91" s="136"/>
      <c r="BA91" s="136"/>
      <c r="BB91" s="136"/>
      <c r="BC91" s="136"/>
      <c r="BD91" s="136"/>
      <c r="BE91" s="136"/>
      <c r="BF91" s="136"/>
      <c r="BG91" s="136"/>
      <c r="BJ91" s="136"/>
      <c r="BT91" s="136"/>
      <c r="CD91" s="136"/>
      <c r="CN91" s="136"/>
      <c r="CX91" s="136"/>
      <c r="DH91" s="136"/>
      <c r="DR91" s="136"/>
      <c r="EB91" s="136"/>
      <c r="EL91" s="136"/>
      <c r="EV91" s="136"/>
      <c r="FF91" s="136"/>
      <c r="FP91" s="136"/>
      <c r="FZ91" s="136"/>
      <c r="GJ91" s="136"/>
      <c r="GT91" s="136"/>
      <c r="HD91" s="136"/>
      <c r="HN91" s="136"/>
      <c r="HX91" s="136"/>
      <c r="JL91" s="136"/>
    </row>
    <row xmlns:x14ac="http://schemas.microsoft.com/office/spreadsheetml/2009/9/ac" r="92" s="3" customFormat="true" x14ac:dyDescent="0.25">
      <c r="A92" s="430" t="str">
        <f ca="true">IF(ISBLANK('Data Summary'!A94),"",'Data Summary'!A94)</f>
        <v/>
      </c>
      <c r="B92" s="136"/>
      <c r="L92" s="136"/>
      <c r="V92" s="136"/>
      <c r="AF92" s="136"/>
      <c r="AP92" s="136"/>
      <c r="AZ92" s="136"/>
      <c r="BA92" s="136"/>
      <c r="BB92" s="136"/>
      <c r="BC92" s="136"/>
      <c r="BD92" s="136"/>
      <c r="BE92" s="136"/>
      <c r="BF92" s="136"/>
      <c r="BG92" s="136"/>
      <c r="BJ92" s="136"/>
      <c r="BT92" s="136"/>
      <c r="CD92" s="136"/>
      <c r="CN92" s="136"/>
      <c r="CX92" s="136"/>
      <c r="DH92" s="136"/>
      <c r="DR92" s="136"/>
      <c r="EB92" s="136"/>
      <c r="EL92" s="136"/>
      <c r="EV92" s="136"/>
      <c r="FF92" s="136"/>
      <c r="FP92" s="136"/>
      <c r="FZ92" s="136"/>
      <c r="GJ92" s="136"/>
      <c r="GT92" s="136"/>
      <c r="HD92" s="136"/>
      <c r="HN92" s="136"/>
      <c r="HX92" s="136"/>
      <c r="JL92" s="136"/>
    </row>
    <row xmlns:x14ac="http://schemas.microsoft.com/office/spreadsheetml/2009/9/ac" r="93" s="3" customFormat="true" x14ac:dyDescent="0.25">
      <c r="A93" s="430" t="str">
        <f ca="true">IF(ISBLANK('Data Summary'!A95),"",'Data Summary'!A95)</f>
        <v/>
      </c>
      <c r="B93" s="136"/>
      <c r="L93" s="136"/>
      <c r="V93" s="136"/>
      <c r="AF93" s="136"/>
      <c r="AP93" s="136"/>
      <c r="AZ93" s="136"/>
      <c r="BA93" s="136"/>
      <c r="BB93" s="136"/>
      <c r="BC93" s="136"/>
      <c r="BD93" s="136"/>
      <c r="BE93" s="136"/>
      <c r="BF93" s="136"/>
      <c r="BG93" s="136"/>
      <c r="BJ93" s="136"/>
      <c r="BT93" s="136"/>
      <c r="CD93" s="136"/>
      <c r="CN93" s="136"/>
      <c r="CX93" s="136"/>
      <c r="DH93" s="136"/>
      <c r="DR93" s="136"/>
      <c r="EB93" s="136"/>
      <c r="EL93" s="136"/>
      <c r="EV93" s="136"/>
      <c r="FF93" s="136"/>
      <c r="FP93" s="136"/>
      <c r="FZ93" s="136"/>
      <c r="GJ93" s="136"/>
      <c r="GT93" s="136"/>
      <c r="HD93" s="136"/>
      <c r="HN93" s="136"/>
      <c r="HX93" s="136"/>
      <c r="JL93" s="136"/>
    </row>
    <row xmlns:x14ac="http://schemas.microsoft.com/office/spreadsheetml/2009/9/ac" r="94" s="3" customFormat="true" x14ac:dyDescent="0.25">
      <c r="A94" s="430" t="str">
        <f ca="true">IF(ISBLANK('Data Summary'!A96),"",'Data Summary'!A96)</f>
        <v/>
      </c>
      <c r="B94" s="136"/>
      <c r="L94" s="136"/>
      <c r="V94" s="136"/>
      <c r="AF94" s="136"/>
      <c r="AP94" s="136"/>
      <c r="AZ94" s="136"/>
      <c r="BA94" s="136"/>
      <c r="BB94" s="136"/>
      <c r="BC94" s="136"/>
      <c r="BD94" s="136"/>
      <c r="BE94" s="136"/>
      <c r="BF94" s="136"/>
      <c r="BG94" s="136"/>
      <c r="BJ94" s="136"/>
      <c r="BT94" s="136"/>
      <c r="CD94" s="136"/>
      <c r="CN94" s="136"/>
      <c r="CX94" s="136"/>
      <c r="DH94" s="136"/>
      <c r="DR94" s="136"/>
      <c r="EB94" s="136"/>
      <c r="EL94" s="136"/>
      <c r="EV94" s="136"/>
      <c r="FF94" s="136"/>
      <c r="FP94" s="136"/>
      <c r="FZ94" s="136"/>
      <c r="GJ94" s="136"/>
      <c r="GT94" s="136"/>
      <c r="HD94" s="136"/>
      <c r="HN94" s="136"/>
      <c r="HX94" s="136"/>
      <c r="JL94" s="136"/>
    </row>
    <row xmlns:x14ac="http://schemas.microsoft.com/office/spreadsheetml/2009/9/ac" r="95" s="3" customFormat="true" x14ac:dyDescent="0.25">
      <c r="A95" s="430" t="str">
        <f ca="true">IF(ISBLANK('Data Summary'!A97),"",'Data Summary'!A97)</f>
        <v/>
      </c>
      <c r="B95" s="136"/>
      <c r="L95" s="136"/>
      <c r="V95" s="136"/>
      <c r="AF95" s="136"/>
      <c r="AP95" s="136"/>
      <c r="AZ95" s="136"/>
      <c r="BA95" s="136"/>
      <c r="BB95" s="136"/>
      <c r="BC95" s="136"/>
      <c r="BD95" s="136"/>
      <c r="BE95" s="136"/>
      <c r="BF95" s="136"/>
      <c r="BG95" s="136"/>
      <c r="BJ95" s="136"/>
      <c r="BT95" s="136"/>
      <c r="CD95" s="136"/>
      <c r="CN95" s="136"/>
      <c r="CX95" s="136"/>
      <c r="DH95" s="136"/>
      <c r="DR95" s="136"/>
      <c r="EB95" s="136"/>
      <c r="EL95" s="136"/>
      <c r="EV95" s="136"/>
      <c r="FF95" s="136"/>
      <c r="FP95" s="136"/>
      <c r="FZ95" s="136"/>
      <c r="GJ95" s="136"/>
      <c r="GT95" s="136"/>
      <c r="HD95" s="136"/>
      <c r="HN95" s="136"/>
      <c r="HX95" s="136"/>
      <c r="JL95" s="136"/>
    </row>
    <row xmlns:x14ac="http://schemas.microsoft.com/office/spreadsheetml/2009/9/ac" r="96" s="3" customFormat="true" x14ac:dyDescent="0.25">
      <c r="A96" s="430" t="str">
        <f ca="true">IF(ISBLANK('Data Summary'!A98),"",'Data Summary'!A98)</f>
        <v/>
      </c>
      <c r="B96" s="136"/>
      <c r="L96" s="136"/>
      <c r="V96" s="136"/>
      <c r="AF96" s="136"/>
      <c r="AP96" s="136"/>
      <c r="AZ96" s="136"/>
      <c r="BA96" s="136"/>
      <c r="BB96" s="136"/>
      <c r="BC96" s="136"/>
      <c r="BD96" s="136"/>
      <c r="BE96" s="136"/>
      <c r="BF96" s="136"/>
      <c r="BG96" s="136"/>
      <c r="BJ96" s="136"/>
      <c r="BT96" s="136"/>
      <c r="CD96" s="136"/>
      <c r="CN96" s="136"/>
      <c r="CX96" s="136"/>
      <c r="DH96" s="136"/>
      <c r="DR96" s="136"/>
      <c r="EB96" s="136"/>
      <c r="EL96" s="136"/>
      <c r="EV96" s="136"/>
      <c r="FF96" s="136"/>
      <c r="FP96" s="136"/>
      <c r="FZ96" s="136"/>
      <c r="GJ96" s="136"/>
      <c r="GT96" s="136"/>
      <c r="HD96" s="136"/>
      <c r="HN96" s="136"/>
      <c r="HX96" s="136"/>
      <c r="JL96" s="136"/>
    </row>
    <row xmlns:x14ac="http://schemas.microsoft.com/office/spreadsheetml/2009/9/ac" r="97" s="3" customFormat="true" x14ac:dyDescent="0.25">
      <c r="A97" s="430" t="str">
        <f ca="true">IF(ISBLANK('Data Summary'!A99),"",'Data Summary'!A99)</f>
        <v/>
      </c>
      <c r="B97" s="136"/>
      <c r="L97" s="136"/>
      <c r="V97" s="136"/>
      <c r="AF97" s="136"/>
      <c r="AP97" s="136"/>
      <c r="AZ97" s="136"/>
      <c r="BA97" s="136"/>
      <c r="BB97" s="136"/>
      <c r="BC97" s="136"/>
      <c r="BD97" s="136"/>
      <c r="BE97" s="136"/>
      <c r="BF97" s="136"/>
      <c r="BG97" s="136"/>
      <c r="BJ97" s="136"/>
      <c r="BT97" s="136"/>
      <c r="CD97" s="136"/>
      <c r="CN97" s="136"/>
      <c r="CX97" s="136"/>
      <c r="DH97" s="136"/>
      <c r="DR97" s="136"/>
      <c r="EB97" s="136"/>
      <c r="EL97" s="136"/>
      <c r="EV97" s="136"/>
      <c r="FF97" s="136"/>
      <c r="FP97" s="136"/>
      <c r="FZ97" s="136"/>
      <c r="GJ97" s="136"/>
      <c r="GT97" s="136"/>
      <c r="HD97" s="136"/>
      <c r="HN97" s="136"/>
      <c r="HX97" s="136"/>
      <c r="JL97" s="136"/>
    </row>
    <row xmlns:x14ac="http://schemas.microsoft.com/office/spreadsheetml/2009/9/ac" r="98" s="3" customFormat="true" x14ac:dyDescent="0.25">
      <c r="A98" s="430" t="str">
        <f ca="true">IF(ISBLANK('Data Summary'!A100),"",'Data Summary'!A100)</f>
        <v/>
      </c>
      <c r="B98" s="136"/>
      <c r="L98" s="136"/>
      <c r="V98" s="136"/>
      <c r="AF98" s="136"/>
      <c r="AP98" s="136"/>
      <c r="AZ98" s="136"/>
      <c r="BA98" s="136"/>
      <c r="BB98" s="136"/>
      <c r="BC98" s="136"/>
      <c r="BD98" s="136"/>
      <c r="BE98" s="136"/>
      <c r="BF98" s="136"/>
      <c r="BG98" s="136"/>
      <c r="BJ98" s="136"/>
      <c r="BT98" s="136"/>
      <c r="CD98" s="136"/>
      <c r="CN98" s="136"/>
      <c r="CX98" s="136"/>
      <c r="DH98" s="136"/>
      <c r="DR98" s="136"/>
      <c r="EB98" s="136"/>
      <c r="EL98" s="136"/>
      <c r="EV98" s="136"/>
      <c r="FF98" s="136"/>
      <c r="FP98" s="136"/>
      <c r="FZ98" s="136"/>
      <c r="GJ98" s="136"/>
      <c r="GT98" s="136"/>
      <c r="HD98" s="136"/>
      <c r="HN98" s="136"/>
      <c r="HX98" s="136"/>
      <c r="JL98" s="136"/>
    </row>
    <row xmlns:x14ac="http://schemas.microsoft.com/office/spreadsheetml/2009/9/ac" r="99" s="3" customFormat="true" x14ac:dyDescent="0.25">
      <c r="A99" s="430" t="str">
        <f ca="true">IF(ISBLANK('Data Summary'!A101),"",'Data Summary'!A101)</f>
        <v/>
      </c>
      <c r="B99" s="136"/>
      <c r="L99" s="136"/>
      <c r="V99" s="136"/>
      <c r="AF99" s="136"/>
      <c r="AP99" s="136"/>
      <c r="AZ99" s="136"/>
      <c r="BA99" s="136"/>
      <c r="BB99" s="136"/>
      <c r="BC99" s="136"/>
      <c r="BD99" s="136"/>
      <c r="BE99" s="136"/>
      <c r="BF99" s="136"/>
      <c r="BG99" s="136"/>
      <c r="BJ99" s="136"/>
      <c r="BT99" s="136"/>
      <c r="CD99" s="136"/>
      <c r="CN99" s="136"/>
      <c r="CX99" s="136"/>
      <c r="DH99" s="136"/>
      <c r="DR99" s="136"/>
      <c r="EB99" s="136"/>
      <c r="EL99" s="136"/>
      <c r="EV99" s="136"/>
      <c r="FF99" s="136"/>
      <c r="FP99" s="136"/>
      <c r="FZ99" s="136"/>
      <c r="GJ99" s="136"/>
      <c r="GT99" s="136"/>
      <c r="HD99" s="136"/>
      <c r="HN99" s="136"/>
      <c r="HX99" s="136"/>
      <c r="JL99" s="136"/>
    </row>
    <row xmlns:x14ac="http://schemas.microsoft.com/office/spreadsheetml/2009/9/ac" r="100" s="3" customFormat="true" x14ac:dyDescent="0.25">
      <c r="A100" s="430" t="str">
        <f ca="true">IF(ISBLANK('Data Summary'!A102),"",'Data Summary'!A102)</f>
        <v/>
      </c>
      <c r="B100" s="136"/>
      <c r="L100" s="136"/>
      <c r="V100" s="136"/>
      <c r="AF100" s="136"/>
      <c r="AP100" s="136"/>
      <c r="AZ100" s="136"/>
      <c r="BA100" s="136"/>
      <c r="BB100" s="136"/>
      <c r="BC100" s="136"/>
      <c r="BD100" s="136"/>
      <c r="BE100" s="136"/>
      <c r="BF100" s="136"/>
      <c r="BG100" s="136"/>
      <c r="BJ100" s="136"/>
      <c r="BT100" s="136"/>
      <c r="CD100" s="136"/>
      <c r="CN100" s="136"/>
      <c r="CX100" s="136"/>
      <c r="DH100" s="136"/>
      <c r="DR100" s="136"/>
      <c r="EB100" s="136"/>
      <c r="EL100" s="136"/>
      <c r="EV100" s="136"/>
      <c r="FF100" s="136"/>
      <c r="FP100" s="136"/>
      <c r="FZ100" s="136"/>
      <c r="GJ100" s="136"/>
      <c r="GT100" s="136"/>
      <c r="HD100" s="136"/>
      <c r="HN100" s="136"/>
      <c r="HX100" s="136"/>
      <c r="JL100" s="136"/>
    </row>
    <row xmlns:x14ac="http://schemas.microsoft.com/office/spreadsheetml/2009/9/ac" r="101" s="3" customFormat="true" x14ac:dyDescent="0.25">
      <c r="A101" s="430" t="str">
        <f ca="true">IF(ISBLANK('Data Summary'!A103),"",'Data Summary'!A103)</f>
        <v/>
      </c>
      <c r="B101" s="136"/>
      <c r="L101" s="136"/>
      <c r="V101" s="136"/>
      <c r="AF101" s="136"/>
      <c r="AP101" s="136"/>
      <c r="AZ101" s="136"/>
      <c r="BA101" s="136"/>
      <c r="BB101" s="136"/>
      <c r="BC101" s="136"/>
      <c r="BD101" s="136"/>
      <c r="BE101" s="136"/>
      <c r="BF101" s="136"/>
      <c r="BG101" s="136"/>
      <c r="BJ101" s="136"/>
      <c r="BT101" s="136"/>
      <c r="CD101" s="136"/>
      <c r="CN101" s="136"/>
      <c r="CX101" s="136"/>
      <c r="DH101" s="136"/>
      <c r="DR101" s="136"/>
      <c r="EB101" s="136"/>
      <c r="EL101" s="136"/>
      <c r="EV101" s="136"/>
      <c r="FF101" s="136"/>
      <c r="FP101" s="136"/>
      <c r="FZ101" s="136"/>
      <c r="GJ101" s="136"/>
      <c r="GT101" s="136"/>
      <c r="HD101" s="136"/>
      <c r="HN101" s="136"/>
      <c r="HX101" s="136"/>
      <c r="JL101" s="136"/>
    </row>
    <row xmlns:x14ac="http://schemas.microsoft.com/office/spreadsheetml/2009/9/ac" r="102" s="3" customFormat="true" x14ac:dyDescent="0.25">
      <c r="A102" s="430" t="str">
        <f ca="true">IF(ISBLANK('Data Summary'!A104),"",'Data Summary'!A104)</f>
        <v/>
      </c>
      <c r="B102" s="136"/>
      <c r="L102" s="136"/>
      <c r="V102" s="136"/>
      <c r="AF102" s="136"/>
      <c r="AP102" s="136"/>
      <c r="AZ102" s="136"/>
      <c r="BA102" s="136"/>
      <c r="BB102" s="136"/>
      <c r="BC102" s="136"/>
      <c r="BD102" s="136"/>
      <c r="BE102" s="136"/>
      <c r="BF102" s="136"/>
      <c r="BG102" s="136"/>
      <c r="BJ102" s="136"/>
      <c r="BT102" s="136"/>
      <c r="CD102" s="136"/>
      <c r="CN102" s="136"/>
      <c r="CX102" s="136"/>
      <c r="DH102" s="136"/>
      <c r="DR102" s="136"/>
      <c r="EB102" s="136"/>
      <c r="EL102" s="136"/>
      <c r="EV102" s="136"/>
      <c r="FF102" s="136"/>
      <c r="FP102" s="136"/>
      <c r="FZ102" s="136"/>
      <c r="GJ102" s="136"/>
      <c r="GT102" s="136"/>
      <c r="HD102" s="136"/>
      <c r="HN102" s="136"/>
      <c r="HX102" s="136"/>
      <c r="JL102" s="136"/>
    </row>
    <row xmlns:x14ac="http://schemas.microsoft.com/office/spreadsheetml/2009/9/ac" r="103" s="3" customFormat="true" x14ac:dyDescent="0.25">
      <c r="A103" s="430" t="str">
        <f ca="true">IF(ISBLANK('Data Summary'!A105),"",'Data Summary'!A105)</f>
        <v/>
      </c>
      <c r="B103" s="136"/>
      <c r="L103" s="136"/>
      <c r="V103" s="136"/>
      <c r="AF103" s="136"/>
      <c r="AP103" s="136"/>
      <c r="AZ103" s="136"/>
      <c r="BA103" s="136"/>
      <c r="BB103" s="136"/>
      <c r="BC103" s="136"/>
      <c r="BD103" s="136"/>
      <c r="BE103" s="136"/>
      <c r="BF103" s="136"/>
      <c r="BG103" s="136"/>
      <c r="BJ103" s="136"/>
      <c r="BT103" s="136"/>
      <c r="CD103" s="136"/>
      <c r="CN103" s="136"/>
      <c r="CX103" s="136"/>
      <c r="DH103" s="136"/>
      <c r="DR103" s="136"/>
      <c r="EB103" s="136"/>
      <c r="EL103" s="136"/>
      <c r="EV103" s="136"/>
      <c r="FF103" s="136"/>
      <c r="FP103" s="136"/>
      <c r="FZ103" s="136"/>
      <c r="GJ103" s="136"/>
      <c r="GT103" s="136"/>
      <c r="HD103" s="136"/>
      <c r="HN103" s="136"/>
      <c r="HX103" s="136"/>
      <c r="JL103" s="136"/>
    </row>
    <row xmlns:x14ac="http://schemas.microsoft.com/office/spreadsheetml/2009/9/ac" r="104" s="3" customFormat="true" x14ac:dyDescent="0.25">
      <c r="A104" s="430" t="str">
        <f ca="true">IF(ISBLANK('Data Summary'!A106),"",'Data Summary'!A106)</f>
        <v/>
      </c>
      <c r="B104" s="136"/>
      <c r="L104" s="136"/>
      <c r="V104" s="136"/>
      <c r="AF104" s="136"/>
      <c r="AP104" s="136"/>
      <c r="AZ104" s="136"/>
      <c r="BA104" s="136"/>
      <c r="BB104" s="136"/>
      <c r="BC104" s="136"/>
      <c r="BD104" s="136"/>
      <c r="BE104" s="136"/>
      <c r="BF104" s="136"/>
      <c r="BG104" s="136"/>
      <c r="BJ104" s="136"/>
      <c r="BT104" s="136"/>
      <c r="CD104" s="136"/>
      <c r="CN104" s="136"/>
      <c r="CX104" s="136"/>
      <c r="DH104" s="136"/>
      <c r="DR104" s="136"/>
      <c r="EB104" s="136"/>
      <c r="EL104" s="136"/>
      <c r="EV104" s="136"/>
      <c r="FF104" s="136"/>
      <c r="FP104" s="136"/>
      <c r="FZ104" s="136"/>
      <c r="GJ104" s="136"/>
      <c r="GT104" s="136"/>
      <c r="HD104" s="136"/>
      <c r="HN104" s="136"/>
      <c r="HX104" s="136"/>
      <c r="JL104" s="136"/>
    </row>
    <row xmlns:x14ac="http://schemas.microsoft.com/office/spreadsheetml/2009/9/ac" r="105" s="3" customFormat="true" x14ac:dyDescent="0.25">
      <c r="A105" s="430" t="str">
        <f ca="true">IF(ISBLANK('Data Summary'!A107),"",'Data Summary'!A107)</f>
        <v/>
      </c>
      <c r="B105" s="136"/>
      <c r="L105" s="136"/>
      <c r="V105" s="136"/>
      <c r="AF105" s="136"/>
      <c r="AP105" s="136"/>
      <c r="AZ105" s="136"/>
      <c r="BA105" s="136"/>
      <c r="BB105" s="136"/>
      <c r="BC105" s="136"/>
      <c r="BD105" s="136"/>
      <c r="BE105" s="136"/>
      <c r="BF105" s="136"/>
      <c r="BG105" s="136"/>
      <c r="BJ105" s="136"/>
      <c r="BT105" s="136"/>
      <c r="CD105" s="136"/>
      <c r="CN105" s="136"/>
      <c r="CX105" s="136"/>
      <c r="DH105" s="136"/>
      <c r="DR105" s="136"/>
      <c r="EB105" s="136"/>
      <c r="EL105" s="136"/>
      <c r="EV105" s="136"/>
      <c r="FF105" s="136"/>
      <c r="FP105" s="136"/>
      <c r="FZ105" s="136"/>
      <c r="GJ105" s="136"/>
      <c r="GT105" s="136"/>
      <c r="HD105" s="136"/>
      <c r="HN105" s="136"/>
      <c r="HX105" s="136"/>
      <c r="JL105" s="136"/>
    </row>
    <row xmlns:x14ac="http://schemas.microsoft.com/office/spreadsheetml/2009/9/ac" r="106" s="3" customFormat="true" x14ac:dyDescent="0.25">
      <c r="A106" s="430" t="str">
        <f ca="true">IF(ISBLANK('Data Summary'!A108),"",'Data Summary'!A108)</f>
        <v/>
      </c>
      <c r="B106" s="136"/>
      <c r="L106" s="136"/>
      <c r="V106" s="136"/>
      <c r="AF106" s="136"/>
      <c r="AP106" s="136"/>
      <c r="AZ106" s="136"/>
      <c r="BA106" s="136"/>
      <c r="BB106" s="136"/>
      <c r="BC106" s="136"/>
      <c r="BD106" s="136"/>
      <c r="BE106" s="136"/>
      <c r="BF106" s="136"/>
      <c r="BG106" s="136"/>
      <c r="BJ106" s="136"/>
      <c r="BT106" s="136"/>
      <c r="CD106" s="136"/>
      <c r="CN106" s="136"/>
      <c r="CX106" s="136"/>
      <c r="DH106" s="136"/>
      <c r="DR106" s="136"/>
      <c r="EB106" s="136"/>
      <c r="EL106" s="136"/>
      <c r="EV106" s="136"/>
      <c r="FF106" s="136"/>
      <c r="FP106" s="136"/>
      <c r="FZ106" s="136"/>
      <c r="GJ106" s="136"/>
      <c r="GT106" s="136"/>
      <c r="HD106" s="136"/>
      <c r="HN106" s="136"/>
      <c r="HX106" s="136"/>
      <c r="JL106" s="136"/>
    </row>
    <row xmlns:x14ac="http://schemas.microsoft.com/office/spreadsheetml/2009/9/ac" r="107" s="3" customFormat="true" x14ac:dyDescent="0.25">
      <c r="A107" s="430" t="str">
        <f ca="true">IF(ISBLANK('Data Summary'!A109),"",'Data Summary'!A109)</f>
        <v/>
      </c>
      <c r="B107" s="136"/>
      <c r="L107" s="136"/>
      <c r="V107" s="136"/>
      <c r="AF107" s="136"/>
      <c r="AP107" s="136"/>
      <c r="AZ107" s="136"/>
      <c r="BA107" s="136"/>
      <c r="BB107" s="136"/>
      <c r="BC107" s="136"/>
      <c r="BD107" s="136"/>
      <c r="BE107" s="136"/>
      <c r="BF107" s="136"/>
      <c r="BG107" s="136"/>
      <c r="BJ107" s="136"/>
      <c r="BT107" s="136"/>
      <c r="CD107" s="136"/>
      <c r="CN107" s="136"/>
      <c r="CX107" s="136"/>
      <c r="DH107" s="136"/>
      <c r="DR107" s="136"/>
      <c r="EB107" s="136"/>
      <c r="EL107" s="136"/>
      <c r="EV107" s="136"/>
      <c r="FF107" s="136"/>
      <c r="FP107" s="136"/>
      <c r="FZ107" s="136"/>
      <c r="GJ107" s="136"/>
      <c r="GT107" s="136"/>
      <c r="HD107" s="136"/>
      <c r="HN107" s="136"/>
      <c r="HX107" s="136"/>
      <c r="JL107" s="136"/>
    </row>
    <row xmlns:x14ac="http://schemas.microsoft.com/office/spreadsheetml/2009/9/ac" r="108" s="3" customFormat="true" x14ac:dyDescent="0.25">
      <c r="A108" s="430" t="str">
        <f ca="true">IF(ISBLANK('Data Summary'!A110),"",'Data Summary'!A110)</f>
        <v/>
      </c>
      <c r="B108" s="136"/>
      <c r="L108" s="136"/>
      <c r="V108" s="136"/>
      <c r="AF108" s="136"/>
      <c r="AP108" s="136"/>
      <c r="AZ108" s="136"/>
      <c r="BA108" s="136"/>
      <c r="BB108" s="136"/>
      <c r="BC108" s="136"/>
      <c r="BD108" s="136"/>
      <c r="BE108" s="136"/>
      <c r="BF108" s="136"/>
      <c r="BG108" s="136"/>
      <c r="BJ108" s="136"/>
      <c r="BT108" s="136"/>
      <c r="CD108" s="136"/>
      <c r="CN108" s="136"/>
      <c r="CX108" s="136"/>
      <c r="DH108" s="136"/>
      <c r="DR108" s="136"/>
      <c r="EB108" s="136"/>
      <c r="EL108" s="136"/>
      <c r="EV108" s="136"/>
      <c r="FF108" s="136"/>
      <c r="FP108" s="136"/>
      <c r="FZ108" s="136"/>
      <c r="GJ108" s="136"/>
      <c r="GT108" s="136"/>
      <c r="HD108" s="136"/>
      <c r="HN108" s="136"/>
      <c r="HX108" s="136"/>
      <c r="JL108" s="136"/>
    </row>
    <row xmlns:x14ac="http://schemas.microsoft.com/office/spreadsheetml/2009/9/ac" r="109" s="3" customFormat="true" x14ac:dyDescent="0.25">
      <c r="A109" s="430" t="str">
        <f ca="true">IF(ISBLANK('Data Summary'!A111),"",'Data Summary'!A111)</f>
        <v/>
      </c>
      <c r="B109" s="136"/>
      <c r="L109" s="136"/>
      <c r="V109" s="136"/>
      <c r="AF109" s="136"/>
      <c r="AP109" s="136"/>
      <c r="AZ109" s="136"/>
      <c r="BA109" s="136"/>
      <c r="BB109" s="136"/>
      <c r="BC109" s="136"/>
      <c r="BD109" s="136"/>
      <c r="BE109" s="136"/>
      <c r="BF109" s="136"/>
      <c r="BG109" s="136"/>
      <c r="BJ109" s="136"/>
      <c r="BT109" s="136"/>
      <c r="CD109" s="136"/>
      <c r="CN109" s="136"/>
      <c r="CX109" s="136"/>
      <c r="DH109" s="136"/>
      <c r="DR109" s="136"/>
      <c r="EB109" s="136"/>
      <c r="EL109" s="136"/>
      <c r="EV109" s="136"/>
      <c r="FF109" s="136"/>
      <c r="FP109" s="136"/>
      <c r="FZ109" s="136"/>
      <c r="GJ109" s="136"/>
      <c r="GT109" s="136"/>
      <c r="HD109" s="136"/>
      <c r="HN109" s="136"/>
      <c r="HX109" s="136"/>
      <c r="JL109" s="136"/>
    </row>
    <row xmlns:x14ac="http://schemas.microsoft.com/office/spreadsheetml/2009/9/ac" r="110" s="3" customFormat="true" x14ac:dyDescent="0.25">
      <c r="A110" s="430" t="str">
        <f ca="true">IF(ISBLANK('Data Summary'!A112),"",'Data Summary'!A112)</f>
        <v/>
      </c>
      <c r="B110" s="136"/>
      <c r="L110" s="136"/>
      <c r="V110" s="136"/>
      <c r="AF110" s="136"/>
      <c r="AP110" s="136"/>
      <c r="AZ110" s="136"/>
      <c r="BA110" s="136"/>
      <c r="BB110" s="136"/>
      <c r="BC110" s="136"/>
      <c r="BD110" s="136"/>
      <c r="BE110" s="136"/>
      <c r="BF110" s="136"/>
      <c r="BG110" s="136"/>
      <c r="BJ110" s="136"/>
      <c r="BT110" s="136"/>
      <c r="CD110" s="136"/>
      <c r="CN110" s="136"/>
      <c r="CX110" s="136"/>
      <c r="DH110" s="136"/>
      <c r="DR110" s="136"/>
      <c r="EB110" s="136"/>
      <c r="EL110" s="136"/>
      <c r="EV110" s="136"/>
      <c r="FF110" s="136"/>
      <c r="FP110" s="136"/>
      <c r="FZ110" s="136"/>
      <c r="GJ110" s="136"/>
      <c r="GT110" s="136"/>
      <c r="HD110" s="136"/>
      <c r="HN110" s="136"/>
      <c r="HX110" s="136"/>
      <c r="JL110" s="136"/>
    </row>
    <row xmlns:x14ac="http://schemas.microsoft.com/office/spreadsheetml/2009/9/ac" r="111" s="3" customFormat="true" x14ac:dyDescent="0.25">
      <c r="A111" s="430" t="str">
        <f ca="true">IF(ISBLANK('Data Summary'!A113),"",'Data Summary'!A113)</f>
        <v/>
      </c>
      <c r="B111" s="136"/>
      <c r="L111" s="136"/>
      <c r="V111" s="136"/>
      <c r="AF111" s="136"/>
      <c r="AP111" s="136"/>
      <c r="AZ111" s="136"/>
      <c r="BA111" s="136"/>
      <c r="BB111" s="136"/>
      <c r="BC111" s="136"/>
      <c r="BD111" s="136"/>
      <c r="BE111" s="136"/>
      <c r="BF111" s="136"/>
      <c r="BG111" s="136"/>
      <c r="BJ111" s="136"/>
      <c r="BT111" s="136"/>
      <c r="CD111" s="136"/>
      <c r="CN111" s="136"/>
      <c r="CX111" s="136"/>
      <c r="DH111" s="136"/>
      <c r="DR111" s="136"/>
      <c r="EB111" s="136"/>
      <c r="EL111" s="136"/>
      <c r="EV111" s="136"/>
      <c r="FF111" s="136"/>
      <c r="FP111" s="136"/>
      <c r="FZ111" s="136"/>
      <c r="GJ111" s="136"/>
      <c r="GT111" s="136"/>
      <c r="HD111" s="136"/>
      <c r="HN111" s="136"/>
      <c r="HX111" s="136"/>
      <c r="JL111" s="136"/>
    </row>
    <row xmlns:x14ac="http://schemas.microsoft.com/office/spreadsheetml/2009/9/ac" r="112" s="3" customFormat="true" x14ac:dyDescent="0.25">
      <c r="A112" s="430" t="str">
        <f ca="true">IF(ISBLANK('Data Summary'!A114),"",'Data Summary'!A114)</f>
        <v/>
      </c>
      <c r="B112" s="136"/>
      <c r="L112" s="136"/>
      <c r="V112" s="136"/>
      <c r="AF112" s="136"/>
      <c r="AP112" s="136"/>
      <c r="AZ112" s="136"/>
      <c r="BA112" s="136"/>
      <c r="BB112" s="136"/>
      <c r="BC112" s="136"/>
      <c r="BD112" s="136"/>
      <c r="BE112" s="136"/>
      <c r="BF112" s="136"/>
      <c r="BG112" s="136"/>
      <c r="BJ112" s="136"/>
      <c r="BT112" s="136"/>
      <c r="CD112" s="136"/>
      <c r="CN112" s="136"/>
      <c r="CX112" s="136"/>
      <c r="DH112" s="136"/>
      <c r="DR112" s="136"/>
      <c r="EB112" s="136"/>
      <c r="EL112" s="136"/>
      <c r="EV112" s="136"/>
      <c r="FF112" s="136"/>
      <c r="FP112" s="136"/>
      <c r="FZ112" s="136"/>
      <c r="GJ112" s="136"/>
      <c r="GT112" s="136"/>
      <c r="HD112" s="136"/>
      <c r="HN112" s="136"/>
      <c r="HX112" s="136"/>
      <c r="JL112" s="136"/>
    </row>
    <row xmlns:x14ac="http://schemas.microsoft.com/office/spreadsheetml/2009/9/ac" r="113" s="3" customFormat="true" x14ac:dyDescent="0.25">
      <c r="A113" s="430" t="str">
        <f ca="true">IF(ISBLANK('Data Summary'!A115),"",'Data Summary'!A115)</f>
        <v/>
      </c>
      <c r="B113" s="136"/>
      <c r="L113" s="136"/>
      <c r="V113" s="136"/>
      <c r="AF113" s="136"/>
      <c r="AP113" s="136"/>
      <c r="AZ113" s="136"/>
      <c r="BA113" s="136"/>
      <c r="BB113" s="136"/>
      <c r="BC113" s="136"/>
      <c r="BD113" s="136"/>
      <c r="BE113" s="136"/>
      <c r="BF113" s="136"/>
      <c r="BG113" s="136"/>
      <c r="BJ113" s="136"/>
      <c r="BT113" s="136"/>
      <c r="CD113" s="136"/>
      <c r="CN113" s="136"/>
      <c r="CX113" s="136"/>
      <c r="DH113" s="136"/>
      <c r="DR113" s="136"/>
      <c r="EB113" s="136"/>
      <c r="EL113" s="136"/>
      <c r="EV113" s="136"/>
      <c r="FF113" s="136"/>
      <c r="FP113" s="136"/>
      <c r="FZ113" s="136"/>
      <c r="GJ113" s="136"/>
      <c r="GT113" s="136"/>
      <c r="HD113" s="136"/>
      <c r="HN113" s="136"/>
      <c r="HX113" s="136"/>
      <c r="JL113" s="136"/>
    </row>
    <row xmlns:x14ac="http://schemas.microsoft.com/office/spreadsheetml/2009/9/ac" r="114" s="3" customFormat="true" x14ac:dyDescent="0.25">
      <c r="A114" s="430" t="str">
        <f ca="true">IF(ISBLANK('Data Summary'!A116),"",'Data Summary'!A116)</f>
        <v/>
      </c>
      <c r="B114" s="136"/>
      <c r="L114" s="136"/>
      <c r="V114" s="136"/>
      <c r="AF114" s="136"/>
      <c r="AP114" s="136"/>
      <c r="AZ114" s="136"/>
      <c r="BA114" s="136"/>
      <c r="BB114" s="136"/>
      <c r="BC114" s="136"/>
      <c r="BD114" s="136"/>
      <c r="BE114" s="136"/>
      <c r="BF114" s="136"/>
      <c r="BG114" s="136"/>
      <c r="BJ114" s="136"/>
      <c r="BT114" s="136"/>
      <c r="CD114" s="136"/>
      <c r="CN114" s="136"/>
      <c r="CX114" s="136"/>
      <c r="DH114" s="136"/>
      <c r="DR114" s="136"/>
      <c r="EB114" s="136"/>
      <c r="EL114" s="136"/>
      <c r="EV114" s="136"/>
      <c r="FF114" s="136"/>
      <c r="FP114" s="136"/>
      <c r="FZ114" s="136"/>
      <c r="GJ114" s="136"/>
      <c r="GT114" s="136"/>
      <c r="HD114" s="136"/>
      <c r="HN114" s="136"/>
      <c r="HX114" s="136"/>
      <c r="JL114" s="136"/>
    </row>
    <row xmlns:x14ac="http://schemas.microsoft.com/office/spreadsheetml/2009/9/ac" r="115" s="3" customFormat="true" x14ac:dyDescent="0.25">
      <c r="A115" s="430" t="str">
        <f ca="true">IF(ISBLANK('Data Summary'!A117),"",'Data Summary'!A117)</f>
        <v/>
      </c>
      <c r="B115" s="136"/>
      <c r="L115" s="136"/>
      <c r="V115" s="136"/>
      <c r="AF115" s="136"/>
      <c r="AP115" s="136"/>
      <c r="AZ115" s="136"/>
      <c r="BA115" s="136"/>
      <c r="BB115" s="136"/>
      <c r="BC115" s="136"/>
      <c r="BD115" s="136"/>
      <c r="BE115" s="136"/>
      <c r="BF115" s="136"/>
      <c r="BG115" s="136"/>
      <c r="BJ115" s="136"/>
      <c r="BT115" s="136"/>
      <c r="CD115" s="136"/>
      <c r="CN115" s="136"/>
      <c r="CX115" s="136"/>
      <c r="DH115" s="136"/>
      <c r="DR115" s="136"/>
      <c r="EB115" s="136"/>
      <c r="EL115" s="136"/>
      <c r="EV115" s="136"/>
      <c r="FF115" s="136"/>
      <c r="FP115" s="136"/>
      <c r="FZ115" s="136"/>
      <c r="GJ115" s="136"/>
      <c r="GT115" s="136"/>
      <c r="HD115" s="136"/>
      <c r="HN115" s="136"/>
      <c r="HX115" s="136"/>
      <c r="JL115" s="136"/>
    </row>
    <row xmlns:x14ac="http://schemas.microsoft.com/office/spreadsheetml/2009/9/ac" r="116" s="3" customFormat="true" x14ac:dyDescent="0.25">
      <c r="A116" s="430" t="str">
        <f ca="true">IF(ISBLANK('Data Summary'!A118),"",'Data Summary'!A118)</f>
        <v/>
      </c>
      <c r="B116" s="136"/>
      <c r="L116" s="136"/>
      <c r="V116" s="136"/>
      <c r="AF116" s="136"/>
      <c r="AP116" s="136"/>
      <c r="AZ116" s="136"/>
      <c r="BA116" s="136"/>
      <c r="BB116" s="136"/>
      <c r="BC116" s="136"/>
      <c r="BD116" s="136"/>
      <c r="BE116" s="136"/>
      <c r="BF116" s="136"/>
      <c r="BG116" s="136"/>
      <c r="BJ116" s="136"/>
      <c r="BT116" s="136"/>
      <c r="CD116" s="136"/>
      <c r="CN116" s="136"/>
      <c r="CX116" s="136"/>
      <c r="DH116" s="136"/>
      <c r="DR116" s="136"/>
      <c r="EB116" s="136"/>
      <c r="EL116" s="136"/>
      <c r="EV116" s="136"/>
      <c r="FF116" s="136"/>
      <c r="FP116" s="136"/>
      <c r="FZ116" s="136"/>
      <c r="GJ116" s="136"/>
      <c r="GT116" s="136"/>
      <c r="HD116" s="136"/>
      <c r="HN116" s="136"/>
      <c r="HX116" s="136"/>
      <c r="JL116" s="136"/>
    </row>
    <row xmlns:x14ac="http://schemas.microsoft.com/office/spreadsheetml/2009/9/ac" r="117" s="3" customFormat="true" x14ac:dyDescent="0.25">
      <c r="A117" s="430" t="str">
        <f ca="true">IF(ISBLANK('Data Summary'!A119),"",'Data Summary'!A119)</f>
        <v/>
      </c>
      <c r="B117" s="136"/>
      <c r="L117" s="136"/>
      <c r="V117" s="136"/>
      <c r="AF117" s="136"/>
      <c r="AP117" s="136"/>
      <c r="AZ117" s="136"/>
      <c r="BA117" s="136"/>
      <c r="BB117" s="136"/>
      <c r="BC117" s="136"/>
      <c r="BD117" s="136"/>
      <c r="BE117" s="136"/>
      <c r="BF117" s="136"/>
      <c r="BG117" s="136"/>
      <c r="BJ117" s="136"/>
      <c r="BT117" s="136"/>
      <c r="CD117" s="136"/>
      <c r="CN117" s="136"/>
      <c r="CX117" s="136"/>
      <c r="DH117" s="136"/>
      <c r="DR117" s="136"/>
      <c r="EB117" s="136"/>
      <c r="EL117" s="136"/>
      <c r="EV117" s="136"/>
      <c r="FF117" s="136"/>
      <c r="FP117" s="136"/>
      <c r="FZ117" s="136"/>
      <c r="GJ117" s="136"/>
      <c r="GT117" s="136"/>
      <c r="HD117" s="136"/>
      <c r="HN117" s="136"/>
      <c r="HX117" s="136"/>
      <c r="JL117" s="136"/>
    </row>
    <row xmlns:x14ac="http://schemas.microsoft.com/office/spreadsheetml/2009/9/ac" r="118" s="3" customFormat="true" x14ac:dyDescent="0.25">
      <c r="A118" s="430" t="str">
        <f ca="true">IF(ISBLANK('Data Summary'!A120),"",'Data Summary'!A120)</f>
        <v/>
      </c>
      <c r="B118" s="136"/>
      <c r="L118" s="136"/>
      <c r="V118" s="136"/>
      <c r="AF118" s="136"/>
      <c r="AP118" s="136"/>
      <c r="AZ118" s="136"/>
      <c r="BA118" s="136"/>
      <c r="BB118" s="136"/>
      <c r="BC118" s="136"/>
      <c r="BD118" s="136"/>
      <c r="BE118" s="136"/>
      <c r="BF118" s="136"/>
      <c r="BG118" s="136"/>
      <c r="BJ118" s="136"/>
      <c r="BT118" s="136"/>
      <c r="CD118" s="136"/>
      <c r="CN118" s="136"/>
      <c r="CX118" s="136"/>
      <c r="DH118" s="136"/>
      <c r="DR118" s="136"/>
      <c r="EB118" s="136"/>
      <c r="EL118" s="136"/>
      <c r="EV118" s="136"/>
      <c r="FF118" s="136"/>
      <c r="FP118" s="136"/>
      <c r="FZ118" s="136"/>
      <c r="GJ118" s="136"/>
      <c r="GT118" s="136"/>
      <c r="HD118" s="136"/>
      <c r="HN118" s="136"/>
      <c r="HX118" s="136"/>
      <c r="JL118" s="136"/>
    </row>
    <row xmlns:x14ac="http://schemas.microsoft.com/office/spreadsheetml/2009/9/ac" r="119" s="3" customFormat="true" x14ac:dyDescent="0.25">
      <c r="A119" s="430" t="str">
        <f ca="true">IF(ISBLANK('Data Summary'!A121),"",'Data Summary'!A121)</f>
        <v/>
      </c>
      <c r="B119" s="136"/>
      <c r="L119" s="136"/>
      <c r="V119" s="136"/>
      <c r="AF119" s="136"/>
      <c r="AP119" s="136"/>
      <c r="AZ119" s="136"/>
      <c r="BA119" s="136"/>
      <c r="BB119" s="136"/>
      <c r="BC119" s="136"/>
      <c r="BD119" s="136"/>
      <c r="BE119" s="136"/>
      <c r="BF119" s="136"/>
      <c r="BG119" s="136"/>
      <c r="BJ119" s="136"/>
      <c r="BT119" s="136"/>
      <c r="CD119" s="136"/>
      <c r="CN119" s="136"/>
      <c r="CX119" s="136"/>
      <c r="DH119" s="136"/>
      <c r="DR119" s="136"/>
      <c r="EB119" s="136"/>
      <c r="EL119" s="136"/>
      <c r="EV119" s="136"/>
      <c r="FF119" s="136"/>
      <c r="FP119" s="136"/>
      <c r="FZ119" s="136"/>
      <c r="GJ119" s="136"/>
      <c r="GT119" s="136"/>
      <c r="HD119" s="136"/>
      <c r="HN119" s="136"/>
      <c r="HX119" s="136"/>
      <c r="JL119" s="136"/>
    </row>
    <row xmlns:x14ac="http://schemas.microsoft.com/office/spreadsheetml/2009/9/ac" r="120" s="3" customFormat="true" x14ac:dyDescent="0.25">
      <c r="A120" s="430" t="str">
        <f ca="true">IF(ISBLANK('Data Summary'!A122),"",'Data Summary'!A122)</f>
        <v/>
      </c>
      <c r="B120" s="136"/>
      <c r="L120" s="136"/>
      <c r="V120" s="136"/>
      <c r="AF120" s="136"/>
      <c r="AP120" s="136"/>
      <c r="AZ120" s="136"/>
      <c r="BA120" s="136"/>
      <c r="BB120" s="136"/>
      <c r="BC120" s="136"/>
      <c r="BD120" s="136"/>
      <c r="BE120" s="136"/>
      <c r="BF120" s="136"/>
      <c r="BG120" s="136"/>
      <c r="BJ120" s="136"/>
      <c r="BT120" s="136"/>
      <c r="CD120" s="136"/>
      <c r="CN120" s="136"/>
      <c r="CX120" s="136"/>
      <c r="DH120" s="136"/>
      <c r="DR120" s="136"/>
      <c r="EB120" s="136"/>
      <c r="EL120" s="136"/>
      <c r="EV120" s="136"/>
      <c r="FF120" s="136"/>
      <c r="FP120" s="136"/>
      <c r="FZ120" s="136"/>
      <c r="GJ120" s="136"/>
      <c r="GT120" s="136"/>
      <c r="HD120" s="136"/>
      <c r="HN120" s="136"/>
      <c r="HX120" s="136"/>
      <c r="JL120" s="136"/>
    </row>
    <row xmlns:x14ac="http://schemas.microsoft.com/office/spreadsheetml/2009/9/ac" r="121" s="3" customFormat="true" x14ac:dyDescent="0.25">
      <c r="A121" s="430" t="str">
        <f ca="true">IF(ISBLANK('Data Summary'!A123),"",'Data Summary'!A123)</f>
        <v/>
      </c>
      <c r="B121" s="136"/>
      <c r="L121" s="136"/>
      <c r="V121" s="136"/>
      <c r="AF121" s="136"/>
      <c r="AP121" s="136"/>
      <c r="AZ121" s="136"/>
      <c r="BA121" s="136"/>
      <c r="BB121" s="136"/>
      <c r="BC121" s="136"/>
      <c r="BD121" s="136"/>
      <c r="BE121" s="136"/>
      <c r="BF121" s="136"/>
      <c r="BG121" s="136"/>
      <c r="BJ121" s="136"/>
      <c r="BT121" s="136"/>
      <c r="CD121" s="136"/>
      <c r="CN121" s="136"/>
      <c r="CX121" s="136"/>
      <c r="DH121" s="136"/>
      <c r="DR121" s="136"/>
      <c r="EB121" s="136"/>
      <c r="EL121" s="136"/>
      <c r="EV121" s="136"/>
      <c r="FF121" s="136"/>
      <c r="FP121" s="136"/>
      <c r="FZ121" s="136"/>
      <c r="GJ121" s="136"/>
      <c r="GT121" s="136"/>
      <c r="HD121" s="136"/>
      <c r="HN121" s="136"/>
      <c r="HX121" s="136"/>
      <c r="JL121" s="136"/>
    </row>
    <row xmlns:x14ac="http://schemas.microsoft.com/office/spreadsheetml/2009/9/ac" r="122" s="3" customFormat="true" x14ac:dyDescent="0.25">
      <c r="A122" s="430" t="str">
        <f ca="true">IF(ISBLANK('Data Summary'!A124),"",'Data Summary'!A124)</f>
        <v/>
      </c>
      <c r="B122" s="136"/>
      <c r="L122" s="136"/>
      <c r="V122" s="136"/>
      <c r="AF122" s="136"/>
      <c r="AP122" s="136"/>
      <c r="AZ122" s="136"/>
      <c r="BA122" s="136"/>
      <c r="BB122" s="136"/>
      <c r="BC122" s="136"/>
      <c r="BD122" s="136"/>
      <c r="BE122" s="136"/>
      <c r="BF122" s="136"/>
      <c r="BG122" s="136"/>
      <c r="BJ122" s="136"/>
      <c r="BT122" s="136"/>
      <c r="CD122" s="136"/>
      <c r="CN122" s="136"/>
      <c r="CX122" s="136"/>
      <c r="DH122" s="136"/>
      <c r="DR122" s="136"/>
      <c r="EB122" s="136"/>
      <c r="EL122" s="136"/>
      <c r="EV122" s="136"/>
      <c r="FF122" s="136"/>
      <c r="FP122" s="136"/>
      <c r="FZ122" s="136"/>
      <c r="GJ122" s="136"/>
      <c r="GT122" s="136"/>
      <c r="HD122" s="136"/>
      <c r="HN122" s="136"/>
      <c r="HX122" s="136"/>
      <c r="JL122" s="136"/>
    </row>
    <row xmlns:x14ac="http://schemas.microsoft.com/office/spreadsheetml/2009/9/ac" r="123" s="3" customFormat="true" x14ac:dyDescent="0.25">
      <c r="A123" s="430" t="str">
        <f ca="true">IF(ISBLANK('Data Summary'!A125),"",'Data Summary'!A125)</f>
        <v/>
      </c>
      <c r="B123" s="136"/>
      <c r="L123" s="136"/>
      <c r="V123" s="136"/>
      <c r="AF123" s="136"/>
      <c r="AP123" s="136"/>
      <c r="AZ123" s="136"/>
      <c r="BA123" s="136"/>
      <c r="BB123" s="136"/>
      <c r="BC123" s="136"/>
      <c r="BD123" s="136"/>
      <c r="BE123" s="136"/>
      <c r="BF123" s="136"/>
      <c r="BG123" s="136"/>
      <c r="BJ123" s="136"/>
      <c r="BT123" s="136"/>
      <c r="CD123" s="136"/>
      <c r="CN123" s="136"/>
      <c r="CX123" s="136"/>
      <c r="DH123" s="136"/>
      <c r="DR123" s="136"/>
      <c r="EB123" s="136"/>
      <c r="EL123" s="136"/>
      <c r="EV123" s="136"/>
      <c r="FF123" s="136"/>
      <c r="FP123" s="136"/>
      <c r="FZ123" s="136"/>
      <c r="GJ123" s="136"/>
      <c r="GT123" s="136"/>
      <c r="HD123" s="136"/>
      <c r="HN123" s="136"/>
      <c r="HX123" s="136"/>
      <c r="JL123" s="136"/>
    </row>
    <row xmlns:x14ac="http://schemas.microsoft.com/office/spreadsheetml/2009/9/ac" r="124" s="3" customFormat="true" x14ac:dyDescent="0.25">
      <c r="A124" s="430" t="str">
        <f ca="true">IF(ISBLANK('Data Summary'!A126),"",'Data Summary'!A126)</f>
        <v/>
      </c>
      <c r="B124" s="136"/>
      <c r="L124" s="136"/>
      <c r="V124" s="136"/>
      <c r="AF124" s="136"/>
      <c r="AP124" s="136"/>
      <c r="AZ124" s="136"/>
      <c r="BA124" s="136"/>
      <c r="BB124" s="136"/>
      <c r="BC124" s="136"/>
      <c r="BD124" s="136"/>
      <c r="BE124" s="136"/>
      <c r="BF124" s="136"/>
      <c r="BG124" s="136"/>
      <c r="BJ124" s="136"/>
      <c r="BT124" s="136"/>
      <c r="CD124" s="136"/>
      <c r="CN124" s="136"/>
      <c r="CX124" s="136"/>
      <c r="DH124" s="136"/>
      <c r="DR124" s="136"/>
      <c r="EB124" s="136"/>
      <c r="EL124" s="136"/>
      <c r="EV124" s="136"/>
      <c r="FF124" s="136"/>
      <c r="FP124" s="136"/>
      <c r="FZ124" s="136"/>
      <c r="GJ124" s="136"/>
      <c r="GT124" s="136"/>
      <c r="HD124" s="136"/>
      <c r="HN124" s="136"/>
      <c r="HX124" s="136"/>
      <c r="JL124" s="136"/>
    </row>
    <row xmlns:x14ac="http://schemas.microsoft.com/office/spreadsheetml/2009/9/ac" r="125" s="3" customFormat="true" x14ac:dyDescent="0.25">
      <c r="A125" s="430" t="str">
        <f ca="true">IF(ISBLANK('Data Summary'!A127),"",'Data Summary'!A127)</f>
        <v/>
      </c>
      <c r="B125" s="136"/>
      <c r="L125" s="136"/>
      <c r="V125" s="136"/>
      <c r="AF125" s="136"/>
      <c r="AP125" s="136"/>
      <c r="AZ125" s="136"/>
      <c r="BA125" s="136"/>
      <c r="BB125" s="136"/>
      <c r="BC125" s="136"/>
      <c r="BD125" s="136"/>
      <c r="BE125" s="136"/>
      <c r="BF125" s="136"/>
      <c r="BG125" s="136"/>
      <c r="BJ125" s="136"/>
      <c r="BT125" s="136"/>
      <c r="CD125" s="136"/>
      <c r="CN125" s="136"/>
      <c r="CX125" s="136"/>
      <c r="DH125" s="136"/>
      <c r="DR125" s="136"/>
      <c r="EB125" s="136"/>
      <c r="EL125" s="136"/>
      <c r="EV125" s="136"/>
      <c r="FF125" s="136"/>
      <c r="FP125" s="136"/>
      <c r="FZ125" s="136"/>
      <c r="GJ125" s="136"/>
      <c r="GT125" s="136"/>
      <c r="HD125" s="136"/>
      <c r="HN125" s="136"/>
      <c r="HX125" s="136"/>
      <c r="JL125" s="136"/>
    </row>
    <row xmlns:x14ac="http://schemas.microsoft.com/office/spreadsheetml/2009/9/ac" r="126" s="3" customFormat="true" x14ac:dyDescent="0.25">
      <c r="A126" s="430" t="str">
        <f ca="true">IF(ISBLANK('Data Summary'!A128),"",'Data Summary'!A128)</f>
        <v/>
      </c>
      <c r="B126" s="136"/>
      <c r="L126" s="136"/>
      <c r="V126" s="136"/>
      <c r="AF126" s="136"/>
      <c r="AP126" s="136"/>
      <c r="AZ126" s="136"/>
      <c r="BA126" s="136"/>
      <c r="BB126" s="136"/>
      <c r="BC126" s="136"/>
      <c r="BD126" s="136"/>
      <c r="BE126" s="136"/>
      <c r="BF126" s="136"/>
      <c r="BG126" s="136"/>
      <c r="BJ126" s="136"/>
      <c r="BT126" s="136"/>
      <c r="CD126" s="136"/>
      <c r="CN126" s="136"/>
      <c r="CX126" s="136"/>
      <c r="DH126" s="136"/>
      <c r="DR126" s="136"/>
      <c r="EB126" s="136"/>
      <c r="EL126" s="136"/>
      <c r="EV126" s="136"/>
      <c r="FF126" s="136"/>
      <c r="FP126" s="136"/>
      <c r="FZ126" s="136"/>
      <c r="GJ126" s="136"/>
      <c r="GT126" s="136"/>
      <c r="HD126" s="136"/>
      <c r="HN126" s="136"/>
      <c r="HX126" s="136"/>
      <c r="JL126" s="136"/>
    </row>
    <row xmlns:x14ac="http://schemas.microsoft.com/office/spreadsheetml/2009/9/ac" r="127" s="3" customFormat="true" x14ac:dyDescent="0.25">
      <c r="A127" s="430" t="str">
        <f ca="true">IF(ISBLANK('Data Summary'!A129),"",'Data Summary'!A129)</f>
        <v/>
      </c>
      <c r="B127" s="136"/>
      <c r="L127" s="136"/>
      <c r="V127" s="136"/>
      <c r="AF127" s="136"/>
      <c r="AP127" s="136"/>
      <c r="AZ127" s="136"/>
      <c r="BA127" s="136"/>
      <c r="BB127" s="136"/>
      <c r="BC127" s="136"/>
      <c r="BD127" s="136"/>
      <c r="BE127" s="136"/>
      <c r="BF127" s="136"/>
      <c r="BG127" s="136"/>
      <c r="BJ127" s="136"/>
      <c r="BT127" s="136"/>
      <c r="CD127" s="136"/>
      <c r="CN127" s="136"/>
      <c r="CX127" s="136"/>
      <c r="DH127" s="136"/>
      <c r="DR127" s="136"/>
      <c r="EB127" s="136"/>
      <c r="EL127" s="136"/>
      <c r="EV127" s="136"/>
      <c r="FF127" s="136"/>
      <c r="FP127" s="136"/>
      <c r="FZ127" s="136"/>
      <c r="GJ127" s="136"/>
      <c r="GT127" s="136"/>
      <c r="HD127" s="136"/>
      <c r="HN127" s="136"/>
      <c r="HX127" s="136"/>
      <c r="JL127" s="136"/>
    </row>
    <row xmlns:x14ac="http://schemas.microsoft.com/office/spreadsheetml/2009/9/ac" r="128" s="3" customFormat="true" x14ac:dyDescent="0.25">
      <c r="A128" s="430" t="str">
        <f ca="true">IF(ISBLANK('Data Summary'!A130),"",'Data Summary'!A130)</f>
        <v/>
      </c>
      <c r="B128" s="136"/>
      <c r="L128" s="136"/>
      <c r="V128" s="136"/>
      <c r="AF128" s="136"/>
      <c r="AP128" s="136"/>
      <c r="AZ128" s="136"/>
      <c r="BA128" s="136"/>
      <c r="BB128" s="136"/>
      <c r="BC128" s="136"/>
      <c r="BD128" s="136"/>
      <c r="BE128" s="136"/>
      <c r="BF128" s="136"/>
      <c r="BG128" s="136"/>
      <c r="BJ128" s="136"/>
      <c r="BT128" s="136"/>
      <c r="CD128" s="136"/>
      <c r="CN128" s="136"/>
      <c r="CX128" s="136"/>
      <c r="DH128" s="136"/>
      <c r="DR128" s="136"/>
      <c r="EB128" s="136"/>
      <c r="EL128" s="136"/>
      <c r="EV128" s="136"/>
      <c r="FF128" s="136"/>
      <c r="FP128" s="136"/>
      <c r="FZ128" s="136"/>
      <c r="GJ128" s="136"/>
      <c r="GT128" s="136"/>
      <c r="HD128" s="136"/>
      <c r="HN128" s="136"/>
      <c r="HX128" s="136"/>
      <c r="JL128" s="136"/>
    </row>
    <row xmlns:x14ac="http://schemas.microsoft.com/office/spreadsheetml/2009/9/ac" r="129" s="3" customFormat="true" x14ac:dyDescent="0.25">
      <c r="A129" s="430" t="str">
        <f ca="true">IF(ISBLANK('Data Summary'!A131),"",'Data Summary'!A131)</f>
        <v/>
      </c>
      <c r="B129" s="136"/>
      <c r="L129" s="136"/>
      <c r="V129" s="136"/>
      <c r="AF129" s="136"/>
      <c r="AP129" s="136"/>
      <c r="AZ129" s="136"/>
      <c r="BA129" s="136"/>
      <c r="BB129" s="136"/>
      <c r="BC129" s="136"/>
      <c r="BD129" s="136"/>
      <c r="BE129" s="136"/>
      <c r="BF129" s="136"/>
      <c r="BG129" s="136"/>
      <c r="BJ129" s="136"/>
      <c r="BT129" s="136"/>
      <c r="CD129" s="136"/>
      <c r="CN129" s="136"/>
      <c r="CX129" s="136"/>
      <c r="DH129" s="136"/>
      <c r="DR129" s="136"/>
      <c r="EB129" s="136"/>
      <c r="EL129" s="136"/>
      <c r="EV129" s="136"/>
      <c r="FF129" s="136"/>
      <c r="FP129" s="136"/>
      <c r="FZ129" s="136"/>
      <c r="GJ129" s="136"/>
      <c r="GT129" s="136"/>
      <c r="HD129" s="136"/>
      <c r="HN129" s="136"/>
      <c r="HX129" s="136"/>
      <c r="JL129" s="136"/>
    </row>
    <row xmlns:x14ac="http://schemas.microsoft.com/office/spreadsheetml/2009/9/ac" r="130" s="3" customFormat="true" x14ac:dyDescent="0.25">
      <c r="A130" s="430" t="str">
        <f ca="true">IF(ISBLANK('Data Summary'!A132),"",'Data Summary'!A132)</f>
        <v/>
      </c>
      <c r="B130" s="136"/>
      <c r="L130" s="136"/>
      <c r="V130" s="136"/>
      <c r="AF130" s="136"/>
      <c r="AP130" s="136"/>
      <c r="AZ130" s="136"/>
      <c r="BA130" s="136"/>
      <c r="BB130" s="136"/>
      <c r="BC130" s="136"/>
      <c r="BD130" s="136"/>
      <c r="BE130" s="136"/>
      <c r="BF130" s="136"/>
      <c r="BG130" s="136"/>
      <c r="BJ130" s="136"/>
      <c r="BT130" s="136"/>
      <c r="CD130" s="136"/>
      <c r="CN130" s="136"/>
      <c r="CX130" s="136"/>
      <c r="DH130" s="136"/>
      <c r="DR130" s="136"/>
      <c r="EB130" s="136"/>
      <c r="EL130" s="136"/>
      <c r="EV130" s="136"/>
      <c r="FF130" s="136"/>
      <c r="FP130" s="136"/>
      <c r="FZ130" s="136"/>
      <c r="GJ130" s="136"/>
      <c r="GT130" s="136"/>
      <c r="HD130" s="136"/>
      <c r="HN130" s="136"/>
      <c r="HX130" s="136"/>
      <c r="JL130" s="136"/>
    </row>
    <row xmlns:x14ac="http://schemas.microsoft.com/office/spreadsheetml/2009/9/ac" r="131" s="3" customFormat="true" x14ac:dyDescent="0.25">
      <c r="A131" s="430" t="str">
        <f ca="true">IF(ISBLANK('Data Summary'!A133),"",'Data Summary'!A133)</f>
        <v/>
      </c>
      <c r="B131" s="136"/>
      <c r="L131" s="136"/>
      <c r="V131" s="136"/>
      <c r="AF131" s="136"/>
      <c r="AP131" s="136"/>
      <c r="AZ131" s="136"/>
      <c r="BA131" s="136"/>
      <c r="BB131" s="136"/>
      <c r="BC131" s="136"/>
      <c r="BD131" s="136"/>
      <c r="BE131" s="136"/>
      <c r="BF131" s="136"/>
      <c r="BG131" s="136"/>
      <c r="BJ131" s="136"/>
      <c r="BT131" s="136"/>
      <c r="CD131" s="136"/>
      <c r="CN131" s="136"/>
      <c r="CX131" s="136"/>
      <c r="DH131" s="136"/>
      <c r="DR131" s="136"/>
      <c r="EB131" s="136"/>
      <c r="EL131" s="136"/>
      <c r="EV131" s="136"/>
      <c r="FF131" s="136"/>
      <c r="FP131" s="136"/>
      <c r="FZ131" s="136"/>
      <c r="GJ131" s="136"/>
      <c r="GT131" s="136"/>
      <c r="HD131" s="136"/>
      <c r="HN131" s="136"/>
      <c r="HX131" s="136"/>
      <c r="JL131" s="136"/>
    </row>
    <row xmlns:x14ac="http://schemas.microsoft.com/office/spreadsheetml/2009/9/ac" r="132" s="3" customFormat="true" x14ac:dyDescent="0.25">
      <c r="A132" s="430" t="str">
        <f ca="true">IF(ISBLANK('Data Summary'!A134),"",'Data Summary'!A134)</f>
        <v/>
      </c>
      <c r="B132" s="136"/>
      <c r="L132" s="136"/>
      <c r="V132" s="136"/>
      <c r="AF132" s="136"/>
      <c r="AP132" s="136"/>
      <c r="AZ132" s="136"/>
      <c r="BA132" s="136"/>
      <c r="BB132" s="136"/>
      <c r="BC132" s="136"/>
      <c r="BD132" s="136"/>
      <c r="BE132" s="136"/>
      <c r="BF132" s="136"/>
      <c r="BG132" s="136"/>
      <c r="BJ132" s="136"/>
      <c r="BT132" s="136"/>
      <c r="CD132" s="136"/>
      <c r="CN132" s="136"/>
      <c r="CX132" s="136"/>
      <c r="DH132" s="136"/>
      <c r="DR132" s="136"/>
      <c r="EB132" s="136"/>
      <c r="EL132" s="136"/>
      <c r="EV132" s="136"/>
      <c r="FF132" s="136"/>
      <c r="FP132" s="136"/>
      <c r="FZ132" s="136"/>
      <c r="GJ132" s="136"/>
      <c r="GT132" s="136"/>
      <c r="HD132" s="136"/>
      <c r="HN132" s="136"/>
      <c r="HX132" s="136"/>
      <c r="JL132" s="136"/>
    </row>
    <row xmlns:x14ac="http://schemas.microsoft.com/office/spreadsheetml/2009/9/ac" r="133" s="3" customFormat="true" x14ac:dyDescent="0.25">
      <c r="A133" s="430" t="str">
        <f ca="true">IF(ISBLANK('Data Summary'!A135),"",'Data Summary'!A135)</f>
        <v/>
      </c>
      <c r="B133" s="136"/>
      <c r="L133" s="136"/>
      <c r="V133" s="136"/>
      <c r="AF133" s="136"/>
      <c r="AP133" s="136"/>
      <c r="AZ133" s="136"/>
      <c r="BA133" s="136"/>
      <c r="BB133" s="136"/>
      <c r="BC133" s="136"/>
      <c r="BD133" s="136"/>
      <c r="BE133" s="136"/>
      <c r="BF133" s="136"/>
      <c r="BG133" s="136"/>
      <c r="BJ133" s="136"/>
      <c r="BT133" s="136"/>
      <c r="CD133" s="136"/>
      <c r="CN133" s="136"/>
      <c r="CX133" s="136"/>
      <c r="DH133" s="136"/>
      <c r="DR133" s="136"/>
      <c r="EB133" s="136"/>
      <c r="EL133" s="136"/>
      <c r="EV133" s="136"/>
      <c r="FF133" s="136"/>
      <c r="FP133" s="136"/>
      <c r="FZ133" s="136"/>
      <c r="GJ133" s="136"/>
      <c r="GT133" s="136"/>
      <c r="HD133" s="136"/>
      <c r="HN133" s="136"/>
      <c r="HX133" s="136"/>
      <c r="JL133" s="136"/>
    </row>
    <row xmlns:x14ac="http://schemas.microsoft.com/office/spreadsheetml/2009/9/ac" r="134" s="3" customFormat="true" x14ac:dyDescent="0.25">
      <c r="A134" s="430" t="str">
        <f ca="true">IF(ISBLANK('Data Summary'!A136),"",'Data Summary'!A136)</f>
        <v/>
      </c>
      <c r="B134" s="136"/>
      <c r="L134" s="136"/>
      <c r="V134" s="136"/>
      <c r="AF134" s="136"/>
      <c r="AP134" s="136"/>
      <c r="AZ134" s="136"/>
      <c r="BA134" s="136"/>
      <c r="BB134" s="136"/>
      <c r="BC134" s="136"/>
      <c r="BD134" s="136"/>
      <c r="BE134" s="136"/>
      <c r="BF134" s="136"/>
      <c r="BG134" s="136"/>
      <c r="BJ134" s="136"/>
      <c r="BT134" s="136"/>
      <c r="CD134" s="136"/>
      <c r="CN134" s="136"/>
      <c r="CX134" s="136"/>
      <c r="DH134" s="136"/>
      <c r="DR134" s="136"/>
      <c r="EB134" s="136"/>
      <c r="EL134" s="136"/>
      <c r="EV134" s="136"/>
      <c r="FF134" s="136"/>
      <c r="FP134" s="136"/>
      <c r="FZ134" s="136"/>
      <c r="GJ134" s="136"/>
      <c r="GT134" s="136"/>
      <c r="HD134" s="136"/>
      <c r="HN134" s="136"/>
      <c r="HX134" s="136"/>
      <c r="JL134" s="136"/>
    </row>
    <row xmlns:x14ac="http://schemas.microsoft.com/office/spreadsheetml/2009/9/ac" r="135" s="3" customFormat="true" x14ac:dyDescent="0.25">
      <c r="A135" s="430" t="str">
        <f ca="true">IF(ISBLANK('Data Summary'!A137),"",'Data Summary'!A137)</f>
        <v/>
      </c>
      <c r="B135" s="136"/>
      <c r="L135" s="136"/>
      <c r="V135" s="136"/>
      <c r="AF135" s="136"/>
      <c r="AP135" s="136"/>
      <c r="AZ135" s="136"/>
      <c r="BA135" s="136"/>
      <c r="BB135" s="136"/>
      <c r="BC135" s="136"/>
      <c r="BD135" s="136"/>
      <c r="BE135" s="136"/>
      <c r="BF135" s="136"/>
      <c r="BG135" s="136"/>
      <c r="BJ135" s="136"/>
      <c r="BT135" s="136"/>
      <c r="CD135" s="136"/>
      <c r="CN135" s="136"/>
      <c r="CX135" s="136"/>
      <c r="DH135" s="136"/>
      <c r="DR135" s="136"/>
      <c r="EB135" s="136"/>
      <c r="EL135" s="136"/>
      <c r="EV135" s="136"/>
      <c r="FF135" s="136"/>
      <c r="FP135" s="136"/>
      <c r="FZ135" s="136"/>
      <c r="GJ135" s="136"/>
      <c r="GT135" s="136"/>
      <c r="HD135" s="136"/>
      <c r="HN135" s="136"/>
      <c r="HX135" s="136"/>
      <c r="JL135" s="136"/>
    </row>
    <row xmlns:x14ac="http://schemas.microsoft.com/office/spreadsheetml/2009/9/ac" r="136" s="3" customFormat="true" x14ac:dyDescent="0.25">
      <c r="A136" s="430" t="str">
        <f ca="true">IF(ISBLANK('Data Summary'!A138),"",'Data Summary'!A138)</f>
        <v/>
      </c>
      <c r="B136" s="136"/>
      <c r="L136" s="136"/>
      <c r="V136" s="136"/>
      <c r="AF136" s="136"/>
      <c r="AP136" s="136"/>
      <c r="AZ136" s="136"/>
      <c r="BA136" s="136"/>
      <c r="BB136" s="136"/>
      <c r="BC136" s="136"/>
      <c r="BD136" s="136"/>
      <c r="BE136" s="136"/>
      <c r="BF136" s="136"/>
      <c r="BG136" s="136"/>
      <c r="BJ136" s="136"/>
      <c r="BT136" s="136"/>
      <c r="CD136" s="136"/>
      <c r="CN136" s="136"/>
      <c r="CX136" s="136"/>
      <c r="DH136" s="136"/>
      <c r="DR136" s="136"/>
      <c r="EB136" s="136"/>
      <c r="EL136" s="136"/>
      <c r="EV136" s="136"/>
      <c r="FF136" s="136"/>
      <c r="FP136" s="136"/>
      <c r="FZ136" s="136"/>
      <c r="GJ136" s="136"/>
      <c r="GT136" s="136"/>
      <c r="HD136" s="136"/>
      <c r="HN136" s="136"/>
      <c r="HX136" s="136"/>
      <c r="JL136" s="136"/>
    </row>
    <row xmlns:x14ac="http://schemas.microsoft.com/office/spreadsheetml/2009/9/ac" r="137" s="3" customFormat="true" x14ac:dyDescent="0.25">
      <c r="A137" s="430" t="str">
        <f ca="true">IF(ISBLANK('Data Summary'!A139),"",'Data Summary'!A139)</f>
        <v/>
      </c>
      <c r="B137" s="136"/>
      <c r="L137" s="136"/>
      <c r="V137" s="136"/>
      <c r="AF137" s="136"/>
      <c r="AP137" s="136"/>
      <c r="AZ137" s="136"/>
      <c r="BA137" s="136"/>
      <c r="BB137" s="136"/>
      <c r="BC137" s="136"/>
      <c r="BD137" s="136"/>
      <c r="BE137" s="136"/>
      <c r="BF137" s="136"/>
      <c r="BG137" s="136"/>
      <c r="BJ137" s="136"/>
      <c r="BT137" s="136"/>
      <c r="CD137" s="136"/>
      <c r="CN137" s="136"/>
      <c r="CX137" s="136"/>
      <c r="DH137" s="136"/>
      <c r="DR137" s="136"/>
      <c r="EB137" s="136"/>
      <c r="EL137" s="136"/>
      <c r="EV137" s="136"/>
      <c r="FF137" s="136"/>
      <c r="FP137" s="136"/>
      <c r="FZ137" s="136"/>
      <c r="GJ137" s="136"/>
      <c r="GT137" s="136"/>
      <c r="HD137" s="136"/>
      <c r="HN137" s="136"/>
      <c r="HX137" s="136"/>
      <c r="JL137" s="136"/>
    </row>
    <row xmlns:x14ac="http://schemas.microsoft.com/office/spreadsheetml/2009/9/ac" r="138" s="3" customFormat="true" x14ac:dyDescent="0.25">
      <c r="A138" s="430" t="str">
        <f ca="true">IF(ISBLANK('Data Summary'!A140),"",'Data Summary'!A140)</f>
        <v/>
      </c>
      <c r="B138" s="136"/>
      <c r="L138" s="136"/>
      <c r="V138" s="136"/>
      <c r="AF138" s="136"/>
      <c r="AP138" s="136"/>
      <c r="AZ138" s="136"/>
      <c r="BA138" s="136"/>
      <c r="BB138" s="136"/>
      <c r="BC138" s="136"/>
      <c r="BD138" s="136"/>
      <c r="BE138" s="136"/>
      <c r="BF138" s="136"/>
      <c r="BG138" s="136"/>
      <c r="BJ138" s="136"/>
      <c r="BT138" s="136"/>
      <c r="CD138" s="136"/>
      <c r="CN138" s="136"/>
      <c r="CX138" s="136"/>
      <c r="DH138" s="136"/>
      <c r="DR138" s="136"/>
      <c r="EB138" s="136"/>
      <c r="EL138" s="136"/>
      <c r="EV138" s="136"/>
      <c r="FF138" s="136"/>
      <c r="FP138" s="136"/>
      <c r="FZ138" s="136"/>
      <c r="GJ138" s="136"/>
      <c r="GT138" s="136"/>
      <c r="HD138" s="136"/>
      <c r="HN138" s="136"/>
      <c r="HX138" s="136"/>
      <c r="JL138" s="136"/>
    </row>
    <row xmlns:x14ac="http://schemas.microsoft.com/office/spreadsheetml/2009/9/ac" r="139" s="3" customFormat="true" x14ac:dyDescent="0.25">
      <c r="A139" s="430" t="str">
        <f ca="true">IF(ISBLANK('Data Summary'!A141),"",'Data Summary'!A141)</f>
        <v/>
      </c>
      <c r="B139" s="136"/>
      <c r="L139" s="136"/>
      <c r="V139" s="136"/>
      <c r="AF139" s="136"/>
      <c r="AP139" s="136"/>
      <c r="AZ139" s="136"/>
      <c r="BA139" s="136"/>
      <c r="BB139" s="136"/>
      <c r="BC139" s="136"/>
      <c r="BD139" s="136"/>
      <c r="BE139" s="136"/>
      <c r="BF139" s="136"/>
      <c r="BG139" s="136"/>
      <c r="BJ139" s="136"/>
      <c r="BT139" s="136"/>
      <c r="CD139" s="136"/>
      <c r="CN139" s="136"/>
      <c r="CX139" s="136"/>
      <c r="DH139" s="136"/>
      <c r="DR139" s="136"/>
      <c r="EB139" s="136"/>
      <c r="EL139" s="136"/>
      <c r="EV139" s="136"/>
      <c r="FF139" s="136"/>
      <c r="FP139" s="136"/>
      <c r="FZ139" s="136"/>
      <c r="GJ139" s="136"/>
      <c r="GT139" s="136"/>
      <c r="HD139" s="136"/>
      <c r="HN139" s="136"/>
      <c r="HX139" s="136"/>
      <c r="JL139" s="136"/>
    </row>
    <row xmlns:x14ac="http://schemas.microsoft.com/office/spreadsheetml/2009/9/ac" r="140" s="3" customFormat="true" x14ac:dyDescent="0.25">
      <c r="A140" s="430" t="str">
        <f ca="true">IF(ISBLANK('Data Summary'!A142),"",'Data Summary'!A142)</f>
        <v/>
      </c>
      <c r="B140" s="136"/>
      <c r="L140" s="136"/>
      <c r="V140" s="136"/>
      <c r="AF140" s="136"/>
      <c r="AP140" s="136"/>
      <c r="AZ140" s="136"/>
      <c r="BA140" s="136"/>
      <c r="BB140" s="136"/>
      <c r="BC140" s="136"/>
      <c r="BD140" s="136"/>
      <c r="BE140" s="136"/>
      <c r="BF140" s="136"/>
      <c r="BG140" s="136"/>
      <c r="BJ140" s="136"/>
      <c r="BT140" s="136"/>
      <c r="CD140" s="136"/>
      <c r="CN140" s="136"/>
      <c r="CX140" s="136"/>
      <c r="DH140" s="136"/>
      <c r="DR140" s="136"/>
      <c r="EB140" s="136"/>
      <c r="EL140" s="136"/>
      <c r="EV140" s="136"/>
      <c r="FF140" s="136"/>
      <c r="FP140" s="136"/>
      <c r="FZ140" s="136"/>
      <c r="GJ140" s="136"/>
      <c r="GT140" s="136"/>
      <c r="HD140" s="136"/>
      <c r="HN140" s="136"/>
      <c r="HX140" s="136"/>
      <c r="JL140" s="136"/>
    </row>
    <row xmlns:x14ac="http://schemas.microsoft.com/office/spreadsheetml/2009/9/ac" r="141" s="3" customFormat="true" x14ac:dyDescent="0.25">
      <c r="A141" s="430" t="str">
        <f ca="true">IF(ISBLANK('Data Summary'!A143),"",'Data Summary'!A143)</f>
        <v/>
      </c>
      <c r="B141" s="136"/>
      <c r="L141" s="136"/>
      <c r="V141" s="136"/>
      <c r="AF141" s="136"/>
      <c r="AP141" s="136"/>
      <c r="AZ141" s="136"/>
      <c r="BA141" s="136"/>
      <c r="BB141" s="136"/>
      <c r="BC141" s="136"/>
      <c r="BD141" s="136"/>
      <c r="BE141" s="136"/>
      <c r="BF141" s="136"/>
      <c r="BG141" s="136"/>
      <c r="BJ141" s="136"/>
      <c r="BT141" s="136"/>
      <c r="CD141" s="136"/>
      <c r="CN141" s="136"/>
      <c r="CX141" s="136"/>
      <c r="DH141" s="136"/>
      <c r="DR141" s="136"/>
      <c r="EB141" s="136"/>
      <c r="EL141" s="136"/>
      <c r="EV141" s="136"/>
      <c r="FF141" s="136"/>
      <c r="FP141" s="136"/>
      <c r="FZ141" s="136"/>
      <c r="GJ141" s="136"/>
      <c r="GT141" s="136"/>
      <c r="HD141" s="136"/>
      <c r="HN141" s="136"/>
      <c r="HX141" s="136"/>
      <c r="JL141" s="136"/>
    </row>
    <row xmlns:x14ac="http://schemas.microsoft.com/office/spreadsheetml/2009/9/ac" r="142" s="3" customFormat="true" x14ac:dyDescent="0.25">
      <c r="A142" s="430" t="str">
        <f ca="true">IF(ISBLANK('Data Summary'!A144),"",'Data Summary'!A144)</f>
        <v/>
      </c>
      <c r="B142" s="136"/>
      <c r="L142" s="136"/>
      <c r="V142" s="136"/>
      <c r="AF142" s="136"/>
      <c r="AP142" s="136"/>
      <c r="AZ142" s="136"/>
      <c r="BA142" s="136"/>
      <c r="BB142" s="136"/>
      <c r="BC142" s="136"/>
      <c r="BD142" s="136"/>
      <c r="BE142" s="136"/>
      <c r="BF142" s="136"/>
      <c r="BG142" s="136"/>
      <c r="BJ142" s="136"/>
      <c r="BT142" s="136"/>
      <c r="CD142" s="136"/>
      <c r="CN142" s="136"/>
      <c r="CX142" s="136"/>
      <c r="DH142" s="136"/>
      <c r="DR142" s="136"/>
      <c r="EB142" s="136"/>
      <c r="EL142" s="136"/>
      <c r="EV142" s="136"/>
      <c r="FF142" s="136"/>
      <c r="FP142" s="136"/>
      <c r="FZ142" s="136"/>
      <c r="GJ142" s="136"/>
      <c r="GT142" s="136"/>
      <c r="HD142" s="136"/>
      <c r="HN142" s="136"/>
      <c r="HX142" s="136"/>
      <c r="JL142" s="136"/>
    </row>
    <row xmlns:x14ac="http://schemas.microsoft.com/office/spreadsheetml/2009/9/ac" r="143" s="3" customFormat="true" x14ac:dyDescent="0.25">
      <c r="A143" s="430" t="str">
        <f ca="true">IF(ISBLANK('Data Summary'!A145),"",'Data Summary'!A145)</f>
        <v/>
      </c>
      <c r="B143" s="136"/>
      <c r="L143" s="136"/>
      <c r="V143" s="136"/>
      <c r="AF143" s="136"/>
      <c r="AP143" s="136"/>
      <c r="AZ143" s="136"/>
      <c r="BA143" s="136"/>
      <c r="BB143" s="136"/>
      <c r="BC143" s="136"/>
      <c r="BD143" s="136"/>
      <c r="BE143" s="136"/>
      <c r="BF143" s="136"/>
      <c r="BG143" s="136"/>
      <c r="BJ143" s="136"/>
      <c r="BT143" s="136"/>
      <c r="CD143" s="136"/>
      <c r="CN143" s="136"/>
      <c r="CX143" s="136"/>
      <c r="DH143" s="136"/>
      <c r="DR143" s="136"/>
      <c r="EB143" s="136"/>
      <c r="EL143" s="136"/>
      <c r="EV143" s="136"/>
      <c r="FF143" s="136"/>
      <c r="FP143" s="136"/>
      <c r="FZ143" s="136"/>
      <c r="GJ143" s="136"/>
      <c r="GT143" s="136"/>
      <c r="HD143" s="136"/>
      <c r="HN143" s="136"/>
      <c r="HX143" s="136"/>
      <c r="JL143" s="136"/>
    </row>
    <row xmlns:x14ac="http://schemas.microsoft.com/office/spreadsheetml/2009/9/ac" r="144" s="3" customFormat="true" x14ac:dyDescent="0.25">
      <c r="A144" s="430" t="str">
        <f ca="true">IF(ISBLANK('Data Summary'!A146),"",'Data Summary'!A146)</f>
        <v/>
      </c>
      <c r="B144" s="136"/>
      <c r="L144" s="136"/>
      <c r="V144" s="136"/>
      <c r="AF144" s="136"/>
      <c r="AP144" s="136"/>
      <c r="AZ144" s="136"/>
      <c r="BA144" s="136"/>
      <c r="BB144" s="136"/>
      <c r="BC144" s="136"/>
      <c r="BD144" s="136"/>
      <c r="BE144" s="136"/>
      <c r="BF144" s="136"/>
      <c r="BG144" s="136"/>
      <c r="BJ144" s="136"/>
      <c r="BT144" s="136"/>
      <c r="CD144" s="136"/>
      <c r="CN144" s="136"/>
      <c r="CX144" s="136"/>
      <c r="DH144" s="136"/>
      <c r="DR144" s="136"/>
      <c r="EB144" s="136"/>
      <c r="EL144" s="136"/>
      <c r="EV144" s="136"/>
      <c r="FF144" s="136"/>
      <c r="FP144" s="136"/>
      <c r="FZ144" s="136"/>
      <c r="GJ144" s="136"/>
      <c r="GT144" s="136"/>
      <c r="HD144" s="136"/>
      <c r="HN144" s="136"/>
      <c r="HX144" s="136"/>
      <c r="JL144" s="136"/>
    </row>
    <row xmlns:x14ac="http://schemas.microsoft.com/office/spreadsheetml/2009/9/ac" r="145" s="3" customFormat="true" x14ac:dyDescent="0.25">
      <c r="A145" s="430" t="str">
        <f ca="true">IF(ISBLANK('Data Summary'!A147),"",'Data Summary'!A147)</f>
        <v/>
      </c>
      <c r="B145" s="136"/>
      <c r="L145" s="136"/>
      <c r="V145" s="136"/>
      <c r="AF145" s="136"/>
      <c r="AP145" s="136"/>
      <c r="AZ145" s="136"/>
      <c r="BA145" s="136"/>
      <c r="BB145" s="136"/>
      <c r="BC145" s="136"/>
      <c r="BD145" s="136"/>
      <c r="BE145" s="136"/>
      <c r="BF145" s="136"/>
      <c r="BG145" s="136"/>
      <c r="BJ145" s="136"/>
      <c r="BT145" s="136"/>
      <c r="CD145" s="136"/>
      <c r="CN145" s="136"/>
      <c r="CX145" s="136"/>
      <c r="DH145" s="136"/>
      <c r="DR145" s="136"/>
      <c r="EB145" s="136"/>
      <c r="EL145" s="136"/>
      <c r="EV145" s="136"/>
      <c r="FF145" s="136"/>
      <c r="FP145" s="136"/>
      <c r="FZ145" s="136"/>
      <c r="GJ145" s="136"/>
      <c r="GT145" s="136"/>
      <c r="HD145" s="136"/>
      <c r="HN145" s="136"/>
      <c r="HX145" s="136"/>
      <c r="JL145" s="136"/>
    </row>
    <row xmlns:x14ac="http://schemas.microsoft.com/office/spreadsheetml/2009/9/ac" r="146" s="3" customFormat="true" x14ac:dyDescent="0.25">
      <c r="A146" s="430" t="str">
        <f ca="true">IF(ISBLANK('Data Summary'!A148),"",'Data Summary'!A148)</f>
        <v/>
      </c>
      <c r="B146" s="136"/>
      <c r="L146" s="136"/>
      <c r="V146" s="136"/>
      <c r="AF146" s="136"/>
      <c r="AP146" s="136"/>
      <c r="AZ146" s="136"/>
      <c r="BA146" s="136"/>
      <c r="BB146" s="136"/>
      <c r="BC146" s="136"/>
      <c r="BD146" s="136"/>
      <c r="BE146" s="136"/>
      <c r="BF146" s="136"/>
      <c r="BG146" s="136"/>
      <c r="BJ146" s="136"/>
      <c r="BT146" s="136"/>
      <c r="CD146" s="136"/>
      <c r="CN146" s="136"/>
      <c r="CX146" s="136"/>
      <c r="DH146" s="136"/>
      <c r="DR146" s="136"/>
      <c r="EB146" s="136"/>
      <c r="EL146" s="136"/>
      <c r="EV146" s="136"/>
      <c r="FF146" s="136"/>
      <c r="FP146" s="136"/>
      <c r="FZ146" s="136"/>
      <c r="GJ146" s="136"/>
      <c r="GT146" s="136"/>
      <c r="HD146" s="136"/>
      <c r="HN146" s="136"/>
      <c r="HX146" s="136"/>
      <c r="JL146" s="136"/>
    </row>
    <row xmlns:x14ac="http://schemas.microsoft.com/office/spreadsheetml/2009/9/ac" r="147" s="3" customFormat="true" x14ac:dyDescent="0.25">
      <c r="A147" s="430" t="str">
        <f ca="true">IF(ISBLANK('Data Summary'!A149),"",'Data Summary'!A149)</f>
        <v/>
      </c>
      <c r="B147" s="136"/>
      <c r="L147" s="136"/>
      <c r="V147" s="136"/>
      <c r="AF147" s="136"/>
      <c r="AP147" s="136"/>
      <c r="AZ147" s="136"/>
      <c r="BA147" s="136"/>
      <c r="BB147" s="136"/>
      <c r="BC147" s="136"/>
      <c r="BD147" s="136"/>
      <c r="BE147" s="136"/>
      <c r="BF147" s="136"/>
      <c r="BG147" s="136"/>
      <c r="BJ147" s="136"/>
      <c r="BT147" s="136"/>
      <c r="CD147" s="136"/>
      <c r="CN147" s="136"/>
      <c r="CX147" s="136"/>
      <c r="DH147" s="136"/>
      <c r="DR147" s="136"/>
      <c r="EB147" s="136"/>
      <c r="EL147" s="136"/>
      <c r="EV147" s="136"/>
      <c r="FF147" s="136"/>
      <c r="FP147" s="136"/>
      <c r="FZ147" s="136"/>
      <c r="GJ147" s="136"/>
      <c r="GT147" s="136"/>
      <c r="HD147" s="136"/>
      <c r="HN147" s="136"/>
      <c r="HX147" s="136"/>
      <c r="JL147" s="136"/>
    </row>
    <row xmlns:x14ac="http://schemas.microsoft.com/office/spreadsheetml/2009/9/ac" r="148" s="3" customFormat="true" x14ac:dyDescent="0.25">
      <c r="A148" s="430" t="str">
        <f ca="true">IF(ISBLANK('Data Summary'!A150),"",'Data Summary'!A150)</f>
        <v/>
      </c>
      <c r="B148" s="136"/>
      <c r="L148" s="136"/>
      <c r="V148" s="136"/>
      <c r="AF148" s="136"/>
      <c r="AP148" s="136"/>
      <c r="AZ148" s="136"/>
      <c r="BA148" s="136"/>
      <c r="BB148" s="136"/>
      <c r="BC148" s="136"/>
      <c r="BD148" s="136"/>
      <c r="BE148" s="136"/>
      <c r="BF148" s="136"/>
      <c r="BG148" s="136"/>
      <c r="BJ148" s="136"/>
      <c r="BT148" s="136"/>
      <c r="CD148" s="136"/>
      <c r="CN148" s="136"/>
      <c r="CX148" s="136"/>
      <c r="DH148" s="136"/>
      <c r="DR148" s="136"/>
      <c r="EB148" s="136"/>
      <c r="EL148" s="136"/>
      <c r="EV148" s="136"/>
      <c r="FF148" s="136"/>
      <c r="FP148" s="136"/>
      <c r="FZ148" s="136"/>
      <c r="GJ148" s="136"/>
      <c r="GT148" s="136"/>
      <c r="HD148" s="136"/>
      <c r="HN148" s="136"/>
      <c r="HX148" s="136"/>
      <c r="JL148" s="136"/>
    </row>
    <row xmlns:x14ac="http://schemas.microsoft.com/office/spreadsheetml/2009/9/ac" r="149" s="3" customFormat="true" x14ac:dyDescent="0.25">
      <c r="A149" s="430" t="str">
        <f ca="true">IF(ISBLANK('Data Summary'!A151),"",'Data Summary'!A151)</f>
        <v/>
      </c>
      <c r="B149" s="136"/>
      <c r="L149" s="136"/>
      <c r="V149" s="136"/>
      <c r="AF149" s="136"/>
      <c r="AP149" s="136"/>
      <c r="AZ149" s="136"/>
      <c r="BA149" s="136"/>
      <c r="BB149" s="136"/>
      <c r="BC149" s="136"/>
      <c r="BD149" s="136"/>
      <c r="BE149" s="136"/>
      <c r="BF149" s="136"/>
      <c r="BG149" s="136"/>
      <c r="BJ149" s="136"/>
      <c r="BT149" s="136"/>
      <c r="CD149" s="136"/>
      <c r="CN149" s="136"/>
      <c r="CX149" s="136"/>
      <c r="DH149" s="136"/>
      <c r="DR149" s="136"/>
      <c r="EB149" s="136"/>
      <c r="EL149" s="136"/>
      <c r="EV149" s="136"/>
      <c r="FF149" s="136"/>
      <c r="FP149" s="136"/>
      <c r="FZ149" s="136"/>
      <c r="GJ149" s="136"/>
      <c r="GT149" s="136"/>
      <c r="HD149" s="136"/>
      <c r="HN149" s="136"/>
      <c r="HX149" s="136"/>
      <c r="JL149" s="136"/>
    </row>
    <row xmlns:x14ac="http://schemas.microsoft.com/office/spreadsheetml/2009/9/ac" r="150" s="3" customFormat="true" x14ac:dyDescent="0.25">
      <c r="A150" s="430" t="str">
        <f ca="true">IF(ISBLANK('Data Summary'!A152),"",'Data Summary'!A152)</f>
        <v/>
      </c>
      <c r="B150" s="136"/>
      <c r="L150" s="136"/>
      <c r="V150" s="136"/>
      <c r="AF150" s="136"/>
      <c r="AP150" s="136"/>
      <c r="AZ150" s="136"/>
      <c r="BA150" s="136"/>
      <c r="BB150" s="136"/>
      <c r="BC150" s="136"/>
      <c r="BD150" s="136"/>
      <c r="BE150" s="136"/>
      <c r="BF150" s="136"/>
      <c r="BG150" s="136"/>
      <c r="BJ150" s="136"/>
      <c r="BT150" s="136"/>
      <c r="CD150" s="136"/>
      <c r="CN150" s="136"/>
      <c r="CX150" s="136"/>
      <c r="DH150" s="136"/>
      <c r="DR150" s="136"/>
      <c r="EB150" s="136"/>
      <c r="EL150" s="136"/>
      <c r="EV150" s="136"/>
      <c r="FF150" s="136"/>
      <c r="FP150" s="136"/>
      <c r="FZ150" s="136"/>
      <c r="GJ150" s="136"/>
      <c r="GT150" s="136"/>
      <c r="HD150" s="136"/>
      <c r="HN150" s="136"/>
      <c r="HX150" s="136"/>
      <c r="JL150" s="136"/>
    </row>
    <row xmlns:x14ac="http://schemas.microsoft.com/office/spreadsheetml/2009/9/ac" r="151" s="3" customFormat="true" x14ac:dyDescent="0.25">
      <c r="A151" s="430" t="str">
        <f ca="true">IF(ISBLANK('Data Summary'!A153),"",'Data Summary'!A153)</f>
        <v/>
      </c>
      <c r="B151" s="136"/>
      <c r="L151" s="136"/>
      <c r="V151" s="136"/>
      <c r="AF151" s="136"/>
      <c r="AP151" s="136"/>
      <c r="AZ151" s="136"/>
      <c r="BA151" s="136"/>
      <c r="BB151" s="136"/>
      <c r="BC151" s="136"/>
      <c r="BD151" s="136"/>
      <c r="BE151" s="136"/>
      <c r="BF151" s="136"/>
      <c r="BG151" s="136"/>
      <c r="BJ151" s="136"/>
      <c r="BT151" s="136"/>
      <c r="CD151" s="136"/>
      <c r="CN151" s="136"/>
      <c r="CX151" s="136"/>
      <c r="DH151" s="136"/>
      <c r="DR151" s="136"/>
      <c r="EB151" s="136"/>
      <c r="EL151" s="136"/>
      <c r="EV151" s="136"/>
      <c r="FF151" s="136"/>
      <c r="FP151" s="136"/>
      <c r="FZ151" s="136"/>
      <c r="GJ151" s="136"/>
      <c r="GT151" s="136"/>
      <c r="HD151" s="136"/>
      <c r="HN151" s="136"/>
      <c r="HX151" s="136"/>
      <c r="JL151" s="136"/>
    </row>
    <row xmlns:x14ac="http://schemas.microsoft.com/office/spreadsheetml/2009/9/ac" r="152" s="3" customFormat="true" x14ac:dyDescent="0.25">
      <c r="A152" s="426"/>
      <c r="B152" s="136"/>
      <c r="L152" s="136"/>
      <c r="V152" s="136"/>
      <c r="AF152" s="136"/>
      <c r="AP152" s="136"/>
      <c r="AZ152" s="136"/>
      <c r="BA152" s="136"/>
      <c r="BB152" s="136"/>
      <c r="BC152" s="136"/>
      <c r="BD152" s="136"/>
      <c r="BE152" s="136"/>
      <c r="BF152" s="136"/>
      <c r="BG152" s="136"/>
      <c r="BJ152" s="136"/>
      <c r="BT152" s="136"/>
      <c r="CD152" s="136"/>
      <c r="CN152" s="136"/>
      <c r="CX152" s="136"/>
      <c r="DH152" s="136"/>
      <c r="DR152" s="136"/>
      <c r="EB152" s="136"/>
      <c r="EL152" s="136"/>
      <c r="EV152" s="136"/>
      <c r="FF152" s="136"/>
      <c r="FP152" s="136"/>
      <c r="FZ152" s="136"/>
      <c r="GJ152" s="136"/>
      <c r="GT152" s="136"/>
      <c r="HD152" s="136"/>
      <c r="HN152" s="136"/>
      <c r="HX152" s="136"/>
      <c r="JL152" s="136"/>
    </row>
    <row xmlns:x14ac="http://schemas.microsoft.com/office/spreadsheetml/2009/9/ac" r="153" s="3" customFormat="true" x14ac:dyDescent="0.25">
      <c r="A153" s="426"/>
      <c r="B153" s="136"/>
      <c r="L153" s="136"/>
      <c r="V153" s="136"/>
      <c r="AF153" s="136"/>
      <c r="AP153" s="136"/>
      <c r="AZ153" s="136"/>
      <c r="BA153" s="136"/>
      <c r="BB153" s="136"/>
      <c r="BC153" s="136"/>
      <c r="BD153" s="136"/>
      <c r="BE153" s="136"/>
      <c r="BF153" s="136"/>
      <c r="BG153" s="136"/>
      <c r="BJ153" s="136"/>
      <c r="BT153" s="136"/>
      <c r="CD153" s="136"/>
      <c r="CN153" s="136"/>
      <c r="CX153" s="136"/>
      <c r="DH153" s="136"/>
      <c r="DR153" s="136"/>
      <c r="EB153" s="136"/>
      <c r="EL153" s="136"/>
      <c r="EV153" s="136"/>
      <c r="FF153" s="136"/>
      <c r="FP153" s="136"/>
      <c r="FZ153" s="136"/>
      <c r="GJ153" s="136"/>
      <c r="GT153" s="136"/>
      <c r="HD153" s="136"/>
      <c r="HN153" s="136"/>
      <c r="HX153" s="136"/>
      <c r="JL153" s="136"/>
    </row>
    <row xmlns:x14ac="http://schemas.microsoft.com/office/spreadsheetml/2009/9/ac" r="154" s="3" customFormat="true" x14ac:dyDescent="0.25">
      <c r="A154" s="426"/>
      <c r="B154" s="136"/>
      <c r="L154" s="136"/>
      <c r="V154" s="136"/>
      <c r="AF154" s="136"/>
      <c r="AP154" s="136"/>
      <c r="AZ154" s="136"/>
      <c r="BA154" s="136"/>
      <c r="BB154" s="136"/>
      <c r="BC154" s="136"/>
      <c r="BD154" s="136"/>
      <c r="BE154" s="136"/>
      <c r="BF154" s="136"/>
      <c r="BG154" s="136"/>
      <c r="BJ154" s="136"/>
      <c r="BT154" s="136"/>
      <c r="CD154" s="136"/>
      <c r="CN154" s="136"/>
      <c r="CX154" s="136"/>
      <c r="DH154" s="136"/>
      <c r="DR154" s="136"/>
      <c r="EB154" s="136"/>
      <c r="EL154" s="136"/>
      <c r="EV154" s="136"/>
      <c r="FF154" s="136"/>
      <c r="FP154" s="136"/>
      <c r="FZ154" s="136"/>
      <c r="GJ154" s="136"/>
      <c r="GT154" s="136"/>
      <c r="HD154" s="136"/>
      <c r="HN154" s="136"/>
      <c r="HX154" s="136"/>
      <c r="JL154" s="136"/>
    </row>
    <row xmlns:x14ac="http://schemas.microsoft.com/office/spreadsheetml/2009/9/ac" r="155" s="3" customFormat="true" x14ac:dyDescent="0.25">
      <c r="A155" s="426"/>
      <c r="B155" s="136"/>
      <c r="L155" s="136"/>
      <c r="V155" s="136"/>
      <c r="AF155" s="136"/>
      <c r="AP155" s="136"/>
      <c r="AZ155" s="136"/>
      <c r="BA155" s="136"/>
      <c r="BB155" s="136"/>
      <c r="BC155" s="136"/>
      <c r="BD155" s="136"/>
      <c r="BE155" s="136"/>
      <c r="BF155" s="136"/>
      <c r="BG155" s="136"/>
      <c r="BJ155" s="136"/>
      <c r="BT155" s="136"/>
      <c r="CD155" s="136"/>
      <c r="CN155" s="136"/>
      <c r="CX155" s="136"/>
      <c r="DH155" s="136"/>
      <c r="DR155" s="136"/>
      <c r="EB155" s="136"/>
      <c r="EL155" s="136"/>
      <c r="EV155" s="136"/>
      <c r="FF155" s="136"/>
      <c r="FP155" s="136"/>
      <c r="FZ155" s="136"/>
      <c r="GJ155" s="136"/>
      <c r="GT155" s="136"/>
      <c r="HD155" s="136"/>
      <c r="HN155" s="136"/>
      <c r="HX155" s="136"/>
      <c r="JL155" s="136"/>
    </row>
    <row xmlns:x14ac="http://schemas.microsoft.com/office/spreadsheetml/2009/9/ac" r="156" s="3" customFormat="true" x14ac:dyDescent="0.25">
      <c r="A156" s="426"/>
      <c r="B156" s="136"/>
      <c r="L156" s="136"/>
      <c r="V156" s="136"/>
      <c r="AF156" s="136"/>
      <c r="AP156" s="136"/>
      <c r="AZ156" s="136"/>
      <c r="BA156" s="136"/>
      <c r="BB156" s="136"/>
      <c r="BC156" s="136"/>
      <c r="BD156" s="136"/>
      <c r="BE156" s="136"/>
      <c r="BF156" s="136"/>
      <c r="BG156" s="136"/>
      <c r="BJ156" s="136"/>
      <c r="BT156" s="136"/>
      <c r="CD156" s="136"/>
      <c r="CN156" s="136"/>
      <c r="CX156" s="136"/>
      <c r="DH156" s="136"/>
      <c r="DR156" s="136"/>
      <c r="EB156" s="136"/>
      <c r="EL156" s="136"/>
      <c r="EV156" s="136"/>
      <c r="FF156" s="136"/>
      <c r="FP156" s="136"/>
      <c r="FZ156" s="136"/>
      <c r="GJ156" s="136"/>
      <c r="GT156" s="136"/>
      <c r="HD156" s="136"/>
      <c r="HN156" s="136"/>
      <c r="HX156" s="136"/>
      <c r="JL156" s="136"/>
    </row>
    <row xmlns:x14ac="http://schemas.microsoft.com/office/spreadsheetml/2009/9/ac" r="157" s="3" customFormat="true" x14ac:dyDescent="0.25">
      <c r="A157" s="426"/>
      <c r="B157" s="136"/>
      <c r="L157" s="136"/>
      <c r="V157" s="136"/>
      <c r="AF157" s="136"/>
      <c r="AP157" s="136"/>
      <c r="AZ157" s="136"/>
      <c r="BA157" s="136"/>
      <c r="BB157" s="136"/>
      <c r="BC157" s="136"/>
      <c r="BD157" s="136"/>
      <c r="BE157" s="136"/>
      <c r="BF157" s="136"/>
      <c r="BG157" s="136"/>
      <c r="BJ157" s="136"/>
      <c r="BT157" s="136"/>
      <c r="CD157" s="136"/>
      <c r="CN157" s="136"/>
      <c r="CX157" s="136"/>
      <c r="DH157" s="136"/>
      <c r="DR157" s="136"/>
      <c r="EB157" s="136"/>
      <c r="EL157" s="136"/>
      <c r="EV157" s="136"/>
      <c r="FF157" s="136"/>
      <c r="FP157" s="136"/>
      <c r="FZ157" s="136"/>
      <c r="GJ157" s="136"/>
      <c r="GT157" s="136"/>
      <c r="HD157" s="136"/>
      <c r="HN157" s="136"/>
      <c r="HX157" s="136"/>
      <c r="JL157" s="136"/>
    </row>
    <row xmlns:x14ac="http://schemas.microsoft.com/office/spreadsheetml/2009/9/ac" r="158" s="3" customFormat="true" x14ac:dyDescent="0.25">
      <c r="A158" s="426"/>
      <c r="B158" s="136"/>
      <c r="L158" s="136"/>
      <c r="V158" s="136"/>
      <c r="AF158" s="136"/>
      <c r="AP158" s="136"/>
      <c r="AZ158" s="136"/>
      <c r="BA158" s="136"/>
      <c r="BB158" s="136"/>
      <c r="BC158" s="136"/>
      <c r="BD158" s="136"/>
      <c r="BE158" s="136"/>
      <c r="BF158" s="136"/>
      <c r="BG158" s="136"/>
      <c r="BJ158" s="136"/>
      <c r="BT158" s="136"/>
      <c r="CD158" s="136"/>
      <c r="CN158" s="136"/>
      <c r="CX158" s="136"/>
      <c r="DH158" s="136"/>
      <c r="DR158" s="136"/>
      <c r="EB158" s="136"/>
      <c r="EL158" s="136"/>
      <c r="EV158" s="136"/>
      <c r="FF158" s="136"/>
      <c r="FP158" s="136"/>
      <c r="FZ158" s="136"/>
      <c r="GJ158" s="136"/>
      <c r="GT158" s="136"/>
      <c r="HD158" s="136"/>
      <c r="HN158" s="136"/>
      <c r="HX158" s="136"/>
      <c r="JL158" s="136"/>
    </row>
    <row xmlns:x14ac="http://schemas.microsoft.com/office/spreadsheetml/2009/9/ac" r="159" s="3" customFormat="true" x14ac:dyDescent="0.25">
      <c r="A159" s="426"/>
      <c r="B159" s="136"/>
      <c r="L159" s="136"/>
      <c r="V159" s="136"/>
      <c r="AF159" s="136"/>
      <c r="AP159" s="136"/>
      <c r="AZ159" s="136"/>
      <c r="BA159" s="136"/>
      <c r="BB159" s="136"/>
      <c r="BC159" s="136"/>
      <c r="BD159" s="136"/>
      <c r="BE159" s="136"/>
      <c r="BF159" s="136"/>
      <c r="BG159" s="136"/>
      <c r="BJ159" s="136"/>
      <c r="BT159" s="136"/>
      <c r="CD159" s="136"/>
      <c r="CN159" s="136"/>
      <c r="CX159" s="136"/>
      <c r="DH159" s="136"/>
      <c r="DR159" s="136"/>
      <c r="EB159" s="136"/>
      <c r="EL159" s="136"/>
      <c r="EV159" s="136"/>
      <c r="FF159" s="136"/>
      <c r="FP159" s="136"/>
      <c r="FZ159" s="136"/>
      <c r="GJ159" s="136"/>
      <c r="GT159" s="136"/>
      <c r="HD159" s="136"/>
      <c r="HN159" s="136"/>
      <c r="HX159" s="136"/>
      <c r="JL159" s="136"/>
    </row>
    <row xmlns:x14ac="http://schemas.microsoft.com/office/spreadsheetml/2009/9/ac" r="160" s="3" customFormat="true" x14ac:dyDescent="0.25">
      <c r="A160" s="426"/>
      <c r="B160" s="136"/>
      <c r="L160" s="136"/>
      <c r="V160" s="136"/>
      <c r="AF160" s="136"/>
      <c r="AP160" s="136"/>
      <c r="AZ160" s="136"/>
      <c r="BA160" s="136"/>
      <c r="BB160" s="136"/>
      <c r="BC160" s="136"/>
      <c r="BD160" s="136"/>
      <c r="BE160" s="136"/>
      <c r="BF160" s="136"/>
      <c r="BG160" s="136"/>
      <c r="BJ160" s="136"/>
      <c r="BT160" s="136"/>
      <c r="CD160" s="136"/>
      <c r="CN160" s="136"/>
      <c r="CX160" s="136"/>
      <c r="DH160" s="136"/>
      <c r="DR160" s="136"/>
      <c r="EB160" s="136"/>
      <c r="EL160" s="136"/>
      <c r="EV160" s="136"/>
      <c r="FF160" s="136"/>
      <c r="FP160" s="136"/>
      <c r="FZ160" s="136"/>
      <c r="GJ160" s="136"/>
      <c r="GT160" s="136"/>
      <c r="HD160" s="136"/>
      <c r="HN160" s="136"/>
      <c r="HX160" s="136"/>
      <c r="JL160" s="136"/>
    </row>
    <row xmlns:x14ac="http://schemas.microsoft.com/office/spreadsheetml/2009/9/ac" r="161" s="3" customFormat="true" x14ac:dyDescent="0.25">
      <c r="A161" s="426"/>
      <c r="B161" s="136"/>
      <c r="L161" s="136"/>
      <c r="V161" s="136"/>
      <c r="AF161" s="136"/>
      <c r="AP161" s="136"/>
      <c r="AZ161" s="136"/>
      <c r="BA161" s="136"/>
      <c r="BB161" s="136"/>
      <c r="BC161" s="136"/>
      <c r="BD161" s="136"/>
      <c r="BE161" s="136"/>
      <c r="BF161" s="136"/>
      <c r="BG161" s="136"/>
      <c r="BJ161" s="136"/>
      <c r="BT161" s="136"/>
      <c r="CD161" s="136"/>
      <c r="CN161" s="136"/>
      <c r="CX161" s="136"/>
      <c r="DH161" s="136"/>
      <c r="DR161" s="136"/>
      <c r="EB161" s="136"/>
      <c r="EL161" s="136"/>
      <c r="EV161" s="136"/>
      <c r="FF161" s="136"/>
      <c r="FP161" s="136"/>
      <c r="FZ161" s="136"/>
      <c r="GJ161" s="136"/>
      <c r="GT161" s="136"/>
      <c r="HD161" s="136"/>
      <c r="HN161" s="136"/>
      <c r="HX161" s="136"/>
      <c r="JL161" s="136"/>
    </row>
    <row xmlns:x14ac="http://schemas.microsoft.com/office/spreadsheetml/2009/9/ac" r="162" s="3" customFormat="true" x14ac:dyDescent="0.25">
      <c r="A162" s="426"/>
      <c r="B162" s="136"/>
      <c r="L162" s="136"/>
      <c r="V162" s="136"/>
      <c r="AF162" s="136"/>
      <c r="AP162" s="136"/>
      <c r="AZ162" s="136"/>
      <c r="BA162" s="136"/>
      <c r="BB162" s="136"/>
      <c r="BC162" s="136"/>
      <c r="BD162" s="136"/>
      <c r="BE162" s="136"/>
      <c r="BF162" s="136"/>
      <c r="BG162" s="136"/>
      <c r="BJ162" s="136"/>
      <c r="BT162" s="136"/>
      <c r="CD162" s="136"/>
      <c r="CN162" s="136"/>
      <c r="CX162" s="136"/>
      <c r="DH162" s="136"/>
      <c r="DR162" s="136"/>
      <c r="EB162" s="136"/>
      <c r="EL162" s="136"/>
      <c r="EV162" s="136"/>
      <c r="FF162" s="136"/>
      <c r="FP162" s="136"/>
      <c r="FZ162" s="136"/>
      <c r="GJ162" s="136"/>
      <c r="GT162" s="136"/>
      <c r="HD162" s="136"/>
      <c r="HN162" s="136"/>
      <c r="HX162" s="136"/>
      <c r="JL162" s="136"/>
    </row>
    <row xmlns:x14ac="http://schemas.microsoft.com/office/spreadsheetml/2009/9/ac" r="163" s="3" customFormat="true" x14ac:dyDescent="0.25">
      <c r="A163" s="426"/>
      <c r="B163" s="136"/>
      <c r="L163" s="136"/>
      <c r="V163" s="136"/>
      <c r="AF163" s="136"/>
      <c r="AP163" s="136"/>
      <c r="AZ163" s="136"/>
      <c r="BA163" s="136"/>
      <c r="BB163" s="136"/>
      <c r="BC163" s="136"/>
      <c r="BD163" s="136"/>
      <c r="BE163" s="136"/>
      <c r="BF163" s="136"/>
      <c r="BG163" s="136"/>
      <c r="BJ163" s="136"/>
      <c r="BT163" s="136"/>
      <c r="CD163" s="136"/>
      <c r="CN163" s="136"/>
      <c r="CX163" s="136"/>
      <c r="DH163" s="136"/>
      <c r="DR163" s="136"/>
      <c r="EB163" s="136"/>
      <c r="EL163" s="136"/>
      <c r="EV163" s="136"/>
      <c r="FF163" s="136"/>
      <c r="FP163" s="136"/>
      <c r="FZ163" s="136"/>
      <c r="GJ163" s="136"/>
      <c r="GT163" s="136"/>
      <c r="HD163" s="136"/>
      <c r="HN163" s="136"/>
      <c r="HX163" s="136"/>
      <c r="JL163" s="136"/>
    </row>
    <row xmlns:x14ac="http://schemas.microsoft.com/office/spreadsheetml/2009/9/ac" r="164" s="3" customFormat="true" x14ac:dyDescent="0.25">
      <c r="A164" s="426"/>
      <c r="B164" s="136"/>
      <c r="L164" s="136"/>
      <c r="V164" s="136"/>
      <c r="AF164" s="136"/>
      <c r="AP164" s="136"/>
      <c r="AZ164" s="136"/>
      <c r="BA164" s="136"/>
      <c r="BB164" s="136"/>
      <c r="BC164" s="136"/>
      <c r="BD164" s="136"/>
      <c r="BE164" s="136"/>
      <c r="BF164" s="136"/>
      <c r="BG164" s="136"/>
      <c r="BJ164" s="136"/>
      <c r="BT164" s="136"/>
      <c r="CD164" s="136"/>
      <c r="CN164" s="136"/>
      <c r="CX164" s="136"/>
      <c r="DH164" s="136"/>
      <c r="DR164" s="136"/>
      <c r="EB164" s="136"/>
      <c r="EL164" s="136"/>
      <c r="EV164" s="136"/>
      <c r="FF164" s="136"/>
      <c r="FP164" s="136"/>
      <c r="FZ164" s="136"/>
      <c r="GJ164" s="136"/>
      <c r="GT164" s="136"/>
      <c r="HD164" s="136"/>
      <c r="HN164" s="136"/>
      <c r="HX164" s="136"/>
      <c r="JL164" s="136"/>
    </row>
    <row xmlns:x14ac="http://schemas.microsoft.com/office/spreadsheetml/2009/9/ac" r="165" s="3" customFormat="true" x14ac:dyDescent="0.25">
      <c r="A165" s="426"/>
      <c r="B165" s="136"/>
      <c r="L165" s="136"/>
      <c r="V165" s="136"/>
      <c r="AF165" s="136"/>
      <c r="AP165" s="136"/>
      <c r="AZ165" s="136"/>
      <c r="BA165" s="136"/>
      <c r="BB165" s="136"/>
      <c r="BC165" s="136"/>
      <c r="BD165" s="136"/>
      <c r="BE165" s="136"/>
      <c r="BF165" s="136"/>
      <c r="BG165" s="136"/>
      <c r="BJ165" s="136"/>
      <c r="BT165" s="136"/>
      <c r="CD165" s="136"/>
      <c r="CN165" s="136"/>
      <c r="CX165" s="136"/>
      <c r="DH165" s="136"/>
      <c r="DR165" s="136"/>
      <c r="EB165" s="136"/>
      <c r="EL165" s="136"/>
      <c r="EV165" s="136"/>
      <c r="FF165" s="136"/>
      <c r="FP165" s="136"/>
      <c r="FZ165" s="136"/>
      <c r="GJ165" s="136"/>
      <c r="GT165" s="136"/>
      <c r="HD165" s="136"/>
      <c r="HN165" s="136"/>
      <c r="HX165" s="136"/>
      <c r="JL165" s="136"/>
    </row>
    <row xmlns:x14ac="http://schemas.microsoft.com/office/spreadsheetml/2009/9/ac" r="166" s="3" customFormat="true" x14ac:dyDescent="0.25">
      <c r="A166" s="426"/>
      <c r="B166" s="136"/>
      <c r="L166" s="136"/>
      <c r="V166" s="136"/>
      <c r="AF166" s="136"/>
      <c r="AP166" s="136"/>
      <c r="AZ166" s="136"/>
      <c r="BA166" s="136"/>
      <c r="BB166" s="136"/>
      <c r="BC166" s="136"/>
      <c r="BD166" s="136"/>
      <c r="BE166" s="136"/>
      <c r="BF166" s="136"/>
      <c r="BG166" s="136"/>
      <c r="BJ166" s="136"/>
      <c r="BT166" s="136"/>
      <c r="CD166" s="136"/>
      <c r="CN166" s="136"/>
      <c r="CX166" s="136"/>
      <c r="DH166" s="136"/>
      <c r="DR166" s="136"/>
      <c r="EB166" s="136"/>
      <c r="EL166" s="136"/>
      <c r="EV166" s="136"/>
      <c r="FF166" s="136"/>
      <c r="FP166" s="136"/>
      <c r="FZ166" s="136"/>
      <c r="GJ166" s="136"/>
      <c r="GT166" s="136"/>
      <c r="HD166" s="136"/>
      <c r="HN166" s="136"/>
      <c r="HX166" s="136"/>
      <c r="JL166" s="136"/>
    </row>
    <row xmlns:x14ac="http://schemas.microsoft.com/office/spreadsheetml/2009/9/ac" r="167" s="3" customFormat="true" x14ac:dyDescent="0.25">
      <c r="A167" s="426"/>
      <c r="B167" s="136"/>
      <c r="L167" s="136"/>
      <c r="V167" s="136"/>
      <c r="AF167" s="136"/>
      <c r="AP167" s="136"/>
      <c r="AZ167" s="136"/>
      <c r="BA167" s="136"/>
      <c r="BB167" s="136"/>
      <c r="BC167" s="136"/>
      <c r="BD167" s="136"/>
      <c r="BE167" s="136"/>
      <c r="BF167" s="136"/>
      <c r="BG167" s="136"/>
      <c r="BJ167" s="136"/>
      <c r="BT167" s="136"/>
      <c r="CD167" s="136"/>
      <c r="CN167" s="136"/>
      <c r="CX167" s="136"/>
      <c r="DH167" s="136"/>
      <c r="DR167" s="136"/>
      <c r="EB167" s="136"/>
      <c r="EL167" s="136"/>
      <c r="EV167" s="136"/>
      <c r="FF167" s="136"/>
      <c r="FP167" s="136"/>
      <c r="FZ167" s="136"/>
      <c r="GJ167" s="136"/>
      <c r="GT167" s="136"/>
      <c r="HD167" s="136"/>
      <c r="HN167" s="136"/>
      <c r="HX167" s="136"/>
      <c r="JL167" s="136"/>
    </row>
    <row xmlns:x14ac="http://schemas.microsoft.com/office/spreadsheetml/2009/9/ac" r="168" s="3" customFormat="true" x14ac:dyDescent="0.25">
      <c r="A168" s="426"/>
      <c r="B168" s="136"/>
      <c r="L168" s="136"/>
      <c r="V168" s="136"/>
      <c r="AF168" s="136"/>
      <c r="AP168" s="136"/>
      <c r="AZ168" s="136"/>
      <c r="BA168" s="136"/>
      <c r="BB168" s="136"/>
      <c r="BC168" s="136"/>
      <c r="BD168" s="136"/>
      <c r="BE168" s="136"/>
      <c r="BF168" s="136"/>
      <c r="BG168" s="136"/>
      <c r="BJ168" s="136"/>
      <c r="BT168" s="136"/>
      <c r="CD168" s="136"/>
      <c r="CN168" s="136"/>
      <c r="CX168" s="136"/>
      <c r="DH168" s="136"/>
      <c r="DR168" s="136"/>
      <c r="EB168" s="136"/>
      <c r="EL168" s="136"/>
      <c r="EV168" s="136"/>
      <c r="FF168" s="136"/>
      <c r="FP168" s="136"/>
      <c r="FZ168" s="136"/>
      <c r="GJ168" s="136"/>
      <c r="GT168" s="136"/>
      <c r="HD168" s="136"/>
      <c r="HN168" s="136"/>
      <c r="HX168" s="136"/>
      <c r="JL168" s="136"/>
    </row>
    <row xmlns:x14ac="http://schemas.microsoft.com/office/spreadsheetml/2009/9/ac" r="169" s="3" customFormat="true" x14ac:dyDescent="0.25">
      <c r="A169" s="426"/>
      <c r="B169" s="136"/>
      <c r="L169" s="136"/>
      <c r="V169" s="136"/>
      <c r="AF169" s="136"/>
      <c r="AP169" s="136"/>
      <c r="AZ169" s="136"/>
      <c r="BA169" s="136"/>
      <c r="BB169" s="136"/>
      <c r="BC169" s="136"/>
      <c r="BD169" s="136"/>
      <c r="BE169" s="136"/>
      <c r="BF169" s="136"/>
      <c r="BG169" s="136"/>
      <c r="BJ169" s="136"/>
      <c r="BT169" s="136"/>
      <c r="CD169" s="136"/>
      <c r="CN169" s="136"/>
      <c r="CX169" s="136"/>
      <c r="DH169" s="136"/>
      <c r="DR169" s="136"/>
      <c r="EB169" s="136"/>
      <c r="EL169" s="136"/>
      <c r="EV169" s="136"/>
      <c r="FF169" s="136"/>
      <c r="FP169" s="136"/>
      <c r="FZ169" s="136"/>
      <c r="GJ169" s="136"/>
      <c r="GT169" s="136"/>
      <c r="HD169" s="136"/>
      <c r="HN169" s="136"/>
      <c r="HX169" s="136"/>
      <c r="JL169" s="136"/>
    </row>
    <row xmlns:x14ac="http://schemas.microsoft.com/office/spreadsheetml/2009/9/ac" r="170" s="3" customFormat="true" x14ac:dyDescent="0.25">
      <c r="A170" s="426"/>
      <c r="B170" s="136"/>
      <c r="L170" s="136"/>
      <c r="V170" s="136"/>
      <c r="AF170" s="136"/>
      <c r="AP170" s="136"/>
      <c r="AZ170" s="136"/>
      <c r="BA170" s="136"/>
      <c r="BB170" s="136"/>
      <c r="BC170" s="136"/>
      <c r="BD170" s="136"/>
      <c r="BE170" s="136"/>
      <c r="BF170" s="136"/>
      <c r="BG170" s="136"/>
      <c r="BJ170" s="136"/>
      <c r="BT170" s="136"/>
      <c r="CD170" s="136"/>
      <c r="CN170" s="136"/>
      <c r="CX170" s="136"/>
      <c r="DH170" s="136"/>
      <c r="DR170" s="136"/>
      <c r="EB170" s="136"/>
      <c r="EL170" s="136"/>
      <c r="EV170" s="136"/>
      <c r="FF170" s="136"/>
      <c r="FP170" s="136"/>
      <c r="FZ170" s="136"/>
      <c r="GJ170" s="136"/>
      <c r="GT170" s="136"/>
      <c r="HD170" s="136"/>
      <c r="HN170" s="136"/>
      <c r="HX170" s="136"/>
      <c r="JL170" s="136"/>
    </row>
    <row xmlns:x14ac="http://schemas.microsoft.com/office/spreadsheetml/2009/9/ac" r="171" s="3" customFormat="true" x14ac:dyDescent="0.25">
      <c r="A171" s="426"/>
      <c r="B171" s="136"/>
      <c r="L171" s="136"/>
      <c r="V171" s="136"/>
      <c r="AF171" s="136"/>
      <c r="AP171" s="136"/>
      <c r="AZ171" s="136"/>
      <c r="BA171" s="136"/>
      <c r="BB171" s="136"/>
      <c r="BC171" s="136"/>
      <c r="BD171" s="136"/>
      <c r="BE171" s="136"/>
      <c r="BF171" s="136"/>
      <c r="BG171" s="136"/>
      <c r="BJ171" s="136"/>
      <c r="BT171" s="136"/>
      <c r="CD171" s="136"/>
      <c r="CN171" s="136"/>
      <c r="CX171" s="136"/>
      <c r="DH171" s="136"/>
      <c r="DR171" s="136"/>
      <c r="EB171" s="136"/>
      <c r="EL171" s="136"/>
      <c r="EV171" s="136"/>
      <c r="FF171" s="136"/>
      <c r="FP171" s="136"/>
      <c r="FZ171" s="136"/>
      <c r="GJ171" s="136"/>
      <c r="GT171" s="136"/>
      <c r="HD171" s="136"/>
      <c r="HN171" s="136"/>
      <c r="HX171" s="136"/>
      <c r="JL171" s="136"/>
    </row>
    <row xmlns:x14ac="http://schemas.microsoft.com/office/spreadsheetml/2009/9/ac" r="172" s="3" customFormat="true" x14ac:dyDescent="0.25">
      <c r="A172" s="426"/>
      <c r="B172" s="136"/>
      <c r="L172" s="136"/>
      <c r="V172" s="136"/>
      <c r="AF172" s="136"/>
      <c r="AP172" s="136"/>
      <c r="AZ172" s="136"/>
      <c r="BA172" s="136"/>
      <c r="BB172" s="136"/>
      <c r="BC172" s="136"/>
      <c r="BD172" s="136"/>
      <c r="BE172" s="136"/>
      <c r="BF172" s="136"/>
      <c r="BG172" s="136"/>
      <c r="BJ172" s="136"/>
      <c r="BT172" s="136"/>
      <c r="CD172" s="136"/>
      <c r="CN172" s="136"/>
      <c r="CX172" s="136"/>
      <c r="DH172" s="136"/>
      <c r="DR172" s="136"/>
      <c r="EB172" s="136"/>
      <c r="EL172" s="136"/>
      <c r="EV172" s="136"/>
      <c r="FF172" s="136"/>
      <c r="FP172" s="136"/>
      <c r="FZ172" s="136"/>
      <c r="GJ172" s="136"/>
      <c r="GT172" s="136"/>
      <c r="HD172" s="136"/>
      <c r="HN172" s="136"/>
      <c r="HX172" s="136"/>
      <c r="JL172" s="136"/>
    </row>
    <row xmlns:x14ac="http://schemas.microsoft.com/office/spreadsheetml/2009/9/ac" r="173" s="3" customFormat="true" x14ac:dyDescent="0.25">
      <c r="A173" s="426"/>
      <c r="B173" s="136"/>
      <c r="L173" s="136"/>
      <c r="V173" s="136"/>
      <c r="AF173" s="136"/>
      <c r="AP173" s="136"/>
      <c r="AZ173" s="136"/>
      <c r="BA173" s="136"/>
      <c r="BB173" s="136"/>
      <c r="BC173" s="136"/>
      <c r="BD173" s="136"/>
      <c r="BE173" s="136"/>
      <c r="BF173" s="136"/>
      <c r="BG173" s="136"/>
      <c r="BJ173" s="136"/>
      <c r="BT173" s="136"/>
      <c r="CD173" s="136"/>
      <c r="CN173" s="136"/>
      <c r="CX173" s="136"/>
      <c r="DH173" s="136"/>
      <c r="DR173" s="136"/>
      <c r="EB173" s="136"/>
      <c r="EL173" s="136"/>
      <c r="EV173" s="136"/>
      <c r="FF173" s="136"/>
      <c r="FP173" s="136"/>
      <c r="FZ173" s="136"/>
      <c r="GJ173" s="136"/>
      <c r="GT173" s="136"/>
      <c r="HD173" s="136"/>
      <c r="HN173" s="136"/>
      <c r="HX173" s="136"/>
      <c r="JL173" s="136"/>
    </row>
    <row xmlns:x14ac="http://schemas.microsoft.com/office/spreadsheetml/2009/9/ac" r="174" s="3" customFormat="true" x14ac:dyDescent="0.25">
      <c r="A174" s="426"/>
      <c r="B174" s="136"/>
      <c r="L174" s="136"/>
      <c r="V174" s="136"/>
      <c r="AF174" s="136"/>
      <c r="AP174" s="136"/>
      <c r="AZ174" s="136"/>
      <c r="BA174" s="136"/>
      <c r="BB174" s="136"/>
      <c r="BC174" s="136"/>
      <c r="BD174" s="136"/>
      <c r="BE174" s="136"/>
      <c r="BF174" s="136"/>
      <c r="BG174" s="136"/>
      <c r="BJ174" s="136"/>
      <c r="BT174" s="136"/>
      <c r="CD174" s="136"/>
      <c r="CN174" s="136"/>
      <c r="CX174" s="136"/>
      <c r="DH174" s="136"/>
      <c r="DR174" s="136"/>
      <c r="EB174" s="136"/>
      <c r="EL174" s="136"/>
      <c r="EV174" s="136"/>
      <c r="FF174" s="136"/>
      <c r="FP174" s="136"/>
      <c r="FZ174" s="136"/>
      <c r="GJ174" s="136"/>
      <c r="GT174" s="136"/>
      <c r="HD174" s="136"/>
      <c r="HN174" s="136"/>
      <c r="HX174" s="136"/>
      <c r="JL174" s="136"/>
    </row>
    <row xmlns:x14ac="http://schemas.microsoft.com/office/spreadsheetml/2009/9/ac" r="175" s="3" customFormat="true" x14ac:dyDescent="0.25">
      <c r="A175" s="426"/>
      <c r="B175" s="136"/>
      <c r="L175" s="136"/>
      <c r="V175" s="136"/>
      <c r="AF175" s="136"/>
      <c r="AP175" s="136"/>
      <c r="AZ175" s="136"/>
      <c r="BA175" s="136"/>
      <c r="BB175" s="136"/>
      <c r="BC175" s="136"/>
      <c r="BD175" s="136"/>
      <c r="BE175" s="136"/>
      <c r="BF175" s="136"/>
      <c r="BG175" s="136"/>
      <c r="BJ175" s="136"/>
      <c r="BT175" s="136"/>
      <c r="CD175" s="136"/>
      <c r="CN175" s="136"/>
      <c r="CX175" s="136"/>
      <c r="DH175" s="136"/>
      <c r="DR175" s="136"/>
      <c r="EB175" s="136"/>
      <c r="EL175" s="136"/>
      <c r="EV175" s="136"/>
      <c r="FF175" s="136"/>
      <c r="FP175" s="136"/>
      <c r="FZ175" s="136"/>
      <c r="GJ175" s="136"/>
      <c r="GT175" s="136"/>
      <c r="HD175" s="136"/>
      <c r="HN175" s="136"/>
      <c r="HX175" s="136"/>
      <c r="JL175" s="136"/>
    </row>
    <row xmlns:x14ac="http://schemas.microsoft.com/office/spreadsheetml/2009/9/ac" r="176" s="3" customFormat="true" x14ac:dyDescent="0.25">
      <c r="A176" s="426"/>
      <c r="B176" s="136"/>
      <c r="L176" s="136"/>
      <c r="V176" s="136"/>
      <c r="AF176" s="136"/>
      <c r="AP176" s="136"/>
      <c r="AZ176" s="136"/>
      <c r="BA176" s="136"/>
      <c r="BB176" s="136"/>
      <c r="BC176" s="136"/>
      <c r="BD176" s="136"/>
      <c r="BE176" s="136"/>
      <c r="BF176" s="136"/>
      <c r="BG176" s="136"/>
      <c r="BJ176" s="136"/>
      <c r="BT176" s="136"/>
      <c r="CD176" s="136"/>
      <c r="CN176" s="136"/>
      <c r="CX176" s="136"/>
      <c r="DH176" s="136"/>
      <c r="DR176" s="136"/>
      <c r="EB176" s="136"/>
      <c r="EL176" s="136"/>
      <c r="EV176" s="136"/>
      <c r="FF176" s="136"/>
      <c r="FP176" s="136"/>
      <c r="FZ176" s="136"/>
      <c r="GJ176" s="136"/>
      <c r="GT176" s="136"/>
      <c r="HD176" s="136"/>
      <c r="HN176" s="136"/>
      <c r="HX176" s="136"/>
      <c r="JL176" s="136"/>
    </row>
    <row xmlns:x14ac="http://schemas.microsoft.com/office/spreadsheetml/2009/9/ac" r="177" s="3" customFormat="true" x14ac:dyDescent="0.25">
      <c r="A177" s="426"/>
      <c r="B177" s="136"/>
      <c r="L177" s="136"/>
      <c r="V177" s="136"/>
      <c r="AF177" s="136"/>
      <c r="AP177" s="136"/>
      <c r="AZ177" s="136"/>
      <c r="BA177" s="136"/>
      <c r="BB177" s="136"/>
      <c r="BC177" s="136"/>
      <c r="BD177" s="136"/>
      <c r="BE177" s="136"/>
      <c r="BF177" s="136"/>
      <c r="BG177" s="136"/>
      <c r="BJ177" s="136"/>
      <c r="BT177" s="136"/>
      <c r="CD177" s="136"/>
      <c r="CN177" s="136"/>
      <c r="CX177" s="136"/>
      <c r="DH177" s="136"/>
      <c r="DR177" s="136"/>
      <c r="EB177" s="136"/>
      <c r="EL177" s="136"/>
      <c r="EV177" s="136"/>
      <c r="FF177" s="136"/>
      <c r="FP177" s="136"/>
      <c r="FZ177" s="136"/>
      <c r="GJ177" s="136"/>
      <c r="GT177" s="136"/>
      <c r="HD177" s="136"/>
      <c r="HN177" s="136"/>
      <c r="HX177" s="136"/>
      <c r="JL177" s="136"/>
    </row>
    <row xmlns:x14ac="http://schemas.microsoft.com/office/spreadsheetml/2009/9/ac" r="178" s="3" customFormat="true" x14ac:dyDescent="0.25">
      <c r="A178" s="426"/>
      <c r="B178" s="136"/>
      <c r="L178" s="136"/>
      <c r="V178" s="136"/>
      <c r="AF178" s="136"/>
      <c r="AP178" s="136"/>
      <c r="AZ178" s="136"/>
      <c r="BA178" s="136"/>
      <c r="BB178" s="136"/>
      <c r="BC178" s="136"/>
      <c r="BD178" s="136"/>
      <c r="BE178" s="136"/>
      <c r="BF178" s="136"/>
      <c r="BG178" s="136"/>
      <c r="BJ178" s="136"/>
      <c r="BT178" s="136"/>
      <c r="CD178" s="136"/>
      <c r="CN178" s="136"/>
      <c r="CX178" s="136"/>
      <c r="DH178" s="136"/>
      <c r="DR178" s="136"/>
      <c r="EB178" s="136"/>
      <c r="EL178" s="136"/>
      <c r="EV178" s="136"/>
      <c r="FF178" s="136"/>
      <c r="FP178" s="136"/>
      <c r="FZ178" s="136"/>
      <c r="GJ178" s="136"/>
      <c r="GT178" s="136"/>
      <c r="HD178" s="136"/>
      <c r="HN178" s="136"/>
      <c r="HX178" s="136"/>
      <c r="JL178" s="136"/>
    </row>
    <row xmlns:x14ac="http://schemas.microsoft.com/office/spreadsheetml/2009/9/ac" r="179" s="3" customFormat="true" x14ac:dyDescent="0.25">
      <c r="A179" s="426"/>
      <c r="B179" s="136"/>
      <c r="L179" s="136"/>
      <c r="V179" s="136"/>
      <c r="AF179" s="136"/>
      <c r="AP179" s="136"/>
      <c r="AZ179" s="136"/>
      <c r="BA179" s="136"/>
      <c r="BB179" s="136"/>
      <c r="BC179" s="136"/>
      <c r="BD179" s="136"/>
      <c r="BE179" s="136"/>
      <c r="BF179" s="136"/>
      <c r="BG179" s="136"/>
      <c r="BJ179" s="136"/>
      <c r="BT179" s="136"/>
      <c r="CD179" s="136"/>
      <c r="CN179" s="136"/>
      <c r="CX179" s="136"/>
      <c r="DH179" s="136"/>
      <c r="DR179" s="136"/>
      <c r="EB179" s="136"/>
      <c r="EL179" s="136"/>
      <c r="EV179" s="136"/>
      <c r="FF179" s="136"/>
      <c r="FP179" s="136"/>
      <c r="FZ179" s="136"/>
      <c r="GJ179" s="136"/>
      <c r="GT179" s="136"/>
      <c r="HD179" s="136"/>
      <c r="HN179" s="136"/>
      <c r="HX179" s="136"/>
      <c r="JL179" s="136"/>
    </row>
    <row xmlns:x14ac="http://schemas.microsoft.com/office/spreadsheetml/2009/9/ac" r="180" s="3" customFormat="true" x14ac:dyDescent="0.25">
      <c r="A180" s="426"/>
      <c r="B180" s="136"/>
      <c r="L180" s="136"/>
      <c r="V180" s="136"/>
      <c r="AF180" s="136"/>
      <c r="AP180" s="136"/>
      <c r="AZ180" s="136"/>
      <c r="BA180" s="136"/>
      <c r="BB180" s="136"/>
      <c r="BC180" s="136"/>
      <c r="BD180" s="136"/>
      <c r="BE180" s="136"/>
      <c r="BF180" s="136"/>
      <c r="BG180" s="136"/>
      <c r="BJ180" s="136"/>
      <c r="BT180" s="136"/>
      <c r="CD180" s="136"/>
      <c r="CN180" s="136"/>
      <c r="CX180" s="136"/>
      <c r="DH180" s="136"/>
      <c r="DR180" s="136"/>
      <c r="EB180" s="136"/>
      <c r="EL180" s="136"/>
      <c r="EV180" s="136"/>
      <c r="FF180" s="136"/>
      <c r="FP180" s="136"/>
      <c r="FZ180" s="136"/>
      <c r="GJ180" s="136"/>
      <c r="GT180" s="136"/>
      <c r="HD180" s="136"/>
      <c r="HN180" s="136"/>
      <c r="HX180" s="136"/>
      <c r="JL180" s="136"/>
    </row>
    <row xmlns:x14ac="http://schemas.microsoft.com/office/spreadsheetml/2009/9/ac" r="181" s="3" customFormat="true" x14ac:dyDescent="0.25">
      <c r="A181" s="426"/>
      <c r="B181" s="136"/>
      <c r="L181" s="136"/>
      <c r="V181" s="136"/>
      <c r="AF181" s="136"/>
      <c r="AP181" s="136"/>
      <c r="AZ181" s="136"/>
      <c r="BA181" s="136"/>
      <c r="BB181" s="136"/>
      <c r="BC181" s="136"/>
      <c r="BD181" s="136"/>
      <c r="BE181" s="136"/>
      <c r="BF181" s="136"/>
      <c r="BG181" s="136"/>
      <c r="BJ181" s="136"/>
      <c r="BT181" s="136"/>
      <c r="CD181" s="136"/>
      <c r="CN181" s="136"/>
      <c r="CX181" s="136"/>
      <c r="DH181" s="136"/>
      <c r="DR181" s="136"/>
      <c r="EB181" s="136"/>
      <c r="EL181" s="136"/>
      <c r="EV181" s="136"/>
      <c r="FF181" s="136"/>
      <c r="FP181" s="136"/>
      <c r="FZ181" s="136"/>
      <c r="GJ181" s="136"/>
      <c r="GT181" s="136"/>
      <c r="HD181" s="136"/>
      <c r="HN181" s="136"/>
      <c r="HX181" s="136"/>
      <c r="JL181" s="136"/>
    </row>
    <row xmlns:x14ac="http://schemas.microsoft.com/office/spreadsheetml/2009/9/ac" r="182" s="3" customFormat="true" x14ac:dyDescent="0.25">
      <c r="A182" s="426"/>
      <c r="B182" s="136"/>
      <c r="L182" s="136"/>
      <c r="V182" s="136"/>
      <c r="AF182" s="136"/>
      <c r="AP182" s="136"/>
      <c r="AZ182" s="136"/>
      <c r="BA182" s="136"/>
      <c r="BB182" s="136"/>
      <c r="BC182" s="136"/>
      <c r="BD182" s="136"/>
      <c r="BE182" s="136"/>
      <c r="BF182" s="136"/>
      <c r="BG182" s="136"/>
      <c r="BJ182" s="136"/>
      <c r="BT182" s="136"/>
      <c r="CD182" s="136"/>
      <c r="CN182" s="136"/>
      <c r="CX182" s="136"/>
      <c r="DH182" s="136"/>
      <c r="DR182" s="136"/>
      <c r="EB182" s="136"/>
      <c r="EL182" s="136"/>
      <c r="EV182" s="136"/>
      <c r="FF182" s="136"/>
      <c r="FP182" s="136"/>
      <c r="FZ182" s="136"/>
      <c r="GJ182" s="136"/>
      <c r="GT182" s="136"/>
      <c r="HD182" s="136"/>
      <c r="HN182" s="136"/>
      <c r="HX182" s="136"/>
      <c r="JL182" s="136"/>
    </row>
    <row xmlns:x14ac="http://schemas.microsoft.com/office/spreadsheetml/2009/9/ac" r="183" s="3" customFormat="true" x14ac:dyDescent="0.25">
      <c r="A183" s="426"/>
      <c r="B183" s="136"/>
      <c r="L183" s="136"/>
      <c r="V183" s="136"/>
      <c r="AF183" s="136"/>
      <c r="AP183" s="136"/>
      <c r="AZ183" s="136"/>
      <c r="BA183" s="136"/>
      <c r="BB183" s="136"/>
      <c r="BC183" s="136"/>
      <c r="BD183" s="136"/>
      <c r="BE183" s="136"/>
      <c r="BF183" s="136"/>
      <c r="BG183" s="136"/>
      <c r="BJ183" s="136"/>
      <c r="BT183" s="136"/>
      <c r="CD183" s="136"/>
      <c r="CN183" s="136"/>
      <c r="CX183" s="136"/>
      <c r="DH183" s="136"/>
      <c r="DR183" s="136"/>
      <c r="EB183" s="136"/>
      <c r="EL183" s="136"/>
      <c r="EV183" s="136"/>
      <c r="FF183" s="136"/>
      <c r="FP183" s="136"/>
      <c r="FZ183" s="136"/>
      <c r="GJ183" s="136"/>
      <c r="GT183" s="136"/>
      <c r="HD183" s="136"/>
      <c r="HN183" s="136"/>
      <c r="HX183" s="136"/>
      <c r="JL183" s="136"/>
    </row>
    <row xmlns:x14ac="http://schemas.microsoft.com/office/spreadsheetml/2009/9/ac" r="184" s="3" customFormat="true" x14ac:dyDescent="0.25">
      <c r="A184" s="426"/>
      <c r="B184" s="136"/>
      <c r="L184" s="136"/>
      <c r="V184" s="136"/>
      <c r="AF184" s="136"/>
      <c r="AP184" s="136"/>
      <c r="AZ184" s="136"/>
      <c r="BA184" s="136"/>
      <c r="BB184" s="136"/>
      <c r="BC184" s="136"/>
      <c r="BD184" s="136"/>
      <c r="BE184" s="136"/>
      <c r="BF184" s="136"/>
      <c r="BG184" s="136"/>
      <c r="BJ184" s="136"/>
      <c r="BT184" s="136"/>
      <c r="CD184" s="136"/>
      <c r="CN184" s="136"/>
      <c r="CX184" s="136"/>
      <c r="DH184" s="136"/>
      <c r="DR184" s="136"/>
      <c r="EB184" s="136"/>
      <c r="EL184" s="136"/>
      <c r="EV184" s="136"/>
      <c r="FF184" s="136"/>
      <c r="FP184" s="136"/>
      <c r="FZ184" s="136"/>
      <c r="GJ184" s="136"/>
      <c r="GT184" s="136"/>
      <c r="HD184" s="136"/>
      <c r="HN184" s="136"/>
      <c r="HX184" s="136"/>
      <c r="JL184" s="136"/>
    </row>
    <row xmlns:x14ac="http://schemas.microsoft.com/office/spreadsheetml/2009/9/ac" r="185" s="3" customFormat="true" x14ac:dyDescent="0.25">
      <c r="A185" s="426"/>
      <c r="B185" s="136"/>
      <c r="L185" s="136"/>
      <c r="V185" s="136"/>
      <c r="AF185" s="136"/>
      <c r="AP185" s="136"/>
      <c r="AZ185" s="136"/>
      <c r="BA185" s="136"/>
      <c r="BB185" s="136"/>
      <c r="BC185" s="136"/>
      <c r="BD185" s="136"/>
      <c r="BE185" s="136"/>
      <c r="BF185" s="136"/>
      <c r="BG185" s="136"/>
      <c r="BJ185" s="136"/>
      <c r="BT185" s="136"/>
      <c r="CD185" s="136"/>
      <c r="CN185" s="136"/>
      <c r="CX185" s="136"/>
      <c r="DH185" s="136"/>
      <c r="DR185" s="136"/>
      <c r="EB185" s="136"/>
      <c r="EL185" s="136"/>
      <c r="EV185" s="136"/>
      <c r="FF185" s="136"/>
      <c r="FP185" s="136"/>
      <c r="FZ185" s="136"/>
      <c r="GJ185" s="136"/>
      <c r="GT185" s="136"/>
      <c r="HD185" s="136"/>
      <c r="HN185" s="136"/>
      <c r="HX185" s="136"/>
      <c r="JL185" s="136"/>
    </row>
    <row xmlns:x14ac="http://schemas.microsoft.com/office/spreadsheetml/2009/9/ac" r="186" s="3" customFormat="true" x14ac:dyDescent="0.25">
      <c r="A186" s="426"/>
      <c r="B186" s="136"/>
      <c r="L186" s="136"/>
      <c r="V186" s="136"/>
      <c r="AF186" s="136"/>
      <c r="AP186" s="136"/>
      <c r="AZ186" s="136"/>
      <c r="BA186" s="136"/>
      <c r="BB186" s="136"/>
      <c r="BC186" s="136"/>
      <c r="BD186" s="136"/>
      <c r="BE186" s="136"/>
      <c r="BF186" s="136"/>
      <c r="BG186" s="136"/>
      <c r="BJ186" s="136"/>
      <c r="BT186" s="136"/>
      <c r="CD186" s="136"/>
      <c r="CN186" s="136"/>
      <c r="CX186" s="136"/>
      <c r="DH186" s="136"/>
      <c r="DR186" s="136"/>
      <c r="EB186" s="136"/>
      <c r="EL186" s="136"/>
      <c r="EV186" s="136"/>
      <c r="FF186" s="136"/>
      <c r="FP186" s="136"/>
      <c r="FZ186" s="136"/>
      <c r="GJ186" s="136"/>
      <c r="GT186" s="136"/>
      <c r="HD186" s="136"/>
      <c r="HN186" s="136"/>
      <c r="HX186" s="136"/>
      <c r="JL186" s="136"/>
    </row>
    <row xmlns:x14ac="http://schemas.microsoft.com/office/spreadsheetml/2009/9/ac" r="187" s="3" customFormat="true" x14ac:dyDescent="0.25">
      <c r="A187" s="426"/>
      <c r="B187" s="136"/>
      <c r="L187" s="136"/>
      <c r="V187" s="136"/>
      <c r="AF187" s="136"/>
      <c r="AP187" s="136"/>
      <c r="AZ187" s="136"/>
      <c r="BA187" s="136"/>
      <c r="BB187" s="136"/>
      <c r="BC187" s="136"/>
      <c r="BD187" s="136"/>
      <c r="BE187" s="136"/>
      <c r="BF187" s="136"/>
      <c r="BG187" s="136"/>
      <c r="BJ187" s="136"/>
      <c r="BT187" s="136"/>
      <c r="CD187" s="136"/>
      <c r="CN187" s="136"/>
      <c r="CX187" s="136"/>
      <c r="DH187" s="136"/>
      <c r="DR187" s="136"/>
      <c r="EB187" s="136"/>
      <c r="EL187" s="136"/>
      <c r="EV187" s="136"/>
      <c r="FF187" s="136"/>
      <c r="FP187" s="136"/>
      <c r="FZ187" s="136"/>
      <c r="GJ187" s="136"/>
      <c r="GT187" s="136"/>
      <c r="HD187" s="136"/>
      <c r="HN187" s="136"/>
      <c r="HX187" s="136"/>
      <c r="JL187" s="136"/>
    </row>
    <row xmlns:x14ac="http://schemas.microsoft.com/office/spreadsheetml/2009/9/ac" r="188" s="3" customFormat="true" x14ac:dyDescent="0.25">
      <c r="A188" s="426"/>
      <c r="B188" s="136"/>
      <c r="L188" s="136"/>
      <c r="V188" s="136"/>
      <c r="AF188" s="136"/>
      <c r="AP188" s="136"/>
      <c r="AZ188" s="136"/>
      <c r="BA188" s="136"/>
      <c r="BB188" s="136"/>
      <c r="BC188" s="136"/>
      <c r="BD188" s="136"/>
      <c r="BE188" s="136"/>
      <c r="BF188" s="136"/>
      <c r="BG188" s="136"/>
      <c r="BJ188" s="136"/>
      <c r="BT188" s="136"/>
      <c r="CD188" s="136"/>
      <c r="CN188" s="136"/>
      <c r="CX188" s="136"/>
      <c r="DH188" s="136"/>
      <c r="DR188" s="136"/>
      <c r="EB188" s="136"/>
      <c r="EL188" s="136"/>
      <c r="EV188" s="136"/>
      <c r="FF188" s="136"/>
      <c r="FP188" s="136"/>
      <c r="FZ188" s="136"/>
      <c r="GJ188" s="136"/>
      <c r="GT188" s="136"/>
      <c r="HD188" s="136"/>
      <c r="HN188" s="136"/>
      <c r="HX188" s="136"/>
      <c r="JL188" s="136"/>
    </row>
    <row xmlns:x14ac="http://schemas.microsoft.com/office/spreadsheetml/2009/9/ac" r="189" s="3" customFormat="true" x14ac:dyDescent="0.25">
      <c r="A189" s="426"/>
      <c r="B189" s="136"/>
      <c r="L189" s="136"/>
      <c r="V189" s="136"/>
      <c r="AF189" s="136"/>
      <c r="AP189" s="136"/>
      <c r="AZ189" s="136"/>
      <c r="BA189" s="136"/>
      <c r="BB189" s="136"/>
      <c r="BC189" s="136"/>
      <c r="BD189" s="136"/>
      <c r="BE189" s="136"/>
      <c r="BF189" s="136"/>
      <c r="BG189" s="136"/>
      <c r="BJ189" s="136"/>
      <c r="BT189" s="136"/>
      <c r="CD189" s="136"/>
      <c r="CN189" s="136"/>
      <c r="CX189" s="136"/>
      <c r="DH189" s="136"/>
      <c r="DR189" s="136"/>
      <c r="EB189" s="136"/>
      <c r="EL189" s="136"/>
      <c r="EV189" s="136"/>
      <c r="FF189" s="136"/>
      <c r="FP189" s="136"/>
      <c r="FZ189" s="136"/>
      <c r="GJ189" s="136"/>
      <c r="GT189" s="136"/>
      <c r="HD189" s="136"/>
      <c r="HN189" s="136"/>
      <c r="HX189" s="136"/>
      <c r="JL189" s="136"/>
    </row>
    <row xmlns:x14ac="http://schemas.microsoft.com/office/spreadsheetml/2009/9/ac" r="190" s="3" customFormat="true" x14ac:dyDescent="0.25">
      <c r="A190" s="426"/>
      <c r="B190" s="136"/>
      <c r="L190" s="136"/>
      <c r="V190" s="136"/>
      <c r="AF190" s="136"/>
      <c r="AP190" s="136"/>
      <c r="AZ190" s="136"/>
      <c r="BA190" s="136"/>
      <c r="BB190" s="136"/>
      <c r="BC190" s="136"/>
      <c r="BD190" s="136"/>
      <c r="BE190" s="136"/>
      <c r="BF190" s="136"/>
      <c r="BG190" s="136"/>
      <c r="BJ190" s="136"/>
      <c r="BT190" s="136"/>
      <c r="CD190" s="136"/>
      <c r="CN190" s="136"/>
      <c r="CX190" s="136"/>
      <c r="DH190" s="136"/>
      <c r="DR190" s="136"/>
      <c r="EB190" s="136"/>
      <c r="EL190" s="136"/>
      <c r="EV190" s="136"/>
      <c r="FF190" s="136"/>
      <c r="FP190" s="136"/>
      <c r="FZ190" s="136"/>
      <c r="GJ190" s="136"/>
      <c r="GT190" s="136"/>
      <c r="HD190" s="136"/>
      <c r="HN190" s="136"/>
      <c r="HX190" s="136"/>
      <c r="JL190" s="136"/>
    </row>
    <row xmlns:x14ac="http://schemas.microsoft.com/office/spreadsheetml/2009/9/ac" r="191" s="3" customFormat="true" x14ac:dyDescent="0.25">
      <c r="A191" s="426"/>
      <c r="B191" s="136"/>
      <c r="L191" s="136"/>
      <c r="V191" s="136"/>
      <c r="AF191" s="136"/>
      <c r="AP191" s="136"/>
      <c r="AZ191" s="136"/>
      <c r="BA191" s="136"/>
      <c r="BB191" s="136"/>
      <c r="BC191" s="136"/>
      <c r="BD191" s="136"/>
      <c r="BE191" s="136"/>
      <c r="BF191" s="136"/>
      <c r="BG191" s="136"/>
      <c r="BJ191" s="136"/>
      <c r="BT191" s="136"/>
      <c r="CD191" s="136"/>
      <c r="CN191" s="136"/>
      <c r="CX191" s="136"/>
      <c r="DH191" s="136"/>
      <c r="DR191" s="136"/>
      <c r="EB191" s="136"/>
      <c r="EL191" s="136"/>
      <c r="EV191" s="136"/>
      <c r="FF191" s="136"/>
      <c r="FP191" s="136"/>
      <c r="FZ191" s="136"/>
      <c r="GJ191" s="136"/>
      <c r="GT191" s="136"/>
      <c r="HD191" s="136"/>
      <c r="HN191" s="136"/>
      <c r="HX191" s="136"/>
      <c r="JL191" s="136"/>
    </row>
    <row xmlns:x14ac="http://schemas.microsoft.com/office/spreadsheetml/2009/9/ac" r="192" s="3" customFormat="true" x14ac:dyDescent="0.25">
      <c r="A192" s="426"/>
      <c r="B192" s="136"/>
      <c r="L192" s="136"/>
      <c r="V192" s="136"/>
      <c r="AF192" s="136"/>
      <c r="AP192" s="136"/>
      <c r="AZ192" s="136"/>
      <c r="BA192" s="136"/>
      <c r="BB192" s="136"/>
      <c r="BC192" s="136"/>
      <c r="BD192" s="136"/>
      <c r="BE192" s="136"/>
      <c r="BF192" s="136"/>
      <c r="BG192" s="136"/>
      <c r="BJ192" s="136"/>
      <c r="BT192" s="136"/>
      <c r="CD192" s="136"/>
      <c r="CN192" s="136"/>
      <c r="CX192" s="136"/>
      <c r="DH192" s="136"/>
      <c r="DR192" s="136"/>
      <c r="EB192" s="136"/>
      <c r="EL192" s="136"/>
      <c r="EV192" s="136"/>
      <c r="FF192" s="136"/>
      <c r="FP192" s="136"/>
      <c r="FZ192" s="136"/>
      <c r="GJ192" s="136"/>
      <c r="GT192" s="136"/>
      <c r="HD192" s="136"/>
      <c r="HN192" s="136"/>
      <c r="HX192" s="136"/>
      <c r="JL192" s="136"/>
    </row>
    <row xmlns:x14ac="http://schemas.microsoft.com/office/spreadsheetml/2009/9/ac" r="193" s="3" customFormat="true" x14ac:dyDescent="0.25">
      <c r="A193" s="426"/>
      <c r="B193" s="136"/>
      <c r="L193" s="136"/>
      <c r="V193" s="136"/>
      <c r="AF193" s="136"/>
      <c r="AP193" s="136"/>
      <c r="AZ193" s="136"/>
      <c r="BA193" s="136"/>
      <c r="BB193" s="136"/>
      <c r="BC193" s="136"/>
      <c r="BD193" s="136"/>
      <c r="BE193" s="136"/>
      <c r="BF193" s="136"/>
      <c r="BG193" s="136"/>
      <c r="BJ193" s="136"/>
      <c r="BT193" s="136"/>
      <c r="CD193" s="136"/>
      <c r="CN193" s="136"/>
      <c r="CX193" s="136"/>
      <c r="DH193" s="136"/>
      <c r="DR193" s="136"/>
      <c r="EB193" s="136"/>
      <c r="EL193" s="136"/>
      <c r="EV193" s="136"/>
      <c r="FF193" s="136"/>
      <c r="FP193" s="136"/>
      <c r="FZ193" s="136"/>
      <c r="GJ193" s="136"/>
      <c r="GT193" s="136"/>
      <c r="HD193" s="136"/>
      <c r="HN193" s="136"/>
      <c r="HX193" s="136"/>
      <c r="JL193" s="136"/>
    </row>
    <row xmlns:x14ac="http://schemas.microsoft.com/office/spreadsheetml/2009/9/ac" r="194" s="3" customFormat="true" x14ac:dyDescent="0.25">
      <c r="A194" s="426"/>
      <c r="B194" s="136"/>
      <c r="L194" s="136"/>
      <c r="V194" s="136"/>
      <c r="AF194" s="136"/>
      <c r="AP194" s="136"/>
      <c r="AZ194" s="136"/>
      <c r="BA194" s="136"/>
      <c r="BB194" s="136"/>
      <c r="BC194" s="136"/>
      <c r="BD194" s="136"/>
      <c r="BE194" s="136"/>
      <c r="BF194" s="136"/>
      <c r="BG194" s="136"/>
      <c r="BJ194" s="136"/>
      <c r="BT194" s="136"/>
      <c r="CD194" s="136"/>
      <c r="CN194" s="136"/>
      <c r="CX194" s="136"/>
      <c r="DH194" s="136"/>
      <c r="DR194" s="136"/>
      <c r="EB194" s="136"/>
      <c r="EL194" s="136"/>
      <c r="EV194" s="136"/>
      <c r="FF194" s="136"/>
      <c r="FP194" s="136"/>
      <c r="FZ194" s="136"/>
      <c r="GJ194" s="136"/>
      <c r="GT194" s="136"/>
      <c r="HD194" s="136"/>
      <c r="HN194" s="136"/>
      <c r="HX194" s="136"/>
      <c r="JL194" s="136"/>
    </row>
    <row xmlns:x14ac="http://schemas.microsoft.com/office/spreadsheetml/2009/9/ac" r="195" s="3" customFormat="true" x14ac:dyDescent="0.25">
      <c r="A195" s="426"/>
      <c r="B195" s="136"/>
      <c r="L195" s="136"/>
      <c r="V195" s="136"/>
      <c r="AF195" s="136"/>
      <c r="AP195" s="136"/>
      <c r="AZ195" s="136"/>
      <c r="BA195" s="136"/>
      <c r="BB195" s="136"/>
      <c r="BC195" s="136"/>
      <c r="BD195" s="136"/>
      <c r="BE195" s="136"/>
      <c r="BF195" s="136"/>
      <c r="BG195" s="136"/>
      <c r="BJ195" s="136"/>
      <c r="BT195" s="136"/>
      <c r="CD195" s="136"/>
      <c r="CN195" s="136"/>
      <c r="CX195" s="136"/>
      <c r="DH195" s="136"/>
      <c r="DR195" s="136"/>
      <c r="EB195" s="136"/>
      <c r="EL195" s="136"/>
      <c r="EV195" s="136"/>
      <c r="FF195" s="136"/>
      <c r="FP195" s="136"/>
      <c r="FZ195" s="136"/>
      <c r="GJ195" s="136"/>
      <c r="GT195" s="136"/>
      <c r="HD195" s="136"/>
      <c r="HN195" s="136"/>
      <c r="HX195" s="136"/>
      <c r="JL195" s="136"/>
    </row>
    <row xmlns:x14ac="http://schemas.microsoft.com/office/spreadsheetml/2009/9/ac" r="196" s="3" customFormat="true" x14ac:dyDescent="0.25">
      <c r="A196" s="426"/>
      <c r="B196" s="136"/>
      <c r="L196" s="136"/>
      <c r="V196" s="136"/>
      <c r="AF196" s="136"/>
      <c r="AP196" s="136"/>
      <c r="AZ196" s="136"/>
      <c r="BA196" s="136"/>
      <c r="BB196" s="136"/>
      <c r="BC196" s="136"/>
      <c r="BD196" s="136"/>
      <c r="BE196" s="136"/>
      <c r="BF196" s="136"/>
      <c r="BG196" s="136"/>
      <c r="BJ196" s="136"/>
      <c r="BT196" s="136"/>
      <c r="CD196" s="136"/>
      <c r="CN196" s="136"/>
      <c r="CX196" s="136"/>
      <c r="DH196" s="136"/>
      <c r="DR196" s="136"/>
      <c r="EB196" s="136"/>
      <c r="EL196" s="136"/>
      <c r="EV196" s="136"/>
      <c r="FF196" s="136"/>
      <c r="FP196" s="136"/>
      <c r="FZ196" s="136"/>
      <c r="GJ196" s="136"/>
      <c r="GT196" s="136"/>
      <c r="HD196" s="136"/>
      <c r="HN196" s="136"/>
      <c r="HX196" s="136"/>
      <c r="JL196" s="136"/>
    </row>
    <row xmlns:x14ac="http://schemas.microsoft.com/office/spreadsheetml/2009/9/ac" r="197" s="3" customFormat="true" x14ac:dyDescent="0.25">
      <c r="A197" s="426"/>
      <c r="B197" s="136"/>
      <c r="L197" s="136"/>
      <c r="V197" s="136"/>
      <c r="AF197" s="136"/>
      <c r="AP197" s="136"/>
      <c r="AZ197" s="136"/>
      <c r="BA197" s="136"/>
      <c r="BB197" s="136"/>
      <c r="BC197" s="136"/>
      <c r="BD197" s="136"/>
      <c r="BE197" s="136"/>
      <c r="BF197" s="136"/>
      <c r="BG197" s="136"/>
      <c r="BJ197" s="136"/>
      <c r="BT197" s="136"/>
      <c r="CD197" s="136"/>
      <c r="CN197" s="136"/>
      <c r="CX197" s="136"/>
      <c r="DH197" s="136"/>
      <c r="DR197" s="136"/>
      <c r="EB197" s="136"/>
      <c r="EL197" s="136"/>
      <c r="EV197" s="136"/>
      <c r="FF197" s="136"/>
      <c r="FP197" s="136"/>
      <c r="FZ197" s="136"/>
      <c r="GJ197" s="136"/>
      <c r="GT197" s="136"/>
      <c r="HD197" s="136"/>
      <c r="HN197" s="136"/>
      <c r="HX197" s="136"/>
      <c r="JL197" s="136"/>
    </row>
    <row xmlns:x14ac="http://schemas.microsoft.com/office/spreadsheetml/2009/9/ac" r="198" s="3" customFormat="true" x14ac:dyDescent="0.25">
      <c r="A198" s="426"/>
      <c r="B198" s="136"/>
      <c r="L198" s="136"/>
      <c r="V198" s="136"/>
      <c r="AF198" s="136"/>
      <c r="AP198" s="136"/>
      <c r="AZ198" s="136"/>
      <c r="BA198" s="136"/>
      <c r="BB198" s="136"/>
      <c r="BC198" s="136"/>
      <c r="BD198" s="136"/>
      <c r="BE198" s="136"/>
      <c r="BF198" s="136"/>
      <c r="BG198" s="136"/>
      <c r="BJ198" s="136"/>
      <c r="BT198" s="136"/>
      <c r="CD198" s="136"/>
      <c r="CN198" s="136"/>
      <c r="CX198" s="136"/>
      <c r="DH198" s="136"/>
      <c r="DR198" s="136"/>
      <c r="EB198" s="136"/>
      <c r="EL198" s="136"/>
      <c r="EV198" s="136"/>
      <c r="FF198" s="136"/>
      <c r="FP198" s="136"/>
      <c r="FZ198" s="136"/>
      <c r="GJ198" s="136"/>
      <c r="GT198" s="136"/>
      <c r="HD198" s="136"/>
      <c r="HN198" s="136"/>
      <c r="HX198" s="136"/>
      <c r="JL198" s="136"/>
    </row>
    <row xmlns:x14ac="http://schemas.microsoft.com/office/spreadsheetml/2009/9/ac" r="199" s="3" customFormat="true" x14ac:dyDescent="0.25">
      <c r="A199" s="426"/>
      <c r="B199" s="136"/>
      <c r="L199" s="136"/>
      <c r="V199" s="136"/>
      <c r="AF199" s="136"/>
      <c r="AP199" s="136"/>
      <c r="AZ199" s="136"/>
      <c r="BA199" s="136"/>
      <c r="BB199" s="136"/>
      <c r="BC199" s="136"/>
      <c r="BD199" s="136"/>
      <c r="BE199" s="136"/>
      <c r="BF199" s="136"/>
      <c r="BG199" s="136"/>
      <c r="BJ199" s="136"/>
      <c r="BT199" s="136"/>
      <c r="CD199" s="136"/>
      <c r="CN199" s="136"/>
      <c r="CX199" s="136"/>
      <c r="DH199" s="136"/>
      <c r="DR199" s="136"/>
      <c r="EB199" s="136"/>
      <c r="EL199" s="136"/>
      <c r="EV199" s="136"/>
      <c r="FF199" s="136"/>
      <c r="FP199" s="136"/>
      <c r="FZ199" s="136"/>
      <c r="GJ199" s="136"/>
      <c r="GT199" s="136"/>
      <c r="HD199" s="136"/>
      <c r="HN199" s="136"/>
      <c r="HX199" s="136"/>
      <c r="JL199" s="136"/>
    </row>
    <row xmlns:x14ac="http://schemas.microsoft.com/office/spreadsheetml/2009/9/ac" r="200" s="3" customFormat="true" x14ac:dyDescent="0.25">
      <c r="A200" s="426"/>
      <c r="B200" s="136"/>
      <c r="L200" s="136"/>
      <c r="V200" s="136"/>
      <c r="AF200" s="136"/>
      <c r="AP200" s="136"/>
      <c r="AZ200" s="136"/>
      <c r="BA200" s="136"/>
      <c r="BB200" s="136"/>
      <c r="BC200" s="136"/>
      <c r="BD200" s="136"/>
      <c r="BE200" s="136"/>
      <c r="BF200" s="136"/>
      <c r="BG200" s="136"/>
      <c r="BJ200" s="136"/>
      <c r="BT200" s="136"/>
      <c r="CD200" s="136"/>
      <c r="CN200" s="136"/>
      <c r="CX200" s="136"/>
      <c r="DH200" s="136"/>
      <c r="DR200" s="136"/>
      <c r="EB200" s="136"/>
      <c r="EL200" s="136"/>
      <c r="EV200" s="136"/>
      <c r="FF200" s="136"/>
      <c r="FP200" s="136"/>
      <c r="FZ200" s="136"/>
      <c r="GJ200" s="136"/>
      <c r="GT200" s="136"/>
      <c r="HD200" s="136"/>
      <c r="HN200" s="136"/>
      <c r="HX200" s="136"/>
      <c r="JL200" s="136"/>
    </row>
    <row xmlns:x14ac="http://schemas.microsoft.com/office/spreadsheetml/2009/9/ac" r="201" s="3" customFormat="true" x14ac:dyDescent="0.25">
      <c r="A201" s="426"/>
      <c r="B201" s="136"/>
      <c r="L201" s="136"/>
      <c r="V201" s="136"/>
      <c r="AF201" s="136"/>
      <c r="AP201" s="136"/>
      <c r="AZ201" s="136"/>
      <c r="BA201" s="136"/>
      <c r="BB201" s="136"/>
      <c r="BC201" s="136"/>
      <c r="BD201" s="136"/>
      <c r="BE201" s="136"/>
      <c r="BF201" s="136"/>
      <c r="BG201" s="136"/>
      <c r="BJ201" s="136"/>
      <c r="BT201" s="136"/>
      <c r="CD201" s="136"/>
      <c r="CN201" s="136"/>
      <c r="CX201" s="136"/>
      <c r="DH201" s="136"/>
      <c r="DR201" s="136"/>
      <c r="EB201" s="136"/>
      <c r="EL201" s="136"/>
      <c r="EV201" s="136"/>
      <c r="FF201" s="136"/>
      <c r="FP201" s="136"/>
      <c r="FZ201" s="136"/>
      <c r="GJ201" s="136"/>
      <c r="GT201" s="136"/>
      <c r="HD201" s="136"/>
      <c r="HN201" s="136"/>
      <c r="HX201" s="136"/>
      <c r="JL201" s="136"/>
    </row>
    <row xmlns:x14ac="http://schemas.microsoft.com/office/spreadsheetml/2009/9/ac" r="202" s="3" customFormat="true" x14ac:dyDescent="0.25">
      <c r="A202" s="426"/>
      <c r="B202" s="136"/>
      <c r="L202" s="136"/>
      <c r="V202" s="136"/>
      <c r="AF202" s="136"/>
      <c r="AP202" s="136"/>
      <c r="AZ202" s="136"/>
      <c r="BA202" s="136"/>
      <c r="BB202" s="136"/>
      <c r="BC202" s="136"/>
      <c r="BD202" s="136"/>
      <c r="BE202" s="136"/>
      <c r="BF202" s="136"/>
      <c r="BG202" s="136"/>
      <c r="BJ202" s="136"/>
      <c r="BT202" s="136"/>
      <c r="CD202" s="136"/>
      <c r="CN202" s="136"/>
      <c r="CX202" s="136"/>
      <c r="DH202" s="136"/>
      <c r="DR202" s="136"/>
      <c r="EB202" s="136"/>
      <c r="EL202" s="136"/>
      <c r="EV202" s="136"/>
      <c r="FF202" s="136"/>
      <c r="FP202" s="136"/>
      <c r="FZ202" s="136"/>
      <c r="GJ202" s="136"/>
      <c r="GT202" s="136"/>
      <c r="HD202" s="136"/>
      <c r="HN202" s="136"/>
      <c r="HX202" s="136"/>
      <c r="JL202" s="136"/>
    </row>
    <row xmlns:x14ac="http://schemas.microsoft.com/office/spreadsheetml/2009/9/ac" r="203" s="3" customFormat="true" x14ac:dyDescent="0.25">
      <c r="A203" s="426"/>
      <c r="B203" s="136"/>
      <c r="L203" s="136"/>
      <c r="V203" s="136"/>
      <c r="AF203" s="136"/>
      <c r="AP203" s="136"/>
      <c r="AZ203" s="136"/>
      <c r="BA203" s="136"/>
      <c r="BB203" s="136"/>
      <c r="BC203" s="136"/>
      <c r="BD203" s="136"/>
      <c r="BE203" s="136"/>
      <c r="BF203" s="136"/>
      <c r="BG203" s="136"/>
      <c r="BJ203" s="136"/>
      <c r="BT203" s="136"/>
      <c r="CD203" s="136"/>
      <c r="CN203" s="136"/>
      <c r="CX203" s="136"/>
      <c r="DH203" s="136"/>
      <c r="DR203" s="136"/>
      <c r="EB203" s="136"/>
      <c r="EL203" s="136"/>
      <c r="EV203" s="136"/>
      <c r="FF203" s="136"/>
      <c r="FP203" s="136"/>
      <c r="FZ203" s="136"/>
      <c r="GJ203" s="136"/>
      <c r="GT203" s="136"/>
      <c r="HD203" s="136"/>
      <c r="HN203" s="136"/>
      <c r="HX203" s="136"/>
      <c r="JL203" s="136"/>
    </row>
    <row xmlns:x14ac="http://schemas.microsoft.com/office/spreadsheetml/2009/9/ac" r="204" s="3" customFormat="true" x14ac:dyDescent="0.25">
      <c r="A204" s="426"/>
      <c r="B204" s="136"/>
      <c r="L204" s="136"/>
      <c r="V204" s="136"/>
      <c r="AF204" s="136"/>
      <c r="AP204" s="136"/>
      <c r="AZ204" s="136"/>
      <c r="BA204" s="136"/>
      <c r="BB204" s="136"/>
      <c r="BC204" s="136"/>
      <c r="BD204" s="136"/>
      <c r="BE204" s="136"/>
      <c r="BF204" s="136"/>
      <c r="BG204" s="136"/>
      <c r="BJ204" s="136"/>
      <c r="BT204" s="136"/>
      <c r="CD204" s="136"/>
      <c r="CN204" s="136"/>
      <c r="CX204" s="136"/>
      <c r="DH204" s="136"/>
      <c r="DR204" s="136"/>
      <c r="EB204" s="136"/>
      <c r="EL204" s="136"/>
      <c r="EV204" s="136"/>
      <c r="FF204" s="136"/>
      <c r="FP204" s="136"/>
      <c r="FZ204" s="136"/>
      <c r="GJ204" s="136"/>
      <c r="GT204" s="136"/>
      <c r="HD204" s="136"/>
      <c r="HN204" s="136"/>
      <c r="HX204" s="136"/>
      <c r="JL204" s="136"/>
    </row>
    <row xmlns:x14ac="http://schemas.microsoft.com/office/spreadsheetml/2009/9/ac" r="205" s="3" customFormat="true" x14ac:dyDescent="0.25">
      <c r="A205" s="426"/>
      <c r="B205" s="136"/>
      <c r="L205" s="136"/>
      <c r="V205" s="136"/>
      <c r="AF205" s="136"/>
      <c r="AP205" s="136"/>
      <c r="AZ205" s="136"/>
      <c r="BA205" s="136"/>
      <c r="BB205" s="136"/>
      <c r="BC205" s="136"/>
      <c r="BD205" s="136"/>
      <c r="BE205" s="136"/>
      <c r="BF205" s="136"/>
      <c r="BG205" s="136"/>
      <c r="BJ205" s="136"/>
      <c r="BT205" s="136"/>
      <c r="CD205" s="136"/>
      <c r="CN205" s="136"/>
      <c r="CX205" s="136"/>
      <c r="DH205" s="136"/>
      <c r="DR205" s="136"/>
      <c r="EB205" s="136"/>
      <c r="EL205" s="136"/>
      <c r="EV205" s="136"/>
      <c r="FF205" s="136"/>
      <c r="FP205" s="136"/>
      <c r="FZ205" s="136"/>
      <c r="GJ205" s="136"/>
      <c r="GT205" s="136"/>
      <c r="HD205" s="136"/>
      <c r="HN205" s="136"/>
      <c r="HX205" s="136"/>
      <c r="JL205" s="136"/>
    </row>
    <row xmlns:x14ac="http://schemas.microsoft.com/office/spreadsheetml/2009/9/ac" r="206" s="3" customFormat="true" x14ac:dyDescent="0.25">
      <c r="A206" s="426"/>
      <c r="B206" s="136"/>
      <c r="L206" s="136"/>
      <c r="V206" s="136"/>
      <c r="AF206" s="136"/>
      <c r="AP206" s="136"/>
      <c r="AZ206" s="136"/>
      <c r="BA206" s="136"/>
      <c r="BB206" s="136"/>
      <c r="BC206" s="136"/>
      <c r="BD206" s="136"/>
      <c r="BE206" s="136"/>
      <c r="BF206" s="136"/>
      <c r="BG206" s="136"/>
      <c r="BJ206" s="136"/>
      <c r="BT206" s="136"/>
      <c r="CD206" s="136"/>
      <c r="CN206" s="136"/>
      <c r="CX206" s="136"/>
      <c r="DH206" s="136"/>
      <c r="DR206" s="136"/>
      <c r="EB206" s="136"/>
      <c r="EL206" s="136"/>
      <c r="EV206" s="136"/>
      <c r="FF206" s="136"/>
      <c r="FP206" s="136"/>
      <c r="FZ206" s="136"/>
      <c r="GJ206" s="136"/>
      <c r="GT206" s="136"/>
      <c r="HD206" s="136"/>
      <c r="HN206" s="136"/>
      <c r="HX206" s="136"/>
      <c r="JL206" s="136"/>
    </row>
    <row xmlns:x14ac="http://schemas.microsoft.com/office/spreadsheetml/2009/9/ac" r="207" s="3" customFormat="true" x14ac:dyDescent="0.25">
      <c r="A207" s="426"/>
      <c r="B207" s="136"/>
      <c r="L207" s="136"/>
      <c r="V207" s="136"/>
      <c r="AF207" s="136"/>
      <c r="AP207" s="136"/>
      <c r="AZ207" s="136"/>
      <c r="BA207" s="136"/>
      <c r="BB207" s="136"/>
      <c r="BC207" s="136"/>
      <c r="BD207" s="136"/>
      <c r="BE207" s="136"/>
      <c r="BF207" s="136"/>
      <c r="BG207" s="136"/>
      <c r="BJ207" s="136"/>
      <c r="BT207" s="136"/>
      <c r="CD207" s="136"/>
      <c r="CN207" s="136"/>
      <c r="CX207" s="136"/>
      <c r="DH207" s="136"/>
      <c r="DR207" s="136"/>
      <c r="EB207" s="136"/>
      <c r="EL207" s="136"/>
      <c r="EV207" s="136"/>
      <c r="FF207" s="136"/>
      <c r="FP207" s="136"/>
      <c r="FZ207" s="136"/>
      <c r="GJ207" s="136"/>
      <c r="GT207" s="136"/>
      <c r="HD207" s="136"/>
      <c r="HN207" s="136"/>
      <c r="HX207" s="136"/>
      <c r="JL207" s="136"/>
    </row>
    <row xmlns:x14ac="http://schemas.microsoft.com/office/spreadsheetml/2009/9/ac" r="208" s="3" customFormat="true" x14ac:dyDescent="0.25">
      <c r="A208" s="426"/>
      <c r="B208" s="136"/>
      <c r="L208" s="136"/>
      <c r="V208" s="136"/>
      <c r="AF208" s="136"/>
      <c r="AP208" s="136"/>
      <c r="AZ208" s="136"/>
      <c r="BA208" s="136"/>
      <c r="BB208" s="136"/>
      <c r="BC208" s="136"/>
      <c r="BD208" s="136"/>
      <c r="BE208" s="136"/>
      <c r="BF208" s="136"/>
      <c r="BG208" s="136"/>
      <c r="BJ208" s="136"/>
      <c r="BT208" s="136"/>
      <c r="CD208" s="136"/>
      <c r="CN208" s="136"/>
      <c r="CX208" s="136"/>
      <c r="DH208" s="136"/>
      <c r="DR208" s="136"/>
      <c r="EB208" s="136"/>
      <c r="EL208" s="136"/>
      <c r="EV208" s="136"/>
      <c r="FF208" s="136"/>
      <c r="FP208" s="136"/>
      <c r="FZ208" s="136"/>
      <c r="GJ208" s="136"/>
      <c r="GT208" s="136"/>
      <c r="HD208" s="136"/>
      <c r="HN208" s="136"/>
      <c r="HX208" s="136"/>
      <c r="JL208" s="136"/>
    </row>
    <row xmlns:x14ac="http://schemas.microsoft.com/office/spreadsheetml/2009/9/ac" r="209" s="3" customFormat="true" x14ac:dyDescent="0.25">
      <c r="A209" s="426"/>
      <c r="B209" s="136"/>
      <c r="L209" s="136"/>
      <c r="V209" s="136"/>
      <c r="AF209" s="136"/>
      <c r="AP209" s="136"/>
      <c r="AZ209" s="136"/>
      <c r="BA209" s="136"/>
      <c r="BB209" s="136"/>
      <c r="BC209" s="136"/>
      <c r="BD209" s="136"/>
      <c r="BE209" s="136"/>
      <c r="BF209" s="136"/>
      <c r="BG209" s="136"/>
      <c r="BJ209" s="136"/>
      <c r="BT209" s="136"/>
      <c r="CD209" s="136"/>
      <c r="CN209" s="136"/>
      <c r="CX209" s="136"/>
      <c r="DH209" s="136"/>
      <c r="DR209" s="136"/>
      <c r="EB209" s="136"/>
      <c r="EL209" s="136"/>
      <c r="EV209" s="136"/>
      <c r="FF209" s="136"/>
      <c r="FP209" s="136"/>
      <c r="FZ209" s="136"/>
      <c r="GJ209" s="136"/>
      <c r="GT209" s="136"/>
      <c r="HD209" s="136"/>
      <c r="HN209" s="136"/>
      <c r="HX209" s="136"/>
      <c r="JL209" s="136"/>
    </row>
    <row xmlns:x14ac="http://schemas.microsoft.com/office/spreadsheetml/2009/9/ac" r="210" s="3" customFormat="true" x14ac:dyDescent="0.25">
      <c r="A210" s="426"/>
      <c r="B210" s="136"/>
      <c r="L210" s="136"/>
      <c r="V210" s="136"/>
      <c r="AF210" s="136"/>
      <c r="AP210" s="136"/>
      <c r="AZ210" s="136"/>
      <c r="BA210" s="136"/>
      <c r="BB210" s="136"/>
      <c r="BC210" s="136"/>
      <c r="BD210" s="136"/>
      <c r="BE210" s="136"/>
      <c r="BF210" s="136"/>
      <c r="BG210" s="136"/>
      <c r="BJ210" s="136"/>
      <c r="BT210" s="136"/>
      <c r="CD210" s="136"/>
      <c r="CN210" s="136"/>
      <c r="CX210" s="136"/>
      <c r="DH210" s="136"/>
      <c r="DR210" s="136"/>
      <c r="EB210" s="136"/>
      <c r="EL210" s="136"/>
      <c r="EV210" s="136"/>
      <c r="FF210" s="136"/>
      <c r="FP210" s="136"/>
      <c r="FZ210" s="136"/>
      <c r="GJ210" s="136"/>
      <c r="GT210" s="136"/>
      <c r="HD210" s="136"/>
      <c r="HN210" s="136"/>
      <c r="HX210" s="136"/>
      <c r="JL210" s="136"/>
    </row>
    <row xmlns:x14ac="http://schemas.microsoft.com/office/spreadsheetml/2009/9/ac" r="211" s="3" customFormat="true" x14ac:dyDescent="0.25">
      <c r="A211" s="426"/>
      <c r="B211" s="136"/>
      <c r="L211" s="136"/>
      <c r="V211" s="136"/>
      <c r="AF211" s="136"/>
      <c r="AP211" s="136"/>
      <c r="AZ211" s="136"/>
      <c r="BA211" s="136"/>
      <c r="BB211" s="136"/>
      <c r="BC211" s="136"/>
      <c r="BD211" s="136"/>
      <c r="BE211" s="136"/>
      <c r="BF211" s="136"/>
      <c r="BG211" s="136"/>
      <c r="BJ211" s="136"/>
      <c r="BT211" s="136"/>
      <c r="CD211" s="136"/>
      <c r="CN211" s="136"/>
      <c r="CX211" s="136"/>
      <c r="DH211" s="136"/>
      <c r="DR211" s="136"/>
      <c r="EB211" s="136"/>
      <c r="EL211" s="136"/>
      <c r="EV211" s="136"/>
      <c r="FF211" s="136"/>
      <c r="FP211" s="136"/>
      <c r="FZ211" s="136"/>
      <c r="GJ211" s="136"/>
      <c r="GT211" s="136"/>
      <c r="HD211" s="136"/>
      <c r="HN211" s="136"/>
      <c r="HX211" s="136"/>
      <c r="JL211" s="136"/>
    </row>
    <row xmlns:x14ac="http://schemas.microsoft.com/office/spreadsheetml/2009/9/ac" r="212" s="3" customFormat="true" x14ac:dyDescent="0.25">
      <c r="A212" s="426"/>
      <c r="B212" s="136"/>
      <c r="L212" s="136"/>
      <c r="V212" s="136"/>
      <c r="AF212" s="136"/>
      <c r="AP212" s="136"/>
      <c r="AZ212" s="136"/>
      <c r="BA212" s="136"/>
      <c r="BB212" s="136"/>
      <c r="BC212" s="136"/>
      <c r="BD212" s="136"/>
      <c r="BE212" s="136"/>
      <c r="BF212" s="136"/>
      <c r="BG212" s="136"/>
      <c r="BJ212" s="136"/>
      <c r="BT212" s="136"/>
      <c r="CD212" s="136"/>
      <c r="CN212" s="136"/>
      <c r="CX212" s="136"/>
      <c r="DH212" s="136"/>
      <c r="DR212" s="136"/>
      <c r="EB212" s="136"/>
      <c r="EL212" s="136"/>
      <c r="EV212" s="136"/>
      <c r="FF212" s="136"/>
      <c r="FP212" s="136"/>
      <c r="FZ212" s="136"/>
      <c r="GJ212" s="136"/>
      <c r="GT212" s="136"/>
      <c r="HD212" s="136"/>
      <c r="HN212" s="136"/>
      <c r="HX212" s="136"/>
      <c r="JL212" s="136"/>
    </row>
    <row xmlns:x14ac="http://schemas.microsoft.com/office/spreadsheetml/2009/9/ac" r="213" s="3" customFormat="true" x14ac:dyDescent="0.25">
      <c r="A213" s="426"/>
      <c r="B213" s="136"/>
      <c r="L213" s="136"/>
      <c r="V213" s="136"/>
      <c r="AF213" s="136"/>
      <c r="AP213" s="136"/>
      <c r="AZ213" s="136"/>
      <c r="BA213" s="136"/>
      <c r="BB213" s="136"/>
      <c r="BC213" s="136"/>
      <c r="BD213" s="136"/>
      <c r="BE213" s="136"/>
      <c r="BF213" s="136"/>
      <c r="BG213" s="136"/>
      <c r="BJ213" s="136"/>
      <c r="BT213" s="136"/>
      <c r="CD213" s="136"/>
      <c r="CN213" s="136"/>
      <c r="CX213" s="136"/>
      <c r="DH213" s="136"/>
      <c r="DR213" s="136"/>
      <c r="EB213" s="136"/>
      <c r="EL213" s="136"/>
      <c r="EV213" s="136"/>
      <c r="FF213" s="136"/>
      <c r="FP213" s="136"/>
      <c r="FZ213" s="136"/>
      <c r="GJ213" s="136"/>
      <c r="GT213" s="136"/>
      <c r="HD213" s="136"/>
      <c r="HN213" s="136"/>
      <c r="HX213" s="136"/>
      <c r="JL213" s="136"/>
    </row>
    <row xmlns:x14ac="http://schemas.microsoft.com/office/spreadsheetml/2009/9/ac" r="214" s="3" customFormat="true" x14ac:dyDescent="0.25">
      <c r="A214" s="426"/>
      <c r="B214" s="136"/>
      <c r="L214" s="136"/>
      <c r="V214" s="136"/>
      <c r="AF214" s="136"/>
      <c r="AP214" s="136"/>
      <c r="AZ214" s="136"/>
      <c r="BA214" s="136"/>
      <c r="BB214" s="136"/>
      <c r="BC214" s="136"/>
      <c r="BD214" s="136"/>
      <c r="BE214" s="136"/>
      <c r="BF214" s="136"/>
      <c r="BG214" s="136"/>
      <c r="BJ214" s="136"/>
      <c r="BT214" s="136"/>
      <c r="CD214" s="136"/>
      <c r="CN214" s="136"/>
      <c r="CX214" s="136"/>
      <c r="DH214" s="136"/>
      <c r="DR214" s="136"/>
      <c r="EB214" s="136"/>
      <c r="EL214" s="136"/>
      <c r="EV214" s="136"/>
      <c r="FF214" s="136"/>
      <c r="FP214" s="136"/>
      <c r="FZ214" s="136"/>
      <c r="GJ214" s="136"/>
      <c r="GT214" s="136"/>
      <c r="HD214" s="136"/>
      <c r="HN214" s="136"/>
      <c r="HX214" s="136"/>
      <c r="JL214" s="136"/>
    </row>
    <row xmlns:x14ac="http://schemas.microsoft.com/office/spreadsheetml/2009/9/ac" r="215" s="3" customFormat="true" x14ac:dyDescent="0.25">
      <c r="A215" s="426"/>
      <c r="B215" s="136"/>
      <c r="L215" s="136"/>
      <c r="V215" s="136"/>
      <c r="AF215" s="136"/>
      <c r="AP215" s="136"/>
      <c r="AZ215" s="136"/>
      <c r="BA215" s="136"/>
      <c r="BB215" s="136"/>
      <c r="BC215" s="136"/>
      <c r="BD215" s="136"/>
      <c r="BE215" s="136"/>
      <c r="BF215" s="136"/>
      <c r="BG215" s="136"/>
      <c r="BJ215" s="136"/>
      <c r="BT215" s="136"/>
      <c r="CD215" s="136"/>
      <c r="CN215" s="136"/>
      <c r="CX215" s="136"/>
      <c r="DH215" s="136"/>
      <c r="DR215" s="136"/>
      <c r="EB215" s="136"/>
      <c r="EL215" s="136"/>
      <c r="EV215" s="136"/>
      <c r="FF215" s="136"/>
      <c r="FP215" s="136"/>
      <c r="FZ215" s="136"/>
      <c r="GJ215" s="136"/>
      <c r="GT215" s="136"/>
      <c r="HD215" s="136"/>
      <c r="HN215" s="136"/>
      <c r="HX215" s="136"/>
      <c r="JL215" s="136"/>
    </row>
    <row xmlns:x14ac="http://schemas.microsoft.com/office/spreadsheetml/2009/9/ac" r="216" s="3" customFormat="true" x14ac:dyDescent="0.25">
      <c r="A216" s="426"/>
      <c r="B216" s="136"/>
      <c r="L216" s="136"/>
      <c r="V216" s="136"/>
      <c r="AF216" s="136"/>
      <c r="AP216" s="136"/>
      <c r="AZ216" s="136"/>
      <c r="BA216" s="136"/>
      <c r="BB216" s="136"/>
      <c r="BC216" s="136"/>
      <c r="BD216" s="136"/>
      <c r="BE216" s="136"/>
      <c r="BF216" s="136"/>
      <c r="BG216" s="136"/>
      <c r="BJ216" s="136"/>
      <c r="BT216" s="136"/>
      <c r="CD216" s="136"/>
      <c r="CN216" s="136"/>
      <c r="CX216" s="136"/>
      <c r="DH216" s="136"/>
      <c r="DR216" s="136"/>
      <c r="EB216" s="136"/>
      <c r="EL216" s="136"/>
      <c r="EV216" s="136"/>
      <c r="FF216" s="136"/>
      <c r="FP216" s="136"/>
      <c r="FZ216" s="136"/>
      <c r="GJ216" s="136"/>
      <c r="GT216" s="136"/>
      <c r="HD216" s="136"/>
      <c r="HN216" s="136"/>
      <c r="HX216" s="136"/>
      <c r="JL216" s="136"/>
    </row>
    <row xmlns:x14ac="http://schemas.microsoft.com/office/spreadsheetml/2009/9/ac" r="217" s="3" customFormat="true" x14ac:dyDescent="0.25">
      <c r="A217" s="426"/>
      <c r="B217" s="136"/>
      <c r="L217" s="136"/>
      <c r="V217" s="136"/>
      <c r="AF217" s="136"/>
      <c r="AP217" s="136"/>
      <c r="AZ217" s="136"/>
      <c r="BA217" s="136"/>
      <c r="BB217" s="136"/>
      <c r="BC217" s="136"/>
      <c r="BD217" s="136"/>
      <c r="BE217" s="136"/>
      <c r="BF217" s="136"/>
      <c r="BG217" s="136"/>
      <c r="BJ217" s="136"/>
      <c r="BT217" s="136"/>
      <c r="CD217" s="136"/>
      <c r="CN217" s="136"/>
      <c r="CX217" s="136"/>
      <c r="DH217" s="136"/>
      <c r="DR217" s="136"/>
      <c r="EB217" s="136"/>
      <c r="EL217" s="136"/>
      <c r="EV217" s="136"/>
      <c r="FF217" s="136"/>
      <c r="FP217" s="136"/>
      <c r="FZ217" s="136"/>
      <c r="GJ217" s="136"/>
      <c r="GT217" s="136"/>
      <c r="HD217" s="136"/>
      <c r="HN217" s="136"/>
      <c r="HX217" s="136"/>
      <c r="JL217" s="136"/>
    </row>
    <row xmlns:x14ac="http://schemas.microsoft.com/office/spreadsheetml/2009/9/ac" r="218" s="3" customFormat="true" x14ac:dyDescent="0.25">
      <c r="A218" s="426"/>
      <c r="B218" s="136"/>
      <c r="L218" s="136"/>
      <c r="V218" s="136"/>
      <c r="AF218" s="136"/>
      <c r="AP218" s="136"/>
      <c r="AZ218" s="136"/>
      <c r="BA218" s="136"/>
      <c r="BB218" s="136"/>
      <c r="BC218" s="136"/>
      <c r="BD218" s="136"/>
      <c r="BE218" s="136"/>
      <c r="BF218" s="136"/>
      <c r="BG218" s="136"/>
      <c r="BJ218" s="136"/>
      <c r="BT218" s="136"/>
      <c r="CD218" s="136"/>
      <c r="CN218" s="136"/>
      <c r="CX218" s="136"/>
      <c r="DH218" s="136"/>
      <c r="DR218" s="136"/>
      <c r="EB218" s="136"/>
      <c r="EL218" s="136"/>
      <c r="EV218" s="136"/>
      <c r="FF218" s="136"/>
      <c r="FP218" s="136"/>
      <c r="FZ218" s="136"/>
      <c r="GJ218" s="136"/>
      <c r="GT218" s="136"/>
      <c r="HD218" s="136"/>
      <c r="HN218" s="136"/>
      <c r="HX218" s="136"/>
      <c r="JL218" s="136"/>
    </row>
    <row xmlns:x14ac="http://schemas.microsoft.com/office/spreadsheetml/2009/9/ac" r="219" s="3" customFormat="true" x14ac:dyDescent="0.25">
      <c r="A219" s="426"/>
      <c r="B219" s="136"/>
      <c r="L219" s="136"/>
      <c r="V219" s="136"/>
      <c r="AF219" s="136"/>
      <c r="AP219" s="136"/>
      <c r="AZ219" s="136"/>
      <c r="BA219" s="136"/>
      <c r="BB219" s="136"/>
      <c r="BC219" s="136"/>
      <c r="BD219" s="136"/>
      <c r="BE219" s="136"/>
      <c r="BF219" s="136"/>
      <c r="BG219" s="136"/>
      <c r="BJ219" s="136"/>
      <c r="BT219" s="136"/>
      <c r="CD219" s="136"/>
      <c r="CN219" s="136"/>
      <c r="CX219" s="136"/>
      <c r="DH219" s="136"/>
      <c r="DR219" s="136"/>
      <c r="EB219" s="136"/>
      <c r="EL219" s="136"/>
      <c r="EV219" s="136"/>
      <c r="FF219" s="136"/>
      <c r="FP219" s="136"/>
      <c r="FZ219" s="136"/>
      <c r="GJ219" s="136"/>
      <c r="GT219" s="136"/>
      <c r="HD219" s="136"/>
      <c r="HN219" s="136"/>
      <c r="HX219" s="136"/>
      <c r="JL219" s="136"/>
    </row>
    <row xmlns:x14ac="http://schemas.microsoft.com/office/spreadsheetml/2009/9/ac" r="220" s="3" customFormat="true" x14ac:dyDescent="0.25">
      <c r="A220" s="426"/>
      <c r="B220" s="136"/>
      <c r="L220" s="136"/>
      <c r="V220" s="136"/>
      <c r="AF220" s="136"/>
      <c r="AP220" s="136"/>
      <c r="AZ220" s="136"/>
      <c r="BA220" s="136"/>
      <c r="BB220" s="136"/>
      <c r="BC220" s="136"/>
      <c r="BD220" s="136"/>
      <c r="BE220" s="136"/>
      <c r="BF220" s="136"/>
      <c r="BG220" s="136"/>
      <c r="BJ220" s="136"/>
      <c r="BT220" s="136"/>
      <c r="CD220" s="136"/>
      <c r="CN220" s="136"/>
      <c r="CX220" s="136"/>
      <c r="DH220" s="136"/>
      <c r="DR220" s="136"/>
      <c r="EB220" s="136"/>
      <c r="EL220" s="136"/>
      <c r="EV220" s="136"/>
      <c r="FF220" s="136"/>
      <c r="FP220" s="136"/>
      <c r="FZ220" s="136"/>
      <c r="GJ220" s="136"/>
      <c r="GT220" s="136"/>
      <c r="HD220" s="136"/>
      <c r="HN220" s="136"/>
      <c r="HX220" s="136"/>
      <c r="JL220" s="136"/>
    </row>
    <row xmlns:x14ac="http://schemas.microsoft.com/office/spreadsheetml/2009/9/ac" r="221" s="3" customFormat="true" x14ac:dyDescent="0.25">
      <c r="A221" s="426"/>
      <c r="B221" s="136"/>
      <c r="L221" s="136"/>
      <c r="V221" s="136"/>
      <c r="AF221" s="136"/>
      <c r="AP221" s="136"/>
      <c r="AZ221" s="136"/>
      <c r="BA221" s="136"/>
      <c r="BB221" s="136"/>
      <c r="BC221" s="136"/>
      <c r="BD221" s="136"/>
      <c r="BE221" s="136"/>
      <c r="BF221" s="136"/>
      <c r="BG221" s="136"/>
      <c r="BJ221" s="136"/>
      <c r="BT221" s="136"/>
      <c r="CD221" s="136"/>
      <c r="CN221" s="136"/>
      <c r="CX221" s="136"/>
      <c r="DH221" s="136"/>
      <c r="DR221" s="136"/>
      <c r="EB221" s="136"/>
      <c r="EL221" s="136"/>
      <c r="EV221" s="136"/>
      <c r="FF221" s="136"/>
      <c r="FP221" s="136"/>
      <c r="FZ221" s="136"/>
      <c r="GJ221" s="136"/>
      <c r="GT221" s="136"/>
      <c r="HD221" s="136"/>
      <c r="HN221" s="136"/>
      <c r="HX221" s="136"/>
      <c r="JL221" s="136"/>
    </row>
    <row xmlns:x14ac="http://schemas.microsoft.com/office/spreadsheetml/2009/9/ac" r="222" s="3" customFormat="true" x14ac:dyDescent="0.25">
      <c r="A222" s="426"/>
      <c r="B222" s="136"/>
      <c r="L222" s="136"/>
      <c r="V222" s="136"/>
      <c r="AF222" s="136"/>
      <c r="AP222" s="136"/>
      <c r="AZ222" s="136"/>
      <c r="BA222" s="136"/>
      <c r="BB222" s="136"/>
      <c r="BC222" s="136"/>
      <c r="BD222" s="136"/>
      <c r="BE222" s="136"/>
      <c r="BF222" s="136"/>
      <c r="BG222" s="136"/>
      <c r="BJ222" s="136"/>
      <c r="BT222" s="136"/>
      <c r="CD222" s="136"/>
      <c r="CN222" s="136"/>
      <c r="CX222" s="136"/>
      <c r="DH222" s="136"/>
      <c r="DR222" s="136"/>
      <c r="EB222" s="136"/>
      <c r="EL222" s="136"/>
      <c r="EV222" s="136"/>
      <c r="FF222" s="136"/>
      <c r="FP222" s="136"/>
      <c r="FZ222" s="136"/>
      <c r="GJ222" s="136"/>
      <c r="GT222" s="136"/>
      <c r="HD222" s="136"/>
      <c r="HN222" s="136"/>
      <c r="HX222" s="136"/>
      <c r="JL222" s="136"/>
    </row>
    <row xmlns:x14ac="http://schemas.microsoft.com/office/spreadsheetml/2009/9/ac" r="223" s="3" customFormat="true" x14ac:dyDescent="0.25">
      <c r="A223" s="426"/>
      <c r="B223" s="136"/>
      <c r="L223" s="136"/>
      <c r="V223" s="136"/>
      <c r="AF223" s="136"/>
      <c r="AP223" s="136"/>
      <c r="AZ223" s="136"/>
      <c r="BA223" s="136"/>
      <c r="BB223" s="136"/>
      <c r="BC223" s="136"/>
      <c r="BD223" s="136"/>
      <c r="BE223" s="136"/>
      <c r="BF223" s="136"/>
      <c r="BG223" s="136"/>
      <c r="BJ223" s="136"/>
      <c r="BT223" s="136"/>
      <c r="CD223" s="136"/>
      <c r="CN223" s="136"/>
      <c r="CX223" s="136"/>
      <c r="DH223" s="136"/>
      <c r="DR223" s="136"/>
      <c r="EB223" s="136"/>
      <c r="EL223" s="136"/>
      <c r="EV223" s="136"/>
      <c r="FF223" s="136"/>
      <c r="FP223" s="136"/>
      <c r="FZ223" s="136"/>
      <c r="GJ223" s="136"/>
      <c r="GT223" s="136"/>
      <c r="HD223" s="136"/>
      <c r="HN223" s="136"/>
      <c r="HX223" s="136"/>
      <c r="JL223" s="136"/>
    </row>
    <row xmlns:x14ac="http://schemas.microsoft.com/office/spreadsheetml/2009/9/ac" r="224" s="3" customFormat="true" x14ac:dyDescent="0.25">
      <c r="A224" s="426"/>
      <c r="B224" s="136"/>
      <c r="L224" s="136"/>
      <c r="V224" s="136"/>
      <c r="AF224" s="136"/>
      <c r="AP224" s="136"/>
      <c r="AZ224" s="136"/>
      <c r="BA224" s="136"/>
      <c r="BB224" s="136"/>
      <c r="BC224" s="136"/>
      <c r="BD224" s="136"/>
      <c r="BE224" s="136"/>
      <c r="BF224" s="136"/>
      <c r="BG224" s="136"/>
      <c r="BJ224" s="136"/>
      <c r="BT224" s="136"/>
      <c r="CD224" s="136"/>
      <c r="CN224" s="136"/>
      <c r="CX224" s="136"/>
      <c r="DH224" s="136"/>
      <c r="DR224" s="136"/>
      <c r="EB224" s="136"/>
      <c r="EL224" s="136"/>
      <c r="EV224" s="136"/>
      <c r="FF224" s="136"/>
      <c r="FP224" s="136"/>
      <c r="FZ224" s="136"/>
      <c r="GJ224" s="136"/>
      <c r="GT224" s="136"/>
      <c r="HD224" s="136"/>
      <c r="HN224" s="136"/>
      <c r="HX224" s="136"/>
      <c r="JL224" s="136"/>
    </row>
    <row xmlns:x14ac="http://schemas.microsoft.com/office/spreadsheetml/2009/9/ac" r="225" s="3" customFormat="true" x14ac:dyDescent="0.25">
      <c r="A225" s="426"/>
      <c r="B225" s="136"/>
      <c r="L225" s="136"/>
      <c r="V225" s="136"/>
      <c r="AF225" s="136"/>
      <c r="AP225" s="136"/>
      <c r="AZ225" s="136"/>
      <c r="BA225" s="136"/>
      <c r="BB225" s="136"/>
      <c r="BC225" s="136"/>
      <c r="BD225" s="136"/>
      <c r="BE225" s="136"/>
      <c r="BF225" s="136"/>
      <c r="BG225" s="136"/>
      <c r="BJ225" s="136"/>
      <c r="BT225" s="136"/>
      <c r="CD225" s="136"/>
      <c r="CN225" s="136"/>
      <c r="CX225" s="136"/>
      <c r="DH225" s="136"/>
      <c r="DR225" s="136"/>
      <c r="EB225" s="136"/>
      <c r="EL225" s="136"/>
      <c r="EV225" s="136"/>
      <c r="FF225" s="136"/>
      <c r="FP225" s="136"/>
      <c r="FZ225" s="136"/>
      <c r="GJ225" s="136"/>
      <c r="GT225" s="136"/>
      <c r="HD225" s="136"/>
      <c r="HN225" s="136"/>
      <c r="HX225" s="136"/>
      <c r="JL225" s="136"/>
    </row>
    <row xmlns:x14ac="http://schemas.microsoft.com/office/spreadsheetml/2009/9/ac" r="226" s="3" customFormat="true" x14ac:dyDescent="0.25">
      <c r="A226" s="426"/>
      <c r="B226" s="136"/>
      <c r="L226" s="136"/>
      <c r="V226" s="136"/>
      <c r="AF226" s="136"/>
      <c r="AP226" s="136"/>
      <c r="AZ226" s="136"/>
      <c r="BA226" s="136"/>
      <c r="BB226" s="136"/>
      <c r="BC226" s="136"/>
      <c r="BD226" s="136"/>
      <c r="BE226" s="136"/>
      <c r="BF226" s="136"/>
      <c r="BG226" s="136"/>
      <c r="BJ226" s="136"/>
      <c r="BT226" s="136"/>
      <c r="CD226" s="136"/>
      <c r="CN226" s="136"/>
      <c r="CX226" s="136"/>
      <c r="DH226" s="136"/>
      <c r="DR226" s="136"/>
      <c r="EB226" s="136"/>
      <c r="EL226" s="136"/>
      <c r="EV226" s="136"/>
      <c r="FF226" s="136"/>
      <c r="FP226" s="136"/>
      <c r="FZ226" s="136"/>
      <c r="GJ226" s="136"/>
      <c r="GT226" s="136"/>
      <c r="HD226" s="136"/>
      <c r="HN226" s="136"/>
      <c r="HX226" s="136"/>
      <c r="JL226" s="136"/>
    </row>
    <row xmlns:x14ac="http://schemas.microsoft.com/office/spreadsheetml/2009/9/ac" r="227" s="3" customFormat="true" x14ac:dyDescent="0.25">
      <c r="A227" s="426"/>
      <c r="B227" s="136"/>
      <c r="L227" s="136"/>
      <c r="V227" s="136"/>
      <c r="AF227" s="136"/>
      <c r="AP227" s="136"/>
      <c r="AZ227" s="136"/>
      <c r="BA227" s="136"/>
      <c r="BB227" s="136"/>
      <c r="BC227" s="136"/>
      <c r="BD227" s="136"/>
      <c r="BE227" s="136"/>
      <c r="BF227" s="136"/>
      <c r="BG227" s="136"/>
      <c r="BJ227" s="136"/>
      <c r="BT227" s="136"/>
      <c r="CD227" s="136"/>
      <c r="CN227" s="136"/>
      <c r="CX227" s="136"/>
      <c r="DH227" s="136"/>
      <c r="DR227" s="136"/>
      <c r="EB227" s="136"/>
      <c r="EL227" s="136"/>
      <c r="EV227" s="136"/>
      <c r="FF227" s="136"/>
      <c r="FP227" s="136"/>
      <c r="FZ227" s="136"/>
      <c r="GJ227" s="136"/>
      <c r="GT227" s="136"/>
      <c r="HD227" s="136"/>
      <c r="HN227" s="136"/>
      <c r="HX227" s="136"/>
      <c r="JL227" s="136"/>
    </row>
    <row xmlns:x14ac="http://schemas.microsoft.com/office/spreadsheetml/2009/9/ac" r="228" s="3" customFormat="true" x14ac:dyDescent="0.25">
      <c r="A228" s="426"/>
      <c r="B228" s="136"/>
      <c r="L228" s="136"/>
      <c r="V228" s="136"/>
      <c r="AF228" s="136"/>
      <c r="AP228" s="136"/>
      <c r="AZ228" s="136"/>
      <c r="BA228" s="136"/>
      <c r="BB228" s="136"/>
      <c r="BC228" s="136"/>
      <c r="BD228" s="136"/>
      <c r="BE228" s="136"/>
      <c r="BF228" s="136"/>
      <c r="BG228" s="136"/>
      <c r="BJ228" s="136"/>
      <c r="BT228" s="136"/>
      <c r="CD228" s="136"/>
      <c r="CN228" s="136"/>
      <c r="CX228" s="136"/>
      <c r="DH228" s="136"/>
      <c r="DR228" s="136"/>
      <c r="EB228" s="136"/>
      <c r="EL228" s="136"/>
      <c r="EV228" s="136"/>
      <c r="FF228" s="136"/>
      <c r="FP228" s="136"/>
      <c r="FZ228" s="136"/>
      <c r="GJ228" s="136"/>
      <c r="GT228" s="136"/>
      <c r="HD228" s="136"/>
      <c r="HN228" s="136"/>
      <c r="HX228" s="136"/>
      <c r="JL228" s="136"/>
    </row>
    <row xmlns:x14ac="http://schemas.microsoft.com/office/spreadsheetml/2009/9/ac" r="229" s="3" customFormat="true" x14ac:dyDescent="0.25">
      <c r="A229" s="426"/>
      <c r="B229" s="136"/>
      <c r="L229" s="136"/>
      <c r="V229" s="136"/>
      <c r="AF229" s="136"/>
      <c r="AP229" s="136"/>
      <c r="AZ229" s="136"/>
      <c r="BA229" s="136"/>
      <c r="BB229" s="136"/>
      <c r="BC229" s="136"/>
      <c r="BD229" s="136"/>
      <c r="BE229" s="136"/>
      <c r="BF229" s="136"/>
      <c r="BG229" s="136"/>
      <c r="BJ229" s="136"/>
      <c r="BT229" s="136"/>
      <c r="CD229" s="136"/>
      <c r="CN229" s="136"/>
      <c r="CX229" s="136"/>
      <c r="DH229" s="136"/>
      <c r="DR229" s="136"/>
      <c r="EB229" s="136"/>
      <c r="EL229" s="136"/>
      <c r="EV229" s="136"/>
      <c r="FF229" s="136"/>
      <c r="FP229" s="136"/>
      <c r="FZ229" s="136"/>
      <c r="GJ229" s="136"/>
      <c r="GT229" s="136"/>
      <c r="HD229" s="136"/>
      <c r="HN229" s="136"/>
      <c r="HX229" s="136"/>
      <c r="JL229" s="136"/>
    </row>
    <row xmlns:x14ac="http://schemas.microsoft.com/office/spreadsheetml/2009/9/ac" r="230" s="3" customFormat="true" x14ac:dyDescent="0.25">
      <c r="A230" s="426"/>
      <c r="B230" s="136"/>
      <c r="L230" s="136"/>
      <c r="V230" s="136"/>
      <c r="AF230" s="136"/>
      <c r="AP230" s="136"/>
      <c r="AZ230" s="136"/>
      <c r="BA230" s="136"/>
      <c r="BB230" s="136"/>
      <c r="BC230" s="136"/>
      <c r="BD230" s="136"/>
      <c r="BE230" s="136"/>
      <c r="BF230" s="136"/>
      <c r="BG230" s="136"/>
      <c r="BJ230" s="136"/>
      <c r="BT230" s="136"/>
      <c r="CD230" s="136"/>
      <c r="CN230" s="136"/>
      <c r="CX230" s="136"/>
      <c r="DH230" s="136"/>
      <c r="DR230" s="136"/>
      <c r="EB230" s="136"/>
      <c r="EL230" s="136"/>
      <c r="EV230" s="136"/>
      <c r="FF230" s="136"/>
      <c r="FP230" s="136"/>
      <c r="FZ230" s="136"/>
      <c r="GJ230" s="136"/>
      <c r="GT230" s="136"/>
      <c r="HD230" s="136"/>
      <c r="HN230" s="136"/>
      <c r="HX230" s="136"/>
      <c r="JL230" s="136"/>
    </row>
    <row xmlns:x14ac="http://schemas.microsoft.com/office/spreadsheetml/2009/9/ac" r="231" s="3" customFormat="true" x14ac:dyDescent="0.25">
      <c r="A231" s="426"/>
      <c r="B231" s="136"/>
      <c r="L231" s="136"/>
      <c r="V231" s="136"/>
      <c r="AF231" s="136"/>
      <c r="AP231" s="136"/>
      <c r="AZ231" s="136"/>
      <c r="BA231" s="136"/>
      <c r="BB231" s="136"/>
      <c r="BC231" s="136"/>
      <c r="BD231" s="136"/>
      <c r="BE231" s="136"/>
      <c r="BF231" s="136"/>
      <c r="BG231" s="136"/>
      <c r="BJ231" s="136"/>
      <c r="BT231" s="136"/>
      <c r="CD231" s="136"/>
      <c r="CN231" s="136"/>
      <c r="CX231" s="136"/>
      <c r="DH231" s="136"/>
      <c r="DR231" s="136"/>
      <c r="EB231" s="136"/>
      <c r="EL231" s="136"/>
      <c r="EV231" s="136"/>
      <c r="FF231" s="136"/>
      <c r="FP231" s="136"/>
      <c r="FZ231" s="136"/>
      <c r="GJ231" s="136"/>
      <c r="GT231" s="136"/>
      <c r="HD231" s="136"/>
      <c r="HN231" s="136"/>
      <c r="HX231" s="136"/>
      <c r="JL231" s="136"/>
    </row>
    <row xmlns:x14ac="http://schemas.microsoft.com/office/spreadsheetml/2009/9/ac" r="232" s="3" customFormat="true" x14ac:dyDescent="0.25">
      <c r="A232" s="426"/>
      <c r="B232" s="136"/>
      <c r="L232" s="136"/>
      <c r="V232" s="136"/>
      <c r="AF232" s="136"/>
      <c r="AP232" s="136"/>
      <c r="AZ232" s="136"/>
      <c r="BA232" s="136"/>
      <c r="BB232" s="136"/>
      <c r="BC232" s="136"/>
      <c r="BD232" s="136"/>
      <c r="BE232" s="136"/>
      <c r="BF232" s="136"/>
      <c r="BG232" s="136"/>
      <c r="BJ232" s="136"/>
      <c r="BT232" s="136"/>
      <c r="CD232" s="136"/>
      <c r="CN232" s="136"/>
      <c r="CX232" s="136"/>
      <c r="DH232" s="136"/>
      <c r="DR232" s="136"/>
      <c r="EB232" s="136"/>
      <c r="EL232" s="136"/>
      <c r="EV232" s="136"/>
      <c r="FF232" s="136"/>
      <c r="FP232" s="136"/>
      <c r="FZ232" s="136"/>
      <c r="GJ232" s="136"/>
      <c r="GT232" s="136"/>
      <c r="HD232" s="136"/>
      <c r="HN232" s="136"/>
      <c r="HX232" s="136"/>
      <c r="JL232" s="136"/>
    </row>
    <row xmlns:x14ac="http://schemas.microsoft.com/office/spreadsheetml/2009/9/ac" r="233" s="3" customFormat="true" x14ac:dyDescent="0.25">
      <c r="A233" s="426"/>
      <c r="B233" s="136"/>
      <c r="L233" s="136"/>
      <c r="V233" s="136"/>
      <c r="AF233" s="136"/>
      <c r="AP233" s="136"/>
      <c r="AZ233" s="136"/>
      <c r="BA233" s="136"/>
      <c r="BB233" s="136"/>
      <c r="BC233" s="136"/>
      <c r="BD233" s="136"/>
      <c r="BE233" s="136"/>
      <c r="BF233" s="136"/>
      <c r="BG233" s="136"/>
      <c r="BJ233" s="136"/>
      <c r="BT233" s="136"/>
      <c r="CD233" s="136"/>
      <c r="CN233" s="136"/>
      <c r="CX233" s="136"/>
      <c r="DH233" s="136"/>
      <c r="DR233" s="136"/>
      <c r="EB233" s="136"/>
      <c r="EL233" s="136"/>
      <c r="EV233" s="136"/>
      <c r="FF233" s="136"/>
      <c r="FP233" s="136"/>
      <c r="FZ233" s="136"/>
      <c r="GJ233" s="136"/>
      <c r="GT233" s="136"/>
      <c r="HD233" s="136"/>
      <c r="HN233" s="136"/>
      <c r="HX233" s="136"/>
      <c r="JL233" s="136"/>
    </row>
    <row xmlns:x14ac="http://schemas.microsoft.com/office/spreadsheetml/2009/9/ac" r="234" s="3" customFormat="true" x14ac:dyDescent="0.25">
      <c r="A234" s="426"/>
      <c r="B234" s="136"/>
      <c r="L234" s="136"/>
      <c r="V234" s="136"/>
      <c r="AF234" s="136"/>
      <c r="AP234" s="136"/>
      <c r="AZ234" s="136"/>
      <c r="BA234" s="136"/>
      <c r="BB234" s="136"/>
      <c r="BC234" s="136"/>
      <c r="BD234" s="136"/>
      <c r="BE234" s="136"/>
      <c r="BF234" s="136"/>
      <c r="BG234" s="136"/>
      <c r="BJ234" s="136"/>
      <c r="BT234" s="136"/>
      <c r="CD234" s="136"/>
      <c r="CN234" s="136"/>
      <c r="CX234" s="136"/>
      <c r="DH234" s="136"/>
      <c r="DR234" s="136"/>
      <c r="EB234" s="136"/>
      <c r="EL234" s="136"/>
      <c r="EV234" s="136"/>
      <c r="FF234" s="136"/>
      <c r="FP234" s="136"/>
      <c r="FZ234" s="136"/>
      <c r="GJ234" s="136"/>
      <c r="GT234" s="136"/>
      <c r="HD234" s="136"/>
      <c r="HN234" s="136"/>
      <c r="HX234" s="136"/>
      <c r="JL234" s="136"/>
    </row>
    <row xmlns:x14ac="http://schemas.microsoft.com/office/spreadsheetml/2009/9/ac" r="235" s="3" customFormat="true" x14ac:dyDescent="0.25">
      <c r="A235" s="426"/>
      <c r="B235" s="136"/>
      <c r="L235" s="136"/>
      <c r="V235" s="136"/>
      <c r="AF235" s="136"/>
      <c r="AP235" s="136"/>
      <c r="AZ235" s="136"/>
      <c r="BA235" s="136"/>
      <c r="BB235" s="136"/>
      <c r="BC235" s="136"/>
      <c r="BD235" s="136"/>
      <c r="BE235" s="136"/>
      <c r="BF235" s="136"/>
      <c r="BG235" s="136"/>
      <c r="BJ235" s="136"/>
      <c r="BT235" s="136"/>
      <c r="CD235" s="136"/>
      <c r="CN235" s="136"/>
      <c r="CX235" s="136"/>
      <c r="DH235" s="136"/>
      <c r="DR235" s="136"/>
      <c r="EB235" s="136"/>
      <c r="EL235" s="136"/>
      <c r="EV235" s="136"/>
      <c r="FF235" s="136"/>
      <c r="FP235" s="136"/>
      <c r="FZ235" s="136"/>
      <c r="GJ235" s="136"/>
      <c r="GT235" s="136"/>
      <c r="HD235" s="136"/>
      <c r="HN235" s="136"/>
      <c r="HX235" s="136"/>
      <c r="JL235" s="136"/>
    </row>
    <row xmlns:x14ac="http://schemas.microsoft.com/office/spreadsheetml/2009/9/ac" r="236" s="3" customFormat="true" x14ac:dyDescent="0.25">
      <c r="A236" s="426"/>
      <c r="B236" s="136"/>
      <c r="L236" s="136"/>
      <c r="V236" s="136"/>
      <c r="AF236" s="136"/>
      <c r="AP236" s="136"/>
      <c r="AZ236" s="136"/>
      <c r="BA236" s="136"/>
      <c r="BB236" s="136"/>
      <c r="BC236" s="136"/>
      <c r="BD236" s="136"/>
      <c r="BE236" s="136"/>
      <c r="BF236" s="136"/>
      <c r="BG236" s="136"/>
      <c r="BJ236" s="136"/>
      <c r="BT236" s="136"/>
      <c r="CD236" s="136"/>
      <c r="CN236" s="136"/>
      <c r="CX236" s="136"/>
      <c r="DH236" s="136"/>
      <c r="DR236" s="136"/>
      <c r="EB236" s="136"/>
      <c r="EL236" s="136"/>
      <c r="EV236" s="136"/>
      <c r="FF236" s="136"/>
      <c r="FP236" s="136"/>
      <c r="FZ236" s="136"/>
      <c r="GJ236" s="136"/>
      <c r="GT236" s="136"/>
      <c r="HD236" s="136"/>
      <c r="HN236" s="136"/>
      <c r="HX236" s="136"/>
      <c r="JL236" s="136"/>
    </row>
    <row xmlns:x14ac="http://schemas.microsoft.com/office/spreadsheetml/2009/9/ac" r="237" s="3" customFormat="true" x14ac:dyDescent="0.25">
      <c r="A237" s="426"/>
      <c r="B237" s="136"/>
      <c r="L237" s="136"/>
      <c r="V237" s="136"/>
      <c r="AF237" s="136"/>
      <c r="AP237" s="136"/>
      <c r="AZ237" s="136"/>
      <c r="BA237" s="136"/>
      <c r="BB237" s="136"/>
      <c r="BC237" s="136"/>
      <c r="BD237" s="136"/>
      <c r="BE237" s="136"/>
      <c r="BF237" s="136"/>
      <c r="BG237" s="136"/>
      <c r="BJ237" s="136"/>
      <c r="BT237" s="136"/>
      <c r="CD237" s="136"/>
      <c r="CN237" s="136"/>
      <c r="CX237" s="136"/>
      <c r="DH237" s="136"/>
      <c r="DR237" s="136"/>
      <c r="EB237" s="136"/>
      <c r="EL237" s="136"/>
      <c r="EV237" s="136"/>
      <c r="FF237" s="136"/>
      <c r="FP237" s="136"/>
      <c r="FZ237" s="136"/>
      <c r="GJ237" s="136"/>
      <c r="GT237" s="136"/>
      <c r="HD237" s="136"/>
      <c r="HN237" s="136"/>
      <c r="HX237" s="136"/>
      <c r="JL237" s="136"/>
    </row>
    <row xmlns:x14ac="http://schemas.microsoft.com/office/spreadsheetml/2009/9/ac" r="238" s="3" customFormat="true" x14ac:dyDescent="0.25">
      <c r="A238" s="426"/>
      <c r="B238" s="136"/>
      <c r="L238" s="136"/>
      <c r="V238" s="136"/>
      <c r="AF238" s="136"/>
      <c r="AP238" s="136"/>
      <c r="AZ238" s="136"/>
      <c r="BA238" s="136"/>
      <c r="BB238" s="136"/>
      <c r="BC238" s="136"/>
      <c r="BD238" s="136"/>
      <c r="BE238" s="136"/>
      <c r="BF238" s="136"/>
      <c r="BG238" s="136"/>
      <c r="BJ238" s="136"/>
      <c r="BT238" s="136"/>
      <c r="CD238" s="136"/>
      <c r="CN238" s="136"/>
      <c r="CX238" s="136"/>
      <c r="DH238" s="136"/>
      <c r="DR238" s="136"/>
      <c r="EB238" s="136"/>
      <c r="EL238" s="136"/>
      <c r="EV238" s="136"/>
      <c r="FF238" s="136"/>
      <c r="FP238" s="136"/>
      <c r="FZ238" s="136"/>
      <c r="GJ238" s="136"/>
      <c r="GT238" s="136"/>
      <c r="HD238" s="136"/>
      <c r="HN238" s="136"/>
      <c r="HX238" s="136"/>
      <c r="JL238" s="136"/>
    </row>
    <row xmlns:x14ac="http://schemas.microsoft.com/office/spreadsheetml/2009/9/ac" r="239" s="3" customFormat="true" x14ac:dyDescent="0.25">
      <c r="A239" s="426"/>
      <c r="B239" s="136"/>
      <c r="L239" s="136"/>
      <c r="V239" s="136"/>
      <c r="AF239" s="136"/>
      <c r="AP239" s="136"/>
      <c r="AZ239" s="136"/>
      <c r="BA239" s="136"/>
      <c r="BB239" s="136"/>
      <c r="BC239" s="136"/>
      <c r="BD239" s="136"/>
      <c r="BE239" s="136"/>
      <c r="BF239" s="136"/>
      <c r="BG239" s="136"/>
      <c r="BJ239" s="136"/>
      <c r="BT239" s="136"/>
      <c r="CD239" s="136"/>
      <c r="CN239" s="136"/>
      <c r="CX239" s="136"/>
      <c r="DH239" s="136"/>
      <c r="DR239" s="136"/>
      <c r="EB239" s="136"/>
      <c r="EL239" s="136"/>
      <c r="EV239" s="136"/>
      <c r="FF239" s="136"/>
      <c r="FP239" s="136"/>
      <c r="FZ239" s="136"/>
      <c r="GJ239" s="136"/>
      <c r="GT239" s="136"/>
      <c r="HD239" s="136"/>
      <c r="HN239" s="136"/>
      <c r="HX239" s="136"/>
      <c r="JL239" s="136"/>
    </row>
    <row xmlns:x14ac="http://schemas.microsoft.com/office/spreadsheetml/2009/9/ac" r="240" s="3" customFormat="true" x14ac:dyDescent="0.25">
      <c r="A240" s="426"/>
      <c r="B240" s="136"/>
      <c r="L240" s="136"/>
      <c r="V240" s="136"/>
      <c r="AF240" s="136"/>
      <c r="AP240" s="136"/>
      <c r="AZ240" s="136"/>
      <c r="BA240" s="136"/>
      <c r="BB240" s="136"/>
      <c r="BC240" s="136"/>
      <c r="BD240" s="136"/>
      <c r="BE240" s="136"/>
      <c r="BF240" s="136"/>
      <c r="BG240" s="136"/>
      <c r="BJ240" s="136"/>
      <c r="BT240" s="136"/>
      <c r="CD240" s="136"/>
      <c r="CN240" s="136"/>
      <c r="CX240" s="136"/>
      <c r="DH240" s="136"/>
      <c r="DR240" s="136"/>
      <c r="EB240" s="136"/>
      <c r="EL240" s="136"/>
      <c r="EV240" s="136"/>
      <c r="FF240" s="136"/>
      <c r="FP240" s="136"/>
      <c r="FZ240" s="136"/>
      <c r="GJ240" s="136"/>
      <c r="GT240" s="136"/>
      <c r="HD240" s="136"/>
      <c r="HN240" s="136"/>
      <c r="HX240" s="136"/>
      <c r="JL240" s="136"/>
    </row>
    <row xmlns:x14ac="http://schemas.microsoft.com/office/spreadsheetml/2009/9/ac" r="241" s="3" customFormat="true" x14ac:dyDescent="0.25">
      <c r="A241" s="426"/>
      <c r="B241" s="136"/>
      <c r="L241" s="136"/>
      <c r="V241" s="136"/>
      <c r="AF241" s="136"/>
      <c r="AP241" s="136"/>
      <c r="AZ241" s="136"/>
      <c r="BA241" s="136"/>
      <c r="BB241" s="136"/>
      <c r="BC241" s="136"/>
      <c r="BD241" s="136"/>
      <c r="BE241" s="136"/>
      <c r="BF241" s="136"/>
      <c r="BG241" s="136"/>
      <c r="BJ241" s="136"/>
      <c r="BT241" s="136"/>
      <c r="CD241" s="136"/>
      <c r="CN241" s="136"/>
      <c r="CX241" s="136"/>
      <c r="DH241" s="136"/>
      <c r="DR241" s="136"/>
      <c r="EB241" s="136"/>
      <c r="EL241" s="136"/>
      <c r="EV241" s="136"/>
      <c r="FF241" s="136"/>
      <c r="FP241" s="136"/>
      <c r="FZ241" s="136"/>
      <c r="GJ241" s="136"/>
      <c r="GT241" s="136"/>
      <c r="HD241" s="136"/>
      <c r="HN241" s="136"/>
      <c r="HX241" s="136"/>
      <c r="JL241" s="136"/>
    </row>
    <row xmlns:x14ac="http://schemas.microsoft.com/office/spreadsheetml/2009/9/ac" r="242" s="3" customFormat="true" x14ac:dyDescent="0.25">
      <c r="A242" s="426"/>
      <c r="B242" s="136"/>
      <c r="L242" s="136"/>
      <c r="V242" s="136"/>
      <c r="AF242" s="136"/>
      <c r="AP242" s="136"/>
      <c r="AZ242" s="136"/>
      <c r="BA242" s="136"/>
      <c r="BB242" s="136"/>
      <c r="BC242" s="136"/>
      <c r="BD242" s="136"/>
      <c r="BE242" s="136"/>
      <c r="BF242" s="136"/>
      <c r="BG242" s="136"/>
      <c r="BJ242" s="136"/>
      <c r="BT242" s="136"/>
      <c r="CD242" s="136"/>
      <c r="CN242" s="136"/>
      <c r="CX242" s="136"/>
      <c r="DH242" s="136"/>
      <c r="DR242" s="136"/>
      <c r="EB242" s="136"/>
      <c r="EL242" s="136"/>
      <c r="EV242" s="136"/>
      <c r="FF242" s="136"/>
      <c r="FP242" s="136"/>
      <c r="FZ242" s="136"/>
      <c r="GJ242" s="136"/>
      <c r="GT242" s="136"/>
      <c r="HD242" s="136"/>
      <c r="HN242" s="136"/>
      <c r="HX242" s="136"/>
      <c r="JL242" s="136"/>
    </row>
    <row xmlns:x14ac="http://schemas.microsoft.com/office/spreadsheetml/2009/9/ac" r="243" s="3" customFormat="true" x14ac:dyDescent="0.25">
      <c r="A243" s="426"/>
      <c r="B243" s="136"/>
      <c r="L243" s="136"/>
      <c r="V243" s="136"/>
      <c r="AF243" s="136"/>
      <c r="AP243" s="136"/>
      <c r="AZ243" s="136"/>
      <c r="BA243" s="136"/>
      <c r="BB243" s="136"/>
      <c r="BC243" s="136"/>
      <c r="BD243" s="136"/>
      <c r="BE243" s="136"/>
      <c r="BF243" s="136"/>
      <c r="BG243" s="136"/>
      <c r="BJ243" s="136"/>
      <c r="BT243" s="136"/>
      <c r="CD243" s="136"/>
      <c r="CN243" s="136"/>
      <c r="CX243" s="136"/>
      <c r="DH243" s="136"/>
      <c r="DR243" s="136"/>
      <c r="EB243" s="136"/>
      <c r="EL243" s="136"/>
      <c r="EV243" s="136"/>
      <c r="FF243" s="136"/>
      <c r="FP243" s="136"/>
      <c r="FZ243" s="136"/>
      <c r="GJ243" s="136"/>
      <c r="GT243" s="136"/>
      <c r="HD243" s="136"/>
      <c r="HN243" s="136"/>
      <c r="HX243" s="136"/>
      <c r="JL243" s="136"/>
    </row>
    <row xmlns:x14ac="http://schemas.microsoft.com/office/spreadsheetml/2009/9/ac" r="244" s="3" customFormat="true" x14ac:dyDescent="0.25">
      <c r="A244" s="426"/>
      <c r="B244" s="136"/>
      <c r="L244" s="136"/>
      <c r="V244" s="136"/>
      <c r="AF244" s="136"/>
      <c r="AP244" s="136"/>
      <c r="AZ244" s="136"/>
      <c r="BA244" s="136"/>
      <c r="BB244" s="136"/>
      <c r="BC244" s="136"/>
      <c r="BD244" s="136"/>
      <c r="BE244" s="136"/>
      <c r="BF244" s="136"/>
      <c r="BG244" s="136"/>
      <c r="BJ244" s="136"/>
      <c r="BT244" s="136"/>
      <c r="CD244" s="136"/>
      <c r="CN244" s="136"/>
      <c r="CX244" s="136"/>
      <c r="DH244" s="136"/>
      <c r="DR244" s="136"/>
      <c r="EB244" s="136"/>
      <c r="EL244" s="136"/>
      <c r="EV244" s="136"/>
      <c r="FF244" s="136"/>
      <c r="FP244" s="136"/>
      <c r="FZ244" s="136"/>
      <c r="GJ244" s="136"/>
      <c r="GT244" s="136"/>
      <c r="HD244" s="136"/>
      <c r="HN244" s="136"/>
      <c r="HX244" s="136"/>
      <c r="JL244" s="136"/>
    </row>
    <row xmlns:x14ac="http://schemas.microsoft.com/office/spreadsheetml/2009/9/ac" r="245" s="3" customFormat="true" x14ac:dyDescent="0.25">
      <c r="A245" s="426"/>
      <c r="B245" s="136"/>
      <c r="L245" s="136"/>
      <c r="V245" s="136"/>
      <c r="AF245" s="136"/>
      <c r="AP245" s="136"/>
      <c r="AZ245" s="136"/>
      <c r="BA245" s="136"/>
      <c r="BB245" s="136"/>
      <c r="BC245" s="136"/>
      <c r="BD245" s="136"/>
      <c r="BE245" s="136"/>
      <c r="BF245" s="136"/>
      <c r="BG245" s="136"/>
      <c r="BJ245" s="136"/>
      <c r="BT245" s="136"/>
      <c r="CD245" s="136"/>
      <c r="CN245" s="136"/>
      <c r="CX245" s="136"/>
      <c r="DH245" s="136"/>
      <c r="DR245" s="136"/>
      <c r="EB245" s="136"/>
      <c r="EL245" s="136"/>
      <c r="EV245" s="136"/>
      <c r="FF245" s="136"/>
      <c r="FP245" s="136"/>
      <c r="FZ245" s="136"/>
      <c r="GJ245" s="136"/>
      <c r="GT245" s="136"/>
      <c r="HD245" s="136"/>
      <c r="HN245" s="136"/>
      <c r="HX245" s="136"/>
      <c r="JL245" s="136"/>
    </row>
    <row xmlns:x14ac="http://schemas.microsoft.com/office/spreadsheetml/2009/9/ac" r="246" s="3" customFormat="true" x14ac:dyDescent="0.25">
      <c r="A246" s="426"/>
      <c r="B246" s="136"/>
      <c r="L246" s="136"/>
      <c r="V246" s="136"/>
      <c r="AF246" s="136"/>
      <c r="AP246" s="136"/>
      <c r="AZ246" s="136"/>
      <c r="BA246" s="136"/>
      <c r="BB246" s="136"/>
      <c r="BC246" s="136"/>
      <c r="BD246" s="136"/>
      <c r="BE246" s="136"/>
      <c r="BF246" s="136"/>
      <c r="BG246" s="136"/>
      <c r="BJ246" s="136"/>
      <c r="BT246" s="136"/>
      <c r="CD246" s="136"/>
      <c r="CN246" s="136"/>
      <c r="CX246" s="136"/>
      <c r="DH246" s="136"/>
      <c r="DR246" s="136"/>
      <c r="EB246" s="136"/>
      <c r="EL246" s="136"/>
      <c r="EV246" s="136"/>
      <c r="FF246" s="136"/>
      <c r="FP246" s="136"/>
      <c r="FZ246" s="136"/>
      <c r="GJ246" s="136"/>
      <c r="GT246" s="136"/>
      <c r="HD246" s="136"/>
      <c r="HN246" s="136"/>
      <c r="HX246" s="136"/>
      <c r="JL246" s="136"/>
    </row>
    <row xmlns:x14ac="http://schemas.microsoft.com/office/spreadsheetml/2009/9/ac" r="247" s="3" customFormat="true" x14ac:dyDescent="0.25">
      <c r="A247" s="426"/>
      <c r="B247" s="136"/>
      <c r="L247" s="136"/>
      <c r="V247" s="136"/>
      <c r="AF247" s="136"/>
      <c r="AP247" s="136"/>
      <c r="AZ247" s="136"/>
      <c r="BA247" s="136"/>
      <c r="BB247" s="136"/>
      <c r="BC247" s="136"/>
      <c r="BD247" s="136"/>
      <c r="BE247" s="136"/>
      <c r="BF247" s="136"/>
      <c r="BG247" s="136"/>
      <c r="BJ247" s="136"/>
      <c r="BT247" s="136"/>
      <c r="CD247" s="136"/>
      <c r="CN247" s="136"/>
      <c r="CX247" s="136"/>
      <c r="DH247" s="136"/>
      <c r="DR247" s="136"/>
      <c r="EB247" s="136"/>
      <c r="EL247" s="136"/>
      <c r="EV247" s="136"/>
      <c r="FF247" s="136"/>
      <c r="FP247" s="136"/>
      <c r="FZ247" s="136"/>
      <c r="GJ247" s="136"/>
      <c r="GT247" s="136"/>
      <c r="HD247" s="136"/>
      <c r="HN247" s="136"/>
      <c r="HX247" s="136"/>
      <c r="JL247" s="136"/>
    </row>
    <row xmlns:x14ac="http://schemas.microsoft.com/office/spreadsheetml/2009/9/ac" r="248" s="3" customFormat="true" x14ac:dyDescent="0.25">
      <c r="A248" s="426"/>
      <c r="B248" s="136"/>
      <c r="L248" s="136"/>
      <c r="V248" s="136"/>
      <c r="AF248" s="136"/>
      <c r="AP248" s="136"/>
      <c r="AZ248" s="136"/>
      <c r="BA248" s="136"/>
      <c r="BB248" s="136"/>
      <c r="BC248" s="136"/>
      <c r="BD248" s="136"/>
      <c r="BE248" s="136"/>
      <c r="BF248" s="136"/>
      <c r="BG248" s="136"/>
      <c r="BJ248" s="136"/>
      <c r="BT248" s="136"/>
      <c r="CD248" s="136"/>
      <c r="CN248" s="136"/>
      <c r="CX248" s="136"/>
      <c r="DH248" s="136"/>
      <c r="DR248" s="136"/>
      <c r="EB248" s="136"/>
      <c r="EL248" s="136"/>
      <c r="EV248" s="136"/>
      <c r="FF248" s="136"/>
      <c r="FP248" s="136"/>
      <c r="FZ248" s="136"/>
      <c r="GJ248" s="136"/>
      <c r="GT248" s="136"/>
      <c r="HD248" s="136"/>
      <c r="HN248" s="136"/>
      <c r="HX248" s="136"/>
      <c r="JL248" s="136"/>
    </row>
    <row xmlns:x14ac="http://schemas.microsoft.com/office/spreadsheetml/2009/9/ac" r="249" s="3" customFormat="true" x14ac:dyDescent="0.25">
      <c r="A249" s="426"/>
      <c r="B249" s="136"/>
      <c r="L249" s="136"/>
      <c r="V249" s="136"/>
      <c r="AF249" s="136"/>
      <c r="AP249" s="136"/>
      <c r="AZ249" s="136"/>
      <c r="BA249" s="136"/>
      <c r="BB249" s="136"/>
      <c r="BC249" s="136"/>
      <c r="BD249" s="136"/>
      <c r="BE249" s="136"/>
      <c r="BF249" s="136"/>
      <c r="BG249" s="136"/>
      <c r="BJ249" s="136"/>
      <c r="BT249" s="136"/>
      <c r="CD249" s="136"/>
      <c r="CN249" s="136"/>
      <c r="CX249" s="136"/>
      <c r="DH249" s="136"/>
      <c r="DR249" s="136"/>
      <c r="EB249" s="136"/>
      <c r="EL249" s="136"/>
      <c r="EV249" s="136"/>
      <c r="FF249" s="136"/>
      <c r="FP249" s="136"/>
      <c r="FZ249" s="136"/>
      <c r="GJ249" s="136"/>
      <c r="GT249" s="136"/>
      <c r="HD249" s="136"/>
      <c r="HN249" s="136"/>
      <c r="HX249" s="136"/>
      <c r="JL249" s="136"/>
    </row>
    <row xmlns:x14ac="http://schemas.microsoft.com/office/spreadsheetml/2009/9/ac" r="250" s="3" customFormat="true" x14ac:dyDescent="0.25">
      <c r="A250" s="426"/>
      <c r="B250" s="136"/>
      <c r="L250" s="136"/>
      <c r="V250" s="136"/>
      <c r="AF250" s="136"/>
      <c r="AP250" s="136"/>
      <c r="AZ250" s="136"/>
      <c r="BA250" s="136"/>
      <c r="BB250" s="136"/>
      <c r="BC250" s="136"/>
      <c r="BD250" s="136"/>
      <c r="BE250" s="136"/>
      <c r="BF250" s="136"/>
      <c r="BG250" s="136"/>
      <c r="BJ250" s="136"/>
      <c r="BT250" s="136"/>
      <c r="CD250" s="136"/>
      <c r="CN250" s="136"/>
      <c r="CX250" s="136"/>
      <c r="DH250" s="136"/>
      <c r="DR250" s="136"/>
      <c r="EB250" s="136"/>
      <c r="EL250" s="136"/>
      <c r="EV250" s="136"/>
      <c r="FF250" s="136"/>
      <c r="FP250" s="136"/>
      <c r="FZ250" s="136"/>
      <c r="GJ250" s="136"/>
      <c r="GT250" s="136"/>
      <c r="HD250" s="136"/>
      <c r="HN250" s="136"/>
      <c r="HX250" s="136"/>
      <c r="JL250" s="136"/>
    </row>
    <row xmlns:x14ac="http://schemas.microsoft.com/office/spreadsheetml/2009/9/ac" r="251" s="3" customFormat="true" x14ac:dyDescent="0.25">
      <c r="A251" s="426"/>
      <c r="B251" s="136"/>
      <c r="L251" s="136"/>
      <c r="V251" s="136"/>
      <c r="AF251" s="136"/>
      <c r="AP251" s="136"/>
      <c r="AZ251" s="136"/>
      <c r="BA251" s="136"/>
      <c r="BB251" s="136"/>
      <c r="BC251" s="136"/>
      <c r="BD251" s="136"/>
      <c r="BE251" s="136"/>
      <c r="BF251" s="136"/>
      <c r="BG251" s="136"/>
      <c r="BJ251" s="136"/>
      <c r="BT251" s="136"/>
      <c r="CD251" s="136"/>
      <c r="CN251" s="136"/>
      <c r="CX251" s="136"/>
      <c r="DH251" s="136"/>
      <c r="DR251" s="136"/>
      <c r="EB251" s="136"/>
      <c r="EL251" s="136"/>
      <c r="EV251" s="136"/>
      <c r="FF251" s="136"/>
      <c r="FP251" s="136"/>
      <c r="FZ251" s="136"/>
      <c r="GJ251" s="136"/>
      <c r="GT251" s="136"/>
      <c r="HD251" s="136"/>
      <c r="HN251" s="136"/>
      <c r="HX251" s="136"/>
      <c r="JL251" s="136"/>
    </row>
    <row xmlns:x14ac="http://schemas.microsoft.com/office/spreadsheetml/2009/9/ac" r="252" s="3" customFormat="true" x14ac:dyDescent="0.25">
      <c r="A252" s="426"/>
      <c r="B252" s="136"/>
      <c r="L252" s="136"/>
      <c r="V252" s="136"/>
      <c r="AF252" s="136"/>
      <c r="AP252" s="136"/>
      <c r="AZ252" s="136"/>
      <c r="BA252" s="136"/>
      <c r="BB252" s="136"/>
      <c r="BC252" s="136"/>
      <c r="BD252" s="136"/>
      <c r="BE252" s="136"/>
      <c r="BF252" s="136"/>
      <c r="BG252" s="136"/>
      <c r="BJ252" s="136"/>
      <c r="BT252" s="136"/>
      <c r="CD252" s="136"/>
      <c r="CN252" s="136"/>
      <c r="CX252" s="136"/>
      <c r="DH252" s="136"/>
      <c r="DR252" s="136"/>
      <c r="EB252" s="136"/>
      <c r="EL252" s="136"/>
      <c r="EV252" s="136"/>
      <c r="FF252" s="136"/>
      <c r="FP252" s="136"/>
      <c r="FZ252" s="136"/>
      <c r="GJ252" s="136"/>
      <c r="GT252" s="136"/>
      <c r="HD252" s="136"/>
      <c r="HN252" s="136"/>
      <c r="HX252" s="136"/>
      <c r="JL252" s="136"/>
    </row>
    <row xmlns:x14ac="http://schemas.microsoft.com/office/spreadsheetml/2009/9/ac" r="253" s="3" customFormat="true" x14ac:dyDescent="0.25">
      <c r="A253" s="426"/>
      <c r="B253" s="136"/>
      <c r="L253" s="136"/>
      <c r="V253" s="136"/>
      <c r="AF253" s="136"/>
      <c r="AP253" s="136"/>
      <c r="AZ253" s="136"/>
      <c r="BA253" s="136"/>
      <c r="BB253" s="136"/>
      <c r="BC253" s="136"/>
      <c r="BD253" s="136"/>
      <c r="BE253" s="136"/>
      <c r="BF253" s="136"/>
      <c r="BG253" s="136"/>
      <c r="BJ253" s="136"/>
      <c r="BT253" s="136"/>
      <c r="CD253" s="136"/>
      <c r="CN253" s="136"/>
      <c r="CX253" s="136"/>
      <c r="DH253" s="136"/>
      <c r="DR253" s="136"/>
      <c r="EB253" s="136"/>
      <c r="EL253" s="136"/>
      <c r="EV253" s="136"/>
      <c r="FF253" s="136"/>
      <c r="FP253" s="136"/>
      <c r="FZ253" s="136"/>
      <c r="GJ253" s="136"/>
      <c r="GT253" s="136"/>
      <c r="HD253" s="136"/>
      <c r="HN253" s="136"/>
      <c r="HX253" s="136"/>
      <c r="JL253" s="136"/>
    </row>
    <row xmlns:x14ac="http://schemas.microsoft.com/office/spreadsheetml/2009/9/ac" r="254" s="3" customFormat="true" x14ac:dyDescent="0.25">
      <c r="A254" s="426"/>
      <c r="B254" s="136"/>
      <c r="L254" s="136"/>
      <c r="V254" s="136"/>
      <c r="AF254" s="136"/>
      <c r="AP254" s="136"/>
      <c r="AZ254" s="136"/>
      <c r="BA254" s="136"/>
      <c r="BB254" s="136"/>
      <c r="BC254" s="136"/>
      <c r="BD254" s="136"/>
      <c r="BE254" s="136"/>
      <c r="BF254" s="136"/>
      <c r="BG254" s="136"/>
      <c r="BJ254" s="136"/>
      <c r="BT254" s="136"/>
      <c r="CD254" s="136"/>
      <c r="CN254" s="136"/>
      <c r="CX254" s="136"/>
      <c r="DH254" s="136"/>
      <c r="DR254" s="136"/>
      <c r="EB254" s="136"/>
      <c r="EL254" s="136"/>
      <c r="EV254" s="136"/>
      <c r="FF254" s="136"/>
      <c r="FP254" s="136"/>
      <c r="FZ254" s="136"/>
      <c r="GJ254" s="136"/>
      <c r="GT254" s="136"/>
      <c r="HD254" s="136"/>
      <c r="HN254" s="136"/>
      <c r="HX254" s="136"/>
      <c r="JL254" s="136"/>
    </row>
    <row xmlns:x14ac="http://schemas.microsoft.com/office/spreadsheetml/2009/9/ac" r="255" s="3" customFormat="true" x14ac:dyDescent="0.25">
      <c r="A255" s="426"/>
      <c r="B255" s="136"/>
      <c r="L255" s="136"/>
      <c r="V255" s="136"/>
      <c r="AF255" s="136"/>
      <c r="AP255" s="136"/>
      <c r="AZ255" s="136"/>
      <c r="BA255" s="136"/>
      <c r="BB255" s="136"/>
      <c r="BC255" s="136"/>
      <c r="BD255" s="136"/>
      <c r="BE255" s="136"/>
      <c r="BF255" s="136"/>
      <c r="BG255" s="136"/>
      <c r="BJ255" s="136"/>
      <c r="BT255" s="136"/>
      <c r="CD255" s="136"/>
      <c r="CN255" s="136"/>
      <c r="CX255" s="136"/>
      <c r="DH255" s="136"/>
      <c r="DR255" s="136"/>
      <c r="EB255" s="136"/>
      <c r="EL255" s="136"/>
      <c r="EV255" s="136"/>
      <c r="FF255" s="136"/>
      <c r="FP255" s="136"/>
      <c r="FZ255" s="136"/>
      <c r="GJ255" s="136"/>
      <c r="GT255" s="136"/>
      <c r="HD255" s="136"/>
      <c r="HN255" s="136"/>
      <c r="HX255" s="136"/>
      <c r="JL255" s="136"/>
    </row>
    <row xmlns:x14ac="http://schemas.microsoft.com/office/spreadsheetml/2009/9/ac" r="256" s="3" customFormat="true" x14ac:dyDescent="0.25">
      <c r="A256" s="426"/>
      <c r="B256" s="136"/>
      <c r="L256" s="136"/>
      <c r="V256" s="136"/>
      <c r="AF256" s="136"/>
      <c r="AP256" s="136"/>
      <c r="AZ256" s="136"/>
      <c r="BA256" s="136"/>
      <c r="BB256" s="136"/>
      <c r="BC256" s="136"/>
      <c r="BD256" s="136"/>
      <c r="BE256" s="136"/>
      <c r="BF256" s="136"/>
      <c r="BG256" s="136"/>
      <c r="BJ256" s="136"/>
      <c r="BT256" s="136"/>
      <c r="CD256" s="136"/>
      <c r="CN256" s="136"/>
      <c r="CX256" s="136"/>
      <c r="DH256" s="136"/>
      <c r="DR256" s="136"/>
      <c r="EB256" s="136"/>
      <c r="EL256" s="136"/>
      <c r="EV256" s="136"/>
      <c r="FF256" s="136"/>
      <c r="FP256" s="136"/>
      <c r="FZ256" s="136"/>
      <c r="GJ256" s="136"/>
      <c r="GT256" s="136"/>
      <c r="HD256" s="136"/>
      <c r="HN256" s="136"/>
      <c r="HX256" s="136"/>
      <c r="JL256" s="136"/>
    </row>
    <row xmlns:x14ac="http://schemas.microsoft.com/office/spreadsheetml/2009/9/ac" r="257" s="3" customFormat="true" x14ac:dyDescent="0.25">
      <c r="A257" s="426"/>
      <c r="B257" s="136"/>
      <c r="L257" s="136"/>
      <c r="V257" s="136"/>
      <c r="AF257" s="136"/>
      <c r="AP257" s="136"/>
      <c r="AZ257" s="136"/>
      <c r="BA257" s="136"/>
      <c r="BB257" s="136"/>
      <c r="BC257" s="136"/>
      <c r="BD257" s="136"/>
      <c r="BE257" s="136"/>
      <c r="BF257" s="136"/>
      <c r="BG257" s="136"/>
      <c r="BJ257" s="136"/>
      <c r="BT257" s="136"/>
      <c r="CD257" s="136"/>
      <c r="CN257" s="136"/>
      <c r="CX257" s="136"/>
      <c r="DH257" s="136"/>
      <c r="DR257" s="136"/>
      <c r="EB257" s="136"/>
      <c r="EL257" s="136"/>
      <c r="EV257" s="136"/>
      <c r="FF257" s="136"/>
      <c r="FP257" s="136"/>
      <c r="FZ257" s="136"/>
      <c r="GJ257" s="136"/>
      <c r="GT257" s="136"/>
      <c r="HD257" s="136"/>
      <c r="HN257" s="136"/>
      <c r="HX257" s="136"/>
      <c r="JL257" s="136"/>
    </row>
    <row xmlns:x14ac="http://schemas.microsoft.com/office/spreadsheetml/2009/9/ac" r="258" s="3" customFormat="true" x14ac:dyDescent="0.25">
      <c r="A258" s="426"/>
      <c r="B258" s="136"/>
      <c r="L258" s="136"/>
      <c r="V258" s="136"/>
      <c r="AF258" s="136"/>
      <c r="AP258" s="136"/>
      <c r="AZ258" s="136"/>
      <c r="BA258" s="136"/>
      <c r="BB258" s="136"/>
      <c r="BC258" s="136"/>
      <c r="BD258" s="136"/>
      <c r="BE258" s="136"/>
      <c r="BF258" s="136"/>
      <c r="BG258" s="136"/>
      <c r="BJ258" s="136"/>
      <c r="BT258" s="136"/>
      <c r="CD258" s="136"/>
      <c r="CN258" s="136"/>
      <c r="CX258" s="136"/>
      <c r="DH258" s="136"/>
      <c r="DR258" s="136"/>
      <c r="EB258" s="136"/>
      <c r="EL258" s="136"/>
      <c r="EV258" s="136"/>
      <c r="FF258" s="136"/>
      <c r="FP258" s="136"/>
      <c r="FZ258" s="136"/>
      <c r="GJ258" s="136"/>
      <c r="GT258" s="136"/>
      <c r="HD258" s="136"/>
      <c r="HN258" s="136"/>
      <c r="HX258" s="136"/>
      <c r="JL258" s="136"/>
    </row>
    <row xmlns:x14ac="http://schemas.microsoft.com/office/spreadsheetml/2009/9/ac" r="259" s="3" customFormat="true" x14ac:dyDescent="0.25">
      <c r="A259" s="426"/>
      <c r="B259" s="136"/>
      <c r="L259" s="136"/>
      <c r="V259" s="136"/>
      <c r="AF259" s="136"/>
      <c r="AP259" s="136"/>
      <c r="AZ259" s="136"/>
      <c r="BA259" s="136"/>
      <c r="BB259" s="136"/>
      <c r="BC259" s="136"/>
      <c r="BD259" s="136"/>
      <c r="BE259" s="136"/>
      <c r="BF259" s="136"/>
      <c r="BG259" s="136"/>
      <c r="BJ259" s="136"/>
      <c r="BT259" s="136"/>
      <c r="CD259" s="136"/>
      <c r="CN259" s="136"/>
      <c r="CX259" s="136"/>
      <c r="DH259" s="136"/>
      <c r="DR259" s="136"/>
      <c r="EB259" s="136"/>
      <c r="EL259" s="136"/>
      <c r="EV259" s="136"/>
      <c r="FF259" s="136"/>
      <c r="FP259" s="136"/>
      <c r="FZ259" s="136"/>
      <c r="GJ259" s="136"/>
      <c r="GT259" s="136"/>
      <c r="HD259" s="136"/>
      <c r="HN259" s="136"/>
      <c r="HX259" s="136"/>
      <c r="JL259" s="136"/>
    </row>
    <row xmlns:x14ac="http://schemas.microsoft.com/office/spreadsheetml/2009/9/ac" r="260" s="3" customFormat="true" x14ac:dyDescent="0.25">
      <c r="A260" s="426"/>
      <c r="B260" s="136"/>
      <c r="L260" s="136"/>
      <c r="V260" s="136"/>
      <c r="AF260" s="136"/>
      <c r="AP260" s="136"/>
      <c r="AZ260" s="136"/>
      <c r="BA260" s="136"/>
      <c r="BB260" s="136"/>
      <c r="BC260" s="136"/>
      <c r="BD260" s="136"/>
      <c r="BE260" s="136"/>
      <c r="BF260" s="136"/>
      <c r="BG260" s="136"/>
      <c r="BJ260" s="136"/>
      <c r="BT260" s="136"/>
      <c r="CD260" s="136"/>
      <c r="CN260" s="136"/>
      <c r="CX260" s="136"/>
      <c r="DH260" s="136"/>
      <c r="DR260" s="136"/>
      <c r="EB260" s="136"/>
      <c r="EL260" s="136"/>
      <c r="EV260" s="136"/>
      <c r="FF260" s="136"/>
      <c r="FP260" s="136"/>
      <c r="FZ260" s="136"/>
      <c r="GJ260" s="136"/>
      <c r="GT260" s="136"/>
      <c r="HD260" s="136"/>
      <c r="HN260" s="136"/>
      <c r="HX260" s="136"/>
      <c r="JL260" s="136"/>
    </row>
    <row xmlns:x14ac="http://schemas.microsoft.com/office/spreadsheetml/2009/9/ac" r="261" s="3" customFormat="true" x14ac:dyDescent="0.25">
      <c r="A261" s="426"/>
      <c r="B261" s="136"/>
      <c r="L261" s="136"/>
      <c r="V261" s="136"/>
      <c r="AF261" s="136"/>
      <c r="AP261" s="136"/>
      <c r="AZ261" s="136"/>
      <c r="BA261" s="136"/>
      <c r="BB261" s="136"/>
      <c r="BC261" s="136"/>
      <c r="BD261" s="136"/>
      <c r="BE261" s="136"/>
      <c r="BF261" s="136"/>
      <c r="BG261" s="136"/>
      <c r="BJ261" s="136"/>
      <c r="BT261" s="136"/>
      <c r="CD261" s="136"/>
      <c r="CN261" s="136"/>
      <c r="CX261" s="136"/>
      <c r="DH261" s="136"/>
      <c r="DR261" s="136"/>
      <c r="EB261" s="136"/>
      <c r="EL261" s="136"/>
      <c r="EV261" s="136"/>
      <c r="FF261" s="136"/>
      <c r="FP261" s="136"/>
      <c r="FZ261" s="136"/>
      <c r="GJ261" s="136"/>
      <c r="GT261" s="136"/>
      <c r="HD261" s="136"/>
      <c r="HN261" s="136"/>
      <c r="HX261" s="136"/>
      <c r="JL261" s="136"/>
    </row>
    <row xmlns:x14ac="http://schemas.microsoft.com/office/spreadsheetml/2009/9/ac" r="262" s="3" customFormat="true" x14ac:dyDescent="0.25">
      <c r="A262" s="426"/>
      <c r="B262" s="136"/>
      <c r="L262" s="136"/>
      <c r="V262" s="136"/>
      <c r="AF262" s="136"/>
      <c r="AP262" s="136"/>
      <c r="AZ262" s="136"/>
      <c r="BA262" s="136"/>
      <c r="BB262" s="136"/>
      <c r="BC262" s="136"/>
      <c r="BD262" s="136"/>
      <c r="BE262" s="136"/>
      <c r="BF262" s="136"/>
      <c r="BG262" s="136"/>
      <c r="BJ262" s="136"/>
      <c r="BT262" s="136"/>
      <c r="CD262" s="136"/>
      <c r="CN262" s="136"/>
      <c r="CX262" s="136"/>
      <c r="DH262" s="136"/>
      <c r="DR262" s="136"/>
      <c r="EB262" s="136"/>
      <c r="EL262" s="136"/>
      <c r="EV262" s="136"/>
      <c r="FF262" s="136"/>
      <c r="FP262" s="136"/>
      <c r="FZ262" s="136"/>
      <c r="GJ262" s="136"/>
      <c r="GT262" s="136"/>
      <c r="HD262" s="136"/>
      <c r="HN262" s="136"/>
      <c r="HX262" s="136"/>
      <c r="JL262" s="136"/>
    </row>
    <row xmlns:x14ac="http://schemas.microsoft.com/office/spreadsheetml/2009/9/ac" r="263" s="3" customFormat="true" x14ac:dyDescent="0.25">
      <c r="A263" s="426"/>
      <c r="B263" s="136"/>
      <c r="L263" s="136"/>
      <c r="V263" s="136"/>
      <c r="AF263" s="136"/>
      <c r="AP263" s="136"/>
      <c r="AZ263" s="136"/>
      <c r="BA263" s="136"/>
      <c r="BB263" s="136"/>
      <c r="BC263" s="136"/>
      <c r="BD263" s="136"/>
      <c r="BE263" s="136"/>
      <c r="BF263" s="136"/>
      <c r="BG263" s="136"/>
      <c r="BJ263" s="136"/>
      <c r="BT263" s="136"/>
      <c r="CD263" s="136"/>
      <c r="CN263" s="136"/>
      <c r="CX263" s="136"/>
      <c r="DH263" s="136"/>
      <c r="DR263" s="136"/>
      <c r="EB263" s="136"/>
      <c r="EL263" s="136"/>
      <c r="EV263" s="136"/>
      <c r="FF263" s="136"/>
      <c r="FP263" s="136"/>
      <c r="FZ263" s="136"/>
      <c r="GJ263" s="136"/>
      <c r="GT263" s="136"/>
      <c r="HD263" s="136"/>
      <c r="HN263" s="136"/>
      <c r="HX263" s="136"/>
      <c r="JL263" s="136"/>
    </row>
    <row xmlns:x14ac="http://schemas.microsoft.com/office/spreadsheetml/2009/9/ac" r="264" s="3" customFormat="true" x14ac:dyDescent="0.25">
      <c r="A264" s="426"/>
      <c r="B264" s="136"/>
      <c r="L264" s="136"/>
      <c r="V264" s="136"/>
      <c r="AF264" s="136"/>
      <c r="AP264" s="136"/>
      <c r="AZ264" s="136"/>
      <c r="BA264" s="136"/>
      <c r="BB264" s="136"/>
      <c r="BC264" s="136"/>
      <c r="BD264" s="136"/>
      <c r="BE264" s="136"/>
      <c r="BF264" s="136"/>
      <c r="BG264" s="136"/>
      <c r="BJ264" s="136"/>
      <c r="BT264" s="136"/>
      <c r="CD264" s="136"/>
      <c r="CN264" s="136"/>
      <c r="CX264" s="136"/>
      <c r="DH264" s="136"/>
      <c r="DR264" s="136"/>
      <c r="EB264" s="136"/>
      <c r="EL264" s="136"/>
      <c r="EV264" s="136"/>
      <c r="FF264" s="136"/>
      <c r="FP264" s="136"/>
      <c r="FZ264" s="136"/>
      <c r="GJ264" s="136"/>
      <c r="GT264" s="136"/>
      <c r="HD264" s="136"/>
      <c r="HN264" s="136"/>
      <c r="HX264" s="136"/>
      <c r="JL264" s="136"/>
    </row>
    <row xmlns:x14ac="http://schemas.microsoft.com/office/spreadsheetml/2009/9/ac" r="265" s="3" customFormat="true" x14ac:dyDescent="0.25">
      <c r="A265" s="426"/>
      <c r="B265" s="136"/>
      <c r="L265" s="136"/>
      <c r="V265" s="136"/>
      <c r="AF265" s="136"/>
      <c r="AP265" s="136"/>
      <c r="AZ265" s="136"/>
      <c r="BA265" s="136"/>
      <c r="BB265" s="136"/>
      <c r="BC265" s="136"/>
      <c r="BD265" s="136"/>
      <c r="BE265" s="136"/>
      <c r="BF265" s="136"/>
      <c r="BG265" s="136"/>
      <c r="BJ265" s="136"/>
      <c r="BT265" s="136"/>
      <c r="CD265" s="136"/>
      <c r="CN265" s="136"/>
      <c r="CX265" s="136"/>
      <c r="DH265" s="136"/>
      <c r="DR265" s="136"/>
      <c r="EB265" s="136"/>
      <c r="EL265" s="136"/>
      <c r="EV265" s="136"/>
      <c r="FF265" s="136"/>
      <c r="FP265" s="136"/>
      <c r="FZ265" s="136"/>
      <c r="GJ265" s="136"/>
      <c r="GT265" s="136"/>
      <c r="HD265" s="136"/>
      <c r="HN265" s="136"/>
      <c r="HX265" s="136"/>
      <c r="JL265" s="136"/>
    </row>
    <row xmlns:x14ac="http://schemas.microsoft.com/office/spreadsheetml/2009/9/ac" r="266" s="3" customFormat="true" x14ac:dyDescent="0.25">
      <c r="A266" s="426"/>
      <c r="B266" s="136"/>
      <c r="L266" s="136"/>
      <c r="V266" s="136"/>
      <c r="AF266" s="136"/>
      <c r="AP266" s="136"/>
      <c r="AZ266" s="136"/>
      <c r="BA266" s="136"/>
      <c r="BB266" s="136"/>
      <c r="BC266" s="136"/>
      <c r="BD266" s="136"/>
      <c r="BE266" s="136"/>
      <c r="BF266" s="136"/>
      <c r="BG266" s="136"/>
      <c r="BJ266" s="136"/>
      <c r="BT266" s="136"/>
      <c r="CD266" s="136"/>
      <c r="CN266" s="136"/>
      <c r="CX266" s="136"/>
      <c r="DH266" s="136"/>
      <c r="DR266" s="136"/>
      <c r="EB266" s="136"/>
      <c r="EL266" s="136"/>
      <c r="EV266" s="136"/>
      <c r="FF266" s="136"/>
      <c r="FP266" s="136"/>
      <c r="FZ266" s="136"/>
      <c r="GJ266" s="136"/>
      <c r="GT266" s="136"/>
      <c r="HD266" s="136"/>
      <c r="HN266" s="136"/>
      <c r="HX266" s="136"/>
      <c r="JL266" s="136"/>
    </row>
    <row xmlns:x14ac="http://schemas.microsoft.com/office/spreadsheetml/2009/9/ac" r="267" s="3" customFormat="true" x14ac:dyDescent="0.25">
      <c r="A267" s="426"/>
      <c r="B267" s="136"/>
      <c r="L267" s="136"/>
      <c r="V267" s="136"/>
      <c r="AF267" s="136"/>
      <c r="AP267" s="136"/>
      <c r="AZ267" s="136"/>
      <c r="BA267" s="136"/>
      <c r="BB267" s="136"/>
      <c r="BC267" s="136"/>
      <c r="BD267" s="136"/>
      <c r="BE267" s="136"/>
      <c r="BF267" s="136"/>
      <c r="BG267" s="136"/>
      <c r="BJ267" s="136"/>
      <c r="BT267" s="136"/>
      <c r="CD267" s="136"/>
      <c r="CN267" s="136"/>
      <c r="CX267" s="136"/>
      <c r="DH267" s="136"/>
      <c r="DR267" s="136"/>
      <c r="EB267" s="136"/>
      <c r="EL267" s="136"/>
      <c r="EV267" s="136"/>
      <c r="FF267" s="136"/>
      <c r="FP267" s="136"/>
      <c r="FZ267" s="136"/>
      <c r="GJ267" s="136"/>
      <c r="GT267" s="136"/>
      <c r="HD267" s="136"/>
      <c r="HN267" s="136"/>
      <c r="HX267" s="136"/>
      <c r="JL267" s="136"/>
    </row>
    <row xmlns:x14ac="http://schemas.microsoft.com/office/spreadsheetml/2009/9/ac" r="268" s="3" customFormat="true" x14ac:dyDescent="0.25">
      <c r="A268" s="426"/>
      <c r="B268" s="136"/>
      <c r="L268" s="136"/>
      <c r="V268" s="136"/>
      <c r="AF268" s="136"/>
      <c r="AP268" s="136"/>
      <c r="AZ268" s="136"/>
      <c r="BA268" s="136"/>
      <c r="BB268" s="136"/>
      <c r="BC268" s="136"/>
      <c r="BD268" s="136"/>
      <c r="BE268" s="136"/>
      <c r="BF268" s="136"/>
      <c r="BG268" s="136"/>
      <c r="BJ268" s="136"/>
      <c r="BT268" s="136"/>
      <c r="CD268" s="136"/>
      <c r="CN268" s="136"/>
      <c r="CX268" s="136"/>
      <c r="DH268" s="136"/>
      <c r="DR268" s="136"/>
      <c r="EB268" s="136"/>
      <c r="EL268" s="136"/>
      <c r="EV268" s="136"/>
      <c r="FF268" s="136"/>
      <c r="FP268" s="136"/>
      <c r="FZ268" s="136"/>
      <c r="GJ268" s="136"/>
      <c r="GT268" s="136"/>
      <c r="HD268" s="136"/>
      <c r="HN268" s="136"/>
      <c r="HX268" s="136"/>
      <c r="JL268" s="136"/>
    </row>
    <row xmlns:x14ac="http://schemas.microsoft.com/office/spreadsheetml/2009/9/ac" r="269" s="3" customFormat="true" x14ac:dyDescent="0.25">
      <c r="A269" s="426"/>
      <c r="B269" s="136"/>
      <c r="L269" s="136"/>
      <c r="V269" s="136"/>
      <c r="AF269" s="136"/>
      <c r="AP269" s="136"/>
      <c r="AZ269" s="136"/>
      <c r="BA269" s="136"/>
      <c r="BB269" s="136"/>
      <c r="BC269" s="136"/>
      <c r="BD269" s="136"/>
      <c r="BE269" s="136"/>
      <c r="BF269" s="136"/>
      <c r="BG269" s="136"/>
      <c r="BJ269" s="136"/>
      <c r="BT269" s="136"/>
      <c r="CD269" s="136"/>
      <c r="CN269" s="136"/>
      <c r="CX269" s="136"/>
      <c r="DH269" s="136"/>
      <c r="DR269" s="136"/>
      <c r="EB269" s="136"/>
      <c r="EL269" s="136"/>
      <c r="EV269" s="136"/>
      <c r="FF269" s="136"/>
      <c r="FP269" s="136"/>
      <c r="FZ269" s="136"/>
      <c r="GJ269" s="136"/>
      <c r="GT269" s="136"/>
      <c r="HD269" s="136"/>
      <c r="HN269" s="136"/>
      <c r="HX269" s="136"/>
      <c r="JL269" s="136"/>
    </row>
    <row xmlns:x14ac="http://schemas.microsoft.com/office/spreadsheetml/2009/9/ac" r="270" s="3" customFormat="true" x14ac:dyDescent="0.25">
      <c r="A270" s="426"/>
      <c r="B270" s="136"/>
      <c r="L270" s="136"/>
      <c r="V270" s="136"/>
      <c r="AF270" s="136"/>
      <c r="AP270" s="136"/>
      <c r="AZ270" s="136"/>
      <c r="BA270" s="136"/>
      <c r="BB270" s="136"/>
      <c r="BC270" s="136"/>
      <c r="BD270" s="136"/>
      <c r="BE270" s="136"/>
      <c r="BF270" s="136"/>
      <c r="BG270" s="136"/>
      <c r="BJ270" s="136"/>
      <c r="BT270" s="136"/>
      <c r="CD270" s="136"/>
      <c r="CN270" s="136"/>
      <c r="CX270" s="136"/>
      <c r="DH270" s="136"/>
      <c r="DR270" s="136"/>
      <c r="EB270" s="136"/>
      <c r="EL270" s="136"/>
      <c r="EV270" s="136"/>
      <c r="FF270" s="136"/>
      <c r="FP270" s="136"/>
      <c r="FZ270" s="136"/>
      <c r="GJ270" s="136"/>
      <c r="GT270" s="136"/>
      <c r="HD270" s="136"/>
      <c r="HN270" s="136"/>
      <c r="HX270" s="136"/>
      <c r="JL270" s="136"/>
    </row>
    <row xmlns:x14ac="http://schemas.microsoft.com/office/spreadsheetml/2009/9/ac" r="271" s="3" customFormat="true" x14ac:dyDescent="0.25">
      <c r="A271" s="426"/>
      <c r="B271" s="136"/>
      <c r="L271" s="136"/>
      <c r="V271" s="136"/>
      <c r="AF271" s="136"/>
      <c r="AP271" s="136"/>
      <c r="AZ271" s="136"/>
      <c r="BA271" s="136"/>
      <c r="BB271" s="136"/>
      <c r="BC271" s="136"/>
      <c r="BD271" s="136"/>
      <c r="BE271" s="136"/>
      <c r="BF271" s="136"/>
      <c r="BG271" s="136"/>
      <c r="BJ271" s="136"/>
      <c r="BT271" s="136"/>
      <c r="CD271" s="136"/>
      <c r="CN271" s="136"/>
      <c r="CX271" s="136"/>
      <c r="DH271" s="136"/>
      <c r="DR271" s="136"/>
      <c r="EB271" s="136"/>
      <c r="EL271" s="136"/>
      <c r="EV271" s="136"/>
      <c r="FF271" s="136"/>
      <c r="FP271" s="136"/>
      <c r="FZ271" s="136"/>
      <c r="GJ271" s="136"/>
      <c r="GT271" s="136"/>
      <c r="HD271" s="136"/>
      <c r="HN271" s="136"/>
      <c r="HX271" s="136"/>
      <c r="JL271" s="136"/>
    </row>
    <row xmlns:x14ac="http://schemas.microsoft.com/office/spreadsheetml/2009/9/ac" r="272" s="3" customFormat="true" x14ac:dyDescent="0.25">
      <c r="A272" s="426"/>
      <c r="B272" s="136"/>
      <c r="L272" s="136"/>
      <c r="V272" s="136"/>
      <c r="AF272" s="136"/>
      <c r="AP272" s="136"/>
      <c r="AZ272" s="136"/>
      <c r="BA272" s="136"/>
      <c r="BB272" s="136"/>
      <c r="BC272" s="136"/>
      <c r="BD272" s="136"/>
      <c r="BE272" s="136"/>
      <c r="BF272" s="136"/>
      <c r="BG272" s="136"/>
      <c r="BJ272" s="136"/>
      <c r="BT272" s="136"/>
      <c r="CD272" s="136"/>
      <c r="CN272" s="136"/>
      <c r="CX272" s="136"/>
      <c r="DH272" s="136"/>
      <c r="DR272" s="136"/>
      <c r="EB272" s="136"/>
      <c r="EL272" s="136"/>
      <c r="EV272" s="136"/>
      <c r="FF272" s="136"/>
      <c r="FP272" s="136"/>
      <c r="FZ272" s="136"/>
      <c r="GJ272" s="136"/>
      <c r="GT272" s="136"/>
      <c r="HD272" s="136"/>
      <c r="HN272" s="136"/>
      <c r="HX272" s="136"/>
      <c r="JL272" s="136"/>
    </row>
    <row xmlns:x14ac="http://schemas.microsoft.com/office/spreadsheetml/2009/9/ac" r="273" s="3" customFormat="true" x14ac:dyDescent="0.25">
      <c r="A273" s="426"/>
      <c r="B273" s="136"/>
      <c r="L273" s="136"/>
      <c r="V273" s="136"/>
      <c r="AF273" s="136"/>
      <c r="AP273" s="136"/>
      <c r="AZ273" s="136"/>
      <c r="BA273" s="136"/>
      <c r="BB273" s="136"/>
      <c r="BC273" s="136"/>
      <c r="BD273" s="136"/>
      <c r="BE273" s="136"/>
      <c r="BF273" s="136"/>
      <c r="BG273" s="136"/>
      <c r="BJ273" s="136"/>
      <c r="BT273" s="136"/>
      <c r="CD273" s="136"/>
      <c r="CN273" s="136"/>
      <c r="CX273" s="136"/>
      <c r="DH273" s="136"/>
      <c r="DR273" s="136"/>
      <c r="EB273" s="136"/>
      <c r="EL273" s="136"/>
      <c r="EV273" s="136"/>
      <c r="FF273" s="136"/>
      <c r="FP273" s="136"/>
      <c r="FZ273" s="136"/>
      <c r="GJ273" s="136"/>
      <c r="GT273" s="136"/>
      <c r="HD273" s="136"/>
      <c r="HN273" s="136"/>
      <c r="HX273" s="136"/>
      <c r="JL273" s="136"/>
    </row>
    <row xmlns:x14ac="http://schemas.microsoft.com/office/spreadsheetml/2009/9/ac" r="274" s="3" customFormat="true" x14ac:dyDescent="0.25">
      <c r="A274" s="426"/>
      <c r="B274" s="136"/>
      <c r="L274" s="136"/>
      <c r="V274" s="136"/>
      <c r="AF274" s="136"/>
      <c r="AP274" s="136"/>
      <c r="AZ274" s="136"/>
      <c r="BA274" s="136"/>
      <c r="BB274" s="136"/>
      <c r="BC274" s="136"/>
      <c r="BD274" s="136"/>
      <c r="BE274" s="136"/>
      <c r="BF274" s="136"/>
      <c r="BG274" s="136"/>
      <c r="BJ274" s="136"/>
      <c r="BT274" s="136"/>
      <c r="CD274" s="136"/>
      <c r="CN274" s="136"/>
      <c r="CX274" s="136"/>
      <c r="DH274" s="136"/>
      <c r="DR274" s="136"/>
      <c r="EB274" s="136"/>
      <c r="EL274" s="136"/>
      <c r="EV274" s="136"/>
      <c r="FF274" s="136"/>
      <c r="FP274" s="136"/>
      <c r="FZ274" s="136"/>
      <c r="GJ274" s="136"/>
      <c r="GT274" s="136"/>
      <c r="HD274" s="136"/>
      <c r="HN274" s="136"/>
      <c r="HX274" s="136"/>
      <c r="JL274" s="136"/>
    </row>
    <row xmlns:x14ac="http://schemas.microsoft.com/office/spreadsheetml/2009/9/ac" r="275" s="3" customFormat="true" x14ac:dyDescent="0.25">
      <c r="A275" s="426"/>
      <c r="B275" s="136"/>
      <c r="L275" s="136"/>
      <c r="V275" s="136"/>
      <c r="AF275" s="136"/>
      <c r="AP275" s="136"/>
      <c r="AZ275" s="136"/>
      <c r="BA275" s="136"/>
      <c r="BB275" s="136"/>
      <c r="BC275" s="136"/>
      <c r="BD275" s="136"/>
      <c r="BE275" s="136"/>
      <c r="BF275" s="136"/>
      <c r="BG275" s="136"/>
      <c r="BJ275" s="136"/>
      <c r="BT275" s="136"/>
      <c r="CD275" s="136"/>
      <c r="CN275" s="136"/>
      <c r="CX275" s="136"/>
      <c r="DH275" s="136"/>
      <c r="DR275" s="136"/>
      <c r="EB275" s="136"/>
      <c r="EL275" s="136"/>
      <c r="EV275" s="136"/>
      <c r="FF275" s="136"/>
      <c r="FP275" s="136"/>
      <c r="FZ275" s="136"/>
      <c r="GJ275" s="136"/>
      <c r="GT275" s="136"/>
      <c r="HD275" s="136"/>
      <c r="HN275" s="136"/>
      <c r="HX275" s="136"/>
      <c r="JL275" s="136"/>
    </row>
    <row xmlns:x14ac="http://schemas.microsoft.com/office/spreadsheetml/2009/9/ac" r="276" s="3" customFormat="true" x14ac:dyDescent="0.25">
      <c r="A276" s="426"/>
      <c r="B276" s="136"/>
      <c r="L276" s="136"/>
      <c r="V276" s="136"/>
      <c r="AF276" s="136"/>
      <c r="AP276" s="136"/>
      <c r="AZ276" s="136"/>
      <c r="BA276" s="136"/>
      <c r="BB276" s="136"/>
      <c r="BC276" s="136"/>
      <c r="BD276" s="136"/>
      <c r="BE276" s="136"/>
      <c r="BF276" s="136"/>
      <c r="BG276" s="136"/>
      <c r="BJ276" s="136"/>
      <c r="BT276" s="136"/>
      <c r="CD276" s="136"/>
      <c r="CN276" s="136"/>
      <c r="CX276" s="136"/>
      <c r="DH276" s="136"/>
      <c r="DR276" s="136"/>
      <c r="EB276" s="136"/>
      <c r="EL276" s="136"/>
      <c r="EV276" s="136"/>
      <c r="FF276" s="136"/>
      <c r="FP276" s="136"/>
      <c r="FZ276" s="136"/>
      <c r="GJ276" s="136"/>
      <c r="GT276" s="136"/>
      <c r="HD276" s="136"/>
      <c r="HN276" s="136"/>
      <c r="HX276" s="136"/>
      <c r="JL276" s="136"/>
    </row>
    <row xmlns:x14ac="http://schemas.microsoft.com/office/spreadsheetml/2009/9/ac" r="277" s="3" customFormat="true" x14ac:dyDescent="0.25">
      <c r="A277" s="426"/>
      <c r="B277" s="136"/>
      <c r="L277" s="136"/>
      <c r="V277" s="136"/>
      <c r="AF277" s="136"/>
      <c r="AP277" s="136"/>
      <c r="AZ277" s="136"/>
      <c r="BA277" s="136"/>
      <c r="BB277" s="136"/>
      <c r="BC277" s="136"/>
      <c r="BD277" s="136"/>
      <c r="BE277" s="136"/>
      <c r="BF277" s="136"/>
      <c r="BG277" s="136"/>
      <c r="BJ277" s="136"/>
      <c r="BT277" s="136"/>
      <c r="CD277" s="136"/>
      <c r="CN277" s="136"/>
      <c r="CX277" s="136"/>
      <c r="DH277" s="136"/>
      <c r="DR277" s="136"/>
      <c r="EB277" s="136"/>
      <c r="EL277" s="136"/>
      <c r="EV277" s="136"/>
      <c r="FF277" s="136"/>
      <c r="FP277" s="136"/>
      <c r="FZ277" s="136"/>
      <c r="GJ277" s="136"/>
      <c r="GT277" s="136"/>
      <c r="HD277" s="136"/>
      <c r="HN277" s="136"/>
      <c r="HX277" s="136"/>
      <c r="JL277" s="136"/>
    </row>
    <row xmlns:x14ac="http://schemas.microsoft.com/office/spreadsheetml/2009/9/ac" r="278" s="3" customFormat="true" x14ac:dyDescent="0.25">
      <c r="A278" s="426"/>
      <c r="B278" s="136"/>
      <c r="L278" s="136"/>
      <c r="V278" s="136"/>
      <c r="AF278" s="136"/>
      <c r="AP278" s="136"/>
      <c r="AZ278" s="136"/>
      <c r="BA278" s="136"/>
      <c r="BB278" s="136"/>
      <c r="BC278" s="136"/>
      <c r="BD278" s="136"/>
      <c r="BE278" s="136"/>
      <c r="BF278" s="136"/>
      <c r="BG278" s="136"/>
      <c r="BJ278" s="136"/>
      <c r="BT278" s="136"/>
      <c r="CD278" s="136"/>
      <c r="CN278" s="136"/>
      <c r="CX278" s="136"/>
      <c r="DH278" s="136"/>
      <c r="DR278" s="136"/>
      <c r="EB278" s="136"/>
      <c r="EL278" s="136"/>
      <c r="EV278" s="136"/>
      <c r="FF278" s="136"/>
      <c r="FP278" s="136"/>
      <c r="FZ278" s="136"/>
      <c r="GJ278" s="136"/>
      <c r="GT278" s="136"/>
      <c r="HD278" s="136"/>
      <c r="HN278" s="136"/>
      <c r="HX278" s="136"/>
      <c r="JL278" s="136"/>
    </row>
    <row xmlns:x14ac="http://schemas.microsoft.com/office/spreadsheetml/2009/9/ac" r="279" s="3" customFormat="true" x14ac:dyDescent="0.25">
      <c r="A279" s="426"/>
      <c r="B279" s="136"/>
      <c r="L279" s="136"/>
      <c r="V279" s="136"/>
      <c r="AF279" s="136"/>
      <c r="AP279" s="136"/>
      <c r="AZ279" s="136"/>
      <c r="BA279" s="136"/>
      <c r="BB279" s="136"/>
      <c r="BC279" s="136"/>
      <c r="BD279" s="136"/>
      <c r="BE279" s="136"/>
      <c r="BF279" s="136"/>
      <c r="BG279" s="136"/>
      <c r="BJ279" s="136"/>
      <c r="BT279" s="136"/>
      <c r="CD279" s="136"/>
      <c r="CN279" s="136"/>
      <c r="CX279" s="136"/>
      <c r="DH279" s="136"/>
      <c r="DR279" s="136"/>
      <c r="EB279" s="136"/>
      <c r="EL279" s="136"/>
      <c r="EV279" s="136"/>
      <c r="FF279" s="136"/>
      <c r="FP279" s="136"/>
      <c r="FZ279" s="136"/>
      <c r="GJ279" s="136"/>
      <c r="GT279" s="136"/>
      <c r="HD279" s="136"/>
      <c r="HN279" s="136"/>
      <c r="HX279" s="136"/>
      <c r="JL279" s="136"/>
    </row>
    <row xmlns:x14ac="http://schemas.microsoft.com/office/spreadsheetml/2009/9/ac" r="280" s="3" customFormat="true" x14ac:dyDescent="0.25">
      <c r="A280" s="426"/>
      <c r="B280" s="136"/>
      <c r="L280" s="136"/>
      <c r="V280" s="136"/>
      <c r="AF280" s="136"/>
      <c r="AP280" s="136"/>
      <c r="AZ280" s="136"/>
      <c r="BA280" s="136"/>
      <c r="BB280" s="136"/>
      <c r="BC280" s="136"/>
      <c r="BD280" s="136"/>
      <c r="BE280" s="136"/>
      <c r="BF280" s="136"/>
      <c r="BG280" s="136"/>
      <c r="BJ280" s="136"/>
      <c r="BT280" s="136"/>
      <c r="CD280" s="136"/>
      <c r="CN280" s="136"/>
      <c r="CX280" s="136"/>
      <c r="DH280" s="136"/>
      <c r="DR280" s="136"/>
      <c r="EB280" s="136"/>
      <c r="EL280" s="136"/>
      <c r="EV280" s="136"/>
      <c r="FF280" s="136"/>
      <c r="FP280" s="136"/>
      <c r="FZ280" s="136"/>
      <c r="GJ280" s="136"/>
      <c r="GT280" s="136"/>
      <c r="HD280" s="136"/>
      <c r="HN280" s="136"/>
      <c r="HX280" s="136"/>
      <c r="JL280" s="136"/>
    </row>
    <row xmlns:x14ac="http://schemas.microsoft.com/office/spreadsheetml/2009/9/ac" r="281" s="3" customFormat="true" x14ac:dyDescent="0.25">
      <c r="A281" s="426"/>
      <c r="B281" s="136"/>
      <c r="L281" s="136"/>
      <c r="V281" s="136"/>
      <c r="AF281" s="136"/>
      <c r="AP281" s="136"/>
      <c r="AZ281" s="136"/>
      <c r="BA281" s="136"/>
      <c r="BB281" s="136"/>
      <c r="BC281" s="136"/>
      <c r="BD281" s="136"/>
      <c r="BE281" s="136"/>
      <c r="BF281" s="136"/>
      <c r="BG281" s="136"/>
      <c r="BJ281" s="136"/>
      <c r="BT281" s="136"/>
      <c r="CD281" s="136"/>
      <c r="CN281" s="136"/>
      <c r="CX281" s="136"/>
      <c r="DH281" s="136"/>
      <c r="DR281" s="136"/>
      <c r="EB281" s="136"/>
      <c r="EL281" s="136"/>
      <c r="EV281" s="136"/>
      <c r="FF281" s="136"/>
      <c r="FP281" s="136"/>
      <c r="FZ281" s="136"/>
      <c r="GJ281" s="136"/>
      <c r="GT281" s="136"/>
      <c r="HD281" s="136"/>
      <c r="HN281" s="136"/>
      <c r="HX281" s="136"/>
      <c r="JL281" s="136"/>
    </row>
    <row xmlns:x14ac="http://schemas.microsoft.com/office/spreadsheetml/2009/9/ac" r="282" s="3" customFormat="true" x14ac:dyDescent="0.25">
      <c r="A282" s="426"/>
      <c r="B282" s="136"/>
      <c r="L282" s="136"/>
      <c r="V282" s="136"/>
      <c r="AF282" s="136"/>
      <c r="AP282" s="136"/>
      <c r="AZ282" s="136"/>
      <c r="BA282" s="136"/>
      <c r="BB282" s="136"/>
      <c r="BC282" s="136"/>
      <c r="BD282" s="136"/>
      <c r="BE282" s="136"/>
      <c r="BF282" s="136"/>
      <c r="BG282" s="136"/>
      <c r="BJ282" s="136"/>
      <c r="BT282" s="136"/>
      <c r="CD282" s="136"/>
      <c r="CN282" s="136"/>
      <c r="CX282" s="136"/>
      <c r="DH282" s="136"/>
      <c r="DR282" s="136"/>
      <c r="EB282" s="136"/>
      <c r="EL282" s="136"/>
      <c r="EV282" s="136"/>
      <c r="FF282" s="136"/>
      <c r="FP282" s="136"/>
      <c r="FZ282" s="136"/>
      <c r="GJ282" s="136"/>
      <c r="GT282" s="136"/>
      <c r="HD282" s="136"/>
      <c r="HN282" s="136"/>
      <c r="HX282" s="136"/>
      <c r="JL282" s="136"/>
    </row>
    <row xmlns:x14ac="http://schemas.microsoft.com/office/spreadsheetml/2009/9/ac" r="283" s="3" customFormat="true" x14ac:dyDescent="0.25">
      <c r="A283" s="426"/>
      <c r="B283" s="136"/>
      <c r="L283" s="136"/>
      <c r="V283" s="136"/>
      <c r="AF283" s="136"/>
      <c r="AP283" s="136"/>
      <c r="AZ283" s="136"/>
      <c r="BA283" s="136"/>
      <c r="BB283" s="136"/>
      <c r="BC283" s="136"/>
      <c r="BD283" s="136"/>
      <c r="BE283" s="136"/>
      <c r="BF283" s="136"/>
      <c r="BG283" s="136"/>
      <c r="BJ283" s="136"/>
      <c r="BT283" s="136"/>
      <c r="CD283" s="136"/>
      <c r="CN283" s="136"/>
      <c r="CX283" s="136"/>
      <c r="DH283" s="136"/>
      <c r="DR283" s="136"/>
      <c r="EB283" s="136"/>
      <c r="EL283" s="136"/>
      <c r="EV283" s="136"/>
      <c r="FF283" s="136"/>
      <c r="FP283" s="136"/>
      <c r="FZ283" s="136"/>
      <c r="GJ283" s="136"/>
      <c r="GT283" s="136"/>
      <c r="HD283" s="136"/>
      <c r="HN283" s="136"/>
      <c r="HX283" s="136"/>
      <c r="JL283" s="136"/>
    </row>
    <row xmlns:x14ac="http://schemas.microsoft.com/office/spreadsheetml/2009/9/ac" r="284" s="3" customFormat="true" x14ac:dyDescent="0.25">
      <c r="A284" s="426"/>
      <c r="B284" s="136"/>
      <c r="L284" s="136"/>
      <c r="V284" s="136"/>
      <c r="AF284" s="136"/>
      <c r="AP284" s="136"/>
      <c r="AZ284" s="136"/>
      <c r="BA284" s="136"/>
      <c r="BB284" s="136"/>
      <c r="BC284" s="136"/>
      <c r="BD284" s="136"/>
      <c r="BE284" s="136"/>
      <c r="BF284" s="136"/>
      <c r="BG284" s="136"/>
      <c r="BJ284" s="136"/>
      <c r="BT284" s="136"/>
      <c r="CD284" s="136"/>
      <c r="CN284" s="136"/>
      <c r="CX284" s="136"/>
      <c r="DH284" s="136"/>
      <c r="DR284" s="136"/>
      <c r="EB284" s="136"/>
      <c r="EL284" s="136"/>
      <c r="EV284" s="136"/>
      <c r="FF284" s="136"/>
      <c r="FP284" s="136"/>
      <c r="FZ284" s="136"/>
      <c r="GJ284" s="136"/>
      <c r="GT284" s="136"/>
      <c r="HD284" s="136"/>
      <c r="HN284" s="136"/>
      <c r="HX284" s="136"/>
      <c r="JL284" s="136"/>
    </row>
    <row xmlns:x14ac="http://schemas.microsoft.com/office/spreadsheetml/2009/9/ac" r="285" s="3" customFormat="true" x14ac:dyDescent="0.25">
      <c r="A285" s="426"/>
      <c r="B285" s="136"/>
      <c r="L285" s="136"/>
      <c r="V285" s="136"/>
      <c r="AF285" s="136"/>
      <c r="AP285" s="136"/>
      <c r="AZ285" s="136"/>
      <c r="BA285" s="136"/>
      <c r="BB285" s="136"/>
      <c r="BC285" s="136"/>
      <c r="BD285" s="136"/>
      <c r="BE285" s="136"/>
      <c r="BF285" s="136"/>
      <c r="BG285" s="136"/>
      <c r="BJ285" s="136"/>
      <c r="BT285" s="136"/>
      <c r="CD285" s="136"/>
      <c r="CN285" s="136"/>
      <c r="CX285" s="136"/>
      <c r="DH285" s="136"/>
      <c r="DR285" s="136"/>
      <c r="EB285" s="136"/>
      <c r="EL285" s="136"/>
      <c r="EV285" s="136"/>
      <c r="FF285" s="136"/>
      <c r="FP285" s="136"/>
      <c r="FZ285" s="136"/>
      <c r="GJ285" s="136"/>
      <c r="GT285" s="136"/>
      <c r="HD285" s="136"/>
      <c r="HN285" s="136"/>
      <c r="HX285" s="136"/>
      <c r="JL285" s="136"/>
    </row>
    <row xmlns:x14ac="http://schemas.microsoft.com/office/spreadsheetml/2009/9/ac" r="286" s="3" customFormat="true" x14ac:dyDescent="0.25">
      <c r="A286" s="426"/>
      <c r="B286" s="136"/>
      <c r="L286" s="136"/>
      <c r="V286" s="136"/>
      <c r="AF286" s="136"/>
      <c r="AP286" s="136"/>
      <c r="AZ286" s="136"/>
      <c r="BA286" s="136"/>
      <c r="BB286" s="136"/>
      <c r="BC286" s="136"/>
      <c r="BD286" s="136"/>
      <c r="BE286" s="136"/>
      <c r="BF286" s="136"/>
      <c r="BG286" s="136"/>
      <c r="BJ286" s="136"/>
      <c r="BT286" s="136"/>
      <c r="CD286" s="136"/>
      <c r="CN286" s="136"/>
      <c r="CX286" s="136"/>
      <c r="DH286" s="136"/>
      <c r="DR286" s="136"/>
      <c r="EB286" s="136"/>
      <c r="EL286" s="136"/>
      <c r="EV286" s="136"/>
      <c r="FF286" s="136"/>
      <c r="FP286" s="136"/>
      <c r="FZ286" s="136"/>
      <c r="GJ286" s="136"/>
      <c r="GT286" s="136"/>
      <c r="HD286" s="136"/>
      <c r="HN286" s="136"/>
      <c r="HX286" s="136"/>
      <c r="JL286" s="136"/>
    </row>
    <row xmlns:x14ac="http://schemas.microsoft.com/office/spreadsheetml/2009/9/ac" r="287" s="3" customFormat="true" x14ac:dyDescent="0.25">
      <c r="A287" s="426"/>
      <c r="B287" s="136"/>
      <c r="L287" s="136"/>
      <c r="V287" s="136"/>
      <c r="AF287" s="136"/>
      <c r="AP287" s="136"/>
      <c r="AZ287" s="136"/>
      <c r="BA287" s="136"/>
      <c r="BB287" s="136"/>
      <c r="BC287" s="136"/>
      <c r="BD287" s="136"/>
      <c r="BE287" s="136"/>
      <c r="BF287" s="136"/>
      <c r="BG287" s="136"/>
      <c r="BJ287" s="136"/>
      <c r="BT287" s="136"/>
      <c r="CD287" s="136"/>
      <c r="CN287" s="136"/>
      <c r="CX287" s="136"/>
      <c r="DH287" s="136"/>
      <c r="DR287" s="136"/>
      <c r="EB287" s="136"/>
      <c r="EL287" s="136"/>
      <c r="EV287" s="136"/>
      <c r="FF287" s="136"/>
      <c r="FP287" s="136"/>
      <c r="FZ287" s="136"/>
      <c r="GJ287" s="136"/>
      <c r="GT287" s="136"/>
      <c r="HD287" s="136"/>
      <c r="HN287" s="136"/>
      <c r="HX287" s="136"/>
      <c r="JL287" s="136"/>
    </row>
    <row xmlns:x14ac="http://schemas.microsoft.com/office/spreadsheetml/2009/9/ac" r="288" s="3" customFormat="true" x14ac:dyDescent="0.25">
      <c r="A288" s="426"/>
      <c r="B288" s="136"/>
      <c r="L288" s="136"/>
      <c r="V288" s="136"/>
      <c r="AF288" s="136"/>
      <c r="AP288" s="136"/>
      <c r="AZ288" s="136"/>
      <c r="BA288" s="136"/>
      <c r="BB288" s="136"/>
      <c r="BC288" s="136"/>
      <c r="BD288" s="136"/>
      <c r="BE288" s="136"/>
      <c r="BF288" s="136"/>
      <c r="BG288" s="136"/>
      <c r="BJ288" s="136"/>
      <c r="BT288" s="136"/>
      <c r="CD288" s="136"/>
      <c r="CN288" s="136"/>
      <c r="CX288" s="136"/>
      <c r="DH288" s="136"/>
      <c r="DR288" s="136"/>
      <c r="EB288" s="136"/>
      <c r="EL288" s="136"/>
      <c r="EV288" s="136"/>
      <c r="FF288" s="136"/>
      <c r="FP288" s="136"/>
      <c r="FZ288" s="136"/>
      <c r="GJ288" s="136"/>
      <c r="GT288" s="136"/>
      <c r="HD288" s="136"/>
      <c r="HN288" s="136"/>
      <c r="HX288" s="136"/>
      <c r="JL288" s="136"/>
    </row>
    <row xmlns:x14ac="http://schemas.microsoft.com/office/spreadsheetml/2009/9/ac" r="289" s="3" customFormat="true" x14ac:dyDescent="0.25">
      <c r="A289" s="426"/>
      <c r="B289" s="136"/>
      <c r="L289" s="136"/>
      <c r="V289" s="136"/>
      <c r="AF289" s="136"/>
      <c r="AP289" s="136"/>
      <c r="AZ289" s="136"/>
      <c r="BA289" s="136"/>
      <c r="BB289" s="136"/>
      <c r="BC289" s="136"/>
      <c r="BD289" s="136"/>
      <c r="BE289" s="136"/>
      <c r="BF289" s="136"/>
      <c r="BG289" s="136"/>
      <c r="BJ289" s="136"/>
      <c r="BT289" s="136"/>
      <c r="CD289" s="136"/>
      <c r="CN289" s="136"/>
      <c r="CX289" s="136"/>
      <c r="DH289" s="136"/>
      <c r="DR289" s="136"/>
      <c r="EB289" s="136"/>
      <c r="EL289" s="136"/>
      <c r="EV289" s="136"/>
      <c r="FF289" s="136"/>
      <c r="FP289" s="136"/>
      <c r="FZ289" s="136"/>
      <c r="GJ289" s="136"/>
      <c r="GT289" s="136"/>
      <c r="HD289" s="136"/>
      <c r="HN289" s="136"/>
      <c r="HX289" s="136"/>
      <c r="JL289" s="136"/>
    </row>
    <row xmlns:x14ac="http://schemas.microsoft.com/office/spreadsheetml/2009/9/ac" r="290" s="3" customFormat="true" x14ac:dyDescent="0.25">
      <c r="A290" s="426"/>
      <c r="B290" s="136"/>
      <c r="L290" s="136"/>
      <c r="V290" s="136"/>
      <c r="AF290" s="136"/>
      <c r="AP290" s="136"/>
      <c r="AZ290" s="136"/>
      <c r="BA290" s="136"/>
      <c r="BB290" s="136"/>
      <c r="BC290" s="136"/>
      <c r="BD290" s="136"/>
      <c r="BE290" s="136"/>
      <c r="BF290" s="136"/>
      <c r="BG290" s="136"/>
      <c r="BJ290" s="136"/>
      <c r="BT290" s="136"/>
      <c r="CD290" s="136"/>
      <c r="CN290" s="136"/>
      <c r="CX290" s="136"/>
      <c r="DH290" s="136"/>
      <c r="DR290" s="136"/>
      <c r="EB290" s="136"/>
      <c r="EL290" s="136"/>
      <c r="EV290" s="136"/>
      <c r="FF290" s="136"/>
      <c r="FP290" s="136"/>
      <c r="FZ290" s="136"/>
      <c r="GJ290" s="136"/>
      <c r="GT290" s="136"/>
      <c r="HD290" s="136"/>
      <c r="HN290" s="136"/>
      <c r="HX290" s="136"/>
      <c r="JL290" s="136"/>
    </row>
    <row xmlns:x14ac="http://schemas.microsoft.com/office/spreadsheetml/2009/9/ac" r="291" s="3" customFormat="true" x14ac:dyDescent="0.25">
      <c r="A291" s="426"/>
      <c r="B291" s="136"/>
      <c r="L291" s="136"/>
      <c r="V291" s="136"/>
      <c r="AF291" s="136"/>
      <c r="AP291" s="136"/>
      <c r="AZ291" s="136"/>
      <c r="BA291" s="136"/>
      <c r="BB291" s="136"/>
      <c r="BC291" s="136"/>
      <c r="BD291" s="136"/>
      <c r="BE291" s="136"/>
      <c r="BF291" s="136"/>
      <c r="BG291" s="136"/>
      <c r="BJ291" s="136"/>
      <c r="BT291" s="136"/>
      <c r="CD291" s="136"/>
      <c r="CN291" s="136"/>
      <c r="CX291" s="136"/>
      <c r="DH291" s="136"/>
      <c r="DR291" s="136"/>
      <c r="EB291" s="136"/>
      <c r="EL291" s="136"/>
      <c r="EV291" s="136"/>
      <c r="FF291" s="136"/>
      <c r="FP291" s="136"/>
      <c r="FZ291" s="136"/>
      <c r="GJ291" s="136"/>
      <c r="GT291" s="136"/>
      <c r="HD291" s="136"/>
      <c r="HN291" s="136"/>
      <c r="HX291" s="136"/>
      <c r="JL291" s="136"/>
    </row>
    <row xmlns:x14ac="http://schemas.microsoft.com/office/spreadsheetml/2009/9/ac" r="292" s="3" customFormat="true" x14ac:dyDescent="0.25">
      <c r="A292" s="426"/>
      <c r="B292" s="136"/>
      <c r="L292" s="136"/>
      <c r="V292" s="136"/>
      <c r="AF292" s="136"/>
      <c r="AP292" s="136"/>
      <c r="AZ292" s="136"/>
      <c r="BA292" s="136"/>
      <c r="BB292" s="136"/>
      <c r="BC292" s="136"/>
      <c r="BD292" s="136"/>
      <c r="BE292" s="136"/>
      <c r="BF292" s="136"/>
      <c r="BG292" s="136"/>
      <c r="BJ292" s="136"/>
      <c r="BT292" s="136"/>
      <c r="CD292" s="136"/>
      <c r="CN292" s="136"/>
      <c r="CX292" s="136"/>
      <c r="DH292" s="136"/>
      <c r="DR292" s="136"/>
      <c r="EB292" s="136"/>
      <c r="EL292" s="136"/>
      <c r="EV292" s="136"/>
      <c r="FF292" s="136"/>
      <c r="FP292" s="136"/>
      <c r="FZ292" s="136"/>
      <c r="GJ292" s="136"/>
      <c r="GT292" s="136"/>
      <c r="HD292" s="136"/>
      <c r="HN292" s="136"/>
      <c r="HX292" s="136"/>
      <c r="JL292" s="136"/>
    </row>
    <row xmlns:x14ac="http://schemas.microsoft.com/office/spreadsheetml/2009/9/ac" r="293" s="3" customFormat="true" x14ac:dyDescent="0.25">
      <c r="A293" s="426"/>
      <c r="B293" s="136"/>
      <c r="L293" s="136"/>
      <c r="V293" s="136"/>
      <c r="AF293" s="136"/>
      <c r="AP293" s="136"/>
      <c r="AZ293" s="136"/>
      <c r="BA293" s="136"/>
      <c r="BB293" s="136"/>
      <c r="BC293" s="136"/>
      <c r="BD293" s="136"/>
      <c r="BE293" s="136"/>
      <c r="BF293" s="136"/>
      <c r="BG293" s="136"/>
      <c r="BJ293" s="136"/>
      <c r="BT293" s="136"/>
      <c r="CD293" s="136"/>
      <c r="CN293" s="136"/>
      <c r="CX293" s="136"/>
      <c r="DH293" s="136"/>
      <c r="DR293" s="136"/>
      <c r="EB293" s="136"/>
      <c r="EL293" s="136"/>
      <c r="EV293" s="136"/>
      <c r="FF293" s="136"/>
      <c r="FP293" s="136"/>
      <c r="FZ293" s="136"/>
      <c r="GJ293" s="136"/>
      <c r="GT293" s="136"/>
      <c r="HD293" s="136"/>
      <c r="HN293" s="136"/>
      <c r="HX293" s="136"/>
      <c r="JL293" s="136"/>
    </row>
    <row xmlns:x14ac="http://schemas.microsoft.com/office/spreadsheetml/2009/9/ac" r="294" s="3" customFormat="true" x14ac:dyDescent="0.25">
      <c r="A294" s="426"/>
      <c r="B294" s="136"/>
      <c r="L294" s="136"/>
      <c r="V294" s="136"/>
      <c r="AF294" s="136"/>
      <c r="AP294" s="136"/>
      <c r="AZ294" s="136"/>
      <c r="BA294" s="136"/>
      <c r="BB294" s="136"/>
      <c r="BC294" s="136"/>
      <c r="BD294" s="136"/>
      <c r="BE294" s="136"/>
      <c r="BF294" s="136"/>
      <c r="BG294" s="136"/>
      <c r="BJ294" s="136"/>
      <c r="BT294" s="136"/>
      <c r="CD294" s="136"/>
      <c r="CN294" s="136"/>
      <c r="CX294" s="136"/>
      <c r="DH294" s="136"/>
      <c r="DR294" s="136"/>
      <c r="EB294" s="136"/>
      <c r="EL294" s="136"/>
      <c r="EV294" s="136"/>
      <c r="FF294" s="136"/>
      <c r="FP294" s="136"/>
      <c r="FZ294" s="136"/>
      <c r="GJ294" s="136"/>
      <c r="GT294" s="136"/>
      <c r="HD294" s="136"/>
      <c r="HN294" s="136"/>
      <c r="HX294" s="136"/>
      <c r="JL294" s="136"/>
    </row>
    <row xmlns:x14ac="http://schemas.microsoft.com/office/spreadsheetml/2009/9/ac" r="295" s="3" customFormat="true" x14ac:dyDescent="0.25">
      <c r="A295" s="426"/>
      <c r="B295" s="136"/>
      <c r="L295" s="136"/>
      <c r="V295" s="136"/>
      <c r="AF295" s="136"/>
      <c r="AP295" s="136"/>
      <c r="AZ295" s="136"/>
      <c r="BA295" s="136"/>
      <c r="BB295" s="136"/>
      <c r="BC295" s="136"/>
      <c r="BD295" s="136"/>
      <c r="BE295" s="136"/>
      <c r="BF295" s="136"/>
      <c r="BG295" s="136"/>
      <c r="BJ295" s="136"/>
      <c r="BT295" s="136"/>
      <c r="CD295" s="136"/>
      <c r="CN295" s="136"/>
      <c r="CX295" s="136"/>
      <c r="DH295" s="136"/>
      <c r="DR295" s="136"/>
      <c r="EB295" s="136"/>
      <c r="EL295" s="136"/>
      <c r="EV295" s="136"/>
      <c r="FF295" s="136"/>
      <c r="FP295" s="136"/>
      <c r="FZ295" s="136"/>
      <c r="GJ295" s="136"/>
      <c r="GT295" s="136"/>
      <c r="HD295" s="136"/>
      <c r="HN295" s="136"/>
      <c r="HX295" s="136"/>
      <c r="JL295" s="136"/>
    </row>
    <row xmlns:x14ac="http://schemas.microsoft.com/office/spreadsheetml/2009/9/ac" r="296" s="3" customFormat="true" x14ac:dyDescent="0.25">
      <c r="A296" s="426"/>
      <c r="B296" s="136"/>
      <c r="L296" s="136"/>
      <c r="V296" s="136"/>
      <c r="AF296" s="136"/>
      <c r="AP296" s="136"/>
      <c r="AZ296" s="136"/>
      <c r="BA296" s="136"/>
      <c r="BB296" s="136"/>
      <c r="BC296" s="136"/>
      <c r="BD296" s="136"/>
      <c r="BE296" s="136"/>
      <c r="BF296" s="136"/>
      <c r="BG296" s="136"/>
      <c r="BJ296" s="136"/>
      <c r="BT296" s="136"/>
      <c r="CD296" s="136"/>
      <c r="CN296" s="136"/>
      <c r="CX296" s="136"/>
      <c r="DH296" s="136"/>
      <c r="DR296" s="136"/>
      <c r="EB296" s="136"/>
      <c r="EL296" s="136"/>
      <c r="EV296" s="136"/>
      <c r="FF296" s="136"/>
      <c r="FP296" s="136"/>
      <c r="FZ296" s="136"/>
      <c r="GJ296" s="136"/>
      <c r="GT296" s="136"/>
      <c r="HD296" s="136"/>
      <c r="HN296" s="136"/>
      <c r="HX296" s="136"/>
      <c r="JL296" s="136"/>
    </row>
    <row xmlns:x14ac="http://schemas.microsoft.com/office/spreadsheetml/2009/9/ac" r="297" s="3" customFormat="true" x14ac:dyDescent="0.25">
      <c r="A297" s="426"/>
      <c r="B297" s="136"/>
      <c r="L297" s="136"/>
      <c r="V297" s="136"/>
      <c r="AF297" s="136"/>
      <c r="AP297" s="136"/>
      <c r="AZ297" s="136"/>
      <c r="BA297" s="136"/>
      <c r="BB297" s="136"/>
      <c r="BC297" s="136"/>
      <c r="BD297" s="136"/>
      <c r="BE297" s="136"/>
      <c r="BF297" s="136"/>
      <c r="BG297" s="136"/>
      <c r="BJ297" s="136"/>
      <c r="BT297" s="136"/>
      <c r="CD297" s="136"/>
      <c r="CN297" s="136"/>
      <c r="CX297" s="136"/>
      <c r="DH297" s="136"/>
      <c r="DR297" s="136"/>
      <c r="EB297" s="136"/>
      <c r="EL297" s="136"/>
      <c r="EV297" s="136"/>
      <c r="FF297" s="136"/>
      <c r="FP297" s="136"/>
      <c r="FZ297" s="136"/>
      <c r="GJ297" s="136"/>
      <c r="GT297" s="136"/>
      <c r="HD297" s="136"/>
      <c r="HN297" s="136"/>
      <c r="HX297" s="136"/>
      <c r="JL297" s="136"/>
    </row>
    <row xmlns:x14ac="http://schemas.microsoft.com/office/spreadsheetml/2009/9/ac" r="298" s="3" customFormat="true" x14ac:dyDescent="0.25">
      <c r="A298" s="426"/>
      <c r="B298" s="136"/>
      <c r="L298" s="136"/>
      <c r="V298" s="136"/>
      <c r="AF298" s="136"/>
      <c r="AP298" s="136"/>
      <c r="AZ298" s="136"/>
      <c r="BA298" s="136"/>
      <c r="BB298" s="136"/>
      <c r="BC298" s="136"/>
      <c r="BD298" s="136"/>
      <c r="BE298" s="136"/>
      <c r="BF298" s="136"/>
      <c r="BG298" s="136"/>
      <c r="BJ298" s="136"/>
      <c r="BT298" s="136"/>
      <c r="CD298" s="136"/>
      <c r="CN298" s="136"/>
      <c r="CX298" s="136"/>
      <c r="DH298" s="136"/>
      <c r="DR298" s="136"/>
      <c r="EB298" s="136"/>
      <c r="EL298" s="136"/>
      <c r="EV298" s="136"/>
      <c r="FF298" s="136"/>
      <c r="FP298" s="136"/>
      <c r="FZ298" s="136"/>
      <c r="GJ298" s="136"/>
      <c r="GT298" s="136"/>
      <c r="HD298" s="136"/>
      <c r="HN298" s="136"/>
      <c r="HX298" s="136"/>
      <c r="JL298" s="136"/>
    </row>
    <row xmlns:x14ac="http://schemas.microsoft.com/office/spreadsheetml/2009/9/ac" r="299" s="3" customFormat="true" x14ac:dyDescent="0.25">
      <c r="A299" s="426"/>
      <c r="B299" s="136"/>
      <c r="L299" s="136"/>
      <c r="V299" s="136"/>
      <c r="AF299" s="136"/>
      <c r="AP299" s="136"/>
      <c r="AZ299" s="136"/>
      <c r="BA299" s="136"/>
      <c r="BB299" s="136"/>
      <c r="BC299" s="136"/>
      <c r="BD299" s="136"/>
      <c r="BE299" s="136"/>
      <c r="BF299" s="136"/>
      <c r="BG299" s="136"/>
      <c r="BJ299" s="136"/>
      <c r="BT299" s="136"/>
      <c r="CD299" s="136"/>
      <c r="CN299" s="136"/>
      <c r="CX299" s="136"/>
      <c r="DH299" s="136"/>
      <c r="DR299" s="136"/>
      <c r="EB299" s="136"/>
      <c r="EL299" s="136"/>
      <c r="EV299" s="136"/>
      <c r="FF299" s="136"/>
      <c r="FP299" s="136"/>
      <c r="FZ299" s="136"/>
      <c r="GJ299" s="136"/>
      <c r="GT299" s="136"/>
      <c r="HD299" s="136"/>
      <c r="HN299" s="136"/>
      <c r="HX299" s="136"/>
      <c r="JL299" s="136"/>
    </row>
    <row xmlns:x14ac="http://schemas.microsoft.com/office/spreadsheetml/2009/9/ac" r="300" s="3" customFormat="true" x14ac:dyDescent="0.25">
      <c r="A300" s="426"/>
      <c r="B300" s="136"/>
      <c r="L300" s="136"/>
      <c r="V300" s="136"/>
      <c r="AF300" s="136"/>
      <c r="AP300" s="136"/>
      <c r="AZ300" s="136"/>
      <c r="BA300" s="136"/>
      <c r="BB300" s="136"/>
      <c r="BC300" s="136"/>
      <c r="BD300" s="136"/>
      <c r="BE300" s="136"/>
      <c r="BF300" s="136"/>
      <c r="BG300" s="136"/>
      <c r="BJ300" s="136"/>
      <c r="BT300" s="136"/>
      <c r="CD300" s="136"/>
      <c r="CN300" s="136"/>
      <c r="CX300" s="136"/>
      <c r="DH300" s="136"/>
      <c r="DR300" s="136"/>
      <c r="EB300" s="136"/>
      <c r="EL300" s="136"/>
      <c r="EV300" s="136"/>
      <c r="FF300" s="136"/>
      <c r="FP300" s="136"/>
      <c r="FZ300" s="136"/>
      <c r="GJ300" s="136"/>
      <c r="GT300" s="136"/>
      <c r="HD300" s="136"/>
      <c r="HN300" s="136"/>
      <c r="HX300" s="136"/>
      <c r="JL300" s="136"/>
    </row>
    <row xmlns:x14ac="http://schemas.microsoft.com/office/spreadsheetml/2009/9/ac" r="301" s="3" customFormat="true" x14ac:dyDescent="0.25">
      <c r="A301" s="426"/>
      <c r="B301" s="136"/>
      <c r="L301" s="136"/>
      <c r="V301" s="136"/>
      <c r="AF301" s="136"/>
      <c r="AP301" s="136"/>
      <c r="AZ301" s="136"/>
      <c r="BA301" s="136"/>
      <c r="BB301" s="136"/>
      <c r="BC301" s="136"/>
      <c r="BD301" s="136"/>
      <c r="BE301" s="136"/>
      <c r="BF301" s="136"/>
      <c r="BG301" s="136"/>
      <c r="BJ301" s="136"/>
      <c r="BT301" s="136"/>
      <c r="CD301" s="136"/>
      <c r="CN301" s="136"/>
      <c r="CX301" s="136"/>
      <c r="DH301" s="136"/>
      <c r="DR301" s="136"/>
      <c r="EB301" s="136"/>
      <c r="EL301" s="136"/>
      <c r="EV301" s="136"/>
      <c r="FF301" s="136"/>
      <c r="FP301" s="136"/>
      <c r="FZ301" s="136"/>
      <c r="GJ301" s="136"/>
      <c r="GT301" s="136"/>
      <c r="HD301" s="136"/>
      <c r="HN301" s="136"/>
      <c r="HX301" s="136"/>
      <c r="JL301" s="136"/>
    </row>
    <row xmlns:x14ac="http://schemas.microsoft.com/office/spreadsheetml/2009/9/ac" r="302" s="3" customFormat="true" x14ac:dyDescent="0.25">
      <c r="A302" s="426"/>
      <c r="B302" s="136"/>
      <c r="L302" s="136"/>
      <c r="V302" s="136"/>
      <c r="AF302" s="136"/>
      <c r="AP302" s="136"/>
      <c r="AZ302" s="136"/>
      <c r="BA302" s="136"/>
      <c r="BB302" s="136"/>
      <c r="BC302" s="136"/>
      <c r="BD302" s="136"/>
      <c r="BE302" s="136"/>
      <c r="BF302" s="136"/>
      <c r="BG302" s="136"/>
      <c r="BJ302" s="136"/>
      <c r="BT302" s="136"/>
      <c r="CD302" s="136"/>
      <c r="CN302" s="136"/>
      <c r="CX302" s="136"/>
      <c r="DH302" s="136"/>
      <c r="DR302" s="136"/>
      <c r="EB302" s="136"/>
      <c r="EL302" s="136"/>
      <c r="EV302" s="136"/>
      <c r="FF302" s="136"/>
      <c r="FP302" s="136"/>
      <c r="FZ302" s="136"/>
      <c r="GJ302" s="136"/>
      <c r="GT302" s="136"/>
      <c r="HD302" s="136"/>
      <c r="HN302" s="136"/>
      <c r="HX302" s="136"/>
      <c r="JL302" s="136"/>
    </row>
    <row xmlns:x14ac="http://schemas.microsoft.com/office/spreadsheetml/2009/9/ac" r="303" s="3" customFormat="true" x14ac:dyDescent="0.25">
      <c r="A303" s="426"/>
      <c r="B303" s="136"/>
      <c r="L303" s="136"/>
      <c r="V303" s="136"/>
      <c r="AF303" s="136"/>
      <c r="AP303" s="136"/>
      <c r="AZ303" s="136"/>
      <c r="BA303" s="136"/>
      <c r="BB303" s="136"/>
      <c r="BC303" s="136"/>
      <c r="BD303" s="136"/>
      <c r="BE303" s="136"/>
      <c r="BF303" s="136"/>
      <c r="BG303" s="136"/>
      <c r="BJ303" s="136"/>
      <c r="BT303" s="136"/>
      <c r="CD303" s="136"/>
      <c r="CN303" s="136"/>
      <c r="CX303" s="136"/>
      <c r="DH303" s="136"/>
      <c r="DR303" s="136"/>
      <c r="EB303" s="136"/>
      <c r="EL303" s="136"/>
      <c r="EV303" s="136"/>
      <c r="FF303" s="136"/>
      <c r="FP303" s="136"/>
      <c r="FZ303" s="136"/>
      <c r="GJ303" s="136"/>
      <c r="GT303" s="136"/>
      <c r="HD303" s="136"/>
      <c r="HN303" s="136"/>
      <c r="HX303" s="136"/>
      <c r="JL303" s="136"/>
    </row>
    <row xmlns:x14ac="http://schemas.microsoft.com/office/spreadsheetml/2009/9/ac" r="304" s="3" customFormat="true" x14ac:dyDescent="0.25">
      <c r="A304" s="426"/>
      <c r="B304" s="136"/>
      <c r="L304" s="136"/>
      <c r="V304" s="136"/>
      <c r="AF304" s="136"/>
      <c r="AP304" s="136"/>
      <c r="AZ304" s="136"/>
      <c r="BA304" s="136"/>
      <c r="BB304" s="136"/>
      <c r="BC304" s="136"/>
      <c r="BD304" s="136"/>
      <c r="BE304" s="136"/>
      <c r="BF304" s="136"/>
      <c r="BG304" s="136"/>
      <c r="BJ304" s="136"/>
      <c r="BT304" s="136"/>
      <c r="CD304" s="136"/>
      <c r="CN304" s="136"/>
      <c r="CX304" s="136"/>
      <c r="DH304" s="136"/>
      <c r="DR304" s="136"/>
      <c r="EB304" s="136"/>
      <c r="EL304" s="136"/>
      <c r="EV304" s="136"/>
      <c r="FF304" s="136"/>
      <c r="FP304" s="136"/>
      <c r="FZ304" s="136"/>
      <c r="GJ304" s="136"/>
      <c r="GT304" s="136"/>
      <c r="HD304" s="136"/>
      <c r="HN304" s="136"/>
      <c r="HX304" s="136"/>
      <c r="JL304" s="136"/>
    </row>
    <row xmlns:x14ac="http://schemas.microsoft.com/office/spreadsheetml/2009/9/ac" r="305" s="3" customFormat="true" x14ac:dyDescent="0.25">
      <c r="A305" s="426"/>
      <c r="B305" s="136"/>
      <c r="L305" s="136"/>
      <c r="V305" s="136"/>
      <c r="AF305" s="136"/>
      <c r="AP305" s="136"/>
      <c r="AZ305" s="136"/>
      <c r="BA305" s="136"/>
      <c r="BB305" s="136"/>
      <c r="BC305" s="136"/>
      <c r="BD305" s="136"/>
      <c r="BE305" s="136"/>
      <c r="BF305" s="136"/>
      <c r="BG305" s="136"/>
      <c r="BJ305" s="136"/>
      <c r="BT305" s="136"/>
      <c r="CD305" s="136"/>
      <c r="CN305" s="136"/>
      <c r="CX305" s="136"/>
      <c r="DH305" s="136"/>
      <c r="DR305" s="136"/>
      <c r="EB305" s="136"/>
      <c r="EL305" s="136"/>
      <c r="EV305" s="136"/>
      <c r="FF305" s="136"/>
      <c r="FP305" s="136"/>
      <c r="FZ305" s="136"/>
      <c r="GJ305" s="136"/>
      <c r="GT305" s="136"/>
      <c r="HD305" s="136"/>
      <c r="HN305" s="136"/>
      <c r="HX305" s="136"/>
      <c r="JL305" s="136"/>
    </row>
    <row xmlns:x14ac="http://schemas.microsoft.com/office/spreadsheetml/2009/9/ac" r="306" s="3" customFormat="true" x14ac:dyDescent="0.25">
      <c r="A306" s="426"/>
      <c r="B306" s="136"/>
      <c r="L306" s="136"/>
      <c r="V306" s="136"/>
      <c r="AF306" s="136"/>
      <c r="AP306" s="136"/>
      <c r="AZ306" s="136"/>
      <c r="BA306" s="136"/>
      <c r="BB306" s="136"/>
      <c r="BC306" s="136"/>
      <c r="BD306" s="136"/>
      <c r="BE306" s="136"/>
      <c r="BF306" s="136"/>
      <c r="BG306" s="136"/>
      <c r="BJ306" s="136"/>
      <c r="BT306" s="136"/>
      <c r="CD306" s="136"/>
      <c r="CN306" s="136"/>
      <c r="CX306" s="136"/>
      <c r="DH306" s="136"/>
      <c r="DR306" s="136"/>
      <c r="EB306" s="136"/>
      <c r="EL306" s="136"/>
      <c r="EV306" s="136"/>
      <c r="FF306" s="136"/>
      <c r="FP306" s="136"/>
      <c r="FZ306" s="136"/>
      <c r="GJ306" s="136"/>
      <c r="GT306" s="136"/>
      <c r="HD306" s="136"/>
      <c r="HN306" s="136"/>
      <c r="HX306" s="136"/>
      <c r="JL306" s="136"/>
    </row>
    <row xmlns:x14ac="http://schemas.microsoft.com/office/spreadsheetml/2009/9/ac" r="307" s="3" customFormat="true" x14ac:dyDescent="0.25">
      <c r="A307" s="426"/>
      <c r="B307" s="136"/>
      <c r="L307" s="136"/>
      <c r="V307" s="136"/>
      <c r="AF307" s="136"/>
      <c r="AP307" s="136"/>
      <c r="AZ307" s="136"/>
      <c r="BA307" s="136"/>
      <c r="BB307" s="136"/>
      <c r="BC307" s="136"/>
      <c r="BD307" s="136"/>
      <c r="BE307" s="136"/>
      <c r="BF307" s="136"/>
      <c r="BG307" s="136"/>
      <c r="BJ307" s="136"/>
      <c r="BT307" s="136"/>
      <c r="CD307" s="136"/>
      <c r="CN307" s="136"/>
      <c r="CX307" s="136"/>
      <c r="DH307" s="136"/>
      <c r="DR307" s="136"/>
      <c r="EB307" s="136"/>
      <c r="EL307" s="136"/>
      <c r="EV307" s="136"/>
      <c r="FF307" s="136"/>
      <c r="FP307" s="136"/>
      <c r="FZ307" s="136"/>
      <c r="GJ307" s="136"/>
      <c r="GT307" s="136"/>
      <c r="HD307" s="136"/>
      <c r="HN307" s="136"/>
      <c r="HX307" s="136"/>
      <c r="JL307" s="136"/>
    </row>
    <row xmlns:x14ac="http://schemas.microsoft.com/office/spreadsheetml/2009/9/ac" r="308" s="3" customFormat="true" x14ac:dyDescent="0.25">
      <c r="A308" s="426"/>
      <c r="B308" s="136"/>
      <c r="L308" s="136"/>
      <c r="V308" s="136"/>
      <c r="AF308" s="136"/>
      <c r="AP308" s="136"/>
      <c r="AZ308" s="136"/>
      <c r="BA308" s="136"/>
      <c r="BB308" s="136"/>
      <c r="BC308" s="136"/>
      <c r="BD308" s="136"/>
      <c r="BE308" s="136"/>
      <c r="BF308" s="136"/>
      <c r="BG308" s="136"/>
      <c r="BJ308" s="136"/>
      <c r="BT308" s="136"/>
      <c r="CD308" s="136"/>
      <c r="CN308" s="136"/>
      <c r="CX308" s="136"/>
      <c r="DH308" s="136"/>
      <c r="DR308" s="136"/>
      <c r="EB308" s="136"/>
      <c r="EL308" s="136"/>
      <c r="EV308" s="136"/>
      <c r="FF308" s="136"/>
      <c r="FP308" s="136"/>
      <c r="FZ308" s="136"/>
      <c r="GJ308" s="136"/>
      <c r="GT308" s="136"/>
      <c r="HD308" s="136"/>
      <c r="HN308" s="136"/>
      <c r="HX308" s="136"/>
      <c r="JL308" s="136"/>
    </row>
    <row xmlns:x14ac="http://schemas.microsoft.com/office/spreadsheetml/2009/9/ac" r="309" s="3" customFormat="true" x14ac:dyDescent="0.25">
      <c r="A309" s="426"/>
      <c r="B309" s="136"/>
      <c r="L309" s="136"/>
      <c r="V309" s="136"/>
      <c r="AF309" s="136"/>
      <c r="AP309" s="136"/>
      <c r="AZ309" s="136"/>
      <c r="BA309" s="136"/>
      <c r="BB309" s="136"/>
      <c r="BC309" s="136"/>
      <c r="BD309" s="136"/>
      <c r="BE309" s="136"/>
      <c r="BF309" s="136"/>
      <c r="BG309" s="136"/>
      <c r="BJ309" s="136"/>
      <c r="BT309" s="136"/>
      <c r="CD309" s="136"/>
      <c r="CN309" s="136"/>
      <c r="CX309" s="136"/>
      <c r="DH309" s="136"/>
      <c r="DR309" s="136"/>
      <c r="EB309" s="136"/>
      <c r="EL309" s="136"/>
      <c r="EV309" s="136"/>
      <c r="FF309" s="136"/>
      <c r="FP309" s="136"/>
      <c r="FZ309" s="136"/>
      <c r="GJ309" s="136"/>
      <c r="GT309" s="136"/>
      <c r="HD309" s="136"/>
      <c r="HN309" s="136"/>
      <c r="HX309" s="136"/>
      <c r="JL309" s="136"/>
    </row>
    <row xmlns:x14ac="http://schemas.microsoft.com/office/spreadsheetml/2009/9/ac" r="310" s="3" customFormat="true" x14ac:dyDescent="0.25">
      <c r="A310" s="426"/>
      <c r="B310" s="136"/>
      <c r="L310" s="136"/>
      <c r="V310" s="136"/>
      <c r="AF310" s="136"/>
      <c r="AP310" s="136"/>
      <c r="AZ310" s="136"/>
      <c r="BA310" s="136"/>
      <c r="BB310" s="136"/>
      <c r="BC310" s="136"/>
      <c r="BD310" s="136"/>
      <c r="BE310" s="136"/>
      <c r="BF310" s="136"/>
      <c r="BG310" s="136"/>
      <c r="BJ310" s="136"/>
      <c r="BT310" s="136"/>
      <c r="CD310" s="136"/>
      <c r="CN310" s="136"/>
      <c r="CX310" s="136"/>
      <c r="DH310" s="136"/>
      <c r="DR310" s="136"/>
      <c r="EB310" s="136"/>
      <c r="EL310" s="136"/>
      <c r="EV310" s="136"/>
      <c r="FF310" s="136"/>
      <c r="FP310" s="136"/>
      <c r="FZ310" s="136"/>
      <c r="GJ310" s="136"/>
      <c r="GT310" s="136"/>
      <c r="HD310" s="136"/>
      <c r="HN310" s="136"/>
      <c r="HX310" s="136"/>
      <c r="JL310" s="136"/>
    </row>
    <row xmlns:x14ac="http://schemas.microsoft.com/office/spreadsheetml/2009/9/ac" r="311" s="3" customFormat="true" x14ac:dyDescent="0.25">
      <c r="A311" s="426"/>
      <c r="B311" s="136"/>
      <c r="L311" s="136"/>
      <c r="V311" s="136"/>
      <c r="AF311" s="136"/>
      <c r="AP311" s="136"/>
      <c r="AZ311" s="136"/>
      <c r="BA311" s="136"/>
      <c r="BB311" s="136"/>
      <c r="BC311" s="136"/>
      <c r="BD311" s="136"/>
      <c r="BE311" s="136"/>
      <c r="BF311" s="136"/>
      <c r="BG311" s="136"/>
      <c r="BJ311" s="136"/>
      <c r="BT311" s="136"/>
      <c r="CD311" s="136"/>
      <c r="CN311" s="136"/>
      <c r="CX311" s="136"/>
      <c r="DH311" s="136"/>
      <c r="DR311" s="136"/>
      <c r="EB311" s="136"/>
      <c r="EL311" s="136"/>
      <c r="EV311" s="136"/>
      <c r="FF311" s="136"/>
      <c r="FP311" s="136"/>
      <c r="FZ311" s="136"/>
      <c r="GJ311" s="136"/>
      <c r="GT311" s="136"/>
      <c r="HD311" s="136"/>
      <c r="HN311" s="136"/>
      <c r="HX311" s="136"/>
      <c r="JL311" s="136"/>
    </row>
    <row xmlns:x14ac="http://schemas.microsoft.com/office/spreadsheetml/2009/9/ac" r="312" s="3" customFormat="true" x14ac:dyDescent="0.25">
      <c r="A312" s="426"/>
      <c r="B312" s="136"/>
      <c r="L312" s="136"/>
      <c r="V312" s="136"/>
      <c r="AF312" s="136"/>
      <c r="AP312" s="136"/>
      <c r="AZ312" s="136"/>
      <c r="BA312" s="136"/>
      <c r="BB312" s="136"/>
      <c r="BC312" s="136"/>
      <c r="BD312" s="136"/>
      <c r="BE312" s="136"/>
      <c r="BF312" s="136"/>
      <c r="BG312" s="136"/>
      <c r="BJ312" s="136"/>
      <c r="BT312" s="136"/>
      <c r="CD312" s="136"/>
      <c r="CN312" s="136"/>
      <c r="CX312" s="136"/>
      <c r="DH312" s="136"/>
      <c r="DR312" s="136"/>
      <c r="EB312" s="136"/>
      <c r="EL312" s="136"/>
      <c r="EV312" s="136"/>
      <c r="FF312" s="136"/>
      <c r="FP312" s="136"/>
      <c r="FZ312" s="136"/>
      <c r="GJ312" s="136"/>
      <c r="GT312" s="136"/>
      <c r="HD312" s="136"/>
      <c r="HN312" s="136"/>
      <c r="HX312" s="136"/>
      <c r="JL312" s="136"/>
    </row>
    <row xmlns:x14ac="http://schemas.microsoft.com/office/spreadsheetml/2009/9/ac" r="313" s="3" customFormat="true" x14ac:dyDescent="0.25">
      <c r="A313" s="426"/>
      <c r="B313" s="136"/>
      <c r="L313" s="136"/>
      <c r="V313" s="136"/>
      <c r="AF313" s="136"/>
      <c r="AP313" s="136"/>
      <c r="AZ313" s="136"/>
      <c r="BA313" s="136"/>
      <c r="BB313" s="136"/>
      <c r="BC313" s="136"/>
      <c r="BD313" s="136"/>
      <c r="BE313" s="136"/>
      <c r="BF313" s="136"/>
      <c r="BG313" s="136"/>
      <c r="BJ313" s="136"/>
      <c r="BT313" s="136"/>
      <c r="CD313" s="136"/>
      <c r="CN313" s="136"/>
      <c r="CX313" s="136"/>
      <c r="DH313" s="136"/>
      <c r="DR313" s="136"/>
      <c r="EB313" s="136"/>
      <c r="EL313" s="136"/>
      <c r="EV313" s="136"/>
      <c r="FF313" s="136"/>
      <c r="FP313" s="136"/>
      <c r="FZ313" s="136"/>
      <c r="GJ313" s="136"/>
      <c r="GT313" s="136"/>
      <c r="HD313" s="136"/>
      <c r="HN313" s="136"/>
      <c r="HX313" s="136"/>
      <c r="JL313" s="136"/>
    </row>
    <row xmlns:x14ac="http://schemas.microsoft.com/office/spreadsheetml/2009/9/ac" r="314" s="3" customFormat="true" x14ac:dyDescent="0.25">
      <c r="A314" s="426"/>
      <c r="B314" s="136"/>
      <c r="L314" s="136"/>
      <c r="V314" s="136"/>
      <c r="AF314" s="136"/>
      <c r="AP314" s="136"/>
      <c r="AZ314" s="136"/>
      <c r="BA314" s="136"/>
      <c r="BB314" s="136"/>
      <c r="BC314" s="136"/>
      <c r="BD314" s="136"/>
      <c r="BE314" s="136"/>
      <c r="BF314" s="136"/>
      <c r="BG314" s="136"/>
      <c r="BJ314" s="136"/>
      <c r="BT314" s="136"/>
      <c r="CD314" s="136"/>
      <c r="CN314" s="136"/>
      <c r="CX314" s="136"/>
      <c r="DH314" s="136"/>
      <c r="DR314" s="136"/>
      <c r="EB314" s="136"/>
      <c r="EL314" s="136"/>
      <c r="EV314" s="136"/>
      <c r="FF314" s="136"/>
      <c r="FP314" s="136"/>
      <c r="FZ314" s="136"/>
      <c r="GJ314" s="136"/>
      <c r="GT314" s="136"/>
      <c r="HD314" s="136"/>
      <c r="HN314" s="136"/>
      <c r="HX314" s="136"/>
      <c r="JL314" s="136"/>
    </row>
    <row xmlns:x14ac="http://schemas.microsoft.com/office/spreadsheetml/2009/9/ac" r="315" s="3" customFormat="true" x14ac:dyDescent="0.25">
      <c r="A315" s="426"/>
      <c r="B315" s="136"/>
      <c r="L315" s="136"/>
      <c r="V315" s="136"/>
      <c r="AF315" s="136"/>
      <c r="AP315" s="136"/>
      <c r="AZ315" s="136"/>
      <c r="BA315" s="136"/>
      <c r="BB315" s="136"/>
      <c r="BC315" s="136"/>
      <c r="BD315" s="136"/>
      <c r="BE315" s="136"/>
      <c r="BF315" s="136"/>
      <c r="BG315" s="136"/>
      <c r="BJ315" s="136"/>
      <c r="BT315" s="136"/>
      <c r="CD315" s="136"/>
      <c r="CN315" s="136"/>
      <c r="CX315" s="136"/>
      <c r="DH315" s="136"/>
      <c r="DR315" s="136"/>
      <c r="EB315" s="136"/>
      <c r="EL315" s="136"/>
      <c r="EV315" s="136"/>
      <c r="FF315" s="136"/>
      <c r="FP315" s="136"/>
      <c r="FZ315" s="136"/>
      <c r="GJ315" s="136"/>
      <c r="GT315" s="136"/>
      <c r="HD315" s="136"/>
      <c r="HN315" s="136"/>
      <c r="HX315" s="136"/>
      <c r="JL315" s="136"/>
    </row>
    <row xmlns:x14ac="http://schemas.microsoft.com/office/spreadsheetml/2009/9/ac" r="316" s="3" customFormat="true" x14ac:dyDescent="0.25">
      <c r="A316" s="426"/>
      <c r="B316" s="136"/>
      <c r="L316" s="136"/>
      <c r="V316" s="136"/>
      <c r="AF316" s="136"/>
      <c r="AP316" s="136"/>
      <c r="AZ316" s="136"/>
      <c r="BA316" s="136"/>
      <c r="BB316" s="136"/>
      <c r="BC316" s="136"/>
      <c r="BD316" s="136"/>
      <c r="BE316" s="136"/>
      <c r="BF316" s="136"/>
      <c r="BG316" s="136"/>
      <c r="BJ316" s="136"/>
      <c r="BT316" s="136"/>
      <c r="CD316" s="136"/>
      <c r="CN316" s="136"/>
      <c r="CX316" s="136"/>
      <c r="DH316" s="136"/>
      <c r="DR316" s="136"/>
      <c r="EB316" s="136"/>
      <c r="EL316" s="136"/>
      <c r="EV316" s="136"/>
      <c r="FF316" s="136"/>
      <c r="FP316" s="136"/>
      <c r="FZ316" s="136"/>
      <c r="GJ316" s="136"/>
      <c r="GT316" s="136"/>
      <c r="HD316" s="136"/>
      <c r="HN316" s="136"/>
      <c r="HX316" s="136"/>
      <c r="JL316" s="136"/>
    </row>
    <row xmlns:x14ac="http://schemas.microsoft.com/office/spreadsheetml/2009/9/ac" r="317" s="3" customFormat="true" x14ac:dyDescent="0.25">
      <c r="A317" s="426"/>
      <c r="B317" s="136"/>
      <c r="L317" s="136"/>
      <c r="V317" s="136"/>
      <c r="AF317" s="136"/>
      <c r="AP317" s="136"/>
      <c r="AZ317" s="136"/>
      <c r="BA317" s="136"/>
      <c r="BB317" s="136"/>
      <c r="BC317" s="136"/>
      <c r="BD317" s="136"/>
      <c r="BE317" s="136"/>
      <c r="BF317" s="136"/>
      <c r="BG317" s="136"/>
      <c r="BJ317" s="136"/>
      <c r="BT317" s="136"/>
      <c r="CD317" s="136"/>
      <c r="CN317" s="136"/>
      <c r="CX317" s="136"/>
      <c r="DH317" s="136"/>
      <c r="DR317" s="136"/>
      <c r="EB317" s="136"/>
      <c r="EL317" s="136"/>
      <c r="EV317" s="136"/>
      <c r="FF317" s="136"/>
      <c r="FP317" s="136"/>
      <c r="FZ317" s="136"/>
      <c r="GJ317" s="136"/>
      <c r="GT317" s="136"/>
      <c r="HD317" s="136"/>
      <c r="HN317" s="136"/>
      <c r="HX317" s="136"/>
      <c r="JL317" s="136"/>
    </row>
    <row xmlns:x14ac="http://schemas.microsoft.com/office/spreadsheetml/2009/9/ac" r="318" s="3" customFormat="true" x14ac:dyDescent="0.25">
      <c r="A318" s="426"/>
      <c r="B318" s="136"/>
      <c r="L318" s="136"/>
      <c r="V318" s="136"/>
      <c r="AF318" s="136"/>
      <c r="AP318" s="136"/>
      <c r="AZ318" s="136"/>
      <c r="BA318" s="136"/>
      <c r="BB318" s="136"/>
      <c r="BC318" s="136"/>
      <c r="BD318" s="136"/>
      <c r="BE318" s="136"/>
      <c r="BF318" s="136"/>
      <c r="BG318" s="136"/>
      <c r="BJ318" s="136"/>
      <c r="BT318" s="136"/>
      <c r="CD318" s="136"/>
      <c r="CN318" s="136"/>
      <c r="CX318" s="136"/>
      <c r="DH318" s="136"/>
      <c r="DR318" s="136"/>
      <c r="EB318" s="136"/>
      <c r="EL318" s="136"/>
      <c r="EV318" s="136"/>
      <c r="FF318" s="136"/>
      <c r="FP318" s="136"/>
      <c r="FZ318" s="136"/>
      <c r="GJ318" s="136"/>
      <c r="GT318" s="136"/>
      <c r="HD318" s="136"/>
      <c r="HN318" s="136"/>
      <c r="HX318" s="136"/>
      <c r="JL318" s="136"/>
    </row>
    <row xmlns:x14ac="http://schemas.microsoft.com/office/spreadsheetml/2009/9/ac" r="319" s="3" customFormat="true" x14ac:dyDescent="0.25">
      <c r="A319" s="426"/>
      <c r="B319" s="136"/>
      <c r="L319" s="136"/>
      <c r="V319" s="136"/>
      <c r="AF319" s="136"/>
      <c r="AP319" s="136"/>
      <c r="AZ319" s="136"/>
      <c r="BA319" s="136"/>
      <c r="BB319" s="136"/>
      <c r="BC319" s="136"/>
      <c r="BD319" s="136"/>
      <c r="BE319" s="136"/>
      <c r="BF319" s="136"/>
      <c r="BG319" s="136"/>
      <c r="BJ319" s="136"/>
      <c r="BT319" s="136"/>
      <c r="CD319" s="136"/>
      <c r="CN319" s="136"/>
      <c r="CX319" s="136"/>
      <c r="DH319" s="136"/>
      <c r="DR319" s="136"/>
      <c r="EB319" s="136"/>
      <c r="EL319" s="136"/>
      <c r="EV319" s="136"/>
      <c r="FF319" s="136"/>
      <c r="FP319" s="136"/>
      <c r="FZ319" s="136"/>
      <c r="GJ319" s="136"/>
      <c r="GT319" s="136"/>
      <c r="HD319" s="136"/>
      <c r="HN319" s="136"/>
      <c r="HX319" s="136"/>
      <c r="JL319" s="136"/>
    </row>
    <row xmlns:x14ac="http://schemas.microsoft.com/office/spreadsheetml/2009/9/ac" r="320" s="3" customFormat="true" x14ac:dyDescent="0.25">
      <c r="A320" s="426"/>
      <c r="B320" s="136"/>
      <c r="L320" s="136"/>
      <c r="V320" s="136"/>
      <c r="AF320" s="136"/>
      <c r="AP320" s="136"/>
      <c r="AZ320" s="136"/>
      <c r="BA320" s="136"/>
      <c r="BB320" s="136"/>
      <c r="BC320" s="136"/>
      <c r="BD320" s="136"/>
      <c r="BE320" s="136"/>
      <c r="BF320" s="136"/>
      <c r="BG320" s="136"/>
      <c r="BJ320" s="136"/>
      <c r="BT320" s="136"/>
      <c r="CD320" s="136"/>
      <c r="CN320" s="136"/>
      <c r="CX320" s="136"/>
      <c r="DH320" s="136"/>
      <c r="DR320" s="136"/>
      <c r="EB320" s="136"/>
      <c r="EL320" s="136"/>
      <c r="EV320" s="136"/>
      <c r="FF320" s="136"/>
      <c r="FP320" s="136"/>
      <c r="FZ320" s="136"/>
      <c r="GJ320" s="136"/>
      <c r="GT320" s="136"/>
      <c r="HD320" s="136"/>
      <c r="HN320" s="136"/>
      <c r="HX320" s="136"/>
      <c r="JL320" s="136"/>
    </row>
    <row xmlns:x14ac="http://schemas.microsoft.com/office/spreadsheetml/2009/9/ac" r="321" s="3" customFormat="true" x14ac:dyDescent="0.25">
      <c r="A321" s="426"/>
      <c r="B321" s="136"/>
      <c r="L321" s="136"/>
      <c r="V321" s="136"/>
      <c r="AF321" s="136"/>
      <c r="AP321" s="136"/>
      <c r="AZ321" s="136"/>
      <c r="BA321" s="136"/>
      <c r="BB321" s="136"/>
      <c r="BC321" s="136"/>
      <c r="BD321" s="136"/>
      <c r="BE321" s="136"/>
      <c r="BF321" s="136"/>
      <c r="BG321" s="136"/>
      <c r="BJ321" s="136"/>
      <c r="BT321" s="136"/>
      <c r="CD321" s="136"/>
      <c r="CN321" s="136"/>
      <c r="CX321" s="136"/>
      <c r="DH321" s="136"/>
      <c r="DR321" s="136"/>
      <c r="EB321" s="136"/>
      <c r="EL321" s="136"/>
      <c r="EV321" s="136"/>
      <c r="FF321" s="136"/>
      <c r="FP321" s="136"/>
      <c r="FZ321" s="136"/>
      <c r="GJ321" s="136"/>
      <c r="GT321" s="136"/>
      <c r="HD321" s="136"/>
      <c r="HN321" s="136"/>
      <c r="HX321" s="136"/>
      <c r="JL321" s="136"/>
    </row>
    <row xmlns:x14ac="http://schemas.microsoft.com/office/spreadsheetml/2009/9/ac" r="322" s="3" customFormat="true" x14ac:dyDescent="0.25">
      <c r="A322" s="426"/>
      <c r="B322" s="136"/>
      <c r="L322" s="136"/>
      <c r="V322" s="136"/>
      <c r="AF322" s="136"/>
      <c r="AP322" s="136"/>
      <c r="AZ322" s="136"/>
      <c r="BA322" s="136"/>
      <c r="BB322" s="136"/>
      <c r="BC322" s="136"/>
      <c r="BD322" s="136"/>
      <c r="BE322" s="136"/>
      <c r="BF322" s="136"/>
      <c r="BG322" s="136"/>
      <c r="BJ322" s="136"/>
      <c r="BT322" s="136"/>
      <c r="CD322" s="136"/>
      <c r="CN322" s="136"/>
      <c r="CX322" s="136"/>
      <c r="DH322" s="136"/>
      <c r="DR322" s="136"/>
      <c r="EB322" s="136"/>
      <c r="EL322" s="136"/>
      <c r="EV322" s="136"/>
      <c r="FF322" s="136"/>
      <c r="FP322" s="136"/>
      <c r="FZ322" s="136"/>
      <c r="GJ322" s="136"/>
      <c r="GT322" s="136"/>
      <c r="HD322" s="136"/>
      <c r="HN322" s="136"/>
      <c r="HX322" s="136"/>
      <c r="JL322" s="136"/>
    </row>
    <row xmlns:x14ac="http://schemas.microsoft.com/office/spreadsheetml/2009/9/ac" r="323" s="3" customFormat="true" x14ac:dyDescent="0.25">
      <c r="A323" s="426"/>
      <c r="B323" s="136"/>
      <c r="L323" s="136"/>
      <c r="V323" s="136"/>
      <c r="AF323" s="136"/>
      <c r="AP323" s="136"/>
      <c r="AZ323" s="136"/>
      <c r="BA323" s="136"/>
      <c r="BB323" s="136"/>
      <c r="BC323" s="136"/>
      <c r="BD323" s="136"/>
      <c r="BE323" s="136"/>
      <c r="BF323" s="136"/>
      <c r="BG323" s="136"/>
      <c r="BJ323" s="136"/>
      <c r="BT323" s="136"/>
      <c r="CD323" s="136"/>
      <c r="CN323" s="136"/>
      <c r="CX323" s="136"/>
      <c r="DH323" s="136"/>
      <c r="DR323" s="136"/>
      <c r="EB323" s="136"/>
      <c r="EL323" s="136"/>
      <c r="EV323" s="136"/>
      <c r="FF323" s="136"/>
      <c r="FP323" s="136"/>
      <c r="FZ323" s="136"/>
      <c r="GJ323" s="136"/>
      <c r="GT323" s="136"/>
      <c r="HD323" s="136"/>
      <c r="HN323" s="136"/>
      <c r="HX323" s="136"/>
      <c r="JL323" s="136"/>
    </row>
    <row xmlns:x14ac="http://schemas.microsoft.com/office/spreadsheetml/2009/9/ac" r="324" s="3" customFormat="true" x14ac:dyDescent="0.25">
      <c r="A324" s="426"/>
      <c r="B324" s="136"/>
      <c r="L324" s="136"/>
      <c r="V324" s="136"/>
      <c r="AF324" s="136"/>
      <c r="AP324" s="136"/>
      <c r="AZ324" s="136"/>
      <c r="BA324" s="136"/>
      <c r="BB324" s="136"/>
      <c r="BC324" s="136"/>
      <c r="BD324" s="136"/>
      <c r="BE324" s="136"/>
      <c r="BF324" s="136"/>
      <c r="BG324" s="136"/>
      <c r="BJ324" s="136"/>
      <c r="BT324" s="136"/>
      <c r="CD324" s="136"/>
      <c r="CN324" s="136"/>
      <c r="CX324" s="136"/>
      <c r="DH324" s="136"/>
      <c r="DR324" s="136"/>
      <c r="EB324" s="136"/>
      <c r="EL324" s="136"/>
      <c r="EV324" s="136"/>
      <c r="FF324" s="136"/>
      <c r="FP324" s="136"/>
      <c r="FZ324" s="136"/>
      <c r="GJ324" s="136"/>
      <c r="GT324" s="136"/>
      <c r="HD324" s="136"/>
      <c r="HN324" s="136"/>
      <c r="HX324" s="136"/>
      <c r="JL324" s="136"/>
    </row>
    <row xmlns:x14ac="http://schemas.microsoft.com/office/spreadsheetml/2009/9/ac" r="325" s="3" customFormat="true" x14ac:dyDescent="0.25">
      <c r="A325" s="426"/>
      <c r="B325" s="136"/>
      <c r="L325" s="136"/>
      <c r="V325" s="136"/>
      <c r="AF325" s="136"/>
      <c r="AP325" s="136"/>
      <c r="AZ325" s="136"/>
      <c r="BA325" s="136"/>
      <c r="BB325" s="136"/>
      <c r="BC325" s="136"/>
      <c r="BD325" s="136"/>
      <c r="BE325" s="136"/>
      <c r="BF325" s="136"/>
      <c r="BG325" s="136"/>
      <c r="BJ325" s="136"/>
      <c r="BT325" s="136"/>
      <c r="CD325" s="136"/>
      <c r="CN325" s="136"/>
      <c r="CX325" s="136"/>
      <c r="DH325" s="136"/>
      <c r="DR325" s="136"/>
      <c r="EB325" s="136"/>
      <c r="EL325" s="136"/>
      <c r="EV325" s="136"/>
      <c r="FF325" s="136"/>
      <c r="FP325" s="136"/>
      <c r="FZ325" s="136"/>
      <c r="GJ325" s="136"/>
      <c r="GT325" s="136"/>
      <c r="HD325" s="136"/>
      <c r="HN325" s="136"/>
      <c r="HX325" s="136"/>
      <c r="JL325" s="136"/>
    </row>
    <row xmlns:x14ac="http://schemas.microsoft.com/office/spreadsheetml/2009/9/ac" r="326" s="3" customFormat="true" x14ac:dyDescent="0.25">
      <c r="A326" s="426"/>
      <c r="B326" s="136"/>
      <c r="L326" s="136"/>
      <c r="V326" s="136"/>
      <c r="AF326" s="136"/>
      <c r="AP326" s="136"/>
      <c r="AZ326" s="136"/>
      <c r="BA326" s="136"/>
      <c r="BB326" s="136"/>
      <c r="BC326" s="136"/>
      <c r="BD326" s="136"/>
      <c r="BE326" s="136"/>
      <c r="BF326" s="136"/>
      <c r="BG326" s="136"/>
      <c r="BJ326" s="136"/>
      <c r="BT326" s="136"/>
      <c r="CD326" s="136"/>
      <c r="CN326" s="136"/>
      <c r="CX326" s="136"/>
      <c r="DH326" s="136"/>
      <c r="DR326" s="136"/>
      <c r="EB326" s="136"/>
      <c r="EL326" s="136"/>
      <c r="EV326" s="136"/>
      <c r="FF326" s="136"/>
      <c r="FP326" s="136"/>
      <c r="FZ326" s="136"/>
      <c r="GJ326" s="136"/>
      <c r="GT326" s="136"/>
      <c r="HD326" s="136"/>
      <c r="HN326" s="136"/>
      <c r="HX326" s="136"/>
      <c r="JL326" s="136"/>
    </row>
    <row xmlns:x14ac="http://schemas.microsoft.com/office/spreadsheetml/2009/9/ac" r="327" s="3" customFormat="true" x14ac:dyDescent="0.25">
      <c r="A327" s="426"/>
      <c r="B327" s="136"/>
      <c r="L327" s="136"/>
      <c r="V327" s="136"/>
      <c r="AF327" s="136"/>
      <c r="AP327" s="136"/>
      <c r="AZ327" s="136"/>
      <c r="BA327" s="136"/>
      <c r="BB327" s="136"/>
      <c r="BC327" s="136"/>
      <c r="BD327" s="136"/>
      <c r="BE327" s="136"/>
      <c r="BF327" s="136"/>
      <c r="BG327" s="136"/>
      <c r="BJ327" s="136"/>
      <c r="BT327" s="136"/>
      <c r="CD327" s="136"/>
      <c r="CN327" s="136"/>
      <c r="CX327" s="136"/>
      <c r="DH327" s="136"/>
      <c r="DR327" s="136"/>
      <c r="EB327" s="136"/>
      <c r="EL327" s="136"/>
      <c r="EV327" s="136"/>
      <c r="FF327" s="136"/>
      <c r="FP327" s="136"/>
      <c r="FZ327" s="136"/>
      <c r="GJ327" s="136"/>
      <c r="GT327" s="136"/>
      <c r="HD327" s="136"/>
      <c r="HN327" s="136"/>
      <c r="HX327" s="136"/>
      <c r="JL327" s="136"/>
    </row>
    <row xmlns:x14ac="http://schemas.microsoft.com/office/spreadsheetml/2009/9/ac" r="328" s="3" customFormat="true" x14ac:dyDescent="0.25">
      <c r="A328" s="426"/>
      <c r="B328" s="136"/>
      <c r="L328" s="136"/>
      <c r="V328" s="136"/>
      <c r="AF328" s="136"/>
      <c r="AP328" s="136"/>
      <c r="AZ328" s="136"/>
      <c r="BA328" s="136"/>
      <c r="BB328" s="136"/>
      <c r="BC328" s="136"/>
      <c r="BD328" s="136"/>
      <c r="BE328" s="136"/>
      <c r="BF328" s="136"/>
      <c r="BG328" s="136"/>
      <c r="BJ328" s="136"/>
      <c r="BT328" s="136"/>
      <c r="CD328" s="136"/>
      <c r="CN328" s="136"/>
      <c r="CX328" s="136"/>
      <c r="DH328" s="136"/>
      <c r="DR328" s="136"/>
      <c r="EB328" s="136"/>
      <c r="EL328" s="136"/>
      <c r="EV328" s="136"/>
      <c r="FF328" s="136"/>
      <c r="FP328" s="136"/>
      <c r="FZ328" s="136"/>
      <c r="GJ328" s="136"/>
      <c r="GT328" s="136"/>
      <c r="HD328" s="136"/>
      <c r="HN328" s="136"/>
      <c r="HX328" s="136"/>
      <c r="JL328" s="136"/>
    </row>
    <row xmlns:x14ac="http://schemas.microsoft.com/office/spreadsheetml/2009/9/ac" r="329" s="3" customFormat="true" x14ac:dyDescent="0.25">
      <c r="A329" s="426"/>
      <c r="B329" s="136"/>
      <c r="L329" s="136"/>
      <c r="V329" s="136"/>
      <c r="AF329" s="136"/>
      <c r="AP329" s="136"/>
      <c r="AZ329" s="136"/>
      <c r="BA329" s="136"/>
      <c r="BB329" s="136"/>
      <c r="BC329" s="136"/>
      <c r="BD329" s="136"/>
      <c r="BE329" s="136"/>
      <c r="BF329" s="136"/>
      <c r="BG329" s="136"/>
      <c r="BJ329" s="136"/>
      <c r="BT329" s="136"/>
      <c r="CD329" s="136"/>
      <c r="CN329" s="136"/>
      <c r="CX329" s="136"/>
      <c r="DH329" s="136"/>
      <c r="DR329" s="136"/>
      <c r="EB329" s="136"/>
      <c r="EL329" s="136"/>
      <c r="EV329" s="136"/>
      <c r="FF329" s="136"/>
      <c r="FP329" s="136"/>
      <c r="FZ329" s="136"/>
      <c r="GJ329" s="136"/>
      <c r="GT329" s="136"/>
      <c r="HD329" s="136"/>
      <c r="HN329" s="136"/>
      <c r="HX329" s="136"/>
      <c r="JL329" s="136"/>
    </row>
    <row xmlns:x14ac="http://schemas.microsoft.com/office/spreadsheetml/2009/9/ac" r="330" s="3" customFormat="true" x14ac:dyDescent="0.25">
      <c r="A330" s="426"/>
      <c r="B330" s="136"/>
      <c r="L330" s="136"/>
      <c r="V330" s="136"/>
      <c r="AF330" s="136"/>
      <c r="AP330" s="136"/>
      <c r="AZ330" s="136"/>
      <c r="BA330" s="136"/>
      <c r="BB330" s="136"/>
      <c r="BC330" s="136"/>
      <c r="BD330" s="136"/>
      <c r="BE330" s="136"/>
      <c r="BF330" s="136"/>
      <c r="BG330" s="136"/>
      <c r="BJ330" s="136"/>
      <c r="BT330" s="136"/>
      <c r="CD330" s="136"/>
      <c r="CN330" s="136"/>
      <c r="CX330" s="136"/>
      <c r="DH330" s="136"/>
      <c r="DR330" s="136"/>
      <c r="EB330" s="136"/>
      <c r="EL330" s="136"/>
      <c r="EV330" s="136"/>
      <c r="FF330" s="136"/>
      <c r="FP330" s="136"/>
      <c r="FZ330" s="136"/>
      <c r="GJ330" s="136"/>
      <c r="GT330" s="136"/>
      <c r="HD330" s="136"/>
      <c r="HN330" s="136"/>
      <c r="HX330" s="136"/>
      <c r="JL330" s="136"/>
    </row>
    <row xmlns:x14ac="http://schemas.microsoft.com/office/spreadsheetml/2009/9/ac" r="331" s="3" customFormat="true" x14ac:dyDescent="0.25">
      <c r="A331" s="426"/>
      <c r="B331" s="136"/>
      <c r="L331" s="136"/>
      <c r="V331" s="136"/>
      <c r="AF331" s="136"/>
      <c r="AP331" s="136"/>
      <c r="AZ331" s="136"/>
      <c r="BA331" s="136"/>
      <c r="BB331" s="136"/>
      <c r="BC331" s="136"/>
      <c r="BD331" s="136"/>
      <c r="BE331" s="136"/>
      <c r="BF331" s="136"/>
      <c r="BG331" s="136"/>
      <c r="BJ331" s="136"/>
      <c r="BT331" s="136"/>
      <c r="CD331" s="136"/>
      <c r="CN331" s="136"/>
      <c r="CX331" s="136"/>
      <c r="DH331" s="136"/>
      <c r="DR331" s="136"/>
      <c r="EB331" s="136"/>
      <c r="EL331" s="136"/>
      <c r="EV331" s="136"/>
      <c r="FF331" s="136"/>
      <c r="FP331" s="136"/>
      <c r="FZ331" s="136"/>
      <c r="GJ331" s="136"/>
      <c r="GT331" s="136"/>
      <c r="HD331" s="136"/>
      <c r="HN331" s="136"/>
      <c r="HX331" s="136"/>
      <c r="JL331" s="136"/>
    </row>
    <row xmlns:x14ac="http://schemas.microsoft.com/office/spreadsheetml/2009/9/ac" r="332" s="3" customFormat="true" x14ac:dyDescent="0.25">
      <c r="A332" s="426"/>
      <c r="B332" s="136"/>
      <c r="L332" s="136"/>
      <c r="V332" s="136"/>
      <c r="AF332" s="136"/>
      <c r="AP332" s="136"/>
      <c r="AZ332" s="136"/>
      <c r="BA332" s="136"/>
      <c r="BB332" s="136"/>
      <c r="BC332" s="136"/>
      <c r="BD332" s="136"/>
      <c r="BE332" s="136"/>
      <c r="BF332" s="136"/>
      <c r="BG332" s="136"/>
      <c r="BJ332" s="136"/>
      <c r="BT332" s="136"/>
      <c r="CD332" s="136"/>
      <c r="CN332" s="136"/>
      <c r="CX332" s="136"/>
      <c r="DH332" s="136"/>
      <c r="DR332" s="136"/>
      <c r="EB332" s="136"/>
      <c r="EL332" s="136"/>
      <c r="EV332" s="136"/>
      <c r="FF332" s="136"/>
      <c r="FP332" s="136"/>
      <c r="FZ332" s="136"/>
      <c r="GJ332" s="136"/>
      <c r="GT332" s="136"/>
      <c r="HD332" s="136"/>
      <c r="HN332" s="136"/>
      <c r="HX332" s="136"/>
      <c r="JL332" s="136"/>
    </row>
    <row xmlns:x14ac="http://schemas.microsoft.com/office/spreadsheetml/2009/9/ac" r="333" s="3" customFormat="true" x14ac:dyDescent="0.25">
      <c r="A333" s="426"/>
      <c r="B333" s="136"/>
      <c r="L333" s="136"/>
      <c r="V333" s="136"/>
      <c r="AF333" s="136"/>
      <c r="AP333" s="136"/>
      <c r="AZ333" s="136"/>
      <c r="BA333" s="136"/>
      <c r="BB333" s="136"/>
      <c r="BC333" s="136"/>
      <c r="BD333" s="136"/>
      <c r="BE333" s="136"/>
      <c r="BF333" s="136"/>
      <c r="BG333" s="136"/>
      <c r="BJ333" s="136"/>
      <c r="BT333" s="136"/>
      <c r="CD333" s="136"/>
      <c r="CN333" s="136"/>
      <c r="CX333" s="136"/>
      <c r="DH333" s="136"/>
      <c r="DR333" s="136"/>
      <c r="EB333" s="136"/>
      <c r="EL333" s="136"/>
      <c r="EV333" s="136"/>
      <c r="FF333" s="136"/>
      <c r="FP333" s="136"/>
      <c r="FZ333" s="136"/>
      <c r="GJ333" s="136"/>
      <c r="GT333" s="136"/>
      <c r="HD333" s="136"/>
      <c r="HN333" s="136"/>
      <c r="HX333" s="136"/>
      <c r="JL333" s="136"/>
    </row>
    <row xmlns:x14ac="http://schemas.microsoft.com/office/spreadsheetml/2009/9/ac" r="334" s="3" customFormat="true" x14ac:dyDescent="0.25">
      <c r="A334" s="426"/>
      <c r="B334" s="136"/>
      <c r="L334" s="136"/>
      <c r="V334" s="136"/>
      <c r="AF334" s="136"/>
      <c r="AP334" s="136"/>
      <c r="AZ334" s="136"/>
      <c r="BA334" s="136"/>
      <c r="BB334" s="136"/>
      <c r="BC334" s="136"/>
      <c r="BD334" s="136"/>
      <c r="BE334" s="136"/>
      <c r="BF334" s="136"/>
      <c r="BG334" s="136"/>
      <c r="BJ334" s="136"/>
      <c r="BT334" s="136"/>
      <c r="CD334" s="136"/>
      <c r="CN334" s="136"/>
      <c r="CX334" s="136"/>
      <c r="DH334" s="136"/>
      <c r="DR334" s="136"/>
      <c r="EB334" s="136"/>
      <c r="EL334" s="136"/>
      <c r="EV334" s="136"/>
      <c r="FF334" s="136"/>
      <c r="FP334" s="136"/>
      <c r="FZ334" s="136"/>
      <c r="GJ334" s="136"/>
      <c r="GT334" s="136"/>
      <c r="HD334" s="136"/>
      <c r="HN334" s="136"/>
      <c r="HX334" s="136"/>
      <c r="JL334" s="136"/>
    </row>
    <row xmlns:x14ac="http://schemas.microsoft.com/office/spreadsheetml/2009/9/ac" r="335" s="3" customFormat="true" x14ac:dyDescent="0.25">
      <c r="A335" s="426"/>
      <c r="B335" s="136"/>
      <c r="L335" s="136"/>
      <c r="V335" s="136"/>
      <c r="AF335" s="136"/>
      <c r="AP335" s="136"/>
      <c r="AZ335" s="136"/>
      <c r="BA335" s="136"/>
      <c r="BB335" s="136"/>
      <c r="BC335" s="136"/>
      <c r="BD335" s="136"/>
      <c r="BE335" s="136"/>
      <c r="BF335" s="136"/>
      <c r="BG335" s="136"/>
      <c r="BJ335" s="136"/>
      <c r="BT335" s="136"/>
      <c r="CD335" s="136"/>
      <c r="CN335" s="136"/>
      <c r="CX335" s="136"/>
      <c r="DH335" s="136"/>
      <c r="DR335" s="136"/>
      <c r="EB335" s="136"/>
      <c r="EL335" s="136"/>
      <c r="EV335" s="136"/>
      <c r="FF335" s="136"/>
      <c r="FP335" s="136"/>
      <c r="FZ335" s="136"/>
      <c r="GJ335" s="136"/>
      <c r="GT335" s="136"/>
      <c r="HD335" s="136"/>
      <c r="HN335" s="136"/>
      <c r="HX335" s="136"/>
      <c r="JL335" s="136"/>
    </row>
    <row xmlns:x14ac="http://schemas.microsoft.com/office/spreadsheetml/2009/9/ac" r="336" s="3" customFormat="true" x14ac:dyDescent="0.25">
      <c r="A336" s="426"/>
      <c r="B336" s="136"/>
      <c r="L336" s="136"/>
      <c r="V336" s="136"/>
      <c r="AF336" s="136"/>
      <c r="AP336" s="136"/>
      <c r="AZ336" s="136"/>
      <c r="BA336" s="136"/>
      <c r="BB336" s="136"/>
      <c r="BC336" s="136"/>
      <c r="BD336" s="136"/>
      <c r="BE336" s="136"/>
      <c r="BF336" s="136"/>
      <c r="BG336" s="136"/>
      <c r="BJ336" s="136"/>
      <c r="BT336" s="136"/>
      <c r="CD336" s="136"/>
      <c r="CN336" s="136"/>
      <c r="CX336" s="136"/>
      <c r="DH336" s="136"/>
      <c r="DR336" s="136"/>
      <c r="EB336" s="136"/>
      <c r="EL336" s="136"/>
      <c r="EV336" s="136"/>
      <c r="FF336" s="136"/>
      <c r="FP336" s="136"/>
      <c r="FZ336" s="136"/>
      <c r="GJ336" s="136"/>
      <c r="GT336" s="136"/>
      <c r="HD336" s="136"/>
      <c r="HN336" s="136"/>
      <c r="HX336" s="136"/>
      <c r="JL336" s="136"/>
    </row>
    <row xmlns:x14ac="http://schemas.microsoft.com/office/spreadsheetml/2009/9/ac" r="337" s="3" customFormat="true" x14ac:dyDescent="0.25">
      <c r="A337" s="426"/>
      <c r="B337" s="136"/>
      <c r="L337" s="136"/>
      <c r="V337" s="136"/>
      <c r="AF337" s="136"/>
      <c r="AP337" s="136"/>
      <c r="AZ337" s="136"/>
      <c r="BA337" s="136"/>
      <c r="BB337" s="136"/>
      <c r="BC337" s="136"/>
      <c r="BD337" s="136"/>
      <c r="BE337" s="136"/>
      <c r="BF337" s="136"/>
      <c r="BG337" s="136"/>
      <c r="BJ337" s="136"/>
      <c r="BT337" s="136"/>
      <c r="CD337" s="136"/>
      <c r="CN337" s="136"/>
      <c r="CX337" s="136"/>
      <c r="DH337" s="136"/>
      <c r="DR337" s="136"/>
      <c r="EB337" s="136"/>
      <c r="EL337" s="136"/>
      <c r="EV337" s="136"/>
      <c r="FF337" s="136"/>
      <c r="FP337" s="136"/>
      <c r="FZ337" s="136"/>
      <c r="GJ337" s="136"/>
      <c r="GT337" s="136"/>
      <c r="HD337" s="136"/>
      <c r="HN337" s="136"/>
      <c r="HX337" s="136"/>
      <c r="JL337" s="136"/>
    </row>
    <row xmlns:x14ac="http://schemas.microsoft.com/office/spreadsheetml/2009/9/ac" r="338" s="3" customFormat="true" x14ac:dyDescent="0.25">
      <c r="A338" s="426"/>
      <c r="B338" s="136"/>
      <c r="L338" s="136"/>
      <c r="V338" s="136"/>
      <c r="AF338" s="136"/>
      <c r="AP338" s="136"/>
      <c r="AZ338" s="136"/>
      <c r="BA338" s="136"/>
      <c r="BB338" s="136"/>
      <c r="BC338" s="136"/>
      <c r="BD338" s="136"/>
      <c r="BE338" s="136"/>
      <c r="BF338" s="136"/>
      <c r="BG338" s="136"/>
      <c r="BJ338" s="136"/>
      <c r="BT338" s="136"/>
      <c r="CD338" s="136"/>
      <c r="CN338" s="136"/>
      <c r="CX338" s="136"/>
      <c r="DH338" s="136"/>
      <c r="DR338" s="136"/>
      <c r="EB338" s="136"/>
      <c r="EL338" s="136"/>
      <c r="EV338" s="136"/>
      <c r="FF338" s="136"/>
      <c r="FP338" s="136"/>
      <c r="FZ338" s="136"/>
      <c r="GJ338" s="136"/>
      <c r="GT338" s="136"/>
      <c r="HD338" s="136"/>
      <c r="HN338" s="136"/>
      <c r="HX338" s="136"/>
      <c r="JL338" s="136"/>
    </row>
    <row xmlns:x14ac="http://schemas.microsoft.com/office/spreadsheetml/2009/9/ac" r="339" s="3" customFormat="true" x14ac:dyDescent="0.25">
      <c r="A339" s="426"/>
      <c r="B339" s="136"/>
      <c r="L339" s="136"/>
      <c r="V339" s="136"/>
      <c r="AF339" s="136"/>
      <c r="AP339" s="136"/>
      <c r="AZ339" s="136"/>
      <c r="BA339" s="136"/>
      <c r="BB339" s="136"/>
      <c r="BC339" s="136"/>
      <c r="BD339" s="136"/>
      <c r="BE339" s="136"/>
      <c r="BF339" s="136"/>
      <c r="BG339" s="136"/>
      <c r="BJ339" s="136"/>
      <c r="BT339" s="136"/>
      <c r="CD339" s="136"/>
      <c r="CN339" s="136"/>
      <c r="CX339" s="136"/>
      <c r="DH339" s="136"/>
      <c r="DR339" s="136"/>
      <c r="EB339" s="136"/>
      <c r="EL339" s="136"/>
      <c r="EV339" s="136"/>
      <c r="FF339" s="136"/>
      <c r="FP339" s="136"/>
      <c r="FZ339" s="136"/>
      <c r="GJ339" s="136"/>
      <c r="GT339" s="136"/>
      <c r="HD339" s="136"/>
      <c r="HN339" s="136"/>
      <c r="HX339" s="136"/>
      <c r="JL339" s="136"/>
    </row>
    <row xmlns:x14ac="http://schemas.microsoft.com/office/spreadsheetml/2009/9/ac" r="340" s="3" customFormat="true" x14ac:dyDescent="0.25">
      <c r="A340" s="426"/>
      <c r="B340" s="136"/>
      <c r="L340" s="136"/>
      <c r="V340" s="136"/>
      <c r="AF340" s="136"/>
      <c r="AP340" s="136"/>
      <c r="AZ340" s="136"/>
      <c r="BA340" s="136"/>
      <c r="BB340" s="136"/>
      <c r="BC340" s="136"/>
      <c r="BD340" s="136"/>
      <c r="BE340" s="136"/>
      <c r="BF340" s="136"/>
      <c r="BG340" s="136"/>
      <c r="BJ340" s="136"/>
      <c r="BT340" s="136"/>
      <c r="CD340" s="136"/>
      <c r="CN340" s="136"/>
      <c r="CX340" s="136"/>
      <c r="DH340" s="136"/>
      <c r="DR340" s="136"/>
      <c r="EB340" s="136"/>
      <c r="EL340" s="136"/>
      <c r="EV340" s="136"/>
      <c r="FF340" s="136"/>
      <c r="FP340" s="136"/>
      <c r="FZ340" s="136"/>
      <c r="GJ340" s="136"/>
      <c r="GT340" s="136"/>
      <c r="HD340" s="136"/>
      <c r="HN340" s="136"/>
      <c r="HX340" s="136"/>
      <c r="JL340" s="136"/>
    </row>
    <row xmlns:x14ac="http://schemas.microsoft.com/office/spreadsheetml/2009/9/ac" r="341" s="3" customFormat="true" x14ac:dyDescent="0.25">
      <c r="A341" s="426"/>
      <c r="B341" s="136"/>
      <c r="L341" s="136"/>
      <c r="V341" s="136"/>
      <c r="AF341" s="136"/>
      <c r="AP341" s="136"/>
      <c r="AZ341" s="136"/>
      <c r="BA341" s="136"/>
      <c r="BB341" s="136"/>
      <c r="BC341" s="136"/>
      <c r="BD341" s="136"/>
      <c r="BE341" s="136"/>
      <c r="BF341" s="136"/>
      <c r="BG341" s="136"/>
      <c r="BJ341" s="136"/>
      <c r="BT341" s="136"/>
      <c r="CD341" s="136"/>
      <c r="CN341" s="136"/>
      <c r="CX341" s="136"/>
      <c r="DH341" s="136"/>
      <c r="DR341" s="136"/>
      <c r="EB341" s="136"/>
      <c r="EL341" s="136"/>
      <c r="EV341" s="136"/>
      <c r="FF341" s="136"/>
      <c r="FP341" s="136"/>
      <c r="FZ341" s="136"/>
      <c r="GJ341" s="136"/>
      <c r="GT341" s="136"/>
      <c r="HD341" s="136"/>
      <c r="HN341" s="136"/>
      <c r="HX341" s="136"/>
      <c r="JL341" s="136"/>
    </row>
    <row xmlns:x14ac="http://schemas.microsoft.com/office/spreadsheetml/2009/9/ac" r="342" s="3" customFormat="true" x14ac:dyDescent="0.25">
      <c r="A342" s="426"/>
      <c r="B342" s="136"/>
      <c r="L342" s="136"/>
      <c r="V342" s="136"/>
      <c r="AF342" s="136"/>
      <c r="AP342" s="136"/>
      <c r="AZ342" s="136"/>
      <c r="BA342" s="136"/>
      <c r="BB342" s="136"/>
      <c r="BC342" s="136"/>
      <c r="BD342" s="136"/>
      <c r="BE342" s="136"/>
      <c r="BF342" s="136"/>
      <c r="BG342" s="136"/>
      <c r="BJ342" s="136"/>
      <c r="BT342" s="136"/>
      <c r="CD342" s="136"/>
      <c r="CN342" s="136"/>
      <c r="CX342" s="136"/>
      <c r="DH342" s="136"/>
      <c r="DR342" s="136"/>
      <c r="EB342" s="136"/>
      <c r="EL342" s="136"/>
      <c r="EV342" s="136"/>
      <c r="FF342" s="136"/>
      <c r="FP342" s="136"/>
      <c r="FZ342" s="136"/>
      <c r="GJ342" s="136"/>
      <c r="GT342" s="136"/>
      <c r="HD342" s="136"/>
      <c r="HN342" s="136"/>
      <c r="HX342" s="136"/>
      <c r="JL342" s="136"/>
    </row>
    <row xmlns:x14ac="http://schemas.microsoft.com/office/spreadsheetml/2009/9/ac" r="343" s="3" customFormat="true" x14ac:dyDescent="0.25">
      <c r="A343" s="426"/>
      <c r="B343" s="136"/>
      <c r="L343" s="136"/>
      <c r="V343" s="136"/>
      <c r="AF343" s="136"/>
      <c r="AP343" s="136"/>
      <c r="AZ343" s="136"/>
      <c r="BA343" s="136"/>
      <c r="BB343" s="136"/>
      <c r="BC343" s="136"/>
      <c r="BD343" s="136"/>
      <c r="BE343" s="136"/>
      <c r="BF343" s="136"/>
      <c r="BG343" s="136"/>
      <c r="BJ343" s="136"/>
      <c r="BT343" s="136"/>
      <c r="CD343" s="136"/>
      <c r="CN343" s="136"/>
      <c r="CX343" s="136"/>
      <c r="DH343" s="136"/>
      <c r="DR343" s="136"/>
      <c r="EB343" s="136"/>
      <c r="EL343" s="136"/>
      <c r="EV343" s="136"/>
      <c r="FF343" s="136"/>
      <c r="FP343" s="136"/>
      <c r="FZ343" s="136"/>
      <c r="GJ343" s="136"/>
      <c r="GT343" s="136"/>
      <c r="HD343" s="136"/>
      <c r="HN343" s="136"/>
      <c r="HX343" s="136"/>
      <c r="JL343" s="136"/>
    </row>
    <row xmlns:x14ac="http://schemas.microsoft.com/office/spreadsheetml/2009/9/ac" r="344" s="3" customFormat="true" x14ac:dyDescent="0.25">
      <c r="A344" s="426"/>
      <c r="B344" s="136"/>
      <c r="L344" s="136"/>
      <c r="V344" s="136"/>
      <c r="AF344" s="136"/>
      <c r="AP344" s="136"/>
      <c r="AZ344" s="136"/>
      <c r="BA344" s="136"/>
      <c r="BB344" s="136"/>
      <c r="BC344" s="136"/>
      <c r="BD344" s="136"/>
      <c r="BE344" s="136"/>
      <c r="BF344" s="136"/>
      <c r="BG344" s="136"/>
      <c r="BJ344" s="136"/>
      <c r="BT344" s="136"/>
      <c r="CD344" s="136"/>
      <c r="CN344" s="136"/>
      <c r="CX344" s="136"/>
      <c r="DH344" s="136"/>
      <c r="DR344" s="136"/>
      <c r="EB344" s="136"/>
      <c r="EL344" s="136"/>
      <c r="EV344" s="136"/>
      <c r="FF344" s="136"/>
      <c r="FP344" s="136"/>
      <c r="FZ344" s="136"/>
      <c r="GJ344" s="136"/>
      <c r="GT344" s="136"/>
      <c r="HD344" s="136"/>
      <c r="HN344" s="136"/>
      <c r="HX344" s="136"/>
      <c r="JL344" s="136"/>
    </row>
    <row xmlns:x14ac="http://schemas.microsoft.com/office/spreadsheetml/2009/9/ac" r="345" s="3" customFormat="true" x14ac:dyDescent="0.25">
      <c r="A345" s="426"/>
      <c r="B345" s="136"/>
      <c r="L345" s="136"/>
      <c r="V345" s="136"/>
      <c r="AF345" s="136"/>
      <c r="AP345" s="136"/>
      <c r="AZ345" s="136"/>
      <c r="BA345" s="136"/>
      <c r="BB345" s="136"/>
      <c r="BC345" s="136"/>
      <c r="BD345" s="136"/>
      <c r="BE345" s="136"/>
      <c r="BF345" s="136"/>
      <c r="BG345" s="136"/>
      <c r="BJ345" s="136"/>
      <c r="BT345" s="136"/>
      <c r="CD345" s="136"/>
      <c r="CN345" s="136"/>
      <c r="CX345" s="136"/>
      <c r="DH345" s="136"/>
      <c r="DR345" s="136"/>
      <c r="EB345" s="136"/>
      <c r="EL345" s="136"/>
      <c r="EV345" s="136"/>
      <c r="FF345" s="136"/>
      <c r="FP345" s="136"/>
      <c r="FZ345" s="136"/>
      <c r="GJ345" s="136"/>
      <c r="GT345" s="136"/>
      <c r="HD345" s="136"/>
      <c r="HN345" s="136"/>
      <c r="HX345" s="136"/>
      <c r="JL345" s="136"/>
    </row>
    <row xmlns:x14ac="http://schemas.microsoft.com/office/spreadsheetml/2009/9/ac" r="346" s="3" customFormat="true" x14ac:dyDescent="0.25">
      <c r="A346" s="426"/>
      <c r="B346" s="136"/>
      <c r="L346" s="136"/>
      <c r="V346" s="136"/>
      <c r="AF346" s="136"/>
      <c r="AP346" s="136"/>
      <c r="AZ346" s="136"/>
      <c r="BA346" s="136"/>
      <c r="BB346" s="136"/>
      <c r="BC346" s="136"/>
      <c r="BD346" s="136"/>
      <c r="BE346" s="136"/>
      <c r="BF346" s="136"/>
      <c r="BG346" s="136"/>
      <c r="BJ346" s="136"/>
      <c r="BT346" s="136"/>
      <c r="CD346" s="136"/>
      <c r="CN346" s="136"/>
      <c r="CX346" s="136"/>
      <c r="DH346" s="136"/>
      <c r="DR346" s="136"/>
      <c r="EB346" s="136"/>
      <c r="EL346" s="136"/>
      <c r="EV346" s="136"/>
      <c r="FF346" s="136"/>
      <c r="FP346" s="136"/>
      <c r="FZ346" s="136"/>
      <c r="GJ346" s="136"/>
      <c r="GT346" s="136"/>
      <c r="HD346" s="136"/>
      <c r="HN346" s="136"/>
      <c r="HX346" s="136"/>
      <c r="JL346" s="136"/>
    </row>
    <row xmlns:x14ac="http://schemas.microsoft.com/office/spreadsheetml/2009/9/ac" r="347" s="3" customFormat="true" x14ac:dyDescent="0.25">
      <c r="A347" s="426"/>
      <c r="B347" s="136"/>
      <c r="L347" s="136"/>
      <c r="V347" s="136"/>
      <c r="AF347" s="136"/>
      <c r="AP347" s="136"/>
      <c r="AZ347" s="136"/>
      <c r="BA347" s="136"/>
      <c r="BB347" s="136"/>
      <c r="BC347" s="136"/>
      <c r="BD347" s="136"/>
      <c r="BE347" s="136"/>
      <c r="BF347" s="136"/>
      <c r="BG347" s="136"/>
      <c r="BJ347" s="136"/>
      <c r="BT347" s="136"/>
      <c r="CD347" s="136"/>
      <c r="CN347" s="136"/>
      <c r="CX347" s="136"/>
      <c r="DH347" s="136"/>
      <c r="DR347" s="136"/>
      <c r="EB347" s="136"/>
      <c r="EL347" s="136"/>
      <c r="EV347" s="136"/>
      <c r="FF347" s="136"/>
      <c r="FP347" s="136"/>
      <c r="FZ347" s="136"/>
      <c r="GJ347" s="136"/>
      <c r="GT347" s="136"/>
      <c r="HD347" s="136"/>
      <c r="HN347" s="136"/>
      <c r="HX347" s="136"/>
      <c r="JL347" s="136"/>
    </row>
    <row xmlns:x14ac="http://schemas.microsoft.com/office/spreadsheetml/2009/9/ac" r="348" s="3" customFormat="true" x14ac:dyDescent="0.25">
      <c r="A348" s="426"/>
      <c r="B348" s="136"/>
      <c r="L348" s="136"/>
      <c r="V348" s="136"/>
      <c r="AF348" s="136"/>
      <c r="AP348" s="136"/>
      <c r="AZ348" s="136"/>
      <c r="BA348" s="136"/>
      <c r="BB348" s="136"/>
      <c r="BC348" s="136"/>
      <c r="BD348" s="136"/>
      <c r="BE348" s="136"/>
      <c r="BF348" s="136"/>
      <c r="BG348" s="136"/>
      <c r="BJ348" s="136"/>
      <c r="BT348" s="136"/>
      <c r="CD348" s="136"/>
      <c r="CN348" s="136"/>
      <c r="CX348" s="136"/>
      <c r="DH348" s="136"/>
      <c r="DR348" s="136"/>
      <c r="EB348" s="136"/>
      <c r="EL348" s="136"/>
      <c r="EV348" s="136"/>
      <c r="FF348" s="136"/>
      <c r="FP348" s="136"/>
      <c r="FZ348" s="136"/>
      <c r="GJ348" s="136"/>
      <c r="GT348" s="136"/>
      <c r="HD348" s="136"/>
      <c r="HN348" s="136"/>
      <c r="HX348" s="136"/>
      <c r="JL348" s="136"/>
    </row>
    <row xmlns:x14ac="http://schemas.microsoft.com/office/spreadsheetml/2009/9/ac" r="349" s="3" customFormat="true" x14ac:dyDescent="0.25">
      <c r="A349" s="426"/>
      <c r="B349" s="136"/>
      <c r="L349" s="136"/>
      <c r="V349" s="136"/>
      <c r="AF349" s="136"/>
      <c r="AP349" s="136"/>
      <c r="AZ349" s="136"/>
      <c r="BA349" s="136"/>
      <c r="BB349" s="136"/>
      <c r="BC349" s="136"/>
      <c r="BD349" s="136"/>
      <c r="BE349" s="136"/>
      <c r="BF349" s="136"/>
      <c r="BG349" s="136"/>
      <c r="BJ349" s="136"/>
      <c r="BT349" s="136"/>
      <c r="CD349" s="136"/>
      <c r="CN349" s="136"/>
      <c r="CX349" s="136"/>
      <c r="DH349" s="136"/>
      <c r="DR349" s="136"/>
      <c r="EB349" s="136"/>
      <c r="EL349" s="136"/>
      <c r="EV349" s="136"/>
      <c r="FF349" s="136"/>
      <c r="FP349" s="136"/>
      <c r="FZ349" s="136"/>
      <c r="GJ349" s="136"/>
      <c r="GT349" s="136"/>
      <c r="HD349" s="136"/>
      <c r="HN349" s="136"/>
      <c r="HX349" s="136"/>
      <c r="JL349" s="136"/>
    </row>
    <row xmlns:x14ac="http://schemas.microsoft.com/office/spreadsheetml/2009/9/ac" r="350" s="3" customFormat="true" x14ac:dyDescent="0.25">
      <c r="A350" s="426"/>
      <c r="B350" s="136"/>
      <c r="L350" s="136"/>
      <c r="V350" s="136"/>
      <c r="AF350" s="136"/>
      <c r="AP350" s="136"/>
      <c r="AZ350" s="136"/>
      <c r="BA350" s="136"/>
      <c r="BB350" s="136"/>
      <c r="BC350" s="136"/>
      <c r="BD350" s="136"/>
      <c r="BE350" s="136"/>
      <c r="BF350" s="136"/>
      <c r="BG350" s="136"/>
      <c r="BJ350" s="136"/>
      <c r="BT350" s="136"/>
      <c r="CD350" s="136"/>
      <c r="CN350" s="136"/>
      <c r="CX350" s="136"/>
      <c r="DH350" s="136"/>
      <c r="DR350" s="136"/>
      <c r="EB350" s="136"/>
      <c r="EL350" s="136"/>
      <c r="EV350" s="136"/>
      <c r="FF350" s="136"/>
      <c r="FP350" s="136"/>
      <c r="FZ350" s="136"/>
      <c r="GJ350" s="136"/>
      <c r="GT350" s="136"/>
      <c r="HD350" s="136"/>
      <c r="HN350" s="136"/>
      <c r="HX350" s="136"/>
      <c r="JL350" s="136"/>
    </row>
    <row xmlns:x14ac="http://schemas.microsoft.com/office/spreadsheetml/2009/9/ac" r="351" s="3" customFormat="true" x14ac:dyDescent="0.25">
      <c r="A351" s="426"/>
      <c r="B351" s="136"/>
      <c r="L351" s="136"/>
      <c r="V351" s="136"/>
      <c r="AF351" s="136"/>
      <c r="AP351" s="136"/>
      <c r="AZ351" s="136"/>
      <c r="BA351" s="136"/>
      <c r="BB351" s="136"/>
      <c r="BC351" s="136"/>
      <c r="BD351" s="136"/>
      <c r="BE351" s="136"/>
      <c r="BF351" s="136"/>
      <c r="BG351" s="136"/>
      <c r="BJ351" s="136"/>
      <c r="BT351" s="136"/>
      <c r="CD351" s="136"/>
      <c r="CN351" s="136"/>
      <c r="CX351" s="136"/>
      <c r="DH351" s="136"/>
      <c r="DR351" s="136"/>
      <c r="EB351" s="136"/>
      <c r="EL351" s="136"/>
      <c r="EV351" s="136"/>
      <c r="FF351" s="136"/>
      <c r="FP351" s="136"/>
      <c r="FZ351" s="136"/>
      <c r="GJ351" s="136"/>
      <c r="GT351" s="136"/>
      <c r="HD351" s="136"/>
      <c r="HN351" s="136"/>
      <c r="HX351" s="136"/>
      <c r="JL351" s="136"/>
    </row>
    <row xmlns:x14ac="http://schemas.microsoft.com/office/spreadsheetml/2009/9/ac" r="352" s="3" customFormat="true" x14ac:dyDescent="0.25">
      <c r="A352" s="426"/>
      <c r="B352" s="136"/>
      <c r="L352" s="136"/>
      <c r="V352" s="136"/>
      <c r="AF352" s="136"/>
      <c r="AP352" s="136"/>
      <c r="AZ352" s="136"/>
      <c r="BA352" s="136"/>
      <c r="BB352" s="136"/>
      <c r="BC352" s="136"/>
      <c r="BD352" s="136"/>
      <c r="BE352" s="136"/>
      <c r="BF352" s="136"/>
      <c r="BG352" s="136"/>
      <c r="BJ352" s="136"/>
      <c r="BT352" s="136"/>
      <c r="CD352" s="136"/>
      <c r="CN352" s="136"/>
      <c r="CX352" s="136"/>
      <c r="DH352" s="136"/>
      <c r="DR352" s="136"/>
      <c r="EB352" s="136"/>
      <c r="EL352" s="136"/>
      <c r="EV352" s="136"/>
      <c r="FF352" s="136"/>
      <c r="FP352" s="136"/>
      <c r="FZ352" s="136"/>
      <c r="GJ352" s="136"/>
      <c r="GT352" s="136"/>
      <c r="HD352" s="136"/>
      <c r="HN352" s="136"/>
      <c r="HX352" s="136"/>
      <c r="JL352" s="136"/>
    </row>
    <row xmlns:x14ac="http://schemas.microsoft.com/office/spreadsheetml/2009/9/ac" r="353" s="3" customFormat="true" x14ac:dyDescent="0.25">
      <c r="A353" s="426"/>
      <c r="B353" s="136"/>
      <c r="L353" s="136"/>
      <c r="V353" s="136"/>
      <c r="AF353" s="136"/>
      <c r="AP353" s="136"/>
      <c r="AZ353" s="136"/>
      <c r="BA353" s="136"/>
      <c r="BB353" s="136"/>
      <c r="BC353" s="136"/>
      <c r="BD353" s="136"/>
      <c r="BE353" s="136"/>
      <c r="BF353" s="136"/>
      <c r="BG353" s="136"/>
      <c r="BJ353" s="136"/>
      <c r="BT353" s="136"/>
      <c r="CD353" s="136"/>
      <c r="CN353" s="136"/>
      <c r="CX353" s="136"/>
      <c r="DH353" s="136"/>
      <c r="DR353" s="136"/>
      <c r="EB353" s="136"/>
      <c r="EL353" s="136"/>
      <c r="EV353" s="136"/>
      <c r="FF353" s="136"/>
      <c r="FP353" s="136"/>
      <c r="FZ353" s="136"/>
      <c r="GJ353" s="136"/>
      <c r="GT353" s="136"/>
      <c r="HD353" s="136"/>
      <c r="HN353" s="136"/>
      <c r="HX353" s="136"/>
      <c r="JL353" s="136"/>
    </row>
    <row xmlns:x14ac="http://schemas.microsoft.com/office/spreadsheetml/2009/9/ac" r="354" s="3" customFormat="true" x14ac:dyDescent="0.25">
      <c r="A354" s="426"/>
      <c r="B354" s="136"/>
      <c r="L354" s="136"/>
      <c r="V354" s="136"/>
      <c r="AF354" s="136"/>
      <c r="AP354" s="136"/>
      <c r="AZ354" s="136"/>
      <c r="BA354" s="136"/>
      <c r="BB354" s="136"/>
      <c r="BC354" s="136"/>
      <c r="BD354" s="136"/>
      <c r="BE354" s="136"/>
      <c r="BF354" s="136"/>
      <c r="BG354" s="136"/>
      <c r="BJ354" s="136"/>
      <c r="BT354" s="136"/>
      <c r="CD354" s="136"/>
      <c r="CN354" s="136"/>
      <c r="CX354" s="136"/>
      <c r="DH354" s="136"/>
      <c r="DR354" s="136"/>
      <c r="EB354" s="136"/>
      <c r="EL354" s="136"/>
      <c r="EV354" s="136"/>
      <c r="FF354" s="136"/>
      <c r="FP354" s="136"/>
      <c r="FZ354" s="136"/>
      <c r="GJ354" s="136"/>
      <c r="GT354" s="136"/>
      <c r="HD354" s="136"/>
      <c r="HN354" s="136"/>
      <c r="HX354" s="136"/>
      <c r="JL354" s="136"/>
    </row>
    <row xmlns:x14ac="http://schemas.microsoft.com/office/spreadsheetml/2009/9/ac" r="355" s="3" customFormat="true" x14ac:dyDescent="0.25">
      <c r="A355" s="426"/>
      <c r="B355" s="136"/>
      <c r="L355" s="136"/>
      <c r="V355" s="136"/>
      <c r="AF355" s="136"/>
      <c r="AP355" s="136"/>
      <c r="AZ355" s="136"/>
      <c r="BA355" s="136"/>
      <c r="BB355" s="136"/>
      <c r="BC355" s="136"/>
      <c r="BD355" s="136"/>
      <c r="BE355" s="136"/>
      <c r="BF355" s="136"/>
      <c r="BG355" s="136"/>
      <c r="BJ355" s="136"/>
      <c r="BT355" s="136"/>
      <c r="CD355" s="136"/>
      <c r="CN355" s="136"/>
      <c r="CX355" s="136"/>
      <c r="DH355" s="136"/>
      <c r="DR355" s="136"/>
      <c r="EB355" s="136"/>
      <c r="EL355" s="136"/>
      <c r="EV355" s="136"/>
      <c r="FF355" s="136"/>
      <c r="FP355" s="136"/>
      <c r="FZ355" s="136"/>
      <c r="GJ355" s="136"/>
      <c r="GT355" s="136"/>
      <c r="HD355" s="136"/>
      <c r="HN355" s="136"/>
      <c r="HX355" s="136"/>
      <c r="JL355" s="136"/>
    </row>
    <row xmlns:x14ac="http://schemas.microsoft.com/office/spreadsheetml/2009/9/ac" r="356" s="3" customFormat="true" x14ac:dyDescent="0.25">
      <c r="A356" s="426"/>
      <c r="B356" s="136"/>
      <c r="L356" s="136"/>
      <c r="V356" s="136"/>
      <c r="AF356" s="136"/>
      <c r="AP356" s="136"/>
      <c r="AZ356" s="136"/>
      <c r="BA356" s="136"/>
      <c r="BB356" s="136"/>
      <c r="BC356" s="136"/>
      <c r="BD356" s="136"/>
      <c r="BE356" s="136"/>
      <c r="BF356" s="136"/>
      <c r="BG356" s="136"/>
      <c r="BJ356" s="136"/>
      <c r="BT356" s="136"/>
      <c r="CD356" s="136"/>
      <c r="CN356" s="136"/>
      <c r="CX356" s="136"/>
      <c r="DH356" s="136"/>
      <c r="DR356" s="136"/>
      <c r="EB356" s="136"/>
      <c r="EL356" s="136"/>
      <c r="EV356" s="136"/>
      <c r="FF356" s="136"/>
      <c r="FP356" s="136"/>
      <c r="FZ356" s="136"/>
      <c r="GJ356" s="136"/>
      <c r="GT356" s="136"/>
      <c r="HD356" s="136"/>
      <c r="HN356" s="136"/>
      <c r="HX356" s="136"/>
      <c r="JL356" s="136"/>
    </row>
    <row xmlns:x14ac="http://schemas.microsoft.com/office/spreadsheetml/2009/9/ac" r="357" s="3" customFormat="true" x14ac:dyDescent="0.25">
      <c r="A357" s="426"/>
      <c r="B357" s="136"/>
      <c r="L357" s="136"/>
      <c r="V357" s="136"/>
      <c r="AF357" s="136"/>
      <c r="AP357" s="136"/>
      <c r="AZ357" s="136"/>
      <c r="BA357" s="136"/>
      <c r="BB357" s="136"/>
      <c r="BC357" s="136"/>
      <c r="BD357" s="136"/>
      <c r="BE357" s="136"/>
      <c r="BF357" s="136"/>
      <c r="BG357" s="136"/>
      <c r="BJ357" s="136"/>
      <c r="BT357" s="136"/>
      <c r="CD357" s="136"/>
      <c r="CN357" s="136"/>
      <c r="CX357" s="136"/>
      <c r="DH357" s="136"/>
      <c r="DR357" s="136"/>
      <c r="EB357" s="136"/>
      <c r="EL357" s="136"/>
      <c r="EV357" s="136"/>
      <c r="FF357" s="136"/>
      <c r="FP357" s="136"/>
      <c r="FZ357" s="136"/>
      <c r="GJ357" s="136"/>
      <c r="GT357" s="136"/>
      <c r="HD357" s="136"/>
      <c r="HN357" s="136"/>
      <c r="HX357" s="136"/>
      <c r="JL357" s="136"/>
    </row>
    <row xmlns:x14ac="http://schemas.microsoft.com/office/spreadsheetml/2009/9/ac" r="358" s="3" customFormat="true" x14ac:dyDescent="0.25">
      <c r="A358" s="426"/>
      <c r="B358" s="136"/>
      <c r="L358" s="136"/>
      <c r="V358" s="136"/>
      <c r="AF358" s="136"/>
      <c r="AP358" s="136"/>
      <c r="AZ358" s="136"/>
      <c r="BA358" s="136"/>
      <c r="BB358" s="136"/>
      <c r="BC358" s="136"/>
      <c r="BD358" s="136"/>
      <c r="BE358" s="136"/>
      <c r="BF358" s="136"/>
      <c r="BG358" s="136"/>
      <c r="BJ358" s="136"/>
      <c r="BT358" s="136"/>
      <c r="CD358" s="136"/>
      <c r="CN358" s="136"/>
      <c r="CX358" s="136"/>
      <c r="DH358" s="136"/>
      <c r="DR358" s="136"/>
      <c r="EB358" s="136"/>
      <c r="EL358" s="136"/>
      <c r="EV358" s="136"/>
      <c r="FF358" s="136"/>
      <c r="FP358" s="136"/>
      <c r="FZ358" s="136"/>
      <c r="GJ358" s="136"/>
      <c r="GT358" s="136"/>
      <c r="HD358" s="136"/>
      <c r="HN358" s="136"/>
      <c r="HX358" s="136"/>
      <c r="JL358" s="136"/>
    </row>
    <row xmlns:x14ac="http://schemas.microsoft.com/office/spreadsheetml/2009/9/ac" r="359" s="3" customFormat="true" x14ac:dyDescent="0.25">
      <c r="A359" s="426"/>
      <c r="B359" s="136"/>
      <c r="L359" s="136"/>
      <c r="V359" s="136"/>
      <c r="AF359" s="136"/>
      <c r="AP359" s="136"/>
      <c r="AZ359" s="136"/>
      <c r="BA359" s="136"/>
      <c r="BB359" s="136"/>
      <c r="BC359" s="136"/>
      <c r="BD359" s="136"/>
      <c r="BE359" s="136"/>
      <c r="BF359" s="136"/>
      <c r="BG359" s="136"/>
      <c r="BJ359" s="136"/>
      <c r="BT359" s="136"/>
      <c r="CD359" s="136"/>
      <c r="CN359" s="136"/>
      <c r="CX359" s="136"/>
      <c r="DH359" s="136"/>
      <c r="DR359" s="136"/>
      <c r="EB359" s="136"/>
      <c r="EL359" s="136"/>
      <c r="EV359" s="136"/>
      <c r="FF359" s="136"/>
      <c r="FP359" s="136"/>
      <c r="FZ359" s="136"/>
      <c r="GJ359" s="136"/>
      <c r="GT359" s="136"/>
      <c r="HD359" s="136"/>
      <c r="HN359" s="136"/>
      <c r="HX359" s="136"/>
      <c r="JL359" s="136"/>
    </row>
    <row xmlns:x14ac="http://schemas.microsoft.com/office/spreadsheetml/2009/9/ac" r="360" s="3" customFormat="true" x14ac:dyDescent="0.25">
      <c r="A360" s="426"/>
      <c r="B360" s="136"/>
      <c r="L360" s="136"/>
      <c r="V360" s="136"/>
      <c r="AF360" s="136"/>
      <c r="AP360" s="136"/>
      <c r="AZ360" s="136"/>
      <c r="BA360" s="136"/>
      <c r="BB360" s="136"/>
      <c r="BC360" s="136"/>
      <c r="BD360" s="136"/>
      <c r="BE360" s="136"/>
      <c r="BF360" s="136"/>
      <c r="BG360" s="136"/>
      <c r="BJ360" s="136"/>
      <c r="BT360" s="136"/>
      <c r="CD360" s="136"/>
      <c r="CN360" s="136"/>
      <c r="CX360" s="136"/>
      <c r="DH360" s="136"/>
      <c r="DR360" s="136"/>
      <c r="EB360" s="136"/>
      <c r="EL360" s="136"/>
      <c r="EV360" s="136"/>
      <c r="FF360" s="136"/>
      <c r="FP360" s="136"/>
      <c r="FZ360" s="136"/>
      <c r="GJ360" s="136"/>
      <c r="GT360" s="136"/>
      <c r="HD360" s="136"/>
      <c r="HN360" s="136"/>
      <c r="HX360" s="136"/>
      <c r="JL360" s="136"/>
    </row>
    <row xmlns:x14ac="http://schemas.microsoft.com/office/spreadsheetml/2009/9/ac" r="361" s="3" customFormat="true" x14ac:dyDescent="0.25">
      <c r="A361" s="426"/>
      <c r="B361" s="136"/>
      <c r="L361" s="136"/>
      <c r="V361" s="136"/>
      <c r="AF361" s="136"/>
      <c r="AP361" s="136"/>
      <c r="AZ361" s="136"/>
      <c r="BA361" s="136"/>
      <c r="BB361" s="136"/>
      <c r="BC361" s="136"/>
      <c r="BD361" s="136"/>
      <c r="BE361" s="136"/>
      <c r="BF361" s="136"/>
      <c r="BG361" s="136"/>
      <c r="BJ361" s="136"/>
      <c r="BT361" s="136"/>
      <c r="CD361" s="136"/>
      <c r="CN361" s="136"/>
      <c r="CX361" s="136"/>
      <c r="DH361" s="136"/>
      <c r="DR361" s="136"/>
      <c r="EB361" s="136"/>
      <c r="EL361" s="136"/>
      <c r="EV361" s="136"/>
      <c r="FF361" s="136"/>
      <c r="FP361" s="136"/>
      <c r="FZ361" s="136"/>
      <c r="GJ361" s="136"/>
      <c r="GT361" s="136"/>
      <c r="HD361" s="136"/>
      <c r="HN361" s="136"/>
      <c r="HX361" s="136"/>
      <c r="JL361" s="136"/>
    </row>
    <row xmlns:x14ac="http://schemas.microsoft.com/office/spreadsheetml/2009/9/ac" r="362" s="3" customFormat="true" x14ac:dyDescent="0.25">
      <c r="A362" s="426"/>
      <c r="B362" s="136"/>
      <c r="L362" s="136"/>
      <c r="V362" s="136"/>
      <c r="AF362" s="136"/>
      <c r="AP362" s="136"/>
      <c r="AZ362" s="136"/>
      <c r="BA362" s="136"/>
      <c r="BB362" s="136"/>
      <c r="BC362" s="136"/>
      <c r="BD362" s="136"/>
      <c r="BE362" s="136"/>
      <c r="BF362" s="136"/>
      <c r="BG362" s="136"/>
      <c r="BJ362" s="136"/>
      <c r="BT362" s="136"/>
      <c r="CD362" s="136"/>
      <c r="CN362" s="136"/>
      <c r="CX362" s="136"/>
      <c r="DH362" s="136"/>
      <c r="DR362" s="136"/>
      <c r="EB362" s="136"/>
      <c r="EL362" s="136"/>
      <c r="EV362" s="136"/>
      <c r="FF362" s="136"/>
      <c r="FP362" s="136"/>
      <c r="FZ362" s="136"/>
      <c r="GJ362" s="136"/>
      <c r="GT362" s="136"/>
      <c r="HD362" s="136"/>
      <c r="HN362" s="136"/>
      <c r="HX362" s="136"/>
      <c r="JL362" s="136"/>
    </row>
    <row xmlns:x14ac="http://schemas.microsoft.com/office/spreadsheetml/2009/9/ac" r="363" s="3" customFormat="true" x14ac:dyDescent="0.25">
      <c r="A363" s="426"/>
      <c r="B363" s="136"/>
      <c r="L363" s="136"/>
      <c r="V363" s="136"/>
      <c r="AF363" s="136"/>
      <c r="AP363" s="136"/>
      <c r="AZ363" s="136"/>
      <c r="BA363" s="136"/>
      <c r="BB363" s="136"/>
      <c r="BC363" s="136"/>
      <c r="BD363" s="136"/>
      <c r="BE363" s="136"/>
      <c r="BF363" s="136"/>
      <c r="BG363" s="136"/>
      <c r="BJ363" s="136"/>
      <c r="BT363" s="136"/>
      <c r="CD363" s="136"/>
      <c r="CN363" s="136"/>
      <c r="CX363" s="136"/>
      <c r="DH363" s="136"/>
      <c r="DR363" s="136"/>
      <c r="EB363" s="136"/>
      <c r="EL363" s="136"/>
      <c r="EV363" s="136"/>
      <c r="FF363" s="136"/>
      <c r="FP363" s="136"/>
      <c r="FZ363" s="136"/>
      <c r="GJ363" s="136"/>
      <c r="GT363" s="136"/>
      <c r="HD363" s="136"/>
      <c r="HN363" s="136"/>
      <c r="HX363" s="136"/>
      <c r="JL363" s="136"/>
    </row>
    <row xmlns:x14ac="http://schemas.microsoft.com/office/spreadsheetml/2009/9/ac" r="364" s="3" customFormat="true" x14ac:dyDescent="0.25">
      <c r="A364" s="426"/>
      <c r="B364" s="136"/>
      <c r="L364" s="136"/>
      <c r="V364" s="136"/>
      <c r="AF364" s="136"/>
      <c r="AP364" s="136"/>
      <c r="AZ364" s="136"/>
      <c r="BA364" s="136"/>
      <c r="BB364" s="136"/>
      <c r="BC364" s="136"/>
      <c r="BD364" s="136"/>
      <c r="BE364" s="136"/>
      <c r="BF364" s="136"/>
      <c r="BG364" s="136"/>
      <c r="BJ364" s="136"/>
      <c r="BT364" s="136"/>
      <c r="CD364" s="136"/>
      <c r="CN364" s="136"/>
      <c r="CX364" s="136"/>
      <c r="DH364" s="136"/>
      <c r="DR364" s="136"/>
      <c r="EB364" s="136"/>
      <c r="EL364" s="136"/>
      <c r="EV364" s="136"/>
      <c r="FF364" s="136"/>
      <c r="FP364" s="136"/>
      <c r="FZ364" s="136"/>
      <c r="GJ364" s="136"/>
      <c r="GT364" s="136"/>
      <c r="HD364" s="136"/>
      <c r="HN364" s="136"/>
      <c r="HX364" s="136"/>
      <c r="JL364" s="136"/>
    </row>
    <row xmlns:x14ac="http://schemas.microsoft.com/office/spreadsheetml/2009/9/ac" r="365" s="3" customFormat="true" x14ac:dyDescent="0.25">
      <c r="A365" s="426"/>
      <c r="B365" s="136"/>
      <c r="L365" s="136"/>
      <c r="V365" s="136"/>
      <c r="AF365" s="136"/>
      <c r="AP365" s="136"/>
      <c r="AZ365" s="136"/>
      <c r="BA365" s="136"/>
      <c r="BB365" s="136"/>
      <c r="BC365" s="136"/>
      <c r="BD365" s="136"/>
      <c r="BE365" s="136"/>
      <c r="BF365" s="136"/>
      <c r="BG365" s="136"/>
      <c r="BJ365" s="136"/>
      <c r="BT365" s="136"/>
      <c r="CD365" s="136"/>
      <c r="CN365" s="136"/>
      <c r="CX365" s="136"/>
      <c r="DH365" s="136"/>
      <c r="DR365" s="136"/>
      <c r="EB365" s="136"/>
      <c r="EL365" s="136"/>
      <c r="EV365" s="136"/>
      <c r="FF365" s="136"/>
      <c r="FP365" s="136"/>
      <c r="FZ365" s="136"/>
      <c r="GJ365" s="136"/>
      <c r="GT365" s="136"/>
      <c r="HD365" s="136"/>
      <c r="HN365" s="136"/>
      <c r="HX365" s="136"/>
      <c r="JL365" s="136"/>
    </row>
    <row xmlns:x14ac="http://schemas.microsoft.com/office/spreadsheetml/2009/9/ac" r="366" s="3" customFormat="true" x14ac:dyDescent="0.25">
      <c r="A366" s="426"/>
      <c r="B366" s="136"/>
      <c r="L366" s="136"/>
      <c r="V366" s="136"/>
      <c r="AF366" s="136"/>
      <c r="AP366" s="136"/>
      <c r="AZ366" s="136"/>
      <c r="BA366" s="136"/>
      <c r="BB366" s="136"/>
      <c r="BC366" s="136"/>
      <c r="BD366" s="136"/>
      <c r="BE366" s="136"/>
      <c r="BF366" s="136"/>
      <c r="BG366" s="136"/>
      <c r="BJ366" s="136"/>
      <c r="BT366" s="136"/>
      <c r="CD366" s="136"/>
      <c r="CN366" s="136"/>
      <c r="CX366" s="136"/>
      <c r="DH366" s="136"/>
      <c r="DR366" s="136"/>
      <c r="EB366" s="136"/>
      <c r="EL366" s="136"/>
      <c r="EV366" s="136"/>
      <c r="FF366" s="136"/>
      <c r="FP366" s="136"/>
      <c r="FZ366" s="136"/>
      <c r="GJ366" s="136"/>
      <c r="GT366" s="136"/>
      <c r="HD366" s="136"/>
      <c r="HN366" s="136"/>
      <c r="HX366" s="136"/>
      <c r="JL366" s="136"/>
    </row>
    <row xmlns:x14ac="http://schemas.microsoft.com/office/spreadsheetml/2009/9/ac" r="367" s="3" customFormat="true" x14ac:dyDescent="0.25">
      <c r="A367" s="426"/>
      <c r="B367" s="136"/>
      <c r="L367" s="136"/>
      <c r="V367" s="136"/>
      <c r="AF367" s="136"/>
      <c r="AP367" s="136"/>
      <c r="AZ367" s="136"/>
      <c r="BA367" s="136"/>
      <c r="BB367" s="136"/>
      <c r="BC367" s="136"/>
      <c r="BD367" s="136"/>
      <c r="BE367" s="136"/>
      <c r="BF367" s="136"/>
      <c r="BG367" s="136"/>
      <c r="BJ367" s="136"/>
      <c r="BT367" s="136"/>
      <c r="CD367" s="136"/>
      <c r="CN367" s="136"/>
      <c r="CX367" s="136"/>
      <c r="DH367" s="136"/>
      <c r="DR367" s="136"/>
      <c r="EB367" s="136"/>
      <c r="EL367" s="136"/>
      <c r="EV367" s="136"/>
      <c r="FF367" s="136"/>
      <c r="FP367" s="136"/>
      <c r="FZ367" s="136"/>
      <c r="GJ367" s="136"/>
      <c r="GT367" s="136"/>
      <c r="HD367" s="136"/>
      <c r="HN367" s="136"/>
      <c r="HX367" s="136"/>
      <c r="JL367" s="136"/>
    </row>
    <row xmlns:x14ac="http://schemas.microsoft.com/office/spreadsheetml/2009/9/ac" r="368" s="3" customFormat="true" x14ac:dyDescent="0.25">
      <c r="A368" s="426"/>
      <c r="B368" s="136"/>
      <c r="L368" s="136"/>
      <c r="V368" s="136"/>
      <c r="AF368" s="136"/>
      <c r="AP368" s="136"/>
      <c r="AZ368" s="136"/>
      <c r="BA368" s="136"/>
      <c r="BB368" s="136"/>
      <c r="BC368" s="136"/>
      <c r="BD368" s="136"/>
      <c r="BE368" s="136"/>
      <c r="BF368" s="136"/>
      <c r="BG368" s="136"/>
      <c r="BJ368" s="136"/>
      <c r="BT368" s="136"/>
      <c r="CD368" s="136"/>
      <c r="CN368" s="136"/>
      <c r="CX368" s="136"/>
      <c r="DH368" s="136"/>
      <c r="DR368" s="136"/>
      <c r="EB368" s="136"/>
      <c r="EL368" s="136"/>
      <c r="EV368" s="136"/>
      <c r="FF368" s="136"/>
      <c r="FP368" s="136"/>
      <c r="FZ368" s="136"/>
      <c r="GJ368" s="136"/>
      <c r="GT368" s="136"/>
      <c r="HD368" s="136"/>
      <c r="HN368" s="136"/>
      <c r="HX368" s="136"/>
      <c r="JL368" s="136"/>
    </row>
    <row xmlns:x14ac="http://schemas.microsoft.com/office/spreadsheetml/2009/9/ac" r="369" s="3" customFormat="true" x14ac:dyDescent="0.25">
      <c r="A369" s="426"/>
      <c r="B369" s="136"/>
      <c r="L369" s="136"/>
      <c r="V369" s="136"/>
      <c r="AF369" s="136"/>
      <c r="AP369" s="136"/>
      <c r="AZ369" s="136"/>
      <c r="BA369" s="136"/>
      <c r="BB369" s="136"/>
      <c r="BC369" s="136"/>
      <c r="BD369" s="136"/>
      <c r="BE369" s="136"/>
      <c r="BF369" s="136"/>
      <c r="BG369" s="136"/>
      <c r="BJ369" s="136"/>
      <c r="BT369" s="136"/>
      <c r="CD369" s="136"/>
      <c r="CN369" s="136"/>
      <c r="CX369" s="136"/>
      <c r="DH369" s="136"/>
      <c r="DR369" s="136"/>
      <c r="EB369" s="136"/>
      <c r="EL369" s="136"/>
      <c r="EV369" s="136"/>
      <c r="FF369" s="136"/>
      <c r="FP369" s="136"/>
      <c r="FZ369" s="136"/>
      <c r="GJ369" s="136"/>
      <c r="GT369" s="136"/>
      <c r="HD369" s="136"/>
      <c r="HN369" s="136"/>
      <c r="HX369" s="136"/>
      <c r="JL369" s="136"/>
    </row>
    <row xmlns:x14ac="http://schemas.microsoft.com/office/spreadsheetml/2009/9/ac" r="370" s="3" customFormat="true" x14ac:dyDescent="0.25">
      <c r="A370" s="426"/>
      <c r="B370" s="136"/>
      <c r="L370" s="136"/>
      <c r="V370" s="136"/>
      <c r="AF370" s="136"/>
      <c r="AP370" s="136"/>
      <c r="AZ370" s="136"/>
      <c r="BA370" s="136"/>
      <c r="BB370" s="136"/>
      <c r="BC370" s="136"/>
      <c r="BD370" s="136"/>
      <c r="BE370" s="136"/>
      <c r="BF370" s="136"/>
      <c r="BG370" s="136"/>
      <c r="BJ370" s="136"/>
      <c r="BT370" s="136"/>
      <c r="CD370" s="136"/>
      <c r="CN370" s="136"/>
      <c r="CX370" s="136"/>
      <c r="DH370" s="136"/>
      <c r="DR370" s="136"/>
      <c r="EB370" s="136"/>
      <c r="EL370" s="136"/>
      <c r="EV370" s="136"/>
      <c r="FF370" s="136"/>
      <c r="FP370" s="136"/>
      <c r="FZ370" s="136"/>
      <c r="GJ370" s="136"/>
      <c r="GT370" s="136"/>
      <c r="HD370" s="136"/>
      <c r="HN370" s="136"/>
      <c r="HX370" s="136"/>
      <c r="JL370" s="136"/>
    </row>
    <row xmlns:x14ac="http://schemas.microsoft.com/office/spreadsheetml/2009/9/ac" r="371" s="3" customFormat="true" x14ac:dyDescent="0.25">
      <c r="A371" s="426"/>
      <c r="B371" s="136"/>
      <c r="L371" s="136"/>
      <c r="V371" s="136"/>
      <c r="AF371" s="136"/>
      <c r="AP371" s="136"/>
      <c r="AZ371" s="136"/>
      <c r="BA371" s="136"/>
      <c r="BB371" s="136"/>
      <c r="BC371" s="136"/>
      <c r="BD371" s="136"/>
      <c r="BE371" s="136"/>
      <c r="BF371" s="136"/>
      <c r="BG371" s="136"/>
      <c r="BJ371" s="136"/>
      <c r="BT371" s="136"/>
      <c r="CD371" s="136"/>
      <c r="CN371" s="136"/>
      <c r="CX371" s="136"/>
      <c r="DH371" s="136"/>
      <c r="DR371" s="136"/>
      <c r="EB371" s="136"/>
      <c r="EL371" s="136"/>
      <c r="EV371" s="136"/>
      <c r="FF371" s="136"/>
      <c r="FP371" s="136"/>
      <c r="FZ371" s="136"/>
      <c r="GJ371" s="136"/>
      <c r="GT371" s="136"/>
      <c r="HD371" s="136"/>
      <c r="HN371" s="136"/>
      <c r="HX371" s="136"/>
      <c r="JL371" s="136"/>
    </row>
    <row xmlns:x14ac="http://schemas.microsoft.com/office/spreadsheetml/2009/9/ac" r="372" s="3" customFormat="true" x14ac:dyDescent="0.25">
      <c r="A372" s="426"/>
      <c r="B372" s="136"/>
      <c r="L372" s="136"/>
      <c r="V372" s="136"/>
      <c r="AF372" s="136"/>
      <c r="AP372" s="136"/>
      <c r="AZ372" s="136"/>
      <c r="BA372" s="136"/>
      <c r="BB372" s="136"/>
      <c r="BC372" s="136"/>
      <c r="BD372" s="136"/>
      <c r="BE372" s="136"/>
      <c r="BF372" s="136"/>
      <c r="BG372" s="136"/>
      <c r="BJ372" s="136"/>
      <c r="BT372" s="136"/>
      <c r="CD372" s="136"/>
      <c r="CN372" s="136"/>
      <c r="CX372" s="136"/>
      <c r="DH372" s="136"/>
      <c r="DR372" s="136"/>
      <c r="EB372" s="136"/>
      <c r="EL372" s="136"/>
      <c r="EV372" s="136"/>
      <c r="FF372" s="136"/>
      <c r="FP372" s="136"/>
      <c r="FZ372" s="136"/>
      <c r="GJ372" s="136"/>
      <c r="GT372" s="136"/>
      <c r="HD372" s="136"/>
      <c r="HN372" s="136"/>
      <c r="HX372" s="136"/>
      <c r="JL372" s="136"/>
    </row>
    <row xmlns:x14ac="http://schemas.microsoft.com/office/spreadsheetml/2009/9/ac" r="373" s="3" customFormat="true" x14ac:dyDescent="0.25">
      <c r="A373" s="426"/>
      <c r="B373" s="136"/>
      <c r="L373" s="136"/>
      <c r="V373" s="136"/>
      <c r="AF373" s="136"/>
      <c r="AP373" s="136"/>
      <c r="AZ373" s="136"/>
      <c r="BA373" s="136"/>
      <c r="BB373" s="136"/>
      <c r="BC373" s="136"/>
      <c r="BD373" s="136"/>
      <c r="BE373" s="136"/>
      <c r="BF373" s="136"/>
      <c r="BG373" s="136"/>
      <c r="BJ373" s="136"/>
      <c r="BT373" s="136"/>
      <c r="CD373" s="136"/>
      <c r="CN373" s="136"/>
      <c r="CX373" s="136"/>
      <c r="DH373" s="136"/>
      <c r="DR373" s="136"/>
      <c r="EB373" s="136"/>
      <c r="EL373" s="136"/>
      <c r="EV373" s="136"/>
      <c r="FF373" s="136"/>
      <c r="FP373" s="136"/>
      <c r="FZ373" s="136"/>
      <c r="GJ373" s="136"/>
      <c r="GT373" s="136"/>
      <c r="HD373" s="136"/>
      <c r="HN373" s="136"/>
      <c r="HX373" s="136"/>
      <c r="JL373" s="136"/>
    </row>
    <row xmlns:x14ac="http://schemas.microsoft.com/office/spreadsheetml/2009/9/ac" r="374" s="3" customFormat="true" x14ac:dyDescent="0.25">
      <c r="A374" s="426"/>
      <c r="B374" s="136"/>
      <c r="L374" s="136"/>
      <c r="V374" s="136"/>
      <c r="AF374" s="136"/>
      <c r="AP374" s="136"/>
      <c r="AZ374" s="136"/>
      <c r="BA374" s="136"/>
      <c r="BB374" s="136"/>
      <c r="BC374" s="136"/>
      <c r="BD374" s="136"/>
      <c r="BE374" s="136"/>
      <c r="BF374" s="136"/>
      <c r="BG374" s="136"/>
      <c r="BJ374" s="136"/>
      <c r="BT374" s="136"/>
      <c r="CD374" s="136"/>
      <c r="CN374" s="136"/>
      <c r="CX374" s="136"/>
      <c r="DH374" s="136"/>
      <c r="DR374" s="136"/>
      <c r="EB374" s="136"/>
      <c r="EL374" s="136"/>
      <c r="EV374" s="136"/>
      <c r="FF374" s="136"/>
      <c r="FP374" s="136"/>
      <c r="FZ374" s="136"/>
      <c r="GJ374" s="136"/>
      <c r="GT374" s="136"/>
      <c r="HD374" s="136"/>
      <c r="HN374" s="136"/>
      <c r="HX374" s="136"/>
      <c r="JL374" s="136"/>
    </row>
    <row xmlns:x14ac="http://schemas.microsoft.com/office/spreadsheetml/2009/9/ac" r="375" s="3" customFormat="true" x14ac:dyDescent="0.25">
      <c r="A375" s="426"/>
      <c r="B375" s="136"/>
      <c r="L375" s="136"/>
      <c r="V375" s="136"/>
      <c r="AF375" s="136"/>
      <c r="AP375" s="136"/>
      <c r="AZ375" s="136"/>
      <c r="BA375" s="136"/>
      <c r="BB375" s="136"/>
      <c r="BC375" s="136"/>
      <c r="BD375" s="136"/>
      <c r="BE375" s="136"/>
      <c r="BF375" s="136"/>
      <c r="BG375" s="136"/>
      <c r="BJ375" s="136"/>
      <c r="BT375" s="136"/>
      <c r="CD375" s="136"/>
      <c r="CN375" s="136"/>
      <c r="CX375" s="136"/>
      <c r="DH375" s="136"/>
      <c r="DR375" s="136"/>
      <c r="EB375" s="136"/>
      <c r="EL375" s="136"/>
      <c r="EV375" s="136"/>
      <c r="FF375" s="136"/>
      <c r="FP375" s="136"/>
      <c r="FZ375" s="136"/>
      <c r="GJ375" s="136"/>
      <c r="GT375" s="136"/>
      <c r="HD375" s="136"/>
      <c r="HN375" s="136"/>
      <c r="HX375" s="136"/>
      <c r="JL375" s="136"/>
    </row>
    <row xmlns:x14ac="http://schemas.microsoft.com/office/spreadsheetml/2009/9/ac" r="376" s="3" customFormat="true" x14ac:dyDescent="0.25">
      <c r="A376" s="426"/>
      <c r="B376" s="136"/>
      <c r="L376" s="136"/>
      <c r="V376" s="136"/>
      <c r="AF376" s="136"/>
      <c r="AP376" s="136"/>
      <c r="AZ376" s="136"/>
      <c r="BA376" s="136"/>
      <c r="BB376" s="136"/>
      <c r="BC376" s="136"/>
      <c r="BD376" s="136"/>
      <c r="BE376" s="136"/>
      <c r="BF376" s="136"/>
      <c r="BG376" s="136"/>
      <c r="BJ376" s="136"/>
      <c r="BT376" s="136"/>
      <c r="CD376" s="136"/>
      <c r="CN376" s="136"/>
      <c r="CX376" s="136"/>
      <c r="DH376" s="136"/>
      <c r="DR376" s="136"/>
      <c r="EB376" s="136"/>
      <c r="EL376" s="136"/>
      <c r="EV376" s="136"/>
      <c r="FF376" s="136"/>
      <c r="FP376" s="136"/>
      <c r="FZ376" s="136"/>
      <c r="GJ376" s="136"/>
      <c r="GT376" s="136"/>
      <c r="HD376" s="136"/>
      <c r="HN376" s="136"/>
      <c r="HX376" s="136"/>
      <c r="JL376" s="136"/>
    </row>
    <row xmlns:x14ac="http://schemas.microsoft.com/office/spreadsheetml/2009/9/ac" r="377" s="3" customFormat="true" x14ac:dyDescent="0.25">
      <c r="A377" s="426"/>
      <c r="B377" s="136"/>
      <c r="L377" s="136"/>
      <c r="V377" s="136"/>
      <c r="AF377" s="136"/>
      <c r="AP377" s="136"/>
      <c r="AZ377" s="136"/>
      <c r="BA377" s="136"/>
      <c r="BB377" s="136"/>
      <c r="BC377" s="136"/>
      <c r="BD377" s="136"/>
      <c r="BE377" s="136"/>
      <c r="BF377" s="136"/>
      <c r="BG377" s="136"/>
      <c r="BJ377" s="136"/>
      <c r="BT377" s="136"/>
      <c r="CD377" s="136"/>
      <c r="CN377" s="136"/>
      <c r="CX377" s="136"/>
      <c r="DH377" s="136"/>
      <c r="DR377" s="136"/>
      <c r="EB377" s="136"/>
      <c r="EL377" s="136"/>
      <c r="EV377" s="136"/>
      <c r="FF377" s="136"/>
      <c r="FP377" s="136"/>
      <c r="FZ377" s="136"/>
      <c r="GJ377" s="136"/>
      <c r="GT377" s="136"/>
      <c r="HD377" s="136"/>
      <c r="HN377" s="136"/>
      <c r="HX377" s="136"/>
      <c r="JL377" s="136"/>
    </row>
    <row xmlns:x14ac="http://schemas.microsoft.com/office/spreadsheetml/2009/9/ac" r="378" s="3" customFormat="true" x14ac:dyDescent="0.25">
      <c r="A378" s="426"/>
      <c r="B378" s="136"/>
      <c r="L378" s="136"/>
      <c r="V378" s="136"/>
      <c r="AF378" s="136"/>
      <c r="AP378" s="136"/>
      <c r="AZ378" s="136"/>
      <c r="BA378" s="136"/>
      <c r="BB378" s="136"/>
      <c r="BC378" s="136"/>
      <c r="BD378" s="136"/>
      <c r="BE378" s="136"/>
      <c r="BF378" s="136"/>
      <c r="BG378" s="136"/>
      <c r="BJ378" s="136"/>
      <c r="BT378" s="136"/>
      <c r="CD378" s="136"/>
      <c r="CN378" s="136"/>
      <c r="CX378" s="136"/>
      <c r="DH378" s="136"/>
      <c r="DR378" s="136"/>
      <c r="EB378" s="136"/>
      <c r="EL378" s="136"/>
      <c r="EV378" s="136"/>
      <c r="FF378" s="136"/>
      <c r="FP378" s="136"/>
      <c r="FZ378" s="136"/>
      <c r="GJ378" s="136"/>
      <c r="GT378" s="136"/>
      <c r="HD378" s="136"/>
      <c r="HN378" s="136"/>
      <c r="HX378" s="136"/>
      <c r="JL378" s="136"/>
    </row>
    <row xmlns:x14ac="http://schemas.microsoft.com/office/spreadsheetml/2009/9/ac" r="379" s="3" customFormat="true" x14ac:dyDescent="0.25">
      <c r="A379" s="426"/>
      <c r="B379" s="136"/>
      <c r="L379" s="136"/>
      <c r="V379" s="136"/>
      <c r="AF379" s="136"/>
      <c r="AP379" s="136"/>
      <c r="AZ379" s="136"/>
      <c r="BA379" s="136"/>
      <c r="BB379" s="136"/>
      <c r="BC379" s="136"/>
      <c r="BD379" s="136"/>
      <c r="BE379" s="136"/>
      <c r="BF379" s="136"/>
      <c r="BG379" s="136"/>
      <c r="BJ379" s="136"/>
      <c r="BT379" s="136"/>
      <c r="CD379" s="136"/>
      <c r="CN379" s="136"/>
      <c r="CX379" s="136"/>
      <c r="DH379" s="136"/>
      <c r="DR379" s="136"/>
      <c r="EB379" s="136"/>
      <c r="EL379" s="136"/>
      <c r="EV379" s="136"/>
      <c r="FF379" s="136"/>
      <c r="FP379" s="136"/>
      <c r="FZ379" s="136"/>
      <c r="GJ379" s="136"/>
      <c r="GT379" s="136"/>
      <c r="HD379" s="136"/>
      <c r="HN379" s="136"/>
      <c r="HX379" s="136"/>
      <c r="JL379" s="136"/>
    </row>
    <row xmlns:x14ac="http://schemas.microsoft.com/office/spreadsheetml/2009/9/ac" r="380" s="3" customFormat="true" x14ac:dyDescent="0.25">
      <c r="A380" s="426"/>
      <c r="B380" s="136"/>
      <c r="L380" s="136"/>
      <c r="V380" s="136"/>
      <c r="AF380" s="136"/>
      <c r="AP380" s="136"/>
      <c r="AZ380" s="136"/>
      <c r="BA380" s="136"/>
      <c r="BB380" s="136"/>
      <c r="BC380" s="136"/>
      <c r="BD380" s="136"/>
      <c r="BE380" s="136"/>
      <c r="BF380" s="136"/>
      <c r="BG380" s="136"/>
      <c r="BJ380" s="136"/>
      <c r="BT380" s="136"/>
      <c r="CD380" s="136"/>
      <c r="CN380" s="136"/>
      <c r="CX380" s="136"/>
      <c r="DH380" s="136"/>
      <c r="DR380" s="136"/>
      <c r="EB380" s="136"/>
      <c r="EL380" s="136"/>
      <c r="EV380" s="136"/>
      <c r="FF380" s="136"/>
      <c r="FP380" s="136"/>
      <c r="FZ380" s="136"/>
      <c r="GJ380" s="136"/>
      <c r="GT380" s="136"/>
      <c r="HD380" s="136"/>
      <c r="HN380" s="136"/>
      <c r="HX380" s="136"/>
      <c r="JL380" s="136"/>
    </row>
    <row xmlns:x14ac="http://schemas.microsoft.com/office/spreadsheetml/2009/9/ac" r="381" s="3" customFormat="true" x14ac:dyDescent="0.25">
      <c r="A381" s="426"/>
      <c r="B381" s="136"/>
      <c r="L381" s="136"/>
      <c r="V381" s="136"/>
      <c r="AF381" s="136"/>
      <c r="AP381" s="136"/>
      <c r="AZ381" s="136"/>
      <c r="BA381" s="136"/>
      <c r="BB381" s="136"/>
      <c r="BC381" s="136"/>
      <c r="BD381" s="136"/>
      <c r="BE381" s="136"/>
      <c r="BF381" s="136"/>
      <c r="BG381" s="136"/>
      <c r="BJ381" s="136"/>
      <c r="BT381" s="136"/>
      <c r="CD381" s="136"/>
      <c r="CN381" s="136"/>
      <c r="CX381" s="136"/>
      <c r="DH381" s="136"/>
      <c r="DR381" s="136"/>
      <c r="EB381" s="136"/>
      <c r="EL381" s="136"/>
      <c r="EV381" s="136"/>
      <c r="FF381" s="136"/>
      <c r="FP381" s="136"/>
      <c r="FZ381" s="136"/>
      <c r="GJ381" s="136"/>
      <c r="GT381" s="136"/>
      <c r="HD381" s="136"/>
      <c r="HN381" s="136"/>
      <c r="HX381" s="136"/>
      <c r="JL381" s="136"/>
    </row>
    <row xmlns:x14ac="http://schemas.microsoft.com/office/spreadsheetml/2009/9/ac" r="382" s="3" customFormat="true" x14ac:dyDescent="0.25">
      <c r="A382" s="426"/>
      <c r="B382" s="136"/>
      <c r="L382" s="136"/>
      <c r="V382" s="136"/>
      <c r="AF382" s="136"/>
      <c r="AP382" s="136"/>
      <c r="AZ382" s="136"/>
      <c r="BA382" s="136"/>
      <c r="BB382" s="136"/>
      <c r="BC382" s="136"/>
      <c r="BD382" s="136"/>
      <c r="BE382" s="136"/>
      <c r="BF382" s="136"/>
      <c r="BG382" s="136"/>
      <c r="BJ382" s="136"/>
      <c r="BT382" s="136"/>
      <c r="CD382" s="136"/>
      <c r="CN382" s="136"/>
      <c r="CX382" s="136"/>
      <c r="DH382" s="136"/>
      <c r="DR382" s="136"/>
      <c r="EB382" s="136"/>
      <c r="EL382" s="136"/>
      <c r="EV382" s="136"/>
      <c r="FF382" s="136"/>
      <c r="FP382" s="136"/>
      <c r="FZ382" s="136"/>
      <c r="GJ382" s="136"/>
      <c r="GT382" s="136"/>
      <c r="HD382" s="136"/>
      <c r="HN382" s="136"/>
      <c r="HX382" s="136"/>
      <c r="JL382" s="136"/>
    </row>
    <row xmlns:x14ac="http://schemas.microsoft.com/office/spreadsheetml/2009/9/ac" r="383" s="3" customFormat="true" x14ac:dyDescent="0.25">
      <c r="A383" s="426"/>
      <c r="B383" s="136"/>
      <c r="L383" s="136"/>
      <c r="V383" s="136"/>
      <c r="AF383" s="136"/>
      <c r="AP383" s="136"/>
      <c r="AZ383" s="136"/>
      <c r="BA383" s="136"/>
      <c r="BB383" s="136"/>
      <c r="BC383" s="136"/>
      <c r="BD383" s="136"/>
      <c r="BE383" s="136"/>
      <c r="BF383" s="136"/>
      <c r="BG383" s="136"/>
      <c r="BJ383" s="136"/>
      <c r="BT383" s="136"/>
      <c r="CD383" s="136"/>
      <c r="CN383" s="136"/>
      <c r="CX383" s="136"/>
      <c r="DH383" s="136"/>
      <c r="DR383" s="136"/>
      <c r="EB383" s="136"/>
      <c r="EL383" s="136"/>
      <c r="EV383" s="136"/>
      <c r="FF383" s="136"/>
      <c r="FP383" s="136"/>
      <c r="FZ383" s="136"/>
      <c r="GJ383" s="136"/>
      <c r="GT383" s="136"/>
      <c r="HD383" s="136"/>
      <c r="HN383" s="136"/>
      <c r="HX383" s="136"/>
      <c r="JL383" s="136"/>
    </row>
    <row xmlns:x14ac="http://schemas.microsoft.com/office/spreadsheetml/2009/9/ac" r="384" s="3" customFormat="true" x14ac:dyDescent="0.25">
      <c r="A384" s="426"/>
      <c r="B384" s="136"/>
      <c r="L384" s="136"/>
      <c r="V384" s="136"/>
      <c r="AF384" s="136"/>
      <c r="AP384" s="136"/>
      <c r="AZ384" s="136"/>
      <c r="BA384" s="136"/>
      <c r="BB384" s="136"/>
      <c r="BC384" s="136"/>
      <c r="BD384" s="136"/>
      <c r="BE384" s="136"/>
      <c r="BF384" s="136"/>
      <c r="BG384" s="136"/>
      <c r="BJ384" s="136"/>
      <c r="BT384" s="136"/>
      <c r="CD384" s="136"/>
      <c r="CN384" s="136"/>
      <c r="CX384" s="136"/>
      <c r="DH384" s="136"/>
      <c r="DR384" s="136"/>
      <c r="EB384" s="136"/>
      <c r="EL384" s="136"/>
      <c r="EV384" s="136"/>
      <c r="FF384" s="136"/>
      <c r="FP384" s="136"/>
      <c r="FZ384" s="136"/>
      <c r="GJ384" s="136"/>
      <c r="GT384" s="136"/>
      <c r="HD384" s="136"/>
      <c r="HN384" s="136"/>
      <c r="HX384" s="136"/>
      <c r="JL384" s="136"/>
    </row>
    <row xmlns:x14ac="http://schemas.microsoft.com/office/spreadsheetml/2009/9/ac" r="385" s="3" customFormat="true" x14ac:dyDescent="0.25">
      <c r="A385" s="426"/>
      <c r="B385" s="136"/>
      <c r="L385" s="136"/>
      <c r="V385" s="136"/>
      <c r="AF385" s="136"/>
      <c r="AP385" s="136"/>
      <c r="AZ385" s="136"/>
      <c r="BA385" s="136"/>
      <c r="BB385" s="136"/>
      <c r="BC385" s="136"/>
      <c r="BD385" s="136"/>
      <c r="BE385" s="136"/>
      <c r="BF385" s="136"/>
      <c r="BG385" s="136"/>
      <c r="BJ385" s="136"/>
      <c r="BT385" s="136"/>
      <c r="CD385" s="136"/>
      <c r="CN385" s="136"/>
      <c r="CX385" s="136"/>
      <c r="DH385" s="136"/>
      <c r="DR385" s="136"/>
      <c r="EB385" s="136"/>
      <c r="EL385" s="136"/>
      <c r="EV385" s="136"/>
      <c r="FF385" s="136"/>
      <c r="FP385" s="136"/>
      <c r="FZ385" s="136"/>
      <c r="GJ385" s="136"/>
      <c r="GT385" s="136"/>
      <c r="HD385" s="136"/>
      <c r="HN385" s="136"/>
      <c r="HX385" s="136"/>
      <c r="JL385" s="136"/>
    </row>
    <row xmlns:x14ac="http://schemas.microsoft.com/office/spreadsheetml/2009/9/ac" r="386" s="3" customFormat="true" x14ac:dyDescent="0.25">
      <c r="A386" s="426"/>
      <c r="B386" s="136"/>
      <c r="L386" s="136"/>
      <c r="V386" s="136"/>
      <c r="AF386" s="136"/>
      <c r="AP386" s="136"/>
      <c r="AZ386" s="136"/>
      <c r="BA386" s="136"/>
      <c r="BB386" s="136"/>
      <c r="BC386" s="136"/>
      <c r="BD386" s="136"/>
      <c r="BE386" s="136"/>
      <c r="BF386" s="136"/>
      <c r="BG386" s="136"/>
      <c r="BJ386" s="136"/>
      <c r="BT386" s="136"/>
      <c r="CD386" s="136"/>
      <c r="CN386" s="136"/>
      <c r="CX386" s="136"/>
      <c r="DH386" s="136"/>
      <c r="DR386" s="136"/>
      <c r="EB386" s="136"/>
      <c r="EL386" s="136"/>
      <c r="EV386" s="136"/>
      <c r="FF386" s="136"/>
      <c r="FP386" s="136"/>
      <c r="FZ386" s="136"/>
      <c r="GJ386" s="136"/>
      <c r="GT386" s="136"/>
      <c r="HD386" s="136"/>
      <c r="HN386" s="136"/>
      <c r="HX386" s="136"/>
      <c r="JL386" s="136"/>
    </row>
    <row xmlns:x14ac="http://schemas.microsoft.com/office/spreadsheetml/2009/9/ac" r="387" s="3" customFormat="true" x14ac:dyDescent="0.25">
      <c r="A387" s="426"/>
      <c r="B387" s="136"/>
      <c r="L387" s="136"/>
      <c r="V387" s="136"/>
      <c r="AF387" s="136"/>
      <c r="AP387" s="136"/>
      <c r="AZ387" s="136"/>
      <c r="BA387" s="136"/>
      <c r="BB387" s="136"/>
      <c r="BC387" s="136"/>
      <c r="BD387" s="136"/>
      <c r="BE387" s="136"/>
      <c r="BF387" s="136"/>
      <c r="BG387" s="136"/>
      <c r="BJ387" s="136"/>
      <c r="BT387" s="136"/>
      <c r="CD387" s="136"/>
      <c r="CN387" s="136"/>
      <c r="CX387" s="136"/>
      <c r="DH387" s="136"/>
      <c r="DR387" s="136"/>
      <c r="EB387" s="136"/>
      <c r="EL387" s="136"/>
      <c r="EV387" s="136"/>
      <c r="FF387" s="136"/>
      <c r="FP387" s="136"/>
      <c r="FZ387" s="136"/>
      <c r="GJ387" s="136"/>
      <c r="GT387" s="136"/>
      <c r="HD387" s="136"/>
      <c r="HN387" s="136"/>
      <c r="HX387" s="136"/>
      <c r="JL387" s="136"/>
    </row>
    <row xmlns:x14ac="http://schemas.microsoft.com/office/spreadsheetml/2009/9/ac" r="388" s="3" customFormat="true" x14ac:dyDescent="0.25">
      <c r="A388" s="426"/>
      <c r="B388" s="136"/>
      <c r="L388" s="136"/>
      <c r="V388" s="136"/>
      <c r="AF388" s="136"/>
      <c r="AP388" s="136"/>
      <c r="AZ388" s="136"/>
      <c r="BA388" s="136"/>
      <c r="BB388" s="136"/>
      <c r="BC388" s="136"/>
      <c r="BD388" s="136"/>
      <c r="BE388" s="136"/>
      <c r="BF388" s="136"/>
      <c r="BG388" s="136"/>
      <c r="BJ388" s="136"/>
      <c r="BT388" s="136"/>
      <c r="CD388" s="136"/>
      <c r="CN388" s="136"/>
      <c r="CX388" s="136"/>
      <c r="DH388" s="136"/>
      <c r="DR388" s="136"/>
      <c r="EB388" s="136"/>
      <c r="EL388" s="136"/>
      <c r="EV388" s="136"/>
      <c r="FF388" s="136"/>
      <c r="FP388" s="136"/>
      <c r="FZ388" s="136"/>
      <c r="GJ388" s="136"/>
      <c r="GT388" s="136"/>
      <c r="HD388" s="136"/>
      <c r="HN388" s="136"/>
      <c r="HX388" s="136"/>
      <c r="JL388" s="136"/>
    </row>
    <row xmlns:x14ac="http://schemas.microsoft.com/office/spreadsheetml/2009/9/ac" r="389" s="3" customFormat="true" x14ac:dyDescent="0.25">
      <c r="A389" s="426"/>
      <c r="B389" s="136"/>
      <c r="L389" s="136"/>
      <c r="V389" s="136"/>
      <c r="AF389" s="136"/>
      <c r="AP389" s="136"/>
      <c r="AZ389" s="136"/>
      <c r="BA389" s="136"/>
      <c r="BB389" s="136"/>
      <c r="BC389" s="136"/>
      <c r="BD389" s="136"/>
      <c r="BE389" s="136"/>
      <c r="BF389" s="136"/>
      <c r="BG389" s="136"/>
      <c r="BJ389" s="136"/>
      <c r="BT389" s="136"/>
      <c r="CD389" s="136"/>
      <c r="CN389" s="136"/>
      <c r="CX389" s="136"/>
      <c r="DH389" s="136"/>
      <c r="DR389" s="136"/>
      <c r="EB389" s="136"/>
      <c r="EL389" s="136"/>
      <c r="EV389" s="136"/>
      <c r="FF389" s="136"/>
      <c r="FP389" s="136"/>
      <c r="FZ389" s="136"/>
      <c r="GJ389" s="136"/>
      <c r="GT389" s="136"/>
      <c r="HD389" s="136"/>
      <c r="HN389" s="136"/>
      <c r="HX389" s="136"/>
      <c r="JL389" s="136"/>
    </row>
    <row xmlns:x14ac="http://schemas.microsoft.com/office/spreadsheetml/2009/9/ac" r="390" s="3" customFormat="true" x14ac:dyDescent="0.25">
      <c r="A390" s="426"/>
      <c r="B390" s="136"/>
      <c r="L390" s="136"/>
      <c r="V390" s="136"/>
      <c r="AF390" s="136"/>
      <c r="AP390" s="136"/>
      <c r="AZ390" s="136"/>
      <c r="BA390" s="136"/>
      <c r="BB390" s="136"/>
      <c r="BC390" s="136"/>
      <c r="BD390" s="136"/>
      <c r="BE390" s="136"/>
      <c r="BF390" s="136"/>
      <c r="BG390" s="136"/>
      <c r="BJ390" s="136"/>
      <c r="BT390" s="136"/>
      <c r="CD390" s="136"/>
      <c r="CN390" s="136"/>
      <c r="CX390" s="136"/>
      <c r="DH390" s="136"/>
      <c r="DR390" s="136"/>
      <c r="EB390" s="136"/>
      <c r="EL390" s="136"/>
      <c r="EV390" s="136"/>
      <c r="FF390" s="136"/>
      <c r="FP390" s="136"/>
      <c r="FZ390" s="136"/>
      <c r="GJ390" s="136"/>
      <c r="GT390" s="136"/>
      <c r="HD390" s="136"/>
      <c r="HN390" s="136"/>
      <c r="HX390" s="136"/>
      <c r="JL390" s="136"/>
    </row>
    <row xmlns:x14ac="http://schemas.microsoft.com/office/spreadsheetml/2009/9/ac" r="391" s="3" customFormat="true" x14ac:dyDescent="0.25">
      <c r="A391" s="426"/>
      <c r="B391" s="136"/>
      <c r="L391" s="136"/>
      <c r="V391" s="136"/>
      <c r="AF391" s="136"/>
      <c r="AP391" s="136"/>
      <c r="AZ391" s="136"/>
      <c r="BA391" s="136"/>
      <c r="BB391" s="136"/>
      <c r="BC391" s="136"/>
      <c r="BD391" s="136"/>
      <c r="BE391" s="136"/>
      <c r="BF391" s="136"/>
      <c r="BG391" s="136"/>
      <c r="BJ391" s="136"/>
      <c r="BT391" s="136"/>
      <c r="CD391" s="136"/>
      <c r="CN391" s="136"/>
      <c r="CX391" s="136"/>
      <c r="DH391" s="136"/>
      <c r="DR391" s="136"/>
      <c r="EB391" s="136"/>
      <c r="EL391" s="136"/>
      <c r="EV391" s="136"/>
      <c r="FF391" s="136"/>
      <c r="FP391" s="136"/>
      <c r="FZ391" s="136"/>
      <c r="GJ391" s="136"/>
      <c r="GT391" s="136"/>
      <c r="HD391" s="136"/>
      <c r="HN391" s="136"/>
      <c r="HX391" s="136"/>
      <c r="JL391" s="136"/>
    </row>
    <row xmlns:x14ac="http://schemas.microsoft.com/office/spreadsheetml/2009/9/ac" r="392" s="3" customFormat="true" x14ac:dyDescent="0.25">
      <c r="A392" s="426"/>
      <c r="B392" s="136"/>
      <c r="L392" s="136"/>
      <c r="V392" s="136"/>
      <c r="AF392" s="136"/>
      <c r="AP392" s="136"/>
      <c r="AZ392" s="136"/>
      <c r="BA392" s="136"/>
      <c r="BB392" s="136"/>
      <c r="BC392" s="136"/>
      <c r="BD392" s="136"/>
      <c r="BE392" s="136"/>
      <c r="BF392" s="136"/>
      <c r="BG392" s="136"/>
      <c r="BJ392" s="136"/>
      <c r="BT392" s="136"/>
      <c r="CD392" s="136"/>
      <c r="CN392" s="136"/>
      <c r="CX392" s="136"/>
      <c r="DH392" s="136"/>
      <c r="DR392" s="136"/>
      <c r="EB392" s="136"/>
      <c r="EL392" s="136"/>
      <c r="EV392" s="136"/>
      <c r="FF392" s="136"/>
      <c r="FP392" s="136"/>
      <c r="FZ392" s="136"/>
      <c r="GJ392" s="136"/>
      <c r="GT392" s="136"/>
      <c r="HD392" s="136"/>
      <c r="HN392" s="136"/>
      <c r="HX392" s="136"/>
      <c r="JL392" s="136"/>
    </row>
    <row xmlns:x14ac="http://schemas.microsoft.com/office/spreadsheetml/2009/9/ac" r="393" s="3" customFormat="true" x14ac:dyDescent="0.25">
      <c r="A393" s="426"/>
      <c r="B393" s="136"/>
      <c r="L393" s="136"/>
      <c r="V393" s="136"/>
      <c r="AF393" s="136"/>
      <c r="AP393" s="136"/>
      <c r="AZ393" s="136"/>
      <c r="BA393" s="136"/>
      <c r="BB393" s="136"/>
      <c r="BC393" s="136"/>
      <c r="BD393" s="136"/>
      <c r="BE393" s="136"/>
      <c r="BF393" s="136"/>
      <c r="BG393" s="136"/>
      <c r="BJ393" s="136"/>
      <c r="BT393" s="136"/>
      <c r="CD393" s="136"/>
      <c r="CN393" s="136"/>
      <c r="CX393" s="136"/>
      <c r="DH393" s="136"/>
      <c r="DR393" s="136"/>
      <c r="EB393" s="136"/>
      <c r="EL393" s="136"/>
      <c r="EV393" s="136"/>
      <c r="FF393" s="136"/>
      <c r="FP393" s="136"/>
      <c r="FZ393" s="136"/>
      <c r="GJ393" s="136"/>
      <c r="GT393" s="136"/>
      <c r="HD393" s="136"/>
      <c r="HN393" s="136"/>
      <c r="HX393" s="136"/>
      <c r="JL393" s="136"/>
    </row>
    <row xmlns:x14ac="http://schemas.microsoft.com/office/spreadsheetml/2009/9/ac" r="394" s="3" customFormat="true" x14ac:dyDescent="0.25">
      <c r="A394" s="426"/>
      <c r="B394" s="136"/>
      <c r="L394" s="136"/>
      <c r="V394" s="136"/>
      <c r="AF394" s="136"/>
      <c r="AP394" s="136"/>
      <c r="AZ394" s="136"/>
      <c r="BA394" s="136"/>
      <c r="BB394" s="136"/>
      <c r="BC394" s="136"/>
      <c r="BD394" s="136"/>
      <c r="BE394" s="136"/>
      <c r="BF394" s="136"/>
      <c r="BG394" s="136"/>
      <c r="BJ394" s="136"/>
      <c r="BT394" s="136"/>
      <c r="CD394" s="136"/>
      <c r="CN394" s="136"/>
      <c r="CX394" s="136"/>
      <c r="DH394" s="136"/>
      <c r="DR394" s="136"/>
      <c r="EB394" s="136"/>
      <c r="EL394" s="136"/>
      <c r="EV394" s="136"/>
      <c r="FF394" s="136"/>
      <c r="FP394" s="136"/>
      <c r="FZ394" s="136"/>
      <c r="GJ394" s="136"/>
      <c r="GT394" s="136"/>
      <c r="HD394" s="136"/>
      <c r="HN394" s="136"/>
      <c r="HX394" s="136"/>
      <c r="JL394" s="136"/>
    </row>
    <row xmlns:x14ac="http://schemas.microsoft.com/office/spreadsheetml/2009/9/ac" r="395" s="3" customFormat="true" x14ac:dyDescent="0.25">
      <c r="A395" s="426"/>
      <c r="B395" s="136"/>
      <c r="L395" s="136"/>
      <c r="V395" s="136"/>
      <c r="AF395" s="136"/>
      <c r="AP395" s="136"/>
      <c r="AZ395" s="136"/>
      <c r="BA395" s="136"/>
      <c r="BB395" s="136"/>
      <c r="BC395" s="136"/>
      <c r="BD395" s="136"/>
      <c r="BE395" s="136"/>
      <c r="BF395" s="136"/>
      <c r="BG395" s="136"/>
      <c r="BJ395" s="136"/>
      <c r="BT395" s="136"/>
      <c r="CD395" s="136"/>
      <c r="CN395" s="136"/>
      <c r="CX395" s="136"/>
      <c r="DH395" s="136"/>
      <c r="DR395" s="136"/>
      <c r="EB395" s="136"/>
      <c r="EL395" s="136"/>
      <c r="EV395" s="136"/>
      <c r="FF395" s="136"/>
      <c r="FP395" s="136"/>
      <c r="FZ395" s="136"/>
      <c r="GJ395" s="136"/>
      <c r="GT395" s="136"/>
      <c r="HD395" s="136"/>
      <c r="HN395" s="136"/>
      <c r="HX395" s="136"/>
      <c r="JL395" s="136"/>
    </row>
    <row xmlns:x14ac="http://schemas.microsoft.com/office/spreadsheetml/2009/9/ac" r="396" s="3" customFormat="true" x14ac:dyDescent="0.25">
      <c r="A396" s="426"/>
      <c r="B396" s="136"/>
      <c r="L396" s="136"/>
      <c r="V396" s="136"/>
      <c r="AF396" s="136"/>
      <c r="AP396" s="136"/>
      <c r="AZ396" s="136"/>
      <c r="BA396" s="136"/>
      <c r="BB396" s="136"/>
      <c r="BC396" s="136"/>
      <c r="BD396" s="136"/>
      <c r="BE396" s="136"/>
      <c r="BF396" s="136"/>
      <c r="BG396" s="136"/>
      <c r="BJ396" s="136"/>
      <c r="BT396" s="136"/>
      <c r="CD396" s="136"/>
      <c r="CN396" s="136"/>
      <c r="CX396" s="136"/>
      <c r="DH396" s="136"/>
      <c r="DR396" s="136"/>
      <c r="EB396" s="136"/>
      <c r="EL396" s="136"/>
      <c r="EV396" s="136"/>
      <c r="FF396" s="136"/>
      <c r="FP396" s="136"/>
      <c r="FZ396" s="136"/>
      <c r="GJ396" s="136"/>
      <c r="GT396" s="136"/>
      <c r="HD396" s="136"/>
      <c r="HN396" s="136"/>
      <c r="HX396" s="136"/>
      <c r="JL396" s="136"/>
    </row>
    <row xmlns:x14ac="http://schemas.microsoft.com/office/spreadsheetml/2009/9/ac" r="397" s="3" customFormat="true" x14ac:dyDescent="0.25">
      <c r="A397" s="426"/>
      <c r="B397" s="136"/>
      <c r="L397" s="136"/>
      <c r="V397" s="136"/>
      <c r="AF397" s="136"/>
      <c r="AP397" s="136"/>
      <c r="AZ397" s="136"/>
      <c r="BA397" s="136"/>
      <c r="BB397" s="136"/>
      <c r="BC397" s="136"/>
      <c r="BD397" s="136"/>
      <c r="BE397" s="136"/>
      <c r="BF397" s="136"/>
      <c r="BG397" s="136"/>
      <c r="BJ397" s="136"/>
      <c r="BT397" s="136"/>
      <c r="CD397" s="136"/>
      <c r="CN397" s="136"/>
      <c r="CX397" s="136"/>
      <c r="DH397" s="136"/>
      <c r="DR397" s="136"/>
      <c r="EB397" s="136"/>
      <c r="EL397" s="136"/>
      <c r="EV397" s="136"/>
      <c r="FF397" s="136"/>
      <c r="FP397" s="136"/>
      <c r="FZ397" s="136"/>
      <c r="GJ397" s="136"/>
      <c r="GT397" s="136"/>
      <c r="HD397" s="136"/>
      <c r="HN397" s="136"/>
      <c r="HX397" s="136"/>
      <c r="JL397" s="136"/>
    </row>
    <row xmlns:x14ac="http://schemas.microsoft.com/office/spreadsheetml/2009/9/ac" r="398" s="3" customFormat="true" x14ac:dyDescent="0.25">
      <c r="A398" s="426"/>
      <c r="B398" s="136"/>
      <c r="L398" s="136"/>
      <c r="V398" s="136"/>
      <c r="AF398" s="136"/>
      <c r="AP398" s="136"/>
      <c r="AZ398" s="136"/>
      <c r="BA398" s="136"/>
      <c r="BB398" s="136"/>
      <c r="BC398" s="136"/>
      <c r="BD398" s="136"/>
      <c r="BE398" s="136"/>
      <c r="BF398" s="136"/>
      <c r="BG398" s="136"/>
      <c r="BJ398" s="136"/>
      <c r="BT398" s="136"/>
      <c r="CD398" s="136"/>
      <c r="CN398" s="136"/>
      <c r="CX398" s="136"/>
      <c r="DH398" s="136"/>
      <c r="DR398" s="136"/>
      <c r="EB398" s="136"/>
      <c r="EL398" s="136"/>
      <c r="EV398" s="136"/>
      <c r="FF398" s="136"/>
      <c r="FP398" s="136"/>
      <c r="FZ398" s="136"/>
      <c r="GJ398" s="136"/>
      <c r="GT398" s="136"/>
      <c r="HD398" s="136"/>
      <c r="HN398" s="136"/>
      <c r="HX398" s="136"/>
      <c r="JL398" s="136"/>
    </row>
    <row xmlns:x14ac="http://schemas.microsoft.com/office/spreadsheetml/2009/9/ac" r="399" s="3" customFormat="true" x14ac:dyDescent="0.25">
      <c r="A399" s="426"/>
      <c r="B399" s="136"/>
      <c r="L399" s="136"/>
      <c r="V399" s="136"/>
      <c r="AF399" s="136"/>
      <c r="AP399" s="136"/>
      <c r="AZ399" s="136"/>
      <c r="BA399" s="136"/>
      <c r="BB399" s="136"/>
      <c r="BC399" s="136"/>
      <c r="BD399" s="136"/>
      <c r="BE399" s="136"/>
      <c r="BF399" s="136"/>
      <c r="BG399" s="136"/>
      <c r="BJ399" s="136"/>
      <c r="BT399" s="136"/>
      <c r="CD399" s="136"/>
      <c r="CN399" s="136"/>
      <c r="CX399" s="136"/>
      <c r="DH399" s="136"/>
      <c r="DR399" s="136"/>
      <c r="EB399" s="136"/>
      <c r="EL399" s="136"/>
      <c r="EV399" s="136"/>
      <c r="FF399" s="136"/>
      <c r="FP399" s="136"/>
      <c r="FZ399" s="136"/>
      <c r="GJ399" s="136"/>
      <c r="GT399" s="136"/>
      <c r="HD399" s="136"/>
      <c r="HN399" s="136"/>
      <c r="HX399" s="136"/>
      <c r="JL399" s="136"/>
    </row>
    <row xmlns:x14ac="http://schemas.microsoft.com/office/spreadsheetml/2009/9/ac" r="400" s="3" customFormat="true" x14ac:dyDescent="0.25">
      <c r="A400" s="426"/>
      <c r="B400" s="136"/>
      <c r="L400" s="136"/>
      <c r="V400" s="136"/>
      <c r="AF400" s="136"/>
      <c r="AP400" s="136"/>
      <c r="AZ400" s="136"/>
      <c r="BA400" s="136"/>
      <c r="BB400" s="136"/>
      <c r="BC400" s="136"/>
      <c r="BD400" s="136"/>
      <c r="BE400" s="136"/>
      <c r="BF400" s="136"/>
      <c r="BG400" s="136"/>
      <c r="BJ400" s="136"/>
      <c r="BT400" s="136"/>
      <c r="CD400" s="136"/>
      <c r="CN400" s="136"/>
      <c r="CX400" s="136"/>
      <c r="DH400" s="136"/>
      <c r="DR400" s="136"/>
      <c r="EB400" s="136"/>
      <c r="EL400" s="136"/>
      <c r="EV400" s="136"/>
      <c r="FF400" s="136"/>
      <c r="FP400" s="136"/>
      <c r="FZ400" s="136"/>
      <c r="GJ400" s="136"/>
      <c r="GT400" s="136"/>
      <c r="HD400" s="136"/>
      <c r="HN400" s="136"/>
      <c r="HX400" s="136"/>
      <c r="JL400" s="136"/>
    </row>
    <row xmlns:x14ac="http://schemas.microsoft.com/office/spreadsheetml/2009/9/ac" r="401" s="3" customFormat="true" x14ac:dyDescent="0.25">
      <c r="A401" s="426"/>
      <c r="B401" s="136"/>
      <c r="L401" s="136"/>
      <c r="V401" s="136"/>
      <c r="AF401" s="136"/>
      <c r="AP401" s="136"/>
      <c r="AZ401" s="136"/>
      <c r="BA401" s="136"/>
      <c r="BB401" s="136"/>
      <c r="BC401" s="136"/>
      <c r="BD401" s="136"/>
      <c r="BE401" s="136"/>
      <c r="BF401" s="136"/>
      <c r="BG401" s="136"/>
      <c r="BJ401" s="136"/>
      <c r="BT401" s="136"/>
      <c r="CD401" s="136"/>
      <c r="CN401" s="136"/>
      <c r="CX401" s="136"/>
      <c r="DH401" s="136"/>
      <c r="DR401" s="136"/>
      <c r="EB401" s="136"/>
      <c r="EL401" s="136"/>
      <c r="EV401" s="136"/>
      <c r="FF401" s="136"/>
      <c r="FP401" s="136"/>
      <c r="FZ401" s="136"/>
      <c r="GJ401" s="136"/>
      <c r="GT401" s="136"/>
      <c r="HD401" s="136"/>
      <c r="HN401" s="136"/>
      <c r="HX401" s="136"/>
      <c r="JL401" s="136"/>
    </row>
    <row xmlns:x14ac="http://schemas.microsoft.com/office/spreadsheetml/2009/9/ac" r="402" s="3" customFormat="true" x14ac:dyDescent="0.25">
      <c r="A402" s="426"/>
      <c r="B402" s="136"/>
      <c r="L402" s="136"/>
      <c r="V402" s="136"/>
      <c r="AF402" s="136"/>
      <c r="AP402" s="136"/>
      <c r="AZ402" s="136"/>
      <c r="BA402" s="136"/>
      <c r="BB402" s="136"/>
      <c r="BC402" s="136"/>
      <c r="BD402" s="136"/>
      <c r="BE402" s="136"/>
      <c r="BF402" s="136"/>
      <c r="BG402" s="136"/>
      <c r="BJ402" s="136"/>
      <c r="BT402" s="136"/>
      <c r="CD402" s="136"/>
      <c r="CN402" s="136"/>
      <c r="CX402" s="136"/>
      <c r="DH402" s="136"/>
      <c r="DR402" s="136"/>
      <c r="EB402" s="136"/>
      <c r="EL402" s="136"/>
      <c r="EV402" s="136"/>
      <c r="FF402" s="136"/>
      <c r="FP402" s="136"/>
      <c r="FZ402" s="136"/>
      <c r="GJ402" s="136"/>
      <c r="GT402" s="136"/>
      <c r="HD402" s="136"/>
      <c r="HN402" s="136"/>
      <c r="HX402" s="136"/>
      <c r="JL402" s="136"/>
    </row>
    <row xmlns:x14ac="http://schemas.microsoft.com/office/spreadsheetml/2009/9/ac" r="403" s="3" customFormat="true" x14ac:dyDescent="0.25">
      <c r="A403" s="426"/>
      <c r="B403" s="136"/>
      <c r="L403" s="136"/>
      <c r="V403" s="136"/>
      <c r="AF403" s="136"/>
      <c r="AP403" s="136"/>
      <c r="AZ403" s="136"/>
      <c r="BA403" s="136"/>
      <c r="BB403" s="136"/>
      <c r="BC403" s="136"/>
      <c r="BD403" s="136"/>
      <c r="BE403" s="136"/>
      <c r="BF403" s="136"/>
      <c r="BG403" s="136"/>
      <c r="BJ403" s="136"/>
      <c r="BT403" s="136"/>
      <c r="CD403" s="136"/>
      <c r="CN403" s="136"/>
      <c r="CX403" s="136"/>
      <c r="DH403" s="136"/>
      <c r="DR403" s="136"/>
      <c r="EB403" s="136"/>
      <c r="EL403" s="136"/>
      <c r="EV403" s="136"/>
      <c r="FF403" s="136"/>
      <c r="FP403" s="136"/>
      <c r="FZ403" s="136"/>
      <c r="GJ403" s="136"/>
      <c r="GT403" s="136"/>
      <c r="HD403" s="136"/>
      <c r="HN403" s="136"/>
      <c r="HX403" s="136"/>
      <c r="JL403" s="136"/>
    </row>
    <row xmlns:x14ac="http://schemas.microsoft.com/office/spreadsheetml/2009/9/ac" r="404" s="3" customFormat="true" x14ac:dyDescent="0.25">
      <c r="A404" s="426"/>
      <c r="B404" s="136"/>
      <c r="L404" s="136"/>
      <c r="V404" s="136"/>
      <c r="AF404" s="136"/>
      <c r="AP404" s="136"/>
      <c r="AZ404" s="136"/>
      <c r="BA404" s="136"/>
      <c r="BB404" s="136"/>
      <c r="BC404" s="136"/>
      <c r="BD404" s="136"/>
      <c r="BE404" s="136"/>
      <c r="BF404" s="136"/>
      <c r="BG404" s="136"/>
      <c r="BJ404" s="136"/>
      <c r="BT404" s="136"/>
      <c r="CD404" s="136"/>
      <c r="CN404" s="136"/>
      <c r="CX404" s="136"/>
      <c r="DH404" s="136"/>
      <c r="DR404" s="136"/>
      <c r="EB404" s="136"/>
      <c r="EL404" s="136"/>
      <c r="EV404" s="136"/>
      <c r="FF404" s="136"/>
      <c r="FP404" s="136"/>
      <c r="FZ404" s="136"/>
      <c r="GJ404" s="136"/>
      <c r="GT404" s="136"/>
      <c r="HD404" s="136"/>
      <c r="HN404" s="136"/>
      <c r="HX404" s="136"/>
      <c r="JL404" s="136"/>
    </row>
    <row xmlns:x14ac="http://schemas.microsoft.com/office/spreadsheetml/2009/9/ac" r="405" s="3" customFormat="true" x14ac:dyDescent="0.25">
      <c r="A405" s="426"/>
      <c r="B405" s="136"/>
      <c r="L405" s="136"/>
      <c r="V405" s="136"/>
      <c r="AF405" s="136"/>
      <c r="AP405" s="136"/>
      <c r="AZ405" s="136"/>
      <c r="BA405" s="136"/>
      <c r="BB405" s="136"/>
      <c r="BC405" s="136"/>
      <c r="BD405" s="136"/>
      <c r="BE405" s="136"/>
      <c r="BF405" s="136"/>
      <c r="BG405" s="136"/>
      <c r="BJ405" s="136"/>
      <c r="BT405" s="136"/>
      <c r="CD405" s="136"/>
      <c r="CN405" s="136"/>
      <c r="CX405" s="136"/>
      <c r="DH405" s="136"/>
      <c r="DR405" s="136"/>
      <c r="EB405" s="136"/>
      <c r="EL405" s="136"/>
      <c r="EV405" s="136"/>
      <c r="FF405" s="136"/>
      <c r="FP405" s="136"/>
      <c r="FZ405" s="136"/>
      <c r="GJ405" s="136"/>
      <c r="GT405" s="136"/>
      <c r="HD405" s="136"/>
      <c r="HN405" s="136"/>
      <c r="HX405" s="136"/>
      <c r="JL405" s="136"/>
    </row>
    <row xmlns:x14ac="http://schemas.microsoft.com/office/spreadsheetml/2009/9/ac" r="406" s="3" customFormat="true" x14ac:dyDescent="0.25">
      <c r="A406" s="426"/>
      <c r="B406" s="136"/>
      <c r="L406" s="136"/>
      <c r="V406" s="136"/>
      <c r="AF406" s="136"/>
      <c r="AP406" s="136"/>
      <c r="AZ406" s="136"/>
      <c r="BA406" s="136"/>
      <c r="BB406" s="136"/>
      <c r="BC406" s="136"/>
      <c r="BD406" s="136"/>
      <c r="BE406" s="136"/>
      <c r="BF406" s="136"/>
      <c r="BG406" s="136"/>
      <c r="BJ406" s="136"/>
      <c r="BT406" s="136"/>
      <c r="CD406" s="136"/>
      <c r="CN406" s="136"/>
      <c r="CX406" s="136"/>
      <c r="DH406" s="136"/>
      <c r="DR406" s="136"/>
      <c r="EB406" s="136"/>
      <c r="EL406" s="136"/>
      <c r="EV406" s="136"/>
      <c r="FF406" s="136"/>
      <c r="FP406" s="136"/>
      <c r="FZ406" s="136"/>
      <c r="GJ406" s="136"/>
      <c r="GT406" s="136"/>
      <c r="HD406" s="136"/>
      <c r="HN406" s="136"/>
      <c r="HX406" s="136"/>
      <c r="JL406" s="136"/>
    </row>
    <row xmlns:x14ac="http://schemas.microsoft.com/office/spreadsheetml/2009/9/ac" r="407" s="3" customFormat="true" x14ac:dyDescent="0.25">
      <c r="A407" s="426"/>
      <c r="B407" s="136"/>
      <c r="L407" s="136"/>
      <c r="V407" s="136"/>
      <c r="AF407" s="136"/>
      <c r="AP407" s="136"/>
      <c r="AZ407" s="136"/>
      <c r="BA407" s="136"/>
      <c r="BB407" s="136"/>
      <c r="BC407" s="136"/>
      <c r="BD407" s="136"/>
      <c r="BE407" s="136"/>
      <c r="BF407" s="136"/>
      <c r="BG407" s="136"/>
      <c r="BJ407" s="136"/>
      <c r="BT407" s="136"/>
      <c r="CD407" s="136"/>
      <c r="CN407" s="136"/>
      <c r="CX407" s="136"/>
      <c r="DH407" s="136"/>
      <c r="DR407" s="136"/>
      <c r="EB407" s="136"/>
      <c r="EL407" s="136"/>
      <c r="EV407" s="136"/>
      <c r="FF407" s="136"/>
      <c r="FP407" s="136"/>
      <c r="FZ407" s="136"/>
      <c r="GJ407" s="136"/>
      <c r="GT407" s="136"/>
      <c r="HD407" s="136"/>
      <c r="HN407" s="136"/>
      <c r="HX407" s="136"/>
      <c r="JL407" s="136"/>
    </row>
    <row xmlns:x14ac="http://schemas.microsoft.com/office/spreadsheetml/2009/9/ac" r="408" s="3" customFormat="true" x14ac:dyDescent="0.25">
      <c r="A408" s="426"/>
      <c r="B408" s="136"/>
      <c r="L408" s="136"/>
      <c r="V408" s="136"/>
      <c r="AF408" s="136"/>
      <c r="AP408" s="136"/>
      <c r="AZ408" s="136"/>
      <c r="BA408" s="136"/>
      <c r="BB408" s="136"/>
      <c r="BC408" s="136"/>
      <c r="BD408" s="136"/>
      <c r="BE408" s="136"/>
      <c r="BF408" s="136"/>
      <c r="BG408" s="136"/>
      <c r="BJ408" s="136"/>
      <c r="BT408" s="136"/>
      <c r="CD408" s="136"/>
      <c r="CN408" s="136"/>
      <c r="CX408" s="136"/>
      <c r="DH408" s="136"/>
      <c r="DR408" s="136"/>
      <c r="EB408" s="136"/>
      <c r="EL408" s="136"/>
      <c r="EV408" s="136"/>
      <c r="FF408" s="136"/>
      <c r="FP408" s="136"/>
      <c r="FZ408" s="136"/>
      <c r="GJ408" s="136"/>
      <c r="GT408" s="136"/>
      <c r="HD408" s="136"/>
      <c r="HN408" s="136"/>
      <c r="HX408" s="136"/>
      <c r="JL408" s="136"/>
    </row>
    <row xmlns:x14ac="http://schemas.microsoft.com/office/spreadsheetml/2009/9/ac" r="409" s="3" customFormat="true" x14ac:dyDescent="0.25">
      <c r="A409" s="426"/>
      <c r="B409" s="136"/>
      <c r="L409" s="136"/>
      <c r="V409" s="136"/>
      <c r="AF409" s="136"/>
      <c r="AP409" s="136"/>
      <c r="AZ409" s="136"/>
      <c r="BA409" s="136"/>
      <c r="BB409" s="136"/>
      <c r="BC409" s="136"/>
      <c r="BD409" s="136"/>
      <c r="BE409" s="136"/>
      <c r="BF409" s="136"/>
      <c r="BG409" s="136"/>
      <c r="BJ409" s="136"/>
      <c r="BT409" s="136"/>
      <c r="CD409" s="136"/>
      <c r="CN409" s="136"/>
      <c r="CX409" s="136"/>
      <c r="DH409" s="136"/>
      <c r="DR409" s="136"/>
      <c r="EB409" s="136"/>
      <c r="EL409" s="136"/>
      <c r="EV409" s="136"/>
      <c r="FF409" s="136"/>
      <c r="FP409" s="136"/>
      <c r="FZ409" s="136"/>
      <c r="GJ409" s="136"/>
      <c r="GT409" s="136"/>
      <c r="HD409" s="136"/>
      <c r="HN409" s="136"/>
      <c r="HX409" s="136"/>
      <c r="JL409" s="136"/>
    </row>
    <row xmlns:x14ac="http://schemas.microsoft.com/office/spreadsheetml/2009/9/ac" r="410" s="3" customFormat="true" x14ac:dyDescent="0.25">
      <c r="A410" s="426"/>
      <c r="B410" s="136"/>
      <c r="L410" s="136"/>
      <c r="V410" s="136"/>
      <c r="AF410" s="136"/>
      <c r="AP410" s="136"/>
      <c r="AZ410" s="136"/>
      <c r="BA410" s="136"/>
      <c r="BB410" s="136"/>
      <c r="BC410" s="136"/>
      <c r="BD410" s="136"/>
      <c r="BE410" s="136"/>
      <c r="BF410" s="136"/>
      <c r="BG410" s="136"/>
      <c r="BJ410" s="136"/>
      <c r="BT410" s="136"/>
      <c r="CD410" s="136"/>
      <c r="CN410" s="136"/>
      <c r="CX410" s="136"/>
      <c r="DH410" s="136"/>
      <c r="DR410" s="136"/>
      <c r="EB410" s="136"/>
      <c r="EL410" s="136"/>
      <c r="EV410" s="136"/>
      <c r="FF410" s="136"/>
      <c r="FP410" s="136"/>
      <c r="FZ410" s="136"/>
      <c r="GJ410" s="136"/>
      <c r="GT410" s="136"/>
      <c r="HD410" s="136"/>
      <c r="HN410" s="136"/>
      <c r="HX410" s="136"/>
      <c r="JL410" s="136"/>
    </row>
    <row xmlns:x14ac="http://schemas.microsoft.com/office/spreadsheetml/2009/9/ac" r="411" s="3" customFormat="true" x14ac:dyDescent="0.25">
      <c r="A411" s="426"/>
      <c r="B411" s="136"/>
      <c r="L411" s="136"/>
      <c r="V411" s="136"/>
      <c r="AF411" s="136"/>
      <c r="AP411" s="136"/>
      <c r="AZ411" s="136"/>
      <c r="BA411" s="136"/>
      <c r="BB411" s="136"/>
      <c r="BC411" s="136"/>
      <c r="BD411" s="136"/>
      <c r="BE411" s="136"/>
      <c r="BF411" s="136"/>
      <c r="BG411" s="136"/>
      <c r="BJ411" s="136"/>
      <c r="BT411" s="136"/>
      <c r="CD411" s="136"/>
      <c r="CN411" s="136"/>
      <c r="CX411" s="136"/>
      <c r="DH411" s="136"/>
      <c r="DR411" s="136"/>
      <c r="EB411" s="136"/>
      <c r="EL411" s="136"/>
      <c r="EV411" s="136"/>
      <c r="FF411" s="136"/>
      <c r="FP411" s="136"/>
      <c r="FZ411" s="136"/>
      <c r="GJ411" s="136"/>
      <c r="GT411" s="136"/>
      <c r="HD411" s="136"/>
      <c r="HN411" s="136"/>
      <c r="HX411" s="136"/>
      <c r="JL411" s="136"/>
    </row>
    <row xmlns:x14ac="http://schemas.microsoft.com/office/spreadsheetml/2009/9/ac" r="412" s="3" customFormat="true" x14ac:dyDescent="0.25">
      <c r="A412" s="426"/>
      <c r="B412" s="136"/>
      <c r="L412" s="136"/>
      <c r="V412" s="136"/>
      <c r="AF412" s="136"/>
      <c r="AP412" s="136"/>
      <c r="AZ412" s="136"/>
      <c r="BA412" s="136"/>
      <c r="BB412" s="136"/>
      <c r="BC412" s="136"/>
      <c r="BD412" s="136"/>
      <c r="BE412" s="136"/>
      <c r="BF412" s="136"/>
      <c r="BG412" s="136"/>
      <c r="BJ412" s="136"/>
      <c r="BT412" s="136"/>
      <c r="CD412" s="136"/>
      <c r="CN412" s="136"/>
      <c r="CX412" s="136"/>
      <c r="DH412" s="136"/>
      <c r="DR412" s="136"/>
      <c r="EB412" s="136"/>
      <c r="EL412" s="136"/>
      <c r="EV412" s="136"/>
      <c r="FF412" s="136"/>
      <c r="FP412" s="136"/>
      <c r="FZ412" s="136"/>
      <c r="GJ412" s="136"/>
      <c r="GT412" s="136"/>
      <c r="HD412" s="136"/>
      <c r="HN412" s="136"/>
      <c r="HX412" s="136"/>
      <c r="JL412" s="136"/>
    </row>
    <row xmlns:x14ac="http://schemas.microsoft.com/office/spreadsheetml/2009/9/ac" r="413" s="3" customFormat="true" x14ac:dyDescent="0.25">
      <c r="A413" s="426"/>
      <c r="B413" s="136"/>
      <c r="L413" s="136"/>
      <c r="V413" s="136"/>
      <c r="AF413" s="136"/>
      <c r="AP413" s="136"/>
      <c r="AZ413" s="136"/>
      <c r="BA413" s="136"/>
      <c r="BB413" s="136"/>
      <c r="BC413" s="136"/>
      <c r="BD413" s="136"/>
      <c r="BE413" s="136"/>
      <c r="BF413" s="136"/>
      <c r="BG413" s="136"/>
      <c r="BJ413" s="136"/>
      <c r="BT413" s="136"/>
      <c r="CD413" s="136"/>
      <c r="CN413" s="136"/>
      <c r="CX413" s="136"/>
      <c r="DH413" s="136"/>
      <c r="DR413" s="136"/>
      <c r="EB413" s="136"/>
      <c r="EL413" s="136"/>
      <c r="EV413" s="136"/>
      <c r="FF413" s="136"/>
      <c r="FP413" s="136"/>
      <c r="FZ413" s="136"/>
      <c r="GJ413" s="136"/>
      <c r="GT413" s="136"/>
      <c r="HD413" s="136"/>
      <c r="HN413" s="136"/>
      <c r="HX413" s="136"/>
      <c r="JL413" s="136"/>
    </row>
    <row xmlns:x14ac="http://schemas.microsoft.com/office/spreadsheetml/2009/9/ac" r="414" s="3" customFormat="true" x14ac:dyDescent="0.25">
      <c r="A414" s="426"/>
      <c r="B414" s="136"/>
      <c r="L414" s="136"/>
      <c r="V414" s="136"/>
      <c r="AF414" s="136"/>
      <c r="AP414" s="136"/>
      <c r="AZ414" s="136"/>
      <c r="BA414" s="136"/>
      <c r="BB414" s="136"/>
      <c r="BC414" s="136"/>
      <c r="BD414" s="136"/>
      <c r="BE414" s="136"/>
      <c r="BF414" s="136"/>
      <c r="BG414" s="136"/>
      <c r="BJ414" s="136"/>
      <c r="BT414" s="136"/>
      <c r="CD414" s="136"/>
      <c r="CN414" s="136"/>
      <c r="CX414" s="136"/>
      <c r="DH414" s="136"/>
      <c r="DR414" s="136"/>
      <c r="EB414" s="136"/>
      <c r="EL414" s="136"/>
      <c r="EV414" s="136"/>
      <c r="FF414" s="136"/>
      <c r="FP414" s="136"/>
      <c r="FZ414" s="136"/>
      <c r="GJ414" s="136"/>
      <c r="GT414" s="136"/>
      <c r="HD414" s="136"/>
      <c r="HN414" s="136"/>
      <c r="HX414" s="136"/>
      <c r="JL414" s="136"/>
    </row>
    <row xmlns:x14ac="http://schemas.microsoft.com/office/spreadsheetml/2009/9/ac" r="415" s="3" customFormat="true" x14ac:dyDescent="0.25">
      <c r="A415" s="426"/>
      <c r="B415" s="136"/>
      <c r="L415" s="136"/>
      <c r="V415" s="136"/>
      <c r="AF415" s="136"/>
      <c r="AP415" s="136"/>
      <c r="AZ415" s="136"/>
      <c r="BA415" s="136"/>
      <c r="BB415" s="136"/>
      <c r="BC415" s="136"/>
      <c r="BD415" s="136"/>
      <c r="BE415" s="136"/>
      <c r="BF415" s="136"/>
      <c r="BG415" s="136"/>
      <c r="BJ415" s="136"/>
      <c r="BT415" s="136"/>
      <c r="CD415" s="136"/>
      <c r="CN415" s="136"/>
      <c r="CX415" s="136"/>
      <c r="DH415" s="136"/>
      <c r="DR415" s="136"/>
      <c r="EB415" s="136"/>
      <c r="EL415" s="136"/>
      <c r="EV415" s="136"/>
      <c r="FF415" s="136"/>
      <c r="FP415" s="136"/>
      <c r="FZ415" s="136"/>
      <c r="GJ415" s="136"/>
      <c r="GT415" s="136"/>
      <c r="HD415" s="136"/>
      <c r="HN415" s="136"/>
      <c r="HX415" s="136"/>
      <c r="JL415" s="136"/>
    </row>
    <row xmlns:x14ac="http://schemas.microsoft.com/office/spreadsheetml/2009/9/ac" r="416" s="3" customFormat="true" x14ac:dyDescent="0.25">
      <c r="A416" s="426"/>
      <c r="B416" s="136"/>
      <c r="L416" s="136"/>
      <c r="V416" s="136"/>
      <c r="AF416" s="136"/>
      <c r="AP416" s="136"/>
      <c r="AZ416" s="136"/>
      <c r="BA416" s="136"/>
      <c r="BB416" s="136"/>
      <c r="BC416" s="136"/>
      <c r="BD416" s="136"/>
      <c r="BE416" s="136"/>
      <c r="BF416" s="136"/>
      <c r="BG416" s="136"/>
      <c r="BJ416" s="136"/>
      <c r="BT416" s="136"/>
      <c r="CD416" s="136"/>
      <c r="CN416" s="136"/>
      <c r="CX416" s="136"/>
      <c r="DH416" s="136"/>
      <c r="DR416" s="136"/>
      <c r="EB416" s="136"/>
      <c r="EL416" s="136"/>
      <c r="EV416" s="136"/>
      <c r="FF416" s="136"/>
      <c r="FP416" s="136"/>
      <c r="FZ416" s="136"/>
      <c r="GJ416" s="136"/>
      <c r="GT416" s="136"/>
      <c r="HD416" s="136"/>
      <c r="HN416" s="136"/>
      <c r="HX416" s="136"/>
      <c r="JL416" s="136"/>
    </row>
    <row xmlns:x14ac="http://schemas.microsoft.com/office/spreadsheetml/2009/9/ac" r="417" s="3" customFormat="true" x14ac:dyDescent="0.25">
      <c r="A417" s="426"/>
      <c r="B417" s="136"/>
      <c r="L417" s="136"/>
      <c r="V417" s="136"/>
      <c r="AF417" s="136"/>
      <c r="AP417" s="136"/>
      <c r="AZ417" s="136"/>
      <c r="BA417" s="136"/>
      <c r="BB417" s="136"/>
      <c r="BC417" s="136"/>
      <c r="BD417" s="136"/>
      <c r="BE417" s="136"/>
      <c r="BF417" s="136"/>
      <c r="BG417" s="136"/>
      <c r="BJ417" s="136"/>
      <c r="BT417" s="136"/>
      <c r="CD417" s="136"/>
      <c r="CN417" s="136"/>
      <c r="CX417" s="136"/>
      <c r="DH417" s="136"/>
      <c r="DR417" s="136"/>
      <c r="EB417" s="136"/>
      <c r="EL417" s="136"/>
      <c r="EV417" s="136"/>
      <c r="FF417" s="136"/>
      <c r="FP417" s="136"/>
      <c r="FZ417" s="136"/>
      <c r="GJ417" s="136"/>
      <c r="GT417" s="136"/>
      <c r="HD417" s="136"/>
      <c r="HN417" s="136"/>
      <c r="HX417" s="136"/>
      <c r="JL417" s="136"/>
    </row>
    <row xmlns:x14ac="http://schemas.microsoft.com/office/spreadsheetml/2009/9/ac" r="418" s="3" customFormat="true" x14ac:dyDescent="0.25">
      <c r="A418" s="426"/>
      <c r="B418" s="136"/>
      <c r="L418" s="136"/>
      <c r="V418" s="136"/>
      <c r="AF418" s="136"/>
      <c r="AP418" s="136"/>
      <c r="AZ418" s="136"/>
      <c r="BA418" s="136"/>
      <c r="BB418" s="136"/>
      <c r="BC418" s="136"/>
      <c r="BD418" s="136"/>
      <c r="BE418" s="136"/>
      <c r="BF418" s="136"/>
      <c r="BG418" s="136"/>
      <c r="BJ418" s="136"/>
      <c r="BT418" s="136"/>
      <c r="CD418" s="136"/>
      <c r="CN418" s="136"/>
      <c r="CX418" s="136"/>
      <c r="DH418" s="136"/>
      <c r="DR418" s="136"/>
      <c r="EB418" s="136"/>
      <c r="EL418" s="136"/>
      <c r="EV418" s="136"/>
      <c r="FF418" s="136"/>
      <c r="FP418" s="136"/>
      <c r="FZ418" s="136"/>
      <c r="GJ418" s="136"/>
      <c r="GT418" s="136"/>
      <c r="HD418" s="136"/>
      <c r="HN418" s="136"/>
      <c r="HX418" s="136"/>
      <c r="JL418" s="136"/>
    </row>
    <row xmlns:x14ac="http://schemas.microsoft.com/office/spreadsheetml/2009/9/ac" r="419" s="3" customFormat="true" x14ac:dyDescent="0.25">
      <c r="A419" s="426"/>
      <c r="B419" s="136"/>
      <c r="L419" s="136"/>
      <c r="V419" s="136"/>
      <c r="AF419" s="136"/>
      <c r="AP419" s="136"/>
      <c r="AZ419" s="136"/>
      <c r="BA419" s="136"/>
      <c r="BB419" s="136"/>
      <c r="BC419" s="136"/>
      <c r="BD419" s="136"/>
      <c r="BE419" s="136"/>
      <c r="BF419" s="136"/>
      <c r="BG419" s="136"/>
      <c r="BJ419" s="136"/>
      <c r="BT419" s="136"/>
      <c r="CD419" s="136"/>
      <c r="CN419" s="136"/>
      <c r="CX419" s="136"/>
      <c r="DH419" s="136"/>
      <c r="DR419" s="136"/>
      <c r="EB419" s="136"/>
      <c r="EL419" s="136"/>
      <c r="EV419" s="136"/>
      <c r="FF419" s="136"/>
      <c r="FP419" s="136"/>
      <c r="FZ419" s="136"/>
      <c r="GJ419" s="136"/>
      <c r="GT419" s="136"/>
      <c r="HD419" s="136"/>
      <c r="HN419" s="136"/>
      <c r="HX419" s="136"/>
      <c r="JL419" s="136"/>
    </row>
    <row xmlns:x14ac="http://schemas.microsoft.com/office/spreadsheetml/2009/9/ac" r="420" s="3" customFormat="true" x14ac:dyDescent="0.25">
      <c r="A420" s="426"/>
      <c r="B420" s="136"/>
      <c r="L420" s="136"/>
      <c r="V420" s="136"/>
      <c r="AF420" s="136"/>
      <c r="AP420" s="136"/>
      <c r="AZ420" s="136"/>
      <c r="BA420" s="136"/>
      <c r="BB420" s="136"/>
      <c r="BC420" s="136"/>
      <c r="BD420" s="136"/>
      <c r="BE420" s="136"/>
      <c r="BF420" s="136"/>
      <c r="BG420" s="136"/>
      <c r="BJ420" s="136"/>
      <c r="BT420" s="136"/>
      <c r="CD420" s="136"/>
      <c r="CN420" s="136"/>
      <c r="CX420" s="136"/>
      <c r="DH420" s="136"/>
      <c r="DR420" s="136"/>
      <c r="EB420" s="136"/>
      <c r="EL420" s="136"/>
      <c r="EV420" s="136"/>
      <c r="FF420" s="136"/>
      <c r="FP420" s="136"/>
      <c r="FZ420" s="136"/>
      <c r="GJ420" s="136"/>
      <c r="GT420" s="136"/>
      <c r="HD420" s="136"/>
      <c r="HN420" s="136"/>
      <c r="HX420" s="136"/>
      <c r="JL420" s="136"/>
    </row>
    <row xmlns:x14ac="http://schemas.microsoft.com/office/spreadsheetml/2009/9/ac" r="421" s="3" customFormat="true" x14ac:dyDescent="0.25">
      <c r="A421" s="426"/>
      <c r="B421" s="136"/>
      <c r="L421" s="136"/>
      <c r="V421" s="136"/>
      <c r="AF421" s="136"/>
      <c r="AP421" s="136"/>
      <c r="AZ421" s="136"/>
      <c r="BA421" s="136"/>
      <c r="BB421" s="136"/>
      <c r="BC421" s="136"/>
      <c r="BD421" s="136"/>
      <c r="BE421" s="136"/>
      <c r="BF421" s="136"/>
      <c r="BG421" s="136"/>
      <c r="BJ421" s="136"/>
      <c r="BT421" s="136"/>
      <c r="CD421" s="136"/>
      <c r="CN421" s="136"/>
      <c r="CX421" s="136"/>
      <c r="DH421" s="136"/>
      <c r="DR421" s="136"/>
      <c r="EB421" s="136"/>
      <c r="EL421" s="136"/>
      <c r="EV421" s="136"/>
      <c r="FF421" s="136"/>
      <c r="FP421" s="136"/>
      <c r="FZ421" s="136"/>
      <c r="GJ421" s="136"/>
      <c r="GT421" s="136"/>
      <c r="HD421" s="136"/>
      <c r="HN421" s="136"/>
      <c r="HX421" s="136"/>
      <c r="JL421" s="136"/>
    </row>
    <row xmlns:x14ac="http://schemas.microsoft.com/office/spreadsheetml/2009/9/ac" r="422" s="3" customFormat="true" x14ac:dyDescent="0.25">
      <c r="A422" s="426"/>
      <c r="B422" s="136"/>
      <c r="L422" s="136"/>
      <c r="V422" s="136"/>
      <c r="AF422" s="136"/>
      <c r="AP422" s="136"/>
      <c r="AZ422" s="136"/>
      <c r="BA422" s="136"/>
      <c r="BB422" s="136"/>
      <c r="BC422" s="136"/>
      <c r="BD422" s="136"/>
      <c r="BE422" s="136"/>
      <c r="BF422" s="136"/>
      <c r="BG422" s="136"/>
      <c r="BJ422" s="136"/>
      <c r="BT422" s="136"/>
      <c r="CD422" s="136"/>
      <c r="CN422" s="136"/>
      <c r="CX422" s="136"/>
      <c r="DH422" s="136"/>
      <c r="DR422" s="136"/>
      <c r="EB422" s="136"/>
      <c r="EL422" s="136"/>
      <c r="EV422" s="136"/>
      <c r="FF422" s="136"/>
      <c r="FP422" s="136"/>
      <c r="FZ422" s="136"/>
      <c r="GJ422" s="136"/>
      <c r="GT422" s="136"/>
      <c r="HD422" s="136"/>
      <c r="HN422" s="136"/>
      <c r="HX422" s="136"/>
      <c r="JL422" s="136"/>
    </row>
    <row xmlns:x14ac="http://schemas.microsoft.com/office/spreadsheetml/2009/9/ac" r="423" s="3" customFormat="true" x14ac:dyDescent="0.25">
      <c r="A423" s="426"/>
      <c r="B423" s="136"/>
      <c r="L423" s="136"/>
      <c r="V423" s="136"/>
      <c r="AF423" s="136"/>
      <c r="AP423" s="136"/>
      <c r="AZ423" s="136"/>
      <c r="BA423" s="136"/>
      <c r="BB423" s="136"/>
      <c r="BC423" s="136"/>
      <c r="BD423" s="136"/>
      <c r="BE423" s="136"/>
      <c r="BF423" s="136"/>
      <c r="BG423" s="136"/>
      <c r="BJ423" s="136"/>
      <c r="BT423" s="136"/>
      <c r="CD423" s="136"/>
      <c r="CN423" s="136"/>
      <c r="CX423" s="136"/>
      <c r="DH423" s="136"/>
      <c r="DR423" s="136"/>
      <c r="EB423" s="136"/>
      <c r="EL423" s="136"/>
      <c r="EV423" s="136"/>
      <c r="FF423" s="136"/>
      <c r="FP423" s="136"/>
      <c r="FZ423" s="136"/>
      <c r="GJ423" s="136"/>
      <c r="GT423" s="136"/>
      <c r="HD423" s="136"/>
      <c r="HN423" s="136"/>
      <c r="HX423" s="136"/>
      <c r="JL423" s="136"/>
    </row>
    <row xmlns:x14ac="http://schemas.microsoft.com/office/spreadsheetml/2009/9/ac" r="424" s="3" customFormat="true" x14ac:dyDescent="0.25">
      <c r="A424" s="426"/>
      <c r="B424" s="136"/>
      <c r="L424" s="136"/>
      <c r="V424" s="136"/>
      <c r="AF424" s="136"/>
      <c r="AP424" s="136"/>
      <c r="AZ424" s="136"/>
      <c r="BA424" s="136"/>
      <c r="BB424" s="136"/>
      <c r="BC424" s="136"/>
      <c r="BD424" s="136"/>
      <c r="BE424" s="136"/>
      <c r="BF424" s="136"/>
      <c r="BG424" s="136"/>
      <c r="BJ424" s="136"/>
      <c r="BT424" s="136"/>
      <c r="CD424" s="136"/>
      <c r="CN424" s="136"/>
      <c r="CX424" s="136"/>
      <c r="DH424" s="136"/>
      <c r="DR424" s="136"/>
      <c r="EB424" s="136"/>
      <c r="EL424" s="136"/>
      <c r="EV424" s="136"/>
      <c r="FF424" s="136"/>
      <c r="FP424" s="136"/>
      <c r="FZ424" s="136"/>
      <c r="GJ424" s="136"/>
      <c r="GT424" s="136"/>
      <c r="HD424" s="136"/>
      <c r="HN424" s="136"/>
      <c r="HX424" s="136"/>
      <c r="JL424" s="136"/>
    </row>
    <row xmlns:x14ac="http://schemas.microsoft.com/office/spreadsheetml/2009/9/ac" r="425" s="3" customFormat="true" x14ac:dyDescent="0.25">
      <c r="A425" s="426"/>
      <c r="B425" s="136"/>
      <c r="L425" s="136"/>
      <c r="V425" s="136"/>
      <c r="AF425" s="136"/>
      <c r="AP425" s="136"/>
      <c r="AZ425" s="136"/>
      <c r="BA425" s="136"/>
      <c r="BB425" s="136"/>
      <c r="BC425" s="136"/>
      <c r="BD425" s="136"/>
      <c r="BE425" s="136"/>
      <c r="BF425" s="136"/>
      <c r="BG425" s="136"/>
      <c r="BJ425" s="136"/>
      <c r="BT425" s="136"/>
      <c r="CD425" s="136"/>
      <c r="CN425" s="136"/>
      <c r="CX425" s="136"/>
      <c r="DH425" s="136"/>
      <c r="DR425" s="136"/>
      <c r="EB425" s="136"/>
      <c r="EL425" s="136"/>
      <c r="EV425" s="136"/>
      <c r="FF425" s="136"/>
      <c r="FP425" s="136"/>
      <c r="FZ425" s="136"/>
      <c r="GJ425" s="136"/>
      <c r="GT425" s="136"/>
      <c r="HD425" s="136"/>
      <c r="HN425" s="136"/>
      <c r="HX425" s="136"/>
      <c r="JL425" s="136"/>
    </row>
    <row xmlns:x14ac="http://schemas.microsoft.com/office/spreadsheetml/2009/9/ac" r="426" s="3" customFormat="true" x14ac:dyDescent="0.25">
      <c r="A426" s="426"/>
      <c r="B426" s="136"/>
      <c r="L426" s="136"/>
      <c r="V426" s="136"/>
      <c r="AF426" s="136"/>
      <c r="AP426" s="136"/>
      <c r="AZ426" s="136"/>
      <c r="BA426" s="136"/>
      <c r="BB426" s="136"/>
      <c r="BC426" s="136"/>
      <c r="BD426" s="136"/>
      <c r="BE426" s="136"/>
      <c r="BF426" s="136"/>
      <c r="BG426" s="136"/>
      <c r="BJ426" s="136"/>
      <c r="BT426" s="136"/>
      <c r="CD426" s="136"/>
      <c r="CN426" s="136"/>
      <c r="CX426" s="136"/>
      <c r="DH426" s="136"/>
      <c r="DR426" s="136"/>
      <c r="EB426" s="136"/>
      <c r="EL426" s="136"/>
      <c r="EV426" s="136"/>
      <c r="FF426" s="136"/>
      <c r="FP426" s="136"/>
      <c r="FZ426" s="136"/>
      <c r="GJ426" s="136"/>
      <c r="GT426" s="136"/>
      <c r="HD426" s="136"/>
      <c r="HN426" s="136"/>
      <c r="HX426" s="136"/>
      <c r="JL426" s="136"/>
    </row>
    <row xmlns:x14ac="http://schemas.microsoft.com/office/spreadsheetml/2009/9/ac" r="427" s="3" customFormat="true" x14ac:dyDescent="0.25">
      <c r="A427" s="426"/>
      <c r="B427" s="136"/>
      <c r="L427" s="136"/>
      <c r="V427" s="136"/>
      <c r="AF427" s="136"/>
      <c r="AP427" s="136"/>
      <c r="AZ427" s="136"/>
      <c r="BA427" s="136"/>
      <c r="BB427" s="136"/>
      <c r="BC427" s="136"/>
      <c r="BD427" s="136"/>
      <c r="BE427" s="136"/>
      <c r="BF427" s="136"/>
      <c r="BG427" s="136"/>
      <c r="BJ427" s="136"/>
      <c r="BT427" s="136"/>
      <c r="CD427" s="136"/>
      <c r="CN427" s="136"/>
      <c r="CX427" s="136"/>
      <c r="DH427" s="136"/>
      <c r="DR427" s="136"/>
      <c r="EB427" s="136"/>
      <c r="EL427" s="136"/>
      <c r="EV427" s="136"/>
      <c r="FF427" s="136"/>
      <c r="FP427" s="136"/>
      <c r="FZ427" s="136"/>
      <c r="GJ427" s="136"/>
      <c r="GT427" s="136"/>
      <c r="HD427" s="136"/>
      <c r="HN427" s="136"/>
      <c r="HX427" s="136"/>
      <c r="JL427" s="136"/>
    </row>
    <row xmlns:x14ac="http://schemas.microsoft.com/office/spreadsheetml/2009/9/ac" r="428" s="3" customFormat="true" x14ac:dyDescent="0.25">
      <c r="A428" s="426"/>
      <c r="B428" s="136"/>
      <c r="L428" s="136"/>
      <c r="V428" s="136"/>
      <c r="AF428" s="136"/>
      <c r="AP428" s="136"/>
      <c r="AZ428" s="136"/>
      <c r="BA428" s="136"/>
      <c r="BB428" s="136"/>
      <c r="BC428" s="136"/>
      <c r="BD428" s="136"/>
      <c r="BE428" s="136"/>
      <c r="BF428" s="136"/>
      <c r="BG428" s="136"/>
      <c r="BJ428" s="136"/>
      <c r="BT428" s="136"/>
      <c r="CD428" s="136"/>
      <c r="CN428" s="136"/>
      <c r="CX428" s="136"/>
      <c r="DH428" s="136"/>
      <c r="DR428" s="136"/>
      <c r="EB428" s="136"/>
      <c r="EL428" s="136"/>
      <c r="EV428" s="136"/>
      <c r="FF428" s="136"/>
      <c r="FP428" s="136"/>
      <c r="FZ428" s="136"/>
      <c r="GJ428" s="136"/>
      <c r="GT428" s="136"/>
      <c r="HD428" s="136"/>
      <c r="HN428" s="136"/>
      <c r="HX428" s="136"/>
      <c r="JL428" s="136"/>
    </row>
    <row xmlns:x14ac="http://schemas.microsoft.com/office/spreadsheetml/2009/9/ac" r="429" s="3" customFormat="true" x14ac:dyDescent="0.25">
      <c r="A429" s="426"/>
      <c r="B429" s="136"/>
      <c r="L429" s="136"/>
      <c r="V429" s="136"/>
      <c r="AF429" s="136"/>
      <c r="AP429" s="136"/>
      <c r="AZ429" s="136"/>
      <c r="BA429" s="136"/>
      <c r="BB429" s="136"/>
      <c r="BC429" s="136"/>
      <c r="BD429" s="136"/>
      <c r="BE429" s="136"/>
      <c r="BF429" s="136"/>
      <c r="BG429" s="136"/>
      <c r="BJ429" s="136"/>
      <c r="BT429" s="136"/>
      <c r="CD429" s="136"/>
      <c r="CN429" s="136"/>
      <c r="CX429" s="136"/>
      <c r="DH429" s="136"/>
      <c r="DR429" s="136"/>
      <c r="EB429" s="136"/>
      <c r="EL429" s="136"/>
      <c r="EV429" s="136"/>
      <c r="FF429" s="136"/>
      <c r="FP429" s="136"/>
      <c r="FZ429" s="136"/>
      <c r="GJ429" s="136"/>
      <c r="GT429" s="136"/>
      <c r="HD429" s="136"/>
      <c r="HN429" s="136"/>
      <c r="HX429" s="136"/>
      <c r="JL429" s="136"/>
    </row>
    <row xmlns:x14ac="http://schemas.microsoft.com/office/spreadsheetml/2009/9/ac" r="430" s="3" customFormat="true" x14ac:dyDescent="0.25">
      <c r="A430" s="426"/>
      <c r="B430" s="136"/>
      <c r="L430" s="136"/>
      <c r="V430" s="136"/>
      <c r="AF430" s="136"/>
      <c r="AP430" s="136"/>
      <c r="AZ430" s="136"/>
      <c r="BA430" s="136"/>
      <c r="BB430" s="136"/>
      <c r="BC430" s="136"/>
      <c r="BD430" s="136"/>
      <c r="BE430" s="136"/>
      <c r="BF430" s="136"/>
      <c r="BG430" s="136"/>
      <c r="BJ430" s="136"/>
      <c r="BT430" s="136"/>
      <c r="CD430" s="136"/>
      <c r="CN430" s="136"/>
      <c r="CX430" s="136"/>
      <c r="DH430" s="136"/>
      <c r="DR430" s="136"/>
      <c r="EB430" s="136"/>
      <c r="EL430" s="136"/>
      <c r="EV430" s="136"/>
      <c r="FF430" s="136"/>
      <c r="FP430" s="136"/>
      <c r="FZ430" s="136"/>
      <c r="GJ430" s="136"/>
      <c r="GT430" s="136"/>
      <c r="HD430" s="136"/>
      <c r="HN430" s="136"/>
      <c r="HX430" s="136"/>
      <c r="JL430" s="136"/>
    </row>
    <row xmlns:x14ac="http://schemas.microsoft.com/office/spreadsheetml/2009/9/ac" r="431" s="3" customFormat="true" x14ac:dyDescent="0.25">
      <c r="A431" s="426"/>
      <c r="B431" s="136"/>
      <c r="L431" s="136"/>
      <c r="V431" s="136"/>
      <c r="AF431" s="136"/>
      <c r="AP431" s="136"/>
      <c r="AZ431" s="136"/>
      <c r="BA431" s="136"/>
      <c r="BB431" s="136"/>
      <c r="BC431" s="136"/>
      <c r="BD431" s="136"/>
      <c r="BE431" s="136"/>
      <c r="BF431" s="136"/>
      <c r="BG431" s="136"/>
      <c r="BJ431" s="136"/>
      <c r="BT431" s="136"/>
      <c r="CD431" s="136"/>
      <c r="CN431" s="136"/>
      <c r="CX431" s="136"/>
      <c r="DH431" s="136"/>
      <c r="DR431" s="136"/>
      <c r="EB431" s="136"/>
      <c r="EL431" s="136"/>
      <c r="EV431" s="136"/>
      <c r="FF431" s="136"/>
      <c r="FP431" s="136"/>
      <c r="FZ431" s="136"/>
      <c r="GJ431" s="136"/>
      <c r="GT431" s="136"/>
      <c r="HD431" s="136"/>
      <c r="HN431" s="136"/>
      <c r="HX431" s="136"/>
      <c r="JL431" s="136"/>
    </row>
    <row xmlns:x14ac="http://schemas.microsoft.com/office/spreadsheetml/2009/9/ac" r="432" s="3" customFormat="true" x14ac:dyDescent="0.25">
      <c r="A432" s="426"/>
      <c r="B432" s="136"/>
      <c r="L432" s="136"/>
      <c r="V432" s="136"/>
      <c r="AF432" s="136"/>
      <c r="AP432" s="136"/>
      <c r="AZ432" s="136"/>
      <c r="BA432" s="136"/>
      <c r="BB432" s="136"/>
      <c r="BC432" s="136"/>
      <c r="BD432" s="136"/>
      <c r="BE432" s="136"/>
      <c r="BF432" s="136"/>
      <c r="BG432" s="136"/>
      <c r="BJ432" s="136"/>
      <c r="BT432" s="136"/>
      <c r="CD432" s="136"/>
      <c r="CN432" s="136"/>
      <c r="CX432" s="136"/>
      <c r="DH432" s="136"/>
      <c r="DR432" s="136"/>
      <c r="EB432" s="136"/>
      <c r="EL432" s="136"/>
      <c r="EV432" s="136"/>
      <c r="FF432" s="136"/>
      <c r="FP432" s="136"/>
      <c r="FZ432" s="136"/>
      <c r="GJ432" s="136"/>
      <c r="GT432" s="136"/>
      <c r="HD432" s="136"/>
      <c r="HN432" s="136"/>
      <c r="HX432" s="136"/>
      <c r="JL432" s="136"/>
    </row>
    <row xmlns:x14ac="http://schemas.microsoft.com/office/spreadsheetml/2009/9/ac" r="433" s="3" customFormat="true" x14ac:dyDescent="0.25">
      <c r="A433" s="426"/>
      <c r="B433" s="136"/>
      <c r="L433" s="136"/>
      <c r="V433" s="136"/>
      <c r="AF433" s="136"/>
      <c r="AP433" s="136"/>
      <c r="AZ433" s="136"/>
      <c r="BA433" s="136"/>
      <c r="BB433" s="136"/>
      <c r="BC433" s="136"/>
      <c r="BD433" s="136"/>
      <c r="BE433" s="136"/>
      <c r="BF433" s="136"/>
      <c r="BG433" s="136"/>
      <c r="BJ433" s="136"/>
      <c r="BT433" s="136"/>
      <c r="CD433" s="136"/>
      <c r="CN433" s="136"/>
      <c r="CX433" s="136"/>
      <c r="DH433" s="136"/>
      <c r="DR433" s="136"/>
      <c r="EB433" s="136"/>
      <c r="EL433" s="136"/>
      <c r="EV433" s="136"/>
      <c r="FF433" s="136"/>
      <c r="FP433" s="136"/>
      <c r="FZ433" s="136"/>
      <c r="GJ433" s="136"/>
      <c r="GT433" s="136"/>
      <c r="HD433" s="136"/>
      <c r="HN433" s="136"/>
      <c r="HX433" s="136"/>
      <c r="JL433" s="136"/>
    </row>
    <row xmlns:x14ac="http://schemas.microsoft.com/office/spreadsheetml/2009/9/ac" r="434" s="3" customFormat="true" x14ac:dyDescent="0.25">
      <c r="A434" s="426"/>
      <c r="B434" s="136"/>
      <c r="L434" s="136"/>
      <c r="V434" s="136"/>
      <c r="AF434" s="136"/>
      <c r="AP434" s="136"/>
      <c r="AZ434" s="136"/>
      <c r="BA434" s="136"/>
      <c r="BB434" s="136"/>
      <c r="BC434" s="136"/>
      <c r="BD434" s="136"/>
      <c r="BE434" s="136"/>
      <c r="BF434" s="136"/>
      <c r="BG434" s="136"/>
      <c r="BJ434" s="136"/>
      <c r="BT434" s="136"/>
      <c r="CD434" s="136"/>
      <c r="CN434" s="136"/>
      <c r="CX434" s="136"/>
      <c r="DH434" s="136"/>
      <c r="DR434" s="136"/>
      <c r="EB434" s="136"/>
      <c r="EL434" s="136"/>
      <c r="EV434" s="136"/>
      <c r="FF434" s="136"/>
      <c r="FP434" s="136"/>
      <c r="FZ434" s="136"/>
      <c r="GJ434" s="136"/>
      <c r="GT434" s="136"/>
      <c r="HD434" s="136"/>
      <c r="HN434" s="136"/>
      <c r="HX434" s="136"/>
      <c r="JL434" s="136"/>
    </row>
    <row xmlns:x14ac="http://schemas.microsoft.com/office/spreadsheetml/2009/9/ac" r="435" s="3" customFormat="true" x14ac:dyDescent="0.25">
      <c r="A435" s="426"/>
      <c r="B435" s="136"/>
      <c r="L435" s="136"/>
      <c r="V435" s="136"/>
      <c r="AF435" s="136"/>
      <c r="AP435" s="136"/>
      <c r="AZ435" s="136"/>
      <c r="BA435" s="136"/>
      <c r="BB435" s="136"/>
      <c r="BC435" s="136"/>
      <c r="BD435" s="136"/>
      <c r="BE435" s="136"/>
      <c r="BF435" s="136"/>
      <c r="BG435" s="136"/>
      <c r="BJ435" s="136"/>
      <c r="BT435" s="136"/>
      <c r="CD435" s="136"/>
      <c r="CN435" s="136"/>
      <c r="CX435" s="136"/>
      <c r="DH435" s="136"/>
      <c r="DR435" s="136"/>
      <c r="EB435" s="136"/>
      <c r="EL435" s="136"/>
      <c r="EV435" s="136"/>
      <c r="FF435" s="136"/>
      <c r="FP435" s="136"/>
      <c r="FZ435" s="136"/>
      <c r="GJ435" s="136"/>
      <c r="GT435" s="136"/>
      <c r="HD435" s="136"/>
      <c r="HN435" s="136"/>
      <c r="HX435" s="136"/>
      <c r="JL435" s="136"/>
    </row>
    <row xmlns:x14ac="http://schemas.microsoft.com/office/spreadsheetml/2009/9/ac" r="436" s="3" customFormat="true" x14ac:dyDescent="0.25">
      <c r="A436" s="426"/>
      <c r="B436" s="136"/>
      <c r="L436" s="136"/>
      <c r="V436" s="136"/>
      <c r="AF436" s="136"/>
      <c r="AP436" s="136"/>
      <c r="AZ436" s="136"/>
      <c r="BA436" s="136"/>
      <c r="BB436" s="136"/>
      <c r="BC436" s="136"/>
      <c r="BD436" s="136"/>
      <c r="BE436" s="136"/>
      <c r="BF436" s="136"/>
      <c r="BG436" s="136"/>
      <c r="BJ436" s="136"/>
      <c r="BT436" s="136"/>
      <c r="CD436" s="136"/>
      <c r="CN436" s="136"/>
      <c r="CX436" s="136"/>
      <c r="DH436" s="136"/>
      <c r="DR436" s="136"/>
      <c r="EB436" s="136"/>
      <c r="EL436" s="136"/>
      <c r="EV436" s="136"/>
      <c r="FF436" s="136"/>
      <c r="FP436" s="136"/>
      <c r="FZ436" s="136"/>
      <c r="GJ436" s="136"/>
      <c r="GT436" s="136"/>
      <c r="HD436" s="136"/>
      <c r="HN436" s="136"/>
      <c r="HX436" s="136"/>
      <c r="JL436" s="136"/>
    </row>
    <row xmlns:x14ac="http://schemas.microsoft.com/office/spreadsheetml/2009/9/ac" r="437" s="3" customFormat="true" x14ac:dyDescent="0.25">
      <c r="A437" s="426"/>
      <c r="B437" s="136"/>
      <c r="L437" s="136"/>
      <c r="V437" s="136"/>
      <c r="AF437" s="136"/>
      <c r="AP437" s="136"/>
      <c r="AZ437" s="136"/>
      <c r="BA437" s="136"/>
      <c r="BB437" s="136"/>
      <c r="BC437" s="136"/>
      <c r="BD437" s="136"/>
      <c r="BE437" s="136"/>
      <c r="BF437" s="136"/>
      <c r="BG437" s="136"/>
      <c r="BJ437" s="136"/>
      <c r="BT437" s="136"/>
      <c r="CD437" s="136"/>
      <c r="CN437" s="136"/>
      <c r="CX437" s="136"/>
      <c r="DH437" s="136"/>
      <c r="DR437" s="136"/>
      <c r="EB437" s="136"/>
      <c r="EL437" s="136"/>
      <c r="EV437" s="136"/>
      <c r="FF437" s="136"/>
      <c r="FP437" s="136"/>
      <c r="FZ437" s="136"/>
      <c r="GJ437" s="136"/>
      <c r="GT437" s="136"/>
      <c r="HD437" s="136"/>
      <c r="HN437" s="136"/>
      <c r="HX437" s="136"/>
      <c r="JL437" s="136"/>
    </row>
    <row xmlns:x14ac="http://schemas.microsoft.com/office/spreadsheetml/2009/9/ac" r="438" s="3" customFormat="true" x14ac:dyDescent="0.25">
      <c r="A438" s="426"/>
      <c r="B438" s="136"/>
      <c r="L438" s="136"/>
      <c r="V438" s="136"/>
      <c r="AF438" s="136"/>
      <c r="AP438" s="136"/>
      <c r="AZ438" s="136"/>
      <c r="BA438" s="136"/>
      <c r="BB438" s="136"/>
      <c r="BC438" s="136"/>
      <c r="BD438" s="136"/>
      <c r="BE438" s="136"/>
      <c r="BF438" s="136"/>
      <c r="BG438" s="136"/>
      <c r="BJ438" s="136"/>
      <c r="BT438" s="136"/>
      <c r="CD438" s="136"/>
      <c r="CN438" s="136"/>
      <c r="CX438" s="136"/>
      <c r="DH438" s="136"/>
      <c r="DR438" s="136"/>
      <c r="EB438" s="136"/>
      <c r="EL438" s="136"/>
      <c r="EV438" s="136"/>
      <c r="FF438" s="136"/>
      <c r="FP438" s="136"/>
      <c r="FZ438" s="136"/>
      <c r="GJ438" s="136"/>
      <c r="GT438" s="136"/>
      <c r="HD438" s="136"/>
      <c r="HN438" s="136"/>
      <c r="HX438" s="136"/>
      <c r="JL438" s="136"/>
    </row>
    <row xmlns:x14ac="http://schemas.microsoft.com/office/spreadsheetml/2009/9/ac" r="439" s="3" customFormat="true" x14ac:dyDescent="0.25">
      <c r="A439" s="426"/>
      <c r="B439" s="136"/>
      <c r="L439" s="136"/>
      <c r="V439" s="136"/>
      <c r="AF439" s="136"/>
      <c r="AP439" s="136"/>
      <c r="AZ439" s="136"/>
      <c r="BA439" s="136"/>
      <c r="BB439" s="136"/>
      <c r="BC439" s="136"/>
      <c r="BD439" s="136"/>
      <c r="BE439" s="136"/>
      <c r="BF439" s="136"/>
      <c r="BG439" s="136"/>
      <c r="BJ439" s="136"/>
      <c r="BT439" s="136"/>
      <c r="CD439" s="136"/>
      <c r="CN439" s="136"/>
      <c r="CX439" s="136"/>
      <c r="DH439" s="136"/>
      <c r="DR439" s="136"/>
      <c r="EB439" s="136"/>
      <c r="EL439" s="136"/>
      <c r="EV439" s="136"/>
      <c r="FF439" s="136"/>
      <c r="FP439" s="136"/>
      <c r="FZ439" s="136"/>
      <c r="GJ439" s="136"/>
      <c r="GT439" s="136"/>
      <c r="HD439" s="136"/>
      <c r="HN439" s="136"/>
      <c r="HX439" s="136"/>
      <c r="JL439" s="136"/>
    </row>
    <row xmlns:x14ac="http://schemas.microsoft.com/office/spreadsheetml/2009/9/ac" r="440" s="3" customFormat="true" x14ac:dyDescent="0.25">
      <c r="A440" s="426"/>
      <c r="B440" s="136"/>
      <c r="L440" s="136"/>
      <c r="V440" s="136"/>
      <c r="AF440" s="136"/>
      <c r="AP440" s="136"/>
      <c r="AZ440" s="136"/>
      <c r="BA440" s="136"/>
      <c r="BB440" s="136"/>
      <c r="BC440" s="136"/>
      <c r="BD440" s="136"/>
      <c r="BE440" s="136"/>
      <c r="BF440" s="136"/>
      <c r="BG440" s="136"/>
      <c r="BJ440" s="136"/>
      <c r="BT440" s="136"/>
      <c r="CD440" s="136"/>
      <c r="CN440" s="136"/>
      <c r="CX440" s="136"/>
      <c r="DH440" s="136"/>
      <c r="DR440" s="136"/>
      <c r="EB440" s="136"/>
      <c r="EL440" s="136"/>
      <c r="EV440" s="136"/>
      <c r="FF440" s="136"/>
      <c r="FP440" s="136"/>
      <c r="FZ440" s="136"/>
      <c r="GJ440" s="136"/>
      <c r="GT440" s="136"/>
      <c r="HD440" s="136"/>
      <c r="HN440" s="136"/>
      <c r="HX440" s="136"/>
      <c r="JL440" s="136"/>
    </row>
    <row xmlns:x14ac="http://schemas.microsoft.com/office/spreadsheetml/2009/9/ac" r="441" s="3" customFormat="true" x14ac:dyDescent="0.25">
      <c r="A441" s="426"/>
      <c r="B441" s="136"/>
      <c r="L441" s="136"/>
      <c r="V441" s="136"/>
      <c r="AF441" s="136"/>
      <c r="AP441" s="136"/>
      <c r="AZ441" s="136"/>
      <c r="BA441" s="136"/>
      <c r="BB441" s="136"/>
      <c r="BC441" s="136"/>
      <c r="BD441" s="136"/>
      <c r="BE441" s="136"/>
      <c r="BF441" s="136"/>
      <c r="BG441" s="136"/>
      <c r="BJ441" s="136"/>
      <c r="BT441" s="136"/>
      <c r="CD441" s="136"/>
      <c r="CN441" s="136"/>
      <c r="CX441" s="136"/>
      <c r="DH441" s="136"/>
      <c r="DR441" s="136"/>
      <c r="EB441" s="136"/>
      <c r="EL441" s="136"/>
      <c r="EV441" s="136"/>
      <c r="FF441" s="136"/>
      <c r="FP441" s="136"/>
      <c r="FZ441" s="136"/>
      <c r="GJ441" s="136"/>
      <c r="GT441" s="136"/>
      <c r="HD441" s="136"/>
      <c r="HN441" s="136"/>
      <c r="HX441" s="136"/>
      <c r="JL441" s="136"/>
    </row>
    <row xmlns:x14ac="http://schemas.microsoft.com/office/spreadsheetml/2009/9/ac" r="442" s="3" customFormat="true" x14ac:dyDescent="0.25">
      <c r="A442" s="426"/>
      <c r="B442" s="136"/>
      <c r="L442" s="136"/>
      <c r="V442" s="136"/>
      <c r="AF442" s="136"/>
      <c r="AP442" s="136"/>
      <c r="AZ442" s="136"/>
      <c r="BA442" s="136"/>
      <c r="BB442" s="136"/>
      <c r="BC442" s="136"/>
      <c r="BD442" s="136"/>
      <c r="BE442" s="136"/>
      <c r="BF442" s="136"/>
      <c r="BG442" s="136"/>
      <c r="BJ442" s="136"/>
      <c r="BT442" s="136"/>
      <c r="CD442" s="136"/>
      <c r="CN442" s="136"/>
      <c r="CX442" s="136"/>
      <c r="DH442" s="136"/>
      <c r="DR442" s="136"/>
      <c r="EB442" s="136"/>
      <c r="EL442" s="136"/>
      <c r="EV442" s="136"/>
      <c r="FF442" s="136"/>
      <c r="FP442" s="136"/>
      <c r="FZ442" s="136"/>
      <c r="GJ442" s="136"/>
      <c r="GT442" s="136"/>
      <c r="HD442" s="136"/>
      <c r="HN442" s="136"/>
      <c r="HX442" s="136"/>
      <c r="JL442" s="136"/>
    </row>
    <row xmlns:x14ac="http://schemas.microsoft.com/office/spreadsheetml/2009/9/ac" r="443" s="3" customFormat="true" x14ac:dyDescent="0.25">
      <c r="A443" s="426"/>
      <c r="B443" s="136"/>
      <c r="L443" s="136"/>
      <c r="V443" s="136"/>
      <c r="AF443" s="136"/>
      <c r="AP443" s="136"/>
      <c r="AZ443" s="136"/>
      <c r="BA443" s="136"/>
      <c r="BB443" s="136"/>
      <c r="BC443" s="136"/>
      <c r="BD443" s="136"/>
      <c r="BE443" s="136"/>
      <c r="BF443" s="136"/>
      <c r="BG443" s="136"/>
      <c r="BJ443" s="136"/>
      <c r="BT443" s="136"/>
      <c r="CD443" s="136"/>
      <c r="CN443" s="136"/>
      <c r="CX443" s="136"/>
      <c r="DH443" s="136"/>
      <c r="DR443" s="136"/>
      <c r="EB443" s="136"/>
      <c r="EL443" s="136"/>
      <c r="EV443" s="136"/>
      <c r="FF443" s="136"/>
      <c r="FP443" s="136"/>
      <c r="FZ443" s="136"/>
      <c r="GJ443" s="136"/>
      <c r="GT443" s="136"/>
      <c r="HD443" s="136"/>
      <c r="HN443" s="136"/>
      <c r="HX443" s="136"/>
      <c r="JL443" s="136"/>
    </row>
    <row xmlns:x14ac="http://schemas.microsoft.com/office/spreadsheetml/2009/9/ac" r="444" s="3" customFormat="true" x14ac:dyDescent="0.25">
      <c r="A444" s="426"/>
      <c r="B444" s="136"/>
      <c r="L444" s="136"/>
      <c r="V444" s="136"/>
      <c r="AF444" s="136"/>
      <c r="AP444" s="136"/>
      <c r="AZ444" s="136"/>
      <c r="BA444" s="136"/>
      <c r="BB444" s="136"/>
      <c r="BC444" s="136"/>
      <c r="BD444" s="136"/>
      <c r="BE444" s="136"/>
      <c r="BF444" s="136"/>
      <c r="BG444" s="136"/>
      <c r="BJ444" s="136"/>
      <c r="BT444" s="136"/>
      <c r="CD444" s="136"/>
      <c r="CN444" s="136"/>
      <c r="CX444" s="136"/>
      <c r="DH444" s="136"/>
      <c r="DR444" s="136"/>
      <c r="EB444" s="136"/>
      <c r="EL444" s="136"/>
      <c r="EV444" s="136"/>
      <c r="FF444" s="136"/>
      <c r="FP444" s="136"/>
      <c r="FZ444" s="136"/>
      <c r="GJ444" s="136"/>
      <c r="GT444" s="136"/>
      <c r="HD444" s="136"/>
      <c r="HN444" s="136"/>
      <c r="HX444" s="136"/>
      <c r="JL444" s="136"/>
    </row>
    <row xmlns:x14ac="http://schemas.microsoft.com/office/spreadsheetml/2009/9/ac" r="445" s="3" customFormat="true" x14ac:dyDescent="0.25">
      <c r="A445" s="426"/>
      <c r="B445" s="136"/>
      <c r="L445" s="136"/>
      <c r="V445" s="136"/>
      <c r="AF445" s="136"/>
      <c r="AP445" s="136"/>
      <c r="AZ445" s="136"/>
      <c r="BA445" s="136"/>
      <c r="BB445" s="136"/>
      <c r="BC445" s="136"/>
      <c r="BD445" s="136"/>
      <c r="BE445" s="136"/>
      <c r="BF445" s="136"/>
      <c r="BG445" s="136"/>
      <c r="BJ445" s="136"/>
      <c r="BT445" s="136"/>
      <c r="CD445" s="136"/>
      <c r="CN445" s="136"/>
      <c r="CX445" s="136"/>
      <c r="DH445" s="136"/>
      <c r="DR445" s="136"/>
      <c r="EB445" s="136"/>
      <c r="EL445" s="136"/>
      <c r="EV445" s="136"/>
      <c r="FF445" s="136"/>
      <c r="FP445" s="136"/>
      <c r="FZ445" s="136"/>
      <c r="GJ445" s="136"/>
      <c r="GT445" s="136"/>
      <c r="HD445" s="136"/>
      <c r="HN445" s="136"/>
      <c r="HX445" s="136"/>
      <c r="JL445" s="136"/>
    </row>
    <row xmlns:x14ac="http://schemas.microsoft.com/office/spreadsheetml/2009/9/ac" r="446" s="3" customFormat="true" x14ac:dyDescent="0.25">
      <c r="A446" s="426"/>
      <c r="B446" s="136"/>
      <c r="L446" s="136"/>
      <c r="V446" s="136"/>
      <c r="AF446" s="136"/>
      <c r="AP446" s="136"/>
      <c r="AZ446" s="136"/>
      <c r="BA446" s="136"/>
      <c r="BB446" s="136"/>
      <c r="BC446" s="136"/>
      <c r="BD446" s="136"/>
      <c r="BE446" s="136"/>
      <c r="BF446" s="136"/>
      <c r="BG446" s="136"/>
      <c r="BJ446" s="136"/>
      <c r="BT446" s="136"/>
      <c r="CD446" s="136"/>
      <c r="CN446" s="136"/>
      <c r="CX446" s="136"/>
      <c r="DH446" s="136"/>
      <c r="DR446" s="136"/>
      <c r="EB446" s="136"/>
      <c r="EL446" s="136"/>
      <c r="EV446" s="136"/>
      <c r="FF446" s="136"/>
      <c r="FP446" s="136"/>
      <c r="FZ446" s="136"/>
      <c r="GJ446" s="136"/>
      <c r="GT446" s="136"/>
      <c r="HD446" s="136"/>
      <c r="HN446" s="136"/>
      <c r="HX446" s="136"/>
      <c r="JL446" s="136"/>
    </row>
    <row xmlns:x14ac="http://schemas.microsoft.com/office/spreadsheetml/2009/9/ac" r="447" s="3" customFormat="true" x14ac:dyDescent="0.25">
      <c r="A447" s="426"/>
      <c r="B447" s="136"/>
      <c r="L447" s="136"/>
      <c r="V447" s="136"/>
      <c r="AF447" s="136"/>
      <c r="AP447" s="136"/>
      <c r="AZ447" s="136"/>
      <c r="BA447" s="136"/>
      <c r="BB447" s="136"/>
      <c r="BC447" s="136"/>
      <c r="BD447" s="136"/>
      <c r="BE447" s="136"/>
      <c r="BF447" s="136"/>
      <c r="BG447" s="136"/>
      <c r="BJ447" s="136"/>
      <c r="BT447" s="136"/>
      <c r="CD447" s="136"/>
      <c r="CN447" s="136"/>
      <c r="CX447" s="136"/>
      <c r="DH447" s="136"/>
      <c r="DR447" s="136"/>
      <c r="EB447" s="136"/>
      <c r="EL447" s="136"/>
      <c r="EV447" s="136"/>
      <c r="FF447" s="136"/>
      <c r="FP447" s="136"/>
      <c r="FZ447" s="136"/>
      <c r="GJ447" s="136"/>
      <c r="GT447" s="136"/>
      <c r="HD447" s="136"/>
      <c r="HN447" s="136"/>
      <c r="HX447" s="136"/>
      <c r="JL447" s="136"/>
    </row>
    <row xmlns:x14ac="http://schemas.microsoft.com/office/spreadsheetml/2009/9/ac" r="448" s="3" customFormat="true" x14ac:dyDescent="0.25">
      <c r="A448" s="426"/>
      <c r="B448" s="136"/>
      <c r="L448" s="136"/>
      <c r="V448" s="136"/>
      <c r="AF448" s="136"/>
      <c r="AP448" s="136"/>
      <c r="AZ448" s="136"/>
      <c r="BA448" s="136"/>
      <c r="BB448" s="136"/>
      <c r="BC448" s="136"/>
      <c r="BD448" s="136"/>
      <c r="BE448" s="136"/>
      <c r="BF448" s="136"/>
      <c r="BG448" s="136"/>
      <c r="BJ448" s="136"/>
      <c r="BT448" s="136"/>
      <c r="CD448" s="136"/>
      <c r="CN448" s="136"/>
      <c r="CX448" s="136"/>
      <c r="DH448" s="136"/>
      <c r="DR448" s="136"/>
      <c r="EB448" s="136"/>
      <c r="EL448" s="136"/>
      <c r="EV448" s="136"/>
      <c r="FF448" s="136"/>
      <c r="FP448" s="136"/>
      <c r="FZ448" s="136"/>
      <c r="GJ448" s="136"/>
      <c r="GT448" s="136"/>
      <c r="HD448" s="136"/>
      <c r="HN448" s="136"/>
      <c r="HX448" s="136"/>
      <c r="JL448" s="136"/>
    </row>
    <row xmlns:x14ac="http://schemas.microsoft.com/office/spreadsheetml/2009/9/ac" r="449" s="3" customFormat="true" x14ac:dyDescent="0.25">
      <c r="A449" s="426"/>
      <c r="B449" s="136"/>
      <c r="L449" s="136"/>
      <c r="V449" s="136"/>
      <c r="AF449" s="136"/>
      <c r="AP449" s="136"/>
      <c r="AZ449" s="136"/>
      <c r="BA449" s="136"/>
      <c r="BB449" s="136"/>
      <c r="BC449" s="136"/>
      <c r="BD449" s="136"/>
      <c r="BE449" s="136"/>
      <c r="BF449" s="136"/>
      <c r="BG449" s="136"/>
      <c r="BJ449" s="136"/>
      <c r="BT449" s="136"/>
      <c r="CD449" s="136"/>
      <c r="CN449" s="136"/>
      <c r="CX449" s="136"/>
      <c r="DH449" s="136"/>
      <c r="DR449" s="136"/>
      <c r="EB449" s="136"/>
      <c r="EL449" s="136"/>
      <c r="EV449" s="136"/>
      <c r="FF449" s="136"/>
      <c r="FP449" s="136"/>
      <c r="FZ449" s="136"/>
      <c r="GJ449" s="136"/>
      <c r="GT449" s="136"/>
      <c r="HD449" s="136"/>
      <c r="HN449" s="136"/>
      <c r="HX449" s="136"/>
      <c r="JL449" s="136"/>
    </row>
    <row xmlns:x14ac="http://schemas.microsoft.com/office/spreadsheetml/2009/9/ac" r="450" s="3" customFormat="true" x14ac:dyDescent="0.25">
      <c r="A450" s="426"/>
      <c r="B450" s="136"/>
      <c r="L450" s="136"/>
      <c r="V450" s="136"/>
      <c r="AF450" s="136"/>
      <c r="AP450" s="136"/>
      <c r="AZ450" s="136"/>
      <c r="BA450" s="136"/>
      <c r="BB450" s="136"/>
      <c r="BC450" s="136"/>
      <c r="BD450" s="136"/>
      <c r="BE450" s="136"/>
      <c r="BF450" s="136"/>
      <c r="BG450" s="136"/>
      <c r="BJ450" s="136"/>
      <c r="BT450" s="136"/>
      <c r="CD450" s="136"/>
      <c r="CN450" s="136"/>
      <c r="CX450" s="136"/>
      <c r="DH450" s="136"/>
      <c r="DR450" s="136"/>
      <c r="EB450" s="136"/>
      <c r="EL450" s="136"/>
      <c r="EV450" s="136"/>
      <c r="FF450" s="136"/>
      <c r="FP450" s="136"/>
      <c r="FZ450" s="136"/>
      <c r="GJ450" s="136"/>
      <c r="GT450" s="136"/>
      <c r="HD450" s="136"/>
      <c r="HN450" s="136"/>
      <c r="HX450" s="136"/>
      <c r="JL450" s="136"/>
    </row>
    <row xmlns:x14ac="http://schemas.microsoft.com/office/spreadsheetml/2009/9/ac" r="451" s="3" customFormat="true" x14ac:dyDescent="0.25">
      <c r="A451" s="426"/>
      <c r="B451" s="136"/>
      <c r="L451" s="136"/>
      <c r="V451" s="136"/>
      <c r="AF451" s="136"/>
      <c r="AP451" s="136"/>
      <c r="AZ451" s="136"/>
      <c r="BA451" s="136"/>
      <c r="BB451" s="136"/>
      <c r="BC451" s="136"/>
      <c r="BD451" s="136"/>
      <c r="BE451" s="136"/>
      <c r="BF451" s="136"/>
      <c r="BG451" s="136"/>
      <c r="BJ451" s="136"/>
      <c r="BT451" s="136"/>
      <c r="CD451" s="136"/>
      <c r="CN451" s="136"/>
      <c r="CX451" s="136"/>
      <c r="DH451" s="136"/>
      <c r="DR451" s="136"/>
      <c r="EB451" s="136"/>
      <c r="EL451" s="136"/>
      <c r="EV451" s="136"/>
      <c r="FF451" s="136"/>
      <c r="FP451" s="136"/>
      <c r="FZ451" s="136"/>
      <c r="GJ451" s="136"/>
      <c r="GT451" s="136"/>
      <c r="HD451" s="136"/>
      <c r="HN451" s="136"/>
      <c r="HX451" s="136"/>
      <c r="JL451" s="136"/>
    </row>
    <row xmlns:x14ac="http://schemas.microsoft.com/office/spreadsheetml/2009/9/ac" r="452" s="3" customFormat="true" x14ac:dyDescent="0.25">
      <c r="A452" s="426"/>
      <c r="B452" s="136"/>
      <c r="L452" s="136"/>
      <c r="V452" s="136"/>
      <c r="AF452" s="136"/>
      <c r="AP452" s="136"/>
      <c r="AZ452" s="136"/>
      <c r="BA452" s="136"/>
      <c r="BB452" s="136"/>
      <c r="BC452" s="136"/>
      <c r="BD452" s="136"/>
      <c r="BE452" s="136"/>
      <c r="BF452" s="136"/>
      <c r="BG452" s="136"/>
      <c r="BJ452" s="136"/>
      <c r="BT452" s="136"/>
      <c r="CD452" s="136"/>
      <c r="CN452" s="136"/>
      <c r="CX452" s="136"/>
      <c r="DH452" s="136"/>
      <c r="DR452" s="136"/>
      <c r="EB452" s="136"/>
      <c r="EL452" s="136"/>
      <c r="EV452" s="136"/>
      <c r="FF452" s="136"/>
      <c r="FP452" s="136"/>
      <c r="FZ452" s="136"/>
      <c r="GJ452" s="136"/>
      <c r="GT452" s="136"/>
      <c r="HD452" s="136"/>
      <c r="HN452" s="136"/>
      <c r="HX452" s="136"/>
      <c r="JL452" s="136"/>
    </row>
    <row xmlns:x14ac="http://schemas.microsoft.com/office/spreadsheetml/2009/9/ac" r="453" s="3" customFormat="true" x14ac:dyDescent="0.25">
      <c r="A453" s="426"/>
      <c r="B453" s="136"/>
      <c r="L453" s="136"/>
      <c r="V453" s="136"/>
      <c r="AF453" s="136"/>
      <c r="AP453" s="136"/>
      <c r="AZ453" s="136"/>
      <c r="BA453" s="136"/>
      <c r="BB453" s="136"/>
      <c r="BC453" s="136"/>
      <c r="BD453" s="136"/>
      <c r="BE453" s="136"/>
      <c r="BF453" s="136"/>
      <c r="BG453" s="136"/>
      <c r="BJ453" s="136"/>
      <c r="BT453" s="136"/>
      <c r="CD453" s="136"/>
      <c r="CN453" s="136"/>
      <c r="CX453" s="136"/>
      <c r="DH453" s="136"/>
      <c r="DR453" s="136"/>
      <c r="EB453" s="136"/>
      <c r="EL453" s="136"/>
      <c r="EV453" s="136"/>
      <c r="FF453" s="136"/>
      <c r="FP453" s="136"/>
      <c r="FZ453" s="136"/>
      <c r="GJ453" s="136"/>
      <c r="GT453" s="136"/>
      <c r="HD453" s="136"/>
      <c r="HN453" s="136"/>
      <c r="HX453" s="136"/>
      <c r="JL453" s="136"/>
    </row>
    <row xmlns:x14ac="http://schemas.microsoft.com/office/spreadsheetml/2009/9/ac" r="454" s="3" customFormat="true" x14ac:dyDescent="0.25">
      <c r="A454" s="426"/>
      <c r="B454" s="136"/>
      <c r="L454" s="136"/>
      <c r="V454" s="136"/>
      <c r="AF454" s="136"/>
      <c r="AP454" s="136"/>
      <c r="AZ454" s="136"/>
      <c r="BA454" s="136"/>
      <c r="BB454" s="136"/>
      <c r="BC454" s="136"/>
      <c r="BD454" s="136"/>
      <c r="BE454" s="136"/>
      <c r="BF454" s="136"/>
      <c r="BG454" s="136"/>
      <c r="BJ454" s="136"/>
      <c r="BT454" s="136"/>
      <c r="CD454" s="136"/>
      <c r="CN454" s="136"/>
      <c r="CX454" s="136"/>
      <c r="DH454" s="136"/>
      <c r="DR454" s="136"/>
      <c r="EB454" s="136"/>
      <c r="EL454" s="136"/>
      <c r="EV454" s="136"/>
      <c r="FF454" s="136"/>
      <c r="FP454" s="136"/>
      <c r="FZ454" s="136"/>
      <c r="GJ454" s="136"/>
      <c r="GT454" s="136"/>
      <c r="HD454" s="136"/>
      <c r="HN454" s="136"/>
      <c r="HX454" s="136"/>
      <c r="JL454" s="136"/>
    </row>
    <row xmlns:x14ac="http://schemas.microsoft.com/office/spreadsheetml/2009/9/ac" r="455" s="3" customFormat="true" x14ac:dyDescent="0.25">
      <c r="A455" s="426"/>
      <c r="B455" s="136"/>
      <c r="L455" s="136"/>
      <c r="V455" s="136"/>
      <c r="AF455" s="136"/>
      <c r="AP455" s="136"/>
      <c r="AZ455" s="136"/>
      <c r="BA455" s="136"/>
      <c r="BB455" s="136"/>
      <c r="BC455" s="136"/>
      <c r="BD455" s="136"/>
      <c r="BE455" s="136"/>
      <c r="BF455" s="136"/>
      <c r="BG455" s="136"/>
      <c r="BJ455" s="136"/>
      <c r="BT455" s="136"/>
      <c r="CD455" s="136"/>
      <c r="CN455" s="136"/>
      <c r="CX455" s="136"/>
      <c r="DH455" s="136"/>
      <c r="DR455" s="136"/>
      <c r="EB455" s="136"/>
      <c r="EL455" s="136"/>
      <c r="EV455" s="136"/>
      <c r="FF455" s="136"/>
      <c r="FP455" s="136"/>
      <c r="FZ455" s="136"/>
      <c r="GJ455" s="136"/>
      <c r="GT455" s="136"/>
      <c r="HD455" s="136"/>
      <c r="HN455" s="136"/>
      <c r="HX455" s="136"/>
      <c r="JL455" s="136"/>
    </row>
    <row xmlns:x14ac="http://schemas.microsoft.com/office/spreadsheetml/2009/9/ac" r="456" s="3" customFormat="true" x14ac:dyDescent="0.25">
      <c r="A456" s="426"/>
      <c r="B456" s="136"/>
      <c r="L456" s="136"/>
      <c r="V456" s="136"/>
      <c r="AF456" s="136"/>
      <c r="AP456" s="136"/>
      <c r="AZ456" s="136"/>
      <c r="BA456" s="136"/>
      <c r="BB456" s="136"/>
      <c r="BC456" s="136"/>
      <c r="BD456" s="136"/>
      <c r="BE456" s="136"/>
      <c r="BF456" s="136"/>
      <c r="BG456" s="136"/>
      <c r="BJ456" s="136"/>
      <c r="BT456" s="136"/>
      <c r="CD456" s="136"/>
      <c r="CN456" s="136"/>
      <c r="CX456" s="136"/>
      <c r="DH456" s="136"/>
      <c r="DR456" s="136"/>
      <c r="EB456" s="136"/>
      <c r="EL456" s="136"/>
      <c r="EV456" s="136"/>
      <c r="FF456" s="136"/>
      <c r="FP456" s="136"/>
      <c r="FZ456" s="136"/>
      <c r="GJ456" s="136"/>
      <c r="GT456" s="136"/>
      <c r="HD456" s="136"/>
      <c r="HN456" s="136"/>
      <c r="HX456" s="136"/>
      <c r="JL456" s="136"/>
    </row>
    <row xmlns:x14ac="http://schemas.microsoft.com/office/spreadsheetml/2009/9/ac" r="457" s="3" customFormat="true" x14ac:dyDescent="0.25">
      <c r="A457" s="426"/>
      <c r="B457" s="136"/>
      <c r="L457" s="136"/>
      <c r="V457" s="136"/>
      <c r="AF457" s="136"/>
      <c r="AP457" s="136"/>
      <c r="AZ457" s="136"/>
      <c r="BA457" s="136"/>
      <c r="BB457" s="136"/>
      <c r="BC457" s="136"/>
      <c r="BD457" s="136"/>
      <c r="BE457" s="136"/>
      <c r="BF457" s="136"/>
      <c r="BG457" s="136"/>
      <c r="BJ457" s="136"/>
      <c r="BT457" s="136"/>
      <c r="CD457" s="136"/>
      <c r="CN457" s="136"/>
      <c r="CX457" s="136"/>
      <c r="DH457" s="136"/>
      <c r="DR457" s="136"/>
      <c r="EB457" s="136"/>
      <c r="EL457" s="136"/>
      <c r="EV457" s="136"/>
      <c r="FF457" s="136"/>
      <c r="FP457" s="136"/>
      <c r="FZ457" s="136"/>
      <c r="GJ457" s="136"/>
      <c r="GT457" s="136"/>
      <c r="HD457" s="136"/>
      <c r="HN457" s="136"/>
      <c r="HX457" s="136"/>
      <c r="JL457" s="136"/>
    </row>
    <row xmlns:x14ac="http://schemas.microsoft.com/office/spreadsheetml/2009/9/ac" r="458" s="3" customFormat="true" x14ac:dyDescent="0.25">
      <c r="A458" s="426"/>
      <c r="B458" s="136"/>
      <c r="L458" s="136"/>
      <c r="V458" s="136"/>
      <c r="AF458" s="136"/>
      <c r="AP458" s="136"/>
      <c r="AZ458" s="136"/>
      <c r="BA458" s="136"/>
      <c r="BB458" s="136"/>
      <c r="BC458" s="136"/>
      <c r="BD458" s="136"/>
      <c r="BE458" s="136"/>
      <c r="BF458" s="136"/>
      <c r="BG458" s="136"/>
      <c r="BJ458" s="136"/>
      <c r="BT458" s="136"/>
      <c r="CD458" s="136"/>
      <c r="CN458" s="136"/>
      <c r="CX458" s="136"/>
      <c r="DH458" s="136"/>
      <c r="DR458" s="136"/>
      <c r="EB458" s="136"/>
      <c r="EL458" s="136"/>
      <c r="EV458" s="136"/>
      <c r="FF458" s="136"/>
      <c r="FP458" s="136"/>
      <c r="FZ458" s="136"/>
      <c r="GJ458" s="136"/>
      <c r="GT458" s="136"/>
      <c r="HD458" s="136"/>
      <c r="HN458" s="136"/>
      <c r="HX458" s="136"/>
      <c r="JL458" s="136"/>
    </row>
    <row xmlns:x14ac="http://schemas.microsoft.com/office/spreadsheetml/2009/9/ac" r="459" s="3" customFormat="true" x14ac:dyDescent="0.25">
      <c r="A459" s="426"/>
      <c r="B459" s="136"/>
      <c r="L459" s="136"/>
      <c r="V459" s="136"/>
      <c r="AF459" s="136"/>
      <c r="AP459" s="136"/>
      <c r="AZ459" s="136"/>
      <c r="BA459" s="136"/>
      <c r="BB459" s="136"/>
      <c r="BC459" s="136"/>
      <c r="BD459" s="136"/>
      <c r="BE459" s="136"/>
      <c r="BF459" s="136"/>
      <c r="BG459" s="136"/>
      <c r="BJ459" s="136"/>
      <c r="BT459" s="136"/>
      <c r="CD459" s="136"/>
      <c r="CN459" s="136"/>
      <c r="CX459" s="136"/>
      <c r="DH459" s="136"/>
      <c r="DR459" s="136"/>
      <c r="EB459" s="136"/>
      <c r="EL459" s="136"/>
      <c r="EV459" s="136"/>
      <c r="FF459" s="136"/>
      <c r="FP459" s="136"/>
      <c r="FZ459" s="136"/>
      <c r="GJ459" s="136"/>
      <c r="GT459" s="136"/>
      <c r="HD459" s="136"/>
      <c r="HN459" s="136"/>
      <c r="HX459" s="136"/>
      <c r="JL459" s="136"/>
    </row>
    <row xmlns:x14ac="http://schemas.microsoft.com/office/spreadsheetml/2009/9/ac" r="460" s="3" customFormat="true" x14ac:dyDescent="0.25">
      <c r="A460" s="426"/>
      <c r="B460" s="136"/>
      <c r="L460" s="136"/>
      <c r="V460" s="136"/>
      <c r="AF460" s="136"/>
      <c r="AP460" s="136"/>
      <c r="AZ460" s="136"/>
      <c r="BA460" s="136"/>
      <c r="BB460" s="136"/>
      <c r="BC460" s="136"/>
      <c r="BD460" s="136"/>
      <c r="BE460" s="136"/>
      <c r="BF460" s="136"/>
      <c r="BG460" s="136"/>
      <c r="BJ460" s="136"/>
      <c r="BT460" s="136"/>
      <c r="CD460" s="136"/>
      <c r="CN460" s="136"/>
      <c r="CX460" s="136"/>
      <c r="DH460" s="136"/>
      <c r="DR460" s="136"/>
      <c r="EB460" s="136"/>
      <c r="EL460" s="136"/>
      <c r="EV460" s="136"/>
      <c r="FF460" s="136"/>
      <c r="FP460" s="136"/>
      <c r="FZ460" s="136"/>
      <c r="GJ460" s="136"/>
      <c r="GT460" s="136"/>
      <c r="HD460" s="136"/>
      <c r="HN460" s="136"/>
      <c r="HX460" s="136"/>
      <c r="JL460" s="136"/>
    </row>
    <row xmlns:x14ac="http://schemas.microsoft.com/office/spreadsheetml/2009/9/ac" r="461" s="3" customFormat="true" x14ac:dyDescent="0.25">
      <c r="A461" s="426"/>
      <c r="B461" s="136"/>
      <c r="L461" s="136"/>
      <c r="V461" s="136"/>
      <c r="AF461" s="136"/>
      <c r="AP461" s="136"/>
      <c r="AZ461" s="136"/>
      <c r="BA461" s="136"/>
      <c r="BB461" s="136"/>
      <c r="BC461" s="136"/>
      <c r="BD461" s="136"/>
      <c r="BE461" s="136"/>
      <c r="BF461" s="136"/>
      <c r="BG461" s="136"/>
      <c r="BJ461" s="136"/>
      <c r="BT461" s="136"/>
      <c r="CD461" s="136"/>
      <c r="CN461" s="136"/>
      <c r="CX461" s="136"/>
      <c r="DH461" s="136"/>
      <c r="DR461" s="136"/>
      <c r="EB461" s="136"/>
      <c r="EL461" s="136"/>
      <c r="EV461" s="136"/>
      <c r="FF461" s="136"/>
      <c r="FP461" s="136"/>
      <c r="FZ461" s="136"/>
      <c r="GJ461" s="136"/>
      <c r="GT461" s="136"/>
      <c r="HD461" s="136"/>
      <c r="HN461" s="136"/>
      <c r="HX461" s="136"/>
      <c r="JL461" s="136"/>
    </row>
    <row xmlns:x14ac="http://schemas.microsoft.com/office/spreadsheetml/2009/9/ac" r="462" s="3" customFormat="true" x14ac:dyDescent="0.25">
      <c r="A462" s="426"/>
      <c r="B462" s="136"/>
      <c r="L462" s="136"/>
      <c r="V462" s="136"/>
      <c r="AF462" s="136"/>
      <c r="AP462" s="136"/>
      <c r="AZ462" s="136"/>
      <c r="BA462" s="136"/>
      <c r="BB462" s="136"/>
      <c r="BC462" s="136"/>
      <c r="BD462" s="136"/>
      <c r="BE462" s="136"/>
      <c r="BF462" s="136"/>
      <c r="BG462" s="136"/>
      <c r="BJ462" s="136"/>
      <c r="BT462" s="136"/>
      <c r="CD462" s="136"/>
      <c r="CN462" s="136"/>
      <c r="CX462" s="136"/>
      <c r="DH462" s="136"/>
      <c r="DR462" s="136"/>
      <c r="EB462" s="136"/>
      <c r="EL462" s="136"/>
      <c r="EV462" s="136"/>
      <c r="FF462" s="136"/>
      <c r="FP462" s="136"/>
      <c r="FZ462" s="136"/>
      <c r="GJ462" s="136"/>
      <c r="GT462" s="136"/>
      <c r="HD462" s="136"/>
      <c r="HN462" s="136"/>
      <c r="HX462" s="136"/>
      <c r="JL462" s="136"/>
    </row>
    <row xmlns:x14ac="http://schemas.microsoft.com/office/spreadsheetml/2009/9/ac" r="463" s="3" customFormat="true" x14ac:dyDescent="0.25">
      <c r="A463" s="426"/>
      <c r="B463" s="136"/>
      <c r="L463" s="136"/>
      <c r="V463" s="136"/>
      <c r="AF463" s="136"/>
      <c r="AP463" s="136"/>
      <c r="AZ463" s="136"/>
      <c r="BA463" s="136"/>
      <c r="BB463" s="136"/>
      <c r="BC463" s="136"/>
      <c r="BD463" s="136"/>
      <c r="BE463" s="136"/>
      <c r="BF463" s="136"/>
      <c r="BG463" s="136"/>
      <c r="BJ463" s="136"/>
      <c r="BT463" s="136"/>
      <c r="CD463" s="136"/>
      <c r="CN463" s="136"/>
      <c r="CX463" s="136"/>
      <c r="DH463" s="136"/>
      <c r="DR463" s="136"/>
      <c r="EB463" s="136"/>
      <c r="EL463" s="136"/>
      <c r="EV463" s="136"/>
      <c r="FF463" s="136"/>
      <c r="FP463" s="136"/>
      <c r="FZ463" s="136"/>
      <c r="GJ463" s="136"/>
      <c r="GT463" s="136"/>
      <c r="HD463" s="136"/>
      <c r="HN463" s="136"/>
      <c r="HX463" s="136"/>
      <c r="JL463" s="136"/>
    </row>
    <row xmlns:x14ac="http://schemas.microsoft.com/office/spreadsheetml/2009/9/ac" r="464" s="3" customFormat="true" x14ac:dyDescent="0.25">
      <c r="A464" s="426"/>
      <c r="B464" s="136"/>
      <c r="L464" s="136"/>
      <c r="V464" s="136"/>
      <c r="AF464" s="136"/>
      <c r="AP464" s="136"/>
      <c r="AZ464" s="136"/>
      <c r="BA464" s="136"/>
      <c r="BB464" s="136"/>
      <c r="BC464" s="136"/>
      <c r="BD464" s="136"/>
      <c r="BE464" s="136"/>
      <c r="BF464" s="136"/>
      <c r="BG464" s="136"/>
      <c r="BJ464" s="136"/>
      <c r="BT464" s="136"/>
      <c r="CD464" s="136"/>
      <c r="CN464" s="136"/>
      <c r="CX464" s="136"/>
      <c r="DH464" s="136"/>
      <c r="DR464" s="136"/>
      <c r="EB464" s="136"/>
      <c r="EL464" s="136"/>
      <c r="EV464" s="136"/>
      <c r="FF464" s="136"/>
      <c r="FP464" s="136"/>
      <c r="FZ464" s="136"/>
      <c r="GJ464" s="136"/>
      <c r="GT464" s="136"/>
      <c r="HD464" s="136"/>
      <c r="HN464" s="136"/>
      <c r="HX464" s="136"/>
      <c r="JL464" s="136"/>
    </row>
    <row xmlns:x14ac="http://schemas.microsoft.com/office/spreadsheetml/2009/9/ac" r="465" s="3" customFormat="true" x14ac:dyDescent="0.25">
      <c r="A465" s="426"/>
      <c r="B465" s="136"/>
      <c r="L465" s="136"/>
      <c r="V465" s="136"/>
      <c r="AF465" s="136"/>
      <c r="AP465" s="136"/>
      <c r="AZ465" s="136"/>
      <c r="BA465" s="136"/>
      <c r="BB465" s="136"/>
      <c r="BC465" s="136"/>
      <c r="BD465" s="136"/>
      <c r="BE465" s="136"/>
      <c r="BF465" s="136"/>
      <c r="BG465" s="136"/>
      <c r="BJ465" s="136"/>
      <c r="BT465" s="136"/>
      <c r="CD465" s="136"/>
      <c r="CN465" s="136"/>
      <c r="CX465" s="136"/>
      <c r="DH465" s="136"/>
      <c r="DR465" s="136"/>
      <c r="EB465" s="136"/>
      <c r="EL465" s="136"/>
      <c r="EV465" s="136"/>
      <c r="FF465" s="136"/>
      <c r="FP465" s="136"/>
      <c r="FZ465" s="136"/>
      <c r="GJ465" s="136"/>
      <c r="GT465" s="136"/>
      <c r="HD465" s="136"/>
      <c r="HN465" s="136"/>
      <c r="HX465" s="136"/>
      <c r="JL465" s="136"/>
    </row>
    <row xmlns:x14ac="http://schemas.microsoft.com/office/spreadsheetml/2009/9/ac" r="466" s="3" customFormat="true" x14ac:dyDescent="0.25">
      <c r="A466" s="426"/>
      <c r="B466" s="136"/>
      <c r="L466" s="136"/>
      <c r="V466" s="136"/>
      <c r="AF466" s="136"/>
      <c r="AP466" s="136"/>
      <c r="AZ466" s="136"/>
      <c r="BA466" s="136"/>
      <c r="BB466" s="136"/>
      <c r="BC466" s="136"/>
      <c r="BD466" s="136"/>
      <c r="BE466" s="136"/>
      <c r="BF466" s="136"/>
      <c r="BG466" s="136"/>
      <c r="BJ466" s="136"/>
      <c r="BT466" s="136"/>
      <c r="CD466" s="136"/>
      <c r="CN466" s="136"/>
      <c r="CX466" s="136"/>
      <c r="DH466" s="136"/>
      <c r="DR466" s="136"/>
      <c r="EB466" s="136"/>
      <c r="EL466" s="136"/>
      <c r="EV466" s="136"/>
      <c r="FF466" s="136"/>
      <c r="FP466" s="136"/>
      <c r="FZ466" s="136"/>
      <c r="GJ466" s="136"/>
      <c r="GT466" s="136"/>
      <c r="HD466" s="136"/>
      <c r="HN466" s="136"/>
      <c r="HX466" s="136"/>
      <c r="JL466" s="136"/>
    </row>
    <row xmlns:x14ac="http://schemas.microsoft.com/office/spreadsheetml/2009/9/ac" r="467" s="3" customFormat="true" x14ac:dyDescent="0.25">
      <c r="A467" s="426"/>
      <c r="B467" s="136"/>
      <c r="L467" s="136"/>
      <c r="V467" s="136"/>
      <c r="AF467" s="136"/>
      <c r="AP467" s="136"/>
      <c r="AZ467" s="136"/>
      <c r="BA467" s="136"/>
      <c r="BB467" s="136"/>
      <c r="BC467" s="136"/>
      <c r="BD467" s="136"/>
      <c r="BE467" s="136"/>
      <c r="BF467" s="136"/>
      <c r="BG467" s="136"/>
      <c r="BJ467" s="136"/>
      <c r="BT467" s="136"/>
      <c r="CD467" s="136"/>
      <c r="CN467" s="136"/>
      <c r="CX467" s="136"/>
      <c r="DH467" s="136"/>
      <c r="DR467" s="136"/>
      <c r="EB467" s="136"/>
      <c r="EL467" s="136"/>
      <c r="EV467" s="136"/>
      <c r="FF467" s="136"/>
      <c r="FP467" s="136"/>
      <c r="FZ467" s="136"/>
      <c r="GJ467" s="136"/>
      <c r="GT467" s="136"/>
      <c r="HD467" s="136"/>
      <c r="HN467" s="136"/>
      <c r="HX467" s="136"/>
      <c r="JL467" s="136"/>
    </row>
    <row xmlns:x14ac="http://schemas.microsoft.com/office/spreadsheetml/2009/9/ac" r="468" s="3" customFormat="true" x14ac:dyDescent="0.25">
      <c r="A468" s="426"/>
      <c r="B468" s="136"/>
      <c r="L468" s="136"/>
      <c r="V468" s="136"/>
      <c r="AF468" s="136"/>
      <c r="AP468" s="136"/>
      <c r="AZ468" s="136"/>
      <c r="BA468" s="136"/>
      <c r="BB468" s="136"/>
      <c r="BC468" s="136"/>
      <c r="BD468" s="136"/>
      <c r="BE468" s="136"/>
      <c r="BF468" s="136"/>
      <c r="BG468" s="136"/>
      <c r="BJ468" s="136"/>
      <c r="BT468" s="136"/>
      <c r="CD468" s="136"/>
      <c r="CN468" s="136"/>
      <c r="CX468" s="136"/>
      <c r="DH468" s="136"/>
      <c r="DR468" s="136"/>
      <c r="EB468" s="136"/>
      <c r="EL468" s="136"/>
      <c r="EV468" s="136"/>
      <c r="FF468" s="136"/>
      <c r="FP468" s="136"/>
      <c r="FZ468" s="136"/>
      <c r="GJ468" s="136"/>
      <c r="GT468" s="136"/>
      <c r="HD468" s="136"/>
      <c r="HN468" s="136"/>
      <c r="HX468" s="136"/>
      <c r="JL468" s="136"/>
    </row>
    <row xmlns:x14ac="http://schemas.microsoft.com/office/spreadsheetml/2009/9/ac" r="469" s="3" customFormat="true" x14ac:dyDescent="0.25">
      <c r="A469" s="426"/>
      <c r="B469" s="136"/>
      <c r="L469" s="136"/>
      <c r="V469" s="136"/>
      <c r="AF469" s="136"/>
      <c r="AP469" s="136"/>
      <c r="AZ469" s="136"/>
      <c r="BA469" s="136"/>
      <c r="BB469" s="136"/>
      <c r="BC469" s="136"/>
      <c r="BD469" s="136"/>
      <c r="BE469" s="136"/>
      <c r="BF469" s="136"/>
      <c r="BG469" s="136"/>
      <c r="BJ469" s="136"/>
      <c r="BT469" s="136"/>
      <c r="CD469" s="136"/>
      <c r="CN469" s="136"/>
      <c r="CX469" s="136"/>
      <c r="DH469" s="136"/>
      <c r="DR469" s="136"/>
      <c r="EB469" s="136"/>
      <c r="EL469" s="136"/>
      <c r="EV469" s="136"/>
      <c r="FF469" s="136"/>
      <c r="FP469" s="136"/>
      <c r="FZ469" s="136"/>
      <c r="GJ469" s="136"/>
      <c r="GT469" s="136"/>
      <c r="HD469" s="136"/>
      <c r="HN469" s="136"/>
      <c r="HX469" s="136"/>
      <c r="JL469" s="136"/>
    </row>
    <row xmlns:x14ac="http://schemas.microsoft.com/office/spreadsheetml/2009/9/ac" r="470" s="3" customFormat="true" x14ac:dyDescent="0.25">
      <c r="A470" s="426"/>
      <c r="B470" s="136"/>
      <c r="L470" s="136"/>
      <c r="V470" s="136"/>
      <c r="AF470" s="136"/>
      <c r="AP470" s="136"/>
      <c r="AZ470" s="136"/>
      <c r="BA470" s="136"/>
      <c r="BB470" s="136"/>
      <c r="BC470" s="136"/>
      <c r="BD470" s="136"/>
      <c r="BE470" s="136"/>
      <c r="BF470" s="136"/>
      <c r="BG470" s="136"/>
      <c r="BJ470" s="136"/>
      <c r="BT470" s="136"/>
      <c r="CD470" s="136"/>
      <c r="CN470" s="136"/>
      <c r="CX470" s="136"/>
      <c r="DH470" s="136"/>
      <c r="DR470" s="136"/>
      <c r="EB470" s="136"/>
      <c r="EL470" s="136"/>
      <c r="EV470" s="136"/>
      <c r="FF470" s="136"/>
      <c r="FP470" s="136"/>
      <c r="FZ470" s="136"/>
      <c r="GJ470" s="136"/>
      <c r="GT470" s="136"/>
      <c r="HD470" s="136"/>
      <c r="HN470" s="136"/>
      <c r="HX470" s="136"/>
      <c r="JL470" s="136"/>
    </row>
    <row xmlns:x14ac="http://schemas.microsoft.com/office/spreadsheetml/2009/9/ac" r="471" s="3" customFormat="true" x14ac:dyDescent="0.25">
      <c r="A471" s="426"/>
      <c r="B471" s="136"/>
      <c r="L471" s="136"/>
      <c r="V471" s="136"/>
      <c r="AF471" s="136"/>
      <c r="AP471" s="136"/>
      <c r="AZ471" s="136"/>
      <c r="BA471" s="136"/>
      <c r="BB471" s="136"/>
      <c r="BC471" s="136"/>
      <c r="BD471" s="136"/>
      <c r="BE471" s="136"/>
      <c r="BF471" s="136"/>
      <c r="BG471" s="136"/>
      <c r="BJ471" s="136"/>
      <c r="BT471" s="136"/>
      <c r="CD471" s="136"/>
      <c r="CN471" s="136"/>
      <c r="CX471" s="136"/>
      <c r="DH471" s="136"/>
      <c r="DR471" s="136"/>
      <c r="EB471" s="136"/>
      <c r="EL471" s="136"/>
      <c r="EV471" s="136"/>
      <c r="FF471" s="136"/>
      <c r="FP471" s="136"/>
      <c r="FZ471" s="136"/>
      <c r="GJ471" s="136"/>
      <c r="GT471" s="136"/>
      <c r="HD471" s="136"/>
      <c r="HN471" s="136"/>
      <c r="HX471" s="136"/>
      <c r="JL471" s="136"/>
    </row>
    <row xmlns:x14ac="http://schemas.microsoft.com/office/spreadsheetml/2009/9/ac" r="472" s="3" customFormat="true" x14ac:dyDescent="0.25">
      <c r="A472" s="426"/>
      <c r="B472" s="136"/>
      <c r="L472" s="136"/>
      <c r="V472" s="136"/>
      <c r="AF472" s="136"/>
      <c r="AP472" s="136"/>
      <c r="AZ472" s="136"/>
      <c r="BA472" s="136"/>
      <c r="BB472" s="136"/>
      <c r="BC472" s="136"/>
      <c r="BD472" s="136"/>
      <c r="BE472" s="136"/>
      <c r="BF472" s="136"/>
      <c r="BG472" s="136"/>
      <c r="BJ472" s="136"/>
      <c r="BT472" s="136"/>
      <c r="CD472" s="136"/>
      <c r="CN472" s="136"/>
      <c r="CX472" s="136"/>
      <c r="DH472" s="136"/>
      <c r="DR472" s="136"/>
      <c r="EB472" s="136"/>
      <c r="EL472" s="136"/>
      <c r="EV472" s="136"/>
      <c r="FF472" s="136"/>
      <c r="FP472" s="136"/>
      <c r="FZ472" s="136"/>
      <c r="GJ472" s="136"/>
      <c r="GT472" s="136"/>
      <c r="HD472" s="136"/>
      <c r="HN472" s="136"/>
      <c r="HX472" s="136"/>
      <c r="JL472" s="136"/>
    </row>
    <row xmlns:x14ac="http://schemas.microsoft.com/office/spreadsheetml/2009/9/ac" r="473" s="3" customFormat="true" x14ac:dyDescent="0.25">
      <c r="A473" s="426"/>
      <c r="B473" s="136"/>
      <c r="L473" s="136"/>
      <c r="V473" s="136"/>
      <c r="AF473" s="136"/>
      <c r="AP473" s="136"/>
      <c r="AZ473" s="136"/>
      <c r="BA473" s="136"/>
      <c r="BB473" s="136"/>
      <c r="BC473" s="136"/>
      <c r="BD473" s="136"/>
      <c r="BE473" s="136"/>
      <c r="BF473" s="136"/>
      <c r="BG473" s="136"/>
      <c r="BJ473" s="136"/>
      <c r="BT473" s="136"/>
      <c r="CD473" s="136"/>
      <c r="CN473" s="136"/>
      <c r="CX473" s="136"/>
      <c r="DH473" s="136"/>
      <c r="DR473" s="136"/>
      <c r="EB473" s="136"/>
      <c r="EL473" s="136"/>
      <c r="EV473" s="136"/>
      <c r="FF473" s="136"/>
      <c r="FP473" s="136"/>
      <c r="FZ473" s="136"/>
      <c r="GJ473" s="136"/>
      <c r="GT473" s="136"/>
      <c r="HD473" s="136"/>
      <c r="HN473" s="136"/>
      <c r="HX473" s="136"/>
      <c r="JL473" s="136"/>
    </row>
    <row xmlns:x14ac="http://schemas.microsoft.com/office/spreadsheetml/2009/9/ac" r="474" s="3" customFormat="true" x14ac:dyDescent="0.25">
      <c r="A474" s="426"/>
      <c r="B474" s="136"/>
      <c r="L474" s="136"/>
      <c r="V474" s="136"/>
      <c r="AF474" s="136"/>
      <c r="AP474" s="136"/>
      <c r="AZ474" s="136"/>
      <c r="BA474" s="136"/>
      <c r="BB474" s="136"/>
      <c r="BC474" s="136"/>
      <c r="BD474" s="136"/>
      <c r="BE474" s="136"/>
      <c r="BF474" s="136"/>
      <c r="BG474" s="136"/>
      <c r="BJ474" s="136"/>
      <c r="BT474" s="136"/>
      <c r="CD474" s="136"/>
      <c r="CN474" s="136"/>
      <c r="CX474" s="136"/>
      <c r="DH474" s="136"/>
      <c r="DR474" s="136"/>
      <c r="EB474" s="136"/>
      <c r="EL474" s="136"/>
      <c r="EV474" s="136"/>
      <c r="FF474" s="136"/>
      <c r="FP474" s="136"/>
      <c r="FZ474" s="136"/>
      <c r="GJ474" s="136"/>
      <c r="GT474" s="136"/>
      <c r="HD474" s="136"/>
      <c r="HN474" s="136"/>
      <c r="HX474" s="136"/>
      <c r="JL474" s="136"/>
    </row>
    <row xmlns:x14ac="http://schemas.microsoft.com/office/spreadsheetml/2009/9/ac" r="475" s="3" customFormat="true" x14ac:dyDescent="0.25">
      <c r="A475" s="426"/>
      <c r="B475" s="136"/>
      <c r="L475" s="136"/>
      <c r="V475" s="136"/>
      <c r="AF475" s="136"/>
      <c r="AP475" s="136"/>
      <c r="AZ475" s="136"/>
      <c r="BA475" s="136"/>
      <c r="BB475" s="136"/>
      <c r="BC475" s="136"/>
      <c r="BD475" s="136"/>
      <c r="BE475" s="136"/>
      <c r="BF475" s="136"/>
      <c r="BG475" s="136"/>
      <c r="BJ475" s="136"/>
      <c r="BT475" s="136"/>
      <c r="CD475" s="136"/>
      <c r="CN475" s="136"/>
      <c r="CX475" s="136"/>
      <c r="DH475" s="136"/>
      <c r="DR475" s="136"/>
      <c r="EB475" s="136"/>
      <c r="EL475" s="136"/>
      <c r="EV475" s="136"/>
      <c r="FF475" s="136"/>
      <c r="FP475" s="136"/>
      <c r="FZ475" s="136"/>
      <c r="GJ475" s="136"/>
      <c r="GT475" s="136"/>
      <c r="HD475" s="136"/>
      <c r="HN475" s="136"/>
      <c r="HX475" s="136"/>
      <c r="JL475" s="136"/>
    </row>
    <row xmlns:x14ac="http://schemas.microsoft.com/office/spreadsheetml/2009/9/ac" r="476" s="3" customFormat="true" x14ac:dyDescent="0.25">
      <c r="A476" s="426"/>
      <c r="B476" s="136"/>
      <c r="L476" s="136"/>
      <c r="V476" s="136"/>
      <c r="AF476" s="136"/>
      <c r="AP476" s="136"/>
      <c r="AZ476" s="136"/>
      <c r="BA476" s="136"/>
      <c r="BB476" s="136"/>
      <c r="BC476" s="136"/>
      <c r="BD476" s="136"/>
      <c r="BE476" s="136"/>
      <c r="BF476" s="136"/>
      <c r="BG476" s="136"/>
      <c r="BJ476" s="136"/>
      <c r="BT476" s="136"/>
      <c r="CD476" s="136"/>
      <c r="CN476" s="136"/>
      <c r="CX476" s="136"/>
      <c r="DH476" s="136"/>
      <c r="DR476" s="136"/>
      <c r="EB476" s="136"/>
      <c r="EL476" s="136"/>
      <c r="EV476" s="136"/>
      <c r="FF476" s="136"/>
      <c r="FP476" s="136"/>
      <c r="FZ476" s="136"/>
      <c r="GJ476" s="136"/>
      <c r="GT476" s="136"/>
      <c r="HD476" s="136"/>
      <c r="HN476" s="136"/>
      <c r="HX476" s="136"/>
      <c r="JL476" s="136"/>
    </row>
    <row xmlns:x14ac="http://schemas.microsoft.com/office/spreadsheetml/2009/9/ac" r="477" s="3" customFormat="true" x14ac:dyDescent="0.25">
      <c r="A477" s="426"/>
      <c r="B477" s="136"/>
      <c r="L477" s="136"/>
      <c r="V477" s="136"/>
      <c r="AF477" s="136"/>
      <c r="AP477" s="136"/>
      <c r="AZ477" s="136"/>
      <c r="BA477" s="136"/>
      <c r="BB477" s="136"/>
      <c r="BC477" s="136"/>
      <c r="BD477" s="136"/>
      <c r="BE477" s="136"/>
      <c r="BF477" s="136"/>
      <c r="BG477" s="136"/>
      <c r="BJ477" s="136"/>
      <c r="BT477" s="136"/>
      <c r="CD477" s="136"/>
      <c r="CN477" s="136"/>
      <c r="CX477" s="136"/>
      <c r="DH477" s="136"/>
      <c r="DR477" s="136"/>
      <c r="EB477" s="136"/>
      <c r="EL477" s="136"/>
      <c r="EV477" s="136"/>
      <c r="FF477" s="136"/>
      <c r="FP477" s="136"/>
      <c r="FZ477" s="136"/>
      <c r="GJ477" s="136"/>
      <c r="GT477" s="136"/>
      <c r="HD477" s="136"/>
      <c r="HN477" s="136"/>
      <c r="HX477" s="136"/>
      <c r="JL477" s="136"/>
    </row>
    <row xmlns:x14ac="http://schemas.microsoft.com/office/spreadsheetml/2009/9/ac" r="478" s="3" customFormat="true" x14ac:dyDescent="0.25">
      <c r="A478" s="426"/>
      <c r="B478" s="136"/>
      <c r="L478" s="136"/>
      <c r="V478" s="136"/>
      <c r="AF478" s="136"/>
      <c r="AP478" s="136"/>
      <c r="AZ478" s="136"/>
      <c r="BA478" s="136"/>
      <c r="BB478" s="136"/>
      <c r="BC478" s="136"/>
      <c r="BD478" s="136"/>
      <c r="BE478" s="136"/>
      <c r="BF478" s="136"/>
      <c r="BG478" s="136"/>
      <c r="BJ478" s="136"/>
      <c r="BT478" s="136"/>
      <c r="CD478" s="136"/>
      <c r="CN478" s="136"/>
      <c r="CX478" s="136"/>
      <c r="DH478" s="136"/>
      <c r="DR478" s="136"/>
      <c r="EB478" s="136"/>
      <c r="EL478" s="136"/>
      <c r="EV478" s="136"/>
      <c r="FF478" s="136"/>
      <c r="FP478" s="136"/>
      <c r="FZ478" s="136"/>
      <c r="GJ478" s="136"/>
      <c r="GT478" s="136"/>
      <c r="HD478" s="136"/>
      <c r="HN478" s="136"/>
      <c r="HX478" s="136"/>
      <c r="JL478" s="136"/>
    </row>
    <row xmlns:x14ac="http://schemas.microsoft.com/office/spreadsheetml/2009/9/ac" r="479" s="3" customFormat="true" x14ac:dyDescent="0.25">
      <c r="A479" s="426"/>
      <c r="B479" s="136"/>
      <c r="L479" s="136"/>
      <c r="V479" s="136"/>
      <c r="AF479" s="136"/>
      <c r="AP479" s="136"/>
      <c r="AZ479" s="136"/>
      <c r="BA479" s="136"/>
      <c r="BB479" s="136"/>
      <c r="BC479" s="136"/>
      <c r="BD479" s="136"/>
      <c r="BE479" s="136"/>
      <c r="BF479" s="136"/>
      <c r="BG479" s="136"/>
      <c r="BJ479" s="136"/>
      <c r="BT479" s="136"/>
      <c r="CD479" s="136"/>
      <c r="CN479" s="136"/>
      <c r="CX479" s="136"/>
      <c r="DH479" s="136"/>
      <c r="DR479" s="136"/>
      <c r="EB479" s="136"/>
      <c r="EL479" s="136"/>
      <c r="EV479" s="136"/>
      <c r="FF479" s="136"/>
      <c r="FP479" s="136"/>
      <c r="FZ479" s="136"/>
      <c r="GJ479" s="136"/>
      <c r="GT479" s="136"/>
      <c r="HD479" s="136"/>
      <c r="HN479" s="136"/>
      <c r="HX479" s="136"/>
      <c r="JL479" s="136"/>
    </row>
    <row xmlns:x14ac="http://schemas.microsoft.com/office/spreadsheetml/2009/9/ac" r="480" s="3" customFormat="true" x14ac:dyDescent="0.25">
      <c r="A480" s="426"/>
      <c r="B480" s="136"/>
      <c r="L480" s="136"/>
      <c r="V480" s="136"/>
      <c r="AF480" s="136"/>
      <c r="AP480" s="136"/>
      <c r="AZ480" s="136"/>
      <c r="BA480" s="136"/>
      <c r="BB480" s="136"/>
      <c r="BC480" s="136"/>
      <c r="BD480" s="136"/>
      <c r="BE480" s="136"/>
      <c r="BF480" s="136"/>
      <c r="BG480" s="136"/>
      <c r="BJ480" s="136"/>
      <c r="BT480" s="136"/>
      <c r="CD480" s="136"/>
      <c r="CN480" s="136"/>
      <c r="CX480" s="136"/>
      <c r="DH480" s="136"/>
      <c r="DR480" s="136"/>
      <c r="EB480" s="136"/>
      <c r="EL480" s="136"/>
      <c r="EV480" s="136"/>
      <c r="FF480" s="136"/>
      <c r="FP480" s="136"/>
      <c r="FZ480" s="136"/>
      <c r="GJ480" s="136"/>
      <c r="GT480" s="136"/>
      <c r="HD480" s="136"/>
      <c r="HN480" s="136"/>
      <c r="HX480" s="136"/>
      <c r="JL480" s="136"/>
    </row>
    <row xmlns:x14ac="http://schemas.microsoft.com/office/spreadsheetml/2009/9/ac" r="481" s="3" customFormat="true" x14ac:dyDescent="0.25">
      <c r="A481" s="426"/>
      <c r="B481" s="136"/>
      <c r="L481" s="136"/>
      <c r="V481" s="136"/>
      <c r="AF481" s="136"/>
      <c r="AP481" s="136"/>
      <c r="AZ481" s="136"/>
      <c r="BA481" s="136"/>
      <c r="BB481" s="136"/>
      <c r="BC481" s="136"/>
      <c r="BD481" s="136"/>
      <c r="BE481" s="136"/>
      <c r="BF481" s="136"/>
      <c r="BG481" s="136"/>
      <c r="BJ481" s="136"/>
      <c r="BT481" s="136"/>
      <c r="CD481" s="136"/>
      <c r="CN481" s="136"/>
      <c r="CX481" s="136"/>
      <c r="DH481" s="136"/>
      <c r="DR481" s="136"/>
      <c r="EB481" s="136"/>
      <c r="EL481" s="136"/>
      <c r="EV481" s="136"/>
      <c r="FF481" s="136"/>
      <c r="FP481" s="136"/>
      <c r="FZ481" s="136"/>
      <c r="GJ481" s="136"/>
      <c r="GT481" s="136"/>
      <c r="HD481" s="136"/>
      <c r="HN481" s="136"/>
      <c r="HX481" s="136"/>
      <c r="JL481" s="136"/>
    </row>
    <row xmlns:x14ac="http://schemas.microsoft.com/office/spreadsheetml/2009/9/ac" r="482" s="3" customFormat="true" x14ac:dyDescent="0.25">
      <c r="A482" s="426"/>
      <c r="B482" s="136"/>
      <c r="L482" s="136"/>
      <c r="V482" s="136"/>
      <c r="AF482" s="136"/>
      <c r="AP482" s="136"/>
      <c r="AZ482" s="136"/>
      <c r="BA482" s="136"/>
      <c r="BB482" s="136"/>
      <c r="BC482" s="136"/>
      <c r="BD482" s="136"/>
      <c r="BE482" s="136"/>
      <c r="BF482" s="136"/>
      <c r="BG482" s="136"/>
      <c r="BJ482" s="136"/>
      <c r="BT482" s="136"/>
      <c r="CD482" s="136"/>
      <c r="CN482" s="136"/>
      <c r="CX482" s="136"/>
      <c r="DH482" s="136"/>
      <c r="DR482" s="136"/>
      <c r="EB482" s="136"/>
      <c r="EL482" s="136"/>
      <c r="EV482" s="136"/>
      <c r="FF482" s="136"/>
      <c r="FP482" s="136"/>
      <c r="FZ482" s="136"/>
      <c r="GJ482" s="136"/>
      <c r="GT482" s="136"/>
      <c r="HD482" s="136"/>
      <c r="HN482" s="136"/>
      <c r="HX482" s="136"/>
      <c r="JL482" s="136"/>
    </row>
    <row xmlns:x14ac="http://schemas.microsoft.com/office/spreadsheetml/2009/9/ac" r="483" s="3" customFormat="true" x14ac:dyDescent="0.25">
      <c r="A483" s="426"/>
      <c r="B483" s="136"/>
      <c r="L483" s="136"/>
      <c r="V483" s="136"/>
      <c r="AF483" s="136"/>
      <c r="AP483" s="136"/>
      <c r="AZ483" s="136"/>
      <c r="BA483" s="136"/>
      <c r="BB483" s="136"/>
      <c r="BC483" s="136"/>
      <c r="BD483" s="136"/>
      <c r="BE483" s="136"/>
      <c r="BF483" s="136"/>
      <c r="BG483" s="136"/>
      <c r="BJ483" s="136"/>
      <c r="BT483" s="136"/>
      <c r="CD483" s="136"/>
      <c r="CN483" s="136"/>
      <c r="CX483" s="136"/>
      <c r="DH483" s="136"/>
      <c r="DR483" s="136"/>
      <c r="EB483" s="136"/>
      <c r="EL483" s="136"/>
      <c r="EV483" s="136"/>
      <c r="FF483" s="136"/>
      <c r="FP483" s="136"/>
      <c r="FZ483" s="136"/>
      <c r="GJ483" s="136"/>
      <c r="GT483" s="136"/>
      <c r="HD483" s="136"/>
      <c r="HN483" s="136"/>
      <c r="HX483" s="136"/>
      <c r="JL483" s="136"/>
    </row>
    <row xmlns:x14ac="http://schemas.microsoft.com/office/spreadsheetml/2009/9/ac" r="484" s="3" customFormat="true" x14ac:dyDescent="0.25">
      <c r="A484" s="426"/>
      <c r="B484" s="136"/>
      <c r="L484" s="136"/>
      <c r="V484" s="136"/>
      <c r="AF484" s="136"/>
      <c r="AP484" s="136"/>
      <c r="AZ484" s="136"/>
      <c r="BA484" s="136"/>
      <c r="BB484" s="136"/>
      <c r="BC484" s="136"/>
      <c r="BD484" s="136"/>
      <c r="BE484" s="136"/>
      <c r="BF484" s="136"/>
      <c r="BG484" s="136"/>
      <c r="BJ484" s="136"/>
      <c r="BT484" s="136"/>
      <c r="CD484" s="136"/>
      <c r="CN484" s="136"/>
      <c r="CX484" s="136"/>
      <c r="DH484" s="136"/>
      <c r="DR484" s="136"/>
      <c r="EB484" s="136"/>
      <c r="EL484" s="136"/>
      <c r="EV484" s="136"/>
      <c r="FF484" s="136"/>
      <c r="FP484" s="136"/>
      <c r="FZ484" s="136"/>
      <c r="GJ484" s="136"/>
      <c r="GT484" s="136"/>
      <c r="HD484" s="136"/>
      <c r="HN484" s="136"/>
      <c r="HX484" s="136"/>
      <c r="JL484" s="136"/>
    </row>
    <row xmlns:x14ac="http://schemas.microsoft.com/office/spreadsheetml/2009/9/ac" r="485" s="3" customFormat="true" x14ac:dyDescent="0.25">
      <c r="A485" s="426"/>
      <c r="B485" s="136"/>
      <c r="L485" s="136"/>
      <c r="V485" s="136"/>
      <c r="AF485" s="136"/>
      <c r="AP485" s="136"/>
      <c r="AZ485" s="136"/>
      <c r="BA485" s="136"/>
      <c r="BB485" s="136"/>
      <c r="BC485" s="136"/>
      <c r="BD485" s="136"/>
      <c r="BE485" s="136"/>
      <c r="BF485" s="136"/>
      <c r="BG485" s="136"/>
      <c r="BJ485" s="136"/>
      <c r="BT485" s="136"/>
      <c r="CD485" s="136"/>
      <c r="CN485" s="136"/>
      <c r="CX485" s="136"/>
      <c r="DH485" s="136"/>
      <c r="DR485" s="136"/>
      <c r="EB485" s="136"/>
      <c r="EL485" s="136"/>
      <c r="EV485" s="136"/>
      <c r="FF485" s="136"/>
      <c r="FP485" s="136"/>
      <c r="FZ485" s="136"/>
      <c r="GJ485" s="136"/>
      <c r="GT485" s="136"/>
      <c r="HD485" s="136"/>
      <c r="HN485" s="136"/>
      <c r="HX485" s="136"/>
      <c r="JL485" s="136"/>
    </row>
    <row xmlns:x14ac="http://schemas.microsoft.com/office/spreadsheetml/2009/9/ac" r="486" s="3" customFormat="true" x14ac:dyDescent="0.25">
      <c r="A486" s="426"/>
      <c r="B486" s="136"/>
      <c r="L486" s="136"/>
      <c r="V486" s="136"/>
      <c r="AF486" s="136"/>
      <c r="AP486" s="136"/>
      <c r="AZ486" s="136"/>
      <c r="BA486" s="136"/>
      <c r="BB486" s="136"/>
      <c r="BC486" s="136"/>
      <c r="BD486" s="136"/>
      <c r="BE486" s="136"/>
      <c r="BF486" s="136"/>
      <c r="BG486" s="136"/>
      <c r="BJ486" s="136"/>
      <c r="BT486" s="136"/>
      <c r="CD486" s="136"/>
      <c r="CN486" s="136"/>
      <c r="CX486" s="136"/>
      <c r="DH486" s="136"/>
      <c r="DR486" s="136"/>
      <c r="EB486" s="136"/>
      <c r="EL486" s="136"/>
      <c r="EV486" s="136"/>
      <c r="FF486" s="136"/>
      <c r="FP486" s="136"/>
      <c r="FZ486" s="136"/>
      <c r="GJ486" s="136"/>
      <c r="GT486" s="136"/>
      <c r="HD486" s="136"/>
      <c r="HN486" s="136"/>
      <c r="HX486" s="136"/>
      <c r="JL486" s="136"/>
    </row>
    <row xmlns:x14ac="http://schemas.microsoft.com/office/spreadsheetml/2009/9/ac" r="487" s="3" customFormat="true" x14ac:dyDescent="0.25">
      <c r="A487" s="426"/>
      <c r="B487" s="136"/>
      <c r="L487" s="136"/>
      <c r="V487" s="136"/>
      <c r="AF487" s="136"/>
      <c r="AP487" s="136"/>
      <c r="AZ487" s="136"/>
      <c r="BA487" s="136"/>
      <c r="BB487" s="136"/>
      <c r="BC487" s="136"/>
      <c r="BD487" s="136"/>
      <c r="BE487" s="136"/>
      <c r="BF487" s="136"/>
      <c r="BG487" s="136"/>
      <c r="BJ487" s="136"/>
      <c r="BT487" s="136"/>
      <c r="CD487" s="136"/>
      <c r="CN487" s="136"/>
      <c r="CX487" s="136"/>
      <c r="DH487" s="136"/>
      <c r="DR487" s="136"/>
      <c r="EB487" s="136"/>
      <c r="EL487" s="136"/>
      <c r="EV487" s="136"/>
      <c r="FF487" s="136"/>
      <c r="FP487" s="136"/>
      <c r="FZ487" s="136"/>
      <c r="GJ487" s="136"/>
      <c r="GT487" s="136"/>
      <c r="HD487" s="136"/>
      <c r="HN487" s="136"/>
      <c r="HX487" s="136"/>
      <c r="JL487" s="136"/>
    </row>
    <row xmlns:x14ac="http://schemas.microsoft.com/office/spreadsheetml/2009/9/ac" r="488" s="3" customFormat="true" x14ac:dyDescent="0.25">
      <c r="A488" s="426"/>
      <c r="B488" s="136"/>
      <c r="L488" s="136"/>
      <c r="V488" s="136"/>
      <c r="AF488" s="136"/>
      <c r="AP488" s="136"/>
      <c r="AZ488" s="136"/>
      <c r="BA488" s="136"/>
      <c r="BB488" s="136"/>
      <c r="BC488" s="136"/>
      <c r="BD488" s="136"/>
      <c r="BE488" s="136"/>
      <c r="BF488" s="136"/>
      <c r="BG488" s="136"/>
      <c r="BJ488" s="136"/>
      <c r="BT488" s="136"/>
      <c r="CD488" s="136"/>
      <c r="CN488" s="136"/>
      <c r="CX488" s="136"/>
      <c r="DH488" s="136"/>
      <c r="DR488" s="136"/>
      <c r="EB488" s="136"/>
      <c r="EL488" s="136"/>
      <c r="EV488" s="136"/>
      <c r="FF488" s="136"/>
      <c r="FP488" s="136"/>
      <c r="FZ488" s="136"/>
      <c r="GJ488" s="136"/>
      <c r="GT488" s="136"/>
      <c r="HD488" s="136"/>
      <c r="HN488" s="136"/>
      <c r="HX488" s="136"/>
      <c r="JL488" s="136"/>
    </row>
    <row xmlns:x14ac="http://schemas.microsoft.com/office/spreadsheetml/2009/9/ac" r="489" s="3" customFormat="true" x14ac:dyDescent="0.25">
      <c r="A489" s="426"/>
      <c r="B489" s="136"/>
      <c r="L489" s="136"/>
      <c r="V489" s="136"/>
      <c r="AF489" s="136"/>
      <c r="AP489" s="136"/>
      <c r="AZ489" s="136"/>
      <c r="BA489" s="136"/>
      <c r="BB489" s="136"/>
      <c r="BC489" s="136"/>
      <c r="BD489" s="136"/>
      <c r="BE489" s="136"/>
      <c r="BF489" s="136"/>
      <c r="BG489" s="136"/>
      <c r="BJ489" s="136"/>
      <c r="BT489" s="136"/>
      <c r="CD489" s="136"/>
      <c r="CN489" s="136"/>
      <c r="CX489" s="136"/>
      <c r="DH489" s="136"/>
      <c r="DR489" s="136"/>
      <c r="EB489" s="136"/>
      <c r="EL489" s="136"/>
      <c r="EV489" s="136"/>
      <c r="FF489" s="136"/>
      <c r="FP489" s="136"/>
      <c r="FZ489" s="136"/>
      <c r="GJ489" s="136"/>
      <c r="GT489" s="136"/>
      <c r="HD489" s="136"/>
      <c r="HN489" s="136"/>
      <c r="HX489" s="136"/>
      <c r="JL489" s="136"/>
    </row>
    <row xmlns:x14ac="http://schemas.microsoft.com/office/spreadsheetml/2009/9/ac" r="490" s="3" customFormat="true" x14ac:dyDescent="0.25">
      <c r="A490" s="426"/>
      <c r="B490" s="136"/>
      <c r="L490" s="136"/>
      <c r="V490" s="136"/>
      <c r="AF490" s="136"/>
      <c r="AP490" s="136"/>
      <c r="AZ490" s="136"/>
      <c r="BA490" s="136"/>
      <c r="BB490" s="136"/>
      <c r="BC490" s="136"/>
      <c r="BD490" s="136"/>
      <c r="BE490" s="136"/>
      <c r="BF490" s="136"/>
      <c r="BG490" s="136"/>
      <c r="BJ490" s="136"/>
      <c r="BT490" s="136"/>
      <c r="CD490" s="136"/>
      <c r="CN490" s="136"/>
      <c r="CX490" s="136"/>
      <c r="DH490" s="136"/>
      <c r="DR490" s="136"/>
      <c r="EB490" s="136"/>
      <c r="EL490" s="136"/>
      <c r="EV490" s="136"/>
      <c r="FF490" s="136"/>
      <c r="FP490" s="136"/>
      <c r="FZ490" s="136"/>
      <c r="GJ490" s="136"/>
      <c r="GT490" s="136"/>
      <c r="HD490" s="136"/>
      <c r="HN490" s="136"/>
      <c r="HX490" s="136"/>
      <c r="JL490" s="136"/>
    </row>
    <row xmlns:x14ac="http://schemas.microsoft.com/office/spreadsheetml/2009/9/ac" r="491" s="3" customFormat="true" x14ac:dyDescent="0.25">
      <c r="A491" s="426"/>
      <c r="B491" s="136"/>
      <c r="L491" s="136"/>
      <c r="V491" s="136"/>
      <c r="AF491" s="136"/>
      <c r="AP491" s="136"/>
      <c r="AZ491" s="136"/>
      <c r="BA491" s="136"/>
      <c r="BB491" s="136"/>
      <c r="BC491" s="136"/>
      <c r="BD491" s="136"/>
      <c r="BE491" s="136"/>
      <c r="BF491" s="136"/>
      <c r="BG491" s="136"/>
      <c r="BJ491" s="136"/>
      <c r="BT491" s="136"/>
      <c r="CD491" s="136"/>
      <c r="CN491" s="136"/>
      <c r="CX491" s="136"/>
      <c r="DH491" s="136"/>
      <c r="DR491" s="136"/>
      <c r="EB491" s="136"/>
      <c r="EL491" s="136"/>
      <c r="EV491" s="136"/>
      <c r="FF491" s="136"/>
      <c r="FP491" s="136"/>
      <c r="FZ491" s="136"/>
      <c r="GJ491" s="136"/>
      <c r="GT491" s="136"/>
      <c r="HD491" s="136"/>
      <c r="HN491" s="136"/>
      <c r="HX491" s="136"/>
      <c r="JL491" s="136"/>
    </row>
    <row xmlns:x14ac="http://schemas.microsoft.com/office/spreadsheetml/2009/9/ac" r="492" s="3" customFormat="true" x14ac:dyDescent="0.25">
      <c r="A492" s="426"/>
      <c r="B492" s="136"/>
      <c r="L492" s="136"/>
      <c r="V492" s="136"/>
      <c r="AF492" s="136"/>
      <c r="AP492" s="136"/>
      <c r="AZ492" s="136"/>
      <c r="BA492" s="136"/>
      <c r="BB492" s="136"/>
      <c r="BC492" s="136"/>
      <c r="BD492" s="136"/>
      <c r="BE492" s="136"/>
      <c r="BF492" s="136"/>
      <c r="BG492" s="136"/>
      <c r="BJ492" s="136"/>
      <c r="BT492" s="136"/>
      <c r="CD492" s="136"/>
      <c r="CN492" s="136"/>
      <c r="CX492" s="136"/>
      <c r="DH492" s="136"/>
      <c r="DR492" s="136"/>
      <c r="EB492" s="136"/>
      <c r="EL492" s="136"/>
      <c r="EV492" s="136"/>
      <c r="FF492" s="136"/>
      <c r="FP492" s="136"/>
      <c r="FZ492" s="136"/>
      <c r="GJ492" s="136"/>
      <c r="GT492" s="136"/>
      <c r="HD492" s="136"/>
      <c r="HN492" s="136"/>
      <c r="HX492" s="136"/>
      <c r="JL492" s="136"/>
    </row>
    <row xmlns:x14ac="http://schemas.microsoft.com/office/spreadsheetml/2009/9/ac" r="493" s="3" customFormat="true" x14ac:dyDescent="0.25">
      <c r="A493" s="426"/>
      <c r="B493" s="136"/>
      <c r="L493" s="136"/>
      <c r="V493" s="136"/>
      <c r="AF493" s="136"/>
      <c r="AP493" s="136"/>
      <c r="AZ493" s="136"/>
      <c r="BA493" s="136"/>
      <c r="BB493" s="136"/>
      <c r="BC493" s="136"/>
      <c r="BD493" s="136"/>
      <c r="BE493" s="136"/>
      <c r="BF493" s="136"/>
      <c r="BG493" s="136"/>
      <c r="BJ493" s="136"/>
      <c r="BT493" s="136"/>
      <c r="CD493" s="136"/>
      <c r="CN493" s="136"/>
      <c r="CX493" s="136"/>
      <c r="DH493" s="136"/>
      <c r="DR493" s="136"/>
      <c r="EB493" s="136"/>
      <c r="EL493" s="136"/>
      <c r="EV493" s="136"/>
      <c r="FF493" s="136"/>
      <c r="FP493" s="136"/>
      <c r="FZ493" s="136"/>
      <c r="GJ493" s="136"/>
      <c r="GT493" s="136"/>
      <c r="HD493" s="136"/>
      <c r="HN493" s="136"/>
      <c r="HX493" s="136"/>
      <c r="JL493" s="136"/>
    </row>
    <row xmlns:x14ac="http://schemas.microsoft.com/office/spreadsheetml/2009/9/ac" r="494" s="3" customFormat="true" x14ac:dyDescent="0.25">
      <c r="A494" s="426"/>
      <c r="B494" s="136"/>
      <c r="L494" s="136"/>
      <c r="V494" s="136"/>
      <c r="AF494" s="136"/>
      <c r="AP494" s="136"/>
      <c r="AZ494" s="136"/>
      <c r="BA494" s="136"/>
      <c r="BB494" s="136"/>
      <c r="BC494" s="136"/>
      <c r="BD494" s="136"/>
      <c r="BE494" s="136"/>
      <c r="BF494" s="136"/>
      <c r="BG494" s="136"/>
      <c r="BJ494" s="136"/>
      <c r="BT494" s="136"/>
      <c r="CD494" s="136"/>
      <c r="CN494" s="136"/>
      <c r="CX494" s="136"/>
      <c r="DH494" s="136"/>
      <c r="DR494" s="136"/>
      <c r="EB494" s="136"/>
      <c r="EL494" s="136"/>
      <c r="EV494" s="136"/>
      <c r="FF494" s="136"/>
      <c r="FP494" s="136"/>
      <c r="FZ494" s="136"/>
      <c r="GJ494" s="136"/>
      <c r="GT494" s="136"/>
      <c r="HD494" s="136"/>
      <c r="HN494" s="136"/>
      <c r="HX494" s="136"/>
      <c r="JL494" s="136"/>
    </row>
    <row xmlns:x14ac="http://schemas.microsoft.com/office/spreadsheetml/2009/9/ac" r="495" s="3" customFormat="true" x14ac:dyDescent="0.25">
      <c r="A495" s="426"/>
      <c r="B495" s="136"/>
      <c r="L495" s="136"/>
      <c r="V495" s="136"/>
      <c r="AF495" s="136"/>
      <c r="AP495" s="136"/>
      <c r="AZ495" s="136"/>
      <c r="BA495" s="136"/>
      <c r="BB495" s="136"/>
      <c r="BC495" s="136"/>
      <c r="BD495" s="136"/>
      <c r="BE495" s="136"/>
      <c r="BF495" s="136"/>
      <c r="BG495" s="136"/>
      <c r="BJ495" s="136"/>
      <c r="BT495" s="136"/>
      <c r="CD495" s="136"/>
      <c r="CN495" s="136"/>
      <c r="CX495" s="136"/>
      <c r="DH495" s="136"/>
      <c r="DR495" s="136"/>
      <c r="EB495" s="136"/>
      <c r="EL495" s="136"/>
      <c r="EV495" s="136"/>
      <c r="FF495" s="136"/>
      <c r="FP495" s="136"/>
      <c r="FZ495" s="136"/>
      <c r="GJ495" s="136"/>
      <c r="GT495" s="136"/>
      <c r="HD495" s="136"/>
      <c r="HN495" s="136"/>
      <c r="HX495" s="136"/>
      <c r="JL495" s="136"/>
    </row>
    <row xmlns:x14ac="http://schemas.microsoft.com/office/spreadsheetml/2009/9/ac" r="496" s="3" customFormat="true" x14ac:dyDescent="0.25">
      <c r="A496" s="426"/>
      <c r="B496" s="136"/>
      <c r="L496" s="136"/>
      <c r="V496" s="136"/>
      <c r="AF496" s="136"/>
      <c r="AP496" s="136"/>
      <c r="AZ496" s="136"/>
      <c r="BA496" s="136"/>
      <c r="BB496" s="136"/>
      <c r="BC496" s="136"/>
      <c r="BD496" s="136"/>
      <c r="BE496" s="136"/>
      <c r="BF496" s="136"/>
      <c r="BG496" s="136"/>
      <c r="BJ496" s="136"/>
      <c r="BT496" s="136"/>
      <c r="CD496" s="136"/>
      <c r="CN496" s="136"/>
      <c r="CX496" s="136"/>
      <c r="DH496" s="136"/>
      <c r="DR496" s="136"/>
      <c r="EB496" s="136"/>
      <c r="EL496" s="136"/>
      <c r="EV496" s="136"/>
      <c r="FF496" s="136"/>
      <c r="FP496" s="136"/>
      <c r="FZ496" s="136"/>
      <c r="GJ496" s="136"/>
      <c r="GT496" s="136"/>
      <c r="HD496" s="136"/>
      <c r="HN496" s="136"/>
      <c r="HX496" s="136"/>
      <c r="JL496" s="136"/>
    </row>
    <row xmlns:x14ac="http://schemas.microsoft.com/office/spreadsheetml/2009/9/ac" r="497" s="3" customFormat="true" x14ac:dyDescent="0.25">
      <c r="A497" s="426"/>
      <c r="B497" s="136"/>
      <c r="L497" s="136"/>
      <c r="V497" s="136"/>
      <c r="AF497" s="136"/>
      <c r="AP497" s="136"/>
      <c r="AZ497" s="136"/>
      <c r="BA497" s="136"/>
      <c r="BB497" s="136"/>
      <c r="BC497" s="136"/>
      <c r="BD497" s="136"/>
      <c r="BE497" s="136"/>
      <c r="BF497" s="136"/>
      <c r="BG497" s="136"/>
      <c r="BJ497" s="136"/>
      <c r="BT497" s="136"/>
      <c r="CD497" s="136"/>
      <c r="CN497" s="136"/>
      <c r="CX497" s="136"/>
      <c r="DH497" s="136"/>
      <c r="DR497" s="136"/>
      <c r="EB497" s="136"/>
      <c r="EL497" s="136"/>
      <c r="EV497" s="136"/>
      <c r="FF497" s="136"/>
      <c r="FP497" s="136"/>
      <c r="FZ497" s="136"/>
      <c r="GJ497" s="136"/>
      <c r="GT497" s="136"/>
      <c r="HD497" s="136"/>
      <c r="HN497" s="136"/>
      <c r="HX497" s="136"/>
      <c r="JL497" s="136"/>
    </row>
    <row xmlns:x14ac="http://schemas.microsoft.com/office/spreadsheetml/2009/9/ac" r="498" s="3" customFormat="true" x14ac:dyDescent="0.25">
      <c r="A498" s="426"/>
      <c r="B498" s="136"/>
      <c r="L498" s="136"/>
      <c r="V498" s="136"/>
      <c r="AF498" s="136"/>
      <c r="AP498" s="136"/>
      <c r="AZ498" s="136"/>
      <c r="BA498" s="136"/>
      <c r="BB498" s="136"/>
      <c r="BC498" s="136"/>
      <c r="BD498" s="136"/>
      <c r="BE498" s="136"/>
      <c r="BF498" s="136"/>
      <c r="BG498" s="136"/>
      <c r="BJ498" s="136"/>
      <c r="BT498" s="136"/>
      <c r="CD498" s="136"/>
      <c r="CN498" s="136"/>
      <c r="CX498" s="136"/>
      <c r="DH498" s="136"/>
      <c r="DR498" s="136"/>
      <c r="EB498" s="136"/>
      <c r="EL498" s="136"/>
      <c r="EV498" s="136"/>
      <c r="FF498" s="136"/>
      <c r="FP498" s="136"/>
      <c r="FZ498" s="136"/>
      <c r="GJ498" s="136"/>
      <c r="GT498" s="136"/>
      <c r="HD498" s="136"/>
      <c r="HN498" s="136"/>
      <c r="HX498" s="136"/>
      <c r="JL498" s="136"/>
    </row>
    <row xmlns:x14ac="http://schemas.microsoft.com/office/spreadsheetml/2009/9/ac" r="499" s="3" customFormat="true" x14ac:dyDescent="0.25">
      <c r="A499" s="426"/>
      <c r="B499" s="136"/>
      <c r="L499" s="136"/>
      <c r="V499" s="136"/>
      <c r="AF499" s="136"/>
      <c r="AP499" s="136"/>
      <c r="AZ499" s="136"/>
      <c r="BA499" s="136"/>
      <c r="BB499" s="136"/>
      <c r="BC499" s="136"/>
      <c r="BD499" s="136"/>
      <c r="BE499" s="136"/>
      <c r="BF499" s="136"/>
      <c r="BG499" s="136"/>
      <c r="BJ499" s="136"/>
      <c r="BT499" s="136"/>
      <c r="CD499" s="136"/>
      <c r="CN499" s="136"/>
      <c r="CX499" s="136"/>
      <c r="DH499" s="136"/>
      <c r="DR499" s="136"/>
      <c r="EB499" s="136"/>
      <c r="EL499" s="136"/>
      <c r="EV499" s="136"/>
      <c r="FF499" s="136"/>
      <c r="FP499" s="136"/>
      <c r="FZ499" s="136"/>
      <c r="GJ499" s="136"/>
      <c r="GT499" s="136"/>
      <c r="HD499" s="136"/>
      <c r="HN499" s="136"/>
      <c r="HX499" s="136"/>
      <c r="JL499" s="136"/>
    </row>
    <row xmlns:x14ac="http://schemas.microsoft.com/office/spreadsheetml/2009/9/ac" r="500" s="3" customFormat="true" x14ac:dyDescent="0.25">
      <c r="A500" s="426"/>
      <c r="B500" s="136"/>
      <c r="L500" s="136"/>
      <c r="V500" s="136"/>
      <c r="AF500" s="136"/>
      <c r="AP500" s="136"/>
      <c r="AZ500" s="136"/>
      <c r="BA500" s="136"/>
      <c r="BB500" s="136"/>
      <c r="BC500" s="136"/>
      <c r="BD500" s="136"/>
      <c r="BE500" s="136"/>
      <c r="BF500" s="136"/>
      <c r="BG500" s="136"/>
      <c r="BJ500" s="136"/>
      <c r="BT500" s="136"/>
      <c r="CD500" s="136"/>
      <c r="CN500" s="136"/>
      <c r="CX500" s="136"/>
      <c r="DH500" s="136"/>
      <c r="DR500" s="136"/>
      <c r="EB500" s="136"/>
      <c r="EL500" s="136"/>
      <c r="EV500" s="136"/>
      <c r="FF500" s="136"/>
      <c r="FP500" s="136"/>
      <c r="FZ500" s="136"/>
      <c r="GJ500" s="136"/>
      <c r="GT500" s="136"/>
      <c r="HD500" s="136"/>
      <c r="HN500" s="136"/>
      <c r="HX500" s="136"/>
      <c r="JL500" s="136"/>
    </row>
    <row xmlns:x14ac="http://schemas.microsoft.com/office/spreadsheetml/2009/9/ac" r="501" s="3" customFormat="true" x14ac:dyDescent="0.25">
      <c r="A501" s="426"/>
      <c r="B501" s="136"/>
      <c r="L501" s="136"/>
      <c r="V501" s="136"/>
      <c r="AF501" s="136"/>
      <c r="AP501" s="136"/>
      <c r="AZ501" s="136"/>
      <c r="BA501" s="136"/>
      <c r="BB501" s="136"/>
      <c r="BC501" s="136"/>
      <c r="BD501" s="136"/>
      <c r="BE501" s="136"/>
      <c r="BF501" s="136"/>
      <c r="BG501" s="136"/>
      <c r="BJ501" s="136"/>
      <c r="BT501" s="136"/>
      <c r="CD501" s="136"/>
      <c r="CN501" s="136"/>
      <c r="CX501" s="136"/>
      <c r="DH501" s="136"/>
      <c r="DR501" s="136"/>
      <c r="EB501" s="136"/>
      <c r="EL501" s="136"/>
      <c r="EV501" s="136"/>
      <c r="FF501" s="136"/>
      <c r="FP501" s="136"/>
      <c r="FZ501" s="136"/>
      <c r="GJ501" s="136"/>
      <c r="GT501" s="136"/>
      <c r="HD501" s="136"/>
      <c r="HN501" s="136"/>
      <c r="HX501" s="136"/>
      <c r="JL501" s="136"/>
    </row>
    <row xmlns:x14ac="http://schemas.microsoft.com/office/spreadsheetml/2009/9/ac" r="502" s="3" customFormat="true" x14ac:dyDescent="0.25">
      <c r="A502" s="426"/>
      <c r="B502" s="136"/>
      <c r="L502" s="136"/>
      <c r="V502" s="136"/>
      <c r="AF502" s="136"/>
      <c r="AP502" s="136"/>
      <c r="AZ502" s="136"/>
      <c r="BA502" s="136"/>
      <c r="BB502" s="136"/>
      <c r="BC502" s="136"/>
      <c r="BD502" s="136"/>
      <c r="BE502" s="136"/>
      <c r="BF502" s="136"/>
      <c r="BG502" s="136"/>
      <c r="BJ502" s="136"/>
      <c r="BT502" s="136"/>
      <c r="CD502" s="136"/>
      <c r="CN502" s="136"/>
      <c r="CX502" s="136"/>
      <c r="DH502" s="136"/>
      <c r="DR502" s="136"/>
      <c r="EB502" s="136"/>
      <c r="EL502" s="136"/>
      <c r="EV502" s="136"/>
      <c r="FF502" s="136"/>
      <c r="FP502" s="136"/>
      <c r="FZ502" s="136"/>
      <c r="GJ502" s="136"/>
      <c r="GT502" s="136"/>
      <c r="HD502" s="136"/>
      <c r="HN502" s="136"/>
      <c r="HX502" s="136"/>
      <c r="JL502" s="136"/>
    </row>
    <row xmlns:x14ac="http://schemas.microsoft.com/office/spreadsheetml/2009/9/ac" r="503" s="3" customFormat="true" x14ac:dyDescent="0.25">
      <c r="A503" s="426"/>
      <c r="B503" s="136"/>
      <c r="L503" s="136"/>
      <c r="V503" s="136"/>
      <c r="AF503" s="136"/>
      <c r="AP503" s="136"/>
      <c r="AZ503" s="136"/>
      <c r="BA503" s="136"/>
      <c r="BB503" s="136"/>
      <c r="BC503" s="136"/>
      <c r="BD503" s="136"/>
      <c r="BE503" s="136"/>
      <c r="BF503" s="136"/>
      <c r="BG503" s="136"/>
      <c r="BJ503" s="136"/>
      <c r="BT503" s="136"/>
      <c r="CD503" s="136"/>
      <c r="CN503" s="136"/>
      <c r="CX503" s="136"/>
      <c r="DH503" s="136"/>
      <c r="DR503" s="136"/>
      <c r="EB503" s="136"/>
      <c r="EL503" s="136"/>
      <c r="EV503" s="136"/>
      <c r="FF503" s="136"/>
      <c r="FP503" s="136"/>
      <c r="FZ503" s="136"/>
      <c r="GJ503" s="136"/>
      <c r="GT503" s="136"/>
      <c r="HD503" s="136"/>
      <c r="HN503" s="136"/>
      <c r="HX503" s="136"/>
      <c r="JL503" s="136"/>
    </row>
    <row xmlns:x14ac="http://schemas.microsoft.com/office/spreadsheetml/2009/9/ac" r="504" s="3" customFormat="true" x14ac:dyDescent="0.25">
      <c r="A504" s="426"/>
      <c r="B504" s="136"/>
      <c r="L504" s="136"/>
      <c r="V504" s="136"/>
      <c r="AF504" s="136"/>
      <c r="AP504" s="136"/>
      <c r="AZ504" s="136"/>
      <c r="BA504" s="136"/>
      <c r="BB504" s="136"/>
      <c r="BC504" s="136"/>
      <c r="BD504" s="136"/>
      <c r="BE504" s="136"/>
      <c r="BF504" s="136"/>
      <c r="BG504" s="136"/>
      <c r="BJ504" s="136"/>
      <c r="BT504" s="136"/>
      <c r="CD504" s="136"/>
      <c r="CN504" s="136"/>
      <c r="CX504" s="136"/>
      <c r="DH504" s="136"/>
      <c r="DR504" s="136"/>
      <c r="EB504" s="136"/>
      <c r="EL504" s="136"/>
      <c r="EV504" s="136"/>
      <c r="FF504" s="136"/>
      <c r="FP504" s="136"/>
      <c r="FZ504" s="136"/>
      <c r="GJ504" s="136"/>
      <c r="GT504" s="136"/>
      <c r="HD504" s="136"/>
      <c r="HN504" s="136"/>
      <c r="HX504" s="136"/>
      <c r="JL504" s="136"/>
    </row>
    <row xmlns:x14ac="http://schemas.microsoft.com/office/spreadsheetml/2009/9/ac" r="505" s="3" customFormat="true" x14ac:dyDescent="0.25">
      <c r="A505" s="426"/>
      <c r="B505" s="136"/>
      <c r="L505" s="136"/>
      <c r="V505" s="136"/>
      <c r="AF505" s="136"/>
      <c r="AP505" s="136"/>
      <c r="AZ505" s="136"/>
      <c r="BA505" s="136"/>
      <c r="BB505" s="136"/>
      <c r="BC505" s="136"/>
      <c r="BD505" s="136"/>
      <c r="BE505" s="136"/>
      <c r="BF505" s="136"/>
      <c r="BG505" s="136"/>
      <c r="BJ505" s="136"/>
      <c r="BT505" s="136"/>
      <c r="CD505" s="136"/>
      <c r="CN505" s="136"/>
      <c r="CX505" s="136"/>
      <c r="DH505" s="136"/>
      <c r="DR505" s="136"/>
      <c r="EB505" s="136"/>
      <c r="EL505" s="136"/>
      <c r="EV505" s="136"/>
      <c r="FF505" s="136"/>
      <c r="FP505" s="136"/>
      <c r="FZ505" s="136"/>
      <c r="GJ505" s="136"/>
      <c r="GT505" s="136"/>
      <c r="HD505" s="136"/>
      <c r="HN505" s="136"/>
      <c r="HX505" s="136"/>
      <c r="JL505" s="136"/>
    </row>
    <row xmlns:x14ac="http://schemas.microsoft.com/office/spreadsheetml/2009/9/ac" r="506" s="3" customFormat="true" x14ac:dyDescent="0.25">
      <c r="A506" s="426"/>
      <c r="B506" s="136"/>
      <c r="L506" s="136"/>
      <c r="V506" s="136"/>
      <c r="AF506" s="136"/>
      <c r="AP506" s="136"/>
      <c r="AZ506" s="136"/>
      <c r="BA506" s="136"/>
      <c r="BB506" s="136"/>
      <c r="BC506" s="136"/>
      <c r="BD506" s="136"/>
      <c r="BE506" s="136"/>
      <c r="BF506" s="136"/>
      <c r="BG506" s="136"/>
      <c r="BJ506" s="136"/>
      <c r="BT506" s="136"/>
      <c r="CD506" s="136"/>
      <c r="CN506" s="136"/>
      <c r="CX506" s="136"/>
      <c r="DH506" s="136"/>
      <c r="DR506" s="136"/>
      <c r="EB506" s="136"/>
      <c r="EL506" s="136"/>
      <c r="EV506" s="136"/>
      <c r="FF506" s="136"/>
      <c r="FP506" s="136"/>
      <c r="FZ506" s="136"/>
      <c r="GJ506" s="136"/>
      <c r="GT506" s="136"/>
      <c r="HD506" s="136"/>
      <c r="HN506" s="136"/>
      <c r="HX506" s="136"/>
      <c r="JL506" s="136"/>
    </row>
    <row xmlns:x14ac="http://schemas.microsoft.com/office/spreadsheetml/2009/9/ac" r="507" s="3" customFormat="true" x14ac:dyDescent="0.25">
      <c r="A507" s="426"/>
      <c r="B507" s="136"/>
      <c r="L507" s="136"/>
      <c r="V507" s="136"/>
      <c r="AF507" s="136"/>
      <c r="AP507" s="136"/>
      <c r="AZ507" s="136"/>
      <c r="BA507" s="136"/>
      <c r="BB507" s="136"/>
      <c r="BC507" s="136"/>
      <c r="BD507" s="136"/>
      <c r="BE507" s="136"/>
      <c r="BF507" s="136"/>
      <c r="BG507" s="136"/>
      <c r="BJ507" s="136"/>
      <c r="BT507" s="136"/>
      <c r="CD507" s="136"/>
      <c r="CN507" s="136"/>
      <c r="CX507" s="136"/>
      <c r="DH507" s="136"/>
      <c r="DR507" s="136"/>
      <c r="EB507" s="136"/>
      <c r="EL507" s="136"/>
      <c r="EV507" s="136"/>
      <c r="FF507" s="136"/>
      <c r="FP507" s="136"/>
      <c r="FZ507" s="136"/>
      <c r="GJ507" s="136"/>
      <c r="GT507" s="136"/>
      <c r="HD507" s="136"/>
      <c r="HN507" s="136"/>
      <c r="HX507" s="136"/>
      <c r="JL507" s="136"/>
    </row>
    <row xmlns:x14ac="http://schemas.microsoft.com/office/spreadsheetml/2009/9/ac" r="508" s="3" customFormat="true" x14ac:dyDescent="0.25">
      <c r="A508" s="426"/>
      <c r="B508" s="136"/>
      <c r="L508" s="136"/>
      <c r="V508" s="136"/>
      <c r="AF508" s="136"/>
      <c r="AP508" s="136"/>
      <c r="AZ508" s="136"/>
      <c r="BA508" s="136"/>
      <c r="BB508" s="136"/>
      <c r="BC508" s="136"/>
      <c r="BD508" s="136"/>
      <c r="BE508" s="136"/>
      <c r="BF508" s="136"/>
      <c r="BG508" s="136"/>
      <c r="BJ508" s="136"/>
      <c r="BT508" s="136"/>
      <c r="CD508" s="136"/>
      <c r="CN508" s="136"/>
      <c r="CX508" s="136"/>
      <c r="DH508" s="136"/>
      <c r="DR508" s="136"/>
      <c r="EB508" s="136"/>
      <c r="EL508" s="136"/>
      <c r="EV508" s="136"/>
      <c r="FF508" s="136"/>
      <c r="FP508" s="136"/>
      <c r="FZ508" s="136"/>
      <c r="GJ508" s="136"/>
      <c r="GT508" s="136"/>
      <c r="HD508" s="136"/>
      <c r="HN508" s="136"/>
      <c r="HX508" s="136"/>
      <c r="JL508" s="136"/>
    </row>
    <row xmlns:x14ac="http://schemas.microsoft.com/office/spreadsheetml/2009/9/ac" r="509" s="3" customFormat="true" x14ac:dyDescent="0.25">
      <c r="A509" s="426"/>
      <c r="B509" s="136"/>
      <c r="L509" s="136"/>
      <c r="V509" s="136"/>
      <c r="AF509" s="136"/>
      <c r="AP509" s="136"/>
      <c r="AZ509" s="136"/>
      <c r="BA509" s="136"/>
      <c r="BB509" s="136"/>
      <c r="BC509" s="136"/>
      <c r="BD509" s="136"/>
      <c r="BE509" s="136"/>
      <c r="BF509" s="136"/>
      <c r="BG509" s="136"/>
      <c r="BJ509" s="136"/>
      <c r="BT509" s="136"/>
      <c r="CD509" s="136"/>
      <c r="CN509" s="136"/>
      <c r="CX509" s="136"/>
      <c r="DH509" s="136"/>
      <c r="DR509" s="136"/>
      <c r="EB509" s="136"/>
      <c r="EL509" s="136"/>
      <c r="EV509" s="136"/>
      <c r="FF509" s="136"/>
      <c r="FP509" s="136"/>
      <c r="FZ509" s="136"/>
      <c r="GJ509" s="136"/>
      <c r="GT509" s="136"/>
      <c r="HD509" s="136"/>
      <c r="HN509" s="136"/>
      <c r="HX509" s="136"/>
      <c r="JL509" s="136"/>
    </row>
    <row xmlns:x14ac="http://schemas.microsoft.com/office/spreadsheetml/2009/9/ac" r="510" s="3" customFormat="true" x14ac:dyDescent="0.25">
      <c r="A510" s="426"/>
      <c r="B510" s="136"/>
      <c r="L510" s="136"/>
      <c r="V510" s="136"/>
      <c r="AF510" s="136"/>
      <c r="AP510" s="136"/>
      <c r="AZ510" s="136"/>
      <c r="BA510" s="136"/>
      <c r="BB510" s="136"/>
      <c r="BC510" s="136"/>
      <c r="BD510" s="136"/>
      <c r="BE510" s="136"/>
      <c r="BF510" s="136"/>
      <c r="BG510" s="136"/>
      <c r="BJ510" s="136"/>
      <c r="BT510" s="136"/>
      <c r="CD510" s="136"/>
      <c r="CN510" s="136"/>
      <c r="CX510" s="136"/>
      <c r="DH510" s="136"/>
      <c r="DR510" s="136"/>
      <c r="EB510" s="136"/>
      <c r="EL510" s="136"/>
      <c r="EV510" s="136"/>
      <c r="FF510" s="136"/>
      <c r="FP510" s="136"/>
      <c r="FZ510" s="136"/>
      <c r="GJ510" s="136"/>
      <c r="GT510" s="136"/>
      <c r="HD510" s="136"/>
      <c r="HN510" s="136"/>
      <c r="HX510" s="136"/>
      <c r="JL510" s="136"/>
    </row>
    <row xmlns:x14ac="http://schemas.microsoft.com/office/spreadsheetml/2009/9/ac" r="511" s="3" customFormat="true" x14ac:dyDescent="0.25">
      <c r="A511" s="426"/>
      <c r="B511" s="136"/>
      <c r="L511" s="136"/>
      <c r="V511" s="136"/>
      <c r="AF511" s="136"/>
      <c r="AP511" s="136"/>
      <c r="AZ511" s="136"/>
      <c r="BA511" s="136"/>
      <c r="BB511" s="136"/>
      <c r="BC511" s="136"/>
      <c r="BD511" s="136"/>
      <c r="BE511" s="136"/>
      <c r="BF511" s="136"/>
      <c r="BG511" s="136"/>
      <c r="BJ511" s="136"/>
      <c r="BT511" s="136"/>
      <c r="CD511" s="136"/>
      <c r="CN511" s="136"/>
      <c r="CX511" s="136"/>
      <c r="DH511" s="136"/>
      <c r="DR511" s="136"/>
      <c r="EB511" s="136"/>
      <c r="EL511" s="136"/>
      <c r="EV511" s="136"/>
      <c r="FF511" s="136"/>
      <c r="FP511" s="136"/>
      <c r="FZ511" s="136"/>
      <c r="GJ511" s="136"/>
      <c r="GT511" s="136"/>
      <c r="HD511" s="136"/>
      <c r="HN511" s="136"/>
      <c r="HX511" s="136"/>
      <c r="JL511" s="136"/>
    </row>
    <row xmlns:x14ac="http://schemas.microsoft.com/office/spreadsheetml/2009/9/ac" r="512" s="3" customFormat="true" x14ac:dyDescent="0.25">
      <c r="A512" s="426"/>
      <c r="B512" s="136"/>
      <c r="L512" s="136"/>
      <c r="V512" s="136"/>
      <c r="AF512" s="136"/>
      <c r="AP512" s="136"/>
      <c r="AZ512" s="136"/>
      <c r="BA512" s="136"/>
      <c r="BB512" s="136"/>
      <c r="BC512" s="136"/>
      <c r="BD512" s="136"/>
      <c r="BE512" s="136"/>
      <c r="BF512" s="136"/>
      <c r="BG512" s="136"/>
      <c r="BJ512" s="136"/>
      <c r="BT512" s="136"/>
      <c r="CD512" s="136"/>
      <c r="CN512" s="136"/>
      <c r="CX512" s="136"/>
      <c r="DH512" s="136"/>
      <c r="DR512" s="136"/>
      <c r="EB512" s="136"/>
      <c r="EL512" s="136"/>
      <c r="EV512" s="136"/>
      <c r="FF512" s="136"/>
      <c r="FP512" s="136"/>
      <c r="FZ512" s="136"/>
      <c r="GJ512" s="136"/>
      <c r="GT512" s="136"/>
      <c r="HD512" s="136"/>
      <c r="HN512" s="136"/>
      <c r="HX512" s="136"/>
      <c r="JL512" s="136"/>
    </row>
    <row xmlns:x14ac="http://schemas.microsoft.com/office/spreadsheetml/2009/9/ac" r="513" s="3" customFormat="true" x14ac:dyDescent="0.25">
      <c r="A513" s="426"/>
      <c r="B513" s="136"/>
      <c r="L513" s="136"/>
      <c r="V513" s="136"/>
      <c r="AF513" s="136"/>
      <c r="AP513" s="136"/>
      <c r="AZ513" s="136"/>
      <c r="BA513" s="136"/>
      <c r="BB513" s="136"/>
      <c r="BC513" s="136"/>
      <c r="BD513" s="136"/>
      <c r="BE513" s="136"/>
      <c r="BF513" s="136"/>
      <c r="BG513" s="136"/>
      <c r="BJ513" s="136"/>
      <c r="BT513" s="136"/>
      <c r="CD513" s="136"/>
      <c r="CN513" s="136"/>
      <c r="CX513" s="136"/>
      <c r="DH513" s="136"/>
      <c r="DR513" s="136"/>
      <c r="EB513" s="136"/>
      <c r="EL513" s="136"/>
      <c r="EV513" s="136"/>
      <c r="FF513" s="136"/>
      <c r="FP513" s="136"/>
      <c r="FZ513" s="136"/>
      <c r="GJ513" s="136"/>
      <c r="GT513" s="136"/>
      <c r="HD513" s="136"/>
      <c r="HN513" s="136"/>
      <c r="HX513" s="136"/>
      <c r="JL513" s="136"/>
    </row>
    <row xmlns:x14ac="http://schemas.microsoft.com/office/spreadsheetml/2009/9/ac" r="514" s="3" customFormat="true" x14ac:dyDescent="0.25">
      <c r="A514" s="426"/>
      <c r="B514" s="136"/>
      <c r="L514" s="136"/>
      <c r="V514" s="136"/>
      <c r="AF514" s="136"/>
      <c r="AP514" s="136"/>
      <c r="AZ514" s="136"/>
      <c r="BA514" s="136"/>
      <c r="BB514" s="136"/>
      <c r="BC514" s="136"/>
      <c r="BD514" s="136"/>
      <c r="BE514" s="136"/>
      <c r="BF514" s="136"/>
      <c r="BG514" s="136"/>
      <c r="BJ514" s="136"/>
      <c r="BT514" s="136"/>
      <c r="CD514" s="136"/>
      <c r="CN514" s="136"/>
      <c r="CX514" s="136"/>
      <c r="DH514" s="136"/>
      <c r="DR514" s="136"/>
      <c r="EB514" s="136"/>
      <c r="EL514" s="136"/>
      <c r="EV514" s="136"/>
      <c r="FF514" s="136"/>
      <c r="FP514" s="136"/>
      <c r="FZ514" s="136"/>
      <c r="GJ514" s="136"/>
      <c r="GT514" s="136"/>
      <c r="HD514" s="136"/>
      <c r="HN514" s="136"/>
      <c r="HX514" s="136"/>
      <c r="JL514" s="136"/>
    </row>
    <row xmlns:x14ac="http://schemas.microsoft.com/office/spreadsheetml/2009/9/ac" r="515" s="3" customFormat="true" x14ac:dyDescent="0.25">
      <c r="A515" s="426"/>
      <c r="B515" s="136"/>
      <c r="L515" s="136"/>
      <c r="V515" s="136"/>
      <c r="AF515" s="136"/>
      <c r="AP515" s="136"/>
      <c r="AZ515" s="136"/>
      <c r="BA515" s="136"/>
      <c r="BB515" s="136"/>
      <c r="BC515" s="136"/>
      <c r="BD515" s="136"/>
      <c r="BE515" s="136"/>
      <c r="BF515" s="136"/>
      <c r="BG515" s="136"/>
      <c r="BJ515" s="136"/>
      <c r="BT515" s="136"/>
      <c r="CD515" s="136"/>
      <c r="CN515" s="136"/>
      <c r="CX515" s="136"/>
      <c r="DH515" s="136"/>
      <c r="DR515" s="136"/>
      <c r="EB515" s="136"/>
      <c r="EL515" s="136"/>
      <c r="EV515" s="136"/>
      <c r="FF515" s="136"/>
      <c r="FP515" s="136"/>
      <c r="FZ515" s="136"/>
      <c r="GJ515" s="136"/>
      <c r="GT515" s="136"/>
      <c r="HD515" s="136"/>
      <c r="HN515" s="136"/>
      <c r="HX515" s="136"/>
      <c r="JL515" s="136"/>
    </row>
    <row xmlns:x14ac="http://schemas.microsoft.com/office/spreadsheetml/2009/9/ac" r="516" s="3" customFormat="true" x14ac:dyDescent="0.25">
      <c r="A516" s="426"/>
      <c r="B516" s="136"/>
      <c r="L516" s="136"/>
      <c r="V516" s="136"/>
      <c r="AF516" s="136"/>
      <c r="AP516" s="136"/>
      <c r="AZ516" s="136"/>
      <c r="BA516" s="136"/>
      <c r="BB516" s="136"/>
      <c r="BC516" s="136"/>
      <c r="BD516" s="136"/>
      <c r="BE516" s="136"/>
      <c r="BF516" s="136"/>
      <c r="BG516" s="136"/>
      <c r="BJ516" s="136"/>
      <c r="BT516" s="136"/>
      <c r="CD516" s="136"/>
      <c r="CN516" s="136"/>
      <c r="CX516" s="136"/>
      <c r="DH516" s="136"/>
      <c r="DR516" s="136"/>
      <c r="EB516" s="136"/>
      <c r="EL516" s="136"/>
      <c r="EV516" s="136"/>
      <c r="FF516" s="136"/>
      <c r="FP516" s="136"/>
      <c r="FZ516" s="136"/>
      <c r="GJ516" s="136"/>
      <c r="GT516" s="136"/>
      <c r="HD516" s="136"/>
      <c r="HN516" s="136"/>
      <c r="HX516" s="136"/>
      <c r="JL516" s="136"/>
    </row>
    <row xmlns:x14ac="http://schemas.microsoft.com/office/spreadsheetml/2009/9/ac" r="517" s="3" customFormat="true" x14ac:dyDescent="0.25">
      <c r="A517" s="426"/>
      <c r="B517" s="136"/>
      <c r="L517" s="136"/>
      <c r="V517" s="136"/>
      <c r="AF517" s="136"/>
      <c r="AP517" s="136"/>
      <c r="AZ517" s="136"/>
      <c r="BA517" s="136"/>
      <c r="BB517" s="136"/>
      <c r="BC517" s="136"/>
      <c r="BD517" s="136"/>
      <c r="BE517" s="136"/>
      <c r="BF517" s="136"/>
      <c r="BG517" s="136"/>
      <c r="BJ517" s="136"/>
      <c r="BT517" s="136"/>
      <c r="CD517" s="136"/>
      <c r="CN517" s="136"/>
      <c r="CX517" s="136"/>
      <c r="DH517" s="136"/>
      <c r="DR517" s="136"/>
      <c r="EB517" s="136"/>
      <c r="EL517" s="136"/>
      <c r="EV517" s="136"/>
      <c r="FF517" s="136"/>
      <c r="FP517" s="136"/>
      <c r="FZ517" s="136"/>
      <c r="GJ517" s="136"/>
      <c r="GT517" s="136"/>
      <c r="HD517" s="136"/>
      <c r="HN517" s="136"/>
      <c r="HX517" s="136"/>
      <c r="JL517" s="136"/>
    </row>
    <row xmlns:x14ac="http://schemas.microsoft.com/office/spreadsheetml/2009/9/ac" r="518" s="3" customFormat="true" x14ac:dyDescent="0.25">
      <c r="A518" s="426"/>
      <c r="B518" s="136"/>
      <c r="L518" s="136"/>
      <c r="V518" s="136"/>
      <c r="AF518" s="136"/>
      <c r="AP518" s="136"/>
      <c r="AZ518" s="136"/>
      <c r="BA518" s="136"/>
      <c r="BB518" s="136"/>
      <c r="BC518" s="136"/>
      <c r="BD518" s="136"/>
      <c r="BE518" s="136"/>
      <c r="BF518" s="136"/>
      <c r="BG518" s="136"/>
      <c r="BJ518" s="136"/>
      <c r="BT518" s="136"/>
      <c r="CD518" s="136"/>
      <c r="CN518" s="136"/>
      <c r="CX518" s="136"/>
      <c r="DH518" s="136"/>
      <c r="DR518" s="136"/>
      <c r="EB518" s="136"/>
      <c r="EL518" s="136"/>
      <c r="EV518" s="136"/>
      <c r="FF518" s="136"/>
      <c r="FP518" s="136"/>
      <c r="FZ518" s="136"/>
      <c r="GJ518" s="136"/>
      <c r="GT518" s="136"/>
      <c r="HD518" s="136"/>
      <c r="HN518" s="136"/>
      <c r="HX518" s="136"/>
      <c r="JL518" s="136"/>
    </row>
    <row xmlns:x14ac="http://schemas.microsoft.com/office/spreadsheetml/2009/9/ac" r="519" s="3" customFormat="true" x14ac:dyDescent="0.25">
      <c r="A519" s="426"/>
      <c r="B519" s="136"/>
      <c r="L519" s="136"/>
      <c r="V519" s="136"/>
      <c r="AF519" s="136"/>
      <c r="AP519" s="136"/>
      <c r="AZ519" s="136"/>
      <c r="BA519" s="136"/>
      <c r="BB519" s="136"/>
      <c r="BC519" s="136"/>
      <c r="BD519" s="136"/>
      <c r="BE519" s="136"/>
      <c r="BF519" s="136"/>
      <c r="BG519" s="136"/>
      <c r="BJ519" s="136"/>
      <c r="BT519" s="136"/>
      <c r="CD519" s="136"/>
      <c r="CN519" s="136"/>
      <c r="CX519" s="136"/>
      <c r="DH519" s="136"/>
      <c r="DR519" s="136"/>
      <c r="EB519" s="136"/>
      <c r="EL519" s="136"/>
      <c r="EV519" s="136"/>
      <c r="FF519" s="136"/>
      <c r="FP519" s="136"/>
      <c r="FZ519" s="136"/>
      <c r="GJ519" s="136"/>
      <c r="GT519" s="136"/>
      <c r="HD519" s="136"/>
      <c r="HN519" s="136"/>
      <c r="HX519" s="136"/>
      <c r="JL519" s="136"/>
    </row>
    <row xmlns:x14ac="http://schemas.microsoft.com/office/spreadsheetml/2009/9/ac" r="520" s="3" customFormat="true" x14ac:dyDescent="0.25">
      <c r="A520" s="426"/>
      <c r="B520" s="136"/>
      <c r="L520" s="136"/>
      <c r="V520" s="136"/>
      <c r="AF520" s="136"/>
      <c r="AP520" s="136"/>
      <c r="AZ520" s="136"/>
      <c r="BA520" s="136"/>
      <c r="BB520" s="136"/>
      <c r="BC520" s="136"/>
      <c r="BD520" s="136"/>
      <c r="BE520" s="136"/>
      <c r="BF520" s="136"/>
      <c r="BG520" s="136"/>
      <c r="BJ520" s="136"/>
      <c r="BT520" s="136"/>
      <c r="CD520" s="136"/>
      <c r="CN520" s="136"/>
      <c r="CX520" s="136"/>
      <c r="DH520" s="136"/>
      <c r="DR520" s="136"/>
      <c r="EB520" s="136"/>
      <c r="EL520" s="136"/>
      <c r="EV520" s="136"/>
      <c r="FF520" s="136"/>
      <c r="FP520" s="136"/>
      <c r="FZ520" s="136"/>
      <c r="GJ520" s="136"/>
      <c r="GT520" s="136"/>
      <c r="HD520" s="136"/>
      <c r="HN520" s="136"/>
      <c r="HX520" s="136"/>
      <c r="JL520" s="136"/>
    </row>
    <row xmlns:x14ac="http://schemas.microsoft.com/office/spreadsheetml/2009/9/ac" r="521" s="3" customFormat="true" x14ac:dyDescent="0.25">
      <c r="A521" s="426"/>
      <c r="B521" s="136"/>
      <c r="L521" s="136"/>
      <c r="V521" s="136"/>
      <c r="AF521" s="136"/>
      <c r="AP521" s="136"/>
      <c r="AZ521" s="136"/>
      <c r="BA521" s="136"/>
      <c r="BB521" s="136"/>
      <c r="BC521" s="136"/>
      <c r="BD521" s="136"/>
      <c r="BE521" s="136"/>
      <c r="BF521" s="136"/>
      <c r="BG521" s="136"/>
      <c r="BJ521" s="136"/>
      <c r="BT521" s="136"/>
      <c r="CD521" s="136"/>
      <c r="CN521" s="136"/>
      <c r="CX521" s="136"/>
      <c r="DH521" s="136"/>
      <c r="DR521" s="136"/>
      <c r="EB521" s="136"/>
      <c r="EL521" s="136"/>
      <c r="EV521" s="136"/>
      <c r="FF521" s="136"/>
      <c r="FP521" s="136"/>
      <c r="FZ521" s="136"/>
      <c r="GJ521" s="136"/>
      <c r="GT521" s="136"/>
      <c r="HD521" s="136"/>
      <c r="HN521" s="136"/>
      <c r="HX521" s="136"/>
      <c r="JL521" s="136"/>
    </row>
    <row xmlns:x14ac="http://schemas.microsoft.com/office/spreadsheetml/2009/9/ac" r="522" s="3" customFormat="true" x14ac:dyDescent="0.25">
      <c r="A522" s="426"/>
      <c r="B522" s="136"/>
      <c r="L522" s="136"/>
      <c r="V522" s="136"/>
      <c r="AF522" s="136"/>
      <c r="AP522" s="136"/>
      <c r="AZ522" s="136"/>
      <c r="BA522" s="136"/>
      <c r="BB522" s="136"/>
      <c r="BC522" s="136"/>
      <c r="BD522" s="136"/>
      <c r="BE522" s="136"/>
      <c r="BF522" s="136"/>
      <c r="BG522" s="136"/>
      <c r="BJ522" s="136"/>
      <c r="BT522" s="136"/>
      <c r="CD522" s="136"/>
      <c r="CN522" s="136"/>
      <c r="CX522" s="136"/>
      <c r="DH522" s="136"/>
      <c r="DR522" s="136"/>
      <c r="EB522" s="136"/>
      <c r="EL522" s="136"/>
      <c r="EV522" s="136"/>
      <c r="FF522" s="136"/>
      <c r="FP522" s="136"/>
      <c r="FZ522" s="136"/>
      <c r="GJ522" s="136"/>
      <c r="GT522" s="136"/>
      <c r="HD522" s="136"/>
      <c r="HN522" s="136"/>
      <c r="HX522" s="136"/>
      <c r="JL522" s="136"/>
    </row>
    <row xmlns:x14ac="http://schemas.microsoft.com/office/spreadsheetml/2009/9/ac" r="523" s="3" customFormat="true" x14ac:dyDescent="0.25">
      <c r="A523" s="426"/>
      <c r="B523" s="136"/>
      <c r="L523" s="136"/>
      <c r="V523" s="136"/>
      <c r="AF523" s="136"/>
      <c r="AP523" s="136"/>
      <c r="AZ523" s="136"/>
      <c r="BA523" s="136"/>
      <c r="BB523" s="136"/>
      <c r="BC523" s="136"/>
      <c r="BD523" s="136"/>
      <c r="BE523" s="136"/>
      <c r="BF523" s="136"/>
      <c r="BG523" s="136"/>
      <c r="BJ523" s="136"/>
      <c r="BT523" s="136"/>
      <c r="CD523" s="136"/>
      <c r="CN523" s="136"/>
      <c r="CX523" s="136"/>
      <c r="DH523" s="136"/>
      <c r="DR523" s="136"/>
      <c r="EB523" s="136"/>
      <c r="EL523" s="136"/>
      <c r="EV523" s="136"/>
      <c r="FF523" s="136"/>
      <c r="FP523" s="136"/>
      <c r="FZ523" s="136"/>
      <c r="GJ523" s="136"/>
      <c r="GT523" s="136"/>
      <c r="HD523" s="136"/>
      <c r="HN523" s="136"/>
      <c r="HX523" s="136"/>
      <c r="JL523" s="136"/>
    </row>
    <row xmlns:x14ac="http://schemas.microsoft.com/office/spreadsheetml/2009/9/ac" r="524" s="3" customFormat="true" x14ac:dyDescent="0.25">
      <c r="A524" s="426"/>
      <c r="B524" s="136"/>
      <c r="L524" s="136"/>
      <c r="V524" s="136"/>
      <c r="AF524" s="136"/>
      <c r="AP524" s="136"/>
      <c r="AZ524" s="136"/>
      <c r="BA524" s="136"/>
      <c r="BB524" s="136"/>
      <c r="BC524" s="136"/>
      <c r="BD524" s="136"/>
      <c r="BE524" s="136"/>
      <c r="BF524" s="136"/>
      <c r="BG524" s="136"/>
      <c r="BJ524" s="136"/>
      <c r="BT524" s="136"/>
      <c r="CD524" s="136"/>
      <c r="CN524" s="136"/>
      <c r="CX524" s="136"/>
      <c r="DH524" s="136"/>
      <c r="DR524" s="136"/>
      <c r="EB524" s="136"/>
      <c r="EL524" s="136"/>
      <c r="EV524" s="136"/>
      <c r="FF524" s="136"/>
      <c r="FP524" s="136"/>
      <c r="FZ524" s="136"/>
      <c r="GJ524" s="136"/>
      <c r="GT524" s="136"/>
      <c r="HD524" s="136"/>
      <c r="HN524" s="136"/>
      <c r="HX524" s="136"/>
      <c r="JL524" s="136"/>
    </row>
    <row xmlns:x14ac="http://schemas.microsoft.com/office/spreadsheetml/2009/9/ac" r="525" s="3" customFormat="true" x14ac:dyDescent="0.25">
      <c r="A525" s="426"/>
      <c r="B525" s="136"/>
      <c r="L525" s="136"/>
      <c r="V525" s="136"/>
      <c r="AF525" s="136"/>
      <c r="AP525" s="136"/>
      <c r="AZ525" s="136"/>
      <c r="BA525" s="136"/>
      <c r="BB525" s="136"/>
      <c r="BC525" s="136"/>
      <c r="BD525" s="136"/>
      <c r="BE525" s="136"/>
      <c r="BF525" s="136"/>
      <c r="BG525" s="136"/>
      <c r="BJ525" s="136"/>
      <c r="BT525" s="136"/>
      <c r="CD525" s="136"/>
      <c r="CN525" s="136"/>
      <c r="CX525" s="136"/>
      <c r="DH525" s="136"/>
      <c r="DR525" s="136"/>
      <c r="EB525" s="136"/>
      <c r="EL525" s="136"/>
      <c r="EV525" s="136"/>
      <c r="FF525" s="136"/>
      <c r="FP525" s="136"/>
      <c r="FZ525" s="136"/>
      <c r="GJ525" s="136"/>
      <c r="GT525" s="136"/>
      <c r="HD525" s="136"/>
      <c r="HN525" s="136"/>
      <c r="HX525" s="136"/>
      <c r="JL525" s="136"/>
    </row>
    <row xmlns:x14ac="http://schemas.microsoft.com/office/spreadsheetml/2009/9/ac" r="526" s="3" customFormat="true" x14ac:dyDescent="0.25">
      <c r="A526" s="426"/>
      <c r="B526" s="136"/>
      <c r="L526" s="136"/>
      <c r="V526" s="136"/>
      <c r="AF526" s="136"/>
      <c r="AP526" s="136"/>
      <c r="AZ526" s="136"/>
      <c r="BA526" s="136"/>
      <c r="BB526" s="136"/>
      <c r="BC526" s="136"/>
      <c r="BD526" s="136"/>
      <c r="BE526" s="136"/>
      <c r="BF526" s="136"/>
      <c r="BG526" s="136"/>
      <c r="BJ526" s="136"/>
      <c r="BT526" s="136"/>
      <c r="CD526" s="136"/>
      <c r="CN526" s="136"/>
      <c r="CX526" s="136"/>
      <c r="DH526" s="136"/>
      <c r="DR526" s="136"/>
      <c r="EB526" s="136"/>
      <c r="EL526" s="136"/>
      <c r="EV526" s="136"/>
      <c r="FF526" s="136"/>
      <c r="FP526" s="136"/>
      <c r="FZ526" s="136"/>
      <c r="GJ526" s="136"/>
      <c r="GT526" s="136"/>
      <c r="HD526" s="136"/>
      <c r="HN526" s="136"/>
      <c r="HX526" s="136"/>
      <c r="JL526" s="136"/>
    </row>
    <row xmlns:x14ac="http://schemas.microsoft.com/office/spreadsheetml/2009/9/ac" r="527" s="3" customFormat="true" x14ac:dyDescent="0.25">
      <c r="A527" s="426"/>
      <c r="B527" s="136"/>
      <c r="L527" s="136"/>
      <c r="V527" s="136"/>
      <c r="AF527" s="136"/>
      <c r="AP527" s="136"/>
      <c r="AZ527" s="136"/>
      <c r="BA527" s="136"/>
      <c r="BB527" s="136"/>
      <c r="BC527" s="136"/>
      <c r="BD527" s="136"/>
      <c r="BE527" s="136"/>
      <c r="BF527" s="136"/>
      <c r="BG527" s="136"/>
      <c r="BJ527" s="136"/>
      <c r="BT527" s="136"/>
      <c r="CD527" s="136"/>
      <c r="CN527" s="136"/>
      <c r="CX527" s="136"/>
      <c r="DH527" s="136"/>
      <c r="DR527" s="136"/>
      <c r="EB527" s="136"/>
      <c r="EL527" s="136"/>
      <c r="EV527" s="136"/>
      <c r="FF527" s="136"/>
      <c r="FP527" s="136"/>
      <c r="FZ527" s="136"/>
      <c r="GJ527" s="136"/>
      <c r="GT527" s="136"/>
      <c r="HD527" s="136"/>
      <c r="HN527" s="136"/>
      <c r="HX527" s="136"/>
      <c r="JL527" s="136"/>
    </row>
    <row xmlns:x14ac="http://schemas.microsoft.com/office/spreadsheetml/2009/9/ac" r="528" s="3" customFormat="true" x14ac:dyDescent="0.25">
      <c r="A528" s="426"/>
      <c r="B528" s="136"/>
      <c r="L528" s="136"/>
      <c r="V528" s="136"/>
      <c r="AF528" s="136"/>
      <c r="AP528" s="136"/>
      <c r="AZ528" s="136"/>
      <c r="BA528" s="136"/>
      <c r="BB528" s="136"/>
      <c r="BC528" s="136"/>
      <c r="BD528" s="136"/>
      <c r="BE528" s="136"/>
      <c r="BF528" s="136"/>
      <c r="BG528" s="136"/>
      <c r="BJ528" s="136"/>
      <c r="BT528" s="136"/>
      <c r="CD528" s="136"/>
      <c r="CN528" s="136"/>
      <c r="CX528" s="136"/>
      <c r="DH528" s="136"/>
      <c r="DR528" s="136"/>
      <c r="EB528" s="136"/>
      <c r="EL528" s="136"/>
      <c r="EV528" s="136"/>
      <c r="FF528" s="136"/>
      <c r="FP528" s="136"/>
      <c r="FZ528" s="136"/>
      <c r="GJ528" s="136"/>
      <c r="GT528" s="136"/>
      <c r="HD528" s="136"/>
      <c r="HN528" s="136"/>
      <c r="HX528" s="136"/>
      <c r="JL528" s="136"/>
    </row>
    <row xmlns:x14ac="http://schemas.microsoft.com/office/spreadsheetml/2009/9/ac" r="529" s="3" customFormat="true" x14ac:dyDescent="0.25">
      <c r="A529" s="426"/>
      <c r="B529" s="136"/>
      <c r="L529" s="136"/>
      <c r="V529" s="136"/>
      <c r="AF529" s="136"/>
      <c r="AP529" s="136"/>
      <c r="AZ529" s="136"/>
      <c r="BA529" s="136"/>
      <c r="BB529" s="136"/>
      <c r="BC529" s="136"/>
      <c r="BD529" s="136"/>
      <c r="BE529" s="136"/>
      <c r="BF529" s="136"/>
      <c r="BG529" s="136"/>
      <c r="BJ529" s="136"/>
      <c r="BT529" s="136"/>
      <c r="CD529" s="136"/>
      <c r="CN529" s="136"/>
      <c r="CX529" s="136"/>
      <c r="DH529" s="136"/>
      <c r="DR529" s="136"/>
      <c r="EB529" s="136"/>
      <c r="EL529" s="136"/>
      <c r="EV529" s="136"/>
      <c r="FF529" s="136"/>
      <c r="FP529" s="136"/>
      <c r="FZ529" s="136"/>
      <c r="GJ529" s="136"/>
      <c r="GT529" s="136"/>
      <c r="HD529" s="136"/>
      <c r="HN529" s="136"/>
      <c r="HX529" s="136"/>
      <c r="JL529" s="136"/>
    </row>
    <row xmlns:x14ac="http://schemas.microsoft.com/office/spreadsheetml/2009/9/ac" r="530" s="3" customFormat="true" x14ac:dyDescent="0.25">
      <c r="A530" s="426"/>
      <c r="B530" s="136"/>
      <c r="L530" s="136"/>
      <c r="V530" s="136"/>
      <c r="AF530" s="136"/>
      <c r="AP530" s="136"/>
      <c r="AZ530" s="136"/>
      <c r="BA530" s="136"/>
      <c r="BB530" s="136"/>
      <c r="BC530" s="136"/>
      <c r="BD530" s="136"/>
      <c r="BE530" s="136"/>
      <c r="BF530" s="136"/>
      <c r="BG530" s="136"/>
      <c r="BJ530" s="136"/>
      <c r="BT530" s="136"/>
      <c r="CD530" s="136"/>
      <c r="CN530" s="136"/>
      <c r="CX530" s="136"/>
      <c r="DH530" s="136"/>
      <c r="DR530" s="136"/>
      <c r="EB530" s="136"/>
      <c r="EL530" s="136"/>
      <c r="EV530" s="136"/>
      <c r="FF530" s="136"/>
      <c r="FP530" s="136"/>
      <c r="FZ530" s="136"/>
      <c r="GJ530" s="136"/>
      <c r="GT530" s="136"/>
      <c r="HD530" s="136"/>
      <c r="HN530" s="136"/>
      <c r="HX530" s="136"/>
      <c r="JL530" s="136"/>
    </row>
    <row xmlns:x14ac="http://schemas.microsoft.com/office/spreadsheetml/2009/9/ac" r="531" s="3" customFormat="true" x14ac:dyDescent="0.25">
      <c r="A531" s="426"/>
      <c r="B531" s="136"/>
      <c r="L531" s="136"/>
      <c r="V531" s="136"/>
      <c r="AF531" s="136"/>
      <c r="AP531" s="136"/>
      <c r="AZ531" s="136"/>
      <c r="BA531" s="136"/>
      <c r="BB531" s="136"/>
      <c r="BC531" s="136"/>
      <c r="BD531" s="136"/>
      <c r="BE531" s="136"/>
      <c r="BF531" s="136"/>
      <c r="BG531" s="136"/>
      <c r="BJ531" s="136"/>
      <c r="BT531" s="136"/>
      <c r="CD531" s="136"/>
      <c r="CN531" s="136"/>
      <c r="CX531" s="136"/>
      <c r="DH531" s="136"/>
      <c r="DR531" s="136"/>
      <c r="EB531" s="136"/>
      <c r="EL531" s="136"/>
      <c r="EV531" s="136"/>
      <c r="FF531" s="136"/>
      <c r="FP531" s="136"/>
      <c r="FZ531" s="136"/>
      <c r="GJ531" s="136"/>
      <c r="GT531" s="136"/>
      <c r="HD531" s="136"/>
      <c r="HN531" s="136"/>
      <c r="HX531" s="136"/>
      <c r="JL531" s="136"/>
    </row>
    <row xmlns:x14ac="http://schemas.microsoft.com/office/spreadsheetml/2009/9/ac" r="532" s="3" customFormat="true" x14ac:dyDescent="0.25">
      <c r="A532" s="426"/>
      <c r="B532" s="136"/>
      <c r="L532" s="136"/>
      <c r="V532" s="136"/>
      <c r="AF532" s="136"/>
      <c r="AP532" s="136"/>
      <c r="AZ532" s="136"/>
      <c r="BA532" s="136"/>
      <c r="BB532" s="136"/>
      <c r="BC532" s="136"/>
      <c r="BD532" s="136"/>
      <c r="BE532" s="136"/>
      <c r="BF532" s="136"/>
      <c r="BG532" s="136"/>
      <c r="BJ532" s="136"/>
      <c r="BT532" s="136"/>
      <c r="CD532" s="136"/>
      <c r="CN532" s="136"/>
      <c r="CX532" s="136"/>
      <c r="DH532" s="136"/>
      <c r="DR532" s="136"/>
      <c r="EB532" s="136"/>
      <c r="EL532" s="136"/>
      <c r="EV532" s="136"/>
      <c r="FF532" s="136"/>
      <c r="FP532" s="136"/>
      <c r="FZ532" s="136"/>
      <c r="GJ532" s="136"/>
      <c r="GT532" s="136"/>
      <c r="HD532" s="136"/>
      <c r="HN532" s="136"/>
      <c r="HX532" s="136"/>
      <c r="JL532" s="136"/>
    </row>
    <row xmlns:x14ac="http://schemas.microsoft.com/office/spreadsheetml/2009/9/ac" r="533" s="3" customFormat="true" x14ac:dyDescent="0.25">
      <c r="A533" s="426"/>
      <c r="B533" s="136"/>
      <c r="L533" s="136"/>
      <c r="V533" s="136"/>
      <c r="AF533" s="136"/>
      <c r="AP533" s="136"/>
      <c r="AZ533" s="136"/>
      <c r="BA533" s="136"/>
      <c r="BB533" s="136"/>
      <c r="BC533" s="136"/>
      <c r="BD533" s="136"/>
      <c r="BE533" s="136"/>
      <c r="BF533" s="136"/>
      <c r="BG533" s="136"/>
      <c r="BJ533" s="136"/>
      <c r="BT533" s="136"/>
      <c r="CD533" s="136"/>
      <c r="CN533" s="136"/>
      <c r="CX533" s="136"/>
      <c r="DH533" s="136"/>
      <c r="DR533" s="136"/>
      <c r="EB533" s="136"/>
      <c r="EL533" s="136"/>
      <c r="EV533" s="136"/>
      <c r="FF533" s="136"/>
      <c r="FP533" s="136"/>
      <c r="FZ533" s="136"/>
      <c r="GJ533" s="136"/>
      <c r="GT533" s="136"/>
      <c r="HD533" s="136"/>
      <c r="HN533" s="136"/>
      <c r="HX533" s="136"/>
      <c r="JL533" s="136"/>
    </row>
    <row xmlns:x14ac="http://schemas.microsoft.com/office/spreadsheetml/2009/9/ac" r="534" s="3" customFormat="true" x14ac:dyDescent="0.25">
      <c r="A534" s="426"/>
      <c r="B534" s="136"/>
      <c r="L534" s="136"/>
      <c r="V534" s="136"/>
      <c r="AF534" s="136"/>
      <c r="AP534" s="136"/>
      <c r="AZ534" s="136"/>
      <c r="BA534" s="136"/>
      <c r="BB534" s="136"/>
      <c r="BC534" s="136"/>
      <c r="BD534" s="136"/>
      <c r="BE534" s="136"/>
      <c r="BF534" s="136"/>
      <c r="BG534" s="136"/>
      <c r="BJ534" s="136"/>
      <c r="BT534" s="136"/>
      <c r="CD534" s="136"/>
      <c r="CN534" s="136"/>
      <c r="CX534" s="136"/>
      <c r="DH534" s="136"/>
      <c r="DR534" s="136"/>
      <c r="EB534" s="136"/>
      <c r="EL534" s="136"/>
      <c r="EV534" s="136"/>
      <c r="FF534" s="136"/>
      <c r="FP534" s="136"/>
      <c r="FZ534" s="136"/>
      <c r="GJ534" s="136"/>
      <c r="GT534" s="136"/>
      <c r="HD534" s="136"/>
      <c r="HN534" s="136"/>
      <c r="HX534" s="136"/>
      <c r="JL534" s="136"/>
    </row>
    <row xmlns:x14ac="http://schemas.microsoft.com/office/spreadsheetml/2009/9/ac" r="535" s="3" customFormat="true" x14ac:dyDescent="0.25">
      <c r="A535" s="426"/>
      <c r="B535" s="136"/>
      <c r="L535" s="136"/>
      <c r="V535" s="136"/>
      <c r="AF535" s="136"/>
      <c r="AP535" s="136"/>
      <c r="AZ535" s="136"/>
      <c r="BA535" s="136"/>
      <c r="BB535" s="136"/>
      <c r="BC535" s="136"/>
      <c r="BD535" s="136"/>
      <c r="BE535" s="136"/>
      <c r="BF535" s="136"/>
      <c r="BG535" s="136"/>
      <c r="BJ535" s="136"/>
      <c r="BT535" s="136"/>
      <c r="CD535" s="136"/>
      <c r="CN535" s="136"/>
      <c r="CX535" s="136"/>
      <c r="DH535" s="136"/>
      <c r="DR535" s="136"/>
      <c r="EB535" s="136"/>
      <c r="EL535" s="136"/>
      <c r="EV535" s="136"/>
      <c r="FF535" s="136"/>
      <c r="FP535" s="136"/>
      <c r="FZ535" s="136"/>
      <c r="GJ535" s="136"/>
      <c r="GT535" s="136"/>
      <c r="HD535" s="136"/>
      <c r="HN535" s="136"/>
      <c r="HX535" s="136"/>
      <c r="JL535" s="136"/>
    </row>
    <row xmlns:x14ac="http://schemas.microsoft.com/office/spreadsheetml/2009/9/ac" r="536" s="3" customFormat="true" x14ac:dyDescent="0.25">
      <c r="A536" s="426"/>
      <c r="B536" s="136"/>
      <c r="L536" s="136"/>
      <c r="V536" s="136"/>
      <c r="AF536" s="136"/>
      <c r="AP536" s="136"/>
      <c r="AZ536" s="136"/>
      <c r="BA536" s="136"/>
      <c r="BB536" s="136"/>
      <c r="BC536" s="136"/>
      <c r="BD536" s="136"/>
      <c r="BE536" s="136"/>
      <c r="BF536" s="136"/>
      <c r="BG536" s="136"/>
      <c r="BJ536" s="136"/>
      <c r="BT536" s="136"/>
      <c r="CD536" s="136"/>
      <c r="CN536" s="136"/>
      <c r="CX536" s="136"/>
      <c r="DH536" s="136"/>
      <c r="DR536" s="136"/>
      <c r="EB536" s="136"/>
      <c r="EL536" s="136"/>
      <c r="EV536" s="136"/>
      <c r="FF536" s="136"/>
      <c r="FP536" s="136"/>
      <c r="FZ536" s="136"/>
      <c r="GJ536" s="136"/>
      <c r="GT536" s="136"/>
      <c r="HD536" s="136"/>
      <c r="HN536" s="136"/>
      <c r="HX536" s="136"/>
      <c r="JL536" s="136"/>
    </row>
    <row xmlns:x14ac="http://schemas.microsoft.com/office/spreadsheetml/2009/9/ac" r="537" s="3" customFormat="true" x14ac:dyDescent="0.25">
      <c r="A537" s="426"/>
      <c r="B537" s="136"/>
      <c r="L537" s="136"/>
      <c r="V537" s="136"/>
      <c r="AF537" s="136"/>
      <c r="AP537" s="136"/>
      <c r="AZ537" s="136"/>
      <c r="BA537" s="136"/>
      <c r="BB537" s="136"/>
      <c r="BC537" s="136"/>
      <c r="BD537" s="136"/>
      <c r="BE537" s="136"/>
      <c r="BF537" s="136"/>
      <c r="BG537" s="136"/>
      <c r="BJ537" s="136"/>
      <c r="BT537" s="136"/>
      <c r="CD537" s="136"/>
      <c r="CN537" s="136"/>
      <c r="CX537" s="136"/>
      <c r="DH537" s="136"/>
      <c r="DR537" s="136"/>
      <c r="EB537" s="136"/>
      <c r="EL537" s="136"/>
      <c r="EV537" s="136"/>
      <c r="FF537" s="136"/>
      <c r="FP537" s="136"/>
      <c r="FZ537" s="136"/>
      <c r="GJ537" s="136"/>
      <c r="GT537" s="136"/>
      <c r="HD537" s="136"/>
      <c r="HN537" s="136"/>
      <c r="HX537" s="136"/>
      <c r="JL537" s="136"/>
    </row>
    <row xmlns:x14ac="http://schemas.microsoft.com/office/spreadsheetml/2009/9/ac" r="538" s="3" customFormat="true" x14ac:dyDescent="0.25">
      <c r="A538" s="426"/>
      <c r="B538" s="136"/>
      <c r="L538" s="136"/>
      <c r="V538" s="136"/>
      <c r="AF538" s="136"/>
      <c r="AP538" s="136"/>
      <c r="AZ538" s="136"/>
      <c r="BA538" s="136"/>
      <c r="BB538" s="136"/>
      <c r="BC538" s="136"/>
      <c r="BD538" s="136"/>
      <c r="BE538" s="136"/>
      <c r="BF538" s="136"/>
      <c r="BG538" s="136"/>
      <c r="BJ538" s="136"/>
      <c r="BT538" s="136"/>
      <c r="CD538" s="136"/>
      <c r="CN538" s="136"/>
      <c r="CX538" s="136"/>
      <c r="DH538" s="136"/>
      <c r="DR538" s="136"/>
      <c r="EB538" s="136"/>
      <c r="EL538" s="136"/>
      <c r="EV538" s="136"/>
      <c r="FF538" s="136"/>
      <c r="FP538" s="136"/>
      <c r="FZ538" s="136"/>
      <c r="GJ538" s="136"/>
      <c r="GT538" s="136"/>
      <c r="HD538" s="136"/>
      <c r="HN538" s="136"/>
      <c r="HX538" s="136"/>
      <c r="JL538" s="136"/>
    </row>
    <row xmlns:x14ac="http://schemas.microsoft.com/office/spreadsheetml/2009/9/ac" r="539" s="3" customFormat="true" x14ac:dyDescent="0.25">
      <c r="A539" s="426"/>
      <c r="B539" s="136"/>
      <c r="L539" s="136"/>
      <c r="V539" s="136"/>
      <c r="AF539" s="136"/>
      <c r="AP539" s="136"/>
      <c r="AZ539" s="136"/>
      <c r="BA539" s="136"/>
      <c r="BB539" s="136"/>
      <c r="BC539" s="136"/>
      <c r="BD539" s="136"/>
      <c r="BE539" s="136"/>
      <c r="BF539" s="136"/>
      <c r="BG539" s="136"/>
      <c r="BJ539" s="136"/>
      <c r="BT539" s="136"/>
      <c r="CD539" s="136"/>
      <c r="CN539" s="136"/>
      <c r="CX539" s="136"/>
      <c r="DH539" s="136"/>
      <c r="DR539" s="136"/>
      <c r="EB539" s="136"/>
      <c r="EL539" s="136"/>
      <c r="EV539" s="136"/>
      <c r="FF539" s="136"/>
      <c r="FP539" s="136"/>
      <c r="FZ539" s="136"/>
      <c r="GJ539" s="136"/>
      <c r="GT539" s="136"/>
      <c r="HD539" s="136"/>
      <c r="HN539" s="136"/>
      <c r="HX539" s="136"/>
      <c r="JL539" s="136"/>
    </row>
    <row xmlns:x14ac="http://schemas.microsoft.com/office/spreadsheetml/2009/9/ac" r="540" s="3" customFormat="true" x14ac:dyDescent="0.25">
      <c r="A540" s="426"/>
      <c r="B540" s="136"/>
      <c r="L540" s="136"/>
      <c r="V540" s="136"/>
      <c r="AF540" s="136"/>
      <c r="AP540" s="136"/>
      <c r="AZ540" s="136"/>
      <c r="BA540" s="136"/>
      <c r="BB540" s="136"/>
      <c r="BC540" s="136"/>
      <c r="BD540" s="136"/>
      <c r="BE540" s="136"/>
      <c r="BF540" s="136"/>
      <c r="BG540" s="136"/>
      <c r="BJ540" s="136"/>
      <c r="BT540" s="136"/>
      <c r="CD540" s="136"/>
      <c r="CN540" s="136"/>
      <c r="CX540" s="136"/>
      <c r="DH540" s="136"/>
      <c r="DR540" s="136"/>
      <c r="EB540" s="136"/>
      <c r="EL540" s="136"/>
      <c r="EV540" s="136"/>
      <c r="FF540" s="136"/>
      <c r="FP540" s="136"/>
      <c r="FZ540" s="136"/>
      <c r="GJ540" s="136"/>
      <c r="GT540" s="136"/>
      <c r="HD540" s="136"/>
      <c r="HN540" s="136"/>
      <c r="HX540" s="136"/>
      <c r="JL540" s="136"/>
    </row>
    <row xmlns:x14ac="http://schemas.microsoft.com/office/spreadsheetml/2009/9/ac" r="541" s="3" customFormat="true" x14ac:dyDescent="0.25">
      <c r="A541" s="426"/>
      <c r="B541" s="136"/>
      <c r="L541" s="136"/>
      <c r="V541" s="136"/>
      <c r="AF541" s="136"/>
      <c r="AP541" s="136"/>
      <c r="AZ541" s="136"/>
      <c r="BA541" s="136"/>
      <c r="BB541" s="136"/>
      <c r="BC541" s="136"/>
      <c r="BD541" s="136"/>
      <c r="BE541" s="136"/>
      <c r="BF541" s="136"/>
      <c r="BG541" s="136"/>
      <c r="BJ541" s="136"/>
      <c r="BT541" s="136"/>
      <c r="CD541" s="136"/>
      <c r="CN541" s="136"/>
      <c r="CX541" s="136"/>
      <c r="DH541" s="136"/>
      <c r="DR541" s="136"/>
      <c r="EB541" s="136"/>
      <c r="EL541" s="136"/>
      <c r="EV541" s="136"/>
      <c r="FF541" s="136"/>
      <c r="FP541" s="136"/>
      <c r="FZ541" s="136"/>
      <c r="GJ541" s="136"/>
      <c r="GT541" s="136"/>
      <c r="HD541" s="136"/>
      <c r="HN541" s="136"/>
      <c r="HX541" s="136"/>
      <c r="JL541" s="136"/>
    </row>
    <row xmlns:x14ac="http://schemas.microsoft.com/office/spreadsheetml/2009/9/ac" r="542" s="3" customFormat="true" x14ac:dyDescent="0.25">
      <c r="A542" s="426"/>
      <c r="B542" s="136"/>
      <c r="L542" s="136"/>
      <c r="V542" s="136"/>
      <c r="AF542" s="136"/>
      <c r="AP542" s="136"/>
      <c r="AZ542" s="136"/>
      <c r="BA542" s="136"/>
      <c r="BB542" s="136"/>
      <c r="BC542" s="136"/>
      <c r="BD542" s="136"/>
      <c r="BE542" s="136"/>
      <c r="BF542" s="136"/>
      <c r="BG542" s="136"/>
      <c r="BJ542" s="136"/>
      <c r="BT542" s="136"/>
      <c r="CD542" s="136"/>
      <c r="CN542" s="136"/>
      <c r="CX542" s="136"/>
      <c r="DH542" s="136"/>
      <c r="DR542" s="136"/>
      <c r="EB542" s="136"/>
      <c r="EL542" s="136"/>
      <c r="EV542" s="136"/>
      <c r="FF542" s="136"/>
      <c r="FP542" s="136"/>
      <c r="FZ542" s="136"/>
      <c r="GJ542" s="136"/>
      <c r="GT542" s="136"/>
      <c r="HD542" s="136"/>
      <c r="HN542" s="136"/>
      <c r="HX542" s="136"/>
      <c r="JL542" s="136"/>
    </row>
    <row xmlns:x14ac="http://schemas.microsoft.com/office/spreadsheetml/2009/9/ac" r="543" s="3" customFormat="true" x14ac:dyDescent="0.25">
      <c r="A543" s="426"/>
      <c r="B543" s="136"/>
      <c r="L543" s="136"/>
      <c r="V543" s="136"/>
      <c r="AF543" s="136"/>
      <c r="AP543" s="136"/>
      <c r="AZ543" s="136"/>
      <c r="BA543" s="136"/>
      <c r="BB543" s="136"/>
      <c r="BC543" s="136"/>
      <c r="BD543" s="136"/>
      <c r="BE543" s="136"/>
      <c r="BF543" s="136"/>
      <c r="BG543" s="136"/>
      <c r="BJ543" s="136"/>
      <c r="BT543" s="136"/>
      <c r="CD543" s="136"/>
      <c r="CN543" s="136"/>
      <c r="CX543" s="136"/>
      <c r="DH543" s="136"/>
      <c r="DR543" s="136"/>
      <c r="EB543" s="136"/>
      <c r="EL543" s="136"/>
      <c r="EV543" s="136"/>
      <c r="FF543" s="136"/>
      <c r="FP543" s="136"/>
      <c r="FZ543" s="136"/>
      <c r="GJ543" s="136"/>
      <c r="GT543" s="136"/>
      <c r="HD543" s="136"/>
      <c r="HN543" s="136"/>
      <c r="HX543" s="136"/>
      <c r="JL543" s="136"/>
    </row>
    <row xmlns:x14ac="http://schemas.microsoft.com/office/spreadsheetml/2009/9/ac" r="544" s="3" customFormat="true" x14ac:dyDescent="0.25">
      <c r="A544" s="426"/>
      <c r="B544" s="136"/>
      <c r="L544" s="136"/>
      <c r="V544" s="136"/>
      <c r="AF544" s="136"/>
      <c r="AP544" s="136"/>
      <c r="AZ544" s="136"/>
      <c r="BA544" s="136"/>
      <c r="BB544" s="136"/>
      <c r="BC544" s="136"/>
      <c r="BD544" s="136"/>
      <c r="BE544" s="136"/>
      <c r="BF544" s="136"/>
      <c r="BG544" s="136"/>
      <c r="BJ544" s="136"/>
      <c r="BT544" s="136"/>
      <c r="CD544" s="136"/>
      <c r="CN544" s="136"/>
      <c r="CX544" s="136"/>
      <c r="DH544" s="136"/>
      <c r="DR544" s="136"/>
      <c r="EB544" s="136"/>
      <c r="EL544" s="136"/>
      <c r="EV544" s="136"/>
      <c r="FF544" s="136"/>
      <c r="FP544" s="136"/>
      <c r="FZ544" s="136"/>
      <c r="GJ544" s="136"/>
      <c r="GT544" s="136"/>
      <c r="HD544" s="136"/>
      <c r="HN544" s="136"/>
      <c r="HX544" s="136"/>
      <c r="JL544" s="136"/>
    </row>
    <row xmlns:x14ac="http://schemas.microsoft.com/office/spreadsheetml/2009/9/ac" r="545" s="3" customFormat="true" x14ac:dyDescent="0.25">
      <c r="A545" s="426"/>
      <c r="B545" s="136"/>
      <c r="L545" s="136"/>
      <c r="V545" s="136"/>
      <c r="AF545" s="136"/>
      <c r="AP545" s="136"/>
      <c r="AZ545" s="136"/>
      <c r="BA545" s="136"/>
      <c r="BB545" s="136"/>
      <c r="BC545" s="136"/>
      <c r="BD545" s="136"/>
      <c r="BE545" s="136"/>
      <c r="BF545" s="136"/>
      <c r="BG545" s="136"/>
      <c r="BJ545" s="136"/>
      <c r="BT545" s="136"/>
      <c r="CD545" s="136"/>
      <c r="CN545" s="136"/>
      <c r="CX545" s="136"/>
      <c r="DH545" s="136"/>
      <c r="DR545" s="136"/>
      <c r="EB545" s="136"/>
      <c r="EL545" s="136"/>
      <c r="EV545" s="136"/>
      <c r="FF545" s="136"/>
      <c r="FP545" s="136"/>
      <c r="FZ545" s="136"/>
      <c r="GJ545" s="136"/>
      <c r="GT545" s="136"/>
      <c r="HD545" s="136"/>
      <c r="HN545" s="136"/>
      <c r="HX545" s="136"/>
      <c r="JL545" s="136"/>
    </row>
    <row xmlns:x14ac="http://schemas.microsoft.com/office/spreadsheetml/2009/9/ac" r="546" s="3" customFormat="true" x14ac:dyDescent="0.25">
      <c r="A546" s="426"/>
      <c r="B546" s="136"/>
      <c r="L546" s="136"/>
      <c r="V546" s="136"/>
      <c r="AF546" s="136"/>
      <c r="AP546" s="136"/>
      <c r="AZ546" s="136"/>
      <c r="BA546" s="136"/>
      <c r="BB546" s="136"/>
      <c r="BC546" s="136"/>
      <c r="BD546" s="136"/>
      <c r="BE546" s="136"/>
      <c r="BF546" s="136"/>
      <c r="BG546" s="136"/>
      <c r="BJ546" s="136"/>
      <c r="BT546" s="136"/>
      <c r="CD546" s="136"/>
      <c r="CN546" s="136"/>
      <c r="CX546" s="136"/>
      <c r="DH546" s="136"/>
      <c r="DR546" s="136"/>
      <c r="EB546" s="136"/>
      <c r="EL546" s="136"/>
      <c r="EV546" s="136"/>
      <c r="FF546" s="136"/>
      <c r="FP546" s="136"/>
      <c r="FZ546" s="136"/>
      <c r="GJ546" s="136"/>
      <c r="GT546" s="136"/>
      <c r="HD546" s="136"/>
      <c r="HN546" s="136"/>
      <c r="HX546" s="136"/>
      <c r="JL546" s="136"/>
    </row>
    <row xmlns:x14ac="http://schemas.microsoft.com/office/spreadsheetml/2009/9/ac" r="547" s="3" customFormat="true" x14ac:dyDescent="0.25">
      <c r="A547" s="426"/>
      <c r="B547" s="136"/>
      <c r="L547" s="136"/>
      <c r="V547" s="136"/>
      <c r="AF547" s="136"/>
      <c r="AP547" s="136"/>
      <c r="AZ547" s="136"/>
      <c r="BA547" s="136"/>
      <c r="BB547" s="136"/>
      <c r="BC547" s="136"/>
      <c r="BD547" s="136"/>
      <c r="BE547" s="136"/>
      <c r="BF547" s="136"/>
      <c r="BG547" s="136"/>
      <c r="BJ547" s="136"/>
      <c r="BT547" s="136"/>
      <c r="CD547" s="136"/>
      <c r="CN547" s="136"/>
      <c r="CX547" s="136"/>
      <c r="DH547" s="136"/>
      <c r="DR547" s="136"/>
      <c r="EB547" s="136"/>
      <c r="EL547" s="136"/>
      <c r="EV547" s="136"/>
      <c r="FF547" s="136"/>
      <c r="FP547" s="136"/>
      <c r="FZ547" s="136"/>
      <c r="GJ547" s="136"/>
      <c r="GT547" s="136"/>
      <c r="HD547" s="136"/>
      <c r="HN547" s="136"/>
      <c r="HX547" s="136"/>
      <c r="JL547" s="136"/>
    </row>
    <row xmlns:x14ac="http://schemas.microsoft.com/office/spreadsheetml/2009/9/ac" r="548" s="3" customFormat="true" x14ac:dyDescent="0.25">
      <c r="A548" s="426"/>
      <c r="B548" s="136"/>
      <c r="L548" s="136"/>
      <c r="V548" s="136"/>
      <c r="AF548" s="136"/>
      <c r="AP548" s="136"/>
      <c r="AZ548" s="136"/>
      <c r="BA548" s="136"/>
      <c r="BB548" s="136"/>
      <c r="BC548" s="136"/>
      <c r="BD548" s="136"/>
      <c r="BE548" s="136"/>
      <c r="BF548" s="136"/>
      <c r="BG548" s="136"/>
      <c r="BJ548" s="136"/>
      <c r="BT548" s="136"/>
      <c r="CD548" s="136"/>
      <c r="CN548" s="136"/>
      <c r="CX548" s="136"/>
      <c r="DH548" s="136"/>
      <c r="DR548" s="136"/>
      <c r="EB548" s="136"/>
      <c r="EL548" s="136"/>
      <c r="EV548" s="136"/>
      <c r="FF548" s="136"/>
      <c r="FP548" s="136"/>
      <c r="FZ548" s="136"/>
      <c r="GJ548" s="136"/>
      <c r="GT548" s="136"/>
      <c r="HD548" s="136"/>
      <c r="HN548" s="136"/>
      <c r="HX548" s="136"/>
      <c r="JL548" s="136"/>
    </row>
    <row xmlns:x14ac="http://schemas.microsoft.com/office/spreadsheetml/2009/9/ac" r="549" s="3" customFormat="true" x14ac:dyDescent="0.25">
      <c r="A549" s="426"/>
      <c r="B549" s="136"/>
      <c r="L549" s="136"/>
      <c r="V549" s="136"/>
      <c r="AF549" s="136"/>
      <c r="AP549" s="136"/>
      <c r="AZ549" s="136"/>
      <c r="BA549" s="136"/>
      <c r="BB549" s="136"/>
      <c r="BC549" s="136"/>
      <c r="BD549" s="136"/>
      <c r="BE549" s="136"/>
      <c r="BF549" s="136"/>
      <c r="BG549" s="136"/>
      <c r="BJ549" s="136"/>
      <c r="BT549" s="136"/>
      <c r="CD549" s="136"/>
      <c r="CN549" s="136"/>
      <c r="CX549" s="136"/>
      <c r="DH549" s="136"/>
      <c r="DR549" s="136"/>
      <c r="EB549" s="136"/>
      <c r="EL549" s="136"/>
      <c r="EV549" s="136"/>
      <c r="FF549" s="136"/>
      <c r="FP549" s="136"/>
      <c r="FZ549" s="136"/>
      <c r="GJ549" s="136"/>
      <c r="GT549" s="136"/>
      <c r="HD549" s="136"/>
      <c r="HN549" s="136"/>
      <c r="HX549" s="136"/>
      <c r="JL549" s="136"/>
    </row>
    <row xmlns:x14ac="http://schemas.microsoft.com/office/spreadsheetml/2009/9/ac" r="550" s="3" customFormat="true" x14ac:dyDescent="0.25">
      <c r="A550" s="426"/>
      <c r="B550" s="136"/>
      <c r="L550" s="136"/>
      <c r="V550" s="136"/>
      <c r="AF550" s="136"/>
      <c r="AP550" s="136"/>
      <c r="AZ550" s="136"/>
      <c r="BA550" s="136"/>
      <c r="BB550" s="136"/>
      <c r="BC550" s="136"/>
      <c r="BD550" s="136"/>
      <c r="BE550" s="136"/>
      <c r="BF550" s="136"/>
      <c r="BG550" s="136"/>
      <c r="BJ550" s="136"/>
      <c r="BT550" s="136"/>
      <c r="CD550" s="136"/>
      <c r="CN550" s="136"/>
      <c r="CX550" s="136"/>
      <c r="DH550" s="136"/>
      <c r="DR550" s="136"/>
      <c r="EB550" s="136"/>
      <c r="EL550" s="136"/>
      <c r="EV550" s="136"/>
      <c r="FF550" s="136"/>
      <c r="FP550" s="136"/>
      <c r="FZ550" s="136"/>
      <c r="GJ550" s="136"/>
      <c r="GT550" s="136"/>
      <c r="HD550" s="136"/>
      <c r="HN550" s="136"/>
      <c r="HX550" s="136"/>
      <c r="JL550" s="136"/>
    </row>
    <row xmlns:x14ac="http://schemas.microsoft.com/office/spreadsheetml/2009/9/ac" r="551" s="3" customFormat="true" x14ac:dyDescent="0.25">
      <c r="A551" s="426"/>
      <c r="B551" s="136"/>
      <c r="L551" s="136"/>
      <c r="V551" s="136"/>
      <c r="AF551" s="136"/>
      <c r="AP551" s="136"/>
      <c r="AZ551" s="136"/>
      <c r="BA551" s="136"/>
      <c r="BB551" s="136"/>
      <c r="BC551" s="136"/>
      <c r="BD551" s="136"/>
      <c r="BE551" s="136"/>
      <c r="BF551" s="136"/>
      <c r="BG551" s="136"/>
      <c r="BJ551" s="136"/>
      <c r="BT551" s="136"/>
      <c r="CD551" s="136"/>
      <c r="CN551" s="136"/>
      <c r="CX551" s="136"/>
      <c r="DH551" s="136"/>
      <c r="DR551" s="136"/>
      <c r="EB551" s="136"/>
      <c r="EL551" s="136"/>
      <c r="EV551" s="136"/>
      <c r="FF551" s="136"/>
      <c r="FP551" s="136"/>
      <c r="FZ551" s="136"/>
      <c r="GJ551" s="136"/>
      <c r="GT551" s="136"/>
      <c r="HD551" s="136"/>
      <c r="HN551" s="136"/>
      <c r="HX551" s="136"/>
      <c r="JL551" s="136"/>
    </row>
    <row xmlns:x14ac="http://schemas.microsoft.com/office/spreadsheetml/2009/9/ac" r="552" s="3" customFormat="true" x14ac:dyDescent="0.25">
      <c r="A552" s="426"/>
      <c r="B552" s="136"/>
      <c r="L552" s="136"/>
      <c r="V552" s="136"/>
      <c r="AF552" s="136"/>
      <c r="AP552" s="136"/>
      <c r="AZ552" s="136"/>
      <c r="BA552" s="136"/>
      <c r="BB552" s="136"/>
      <c r="BC552" s="136"/>
      <c r="BD552" s="136"/>
      <c r="BE552" s="136"/>
      <c r="BF552" s="136"/>
      <c r="BG552" s="136"/>
      <c r="BJ552" s="136"/>
      <c r="BT552" s="136"/>
      <c r="CD552" s="136"/>
      <c r="CN552" s="136"/>
      <c r="CX552" s="136"/>
      <c r="DH552" s="136"/>
      <c r="DR552" s="136"/>
      <c r="EB552" s="136"/>
      <c r="EL552" s="136"/>
      <c r="EV552" s="136"/>
      <c r="FF552" s="136"/>
      <c r="FP552" s="136"/>
      <c r="FZ552" s="136"/>
      <c r="GJ552" s="136"/>
      <c r="GT552" s="136"/>
      <c r="HD552" s="136"/>
      <c r="HN552" s="136"/>
      <c r="HX552" s="136"/>
      <c r="JL552" s="136"/>
    </row>
    <row xmlns:x14ac="http://schemas.microsoft.com/office/spreadsheetml/2009/9/ac" r="553" s="3" customFormat="true" x14ac:dyDescent="0.25">
      <c r="A553" s="426"/>
      <c r="B553" s="136"/>
      <c r="L553" s="136"/>
      <c r="V553" s="136"/>
      <c r="AF553" s="136"/>
      <c r="AP553" s="136"/>
      <c r="AZ553" s="136"/>
      <c r="BA553" s="136"/>
      <c r="BB553" s="136"/>
      <c r="BC553" s="136"/>
      <c r="BD553" s="136"/>
      <c r="BE553" s="136"/>
      <c r="BF553" s="136"/>
      <c r="BG553" s="136"/>
      <c r="BJ553" s="136"/>
      <c r="BT553" s="136"/>
      <c r="CD553" s="136"/>
      <c r="CN553" s="136"/>
      <c r="CX553" s="136"/>
      <c r="DH553" s="136"/>
      <c r="DR553" s="136"/>
      <c r="EB553" s="136"/>
      <c r="EL553" s="136"/>
      <c r="EV553" s="136"/>
      <c r="FF553" s="136"/>
      <c r="FP553" s="136"/>
      <c r="FZ553" s="136"/>
      <c r="GJ553" s="136"/>
      <c r="GT553" s="136"/>
      <c r="HD553" s="136"/>
      <c r="HN553" s="136"/>
      <c r="HX553" s="136"/>
      <c r="JL553" s="136"/>
    </row>
    <row xmlns:x14ac="http://schemas.microsoft.com/office/spreadsheetml/2009/9/ac" r="554" s="3" customFormat="true" x14ac:dyDescent="0.25">
      <c r="A554" s="426"/>
      <c r="B554" s="136"/>
      <c r="L554" s="136"/>
      <c r="V554" s="136"/>
      <c r="AF554" s="136"/>
      <c r="AP554" s="136"/>
      <c r="AZ554" s="136"/>
      <c r="BA554" s="136"/>
      <c r="BB554" s="136"/>
      <c r="BC554" s="136"/>
      <c r="BD554" s="136"/>
      <c r="BE554" s="136"/>
      <c r="BF554" s="136"/>
      <c r="BG554" s="136"/>
      <c r="BJ554" s="136"/>
      <c r="BT554" s="136"/>
      <c r="CD554" s="136"/>
      <c r="CN554" s="136"/>
      <c r="CX554" s="136"/>
      <c r="DH554" s="136"/>
      <c r="DR554" s="136"/>
      <c r="EB554" s="136"/>
      <c r="EL554" s="136"/>
      <c r="EV554" s="136"/>
      <c r="FF554" s="136"/>
      <c r="FP554" s="136"/>
      <c r="FZ554" s="136"/>
      <c r="GJ554" s="136"/>
      <c r="GT554" s="136"/>
      <c r="HD554" s="136"/>
      <c r="HN554" s="136"/>
      <c r="HX554" s="136"/>
      <c r="JL554" s="136"/>
    </row>
    <row xmlns:x14ac="http://schemas.microsoft.com/office/spreadsheetml/2009/9/ac" r="555" s="3" customFormat="true" x14ac:dyDescent="0.25">
      <c r="A555" s="426"/>
      <c r="B555" s="136"/>
      <c r="L555" s="136"/>
      <c r="V555" s="136"/>
      <c r="AF555" s="136"/>
      <c r="AP555" s="136"/>
      <c r="AZ555" s="136"/>
      <c r="BA555" s="136"/>
      <c r="BB555" s="136"/>
      <c r="BC555" s="136"/>
      <c r="BD555" s="136"/>
      <c r="BE555" s="136"/>
      <c r="BF555" s="136"/>
      <c r="BG555" s="136"/>
      <c r="BJ555" s="136"/>
      <c r="BT555" s="136"/>
      <c r="CD555" s="136"/>
      <c r="CN555" s="136"/>
      <c r="CX555" s="136"/>
      <c r="DH555" s="136"/>
      <c r="DR555" s="136"/>
      <c r="EB555" s="136"/>
      <c r="EL555" s="136"/>
      <c r="EV555" s="136"/>
      <c r="FF555" s="136"/>
      <c r="FP555" s="136"/>
      <c r="FZ555" s="136"/>
      <c r="GJ555" s="136"/>
      <c r="GT555" s="136"/>
      <c r="HD555" s="136"/>
      <c r="HN555" s="136"/>
      <c r="HX555" s="136"/>
      <c r="JL555" s="136"/>
    </row>
    <row xmlns:x14ac="http://schemas.microsoft.com/office/spreadsheetml/2009/9/ac" r="556" s="3" customFormat="true" x14ac:dyDescent="0.25">
      <c r="A556" s="426"/>
      <c r="B556" s="136"/>
      <c r="L556" s="136"/>
      <c r="V556" s="136"/>
      <c r="AF556" s="136"/>
      <c r="AP556" s="136"/>
      <c r="AZ556" s="136"/>
      <c r="BA556" s="136"/>
      <c r="BB556" s="136"/>
      <c r="BC556" s="136"/>
      <c r="BD556" s="136"/>
      <c r="BE556" s="136"/>
      <c r="BF556" s="136"/>
      <c r="BG556" s="136"/>
      <c r="BJ556" s="136"/>
      <c r="BT556" s="136"/>
      <c r="CD556" s="136"/>
      <c r="CN556" s="136"/>
      <c r="CX556" s="136"/>
      <c r="DH556" s="136"/>
      <c r="DR556" s="136"/>
      <c r="EB556" s="136"/>
      <c r="EL556" s="136"/>
      <c r="EV556" s="136"/>
      <c r="FF556" s="136"/>
      <c r="FP556" s="136"/>
      <c r="FZ556" s="136"/>
      <c r="GJ556" s="136"/>
      <c r="GT556" s="136"/>
      <c r="HD556" s="136"/>
      <c r="HN556" s="136"/>
      <c r="HX556" s="136"/>
      <c r="JL556" s="136"/>
    </row>
    <row xmlns:x14ac="http://schemas.microsoft.com/office/spreadsheetml/2009/9/ac" r="557" s="3" customFormat="true" x14ac:dyDescent="0.25">
      <c r="A557" s="426"/>
      <c r="B557" s="136"/>
      <c r="L557" s="136"/>
      <c r="V557" s="136"/>
      <c r="AF557" s="136"/>
      <c r="AP557" s="136"/>
      <c r="AZ557" s="136"/>
      <c r="BA557" s="136"/>
      <c r="BB557" s="136"/>
      <c r="BC557" s="136"/>
      <c r="BD557" s="136"/>
      <c r="BE557" s="136"/>
      <c r="BF557" s="136"/>
      <c r="BG557" s="136"/>
      <c r="BJ557" s="136"/>
      <c r="BT557" s="136"/>
      <c r="CD557" s="136"/>
      <c r="CN557" s="136"/>
      <c r="CX557" s="136"/>
      <c r="DH557" s="136"/>
      <c r="DR557" s="136"/>
      <c r="EB557" s="136"/>
      <c r="EL557" s="136"/>
      <c r="EV557" s="136"/>
      <c r="FF557" s="136"/>
      <c r="FP557" s="136"/>
      <c r="FZ557" s="136"/>
      <c r="GJ557" s="136"/>
      <c r="GT557" s="136"/>
      <c r="HD557" s="136"/>
      <c r="HN557" s="136"/>
      <c r="HX557" s="136"/>
      <c r="JL557" s="136"/>
    </row>
    <row xmlns:x14ac="http://schemas.microsoft.com/office/spreadsheetml/2009/9/ac" r="558" s="3" customFormat="true" x14ac:dyDescent="0.25">
      <c r="A558" s="426"/>
      <c r="B558" s="136"/>
      <c r="L558" s="136"/>
      <c r="V558" s="136"/>
      <c r="AF558" s="136"/>
      <c r="AP558" s="136"/>
      <c r="AZ558" s="136"/>
      <c r="BA558" s="136"/>
      <c r="BB558" s="136"/>
      <c r="BC558" s="136"/>
      <c r="BD558" s="136"/>
      <c r="BE558" s="136"/>
      <c r="BF558" s="136"/>
      <c r="BG558" s="136"/>
      <c r="BJ558" s="136"/>
      <c r="BT558" s="136"/>
      <c r="CD558" s="136"/>
      <c r="CN558" s="136"/>
      <c r="CX558" s="136"/>
      <c r="DH558" s="136"/>
      <c r="DR558" s="136"/>
      <c r="EB558" s="136"/>
      <c r="EL558" s="136"/>
      <c r="EV558" s="136"/>
      <c r="FF558" s="136"/>
      <c r="FP558" s="136"/>
      <c r="FZ558" s="136"/>
      <c r="GJ558" s="136"/>
      <c r="GT558" s="136"/>
      <c r="HD558" s="136"/>
      <c r="HN558" s="136"/>
      <c r="HX558" s="136"/>
      <c r="JL558" s="136"/>
    </row>
    <row xmlns:x14ac="http://schemas.microsoft.com/office/spreadsheetml/2009/9/ac" r="559" s="3" customFormat="true" x14ac:dyDescent="0.25">
      <c r="A559" s="426"/>
      <c r="B559" s="136"/>
      <c r="L559" s="136"/>
      <c r="V559" s="136"/>
      <c r="AF559" s="136"/>
      <c r="AP559" s="136"/>
      <c r="AZ559" s="136"/>
      <c r="BA559" s="136"/>
      <c r="BB559" s="136"/>
      <c r="BC559" s="136"/>
      <c r="BD559" s="136"/>
      <c r="BE559" s="136"/>
      <c r="BF559" s="136"/>
      <c r="BG559" s="136"/>
      <c r="BJ559" s="136"/>
      <c r="BT559" s="136"/>
      <c r="CD559" s="136"/>
      <c r="CN559" s="136"/>
      <c r="CX559" s="136"/>
      <c r="DH559" s="136"/>
      <c r="DR559" s="136"/>
      <c r="EB559" s="136"/>
      <c r="EL559" s="136"/>
      <c r="EV559" s="136"/>
      <c r="FF559" s="136"/>
      <c r="FP559" s="136"/>
      <c r="FZ559" s="136"/>
      <c r="GJ559" s="136"/>
      <c r="GT559" s="136"/>
      <c r="HD559" s="136"/>
      <c r="HN559" s="136"/>
      <c r="HX559" s="136"/>
      <c r="JL559" s="136"/>
    </row>
    <row xmlns:x14ac="http://schemas.microsoft.com/office/spreadsheetml/2009/9/ac" r="560" s="3" customFormat="true" x14ac:dyDescent="0.25">
      <c r="A560" s="426"/>
      <c r="B560" s="136"/>
      <c r="L560" s="136"/>
      <c r="V560" s="136"/>
      <c r="AF560" s="136"/>
      <c r="AP560" s="136"/>
      <c r="AZ560" s="136"/>
      <c r="BA560" s="136"/>
      <c r="BB560" s="136"/>
      <c r="BC560" s="136"/>
      <c r="BD560" s="136"/>
      <c r="BE560" s="136"/>
      <c r="BF560" s="136"/>
      <c r="BG560" s="136"/>
      <c r="BJ560" s="136"/>
      <c r="BT560" s="136"/>
      <c r="CD560" s="136"/>
      <c r="CN560" s="136"/>
      <c r="CX560" s="136"/>
      <c r="DH560" s="136"/>
      <c r="DR560" s="136"/>
      <c r="EB560" s="136"/>
      <c r="EL560" s="136"/>
      <c r="EV560" s="136"/>
      <c r="FF560" s="136"/>
      <c r="FP560" s="136"/>
      <c r="FZ560" s="136"/>
      <c r="GJ560" s="136"/>
      <c r="GT560" s="136"/>
      <c r="HD560" s="136"/>
      <c r="HN560" s="136"/>
      <c r="HX560" s="136"/>
      <c r="JL560" s="136"/>
    </row>
    <row xmlns:x14ac="http://schemas.microsoft.com/office/spreadsheetml/2009/9/ac" r="561" s="3" customFormat="true" x14ac:dyDescent="0.25">
      <c r="A561" s="426"/>
      <c r="B561" s="136"/>
      <c r="L561" s="136"/>
      <c r="V561" s="136"/>
      <c r="AF561" s="136"/>
      <c r="AP561" s="136"/>
      <c r="AZ561" s="136"/>
      <c r="BA561" s="136"/>
      <c r="BB561" s="136"/>
      <c r="BC561" s="136"/>
      <c r="BD561" s="136"/>
      <c r="BE561" s="136"/>
      <c r="BF561" s="136"/>
      <c r="BG561" s="136"/>
      <c r="BJ561" s="136"/>
      <c r="BT561" s="136"/>
      <c r="CD561" s="136"/>
      <c r="CN561" s="136"/>
      <c r="CX561" s="136"/>
      <c r="DH561" s="136"/>
      <c r="DR561" s="136"/>
      <c r="EB561" s="136"/>
      <c r="EL561" s="136"/>
      <c r="EV561" s="136"/>
      <c r="FF561" s="136"/>
      <c r="FP561" s="136"/>
      <c r="FZ561" s="136"/>
      <c r="GJ561" s="136"/>
      <c r="GT561" s="136"/>
      <c r="HD561" s="136"/>
      <c r="HN561" s="136"/>
      <c r="HX561" s="136"/>
      <c r="JL561" s="136"/>
    </row>
    <row xmlns:x14ac="http://schemas.microsoft.com/office/spreadsheetml/2009/9/ac" r="562" s="3" customFormat="true" x14ac:dyDescent="0.25">
      <c r="A562" s="426"/>
      <c r="B562" s="136"/>
      <c r="L562" s="136"/>
      <c r="V562" s="136"/>
      <c r="AF562" s="136"/>
      <c r="AP562" s="136"/>
      <c r="AZ562" s="136"/>
      <c r="BA562" s="136"/>
      <c r="BB562" s="136"/>
      <c r="BC562" s="136"/>
      <c r="BD562" s="136"/>
      <c r="BE562" s="136"/>
      <c r="BF562" s="136"/>
      <c r="BG562" s="136"/>
      <c r="BJ562" s="136"/>
      <c r="BT562" s="136"/>
      <c r="CD562" s="136"/>
      <c r="CN562" s="136"/>
      <c r="CX562" s="136"/>
      <c r="DH562" s="136"/>
      <c r="DR562" s="136"/>
      <c r="EB562" s="136"/>
      <c r="EL562" s="136"/>
      <c r="EV562" s="136"/>
      <c r="FF562" s="136"/>
      <c r="FP562" s="136"/>
      <c r="FZ562" s="136"/>
      <c r="GJ562" s="136"/>
      <c r="GT562" s="136"/>
      <c r="HD562" s="136"/>
      <c r="HN562" s="136"/>
      <c r="HX562" s="136"/>
      <c r="JL562" s="136"/>
    </row>
    <row xmlns:x14ac="http://schemas.microsoft.com/office/spreadsheetml/2009/9/ac" r="563" s="3" customFormat="true" x14ac:dyDescent="0.25">
      <c r="A563" s="426"/>
      <c r="B563" s="136"/>
      <c r="L563" s="136"/>
      <c r="V563" s="136"/>
      <c r="AF563" s="136"/>
      <c r="AP563" s="136"/>
      <c r="AZ563" s="136"/>
      <c r="BA563" s="136"/>
      <c r="BB563" s="136"/>
      <c r="BC563" s="136"/>
      <c r="BD563" s="136"/>
      <c r="BE563" s="136"/>
      <c r="BF563" s="136"/>
      <c r="BG563" s="136"/>
      <c r="BJ563" s="136"/>
      <c r="BT563" s="136"/>
      <c r="CD563" s="136"/>
      <c r="CN563" s="136"/>
      <c r="CX563" s="136"/>
      <c r="DH563" s="136"/>
      <c r="DR563" s="136"/>
      <c r="EB563" s="136"/>
      <c r="EL563" s="136"/>
      <c r="EV563" s="136"/>
      <c r="FF563" s="136"/>
      <c r="FP563" s="136"/>
      <c r="FZ563" s="136"/>
      <c r="GJ563" s="136"/>
      <c r="GT563" s="136"/>
      <c r="HD563" s="136"/>
      <c r="HN563" s="136"/>
      <c r="HX563" s="136"/>
      <c r="JL563" s="136"/>
    </row>
    <row xmlns:x14ac="http://schemas.microsoft.com/office/spreadsheetml/2009/9/ac" r="564" s="3" customFormat="true" x14ac:dyDescent="0.25">
      <c r="A564" s="426"/>
      <c r="B564" s="136"/>
      <c r="L564" s="136"/>
      <c r="V564" s="136"/>
      <c r="AF564" s="136"/>
      <c r="AP564" s="136"/>
      <c r="AZ564" s="136"/>
      <c r="BA564" s="136"/>
      <c r="BB564" s="136"/>
      <c r="BC564" s="136"/>
      <c r="BD564" s="136"/>
      <c r="BE564" s="136"/>
      <c r="BF564" s="136"/>
      <c r="BG564" s="136"/>
      <c r="BJ564" s="136"/>
      <c r="BT564" s="136"/>
      <c r="CD564" s="136"/>
      <c r="CN564" s="136"/>
      <c r="CX564" s="136"/>
      <c r="DH564" s="136"/>
      <c r="DR564" s="136"/>
      <c r="EB564" s="136"/>
      <c r="EL564" s="136"/>
      <c r="EV564" s="136"/>
      <c r="FF564" s="136"/>
      <c r="FP564" s="136"/>
      <c r="FZ564" s="136"/>
      <c r="GJ564" s="136"/>
      <c r="GT564" s="136"/>
      <c r="HD564" s="136"/>
      <c r="HN564" s="136"/>
      <c r="HX564" s="136"/>
      <c r="JL564" s="136"/>
    </row>
    <row xmlns:x14ac="http://schemas.microsoft.com/office/spreadsheetml/2009/9/ac" r="565" s="3" customFormat="true" x14ac:dyDescent="0.25">
      <c r="A565" s="426"/>
      <c r="B565" s="136"/>
      <c r="L565" s="136"/>
      <c r="V565" s="136"/>
      <c r="AF565" s="136"/>
      <c r="AP565" s="136"/>
      <c r="AZ565" s="136"/>
      <c r="BA565" s="136"/>
      <c r="BB565" s="136"/>
      <c r="BC565" s="136"/>
      <c r="BD565" s="136"/>
      <c r="BE565" s="136"/>
      <c r="BF565" s="136"/>
      <c r="BG565" s="136"/>
      <c r="BJ565" s="136"/>
      <c r="BT565" s="136"/>
      <c r="CD565" s="136"/>
      <c r="CN565" s="136"/>
      <c r="CX565" s="136"/>
      <c r="DH565" s="136"/>
      <c r="DR565" s="136"/>
      <c r="EB565" s="136"/>
      <c r="EL565" s="136"/>
      <c r="EV565" s="136"/>
      <c r="FF565" s="136"/>
      <c r="FP565" s="136"/>
      <c r="FZ565" s="136"/>
      <c r="GJ565" s="136"/>
      <c r="GT565" s="136"/>
      <c r="HD565" s="136"/>
      <c r="HN565" s="136"/>
      <c r="HX565" s="136"/>
      <c r="JL565" s="136"/>
    </row>
    <row xmlns:x14ac="http://schemas.microsoft.com/office/spreadsheetml/2009/9/ac" r="566" s="3" customFormat="true" x14ac:dyDescent="0.25">
      <c r="A566" s="426"/>
      <c r="B566" s="136"/>
      <c r="L566" s="136"/>
      <c r="V566" s="136"/>
      <c r="AF566" s="136"/>
      <c r="AP566" s="136"/>
      <c r="AZ566" s="136"/>
      <c r="BA566" s="136"/>
      <c r="BB566" s="136"/>
      <c r="BC566" s="136"/>
      <c r="BD566" s="136"/>
      <c r="BE566" s="136"/>
      <c r="BF566" s="136"/>
      <c r="BG566" s="136"/>
      <c r="BJ566" s="136"/>
      <c r="BT566" s="136"/>
      <c r="CD566" s="136"/>
      <c r="CN566" s="136"/>
      <c r="CX566" s="136"/>
      <c r="DH566" s="136"/>
      <c r="DR566" s="136"/>
      <c r="EB566" s="136"/>
      <c r="EL566" s="136"/>
      <c r="EV566" s="136"/>
      <c r="FF566" s="136"/>
      <c r="FP566" s="136"/>
      <c r="FZ566" s="136"/>
      <c r="GJ566" s="136"/>
      <c r="GT566" s="136"/>
      <c r="HD566" s="136"/>
      <c r="HN566" s="136"/>
      <c r="HX566" s="136"/>
      <c r="JL566" s="136"/>
    </row>
    <row xmlns:x14ac="http://schemas.microsoft.com/office/spreadsheetml/2009/9/ac" r="567" s="3" customFormat="true" x14ac:dyDescent="0.25">
      <c r="A567" s="426"/>
      <c r="B567" s="136"/>
      <c r="L567" s="136"/>
      <c r="V567" s="136"/>
      <c r="AF567" s="136"/>
      <c r="AP567" s="136"/>
      <c r="AZ567" s="136"/>
      <c r="BA567" s="136"/>
      <c r="BB567" s="136"/>
      <c r="BC567" s="136"/>
      <c r="BD567" s="136"/>
      <c r="BE567" s="136"/>
      <c r="BF567" s="136"/>
      <c r="BG567" s="136"/>
      <c r="BJ567" s="136"/>
      <c r="BT567" s="136"/>
      <c r="CD567" s="136"/>
      <c r="CN567" s="136"/>
      <c r="CX567" s="136"/>
      <c r="DH567" s="136"/>
      <c r="DR567" s="136"/>
      <c r="EB567" s="136"/>
      <c r="EL567" s="136"/>
      <c r="EV567" s="136"/>
      <c r="FF567" s="136"/>
      <c r="FP567" s="136"/>
      <c r="FZ567" s="136"/>
      <c r="GJ567" s="136"/>
      <c r="GT567" s="136"/>
      <c r="HD567" s="136"/>
      <c r="HN567" s="136"/>
      <c r="HX567" s="136"/>
      <c r="JL567" s="136"/>
    </row>
    <row xmlns:x14ac="http://schemas.microsoft.com/office/spreadsheetml/2009/9/ac" r="568" s="3" customFormat="true" x14ac:dyDescent="0.25">
      <c r="A568" s="426"/>
      <c r="B568" s="136"/>
      <c r="L568" s="136"/>
      <c r="V568" s="136"/>
      <c r="AF568" s="136"/>
      <c r="AP568" s="136"/>
      <c r="AZ568" s="136"/>
      <c r="BA568" s="136"/>
      <c r="BB568" s="136"/>
      <c r="BC568" s="136"/>
      <c r="BD568" s="136"/>
      <c r="BE568" s="136"/>
      <c r="BF568" s="136"/>
      <c r="BG568" s="136"/>
      <c r="BJ568" s="136"/>
      <c r="BT568" s="136"/>
      <c r="CD568" s="136"/>
      <c r="CN568" s="136"/>
      <c r="CX568" s="136"/>
      <c r="DH568" s="136"/>
      <c r="DR568" s="136"/>
      <c r="EB568" s="136"/>
      <c r="EL568" s="136"/>
      <c r="EV568" s="136"/>
      <c r="FF568" s="136"/>
      <c r="FP568" s="136"/>
      <c r="FZ568" s="136"/>
      <c r="GJ568" s="136"/>
      <c r="GT568" s="136"/>
      <c r="HD568" s="136"/>
      <c r="HN568" s="136"/>
      <c r="HX568" s="136"/>
      <c r="JL568" s="136"/>
    </row>
    <row xmlns:x14ac="http://schemas.microsoft.com/office/spreadsheetml/2009/9/ac" r="569" s="3" customFormat="true" x14ac:dyDescent="0.25">
      <c r="A569" s="426"/>
      <c r="B569" s="136"/>
      <c r="L569" s="136"/>
      <c r="V569" s="136"/>
      <c r="AF569" s="136"/>
      <c r="AP569" s="136"/>
      <c r="AZ569" s="136"/>
      <c r="BA569" s="136"/>
      <c r="BB569" s="136"/>
      <c r="BC569" s="136"/>
      <c r="BD569" s="136"/>
      <c r="BE569" s="136"/>
      <c r="BF569" s="136"/>
      <c r="BG569" s="136"/>
      <c r="BJ569" s="136"/>
      <c r="BT569" s="136"/>
      <c r="CD569" s="136"/>
      <c r="CN569" s="136"/>
      <c r="CX569" s="136"/>
      <c r="DH569" s="136"/>
      <c r="DR569" s="136"/>
      <c r="EB569" s="136"/>
      <c r="EL569" s="136"/>
      <c r="EV569" s="136"/>
      <c r="FF569" s="136"/>
      <c r="FP569" s="136"/>
      <c r="FZ569" s="136"/>
      <c r="GJ569" s="136"/>
      <c r="GT569" s="136"/>
      <c r="HD569" s="136"/>
      <c r="HN569" s="136"/>
      <c r="HX569" s="136"/>
      <c r="JL569" s="136"/>
    </row>
    <row xmlns:x14ac="http://schemas.microsoft.com/office/spreadsheetml/2009/9/ac" r="570" s="3" customFormat="true" x14ac:dyDescent="0.25">
      <c r="A570" s="426"/>
      <c r="B570" s="136"/>
      <c r="L570" s="136"/>
      <c r="V570" s="136"/>
      <c r="AF570" s="136"/>
      <c r="AP570" s="136"/>
      <c r="AZ570" s="136"/>
      <c r="BA570" s="136"/>
      <c r="BB570" s="136"/>
      <c r="BC570" s="136"/>
      <c r="BD570" s="136"/>
      <c r="BE570" s="136"/>
      <c r="BF570" s="136"/>
      <c r="BG570" s="136"/>
      <c r="BJ570" s="136"/>
      <c r="BT570" s="136"/>
      <c r="CD570" s="136"/>
      <c r="CN570" s="136"/>
      <c r="CX570" s="136"/>
      <c r="DH570" s="136"/>
      <c r="DR570" s="136"/>
      <c r="EB570" s="136"/>
      <c r="EL570" s="136"/>
      <c r="EV570" s="136"/>
      <c r="FF570" s="136"/>
      <c r="FP570" s="136"/>
      <c r="FZ570" s="136"/>
      <c r="GJ570" s="136"/>
      <c r="GT570" s="136"/>
      <c r="HD570" s="136"/>
      <c r="HN570" s="136"/>
      <c r="HX570" s="136"/>
      <c r="JL570" s="136"/>
    </row>
    <row xmlns:x14ac="http://schemas.microsoft.com/office/spreadsheetml/2009/9/ac" r="571" s="3" customFormat="true" x14ac:dyDescent="0.25">
      <c r="A571" s="426"/>
      <c r="B571" s="136"/>
      <c r="L571" s="136"/>
      <c r="V571" s="136"/>
      <c r="AF571" s="136"/>
      <c r="AP571" s="136"/>
      <c r="AZ571" s="136"/>
      <c r="BA571" s="136"/>
      <c r="BB571" s="136"/>
      <c r="BC571" s="136"/>
      <c r="BD571" s="136"/>
      <c r="BE571" s="136"/>
      <c r="BF571" s="136"/>
      <c r="BG571" s="136"/>
      <c r="BJ571" s="136"/>
      <c r="BT571" s="136"/>
      <c r="CD571" s="136"/>
      <c r="CN571" s="136"/>
      <c r="CX571" s="136"/>
      <c r="DH571" s="136"/>
      <c r="DR571" s="136"/>
      <c r="EB571" s="136"/>
      <c r="EL571" s="136"/>
      <c r="EV571" s="136"/>
      <c r="FF571" s="136"/>
      <c r="FP571" s="136"/>
      <c r="FZ571" s="136"/>
      <c r="GJ571" s="136"/>
      <c r="GT571" s="136"/>
      <c r="HD571" s="136"/>
      <c r="HN571" s="136"/>
      <c r="HX571" s="136"/>
      <c r="JL571" s="136"/>
    </row>
    <row xmlns:x14ac="http://schemas.microsoft.com/office/spreadsheetml/2009/9/ac" r="572" s="3" customFormat="true" x14ac:dyDescent="0.25">
      <c r="A572" s="426"/>
      <c r="B572" s="136"/>
      <c r="L572" s="136"/>
      <c r="V572" s="136"/>
      <c r="AF572" s="136"/>
      <c r="AP572" s="136"/>
      <c r="AZ572" s="136"/>
      <c r="BA572" s="136"/>
      <c r="BB572" s="136"/>
      <c r="BC572" s="136"/>
      <c r="BD572" s="136"/>
      <c r="BE572" s="136"/>
      <c r="BF572" s="136"/>
      <c r="BG572" s="136"/>
      <c r="BJ572" s="136"/>
      <c r="BT572" s="136"/>
      <c r="CD572" s="136"/>
      <c r="CN572" s="136"/>
      <c r="CX572" s="136"/>
      <c r="DH572" s="136"/>
      <c r="DR572" s="136"/>
      <c r="EB572" s="136"/>
      <c r="EL572" s="136"/>
      <c r="EV572" s="136"/>
      <c r="FF572" s="136"/>
      <c r="FP572" s="136"/>
      <c r="FZ572" s="136"/>
      <c r="GJ572" s="136"/>
      <c r="GT572" s="136"/>
      <c r="HD572" s="136"/>
      <c r="HN572" s="136"/>
      <c r="HX572" s="136"/>
      <c r="JL572" s="136"/>
    </row>
    <row xmlns:x14ac="http://schemas.microsoft.com/office/spreadsheetml/2009/9/ac" r="573" s="3" customFormat="true" x14ac:dyDescent="0.25">
      <c r="A573" s="426"/>
      <c r="B573" s="136"/>
      <c r="L573" s="136"/>
      <c r="V573" s="136"/>
      <c r="AF573" s="136"/>
      <c r="AP573" s="136"/>
      <c r="AZ573" s="136"/>
      <c r="BA573" s="136"/>
      <c r="BB573" s="136"/>
      <c r="BC573" s="136"/>
      <c r="BD573" s="136"/>
      <c r="BE573" s="136"/>
      <c r="BF573" s="136"/>
      <c r="BG573" s="136"/>
      <c r="BJ573" s="136"/>
      <c r="BT573" s="136"/>
      <c r="CD573" s="136"/>
      <c r="CN573" s="136"/>
      <c r="CX573" s="136"/>
      <c r="DH573" s="136"/>
      <c r="DR573" s="136"/>
      <c r="EB573" s="136"/>
      <c r="EL573" s="136"/>
      <c r="EV573" s="136"/>
      <c r="FF573" s="136"/>
      <c r="FP573" s="136"/>
      <c r="FZ573" s="136"/>
      <c r="GJ573" s="136"/>
      <c r="GT573" s="136"/>
      <c r="HD573" s="136"/>
      <c r="HN573" s="136"/>
      <c r="HX573" s="136"/>
      <c r="JL573" s="136"/>
    </row>
    <row xmlns:x14ac="http://schemas.microsoft.com/office/spreadsheetml/2009/9/ac" r="574" s="3" customFormat="true" x14ac:dyDescent="0.25">
      <c r="A574" s="426"/>
      <c r="B574" s="136"/>
      <c r="L574" s="136"/>
      <c r="V574" s="136"/>
      <c r="AF574" s="136"/>
      <c r="AP574" s="136"/>
      <c r="AZ574" s="136"/>
      <c r="BA574" s="136"/>
      <c r="BB574" s="136"/>
      <c r="BC574" s="136"/>
      <c r="BD574" s="136"/>
      <c r="BE574" s="136"/>
      <c r="BF574" s="136"/>
      <c r="BG574" s="136"/>
      <c r="BJ574" s="136"/>
      <c r="BT574" s="136"/>
      <c r="CD574" s="136"/>
      <c r="CN574" s="136"/>
      <c r="CX574" s="136"/>
      <c r="DH574" s="136"/>
      <c r="DR574" s="136"/>
      <c r="EB574" s="136"/>
      <c r="EL574" s="136"/>
      <c r="EV574" s="136"/>
      <c r="FF574" s="136"/>
      <c r="FP574" s="136"/>
      <c r="FZ574" s="136"/>
      <c r="GJ574" s="136"/>
      <c r="GT574" s="136"/>
      <c r="HD574" s="136"/>
      <c r="HN574" s="136"/>
      <c r="HX574" s="136"/>
      <c r="JL574" s="136"/>
    </row>
    <row xmlns:x14ac="http://schemas.microsoft.com/office/spreadsheetml/2009/9/ac" r="575" s="3" customFormat="true" x14ac:dyDescent="0.25">
      <c r="A575" s="426"/>
      <c r="B575" s="136"/>
      <c r="L575" s="136"/>
      <c r="V575" s="136"/>
      <c r="AF575" s="136"/>
      <c r="AP575" s="136"/>
      <c r="AZ575" s="136"/>
      <c r="BA575" s="136"/>
      <c r="BB575" s="136"/>
      <c r="BC575" s="136"/>
      <c r="BD575" s="136"/>
      <c r="BE575" s="136"/>
      <c r="BF575" s="136"/>
      <c r="BG575" s="136"/>
      <c r="BJ575" s="136"/>
      <c r="BT575" s="136"/>
      <c r="CD575" s="136"/>
      <c r="CN575" s="136"/>
      <c r="CX575" s="136"/>
      <c r="DH575" s="136"/>
      <c r="DR575" s="136"/>
      <c r="EB575" s="136"/>
      <c r="EL575" s="136"/>
      <c r="EV575" s="136"/>
      <c r="FF575" s="136"/>
      <c r="FP575" s="136"/>
      <c r="FZ575" s="136"/>
      <c r="GJ575" s="136"/>
      <c r="GT575" s="136"/>
      <c r="HD575" s="136"/>
      <c r="HN575" s="136"/>
      <c r="HX575" s="136"/>
      <c r="JL575" s="136"/>
    </row>
    <row xmlns:x14ac="http://schemas.microsoft.com/office/spreadsheetml/2009/9/ac" r="576" s="3" customFormat="true" x14ac:dyDescent="0.25">
      <c r="A576" s="426"/>
      <c r="B576" s="136"/>
      <c r="L576" s="136"/>
      <c r="V576" s="136"/>
      <c r="AF576" s="136"/>
      <c r="AP576" s="136"/>
      <c r="AZ576" s="136"/>
      <c r="BA576" s="136"/>
      <c r="BB576" s="136"/>
      <c r="BC576" s="136"/>
      <c r="BD576" s="136"/>
      <c r="BE576" s="136"/>
      <c r="BF576" s="136"/>
      <c r="BG576" s="136"/>
      <c r="BJ576" s="136"/>
      <c r="BT576" s="136"/>
      <c r="CD576" s="136"/>
      <c r="CN576" s="136"/>
      <c r="CX576" s="136"/>
      <c r="DH576" s="136"/>
      <c r="DR576" s="136"/>
      <c r="EB576" s="136"/>
      <c r="EL576" s="136"/>
      <c r="EV576" s="136"/>
      <c r="FF576" s="136"/>
      <c r="FP576" s="136"/>
      <c r="FZ576" s="136"/>
      <c r="GJ576" s="136"/>
      <c r="GT576" s="136"/>
      <c r="HD576" s="136"/>
      <c r="HN576" s="136"/>
      <c r="HX576" s="136"/>
      <c r="JL576" s="136"/>
    </row>
    <row xmlns:x14ac="http://schemas.microsoft.com/office/spreadsheetml/2009/9/ac" r="577" s="3" customFormat="true" x14ac:dyDescent="0.25">
      <c r="A577" s="426"/>
      <c r="B577" s="136"/>
      <c r="L577" s="136"/>
      <c r="V577" s="136"/>
      <c r="AF577" s="136"/>
      <c r="AP577" s="136"/>
      <c r="AZ577" s="136"/>
      <c r="BA577" s="136"/>
      <c r="BB577" s="136"/>
      <c r="BC577" s="136"/>
      <c r="BD577" s="136"/>
      <c r="BE577" s="136"/>
      <c r="BF577" s="136"/>
      <c r="BG577" s="136"/>
      <c r="BJ577" s="136"/>
      <c r="BT577" s="136"/>
      <c r="CD577" s="136"/>
      <c r="CN577" s="136"/>
      <c r="CX577" s="136"/>
      <c r="DH577" s="136"/>
      <c r="DR577" s="136"/>
      <c r="EB577" s="136"/>
      <c r="EL577" s="136"/>
      <c r="EV577" s="136"/>
      <c r="FF577" s="136"/>
      <c r="FP577" s="136"/>
      <c r="FZ577" s="136"/>
      <c r="GJ577" s="136"/>
      <c r="GT577" s="136"/>
      <c r="HD577" s="136"/>
      <c r="HN577" s="136"/>
      <c r="HX577" s="136"/>
      <c r="JL577" s="136"/>
    </row>
    <row xmlns:x14ac="http://schemas.microsoft.com/office/spreadsheetml/2009/9/ac" r="578" s="3" customFormat="true" x14ac:dyDescent="0.25">
      <c r="A578" s="426"/>
      <c r="B578" s="136"/>
      <c r="L578" s="136"/>
      <c r="V578" s="136"/>
      <c r="AF578" s="136"/>
      <c r="AP578" s="136"/>
      <c r="AZ578" s="136"/>
      <c r="BA578" s="136"/>
      <c r="BB578" s="136"/>
      <c r="BC578" s="136"/>
      <c r="BD578" s="136"/>
      <c r="BE578" s="136"/>
      <c r="BF578" s="136"/>
      <c r="BG578" s="136"/>
      <c r="BJ578" s="136"/>
      <c r="BT578" s="136"/>
      <c r="CD578" s="136"/>
      <c r="CN578" s="136"/>
      <c r="CX578" s="136"/>
      <c r="DH578" s="136"/>
      <c r="DR578" s="136"/>
      <c r="EB578" s="136"/>
      <c r="EL578" s="136"/>
      <c r="EV578" s="136"/>
      <c r="FF578" s="136"/>
      <c r="FP578" s="136"/>
      <c r="FZ578" s="136"/>
      <c r="GJ578" s="136"/>
      <c r="GT578" s="136"/>
      <c r="HD578" s="136"/>
      <c r="HN578" s="136"/>
      <c r="HX578" s="136"/>
      <c r="JL578" s="136"/>
    </row>
    <row xmlns:x14ac="http://schemas.microsoft.com/office/spreadsheetml/2009/9/ac" r="579" s="3" customFormat="true" x14ac:dyDescent="0.25">
      <c r="A579" s="426"/>
      <c r="B579" s="136"/>
      <c r="L579" s="136"/>
      <c r="V579" s="136"/>
      <c r="AF579" s="136"/>
      <c r="AP579" s="136"/>
      <c r="AZ579" s="136"/>
      <c r="BA579" s="136"/>
      <c r="BB579" s="136"/>
      <c r="BC579" s="136"/>
      <c r="BD579" s="136"/>
      <c r="BE579" s="136"/>
      <c r="BF579" s="136"/>
      <c r="BG579" s="136"/>
      <c r="BJ579" s="136"/>
      <c r="BT579" s="136"/>
      <c r="CD579" s="136"/>
      <c r="CN579" s="136"/>
      <c r="CX579" s="136"/>
      <c r="DH579" s="136"/>
      <c r="DR579" s="136"/>
      <c r="EB579" s="136"/>
      <c r="EL579" s="136"/>
      <c r="EV579" s="136"/>
      <c r="FF579" s="136"/>
      <c r="FP579" s="136"/>
      <c r="FZ579" s="136"/>
      <c r="GJ579" s="136"/>
      <c r="GT579" s="136"/>
      <c r="HD579" s="136"/>
      <c r="HN579" s="136"/>
      <c r="HX579" s="136"/>
      <c r="JL579" s="136"/>
    </row>
    <row xmlns:x14ac="http://schemas.microsoft.com/office/spreadsheetml/2009/9/ac" r="580" s="3" customFormat="true" x14ac:dyDescent="0.25">
      <c r="A580" s="426"/>
      <c r="B580" s="136"/>
      <c r="L580" s="136"/>
      <c r="V580" s="136"/>
      <c r="AF580" s="136"/>
      <c r="AP580" s="136"/>
      <c r="AZ580" s="136"/>
      <c r="BA580" s="136"/>
      <c r="BB580" s="136"/>
      <c r="BC580" s="136"/>
      <c r="BD580" s="136"/>
      <c r="BE580" s="136"/>
      <c r="BF580" s="136"/>
      <c r="BG580" s="136"/>
      <c r="BJ580" s="136"/>
      <c r="BT580" s="136"/>
      <c r="CD580" s="136"/>
      <c r="CN580" s="136"/>
      <c r="CX580" s="136"/>
      <c r="DH580" s="136"/>
      <c r="DR580" s="136"/>
      <c r="EB580" s="136"/>
      <c r="EL580" s="136"/>
      <c r="EV580" s="136"/>
      <c r="FF580" s="136"/>
      <c r="FP580" s="136"/>
      <c r="FZ580" s="136"/>
      <c r="GJ580" s="136"/>
      <c r="GT580" s="136"/>
      <c r="HD580" s="136"/>
      <c r="HN580" s="136"/>
      <c r="HX580" s="136"/>
      <c r="JL580" s="136"/>
    </row>
    <row xmlns:x14ac="http://schemas.microsoft.com/office/spreadsheetml/2009/9/ac" r="581" s="3" customFormat="true" x14ac:dyDescent="0.25">
      <c r="A581" s="426"/>
      <c r="B581" s="136"/>
      <c r="L581" s="136"/>
      <c r="V581" s="136"/>
      <c r="AF581" s="136"/>
      <c r="AP581" s="136"/>
      <c r="AZ581" s="136"/>
      <c r="BA581" s="136"/>
      <c r="BB581" s="136"/>
      <c r="BC581" s="136"/>
      <c r="BD581" s="136"/>
      <c r="BE581" s="136"/>
      <c r="BF581" s="136"/>
      <c r="BG581" s="136"/>
      <c r="BJ581" s="136"/>
      <c r="BT581" s="136"/>
      <c r="CD581" s="136"/>
      <c r="CN581" s="136"/>
      <c r="CX581" s="136"/>
      <c r="DH581" s="136"/>
      <c r="DR581" s="136"/>
      <c r="EB581" s="136"/>
      <c r="EL581" s="136"/>
      <c r="EV581" s="136"/>
      <c r="FF581" s="136"/>
      <c r="FP581" s="136"/>
      <c r="FZ581" s="136"/>
      <c r="GJ581" s="136"/>
      <c r="GT581" s="136"/>
      <c r="HD581" s="136"/>
      <c r="HN581" s="136"/>
      <c r="HX581" s="136"/>
      <c r="JL581" s="136"/>
    </row>
    <row xmlns:x14ac="http://schemas.microsoft.com/office/spreadsheetml/2009/9/ac" r="582" s="3" customFormat="true" x14ac:dyDescent="0.25">
      <c r="A582" s="426"/>
      <c r="B582" s="136"/>
      <c r="L582" s="136"/>
      <c r="V582" s="136"/>
      <c r="AF582" s="136"/>
      <c r="AP582" s="136"/>
      <c r="AZ582" s="136"/>
      <c r="BA582" s="136"/>
      <c r="BB582" s="136"/>
      <c r="BC582" s="136"/>
      <c r="BD582" s="136"/>
      <c r="BE582" s="136"/>
      <c r="BF582" s="136"/>
      <c r="BG582" s="136"/>
      <c r="BJ582" s="136"/>
      <c r="BT582" s="136"/>
      <c r="CD582" s="136"/>
      <c r="CN582" s="136"/>
      <c r="CX582" s="136"/>
      <c r="DH582" s="136"/>
      <c r="DR582" s="136"/>
      <c r="EB582" s="136"/>
      <c r="EL582" s="136"/>
      <c r="EV582" s="136"/>
      <c r="FF582" s="136"/>
      <c r="FP582" s="136"/>
      <c r="FZ582" s="136"/>
      <c r="GJ582" s="136"/>
      <c r="GT582" s="136"/>
      <c r="HD582" s="136"/>
      <c r="HN582" s="136"/>
      <c r="HX582" s="136"/>
      <c r="JL582" s="136"/>
    </row>
    <row xmlns:x14ac="http://schemas.microsoft.com/office/spreadsheetml/2009/9/ac" r="583" s="3" customFormat="true" x14ac:dyDescent="0.25">
      <c r="A583" s="426"/>
      <c r="B583" s="136"/>
      <c r="L583" s="136"/>
      <c r="V583" s="136"/>
      <c r="AF583" s="136"/>
      <c r="AP583" s="136"/>
      <c r="AZ583" s="136"/>
      <c r="BA583" s="136"/>
      <c r="BB583" s="136"/>
      <c r="BC583" s="136"/>
      <c r="BD583" s="136"/>
      <c r="BE583" s="136"/>
      <c r="BF583" s="136"/>
      <c r="BG583" s="136"/>
      <c r="BJ583" s="136"/>
      <c r="BT583" s="136"/>
      <c r="CD583" s="136"/>
      <c r="CN583" s="136"/>
      <c r="CX583" s="136"/>
      <c r="DH583" s="136"/>
      <c r="DR583" s="136"/>
      <c r="EB583" s="136"/>
      <c r="EL583" s="136"/>
      <c r="EV583" s="136"/>
      <c r="FF583" s="136"/>
      <c r="FP583" s="136"/>
      <c r="FZ583" s="136"/>
      <c r="GJ583" s="136"/>
      <c r="GT583" s="136"/>
      <c r="HD583" s="136"/>
      <c r="HN583" s="136"/>
      <c r="HX583" s="136"/>
      <c r="JL583" s="136"/>
    </row>
    <row xmlns:x14ac="http://schemas.microsoft.com/office/spreadsheetml/2009/9/ac" r="584" s="3" customFormat="true" x14ac:dyDescent="0.25">
      <c r="A584" s="426"/>
      <c r="B584" s="136"/>
      <c r="L584" s="136"/>
      <c r="V584" s="136"/>
      <c r="AF584" s="136"/>
      <c r="AP584" s="136"/>
      <c r="AZ584" s="136"/>
      <c r="BA584" s="136"/>
      <c r="BB584" s="136"/>
      <c r="BC584" s="136"/>
      <c r="BD584" s="136"/>
      <c r="BE584" s="136"/>
      <c r="BF584" s="136"/>
      <c r="BG584" s="136"/>
      <c r="BJ584" s="136"/>
      <c r="BT584" s="136"/>
      <c r="CD584" s="136"/>
      <c r="CN584" s="136"/>
      <c r="CX584" s="136"/>
      <c r="DH584" s="136"/>
      <c r="DR584" s="136"/>
      <c r="EB584" s="136"/>
      <c r="EL584" s="136"/>
      <c r="EV584" s="136"/>
      <c r="FF584" s="136"/>
      <c r="FP584" s="136"/>
      <c r="FZ584" s="136"/>
      <c r="GJ584" s="136"/>
      <c r="GT584" s="136"/>
      <c r="HD584" s="136"/>
      <c r="HN584" s="136"/>
      <c r="HX584" s="136"/>
      <c r="JL584" s="136"/>
    </row>
    <row xmlns:x14ac="http://schemas.microsoft.com/office/spreadsheetml/2009/9/ac" r="585" s="3" customFormat="true" x14ac:dyDescent="0.25">
      <c r="A585" s="426"/>
      <c r="B585" s="136"/>
      <c r="L585" s="136"/>
      <c r="V585" s="136"/>
      <c r="AF585" s="136"/>
      <c r="AP585" s="136"/>
      <c r="AZ585" s="136"/>
      <c r="BA585" s="136"/>
      <c r="BB585" s="136"/>
      <c r="BC585" s="136"/>
      <c r="BD585" s="136"/>
      <c r="BE585" s="136"/>
      <c r="BF585" s="136"/>
      <c r="BG585" s="136"/>
      <c r="BJ585" s="136"/>
      <c r="BT585" s="136"/>
      <c r="CD585" s="136"/>
      <c r="CN585" s="136"/>
      <c r="CX585" s="136"/>
      <c r="DH585" s="136"/>
      <c r="DR585" s="136"/>
      <c r="EB585" s="136"/>
      <c r="EL585" s="136"/>
      <c r="EV585" s="136"/>
      <c r="FF585" s="136"/>
      <c r="FP585" s="136"/>
      <c r="FZ585" s="136"/>
      <c r="GJ585" s="136"/>
      <c r="GT585" s="136"/>
      <c r="HD585" s="136"/>
      <c r="HN585" s="136"/>
      <c r="HX585" s="136"/>
      <c r="JL585" s="136"/>
    </row>
    <row xmlns:x14ac="http://schemas.microsoft.com/office/spreadsheetml/2009/9/ac" r="586" s="3" customFormat="true" x14ac:dyDescent="0.25">
      <c r="A586" s="426"/>
      <c r="B586" s="136"/>
      <c r="L586" s="136"/>
      <c r="V586" s="136"/>
      <c r="AF586" s="136"/>
      <c r="AP586" s="136"/>
      <c r="AZ586" s="136"/>
      <c r="BA586" s="136"/>
      <c r="BB586" s="136"/>
      <c r="BC586" s="136"/>
      <c r="BD586" s="136"/>
      <c r="BE586" s="136"/>
      <c r="BF586" s="136"/>
      <c r="BG586" s="136"/>
      <c r="BJ586" s="136"/>
      <c r="BT586" s="136"/>
      <c r="CD586" s="136"/>
      <c r="CN586" s="136"/>
      <c r="CX586" s="136"/>
      <c r="DH586" s="136"/>
      <c r="DR586" s="136"/>
      <c r="EB586" s="136"/>
      <c r="EL586" s="136"/>
      <c r="EV586" s="136"/>
      <c r="FF586" s="136"/>
      <c r="FP586" s="136"/>
      <c r="FZ586" s="136"/>
      <c r="GJ586" s="136"/>
      <c r="GT586" s="136"/>
      <c r="HD586" s="136"/>
      <c r="HN586" s="136"/>
      <c r="HX586" s="136"/>
      <c r="JL586" s="136"/>
    </row>
    <row xmlns:x14ac="http://schemas.microsoft.com/office/spreadsheetml/2009/9/ac" r="587" s="3" customFormat="true" x14ac:dyDescent="0.25">
      <c r="A587" s="426"/>
      <c r="B587" s="136"/>
      <c r="L587" s="136"/>
      <c r="V587" s="136"/>
      <c r="AF587" s="136"/>
      <c r="AP587" s="136"/>
      <c r="AZ587" s="136"/>
      <c r="BA587" s="136"/>
      <c r="BB587" s="136"/>
      <c r="BC587" s="136"/>
      <c r="BD587" s="136"/>
      <c r="BE587" s="136"/>
      <c r="BF587" s="136"/>
      <c r="BG587" s="136"/>
      <c r="BJ587" s="136"/>
      <c r="BT587" s="136"/>
      <c r="CD587" s="136"/>
      <c r="CN587" s="136"/>
      <c r="CX587" s="136"/>
      <c r="DH587" s="136"/>
      <c r="DR587" s="136"/>
      <c r="EB587" s="136"/>
      <c r="EL587" s="136"/>
      <c r="EV587" s="136"/>
      <c r="FF587" s="136"/>
      <c r="FP587" s="136"/>
      <c r="FZ587" s="136"/>
      <c r="GJ587" s="136"/>
      <c r="GT587" s="136"/>
      <c r="HD587" s="136"/>
      <c r="HN587" s="136"/>
      <c r="HX587" s="136"/>
      <c r="JL587" s="136"/>
    </row>
    <row xmlns:x14ac="http://schemas.microsoft.com/office/spreadsheetml/2009/9/ac" r="588" s="3" customFormat="true" x14ac:dyDescent="0.25">
      <c r="A588" s="426"/>
      <c r="B588" s="136"/>
      <c r="L588" s="136"/>
      <c r="V588" s="136"/>
      <c r="AF588" s="136"/>
      <c r="AP588" s="136"/>
      <c r="AZ588" s="136"/>
      <c r="BA588" s="136"/>
      <c r="BB588" s="136"/>
      <c r="BC588" s="136"/>
      <c r="BD588" s="136"/>
      <c r="BE588" s="136"/>
      <c r="BF588" s="136"/>
      <c r="BG588" s="136"/>
      <c r="BJ588" s="136"/>
      <c r="BT588" s="136"/>
      <c r="CD588" s="136"/>
      <c r="CN588" s="136"/>
      <c r="CX588" s="136"/>
      <c r="DH588" s="136"/>
      <c r="DR588" s="136"/>
      <c r="EB588" s="136"/>
      <c r="EL588" s="136"/>
      <c r="EV588" s="136"/>
      <c r="FF588" s="136"/>
      <c r="FP588" s="136"/>
      <c r="FZ588" s="136"/>
      <c r="GJ588" s="136"/>
      <c r="GT588" s="136"/>
      <c r="HD588" s="136"/>
      <c r="HN588" s="136"/>
      <c r="HX588" s="136"/>
      <c r="JL588" s="136"/>
    </row>
    <row xmlns:x14ac="http://schemas.microsoft.com/office/spreadsheetml/2009/9/ac" r="589" s="3" customFormat="true" x14ac:dyDescent="0.25">
      <c r="A589" s="426"/>
      <c r="B589" s="136"/>
      <c r="L589" s="136"/>
      <c r="V589" s="136"/>
      <c r="AF589" s="136"/>
      <c r="AP589" s="136"/>
      <c r="AZ589" s="136"/>
      <c r="BA589" s="136"/>
      <c r="BB589" s="136"/>
      <c r="BC589" s="136"/>
      <c r="BD589" s="136"/>
      <c r="BE589" s="136"/>
      <c r="BF589" s="136"/>
      <c r="BG589" s="136"/>
      <c r="BJ589" s="136"/>
      <c r="BT589" s="136"/>
      <c r="CD589" s="136"/>
      <c r="CN589" s="136"/>
      <c r="CX589" s="136"/>
      <c r="DH589" s="136"/>
      <c r="DR589" s="136"/>
      <c r="EB589" s="136"/>
      <c r="EL589" s="136"/>
      <c r="EV589" s="136"/>
      <c r="FF589" s="136"/>
      <c r="FP589" s="136"/>
      <c r="FZ589" s="136"/>
      <c r="GJ589" s="136"/>
      <c r="GT589" s="136"/>
      <c r="HD589" s="136"/>
      <c r="HN589" s="136"/>
      <c r="HX589" s="136"/>
      <c r="JL589" s="136"/>
    </row>
    <row xmlns:x14ac="http://schemas.microsoft.com/office/spreadsheetml/2009/9/ac" r="590" s="3" customFormat="true" x14ac:dyDescent="0.25">
      <c r="A590" s="426"/>
      <c r="B590" s="136"/>
      <c r="L590" s="136"/>
      <c r="V590" s="136"/>
      <c r="AF590" s="136"/>
      <c r="AP590" s="136"/>
      <c r="AZ590" s="136"/>
      <c r="BA590" s="136"/>
      <c r="BB590" s="136"/>
      <c r="BC590" s="136"/>
      <c r="BD590" s="136"/>
      <c r="BE590" s="136"/>
      <c r="BF590" s="136"/>
      <c r="BG590" s="136"/>
      <c r="BJ590" s="136"/>
      <c r="BT590" s="136"/>
      <c r="CD590" s="136"/>
      <c r="CN590" s="136"/>
      <c r="CX590" s="136"/>
      <c r="DH590" s="136"/>
      <c r="DR590" s="136"/>
      <c r="EB590" s="136"/>
      <c r="EL590" s="136"/>
      <c r="EV590" s="136"/>
      <c r="FF590" s="136"/>
      <c r="FP590" s="136"/>
      <c r="FZ590" s="136"/>
      <c r="GJ590" s="136"/>
      <c r="GT590" s="136"/>
      <c r="HD590" s="136"/>
      <c r="HN590" s="136"/>
      <c r="HX590" s="136"/>
      <c r="JL590" s="136"/>
    </row>
    <row xmlns:x14ac="http://schemas.microsoft.com/office/spreadsheetml/2009/9/ac" r="591" s="3" customFormat="true" x14ac:dyDescent="0.25">
      <c r="A591" s="426"/>
      <c r="B591" s="136"/>
      <c r="L591" s="136"/>
      <c r="V591" s="136"/>
      <c r="AF591" s="136"/>
      <c r="AP591" s="136"/>
      <c r="AZ591" s="136"/>
      <c r="BA591" s="136"/>
      <c r="BB591" s="136"/>
      <c r="BC591" s="136"/>
      <c r="BD591" s="136"/>
      <c r="BE591" s="136"/>
      <c r="BF591" s="136"/>
      <c r="BG591" s="136"/>
      <c r="BJ591" s="136"/>
      <c r="BT591" s="136"/>
      <c r="CD591" s="136"/>
      <c r="CN591" s="136"/>
      <c r="CX591" s="136"/>
      <c r="DH591" s="136"/>
      <c r="DR591" s="136"/>
      <c r="EB591" s="136"/>
      <c r="EL591" s="136"/>
      <c r="EV591" s="136"/>
      <c r="FF591" s="136"/>
      <c r="FP591" s="136"/>
      <c r="FZ591" s="136"/>
      <c r="GJ591" s="136"/>
      <c r="GT591" s="136"/>
      <c r="HD591" s="136"/>
      <c r="HN591" s="136"/>
      <c r="HX591" s="136"/>
      <c r="JL591" s="136"/>
    </row>
    <row xmlns:x14ac="http://schemas.microsoft.com/office/spreadsheetml/2009/9/ac" r="592" s="3" customFormat="true" x14ac:dyDescent="0.25">
      <c r="A592" s="426"/>
      <c r="B592" s="136"/>
      <c r="L592" s="136"/>
      <c r="V592" s="136"/>
      <c r="AF592" s="136"/>
      <c r="AP592" s="136"/>
      <c r="AZ592" s="136"/>
      <c r="BA592" s="136"/>
      <c r="BB592" s="136"/>
      <c r="BC592" s="136"/>
      <c r="BD592" s="136"/>
      <c r="BE592" s="136"/>
      <c r="BF592" s="136"/>
      <c r="BG592" s="136"/>
      <c r="BJ592" s="136"/>
      <c r="BT592" s="136"/>
      <c r="CD592" s="136"/>
      <c r="CN592" s="136"/>
      <c r="CX592" s="136"/>
      <c r="DH592" s="136"/>
      <c r="DR592" s="136"/>
      <c r="EB592" s="136"/>
      <c r="EL592" s="136"/>
      <c r="EV592" s="136"/>
      <c r="FF592" s="136"/>
      <c r="FP592" s="136"/>
      <c r="FZ592" s="136"/>
      <c r="GJ592" s="136"/>
      <c r="GT592" s="136"/>
      <c r="HD592" s="136"/>
      <c r="HN592" s="136"/>
      <c r="HX592" s="136"/>
      <c r="JL592" s="136"/>
    </row>
    <row xmlns:x14ac="http://schemas.microsoft.com/office/spreadsheetml/2009/9/ac" r="593" s="3" customFormat="true" x14ac:dyDescent="0.25">
      <c r="A593" s="426"/>
      <c r="B593" s="136"/>
      <c r="L593" s="136"/>
      <c r="V593" s="136"/>
      <c r="AF593" s="136"/>
      <c r="AP593" s="136"/>
      <c r="AZ593" s="136"/>
      <c r="BA593" s="136"/>
      <c r="BB593" s="136"/>
      <c r="BC593" s="136"/>
      <c r="BD593" s="136"/>
      <c r="BE593" s="136"/>
      <c r="BF593" s="136"/>
      <c r="BG593" s="136"/>
      <c r="BJ593" s="136"/>
      <c r="BT593" s="136"/>
      <c r="CD593" s="136"/>
      <c r="CN593" s="136"/>
      <c r="CX593" s="136"/>
      <c r="DH593" s="136"/>
      <c r="DR593" s="136"/>
      <c r="EB593" s="136"/>
      <c r="EL593" s="136"/>
      <c r="EV593" s="136"/>
      <c r="FF593" s="136"/>
      <c r="FP593" s="136"/>
      <c r="FZ593" s="136"/>
      <c r="GJ593" s="136"/>
      <c r="GT593" s="136"/>
      <c r="HD593" s="136"/>
      <c r="HN593" s="136"/>
      <c r="HX593" s="136"/>
      <c r="JL593" s="136"/>
    </row>
    <row xmlns:x14ac="http://schemas.microsoft.com/office/spreadsheetml/2009/9/ac" r="594" s="3" customFormat="true" x14ac:dyDescent="0.25">
      <c r="A594" s="426"/>
      <c r="B594" s="136"/>
      <c r="L594" s="136"/>
      <c r="V594" s="136"/>
      <c r="AF594" s="136"/>
      <c r="AP594" s="136"/>
      <c r="AZ594" s="136"/>
      <c r="BA594" s="136"/>
      <c r="BB594" s="136"/>
      <c r="BC594" s="136"/>
      <c r="BD594" s="136"/>
      <c r="BE594" s="136"/>
      <c r="BF594" s="136"/>
      <c r="BG594" s="136"/>
      <c r="BJ594" s="136"/>
      <c r="BT594" s="136"/>
      <c r="CD594" s="136"/>
      <c r="CN594" s="136"/>
      <c r="CX594" s="136"/>
      <c r="DH594" s="136"/>
      <c r="DR594" s="136"/>
      <c r="EB594" s="136"/>
      <c r="EL594" s="136"/>
      <c r="EV594" s="136"/>
      <c r="FF594" s="136"/>
      <c r="FP594" s="136"/>
      <c r="FZ594" s="136"/>
      <c r="GJ594" s="136"/>
      <c r="GT594" s="136"/>
      <c r="HD594" s="136"/>
      <c r="HN594" s="136"/>
      <c r="HX594" s="136"/>
      <c r="JL594" s="136"/>
    </row>
    <row xmlns:x14ac="http://schemas.microsoft.com/office/spreadsheetml/2009/9/ac" r="595" s="3" customFormat="true" x14ac:dyDescent="0.25">
      <c r="A595" s="426"/>
      <c r="B595" s="136"/>
      <c r="L595" s="136"/>
      <c r="V595" s="136"/>
      <c r="AF595" s="136"/>
      <c r="AP595" s="136"/>
      <c r="AZ595" s="136"/>
      <c r="BA595" s="136"/>
      <c r="BB595" s="136"/>
      <c r="BC595" s="136"/>
      <c r="BD595" s="136"/>
      <c r="BE595" s="136"/>
      <c r="BF595" s="136"/>
      <c r="BG595" s="136"/>
      <c r="BJ595" s="136"/>
      <c r="BT595" s="136"/>
      <c r="CD595" s="136"/>
      <c r="CN595" s="136"/>
      <c r="CX595" s="136"/>
      <c r="DH595" s="136"/>
      <c r="DR595" s="136"/>
      <c r="EB595" s="136"/>
      <c r="EL595" s="136"/>
      <c r="EV595" s="136"/>
      <c r="FF595" s="136"/>
      <c r="FP595" s="136"/>
      <c r="FZ595" s="136"/>
      <c r="GJ595" s="136"/>
      <c r="GT595" s="136"/>
      <c r="HD595" s="136"/>
      <c r="HN595" s="136"/>
      <c r="HX595" s="136"/>
      <c r="JL595" s="136"/>
    </row>
    <row xmlns:x14ac="http://schemas.microsoft.com/office/spreadsheetml/2009/9/ac" r="596" s="3" customFormat="true" x14ac:dyDescent="0.25">
      <c r="A596" s="426"/>
      <c r="B596" s="136"/>
      <c r="L596" s="136"/>
      <c r="V596" s="136"/>
      <c r="AF596" s="136"/>
      <c r="AP596" s="136"/>
      <c r="AZ596" s="136"/>
      <c r="BA596" s="136"/>
      <c r="BB596" s="136"/>
      <c r="BC596" s="136"/>
      <c r="BD596" s="136"/>
      <c r="BE596" s="136"/>
      <c r="BF596" s="136"/>
      <c r="BG596" s="136"/>
      <c r="BJ596" s="136"/>
      <c r="BT596" s="136"/>
      <c r="CD596" s="136"/>
      <c r="CN596" s="136"/>
      <c r="CX596" s="136"/>
      <c r="DH596" s="136"/>
      <c r="DR596" s="136"/>
      <c r="EB596" s="136"/>
      <c r="EL596" s="136"/>
      <c r="EV596" s="136"/>
      <c r="FF596" s="136"/>
      <c r="FP596" s="136"/>
      <c r="FZ596" s="136"/>
      <c r="GJ596" s="136"/>
      <c r="GT596" s="136"/>
      <c r="HD596" s="136"/>
      <c r="HN596" s="136"/>
      <c r="HX596" s="136"/>
      <c r="JL596" s="136"/>
    </row>
    <row xmlns:x14ac="http://schemas.microsoft.com/office/spreadsheetml/2009/9/ac" r="597" s="3" customFormat="true" x14ac:dyDescent="0.25">
      <c r="A597" s="426"/>
      <c r="B597" s="136"/>
      <c r="L597" s="136"/>
      <c r="V597" s="136"/>
      <c r="AF597" s="136"/>
      <c r="AP597" s="136"/>
      <c r="AZ597" s="136"/>
      <c r="BA597" s="136"/>
      <c r="BB597" s="136"/>
      <c r="BC597" s="136"/>
      <c r="BD597" s="136"/>
      <c r="BE597" s="136"/>
      <c r="BF597" s="136"/>
      <c r="BG597" s="136"/>
      <c r="BJ597" s="136"/>
      <c r="BT597" s="136"/>
      <c r="CD597" s="136"/>
      <c r="CN597" s="136"/>
      <c r="CX597" s="136"/>
      <c r="DH597" s="136"/>
      <c r="DR597" s="136"/>
      <c r="EB597" s="136"/>
      <c r="EL597" s="136"/>
      <c r="EV597" s="136"/>
      <c r="FF597" s="136"/>
      <c r="FP597" s="136"/>
      <c r="FZ597" s="136"/>
      <c r="GJ597" s="136"/>
      <c r="GT597" s="136"/>
      <c r="HD597" s="136"/>
      <c r="HN597" s="136"/>
      <c r="HX597" s="136"/>
      <c r="JL597" s="136"/>
    </row>
    <row xmlns:x14ac="http://schemas.microsoft.com/office/spreadsheetml/2009/9/ac" r="598" s="3" customFormat="true" x14ac:dyDescent="0.25">
      <c r="A598" s="426"/>
      <c r="B598" s="136"/>
      <c r="L598" s="136"/>
      <c r="V598" s="136"/>
      <c r="AF598" s="136"/>
      <c r="AP598" s="136"/>
      <c r="AZ598" s="136"/>
      <c r="BA598" s="136"/>
      <c r="BB598" s="136"/>
      <c r="BC598" s="136"/>
      <c r="BD598" s="136"/>
      <c r="BE598" s="136"/>
      <c r="BF598" s="136"/>
      <c r="BG598" s="136"/>
      <c r="BJ598" s="136"/>
      <c r="BT598" s="136"/>
      <c r="CD598" s="136"/>
      <c r="CN598" s="136"/>
      <c r="CX598" s="136"/>
      <c r="DH598" s="136"/>
      <c r="DR598" s="136"/>
      <c r="EB598" s="136"/>
      <c r="EL598" s="136"/>
      <c r="EV598" s="136"/>
      <c r="FF598" s="136"/>
      <c r="FP598" s="136"/>
      <c r="FZ598" s="136"/>
      <c r="GJ598" s="136"/>
      <c r="GT598" s="136"/>
      <c r="HD598" s="136"/>
      <c r="HN598" s="136"/>
      <c r="HX598" s="136"/>
      <c r="JL598" s="136"/>
    </row>
    <row xmlns:x14ac="http://schemas.microsoft.com/office/spreadsheetml/2009/9/ac" r="599" s="3" customFormat="true" x14ac:dyDescent="0.25">
      <c r="A599" s="426"/>
      <c r="B599" s="136"/>
      <c r="L599" s="136"/>
      <c r="V599" s="136"/>
      <c r="AF599" s="136"/>
      <c r="AP599" s="136"/>
      <c r="AZ599" s="136"/>
      <c r="BA599" s="136"/>
      <c r="BB599" s="136"/>
      <c r="BC599" s="136"/>
      <c r="BD599" s="136"/>
      <c r="BE599" s="136"/>
      <c r="BF599" s="136"/>
      <c r="BG599" s="136"/>
      <c r="BJ599" s="136"/>
      <c r="BT599" s="136"/>
      <c r="CD599" s="136"/>
      <c r="CN599" s="136"/>
      <c r="CX599" s="136"/>
      <c r="DH599" s="136"/>
      <c r="DR599" s="136"/>
      <c r="EB599" s="136"/>
      <c r="EL599" s="136"/>
      <c r="EV599" s="136"/>
      <c r="FF599" s="136"/>
      <c r="FP599" s="136"/>
      <c r="FZ599" s="136"/>
      <c r="GJ599" s="136"/>
      <c r="GT599" s="136"/>
      <c r="HD599" s="136"/>
      <c r="HN599" s="136"/>
      <c r="HX599" s="136"/>
      <c r="JL599" s="136"/>
    </row>
    <row xmlns:x14ac="http://schemas.microsoft.com/office/spreadsheetml/2009/9/ac" r="600" s="3" customFormat="true" x14ac:dyDescent="0.25">
      <c r="A600" s="426"/>
      <c r="B600" s="136"/>
      <c r="L600" s="136"/>
      <c r="V600" s="136"/>
      <c r="AF600" s="136"/>
      <c r="AP600" s="136"/>
      <c r="AZ600" s="136"/>
      <c r="BA600" s="136"/>
      <c r="BB600" s="136"/>
      <c r="BC600" s="136"/>
      <c r="BD600" s="136"/>
      <c r="BE600" s="136"/>
      <c r="BF600" s="136"/>
      <c r="BG600" s="136"/>
      <c r="BJ600" s="136"/>
      <c r="BT600" s="136"/>
      <c r="CD600" s="136"/>
      <c r="CN600" s="136"/>
      <c r="CX600" s="136"/>
      <c r="DH600" s="136"/>
      <c r="DR600" s="136"/>
      <c r="EB600" s="136"/>
      <c r="EL600" s="136"/>
      <c r="EV600" s="136"/>
      <c r="FF600" s="136"/>
      <c r="FP600" s="136"/>
      <c r="FZ600" s="136"/>
      <c r="GJ600" s="136"/>
      <c r="GT600" s="136"/>
      <c r="HD600" s="136"/>
      <c r="HN600" s="136"/>
      <c r="HX600" s="136"/>
      <c r="JL600" s="136"/>
    </row>
    <row xmlns:x14ac="http://schemas.microsoft.com/office/spreadsheetml/2009/9/ac" r="601" s="3" customFormat="true" x14ac:dyDescent="0.25">
      <c r="A601" s="426"/>
      <c r="B601" s="136"/>
      <c r="L601" s="136"/>
      <c r="V601" s="136"/>
      <c r="AF601" s="136"/>
      <c r="AP601" s="136"/>
      <c r="AZ601" s="136"/>
      <c r="BA601" s="136"/>
      <c r="BB601" s="136"/>
      <c r="BC601" s="136"/>
      <c r="BD601" s="136"/>
      <c r="BE601" s="136"/>
      <c r="BF601" s="136"/>
      <c r="BG601" s="136"/>
      <c r="BJ601" s="136"/>
      <c r="BT601" s="136"/>
      <c r="CD601" s="136"/>
      <c r="CN601" s="136"/>
      <c r="CX601" s="136"/>
      <c r="DH601" s="136"/>
      <c r="DR601" s="136"/>
      <c r="EB601" s="136"/>
      <c r="EL601" s="136"/>
      <c r="EV601" s="136"/>
      <c r="FF601" s="136"/>
      <c r="FP601" s="136"/>
      <c r="FZ601" s="136"/>
      <c r="GJ601" s="136"/>
      <c r="GT601" s="136"/>
      <c r="HD601" s="136"/>
      <c r="HN601" s="136"/>
      <c r="HX601" s="136"/>
      <c r="JL601" s="136"/>
    </row>
    <row xmlns:x14ac="http://schemas.microsoft.com/office/spreadsheetml/2009/9/ac" r="602" s="3" customFormat="true" x14ac:dyDescent="0.25">
      <c r="A602" s="426"/>
      <c r="B602" s="136"/>
      <c r="L602" s="136"/>
      <c r="V602" s="136"/>
      <c r="AF602" s="136"/>
      <c r="AP602" s="136"/>
      <c r="AZ602" s="136"/>
      <c r="BA602" s="136"/>
      <c r="BB602" s="136"/>
      <c r="BC602" s="136"/>
      <c r="BD602" s="136"/>
      <c r="BE602" s="136"/>
      <c r="BF602" s="136"/>
      <c r="BG602" s="136"/>
      <c r="BJ602" s="136"/>
      <c r="BT602" s="136"/>
      <c r="CD602" s="136"/>
      <c r="CN602" s="136"/>
      <c r="CX602" s="136"/>
      <c r="DH602" s="136"/>
      <c r="DR602" s="136"/>
      <c r="EB602" s="136"/>
      <c r="EL602" s="136"/>
      <c r="EV602" s="136"/>
      <c r="FF602" s="136"/>
      <c r="FP602" s="136"/>
      <c r="FZ602" s="136"/>
      <c r="GJ602" s="136"/>
      <c r="GT602" s="136"/>
      <c r="HD602" s="136"/>
      <c r="HN602" s="136"/>
      <c r="HX602" s="136"/>
      <c r="JL602" s="136"/>
    </row>
    <row xmlns:x14ac="http://schemas.microsoft.com/office/spreadsheetml/2009/9/ac" r="603" s="3" customFormat="true" x14ac:dyDescent="0.25">
      <c r="A603" s="426"/>
      <c r="B603" s="136"/>
      <c r="L603" s="136"/>
      <c r="V603" s="136"/>
      <c r="AF603" s="136"/>
      <c r="AP603" s="136"/>
      <c r="AZ603" s="136"/>
      <c r="BA603" s="136"/>
      <c r="BB603" s="136"/>
      <c r="BC603" s="136"/>
      <c r="BD603" s="136"/>
      <c r="BE603" s="136"/>
      <c r="BF603" s="136"/>
      <c r="BG603" s="136"/>
      <c r="BJ603" s="136"/>
      <c r="BT603" s="136"/>
      <c r="CD603" s="136"/>
      <c r="CN603" s="136"/>
      <c r="CX603" s="136"/>
      <c r="DH603" s="136"/>
      <c r="DR603" s="136"/>
      <c r="EB603" s="136"/>
      <c r="EL603" s="136"/>
      <c r="EV603" s="136"/>
      <c r="FF603" s="136"/>
      <c r="FP603" s="136"/>
      <c r="FZ603" s="136"/>
      <c r="GJ603" s="136"/>
      <c r="GT603" s="136"/>
      <c r="HD603" s="136"/>
      <c r="HN603" s="136"/>
      <c r="HX603" s="136"/>
      <c r="JL603" s="136"/>
    </row>
    <row xmlns:x14ac="http://schemas.microsoft.com/office/spreadsheetml/2009/9/ac" r="604" s="3" customFormat="true" x14ac:dyDescent="0.25">
      <c r="A604" s="426"/>
      <c r="B604" s="136"/>
      <c r="L604" s="136"/>
      <c r="V604" s="136"/>
      <c r="AF604" s="136"/>
      <c r="AP604" s="136"/>
      <c r="AZ604" s="136"/>
      <c r="BA604" s="136"/>
      <c r="BB604" s="136"/>
      <c r="BC604" s="136"/>
      <c r="BD604" s="136"/>
      <c r="BE604" s="136"/>
      <c r="BF604" s="136"/>
      <c r="BG604" s="136"/>
      <c r="BJ604" s="136"/>
      <c r="BT604" s="136"/>
      <c r="CD604" s="136"/>
      <c r="CN604" s="136"/>
      <c r="CX604" s="136"/>
      <c r="DH604" s="136"/>
      <c r="DR604" s="136"/>
      <c r="EB604" s="136"/>
      <c r="EL604" s="136"/>
      <c r="EV604" s="136"/>
      <c r="FF604" s="136"/>
      <c r="FP604" s="136"/>
      <c r="FZ604" s="136"/>
      <c r="GJ604" s="136"/>
      <c r="GT604" s="136"/>
      <c r="HD604" s="136"/>
      <c r="HN604" s="136"/>
      <c r="HX604" s="136"/>
      <c r="JL604" s="136"/>
    </row>
    <row xmlns:x14ac="http://schemas.microsoft.com/office/spreadsheetml/2009/9/ac" r="605" s="3" customFormat="true" x14ac:dyDescent="0.25">
      <c r="A605" s="426"/>
      <c r="B605" s="136"/>
      <c r="L605" s="136"/>
      <c r="V605" s="136"/>
      <c r="AF605" s="136"/>
      <c r="AP605" s="136"/>
      <c r="AZ605" s="136"/>
      <c r="BA605" s="136"/>
      <c r="BB605" s="136"/>
      <c r="BC605" s="136"/>
      <c r="BD605" s="136"/>
      <c r="BE605" s="136"/>
      <c r="BF605" s="136"/>
      <c r="BG605" s="136"/>
      <c r="BJ605" s="136"/>
      <c r="BT605" s="136"/>
      <c r="CD605" s="136"/>
      <c r="CN605" s="136"/>
      <c r="CX605" s="136"/>
      <c r="DH605" s="136"/>
      <c r="DR605" s="136"/>
      <c r="EB605" s="136"/>
      <c r="EL605" s="136"/>
      <c r="EV605" s="136"/>
      <c r="FF605" s="136"/>
      <c r="FP605" s="136"/>
      <c r="FZ605" s="136"/>
      <c r="GJ605" s="136"/>
      <c r="GT605" s="136"/>
      <c r="HD605" s="136"/>
      <c r="HN605" s="136"/>
      <c r="HX605" s="136"/>
      <c r="JL605" s="136"/>
    </row>
    <row xmlns:x14ac="http://schemas.microsoft.com/office/spreadsheetml/2009/9/ac" r="606" s="3" customFormat="true" x14ac:dyDescent="0.25">
      <c r="A606" s="426"/>
      <c r="B606" s="136"/>
      <c r="L606" s="136"/>
      <c r="V606" s="136"/>
      <c r="AF606" s="136"/>
      <c r="AP606" s="136"/>
      <c r="AZ606" s="136"/>
      <c r="BA606" s="136"/>
      <c r="BB606" s="136"/>
      <c r="BC606" s="136"/>
      <c r="BD606" s="136"/>
      <c r="BE606" s="136"/>
      <c r="BF606" s="136"/>
      <c r="BG606" s="136"/>
      <c r="BJ606" s="136"/>
      <c r="BT606" s="136"/>
      <c r="CD606" s="136"/>
      <c r="CN606" s="136"/>
      <c r="CX606" s="136"/>
      <c r="DH606" s="136"/>
      <c r="DR606" s="136"/>
      <c r="EB606" s="136"/>
      <c r="EL606" s="136"/>
      <c r="EV606" s="136"/>
      <c r="FF606" s="136"/>
      <c r="FP606" s="136"/>
      <c r="FZ606" s="136"/>
      <c r="GJ606" s="136"/>
      <c r="GT606" s="136"/>
      <c r="HD606" s="136"/>
      <c r="HN606" s="136"/>
      <c r="HX606" s="136"/>
      <c r="JL606" s="136"/>
    </row>
    <row xmlns:x14ac="http://schemas.microsoft.com/office/spreadsheetml/2009/9/ac" r="607" s="3" customFormat="true" x14ac:dyDescent="0.25">
      <c r="A607" s="426"/>
      <c r="B607" s="136"/>
      <c r="L607" s="136"/>
      <c r="V607" s="136"/>
      <c r="AF607" s="136"/>
      <c r="AP607" s="136"/>
      <c r="AZ607" s="136"/>
      <c r="BA607" s="136"/>
      <c r="BB607" s="136"/>
      <c r="BC607" s="136"/>
      <c r="BD607" s="136"/>
      <c r="BE607" s="136"/>
      <c r="BF607" s="136"/>
      <c r="BG607" s="136"/>
      <c r="BJ607" s="136"/>
      <c r="BT607" s="136"/>
      <c r="CD607" s="136"/>
      <c r="CN607" s="136"/>
      <c r="CX607" s="136"/>
      <c r="DH607" s="136"/>
      <c r="DR607" s="136"/>
      <c r="EB607" s="136"/>
      <c r="EL607" s="136"/>
      <c r="EV607" s="136"/>
      <c r="FF607" s="136"/>
      <c r="FP607" s="136"/>
      <c r="FZ607" s="136"/>
      <c r="GJ607" s="136"/>
      <c r="GT607" s="136"/>
      <c r="HD607" s="136"/>
      <c r="HN607" s="136"/>
      <c r="HX607" s="136"/>
      <c r="JL607" s="136"/>
    </row>
    <row xmlns:x14ac="http://schemas.microsoft.com/office/spreadsheetml/2009/9/ac" r="608" s="3" customFormat="true" x14ac:dyDescent="0.25">
      <c r="A608" s="426"/>
      <c r="B608" s="136"/>
      <c r="L608" s="136"/>
      <c r="V608" s="136"/>
      <c r="AF608" s="136"/>
      <c r="AP608" s="136"/>
      <c r="AZ608" s="136"/>
      <c r="BA608" s="136"/>
      <c r="BB608" s="136"/>
      <c r="BC608" s="136"/>
      <c r="BD608" s="136"/>
      <c r="BE608" s="136"/>
      <c r="BF608" s="136"/>
      <c r="BG608" s="136"/>
      <c r="BJ608" s="136"/>
      <c r="BT608" s="136"/>
      <c r="CD608" s="136"/>
      <c r="CN608" s="136"/>
      <c r="CX608" s="136"/>
      <c r="DH608" s="136"/>
      <c r="DR608" s="136"/>
      <c r="EB608" s="136"/>
      <c r="EL608" s="136"/>
      <c r="EV608" s="136"/>
      <c r="FF608" s="136"/>
      <c r="FP608" s="136"/>
      <c r="FZ608" s="136"/>
      <c r="GJ608" s="136"/>
      <c r="GT608" s="136"/>
      <c r="HD608" s="136"/>
      <c r="HN608" s="136"/>
      <c r="HX608" s="136"/>
      <c r="JL608" s="136"/>
    </row>
    <row xmlns:x14ac="http://schemas.microsoft.com/office/spreadsheetml/2009/9/ac" r="609" s="3" customFormat="true" x14ac:dyDescent="0.25">
      <c r="A609" s="426"/>
      <c r="B609" s="136"/>
      <c r="L609" s="136"/>
      <c r="V609" s="136"/>
      <c r="AF609" s="136"/>
      <c r="AP609" s="136"/>
      <c r="AZ609" s="136"/>
      <c r="BA609" s="136"/>
      <c r="BB609" s="136"/>
      <c r="BC609" s="136"/>
      <c r="BD609" s="136"/>
      <c r="BE609" s="136"/>
      <c r="BF609" s="136"/>
      <c r="BG609" s="136"/>
      <c r="BJ609" s="136"/>
      <c r="BT609" s="136"/>
      <c r="CD609" s="136"/>
      <c r="CN609" s="136"/>
      <c r="CX609" s="136"/>
      <c r="DH609" s="136"/>
      <c r="DR609" s="136"/>
      <c r="EB609" s="136"/>
      <c r="EL609" s="136"/>
      <c r="EV609" s="136"/>
      <c r="FF609" s="136"/>
      <c r="FP609" s="136"/>
      <c r="FZ609" s="136"/>
      <c r="GJ609" s="136"/>
      <c r="GT609" s="136"/>
      <c r="HD609" s="136"/>
      <c r="HN609" s="136"/>
      <c r="HX609" s="136"/>
      <c r="JL609" s="136"/>
    </row>
    <row xmlns:x14ac="http://schemas.microsoft.com/office/spreadsheetml/2009/9/ac" r="610" s="3" customFormat="true" x14ac:dyDescent="0.25">
      <c r="A610" s="426"/>
      <c r="B610" s="136"/>
      <c r="L610" s="136"/>
      <c r="V610" s="136"/>
      <c r="AF610" s="136"/>
      <c r="AP610" s="136"/>
      <c r="AZ610" s="136"/>
      <c r="BA610" s="136"/>
      <c r="BB610" s="136"/>
      <c r="BC610" s="136"/>
      <c r="BD610" s="136"/>
      <c r="BE610" s="136"/>
      <c r="BF610" s="136"/>
      <c r="BG610" s="136"/>
      <c r="BJ610" s="136"/>
      <c r="BT610" s="136"/>
      <c r="CD610" s="136"/>
      <c r="CN610" s="136"/>
      <c r="CX610" s="136"/>
      <c r="DH610" s="136"/>
      <c r="DR610" s="136"/>
      <c r="EB610" s="136"/>
      <c r="EL610" s="136"/>
      <c r="EV610" s="136"/>
      <c r="FF610" s="136"/>
      <c r="FP610" s="136"/>
      <c r="FZ610" s="136"/>
      <c r="GJ610" s="136"/>
      <c r="GT610" s="136"/>
      <c r="HD610" s="136"/>
      <c r="HN610" s="136"/>
      <c r="HX610" s="136"/>
      <c r="JL610" s="136"/>
    </row>
    <row xmlns:x14ac="http://schemas.microsoft.com/office/spreadsheetml/2009/9/ac" r="611" s="3" customFormat="true" x14ac:dyDescent="0.25">
      <c r="A611" s="426"/>
      <c r="B611" s="136"/>
      <c r="L611" s="136"/>
      <c r="V611" s="136"/>
      <c r="AF611" s="136"/>
      <c r="AP611" s="136"/>
      <c r="AZ611" s="136"/>
      <c r="BA611" s="136"/>
      <c r="BB611" s="136"/>
      <c r="BC611" s="136"/>
      <c r="BD611" s="136"/>
      <c r="BE611" s="136"/>
      <c r="BF611" s="136"/>
      <c r="BG611" s="136"/>
      <c r="BJ611" s="136"/>
      <c r="BT611" s="136"/>
      <c r="CD611" s="136"/>
      <c r="CN611" s="136"/>
      <c r="CX611" s="136"/>
      <c r="DH611" s="136"/>
      <c r="DR611" s="136"/>
      <c r="EB611" s="136"/>
      <c r="EL611" s="136"/>
      <c r="EV611" s="136"/>
      <c r="FF611" s="136"/>
      <c r="FP611" s="136"/>
      <c r="FZ611" s="136"/>
      <c r="GJ611" s="136"/>
      <c r="GT611" s="136"/>
      <c r="HD611" s="136"/>
      <c r="HN611" s="136"/>
      <c r="HX611" s="136"/>
      <c r="JL611" s="136"/>
    </row>
    <row xmlns:x14ac="http://schemas.microsoft.com/office/spreadsheetml/2009/9/ac" r="612" s="3" customFormat="true" x14ac:dyDescent="0.25">
      <c r="A612" s="426"/>
      <c r="B612" s="136"/>
      <c r="L612" s="136"/>
      <c r="V612" s="136"/>
      <c r="AF612" s="136"/>
      <c r="AP612" s="136"/>
      <c r="AZ612" s="136"/>
      <c r="BA612" s="136"/>
      <c r="BB612" s="136"/>
      <c r="BC612" s="136"/>
      <c r="BD612" s="136"/>
      <c r="BE612" s="136"/>
      <c r="BF612" s="136"/>
      <c r="BG612" s="136"/>
      <c r="BJ612" s="136"/>
      <c r="BT612" s="136"/>
      <c r="CD612" s="136"/>
      <c r="CN612" s="136"/>
      <c r="CX612" s="136"/>
      <c r="DH612" s="136"/>
      <c r="DR612" s="136"/>
      <c r="EB612" s="136"/>
      <c r="EL612" s="136"/>
      <c r="EV612" s="136"/>
      <c r="FF612" s="136"/>
      <c r="FP612" s="136"/>
      <c r="FZ612" s="136"/>
      <c r="GJ612" s="136"/>
      <c r="GT612" s="136"/>
      <c r="HD612" s="136"/>
      <c r="HN612" s="136"/>
      <c r="HX612" s="136"/>
      <c r="JL612" s="136"/>
    </row>
    <row xmlns:x14ac="http://schemas.microsoft.com/office/spreadsheetml/2009/9/ac" r="613" s="3" customFormat="true" x14ac:dyDescent="0.25">
      <c r="A613" s="426"/>
      <c r="B613" s="136"/>
      <c r="L613" s="136"/>
      <c r="V613" s="136"/>
      <c r="AF613" s="136"/>
      <c r="AP613" s="136"/>
      <c r="AZ613" s="136"/>
      <c r="BA613" s="136"/>
      <c r="BB613" s="136"/>
      <c r="BC613" s="136"/>
      <c r="BD613" s="136"/>
      <c r="BE613" s="136"/>
      <c r="BF613" s="136"/>
      <c r="BG613" s="136"/>
      <c r="BJ613" s="136"/>
      <c r="BT613" s="136"/>
      <c r="CD613" s="136"/>
      <c r="CN613" s="136"/>
      <c r="CX613" s="136"/>
      <c r="DH613" s="136"/>
      <c r="DR613" s="136"/>
      <c r="EB613" s="136"/>
      <c r="EL613" s="136"/>
      <c r="EV613" s="136"/>
      <c r="FF613" s="136"/>
      <c r="FP613" s="136"/>
      <c r="FZ613" s="136"/>
      <c r="GJ613" s="136"/>
      <c r="GT613" s="136"/>
      <c r="HD613" s="136"/>
      <c r="HN613" s="136"/>
      <c r="HX613" s="136"/>
      <c r="JL613" s="136"/>
    </row>
    <row xmlns:x14ac="http://schemas.microsoft.com/office/spreadsheetml/2009/9/ac" r="614" s="3" customFormat="true" x14ac:dyDescent="0.25">
      <c r="A614" s="426"/>
      <c r="B614" s="136"/>
      <c r="L614" s="136"/>
      <c r="V614" s="136"/>
      <c r="AF614" s="136"/>
      <c r="AP614" s="136"/>
      <c r="AZ614" s="136"/>
      <c r="BA614" s="136"/>
      <c r="BB614" s="136"/>
      <c r="BC614" s="136"/>
      <c r="BD614" s="136"/>
      <c r="BE614" s="136"/>
      <c r="BF614" s="136"/>
      <c r="BG614" s="136"/>
      <c r="BJ614" s="136"/>
      <c r="BT614" s="136"/>
      <c r="CD614" s="136"/>
      <c r="CN614" s="136"/>
      <c r="CX614" s="136"/>
      <c r="DH614" s="136"/>
      <c r="DR614" s="136"/>
      <c r="EB614" s="136"/>
      <c r="EL614" s="136"/>
      <c r="EV614" s="136"/>
      <c r="FF614" s="136"/>
      <c r="FP614" s="136"/>
      <c r="FZ614" s="136"/>
      <c r="GJ614" s="136"/>
      <c r="GT614" s="136"/>
      <c r="HD614" s="136"/>
      <c r="HN614" s="136"/>
      <c r="HX614" s="136"/>
      <c r="JL614" s="136"/>
    </row>
    <row xmlns:x14ac="http://schemas.microsoft.com/office/spreadsheetml/2009/9/ac" r="615" s="3" customFormat="true" x14ac:dyDescent="0.25">
      <c r="A615" s="426"/>
      <c r="B615" s="136"/>
      <c r="L615" s="136"/>
      <c r="V615" s="136"/>
      <c r="AF615" s="136"/>
      <c r="AP615" s="136"/>
      <c r="AZ615" s="136"/>
      <c r="BA615" s="136"/>
      <c r="BB615" s="136"/>
      <c r="BC615" s="136"/>
      <c r="BD615" s="136"/>
      <c r="BE615" s="136"/>
      <c r="BF615" s="136"/>
      <c r="BG615" s="136"/>
      <c r="BJ615" s="136"/>
      <c r="BT615" s="136"/>
      <c r="CD615" s="136"/>
      <c r="CN615" s="136"/>
      <c r="CX615" s="136"/>
      <c r="DH615" s="136"/>
      <c r="DR615" s="136"/>
      <c r="EB615" s="136"/>
      <c r="EL615" s="136"/>
      <c r="EV615" s="136"/>
      <c r="FF615" s="136"/>
      <c r="FP615" s="136"/>
      <c r="FZ615" s="136"/>
      <c r="GJ615" s="136"/>
      <c r="GT615" s="136"/>
      <c r="HD615" s="136"/>
      <c r="HN615" s="136"/>
      <c r="HX615" s="136"/>
      <c r="JL615" s="136"/>
    </row>
    <row xmlns:x14ac="http://schemas.microsoft.com/office/spreadsheetml/2009/9/ac" r="616" s="3" customFormat="true" x14ac:dyDescent="0.25">
      <c r="A616" s="426"/>
      <c r="B616" s="136"/>
      <c r="L616" s="136"/>
      <c r="V616" s="136"/>
      <c r="AF616" s="136"/>
      <c r="AP616" s="136"/>
      <c r="AZ616" s="136"/>
      <c r="BA616" s="136"/>
      <c r="BB616" s="136"/>
      <c r="BC616" s="136"/>
      <c r="BD616" s="136"/>
      <c r="BE616" s="136"/>
      <c r="BF616" s="136"/>
      <c r="BG616" s="136"/>
      <c r="BJ616" s="136"/>
      <c r="BT616" s="136"/>
      <c r="CD616" s="136"/>
      <c r="CN616" s="136"/>
      <c r="CX616" s="136"/>
      <c r="DH616" s="136"/>
      <c r="DR616" s="136"/>
      <c r="EB616" s="136"/>
      <c r="EL616" s="136"/>
      <c r="EV616" s="136"/>
      <c r="FF616" s="136"/>
      <c r="FP616" s="136"/>
      <c r="FZ616" s="136"/>
      <c r="GJ616" s="136"/>
      <c r="GT616" s="136"/>
      <c r="HD616" s="136"/>
      <c r="HN616" s="136"/>
      <c r="HX616" s="136"/>
      <c r="JL616" s="136"/>
    </row>
    <row xmlns:x14ac="http://schemas.microsoft.com/office/spreadsheetml/2009/9/ac" r="617" s="3" customFormat="true" x14ac:dyDescent="0.25">
      <c r="A617" s="426"/>
      <c r="B617" s="136"/>
      <c r="L617" s="136"/>
      <c r="V617" s="136"/>
      <c r="AF617" s="136"/>
      <c r="AP617" s="136"/>
      <c r="AZ617" s="136"/>
      <c r="BA617" s="136"/>
      <c r="BB617" s="136"/>
      <c r="BC617" s="136"/>
      <c r="BD617" s="136"/>
      <c r="BE617" s="136"/>
      <c r="BF617" s="136"/>
      <c r="BG617" s="136"/>
      <c r="BJ617" s="136"/>
      <c r="BT617" s="136"/>
      <c r="CD617" s="136"/>
      <c r="CN617" s="136"/>
      <c r="CX617" s="136"/>
      <c r="DH617" s="136"/>
      <c r="DR617" s="136"/>
      <c r="EB617" s="136"/>
      <c r="EL617" s="136"/>
      <c r="EV617" s="136"/>
      <c r="FF617" s="136"/>
      <c r="FP617" s="136"/>
      <c r="FZ617" s="136"/>
      <c r="GJ617" s="136"/>
      <c r="GT617" s="136"/>
      <c r="HD617" s="136"/>
      <c r="HN617" s="136"/>
      <c r="HX617" s="136"/>
      <c r="JL617" s="136"/>
    </row>
    <row xmlns:x14ac="http://schemas.microsoft.com/office/spreadsheetml/2009/9/ac" r="618" s="3" customFormat="true" x14ac:dyDescent="0.25">
      <c r="A618" s="426"/>
      <c r="B618" s="136"/>
      <c r="L618" s="136"/>
      <c r="V618" s="136"/>
      <c r="AF618" s="136"/>
      <c r="AP618" s="136"/>
      <c r="AZ618" s="136"/>
      <c r="BA618" s="136"/>
      <c r="BB618" s="136"/>
      <c r="BC618" s="136"/>
      <c r="BD618" s="136"/>
      <c r="BE618" s="136"/>
      <c r="BF618" s="136"/>
      <c r="BG618" s="136"/>
      <c r="BJ618" s="136"/>
      <c r="BT618" s="136"/>
      <c r="CD618" s="136"/>
      <c r="CN618" s="136"/>
      <c r="CX618" s="136"/>
      <c r="DH618" s="136"/>
      <c r="DR618" s="136"/>
      <c r="EB618" s="136"/>
      <c r="EL618" s="136"/>
      <c r="EV618" s="136"/>
      <c r="FF618" s="136"/>
      <c r="FP618" s="136"/>
      <c r="FZ618" s="136"/>
      <c r="GJ618" s="136"/>
      <c r="GT618" s="136"/>
      <c r="HD618" s="136"/>
      <c r="HN618" s="136"/>
      <c r="HX618" s="136"/>
      <c r="JL618" s="136"/>
    </row>
    <row xmlns:x14ac="http://schemas.microsoft.com/office/spreadsheetml/2009/9/ac" r="619" s="3" customFormat="true" x14ac:dyDescent="0.25">
      <c r="A619" s="426"/>
      <c r="B619" s="136"/>
      <c r="L619" s="136"/>
      <c r="V619" s="136"/>
      <c r="AF619" s="136"/>
      <c r="AP619" s="136"/>
      <c r="AZ619" s="136"/>
      <c r="BA619" s="136"/>
      <c r="BB619" s="136"/>
      <c r="BC619" s="136"/>
      <c r="BD619" s="136"/>
      <c r="BE619" s="136"/>
      <c r="BF619" s="136"/>
      <c r="BG619" s="136"/>
      <c r="BJ619" s="136"/>
      <c r="BT619" s="136"/>
      <c r="CD619" s="136"/>
      <c r="CN619" s="136"/>
      <c r="CX619" s="136"/>
      <c r="DH619" s="136"/>
      <c r="DR619" s="136"/>
      <c r="EB619" s="136"/>
      <c r="EL619" s="136"/>
      <c r="EV619" s="136"/>
      <c r="FF619" s="136"/>
      <c r="FP619" s="136"/>
      <c r="FZ619" s="136"/>
      <c r="GJ619" s="136"/>
      <c r="GT619" s="136"/>
      <c r="HD619" s="136"/>
      <c r="HN619" s="136"/>
      <c r="HX619" s="136"/>
      <c r="JL619" s="136"/>
    </row>
    <row xmlns:x14ac="http://schemas.microsoft.com/office/spreadsheetml/2009/9/ac" r="620" s="3" customFormat="true" x14ac:dyDescent="0.25">
      <c r="A620" s="426"/>
      <c r="B620" s="136"/>
      <c r="L620" s="136"/>
      <c r="V620" s="136"/>
      <c r="AF620" s="136"/>
      <c r="AP620" s="136"/>
      <c r="AZ620" s="136"/>
      <c r="BA620" s="136"/>
      <c r="BB620" s="136"/>
      <c r="BC620" s="136"/>
      <c r="BD620" s="136"/>
      <c r="BE620" s="136"/>
      <c r="BF620" s="136"/>
      <c r="BG620" s="136"/>
      <c r="BJ620" s="136"/>
      <c r="BT620" s="136"/>
      <c r="CD620" s="136"/>
      <c r="CN620" s="136"/>
      <c r="CX620" s="136"/>
      <c r="DH620" s="136"/>
      <c r="DR620" s="136"/>
      <c r="EB620" s="136"/>
      <c r="EL620" s="136"/>
      <c r="EV620" s="136"/>
      <c r="FF620" s="136"/>
      <c r="FP620" s="136"/>
      <c r="FZ620" s="136"/>
      <c r="GJ620" s="136"/>
      <c r="GT620" s="136"/>
      <c r="HD620" s="136"/>
      <c r="HN620" s="136"/>
      <c r="HX620" s="136"/>
      <c r="JL620" s="136"/>
    </row>
    <row xmlns:x14ac="http://schemas.microsoft.com/office/spreadsheetml/2009/9/ac" r="621" s="3" customFormat="true" x14ac:dyDescent="0.25">
      <c r="A621" s="426"/>
      <c r="B621" s="136"/>
      <c r="L621" s="136"/>
      <c r="V621" s="136"/>
      <c r="AF621" s="136"/>
      <c r="AP621" s="136"/>
      <c r="AZ621" s="136"/>
      <c r="BA621" s="136"/>
      <c r="BB621" s="136"/>
      <c r="BC621" s="136"/>
      <c r="BD621" s="136"/>
      <c r="BE621" s="136"/>
      <c r="BF621" s="136"/>
      <c r="BG621" s="136"/>
      <c r="BJ621" s="136"/>
      <c r="BT621" s="136"/>
      <c r="CD621" s="136"/>
      <c r="CN621" s="136"/>
      <c r="CX621" s="136"/>
      <c r="DH621" s="136"/>
      <c r="DR621" s="136"/>
      <c r="EB621" s="136"/>
      <c r="EL621" s="136"/>
      <c r="EV621" s="136"/>
      <c r="FF621" s="136"/>
      <c r="FP621" s="136"/>
      <c r="FZ621" s="136"/>
      <c r="GJ621" s="136"/>
      <c r="GT621" s="136"/>
      <c r="HD621" s="136"/>
      <c r="HN621" s="136"/>
      <c r="HX621" s="136"/>
      <c r="JL621" s="136"/>
    </row>
    <row xmlns:x14ac="http://schemas.microsoft.com/office/spreadsheetml/2009/9/ac" r="622" s="3" customFormat="true" x14ac:dyDescent="0.25">
      <c r="A622" s="426"/>
      <c r="B622" s="136"/>
      <c r="L622" s="136"/>
      <c r="V622" s="136"/>
      <c r="AF622" s="136"/>
      <c r="AP622" s="136"/>
      <c r="AZ622" s="136"/>
      <c r="BA622" s="136"/>
      <c r="BB622" s="136"/>
      <c r="BC622" s="136"/>
      <c r="BD622" s="136"/>
      <c r="BE622" s="136"/>
      <c r="BF622" s="136"/>
      <c r="BG622" s="136"/>
      <c r="BJ622" s="136"/>
      <c r="BT622" s="136"/>
      <c r="CD622" s="136"/>
      <c r="CN622" s="136"/>
      <c r="CX622" s="136"/>
      <c r="DH622" s="136"/>
      <c r="DR622" s="136"/>
      <c r="EB622" s="136"/>
      <c r="EL622" s="136"/>
      <c r="EV622" s="136"/>
      <c r="FF622" s="136"/>
      <c r="FP622" s="136"/>
      <c r="FZ622" s="136"/>
      <c r="GJ622" s="136"/>
      <c r="GT622" s="136"/>
      <c r="HD622" s="136"/>
      <c r="HN622" s="136"/>
      <c r="HX622" s="136"/>
      <c r="JL622" s="136"/>
    </row>
    <row xmlns:x14ac="http://schemas.microsoft.com/office/spreadsheetml/2009/9/ac" r="623" s="3" customFormat="true" x14ac:dyDescent="0.25">
      <c r="A623" s="426"/>
      <c r="B623" s="136"/>
      <c r="L623" s="136"/>
      <c r="V623" s="136"/>
      <c r="AF623" s="136"/>
      <c r="AP623" s="136"/>
      <c r="AZ623" s="136"/>
      <c r="BA623" s="136"/>
      <c r="BB623" s="136"/>
      <c r="BC623" s="136"/>
      <c r="BD623" s="136"/>
      <c r="BE623" s="136"/>
      <c r="BF623" s="136"/>
      <c r="BG623" s="136"/>
      <c r="BJ623" s="136"/>
      <c r="BT623" s="136"/>
      <c r="CD623" s="136"/>
      <c r="CN623" s="136"/>
      <c r="CX623" s="136"/>
      <c r="DH623" s="136"/>
      <c r="DR623" s="136"/>
      <c r="EB623" s="136"/>
      <c r="EL623" s="136"/>
      <c r="EV623" s="136"/>
      <c r="FF623" s="136"/>
      <c r="FP623" s="136"/>
      <c r="FZ623" s="136"/>
      <c r="GJ623" s="136"/>
      <c r="GT623" s="136"/>
      <c r="HD623" s="136"/>
      <c r="HN623" s="136"/>
      <c r="HX623" s="136"/>
      <c r="JL623" s="136"/>
    </row>
    <row xmlns:x14ac="http://schemas.microsoft.com/office/spreadsheetml/2009/9/ac" r="624" s="3" customFormat="true" x14ac:dyDescent="0.25">
      <c r="A624" s="426"/>
      <c r="B624" s="136"/>
      <c r="L624" s="136"/>
      <c r="V624" s="136"/>
      <c r="AF624" s="136"/>
      <c r="AP624" s="136"/>
      <c r="AZ624" s="136"/>
      <c r="BA624" s="136"/>
      <c r="BB624" s="136"/>
      <c r="BC624" s="136"/>
      <c r="BD624" s="136"/>
      <c r="BE624" s="136"/>
      <c r="BF624" s="136"/>
      <c r="BG624" s="136"/>
      <c r="BJ624" s="136"/>
      <c r="BT624" s="136"/>
      <c r="CD624" s="136"/>
      <c r="CN624" s="136"/>
      <c r="CX624" s="136"/>
      <c r="DH624" s="136"/>
      <c r="DR624" s="136"/>
      <c r="EB624" s="136"/>
      <c r="EL624" s="136"/>
      <c r="EV624" s="136"/>
      <c r="FF624" s="136"/>
      <c r="FP624" s="136"/>
      <c r="FZ624" s="136"/>
      <c r="GJ624" s="136"/>
      <c r="GT624" s="136"/>
      <c r="HD624" s="136"/>
      <c r="HN624" s="136"/>
      <c r="HX624" s="136"/>
      <c r="JL624" s="136"/>
    </row>
    <row xmlns:x14ac="http://schemas.microsoft.com/office/spreadsheetml/2009/9/ac" r="625" s="3" customFormat="true" x14ac:dyDescent="0.25">
      <c r="A625" s="426"/>
      <c r="B625" s="136"/>
      <c r="L625" s="136"/>
      <c r="V625" s="136"/>
      <c r="AF625" s="136"/>
      <c r="AP625" s="136"/>
      <c r="AZ625" s="136"/>
      <c r="BA625" s="136"/>
      <c r="BB625" s="136"/>
      <c r="BC625" s="136"/>
      <c r="BD625" s="136"/>
      <c r="BE625" s="136"/>
      <c r="BF625" s="136"/>
      <c r="BG625" s="136"/>
      <c r="BJ625" s="136"/>
      <c r="BT625" s="136"/>
      <c r="CD625" s="136"/>
      <c r="CN625" s="136"/>
      <c r="CX625" s="136"/>
      <c r="DH625" s="136"/>
      <c r="DR625" s="136"/>
      <c r="EB625" s="136"/>
      <c r="EL625" s="136"/>
      <c r="EV625" s="136"/>
      <c r="FF625" s="136"/>
      <c r="FP625" s="136"/>
      <c r="FZ625" s="136"/>
      <c r="GJ625" s="136"/>
      <c r="GT625" s="136"/>
      <c r="HD625" s="136"/>
      <c r="HN625" s="136"/>
      <c r="HX625" s="136"/>
      <c r="JL625" s="136"/>
    </row>
    <row xmlns:x14ac="http://schemas.microsoft.com/office/spreadsheetml/2009/9/ac" r="626" s="3" customFormat="true" x14ac:dyDescent="0.25">
      <c r="A626" s="426"/>
      <c r="B626" s="136"/>
      <c r="L626" s="136"/>
      <c r="V626" s="136"/>
      <c r="AF626" s="136"/>
      <c r="AP626" s="136"/>
      <c r="AZ626" s="136"/>
      <c r="BA626" s="136"/>
      <c r="BB626" s="136"/>
      <c r="BC626" s="136"/>
      <c r="BD626" s="136"/>
      <c r="BE626" s="136"/>
      <c r="BF626" s="136"/>
      <c r="BG626" s="136"/>
      <c r="BJ626" s="136"/>
      <c r="BT626" s="136"/>
      <c r="CD626" s="136"/>
      <c r="CN626" s="136"/>
      <c r="CX626" s="136"/>
      <c r="DH626" s="136"/>
      <c r="DR626" s="136"/>
      <c r="EB626" s="136"/>
      <c r="EL626" s="136"/>
      <c r="EV626" s="136"/>
      <c r="FF626" s="136"/>
      <c r="FP626" s="136"/>
      <c r="FZ626" s="136"/>
      <c r="GJ626" s="136"/>
      <c r="GT626" s="136"/>
      <c r="HD626" s="136"/>
      <c r="HN626" s="136"/>
      <c r="HX626" s="136"/>
      <c r="JL626" s="136"/>
    </row>
    <row xmlns:x14ac="http://schemas.microsoft.com/office/spreadsheetml/2009/9/ac" r="627" s="3" customFormat="true" x14ac:dyDescent="0.25">
      <c r="A627" s="426"/>
      <c r="B627" s="136"/>
      <c r="L627" s="136"/>
      <c r="V627" s="136"/>
      <c r="AF627" s="136"/>
      <c r="AP627" s="136"/>
      <c r="AZ627" s="136"/>
      <c r="BA627" s="136"/>
      <c r="BB627" s="136"/>
      <c r="BC627" s="136"/>
      <c r="BD627" s="136"/>
      <c r="BE627" s="136"/>
      <c r="BF627" s="136"/>
      <c r="BG627" s="136"/>
      <c r="BJ627" s="136"/>
      <c r="BT627" s="136"/>
      <c r="CD627" s="136"/>
      <c r="CN627" s="136"/>
      <c r="CX627" s="136"/>
      <c r="DH627" s="136"/>
      <c r="DR627" s="136"/>
      <c r="EB627" s="136"/>
      <c r="EL627" s="136"/>
      <c r="EV627" s="136"/>
      <c r="FF627" s="136"/>
      <c r="FP627" s="136"/>
      <c r="FZ627" s="136"/>
      <c r="GJ627" s="136"/>
      <c r="GT627" s="136"/>
      <c r="HD627" s="136"/>
      <c r="HN627" s="136"/>
      <c r="HX627" s="136"/>
      <c r="JL627" s="136"/>
    </row>
    <row xmlns:x14ac="http://schemas.microsoft.com/office/spreadsheetml/2009/9/ac" r="628" s="3" customFormat="true" x14ac:dyDescent="0.25">
      <c r="A628" s="426"/>
      <c r="B628" s="136"/>
      <c r="L628" s="136"/>
      <c r="V628" s="136"/>
      <c r="AF628" s="136"/>
      <c r="AP628" s="136"/>
      <c r="AZ628" s="136"/>
      <c r="BA628" s="136"/>
      <c r="BB628" s="136"/>
      <c r="BC628" s="136"/>
      <c r="BD628" s="136"/>
      <c r="BE628" s="136"/>
      <c r="BF628" s="136"/>
      <c r="BG628" s="136"/>
      <c r="BJ628" s="136"/>
      <c r="BT628" s="136"/>
      <c r="CD628" s="136"/>
      <c r="CN628" s="136"/>
      <c r="CX628" s="136"/>
      <c r="DH628" s="136"/>
      <c r="DR628" s="136"/>
      <c r="EB628" s="136"/>
      <c r="EL628" s="136"/>
      <c r="EV628" s="136"/>
      <c r="FF628" s="136"/>
      <c r="FP628" s="136"/>
      <c r="FZ628" s="136"/>
      <c r="GJ628" s="136"/>
      <c r="GT628" s="136"/>
      <c r="HD628" s="136"/>
      <c r="HN628" s="136"/>
      <c r="HX628" s="136"/>
      <c r="JL628" s="136"/>
    </row>
    <row xmlns:x14ac="http://schemas.microsoft.com/office/spreadsheetml/2009/9/ac" r="629" s="3" customFormat="true" x14ac:dyDescent="0.25">
      <c r="A629" s="426"/>
      <c r="B629" s="136"/>
      <c r="L629" s="136"/>
      <c r="V629" s="136"/>
      <c r="AF629" s="136"/>
      <c r="AP629" s="136"/>
      <c r="AZ629" s="136"/>
      <c r="BA629" s="136"/>
      <c r="BB629" s="136"/>
      <c r="BC629" s="136"/>
      <c r="BD629" s="136"/>
      <c r="BE629" s="136"/>
      <c r="BF629" s="136"/>
      <c r="BG629" s="136"/>
      <c r="BJ629" s="136"/>
      <c r="BT629" s="136"/>
      <c r="CD629" s="136"/>
      <c r="CN629" s="136"/>
      <c r="CX629" s="136"/>
      <c r="DH629" s="136"/>
      <c r="DR629" s="136"/>
      <c r="EB629" s="136"/>
      <c r="EL629" s="136"/>
      <c r="EV629" s="136"/>
      <c r="FF629" s="136"/>
      <c r="FP629" s="136"/>
      <c r="FZ629" s="136"/>
      <c r="GJ629" s="136"/>
      <c r="GT629" s="136"/>
      <c r="HD629" s="136"/>
      <c r="HN629" s="136"/>
      <c r="HX629" s="136"/>
      <c r="JL629" s="136"/>
    </row>
    <row xmlns:x14ac="http://schemas.microsoft.com/office/spreadsheetml/2009/9/ac" r="630" s="3" customFormat="true" x14ac:dyDescent="0.25">
      <c r="A630" s="426"/>
      <c r="B630" s="136"/>
      <c r="L630" s="136"/>
      <c r="V630" s="136"/>
      <c r="AF630" s="136"/>
      <c r="AP630" s="136"/>
      <c r="AZ630" s="136"/>
      <c r="BA630" s="136"/>
      <c r="BB630" s="136"/>
      <c r="BC630" s="136"/>
      <c r="BD630" s="136"/>
      <c r="BE630" s="136"/>
      <c r="BF630" s="136"/>
      <c r="BG630" s="136"/>
      <c r="BJ630" s="136"/>
      <c r="BT630" s="136"/>
      <c r="CD630" s="136"/>
      <c r="CN630" s="136"/>
      <c r="CX630" s="136"/>
      <c r="DH630" s="136"/>
      <c r="DR630" s="136"/>
      <c r="EB630" s="136"/>
      <c r="EL630" s="136"/>
      <c r="EV630" s="136"/>
      <c r="FF630" s="136"/>
      <c r="FP630" s="136"/>
      <c r="FZ630" s="136"/>
      <c r="GJ630" s="136"/>
      <c r="GT630" s="136"/>
      <c r="HD630" s="136"/>
      <c r="HN630" s="136"/>
      <c r="HX630" s="136"/>
      <c r="JL630" s="136"/>
    </row>
    <row xmlns:x14ac="http://schemas.microsoft.com/office/spreadsheetml/2009/9/ac" r="631" s="3" customFormat="true" x14ac:dyDescent="0.25">
      <c r="A631" s="426"/>
      <c r="B631" s="136"/>
      <c r="L631" s="136"/>
      <c r="V631" s="136"/>
      <c r="AF631" s="136"/>
      <c r="AP631" s="136"/>
      <c r="AZ631" s="136"/>
      <c r="BA631" s="136"/>
      <c r="BB631" s="136"/>
      <c r="BC631" s="136"/>
      <c r="BD631" s="136"/>
      <c r="BE631" s="136"/>
      <c r="BF631" s="136"/>
      <c r="BG631" s="136"/>
      <c r="BJ631" s="136"/>
      <c r="BT631" s="136"/>
      <c r="CD631" s="136"/>
      <c r="CN631" s="136"/>
      <c r="CX631" s="136"/>
      <c r="DH631" s="136"/>
      <c r="DR631" s="136"/>
      <c r="EB631" s="136"/>
      <c r="EL631" s="136"/>
      <c r="EV631" s="136"/>
      <c r="FF631" s="136"/>
      <c r="FP631" s="136"/>
      <c r="FZ631" s="136"/>
      <c r="GJ631" s="136"/>
      <c r="GT631" s="136"/>
      <c r="HD631" s="136"/>
      <c r="HN631" s="136"/>
      <c r="HX631" s="136"/>
      <c r="JL631" s="136"/>
    </row>
    <row xmlns:x14ac="http://schemas.microsoft.com/office/spreadsheetml/2009/9/ac" r="632" s="3" customFormat="true" x14ac:dyDescent="0.25">
      <c r="A632" s="426"/>
      <c r="B632" s="136"/>
      <c r="L632" s="136"/>
      <c r="V632" s="136"/>
      <c r="AF632" s="136"/>
      <c r="AP632" s="136"/>
      <c r="AZ632" s="136"/>
      <c r="BA632" s="136"/>
      <c r="BB632" s="136"/>
      <c r="BC632" s="136"/>
      <c r="BD632" s="136"/>
      <c r="BE632" s="136"/>
      <c r="BF632" s="136"/>
      <c r="BG632" s="136"/>
      <c r="BJ632" s="136"/>
      <c r="BT632" s="136"/>
      <c r="CD632" s="136"/>
      <c r="CN632" s="136"/>
      <c r="CX632" s="136"/>
      <c r="DH632" s="136"/>
      <c r="DR632" s="136"/>
      <c r="EB632" s="136"/>
      <c r="EL632" s="136"/>
      <c r="EV632" s="136"/>
      <c r="FF632" s="136"/>
      <c r="FP632" s="136"/>
      <c r="FZ632" s="136"/>
      <c r="GJ632" s="136"/>
      <c r="GT632" s="136"/>
      <c r="HD632" s="136"/>
      <c r="HN632" s="136"/>
      <c r="HX632" s="136"/>
      <c r="JL632" s="136"/>
    </row>
    <row xmlns:x14ac="http://schemas.microsoft.com/office/spreadsheetml/2009/9/ac" r="633" s="3" customFormat="true" x14ac:dyDescent="0.25">
      <c r="A633" s="426"/>
      <c r="B633" s="136"/>
      <c r="L633" s="136"/>
      <c r="V633" s="136"/>
      <c r="AF633" s="136"/>
      <c r="AP633" s="136"/>
      <c r="AZ633" s="136"/>
      <c r="BA633" s="136"/>
      <c r="BB633" s="136"/>
      <c r="BC633" s="136"/>
      <c r="BD633" s="136"/>
      <c r="BE633" s="136"/>
      <c r="BF633" s="136"/>
      <c r="BG633" s="136"/>
      <c r="BJ633" s="136"/>
      <c r="BT633" s="136"/>
      <c r="CD633" s="136"/>
      <c r="CN633" s="136"/>
      <c r="CX633" s="136"/>
      <c r="DH633" s="136"/>
      <c r="DR633" s="136"/>
      <c r="EB633" s="136"/>
      <c r="EL633" s="136"/>
      <c r="EV633" s="136"/>
      <c r="FF633" s="136"/>
      <c r="FP633" s="136"/>
      <c r="FZ633" s="136"/>
      <c r="GJ633" s="136"/>
      <c r="GT633" s="136"/>
      <c r="HD633" s="136"/>
      <c r="HN633" s="136"/>
      <c r="HX633" s="136"/>
      <c r="JL633" s="136"/>
    </row>
    <row xmlns:x14ac="http://schemas.microsoft.com/office/spreadsheetml/2009/9/ac" r="634" s="3" customFormat="true" x14ac:dyDescent="0.25">
      <c r="A634" s="426"/>
      <c r="B634" s="136"/>
      <c r="L634" s="136"/>
      <c r="V634" s="136"/>
      <c r="AF634" s="136"/>
      <c r="AP634" s="136"/>
      <c r="AZ634" s="136"/>
      <c r="BA634" s="136"/>
      <c r="BB634" s="136"/>
      <c r="BC634" s="136"/>
      <c r="BD634" s="136"/>
      <c r="BE634" s="136"/>
      <c r="BF634" s="136"/>
      <c r="BG634" s="136"/>
      <c r="BJ634" s="136"/>
      <c r="BT634" s="136"/>
      <c r="CD634" s="136"/>
      <c r="CN634" s="136"/>
      <c r="CX634" s="136"/>
      <c r="DH634" s="136"/>
      <c r="DR634" s="136"/>
      <c r="EB634" s="136"/>
      <c r="EL634" s="136"/>
      <c r="EV634" s="136"/>
      <c r="FF634" s="136"/>
      <c r="FP634" s="136"/>
      <c r="FZ634" s="136"/>
      <c r="GJ634" s="136"/>
      <c r="GT634" s="136"/>
      <c r="HD634" s="136"/>
      <c r="HN634" s="136"/>
      <c r="HX634" s="136"/>
      <c r="JL634" s="136"/>
    </row>
    <row xmlns:x14ac="http://schemas.microsoft.com/office/spreadsheetml/2009/9/ac" r="635" s="3" customFormat="true" x14ac:dyDescent="0.25">
      <c r="A635" s="426"/>
      <c r="B635" s="136"/>
      <c r="L635" s="136"/>
      <c r="V635" s="136"/>
      <c r="AF635" s="136"/>
      <c r="AP635" s="136"/>
      <c r="AZ635" s="136"/>
      <c r="BA635" s="136"/>
      <c r="BB635" s="136"/>
      <c r="BC635" s="136"/>
      <c r="BD635" s="136"/>
      <c r="BE635" s="136"/>
      <c r="BF635" s="136"/>
      <c r="BG635" s="136"/>
      <c r="BJ635" s="136"/>
      <c r="BT635" s="136"/>
      <c r="CD635" s="136"/>
      <c r="CN635" s="136"/>
      <c r="CX635" s="136"/>
      <c r="DH635" s="136"/>
      <c r="DR635" s="136"/>
      <c r="EB635" s="136"/>
      <c r="EL635" s="136"/>
      <c r="EV635" s="136"/>
      <c r="FF635" s="136"/>
      <c r="FP635" s="136"/>
      <c r="FZ635" s="136"/>
      <c r="GJ635" s="136"/>
      <c r="GT635" s="136"/>
      <c r="HD635" s="136"/>
      <c r="HN635" s="136"/>
      <c r="HX635" s="136"/>
      <c r="JL635" s="136"/>
    </row>
    <row xmlns:x14ac="http://schemas.microsoft.com/office/spreadsheetml/2009/9/ac" r="636" s="3" customFormat="true" x14ac:dyDescent="0.25">
      <c r="A636" s="426"/>
      <c r="B636" s="136"/>
      <c r="L636" s="136"/>
      <c r="V636" s="136"/>
      <c r="AF636" s="136"/>
      <c r="AP636" s="136"/>
      <c r="AZ636" s="136"/>
      <c r="BA636" s="136"/>
      <c r="BB636" s="136"/>
      <c r="BC636" s="136"/>
      <c r="BD636" s="136"/>
      <c r="BE636" s="136"/>
      <c r="BF636" s="136"/>
      <c r="BG636" s="136"/>
      <c r="BJ636" s="136"/>
      <c r="BT636" s="136"/>
      <c r="CD636" s="136"/>
      <c r="CN636" s="136"/>
      <c r="CX636" s="136"/>
      <c r="DH636" s="136"/>
      <c r="DR636" s="136"/>
      <c r="EB636" s="136"/>
      <c r="EL636" s="136"/>
      <c r="EV636" s="136"/>
      <c r="FF636" s="136"/>
      <c r="FP636" s="136"/>
      <c r="FZ636" s="136"/>
      <c r="GJ636" s="136"/>
      <c r="GT636" s="136"/>
      <c r="HD636" s="136"/>
      <c r="HN636" s="136"/>
      <c r="HX636" s="136"/>
      <c r="JL636" s="136"/>
    </row>
    <row xmlns:x14ac="http://schemas.microsoft.com/office/spreadsheetml/2009/9/ac" r="637" s="3" customFormat="true" x14ac:dyDescent="0.25">
      <c r="A637" s="426"/>
      <c r="B637" s="136"/>
      <c r="L637" s="136"/>
      <c r="V637" s="136"/>
      <c r="AF637" s="136"/>
      <c r="AP637" s="136"/>
      <c r="AZ637" s="136"/>
      <c r="BA637" s="136"/>
      <c r="BB637" s="136"/>
      <c r="BC637" s="136"/>
      <c r="BD637" s="136"/>
      <c r="BE637" s="136"/>
      <c r="BF637" s="136"/>
      <c r="BG637" s="136"/>
      <c r="BJ637" s="136"/>
      <c r="BT637" s="136"/>
      <c r="CD637" s="136"/>
      <c r="CN637" s="136"/>
      <c r="CX637" s="136"/>
      <c r="DH637" s="136"/>
      <c r="DR637" s="136"/>
      <c r="EB637" s="136"/>
      <c r="EL637" s="136"/>
      <c r="EV637" s="136"/>
      <c r="FF637" s="136"/>
      <c r="FP637" s="136"/>
      <c r="FZ637" s="136"/>
      <c r="GJ637" s="136"/>
      <c r="GT637" s="136"/>
      <c r="HD637" s="136"/>
      <c r="HN637" s="136"/>
      <c r="HX637" s="136"/>
      <c r="JL637" s="136"/>
    </row>
    <row xmlns:x14ac="http://schemas.microsoft.com/office/spreadsheetml/2009/9/ac" r="638" s="3" customFormat="true" x14ac:dyDescent="0.25">
      <c r="A638" s="426"/>
      <c r="B638" s="136"/>
      <c r="L638" s="136"/>
      <c r="V638" s="136"/>
      <c r="AF638" s="136"/>
      <c r="AP638" s="136"/>
      <c r="AZ638" s="136"/>
      <c r="BA638" s="136"/>
      <c r="BB638" s="136"/>
      <c r="BC638" s="136"/>
      <c r="BD638" s="136"/>
      <c r="BE638" s="136"/>
      <c r="BF638" s="136"/>
      <c r="BG638" s="136"/>
      <c r="BJ638" s="136"/>
      <c r="BT638" s="136"/>
      <c r="CD638" s="136"/>
      <c r="CN638" s="136"/>
      <c r="CX638" s="136"/>
      <c r="DH638" s="136"/>
      <c r="DR638" s="136"/>
      <c r="EB638" s="136"/>
      <c r="EL638" s="136"/>
      <c r="EV638" s="136"/>
      <c r="FF638" s="136"/>
      <c r="FP638" s="136"/>
      <c r="FZ638" s="136"/>
      <c r="GJ638" s="136"/>
      <c r="GT638" s="136"/>
      <c r="HD638" s="136"/>
      <c r="HN638" s="136"/>
      <c r="HX638" s="136"/>
      <c r="JL638" s="136"/>
    </row>
    <row xmlns:x14ac="http://schemas.microsoft.com/office/spreadsheetml/2009/9/ac" r="639" s="3" customFormat="true" x14ac:dyDescent="0.25">
      <c r="A639" s="426"/>
      <c r="B639" s="136"/>
      <c r="L639" s="136"/>
      <c r="V639" s="136"/>
      <c r="AF639" s="136"/>
      <c r="AP639" s="136"/>
      <c r="AZ639" s="136"/>
      <c r="BA639" s="136"/>
      <c r="BB639" s="136"/>
      <c r="BC639" s="136"/>
      <c r="BD639" s="136"/>
      <c r="BE639" s="136"/>
      <c r="BF639" s="136"/>
      <c r="BG639" s="136"/>
      <c r="BJ639" s="136"/>
      <c r="BT639" s="136"/>
      <c r="CD639" s="136"/>
      <c r="CN639" s="136"/>
      <c r="CX639" s="136"/>
      <c r="DH639" s="136"/>
      <c r="DR639" s="136"/>
      <c r="EB639" s="136"/>
      <c r="EL639" s="136"/>
      <c r="EV639" s="136"/>
      <c r="FF639" s="136"/>
      <c r="FP639" s="136"/>
      <c r="FZ639" s="136"/>
      <c r="GJ639" s="136"/>
      <c r="GT639" s="136"/>
      <c r="HD639" s="136"/>
      <c r="HN639" s="136"/>
      <c r="HX639" s="136"/>
      <c r="JL639" s="136"/>
    </row>
    <row xmlns:x14ac="http://schemas.microsoft.com/office/spreadsheetml/2009/9/ac" r="640" s="3" customFormat="true" x14ac:dyDescent="0.25">
      <c r="A640" s="426"/>
      <c r="B640" s="136"/>
      <c r="L640" s="136"/>
      <c r="V640" s="136"/>
      <c r="AF640" s="136"/>
      <c r="AP640" s="136"/>
      <c r="AZ640" s="136"/>
      <c r="BA640" s="136"/>
      <c r="BB640" s="136"/>
      <c r="BC640" s="136"/>
      <c r="BD640" s="136"/>
      <c r="BE640" s="136"/>
      <c r="BF640" s="136"/>
      <c r="BG640" s="136"/>
      <c r="BJ640" s="136"/>
      <c r="BT640" s="136"/>
      <c r="CD640" s="136"/>
      <c r="CN640" s="136"/>
      <c r="CX640" s="136"/>
      <c r="DH640" s="136"/>
      <c r="DR640" s="136"/>
      <c r="EB640" s="136"/>
      <c r="EL640" s="136"/>
      <c r="EV640" s="136"/>
      <c r="FF640" s="136"/>
      <c r="FP640" s="136"/>
      <c r="FZ640" s="136"/>
      <c r="GJ640" s="136"/>
      <c r="GT640" s="136"/>
      <c r="HD640" s="136"/>
      <c r="HN640" s="136"/>
      <c r="HX640" s="136"/>
      <c r="JL640" s="136"/>
    </row>
  </sheetData>
  <mergeCells count="29">
    <mergeCell ref="JM27:JS27"/>
    <mergeCell ref="IS27:IY27"/>
    <mergeCell ref="II27:IO27"/>
    <mergeCell ref="CE27:CK27"/>
    <mergeCell ref="CO27:CU27"/>
    <mergeCell ref="GA27:GG27"/>
    <mergeCell ref="CY27:DE27"/>
    <mergeCell ref="DI27:DO27"/>
    <mergeCell ref="DS27:DY27"/>
    <mergeCell ref="EC27:EI27"/>
    <mergeCell ref="EM27:ES27"/>
    <mergeCell ref="EW27:FC27"/>
    <mergeCell ref="FG27:FM27"/>
    <mergeCell ref="JC27:JI27"/>
    <mergeCell ref="AQ27:AW27"/>
    <mergeCell ref="HY27:IE27"/>
    <mergeCell ref="HO27:HU27"/>
    <mergeCell ref="GK27:GQ27"/>
    <mergeCell ref="GU27:HA27"/>
    <mergeCell ref="FQ27:FW27"/>
    <mergeCell ref="BA27:BG27"/>
    <mergeCell ref="BU27:CA27"/>
    <mergeCell ref="BK27:BQ27"/>
    <mergeCell ref="HE27:HK27"/>
    <mergeCell ref="A2:A3"/>
    <mergeCell ref="C27:I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 ref="A30" location="myrangeS26" display="myrangeS26"/>
    <hyperlink ref="A31" location="myrangeS27" display="myrangeS2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84</vt:i4>
      </vt:variant>
    </vt:vector>
  </HeadingPairs>
  <TitlesOfParts>
    <vt:vector size="9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myrangeH26</vt:lpstr>
      <vt:lpstr>myrangeH27</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myrangeS26</vt:lpstr>
      <vt:lpstr>myrangeS27</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myrangeW26</vt:lpstr>
      <vt:lpstr>myrangeW27</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2024-04-24T06:12:21Z</dcterms:modified>
</cp:coreProperties>
</file>